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Tesda Project\CSM\public\SQD\templates\"/>
    </mc:Choice>
  </mc:AlternateContent>
  <xr:revisionPtr revIDLastSave="0" documentId="13_ncr:1_{AE9DEB28-5436-4A5A-8B1B-373F3C880076}" xr6:coauthVersionLast="36" xr6:coauthVersionMax="47" xr10:uidLastSave="{00000000-0000-0000-0000-000000000000}"/>
  <bookViews>
    <workbookView xWindow="-108" yWindow="-108" windowWidth="23256" windowHeight="12720" tabRatio="789" firstSheet="5" activeTab="12" xr2:uid="{00000000-000D-0000-FFFF-FFFF00000000}"/>
  </bookViews>
  <sheets>
    <sheet name="controls" sheetId="13" state="hidden" r:id="rId1"/>
    <sheet name="Monitoring of Feedback Formsq" sheetId="1" state="hidden" r:id="rId2"/>
    <sheet name="TESDA-OP-TESDO-03-F03" sheetId="2" state="hidden" r:id="rId3"/>
    <sheet name="TESDA-OP-TESDO-03-F04" sheetId="3" state="hidden" r:id="rId4"/>
    <sheet name="TESDA-OP-TESDO-03-F05" sheetId="4" state="hidden" r:id="rId5"/>
    <sheet name="FRONT" sheetId="14" r:id="rId6"/>
    <sheet name="Feedback Forms" sheetId="18" r:id="rId7"/>
    <sheet name="Customers Per CC" sheetId="11" r:id="rId8"/>
    <sheet name="Credit" sheetId="21" state="hidden" r:id="rId9"/>
    <sheet name="TESDA-OP-AS-03-F07(B)" sheetId="7" state="hidden" r:id="rId10"/>
    <sheet name="TESDA-OP-TESDO-03-F09" sheetId="8" state="hidden" r:id="rId11"/>
    <sheet name="TESDA-OP-TESDO-03-F10" sheetId="9" state="hidden" r:id="rId12"/>
    <sheet name="Feedback Report" sheetId="6" r:id="rId13"/>
    <sheet name="Customer Served" sheetId="5" r:id="rId14"/>
    <sheet name="Customer Comments" sheetId="10" r:id="rId15"/>
    <sheet name="Complaints" sheetId="20" r:id="rId16"/>
    <sheet name="Pls Read" sheetId="19" r:id="rId17"/>
    <sheet name="TESDA-OP-TESDO-03-F13" sheetId="12" state="hidden" r:id="rId18"/>
  </sheets>
  <functionGroups builtInGroupCount="19"/>
  <externalReferences>
    <externalReference r:id="rId19"/>
  </externalReferences>
  <definedNames>
    <definedName name="_xlnm._FilterDatabase" localSheetId="6" hidden="1">'Feedback Forms'!$B$1:$B$974</definedName>
    <definedName name="_xlnm._FilterDatabase" localSheetId="1" hidden="1">'Monitoring of Feedback Formsq'!$B$1:$B$547</definedName>
    <definedName name="BA">'Feedback Forms'!$E$13</definedName>
    <definedName name="data">FRONT!$Q$35</definedName>
    <definedName name="_xlnm.Print_Area" localSheetId="15">Complaints!$A$1:$O$28</definedName>
    <definedName name="_xlnm.Print_Area" localSheetId="14">'Customer Comments'!$A$1:$D$36</definedName>
    <definedName name="_xlnm.Print_Area" localSheetId="13">'Customer Served'!$A$1:$E$78</definedName>
    <definedName name="_xlnm.Print_Area" localSheetId="7">'Customers Per CC'!$A$1:$F$76</definedName>
    <definedName name="_xlnm.Print_Area" localSheetId="6">'Feedback Forms'!$A$2:$AC$513</definedName>
    <definedName name="_xlnm.Print_Area" localSheetId="12">'Feedback Report'!$A$1:$J$190</definedName>
    <definedName name="_xlnm.Print_Area" localSheetId="1">'Monitoring of Feedback Formsq'!$A$2:$AC$85</definedName>
    <definedName name="slider">FRONT!$V$19</definedName>
  </definedNames>
  <calcPr calcId="191029"/>
  <extLst>
    <ext uri="GoogleSheetsCustomDataVersion2">
      <go:sheetsCustomData xmlns:go="http://customooxmlschemas.google.com/" r:id="rId20" roundtripDataChecksum="rhgG6vKSypMU7YKkCx//YGu2Y4wKlggz7rSySeXHP5w="/>
    </ext>
  </extLst>
</workbook>
</file>

<file path=xl/calcChain.xml><?xml version="1.0" encoding="utf-8"?>
<calcChain xmlns="http://schemas.openxmlformats.org/spreadsheetml/2006/main">
  <c r="I28" i="20" l="1"/>
  <c r="I27" i="20"/>
  <c r="B27" i="20"/>
  <c r="E7" i="20"/>
  <c r="E6" i="20"/>
  <c r="D32" i="10"/>
  <c r="D31" i="10"/>
  <c r="B31" i="10"/>
  <c r="C4" i="10"/>
  <c r="C3" i="10"/>
  <c r="C2" i="10"/>
  <c r="D26" i="5"/>
  <c r="D25" i="5"/>
  <c r="B25" i="5"/>
  <c r="C18" i="5"/>
  <c r="C9" i="5"/>
  <c r="C8" i="5"/>
  <c r="E190" i="6"/>
  <c r="E189" i="6"/>
  <c r="B189" i="6"/>
  <c r="B4" i="6"/>
  <c r="I108" i="7"/>
  <c r="I107" i="7"/>
  <c r="I106" i="7"/>
  <c r="I105" i="7"/>
  <c r="I104" i="7"/>
  <c r="I103" i="7"/>
  <c r="I102" i="7"/>
  <c r="I101" i="7"/>
  <c r="I45" i="7"/>
  <c r="I44" i="7"/>
  <c r="I43" i="7"/>
  <c r="I42" i="7"/>
  <c r="I41" i="7"/>
  <c r="I40" i="7"/>
  <c r="I39" i="7"/>
  <c r="I34" i="7"/>
  <c r="I33" i="7"/>
  <c r="I32" i="7"/>
  <c r="I31" i="7"/>
  <c r="I30" i="7"/>
  <c r="I25" i="7"/>
  <c r="I24" i="7"/>
  <c r="I23" i="7"/>
  <c r="I22" i="7"/>
  <c r="I21" i="7"/>
  <c r="I20" i="7"/>
  <c r="I19" i="7"/>
  <c r="I14" i="7"/>
  <c r="I13" i="7"/>
  <c r="I12" i="7"/>
  <c r="I11" i="7"/>
  <c r="D55" i="11"/>
  <c r="D54" i="11"/>
  <c r="B54" i="11"/>
  <c r="D50" i="11"/>
  <c r="E49" i="11"/>
  <c r="E48" i="11"/>
  <c r="E47" i="11"/>
  <c r="C47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50" i="11" s="1"/>
  <c r="C15" i="11"/>
  <c r="C10" i="11"/>
  <c r="C8" i="11"/>
  <c r="C7" i="11"/>
  <c r="CV1634" i="18"/>
  <c r="CV1633" i="18"/>
  <c r="CV1632" i="18"/>
  <c r="CV1631" i="18"/>
  <c r="CV1630" i="18"/>
  <c r="CV1629" i="18"/>
  <c r="CV1628" i="18"/>
  <c r="CV1627" i="18"/>
  <c r="CV1626" i="18"/>
  <c r="CV1625" i="18"/>
  <c r="CV1624" i="18"/>
  <c r="CT1621" i="18"/>
  <c r="CT1620" i="18"/>
  <c r="CT1619" i="18"/>
  <c r="CT1618" i="18"/>
  <c r="DA1616" i="18"/>
  <c r="DA1615" i="18"/>
  <c r="DA1614" i="18"/>
  <c r="CT1614" i="18"/>
  <c r="DA1613" i="18"/>
  <c r="CT1613" i="18"/>
  <c r="DA1612" i="18"/>
  <c r="CT1612" i="18"/>
  <c r="DA1611" i="18"/>
  <c r="CT1611" i="18"/>
  <c r="CT1610" i="18"/>
  <c r="CT1609" i="18"/>
  <c r="DC1606" i="18"/>
  <c r="DD1605" i="18"/>
  <c r="DC1605" i="18"/>
  <c r="DB1605" i="18"/>
  <c r="CT1605" i="18"/>
  <c r="DD1604" i="18"/>
  <c r="DC1604" i="18"/>
  <c r="DB1604" i="18"/>
  <c r="CT1604" i="18"/>
  <c r="DD1603" i="18"/>
  <c r="DC1603" i="18"/>
  <c r="DB1603" i="18"/>
  <c r="CT1603" i="18"/>
  <c r="DD1602" i="18"/>
  <c r="DC1602" i="18"/>
  <c r="DB1602" i="18"/>
  <c r="AO572" i="18"/>
  <c r="AO571" i="18"/>
  <c r="AH566" i="18"/>
  <c r="AH565" i="18"/>
  <c r="AH564" i="18"/>
  <c r="AH563" i="18"/>
  <c r="AH562" i="18"/>
  <c r="AH561" i="18"/>
  <c r="AH560" i="18"/>
  <c r="AH559" i="18"/>
  <c r="AH558" i="18"/>
  <c r="AH557" i="18"/>
  <c r="AH556" i="18"/>
  <c r="AH555" i="18"/>
  <c r="AH554" i="18"/>
  <c r="B90" i="6" s="1"/>
  <c r="F90" i="6" s="1"/>
  <c r="AH553" i="18"/>
  <c r="B89" i="6" s="1"/>
  <c r="F89" i="6" s="1"/>
  <c r="AS552" i="18"/>
  <c r="C125" i="6" s="1"/>
  <c r="AH552" i="18"/>
  <c r="B88" i="6" s="1"/>
  <c r="F88" i="6" s="1"/>
  <c r="AS551" i="18"/>
  <c r="C124" i="6" s="1"/>
  <c r="AS550" i="18"/>
  <c r="C123" i="6" s="1"/>
  <c r="AS549" i="18"/>
  <c r="C122" i="6" s="1"/>
  <c r="AH549" i="18"/>
  <c r="B84" i="6" s="1"/>
  <c r="F84" i="6" s="1"/>
  <c r="AS548" i="18"/>
  <c r="C121" i="6" s="1"/>
  <c r="AH548" i="18"/>
  <c r="B83" i="6" s="1"/>
  <c r="F83" i="6" s="1"/>
  <c r="AS547" i="18"/>
  <c r="C120" i="6" s="1"/>
  <c r="AH547" i="18"/>
  <c r="B82" i="6" s="1"/>
  <c r="F82" i="6" s="1"/>
  <c r="AS546" i="18"/>
  <c r="C119" i="6" s="1"/>
  <c r="AH546" i="18"/>
  <c r="B81" i="6" s="1"/>
  <c r="F81" i="6" s="1"/>
  <c r="AH545" i="18"/>
  <c r="B80" i="6" s="1"/>
  <c r="F80" i="6" s="1"/>
  <c r="AH544" i="18"/>
  <c r="B79" i="6" s="1"/>
  <c r="F79" i="6" s="1"/>
  <c r="AH543" i="18"/>
  <c r="B78" i="6" s="1"/>
  <c r="F78" i="6" s="1"/>
  <c r="AH542" i="18"/>
  <c r="B77" i="6" s="1"/>
  <c r="F77" i="6" s="1"/>
  <c r="AS541" i="18"/>
  <c r="C99" i="6" s="1"/>
  <c r="AH541" i="18"/>
  <c r="B76" i="6" s="1"/>
  <c r="F76" i="6" s="1"/>
  <c r="AH540" i="18"/>
  <c r="B75" i="6" s="1"/>
  <c r="F75" i="6" s="1"/>
  <c r="AH539" i="18"/>
  <c r="B74" i="6" s="1"/>
  <c r="F74" i="6" s="1"/>
  <c r="AH538" i="18"/>
  <c r="B73" i="6" s="1"/>
  <c r="F73" i="6" s="1"/>
  <c r="AH537" i="18"/>
  <c r="B72" i="6" s="1"/>
  <c r="F72" i="6" s="1"/>
  <c r="AH536" i="18"/>
  <c r="B71" i="6" s="1"/>
  <c r="F71" i="6" s="1"/>
  <c r="AS535" i="18"/>
  <c r="AH535" i="18"/>
  <c r="B70" i="6" s="1"/>
  <c r="F70" i="6" s="1"/>
  <c r="AS534" i="18"/>
  <c r="AH534" i="18"/>
  <c r="B69" i="6" s="1"/>
  <c r="F69" i="6" s="1"/>
  <c r="AS533" i="18"/>
  <c r="AH533" i="18"/>
  <c r="B68" i="6" s="1"/>
  <c r="F68" i="6" s="1"/>
  <c r="AS532" i="18"/>
  <c r="AH532" i="18"/>
  <c r="AS531" i="18"/>
  <c r="AH531" i="18"/>
  <c r="B66" i="6" s="1"/>
  <c r="F66" i="6" s="1"/>
  <c r="AS530" i="18"/>
  <c r="AH530" i="18"/>
  <c r="B65" i="6" s="1"/>
  <c r="F65" i="6" s="1"/>
  <c r="AH529" i="18"/>
  <c r="B64" i="6" s="1"/>
  <c r="F64" i="6" s="1"/>
  <c r="AH528" i="18"/>
  <c r="B63" i="6" s="1"/>
  <c r="F63" i="6" s="1"/>
  <c r="AS527" i="18"/>
  <c r="AH527" i="18"/>
  <c r="B62" i="6" s="1"/>
  <c r="F62" i="6" s="1"/>
  <c r="AS526" i="18"/>
  <c r="AH526" i="18"/>
  <c r="AS525" i="18"/>
  <c r="AH525" i="18"/>
  <c r="B60" i="6" s="1"/>
  <c r="F60" i="6" s="1"/>
  <c r="AS524" i="18"/>
  <c r="AH524" i="18"/>
  <c r="B59" i="6" s="1"/>
  <c r="F59" i="6" s="1"/>
  <c r="AH523" i="18"/>
  <c r="B58" i="6" s="1"/>
  <c r="F58" i="6" s="1"/>
  <c r="AH522" i="18"/>
  <c r="AS521" i="18"/>
  <c r="AH521" i="18"/>
  <c r="B56" i="6" s="1"/>
  <c r="F56" i="6" s="1"/>
  <c r="AS520" i="18"/>
  <c r="AH520" i="18"/>
  <c r="AS519" i="18"/>
  <c r="AH519" i="18"/>
  <c r="B54" i="6" s="1"/>
  <c r="F54" i="6" s="1"/>
  <c r="AY512" i="18"/>
  <c r="BA507" i="18"/>
  <c r="CF507" i="18" s="1"/>
  <c r="AY507" i="18"/>
  <c r="AX507" i="18"/>
  <c r="AW507" i="18"/>
  <c r="AU507" i="18"/>
  <c r="AT507" i="18"/>
  <c r="AS507" i="18"/>
  <c r="AR507" i="18"/>
  <c r="AP507" i="18"/>
  <c r="AO507" i="18"/>
  <c r="AN507" i="18"/>
  <c r="AM507" i="18"/>
  <c r="AL507" i="18"/>
  <c r="AK507" i="18"/>
  <c r="AJ507" i="18"/>
  <c r="AI507" i="18"/>
  <c r="AH507" i="18"/>
  <c r="AG507" i="18"/>
  <c r="BA506" i="18"/>
  <c r="CI506" i="18" s="1"/>
  <c r="AY506" i="18"/>
  <c r="AX506" i="18"/>
  <c r="AW506" i="18"/>
  <c r="AU506" i="18"/>
  <c r="AT506" i="18"/>
  <c r="AS506" i="18"/>
  <c r="AR506" i="18"/>
  <c r="AP506" i="18"/>
  <c r="AO506" i="18"/>
  <c r="AN506" i="18"/>
  <c r="AM506" i="18"/>
  <c r="AL506" i="18"/>
  <c r="AK506" i="18"/>
  <c r="AJ506" i="18"/>
  <c r="AI506" i="18"/>
  <c r="AH506" i="18"/>
  <c r="AG506" i="18"/>
  <c r="BA505" i="18"/>
  <c r="CF505" i="18" s="1"/>
  <c r="AY505" i="18"/>
  <c r="AX505" i="18"/>
  <c r="AW505" i="18"/>
  <c r="AU505" i="18"/>
  <c r="AT505" i="18"/>
  <c r="AS505" i="18"/>
  <c r="AR505" i="18"/>
  <c r="AP505" i="18"/>
  <c r="AO505" i="18"/>
  <c r="AN505" i="18"/>
  <c r="AM505" i="18"/>
  <c r="AL505" i="18"/>
  <c r="AK505" i="18"/>
  <c r="AJ505" i="18"/>
  <c r="AI505" i="18"/>
  <c r="AH505" i="18"/>
  <c r="AG505" i="18"/>
  <c r="BA504" i="18"/>
  <c r="AY504" i="18"/>
  <c r="AX504" i="18"/>
  <c r="AW504" i="18"/>
  <c r="AU504" i="18"/>
  <c r="AT504" i="18"/>
  <c r="AS504" i="18"/>
  <c r="AR504" i="18"/>
  <c r="AP504" i="18"/>
  <c r="AO504" i="18"/>
  <c r="AN504" i="18"/>
  <c r="AM504" i="18"/>
  <c r="AL504" i="18"/>
  <c r="AK504" i="18"/>
  <c r="AJ504" i="18"/>
  <c r="AI504" i="18"/>
  <c r="AH504" i="18"/>
  <c r="AG504" i="18"/>
  <c r="BA503" i="18"/>
  <c r="BR503" i="18" s="1"/>
  <c r="AY503" i="18"/>
  <c r="AX503" i="18"/>
  <c r="AW503" i="18"/>
  <c r="AU503" i="18"/>
  <c r="AT503" i="18"/>
  <c r="AS503" i="18"/>
  <c r="AR503" i="18"/>
  <c r="AP503" i="18"/>
  <c r="AO503" i="18"/>
  <c r="AN503" i="18"/>
  <c r="AM503" i="18"/>
  <c r="AL503" i="18"/>
  <c r="AK503" i="18"/>
  <c r="AJ503" i="18"/>
  <c r="AI503" i="18"/>
  <c r="AH503" i="18"/>
  <c r="AG503" i="18"/>
  <c r="BA502" i="18"/>
  <c r="BT502" i="18" s="1"/>
  <c r="AY502" i="18"/>
  <c r="AX502" i="18"/>
  <c r="AW502" i="18"/>
  <c r="AU502" i="18"/>
  <c r="AT502" i="18"/>
  <c r="AS502" i="18"/>
  <c r="AR502" i="18"/>
  <c r="AP502" i="18"/>
  <c r="AO502" i="18"/>
  <c r="AN502" i="18"/>
  <c r="AM502" i="18"/>
  <c r="AL502" i="18"/>
  <c r="AK502" i="18"/>
  <c r="AJ502" i="18"/>
  <c r="AI502" i="18"/>
  <c r="AH502" i="18"/>
  <c r="AG502" i="18"/>
  <c r="BA501" i="18"/>
  <c r="AY501" i="18"/>
  <c r="AX501" i="18"/>
  <c r="AW501" i="18"/>
  <c r="AU501" i="18"/>
  <c r="AT501" i="18"/>
  <c r="AS501" i="18"/>
  <c r="AR501" i="18"/>
  <c r="AP501" i="18"/>
  <c r="AO501" i="18"/>
  <c r="AN501" i="18"/>
  <c r="AM501" i="18"/>
  <c r="AL501" i="18"/>
  <c r="AK501" i="18"/>
  <c r="AJ501" i="18"/>
  <c r="AI501" i="18"/>
  <c r="AH501" i="18"/>
  <c r="AG501" i="18"/>
  <c r="BA500" i="18"/>
  <c r="BT500" i="18" s="1"/>
  <c r="AY500" i="18"/>
  <c r="AX500" i="18"/>
  <c r="AW500" i="18"/>
  <c r="AU500" i="18"/>
  <c r="AT500" i="18"/>
  <c r="AS500" i="18"/>
  <c r="AR500" i="18"/>
  <c r="AP500" i="18"/>
  <c r="AO500" i="18"/>
  <c r="AN500" i="18"/>
  <c r="AM500" i="18"/>
  <c r="AL500" i="18"/>
  <c r="AK500" i="18"/>
  <c r="AJ500" i="18"/>
  <c r="AI500" i="18"/>
  <c r="AH500" i="18"/>
  <c r="AG500" i="18"/>
  <c r="BA499" i="18"/>
  <c r="AY499" i="18"/>
  <c r="AX499" i="18"/>
  <c r="AW499" i="18"/>
  <c r="AU499" i="18"/>
  <c r="AT499" i="18"/>
  <c r="AS499" i="18"/>
  <c r="AR499" i="18"/>
  <c r="AP499" i="18"/>
  <c r="AO499" i="18"/>
  <c r="AN499" i="18"/>
  <c r="AM499" i="18"/>
  <c r="AL499" i="18"/>
  <c r="AK499" i="18"/>
  <c r="AJ499" i="18"/>
  <c r="AI499" i="18"/>
  <c r="AH499" i="18"/>
  <c r="AG499" i="18"/>
  <c r="BA498" i="18"/>
  <c r="CN498" i="18" s="1"/>
  <c r="AY498" i="18"/>
  <c r="AX498" i="18"/>
  <c r="AW498" i="18"/>
  <c r="AU498" i="18"/>
  <c r="AT498" i="18"/>
  <c r="AS498" i="18"/>
  <c r="AR498" i="18"/>
  <c r="AP498" i="18"/>
  <c r="AO498" i="18"/>
  <c r="AN498" i="18"/>
  <c r="AM498" i="18"/>
  <c r="AL498" i="18"/>
  <c r="AK498" i="18"/>
  <c r="AJ498" i="18"/>
  <c r="AI498" i="18"/>
  <c r="AH498" i="18"/>
  <c r="AG498" i="18"/>
  <c r="BA497" i="18"/>
  <c r="AY497" i="18"/>
  <c r="AX497" i="18"/>
  <c r="AW497" i="18"/>
  <c r="AU497" i="18"/>
  <c r="AT497" i="18"/>
  <c r="AS497" i="18"/>
  <c r="AR497" i="18"/>
  <c r="AP497" i="18"/>
  <c r="AO497" i="18"/>
  <c r="AN497" i="18"/>
  <c r="AM497" i="18"/>
  <c r="AL497" i="18"/>
  <c r="AK497" i="18"/>
  <c r="AJ497" i="18"/>
  <c r="AI497" i="18"/>
  <c r="AH497" i="18"/>
  <c r="AG497" i="18"/>
  <c r="BA496" i="18"/>
  <c r="BT496" i="18" s="1"/>
  <c r="AY496" i="18"/>
  <c r="AX496" i="18"/>
  <c r="AW496" i="18"/>
  <c r="AU496" i="18"/>
  <c r="AT496" i="18"/>
  <c r="AS496" i="18"/>
  <c r="AR496" i="18"/>
  <c r="AP496" i="18"/>
  <c r="AO496" i="18"/>
  <c r="AN496" i="18"/>
  <c r="AM496" i="18"/>
  <c r="AL496" i="18"/>
  <c r="AK496" i="18"/>
  <c r="AJ496" i="18"/>
  <c r="AI496" i="18"/>
  <c r="AH496" i="18"/>
  <c r="AG496" i="18"/>
  <c r="BA495" i="18"/>
  <c r="CB495" i="18" s="1"/>
  <c r="AY495" i="18"/>
  <c r="AX495" i="18"/>
  <c r="AW495" i="18"/>
  <c r="AU495" i="18"/>
  <c r="AT495" i="18"/>
  <c r="AS495" i="18"/>
  <c r="AR495" i="18"/>
  <c r="AP495" i="18"/>
  <c r="AO495" i="18"/>
  <c r="AN495" i="18"/>
  <c r="AM495" i="18"/>
  <c r="AL495" i="18"/>
  <c r="AK495" i="18"/>
  <c r="AJ495" i="18"/>
  <c r="AI495" i="18"/>
  <c r="AH495" i="18"/>
  <c r="AG495" i="18"/>
  <c r="BA494" i="18"/>
  <c r="BT494" i="18" s="1"/>
  <c r="AY494" i="18"/>
  <c r="AX494" i="18"/>
  <c r="AW494" i="18"/>
  <c r="AU494" i="18"/>
  <c r="AT494" i="18"/>
  <c r="AS494" i="18"/>
  <c r="AR494" i="18"/>
  <c r="AP494" i="18"/>
  <c r="AO494" i="18"/>
  <c r="AN494" i="18"/>
  <c r="AM494" i="18"/>
  <c r="AL494" i="18"/>
  <c r="AK494" i="18"/>
  <c r="AJ494" i="18"/>
  <c r="AI494" i="18"/>
  <c r="AH494" i="18"/>
  <c r="AG494" i="18"/>
  <c r="BA493" i="18"/>
  <c r="AY493" i="18"/>
  <c r="AX493" i="18"/>
  <c r="AW493" i="18"/>
  <c r="AU493" i="18"/>
  <c r="AT493" i="18"/>
  <c r="AS493" i="18"/>
  <c r="AR493" i="18"/>
  <c r="AP493" i="18"/>
  <c r="AO493" i="18"/>
  <c r="AN493" i="18"/>
  <c r="AM493" i="18"/>
  <c r="AL493" i="18"/>
  <c r="AK493" i="18"/>
  <c r="AJ493" i="18"/>
  <c r="AI493" i="18"/>
  <c r="AH493" i="18"/>
  <c r="AG493" i="18"/>
  <c r="BA492" i="18"/>
  <c r="BZ492" i="18" s="1"/>
  <c r="AY492" i="18"/>
  <c r="AX492" i="18"/>
  <c r="AW492" i="18"/>
  <c r="AU492" i="18"/>
  <c r="AT492" i="18"/>
  <c r="AS492" i="18"/>
  <c r="AR492" i="18"/>
  <c r="AP492" i="18"/>
  <c r="AO492" i="18"/>
  <c r="AN492" i="18"/>
  <c r="AM492" i="18"/>
  <c r="AL492" i="18"/>
  <c r="AK492" i="18"/>
  <c r="AJ492" i="18"/>
  <c r="AI492" i="18"/>
  <c r="AH492" i="18"/>
  <c r="AG492" i="18"/>
  <c r="BA491" i="18"/>
  <c r="BO491" i="18" s="1"/>
  <c r="AY491" i="18"/>
  <c r="AX491" i="18"/>
  <c r="AW491" i="18"/>
  <c r="AU491" i="18"/>
  <c r="AT491" i="18"/>
  <c r="AS491" i="18"/>
  <c r="AR491" i="18"/>
  <c r="AP491" i="18"/>
  <c r="AO491" i="18"/>
  <c r="AN491" i="18"/>
  <c r="AM491" i="18"/>
  <c r="AL491" i="18"/>
  <c r="AK491" i="18"/>
  <c r="AJ491" i="18"/>
  <c r="AI491" i="18"/>
  <c r="AH491" i="18"/>
  <c r="AG491" i="18"/>
  <c r="BA490" i="18"/>
  <c r="CI490" i="18" s="1"/>
  <c r="AY490" i="18"/>
  <c r="AX490" i="18"/>
  <c r="AW490" i="18"/>
  <c r="AU490" i="18"/>
  <c r="AT490" i="18"/>
  <c r="AS490" i="18"/>
  <c r="AR490" i="18"/>
  <c r="AP490" i="18"/>
  <c r="AO490" i="18"/>
  <c r="AN490" i="18"/>
  <c r="AM490" i="18"/>
  <c r="AL490" i="18"/>
  <c r="AK490" i="18"/>
  <c r="AJ490" i="18"/>
  <c r="AI490" i="18"/>
  <c r="AH490" i="18"/>
  <c r="AG490" i="18"/>
  <c r="BA489" i="18"/>
  <c r="AY489" i="18"/>
  <c r="AX489" i="18"/>
  <c r="AW489" i="18"/>
  <c r="AU489" i="18"/>
  <c r="AT489" i="18"/>
  <c r="AS489" i="18"/>
  <c r="AR489" i="18"/>
  <c r="AP489" i="18"/>
  <c r="AO489" i="18"/>
  <c r="AN489" i="18"/>
  <c r="AM489" i="18"/>
  <c r="AL489" i="18"/>
  <c r="AK489" i="18"/>
  <c r="AJ489" i="18"/>
  <c r="AI489" i="18"/>
  <c r="AH489" i="18"/>
  <c r="AG489" i="18"/>
  <c r="BA488" i="18"/>
  <c r="BZ488" i="18" s="1"/>
  <c r="AY488" i="18"/>
  <c r="AX488" i="18"/>
  <c r="AW488" i="18"/>
  <c r="AU488" i="18"/>
  <c r="AT488" i="18"/>
  <c r="AS488" i="18"/>
  <c r="AR488" i="18"/>
  <c r="AP488" i="18"/>
  <c r="AO488" i="18"/>
  <c r="AN488" i="18"/>
  <c r="AM488" i="18"/>
  <c r="AL488" i="18"/>
  <c r="AK488" i="18"/>
  <c r="AJ488" i="18"/>
  <c r="AI488" i="18"/>
  <c r="AH488" i="18"/>
  <c r="AG488" i="18"/>
  <c r="BA487" i="18"/>
  <c r="BL487" i="18" s="1"/>
  <c r="AY487" i="18"/>
  <c r="AX487" i="18"/>
  <c r="AW487" i="18"/>
  <c r="AU487" i="18"/>
  <c r="AT487" i="18"/>
  <c r="AS487" i="18"/>
  <c r="AR487" i="18"/>
  <c r="AP487" i="18"/>
  <c r="AO487" i="18"/>
  <c r="AN487" i="18"/>
  <c r="AM487" i="18"/>
  <c r="AL487" i="18"/>
  <c r="AK487" i="18"/>
  <c r="AJ487" i="18"/>
  <c r="AI487" i="18"/>
  <c r="AH487" i="18"/>
  <c r="AG487" i="18"/>
  <c r="BA486" i="18"/>
  <c r="CB486" i="18" s="1"/>
  <c r="AY486" i="18"/>
  <c r="AX486" i="18"/>
  <c r="AW486" i="18"/>
  <c r="AU486" i="18"/>
  <c r="AT486" i="18"/>
  <c r="AS486" i="18"/>
  <c r="AR486" i="18"/>
  <c r="AP486" i="18"/>
  <c r="AO486" i="18"/>
  <c r="AN486" i="18"/>
  <c r="AM486" i="18"/>
  <c r="AL486" i="18"/>
  <c r="AK486" i="18"/>
  <c r="AJ486" i="18"/>
  <c r="AI486" i="18"/>
  <c r="AH486" i="18"/>
  <c r="AG486" i="18"/>
  <c r="BA485" i="18"/>
  <c r="BL485" i="18" s="1"/>
  <c r="AY485" i="18"/>
  <c r="AX485" i="18"/>
  <c r="AW485" i="18"/>
  <c r="AU485" i="18"/>
  <c r="AT485" i="18"/>
  <c r="AS485" i="18"/>
  <c r="AR485" i="18"/>
  <c r="AP485" i="18"/>
  <c r="AO485" i="18"/>
  <c r="AN485" i="18"/>
  <c r="AM485" i="18"/>
  <c r="AL485" i="18"/>
  <c r="AK485" i="18"/>
  <c r="AJ485" i="18"/>
  <c r="AI485" i="18"/>
  <c r="AH485" i="18"/>
  <c r="AG485" i="18"/>
  <c r="BA484" i="18"/>
  <c r="CK484" i="18" s="1"/>
  <c r="AY484" i="18"/>
  <c r="AX484" i="18"/>
  <c r="AW484" i="18"/>
  <c r="AU484" i="18"/>
  <c r="AT484" i="18"/>
  <c r="AS484" i="18"/>
  <c r="AR484" i="18"/>
  <c r="AP484" i="18"/>
  <c r="AO484" i="18"/>
  <c r="AN484" i="18"/>
  <c r="AM484" i="18"/>
  <c r="AL484" i="18"/>
  <c r="AK484" i="18"/>
  <c r="AJ484" i="18"/>
  <c r="AI484" i="18"/>
  <c r="AH484" i="18"/>
  <c r="AG484" i="18"/>
  <c r="BA483" i="18"/>
  <c r="CI483" i="18" s="1"/>
  <c r="AY483" i="18"/>
  <c r="AX483" i="18"/>
  <c r="AW483" i="18"/>
  <c r="AU483" i="18"/>
  <c r="AT483" i="18"/>
  <c r="AS483" i="18"/>
  <c r="AR483" i="18"/>
  <c r="AP483" i="18"/>
  <c r="AO483" i="18"/>
  <c r="AN483" i="18"/>
  <c r="AM483" i="18"/>
  <c r="AL483" i="18"/>
  <c r="AK483" i="18"/>
  <c r="AJ483" i="18"/>
  <c r="AI483" i="18"/>
  <c r="AH483" i="18"/>
  <c r="AG483" i="18"/>
  <c r="BA482" i="18"/>
  <c r="CI482" i="18" s="1"/>
  <c r="AY482" i="18"/>
  <c r="AX482" i="18"/>
  <c r="AW482" i="18"/>
  <c r="AU482" i="18"/>
  <c r="AT482" i="18"/>
  <c r="AS482" i="18"/>
  <c r="AR482" i="18"/>
  <c r="AP482" i="18"/>
  <c r="AO482" i="18"/>
  <c r="AN482" i="18"/>
  <c r="AM482" i="18"/>
  <c r="AL482" i="18"/>
  <c r="AK482" i="18"/>
  <c r="AJ482" i="18"/>
  <c r="AI482" i="18"/>
  <c r="AH482" i="18"/>
  <c r="AG482" i="18"/>
  <c r="BA481" i="18"/>
  <c r="AY481" i="18"/>
  <c r="AX481" i="18"/>
  <c r="AW481" i="18"/>
  <c r="AU481" i="18"/>
  <c r="AT481" i="18"/>
  <c r="AS481" i="18"/>
  <c r="AR481" i="18"/>
  <c r="AP481" i="18"/>
  <c r="AO481" i="18"/>
  <c r="AN481" i="18"/>
  <c r="AM481" i="18"/>
  <c r="AL481" i="18"/>
  <c r="AK481" i="18"/>
  <c r="AJ481" i="18"/>
  <c r="AI481" i="18"/>
  <c r="AH481" i="18"/>
  <c r="AG481" i="18"/>
  <c r="BA480" i="18"/>
  <c r="CF480" i="18" s="1"/>
  <c r="AY480" i="18"/>
  <c r="AX480" i="18"/>
  <c r="AW480" i="18"/>
  <c r="AU480" i="18"/>
  <c r="AT480" i="18"/>
  <c r="AS480" i="18"/>
  <c r="AR480" i="18"/>
  <c r="AP480" i="18"/>
  <c r="AO480" i="18"/>
  <c r="AN480" i="18"/>
  <c r="AM480" i="18"/>
  <c r="AL480" i="18"/>
  <c r="AK480" i="18"/>
  <c r="AJ480" i="18"/>
  <c r="AI480" i="18"/>
  <c r="AH480" i="18"/>
  <c r="AG480" i="18"/>
  <c r="BA479" i="18"/>
  <c r="CF479" i="18" s="1"/>
  <c r="AY479" i="18"/>
  <c r="AX479" i="18"/>
  <c r="AW479" i="18"/>
  <c r="AU479" i="18"/>
  <c r="AT479" i="18"/>
  <c r="AS479" i="18"/>
  <c r="AR479" i="18"/>
  <c r="AP479" i="18"/>
  <c r="AO479" i="18"/>
  <c r="AN479" i="18"/>
  <c r="AM479" i="18"/>
  <c r="AL479" i="18"/>
  <c r="AK479" i="18"/>
  <c r="AJ479" i="18"/>
  <c r="AI479" i="18"/>
  <c r="AH479" i="18"/>
  <c r="AG479" i="18"/>
  <c r="BA478" i="18"/>
  <c r="CI478" i="18" s="1"/>
  <c r="AY478" i="18"/>
  <c r="AX478" i="18"/>
  <c r="AW478" i="18"/>
  <c r="AU478" i="18"/>
  <c r="AT478" i="18"/>
  <c r="AS478" i="18"/>
  <c r="AR478" i="18"/>
  <c r="AP478" i="18"/>
  <c r="AO478" i="18"/>
  <c r="AN478" i="18"/>
  <c r="AM478" i="18"/>
  <c r="AL478" i="18"/>
  <c r="AK478" i="18"/>
  <c r="AJ478" i="18"/>
  <c r="AI478" i="18"/>
  <c r="AH478" i="18"/>
  <c r="AG478" i="18"/>
  <c r="BA477" i="18"/>
  <c r="AY477" i="18"/>
  <c r="AX477" i="18"/>
  <c r="AW477" i="18"/>
  <c r="AU477" i="18"/>
  <c r="AT477" i="18"/>
  <c r="AS477" i="18"/>
  <c r="AR477" i="18"/>
  <c r="AP477" i="18"/>
  <c r="AO477" i="18"/>
  <c r="AN477" i="18"/>
  <c r="AM477" i="18"/>
  <c r="AL477" i="18"/>
  <c r="AK477" i="18"/>
  <c r="AJ477" i="18"/>
  <c r="AI477" i="18"/>
  <c r="AH477" i="18"/>
  <c r="AG477" i="18"/>
  <c r="BA476" i="18"/>
  <c r="BO476" i="18" s="1"/>
  <c r="AY476" i="18"/>
  <c r="AX476" i="18"/>
  <c r="AW476" i="18"/>
  <c r="AU476" i="18"/>
  <c r="AT476" i="18"/>
  <c r="AS476" i="18"/>
  <c r="AR476" i="18"/>
  <c r="AP476" i="18"/>
  <c r="AO476" i="18"/>
  <c r="AN476" i="18"/>
  <c r="AM476" i="18"/>
  <c r="AL476" i="18"/>
  <c r="AK476" i="18"/>
  <c r="AJ476" i="18"/>
  <c r="AI476" i="18"/>
  <c r="AH476" i="18"/>
  <c r="AG476" i="18"/>
  <c r="BA475" i="18"/>
  <c r="BZ475" i="18" s="1"/>
  <c r="AY475" i="18"/>
  <c r="AX475" i="18"/>
  <c r="AW475" i="18"/>
  <c r="AU475" i="18"/>
  <c r="AT475" i="18"/>
  <c r="AS475" i="18"/>
  <c r="AR475" i="18"/>
  <c r="AP475" i="18"/>
  <c r="AO475" i="18"/>
  <c r="AN475" i="18"/>
  <c r="AM475" i="18"/>
  <c r="AL475" i="18"/>
  <c r="AK475" i="18"/>
  <c r="AJ475" i="18"/>
  <c r="AI475" i="18"/>
  <c r="AH475" i="18"/>
  <c r="AG475" i="18"/>
  <c r="BA474" i="18"/>
  <c r="BN474" i="18" s="1"/>
  <c r="AY474" i="18"/>
  <c r="AX474" i="18"/>
  <c r="AW474" i="18"/>
  <c r="AU474" i="18"/>
  <c r="AT474" i="18"/>
  <c r="AS474" i="18"/>
  <c r="AR474" i="18"/>
  <c r="AP474" i="18"/>
  <c r="AO474" i="18"/>
  <c r="AN474" i="18"/>
  <c r="AM474" i="18"/>
  <c r="AL474" i="18"/>
  <c r="AK474" i="18"/>
  <c r="AJ474" i="18"/>
  <c r="AI474" i="18"/>
  <c r="AH474" i="18"/>
  <c r="AG474" i="18"/>
  <c r="BA473" i="18"/>
  <c r="BZ473" i="18" s="1"/>
  <c r="AY473" i="18"/>
  <c r="AX473" i="18"/>
  <c r="AW473" i="18"/>
  <c r="AU473" i="18"/>
  <c r="AT473" i="18"/>
  <c r="AS473" i="18"/>
  <c r="AR473" i="18"/>
  <c r="AP473" i="18"/>
  <c r="AO473" i="18"/>
  <c r="AN473" i="18"/>
  <c r="AM473" i="18"/>
  <c r="AL473" i="18"/>
  <c r="AK473" i="18"/>
  <c r="AJ473" i="18"/>
  <c r="AI473" i="18"/>
  <c r="AH473" i="18"/>
  <c r="AG473" i="18"/>
  <c r="BA472" i="18"/>
  <c r="AY472" i="18"/>
  <c r="AX472" i="18"/>
  <c r="AW472" i="18"/>
  <c r="AU472" i="18"/>
  <c r="AT472" i="18"/>
  <c r="AS472" i="18"/>
  <c r="AR472" i="18"/>
  <c r="AP472" i="18"/>
  <c r="AO472" i="18"/>
  <c r="AN472" i="18"/>
  <c r="AM472" i="18"/>
  <c r="AL472" i="18"/>
  <c r="AK472" i="18"/>
  <c r="AJ472" i="18"/>
  <c r="AI472" i="18"/>
  <c r="AH472" i="18"/>
  <c r="AG472" i="18"/>
  <c r="BA471" i="18"/>
  <c r="BT471" i="18" s="1"/>
  <c r="AY471" i="18"/>
  <c r="AX471" i="18"/>
  <c r="AW471" i="18"/>
  <c r="AU471" i="18"/>
  <c r="AT471" i="18"/>
  <c r="AS471" i="18"/>
  <c r="AR471" i="18"/>
  <c r="AP471" i="18"/>
  <c r="AO471" i="18"/>
  <c r="AN471" i="18"/>
  <c r="AM471" i="18"/>
  <c r="AL471" i="18"/>
  <c r="AK471" i="18"/>
  <c r="AJ471" i="18"/>
  <c r="AI471" i="18"/>
  <c r="AH471" i="18"/>
  <c r="AG471" i="18"/>
  <c r="BA470" i="18"/>
  <c r="CD470" i="18" s="1"/>
  <c r="AY470" i="18"/>
  <c r="AX470" i="18"/>
  <c r="AW470" i="18"/>
  <c r="AU470" i="18"/>
  <c r="AT470" i="18"/>
  <c r="AS470" i="18"/>
  <c r="AR470" i="18"/>
  <c r="AP470" i="18"/>
  <c r="AO470" i="18"/>
  <c r="AN470" i="18"/>
  <c r="AM470" i="18"/>
  <c r="AL470" i="18"/>
  <c r="AK470" i="18"/>
  <c r="AJ470" i="18"/>
  <c r="AI470" i="18"/>
  <c r="AH470" i="18"/>
  <c r="AG470" i="18"/>
  <c r="BA469" i="18"/>
  <c r="BZ469" i="18" s="1"/>
  <c r="AY469" i="18"/>
  <c r="AX469" i="18"/>
  <c r="AW469" i="18"/>
  <c r="AU469" i="18"/>
  <c r="AT469" i="18"/>
  <c r="AS469" i="18"/>
  <c r="AR469" i="18"/>
  <c r="AP469" i="18"/>
  <c r="AO469" i="18"/>
  <c r="AN469" i="18"/>
  <c r="AM469" i="18"/>
  <c r="AL469" i="18"/>
  <c r="AK469" i="18"/>
  <c r="AJ469" i="18"/>
  <c r="AI469" i="18"/>
  <c r="AH469" i="18"/>
  <c r="AG469" i="18"/>
  <c r="BA468" i="18"/>
  <c r="AY468" i="18"/>
  <c r="AX468" i="18"/>
  <c r="AW468" i="18"/>
  <c r="AU468" i="18"/>
  <c r="AT468" i="18"/>
  <c r="AS468" i="18"/>
  <c r="AR468" i="18"/>
  <c r="AP468" i="18"/>
  <c r="AO468" i="18"/>
  <c r="AN468" i="18"/>
  <c r="AM468" i="18"/>
  <c r="AL468" i="18"/>
  <c r="AK468" i="18"/>
  <c r="AJ468" i="18"/>
  <c r="AI468" i="18"/>
  <c r="AH468" i="18"/>
  <c r="AG468" i="18"/>
  <c r="BA467" i="18"/>
  <c r="CK467" i="18" s="1"/>
  <c r="AY467" i="18"/>
  <c r="AX467" i="18"/>
  <c r="AW467" i="18"/>
  <c r="AU467" i="18"/>
  <c r="AT467" i="18"/>
  <c r="AS467" i="18"/>
  <c r="AR467" i="18"/>
  <c r="AP467" i="18"/>
  <c r="AO467" i="18"/>
  <c r="AN467" i="18"/>
  <c r="AM467" i="18"/>
  <c r="AL467" i="18"/>
  <c r="AK467" i="18"/>
  <c r="AJ467" i="18"/>
  <c r="AI467" i="18"/>
  <c r="AH467" i="18"/>
  <c r="AG467" i="18"/>
  <c r="BA466" i="18"/>
  <c r="CD466" i="18" s="1"/>
  <c r="AY466" i="18"/>
  <c r="AX466" i="18"/>
  <c r="AW466" i="18"/>
  <c r="AU466" i="18"/>
  <c r="AT466" i="18"/>
  <c r="AS466" i="18"/>
  <c r="AR466" i="18"/>
  <c r="AP466" i="18"/>
  <c r="AO466" i="18"/>
  <c r="AN466" i="18"/>
  <c r="AM466" i="18"/>
  <c r="AL466" i="18"/>
  <c r="AK466" i="18"/>
  <c r="AJ466" i="18"/>
  <c r="AI466" i="18"/>
  <c r="AH466" i="18"/>
  <c r="AG466" i="18"/>
  <c r="BA465" i="18"/>
  <c r="BV465" i="18" s="1"/>
  <c r="AY465" i="18"/>
  <c r="AX465" i="18"/>
  <c r="AW465" i="18"/>
  <c r="AU465" i="18"/>
  <c r="AT465" i="18"/>
  <c r="AS465" i="18"/>
  <c r="AR465" i="18"/>
  <c r="AP465" i="18"/>
  <c r="AO465" i="18"/>
  <c r="AN465" i="18"/>
  <c r="AM465" i="18"/>
  <c r="AL465" i="18"/>
  <c r="AK465" i="18"/>
  <c r="AJ465" i="18"/>
  <c r="AI465" i="18"/>
  <c r="AH465" i="18"/>
  <c r="AG465" i="18"/>
  <c r="BA464" i="18"/>
  <c r="CD464" i="18" s="1"/>
  <c r="AY464" i="18"/>
  <c r="AX464" i="18"/>
  <c r="AW464" i="18"/>
  <c r="AU464" i="18"/>
  <c r="AT464" i="18"/>
  <c r="AS464" i="18"/>
  <c r="AR464" i="18"/>
  <c r="AP464" i="18"/>
  <c r="AO464" i="18"/>
  <c r="AN464" i="18"/>
  <c r="AM464" i="18"/>
  <c r="AL464" i="18"/>
  <c r="AK464" i="18"/>
  <c r="AJ464" i="18"/>
  <c r="AI464" i="18"/>
  <c r="AH464" i="18"/>
  <c r="AG464" i="18"/>
  <c r="BA463" i="18"/>
  <c r="CA463" i="18" s="1"/>
  <c r="AY463" i="18"/>
  <c r="AX463" i="18"/>
  <c r="AW463" i="18"/>
  <c r="AU463" i="18"/>
  <c r="AT463" i="18"/>
  <c r="AS463" i="18"/>
  <c r="AR463" i="18"/>
  <c r="AP463" i="18"/>
  <c r="AO463" i="18"/>
  <c r="AN463" i="18"/>
  <c r="AM463" i="18"/>
  <c r="AL463" i="18"/>
  <c r="AK463" i="18"/>
  <c r="AJ463" i="18"/>
  <c r="AI463" i="18"/>
  <c r="AH463" i="18"/>
  <c r="AG463" i="18"/>
  <c r="BA462" i="18"/>
  <c r="CD462" i="18" s="1"/>
  <c r="AY462" i="18"/>
  <c r="AX462" i="18"/>
  <c r="AW462" i="18"/>
  <c r="AU462" i="18"/>
  <c r="AT462" i="18"/>
  <c r="AS462" i="18"/>
  <c r="AR462" i="18"/>
  <c r="AP462" i="18"/>
  <c r="AO462" i="18"/>
  <c r="AN462" i="18"/>
  <c r="AM462" i="18"/>
  <c r="AL462" i="18"/>
  <c r="AK462" i="18"/>
  <c r="AJ462" i="18"/>
  <c r="AI462" i="18"/>
  <c r="AH462" i="18"/>
  <c r="AG462" i="18"/>
  <c r="BA461" i="18"/>
  <c r="BN461" i="18" s="1"/>
  <c r="AY461" i="18"/>
  <c r="AX461" i="18"/>
  <c r="AW461" i="18"/>
  <c r="AU461" i="18"/>
  <c r="AT461" i="18"/>
  <c r="AS461" i="18"/>
  <c r="AR461" i="18"/>
  <c r="AP461" i="18"/>
  <c r="AO461" i="18"/>
  <c r="AN461" i="18"/>
  <c r="AM461" i="18"/>
  <c r="AL461" i="18"/>
  <c r="AK461" i="18"/>
  <c r="AJ461" i="18"/>
  <c r="AI461" i="18"/>
  <c r="AH461" i="18"/>
  <c r="AG461" i="18"/>
  <c r="BA460" i="18"/>
  <c r="AY460" i="18"/>
  <c r="AX460" i="18"/>
  <c r="AW460" i="18"/>
  <c r="AU460" i="18"/>
  <c r="AT460" i="18"/>
  <c r="AS460" i="18"/>
  <c r="AR460" i="18"/>
  <c r="AP460" i="18"/>
  <c r="AO460" i="18"/>
  <c r="AN460" i="18"/>
  <c r="AM460" i="18"/>
  <c r="AL460" i="18"/>
  <c r="AK460" i="18"/>
  <c r="AJ460" i="18"/>
  <c r="AI460" i="18"/>
  <c r="AH460" i="18"/>
  <c r="AG460" i="18"/>
  <c r="BA459" i="18"/>
  <c r="BV459" i="18" s="1"/>
  <c r="AY459" i="18"/>
  <c r="AX459" i="18"/>
  <c r="AW459" i="18"/>
  <c r="AU459" i="18"/>
  <c r="AT459" i="18"/>
  <c r="AS459" i="18"/>
  <c r="AR459" i="18"/>
  <c r="AP459" i="18"/>
  <c r="AO459" i="18"/>
  <c r="AN459" i="18"/>
  <c r="AM459" i="18"/>
  <c r="AL459" i="18"/>
  <c r="AK459" i="18"/>
  <c r="AJ459" i="18"/>
  <c r="AI459" i="18"/>
  <c r="AH459" i="18"/>
  <c r="AG459" i="18"/>
  <c r="BA458" i="18"/>
  <c r="AY458" i="18"/>
  <c r="AX458" i="18"/>
  <c r="AW458" i="18"/>
  <c r="AU458" i="18"/>
  <c r="AT458" i="18"/>
  <c r="AS458" i="18"/>
  <c r="AR458" i="18"/>
  <c r="AP458" i="18"/>
  <c r="AO458" i="18"/>
  <c r="AN458" i="18"/>
  <c r="AM458" i="18"/>
  <c r="AL458" i="18"/>
  <c r="AK458" i="18"/>
  <c r="AJ458" i="18"/>
  <c r="AI458" i="18"/>
  <c r="AH458" i="18"/>
  <c r="AG458" i="18"/>
  <c r="BA457" i="18"/>
  <c r="CF457" i="18" s="1"/>
  <c r="AY457" i="18"/>
  <c r="AX457" i="18"/>
  <c r="AW457" i="18"/>
  <c r="AU457" i="18"/>
  <c r="AT457" i="18"/>
  <c r="AS457" i="18"/>
  <c r="AR457" i="18"/>
  <c r="AP457" i="18"/>
  <c r="AO457" i="18"/>
  <c r="AN457" i="18"/>
  <c r="AM457" i="18"/>
  <c r="AL457" i="18"/>
  <c r="AK457" i="18"/>
  <c r="AJ457" i="18"/>
  <c r="AI457" i="18"/>
  <c r="AH457" i="18"/>
  <c r="AG457" i="18"/>
  <c r="BA456" i="18"/>
  <c r="BX456" i="18" s="1"/>
  <c r="AY456" i="18"/>
  <c r="AX456" i="18"/>
  <c r="AW456" i="18"/>
  <c r="AU456" i="18"/>
  <c r="AT456" i="18"/>
  <c r="AS456" i="18"/>
  <c r="AR456" i="18"/>
  <c r="AP456" i="18"/>
  <c r="AO456" i="18"/>
  <c r="AN456" i="18"/>
  <c r="AM456" i="18"/>
  <c r="AL456" i="18"/>
  <c r="AK456" i="18"/>
  <c r="AJ456" i="18"/>
  <c r="AI456" i="18"/>
  <c r="AH456" i="18"/>
  <c r="AG456" i="18"/>
  <c r="BA455" i="18"/>
  <c r="BV455" i="18" s="1"/>
  <c r="AY455" i="18"/>
  <c r="AX455" i="18"/>
  <c r="AW455" i="18"/>
  <c r="AU455" i="18"/>
  <c r="AT455" i="18"/>
  <c r="AS455" i="18"/>
  <c r="AR455" i="18"/>
  <c r="AP455" i="18"/>
  <c r="AO455" i="18"/>
  <c r="AN455" i="18"/>
  <c r="AM455" i="18"/>
  <c r="AL455" i="18"/>
  <c r="AK455" i="18"/>
  <c r="AJ455" i="18"/>
  <c r="AI455" i="18"/>
  <c r="AH455" i="18"/>
  <c r="AG455" i="18"/>
  <c r="BA454" i="18"/>
  <c r="CG454" i="18" s="1"/>
  <c r="AY454" i="18"/>
  <c r="AX454" i="18"/>
  <c r="AW454" i="18"/>
  <c r="AU454" i="18"/>
  <c r="AT454" i="18"/>
  <c r="AS454" i="18"/>
  <c r="AR454" i="18"/>
  <c r="AP454" i="18"/>
  <c r="AO454" i="18"/>
  <c r="AN454" i="18"/>
  <c r="AM454" i="18"/>
  <c r="AL454" i="18"/>
  <c r="AK454" i="18"/>
  <c r="AJ454" i="18"/>
  <c r="AI454" i="18"/>
  <c r="AH454" i="18"/>
  <c r="AG454" i="18"/>
  <c r="BA453" i="18"/>
  <c r="CG453" i="18" s="1"/>
  <c r="AY453" i="18"/>
  <c r="AX453" i="18"/>
  <c r="AW453" i="18"/>
  <c r="AU453" i="18"/>
  <c r="AT453" i="18"/>
  <c r="AS453" i="18"/>
  <c r="AR453" i="18"/>
  <c r="AP453" i="18"/>
  <c r="AO453" i="18"/>
  <c r="AN453" i="18"/>
  <c r="AM453" i="18"/>
  <c r="AL453" i="18"/>
  <c r="AK453" i="18"/>
  <c r="AJ453" i="18"/>
  <c r="AI453" i="18"/>
  <c r="AH453" i="18"/>
  <c r="AG453" i="18"/>
  <c r="BA452" i="18"/>
  <c r="CG452" i="18" s="1"/>
  <c r="AY452" i="18"/>
  <c r="AX452" i="18"/>
  <c r="AW452" i="18"/>
  <c r="AU452" i="18"/>
  <c r="AT452" i="18"/>
  <c r="AS452" i="18"/>
  <c r="AR452" i="18"/>
  <c r="AP452" i="18"/>
  <c r="AO452" i="18"/>
  <c r="AN452" i="18"/>
  <c r="AM452" i="18"/>
  <c r="AL452" i="18"/>
  <c r="AK452" i="18"/>
  <c r="AJ452" i="18"/>
  <c r="AI452" i="18"/>
  <c r="AH452" i="18"/>
  <c r="AG452" i="18"/>
  <c r="BA451" i="18"/>
  <c r="CG451" i="18" s="1"/>
  <c r="AY451" i="18"/>
  <c r="AX451" i="18"/>
  <c r="AW451" i="18"/>
  <c r="AU451" i="18"/>
  <c r="AT451" i="18"/>
  <c r="AS451" i="18"/>
  <c r="AR451" i="18"/>
  <c r="AP451" i="18"/>
  <c r="AO451" i="18"/>
  <c r="AN451" i="18"/>
  <c r="AM451" i="18"/>
  <c r="AL451" i="18"/>
  <c r="AK451" i="18"/>
  <c r="AJ451" i="18"/>
  <c r="AI451" i="18"/>
  <c r="AH451" i="18"/>
  <c r="AG451" i="18"/>
  <c r="BA450" i="18"/>
  <c r="CG450" i="18" s="1"/>
  <c r="AY450" i="18"/>
  <c r="AX450" i="18"/>
  <c r="AW450" i="18"/>
  <c r="AU450" i="18"/>
  <c r="AT450" i="18"/>
  <c r="AS450" i="18"/>
  <c r="AR450" i="18"/>
  <c r="AP450" i="18"/>
  <c r="AO450" i="18"/>
  <c r="AN450" i="18"/>
  <c r="AM450" i="18"/>
  <c r="AL450" i="18"/>
  <c r="AK450" i="18"/>
  <c r="AJ450" i="18"/>
  <c r="AI450" i="18"/>
  <c r="AH450" i="18"/>
  <c r="AG450" i="18"/>
  <c r="BA449" i="18"/>
  <c r="BZ449" i="18" s="1"/>
  <c r="AY449" i="18"/>
  <c r="AX449" i="18"/>
  <c r="AW449" i="18"/>
  <c r="AU449" i="18"/>
  <c r="AT449" i="18"/>
  <c r="AS449" i="18"/>
  <c r="AR449" i="18"/>
  <c r="AP449" i="18"/>
  <c r="AO449" i="18"/>
  <c r="AN449" i="18"/>
  <c r="AM449" i="18"/>
  <c r="AL449" i="18"/>
  <c r="AK449" i="18"/>
  <c r="AJ449" i="18"/>
  <c r="AI449" i="18"/>
  <c r="AH449" i="18"/>
  <c r="AG449" i="18"/>
  <c r="BA448" i="18"/>
  <c r="AY448" i="18"/>
  <c r="AX448" i="18"/>
  <c r="AW448" i="18"/>
  <c r="AU448" i="18"/>
  <c r="AT448" i="18"/>
  <c r="AS448" i="18"/>
  <c r="AR448" i="18"/>
  <c r="AP448" i="18"/>
  <c r="AO448" i="18"/>
  <c r="AN448" i="18"/>
  <c r="AM448" i="18"/>
  <c r="AL448" i="18"/>
  <c r="AK448" i="18"/>
  <c r="AJ448" i="18"/>
  <c r="AI448" i="18"/>
  <c r="AH448" i="18"/>
  <c r="AG448" i="18"/>
  <c r="BA447" i="18"/>
  <c r="AY447" i="18"/>
  <c r="AX447" i="18"/>
  <c r="AW447" i="18"/>
  <c r="AU447" i="18"/>
  <c r="AT447" i="18"/>
  <c r="AS447" i="18"/>
  <c r="AR447" i="18"/>
  <c r="AP447" i="18"/>
  <c r="AO447" i="18"/>
  <c r="AN447" i="18"/>
  <c r="AM447" i="18"/>
  <c r="AL447" i="18"/>
  <c r="AK447" i="18"/>
  <c r="AJ447" i="18"/>
  <c r="AI447" i="18"/>
  <c r="AH447" i="18"/>
  <c r="AG447" i="18"/>
  <c r="BA446" i="18"/>
  <c r="AY446" i="18"/>
  <c r="AX446" i="18"/>
  <c r="AW446" i="18"/>
  <c r="AU446" i="18"/>
  <c r="AT446" i="18"/>
  <c r="AS446" i="18"/>
  <c r="AR446" i="18"/>
  <c r="AP446" i="18"/>
  <c r="AO446" i="18"/>
  <c r="AN446" i="18"/>
  <c r="AM446" i="18"/>
  <c r="AL446" i="18"/>
  <c r="AK446" i="18"/>
  <c r="AJ446" i="18"/>
  <c r="AI446" i="18"/>
  <c r="AH446" i="18"/>
  <c r="AG446" i="18"/>
  <c r="BA445" i="18"/>
  <c r="BE445" i="18" s="1"/>
  <c r="AY445" i="18"/>
  <c r="AX445" i="18"/>
  <c r="AW445" i="18"/>
  <c r="AU445" i="18"/>
  <c r="AT445" i="18"/>
  <c r="AS445" i="18"/>
  <c r="AR445" i="18"/>
  <c r="AP445" i="18"/>
  <c r="AO445" i="18"/>
  <c r="AN445" i="18"/>
  <c r="AM445" i="18"/>
  <c r="AL445" i="18"/>
  <c r="AK445" i="18"/>
  <c r="AJ445" i="18"/>
  <c r="AI445" i="18"/>
  <c r="AH445" i="18"/>
  <c r="AG445" i="18"/>
  <c r="BA444" i="18"/>
  <c r="CG444" i="18" s="1"/>
  <c r="AY444" i="18"/>
  <c r="AX444" i="18"/>
  <c r="AW444" i="18"/>
  <c r="AU444" i="18"/>
  <c r="AT444" i="18"/>
  <c r="AS444" i="18"/>
  <c r="AR444" i="18"/>
  <c r="AP444" i="18"/>
  <c r="AO444" i="18"/>
  <c r="AN444" i="18"/>
  <c r="AM444" i="18"/>
  <c r="AL444" i="18"/>
  <c r="AK444" i="18"/>
  <c r="AJ444" i="18"/>
  <c r="AI444" i="18"/>
  <c r="AH444" i="18"/>
  <c r="AG444" i="18"/>
  <c r="BA443" i="18"/>
  <c r="AY443" i="18"/>
  <c r="AX443" i="18"/>
  <c r="AW443" i="18"/>
  <c r="AU443" i="18"/>
  <c r="AT443" i="18"/>
  <c r="AS443" i="18"/>
  <c r="AR443" i="18"/>
  <c r="AP443" i="18"/>
  <c r="AO443" i="18"/>
  <c r="AN443" i="18"/>
  <c r="AM443" i="18"/>
  <c r="AL443" i="18"/>
  <c r="AK443" i="18"/>
  <c r="AJ443" i="18"/>
  <c r="AI443" i="18"/>
  <c r="AH443" i="18"/>
  <c r="AG443" i="18"/>
  <c r="BA442" i="18"/>
  <c r="CG442" i="18" s="1"/>
  <c r="AY442" i="18"/>
  <c r="AX442" i="18"/>
  <c r="AW442" i="18"/>
  <c r="AU442" i="18"/>
  <c r="AT442" i="18"/>
  <c r="AS442" i="18"/>
  <c r="AR442" i="18"/>
  <c r="AP442" i="18"/>
  <c r="AO442" i="18"/>
  <c r="AN442" i="18"/>
  <c r="AM442" i="18"/>
  <c r="AL442" i="18"/>
  <c r="AK442" i="18"/>
  <c r="AJ442" i="18"/>
  <c r="AI442" i="18"/>
  <c r="AH442" i="18"/>
  <c r="AG442" i="18"/>
  <c r="BA441" i="18"/>
  <c r="AY441" i="18"/>
  <c r="AX441" i="18"/>
  <c r="AW441" i="18"/>
  <c r="AU441" i="18"/>
  <c r="AT441" i="18"/>
  <c r="AS441" i="18"/>
  <c r="AR441" i="18"/>
  <c r="AP441" i="18"/>
  <c r="AO441" i="18"/>
  <c r="AN441" i="18"/>
  <c r="AM441" i="18"/>
  <c r="AL441" i="18"/>
  <c r="AK441" i="18"/>
  <c r="AJ441" i="18"/>
  <c r="AI441" i="18"/>
  <c r="AH441" i="18"/>
  <c r="AG441" i="18"/>
  <c r="BA440" i="18"/>
  <c r="BI440" i="18" s="1"/>
  <c r="AY440" i="18"/>
  <c r="AX440" i="18"/>
  <c r="AW440" i="18"/>
  <c r="AU440" i="18"/>
  <c r="AT440" i="18"/>
  <c r="AS440" i="18"/>
  <c r="AR440" i="18"/>
  <c r="AP440" i="18"/>
  <c r="AO440" i="18"/>
  <c r="AN440" i="18"/>
  <c r="AM440" i="18"/>
  <c r="AL440" i="18"/>
  <c r="AK440" i="18"/>
  <c r="AJ440" i="18"/>
  <c r="AI440" i="18"/>
  <c r="AH440" i="18"/>
  <c r="AG440" i="18"/>
  <c r="BA439" i="18"/>
  <c r="CG439" i="18" s="1"/>
  <c r="AY439" i="18"/>
  <c r="AX439" i="18"/>
  <c r="AW439" i="18"/>
  <c r="AU439" i="18"/>
  <c r="AT439" i="18"/>
  <c r="AS439" i="18"/>
  <c r="AR439" i="18"/>
  <c r="AP439" i="18"/>
  <c r="AO439" i="18"/>
  <c r="AN439" i="18"/>
  <c r="AM439" i="18"/>
  <c r="AL439" i="18"/>
  <c r="AK439" i="18"/>
  <c r="AJ439" i="18"/>
  <c r="AI439" i="18"/>
  <c r="AH439" i="18"/>
  <c r="AG439" i="18"/>
  <c r="BA438" i="18"/>
  <c r="CG438" i="18" s="1"/>
  <c r="AY438" i="18"/>
  <c r="AX438" i="18"/>
  <c r="AW438" i="18"/>
  <c r="AU438" i="18"/>
  <c r="AT438" i="18"/>
  <c r="AS438" i="18"/>
  <c r="AR438" i="18"/>
  <c r="AP438" i="18"/>
  <c r="AO438" i="18"/>
  <c r="AN438" i="18"/>
  <c r="AM438" i="18"/>
  <c r="AL438" i="18"/>
  <c r="AK438" i="18"/>
  <c r="AJ438" i="18"/>
  <c r="AI438" i="18"/>
  <c r="AH438" i="18"/>
  <c r="AG438" i="18"/>
  <c r="BA437" i="18"/>
  <c r="CJ437" i="18" s="1"/>
  <c r="AY437" i="18"/>
  <c r="AX437" i="18"/>
  <c r="AW437" i="18"/>
  <c r="AU437" i="18"/>
  <c r="AT437" i="18"/>
  <c r="AS437" i="18"/>
  <c r="AR437" i="18"/>
  <c r="AP437" i="18"/>
  <c r="AO437" i="18"/>
  <c r="AN437" i="18"/>
  <c r="AM437" i="18"/>
  <c r="AL437" i="18"/>
  <c r="AK437" i="18"/>
  <c r="AJ437" i="18"/>
  <c r="AI437" i="18"/>
  <c r="AH437" i="18"/>
  <c r="AG437" i="18"/>
  <c r="BA436" i="18"/>
  <c r="CG436" i="18" s="1"/>
  <c r="AY436" i="18"/>
  <c r="AX436" i="18"/>
  <c r="AW436" i="18"/>
  <c r="AU436" i="18"/>
  <c r="AT436" i="18"/>
  <c r="AS436" i="18"/>
  <c r="AR436" i="18"/>
  <c r="AP436" i="18"/>
  <c r="AO436" i="18"/>
  <c r="AN436" i="18"/>
  <c r="AM436" i="18"/>
  <c r="AL436" i="18"/>
  <c r="AK436" i="18"/>
  <c r="AJ436" i="18"/>
  <c r="AI436" i="18"/>
  <c r="AH436" i="18"/>
  <c r="AG436" i="18"/>
  <c r="BA435" i="18"/>
  <c r="BV435" i="18" s="1"/>
  <c r="AY435" i="18"/>
  <c r="AX435" i="18"/>
  <c r="AW435" i="18"/>
  <c r="AU435" i="18"/>
  <c r="AT435" i="18"/>
  <c r="AS435" i="18"/>
  <c r="AR435" i="18"/>
  <c r="AP435" i="18"/>
  <c r="AO435" i="18"/>
  <c r="AN435" i="18"/>
  <c r="AM435" i="18"/>
  <c r="AL435" i="18"/>
  <c r="AK435" i="18"/>
  <c r="AJ435" i="18"/>
  <c r="AI435" i="18"/>
  <c r="AH435" i="18"/>
  <c r="AG435" i="18"/>
  <c r="BA434" i="18"/>
  <c r="CG434" i="18" s="1"/>
  <c r="AY434" i="18"/>
  <c r="AX434" i="18"/>
  <c r="AW434" i="18"/>
  <c r="AU434" i="18"/>
  <c r="AT434" i="18"/>
  <c r="AS434" i="18"/>
  <c r="AR434" i="18"/>
  <c r="AP434" i="18"/>
  <c r="AO434" i="18"/>
  <c r="AN434" i="18"/>
  <c r="AM434" i="18"/>
  <c r="AL434" i="18"/>
  <c r="AK434" i="18"/>
  <c r="AJ434" i="18"/>
  <c r="AI434" i="18"/>
  <c r="AH434" i="18"/>
  <c r="AG434" i="18"/>
  <c r="BA433" i="18"/>
  <c r="CN433" i="18" s="1"/>
  <c r="AY433" i="18"/>
  <c r="AX433" i="18"/>
  <c r="AW433" i="18"/>
  <c r="AU433" i="18"/>
  <c r="AT433" i="18"/>
  <c r="AS433" i="18"/>
  <c r="AR433" i="18"/>
  <c r="AP433" i="18"/>
  <c r="AO433" i="18"/>
  <c r="AN433" i="18"/>
  <c r="AM433" i="18"/>
  <c r="AL433" i="18"/>
  <c r="AK433" i="18"/>
  <c r="AJ433" i="18"/>
  <c r="AI433" i="18"/>
  <c r="AH433" i="18"/>
  <c r="AG433" i="18"/>
  <c r="BA432" i="18"/>
  <c r="BF432" i="18" s="1"/>
  <c r="AY432" i="18"/>
  <c r="AX432" i="18"/>
  <c r="AW432" i="18"/>
  <c r="AU432" i="18"/>
  <c r="AT432" i="18"/>
  <c r="AS432" i="18"/>
  <c r="AR432" i="18"/>
  <c r="AP432" i="18"/>
  <c r="AO432" i="18"/>
  <c r="AN432" i="18"/>
  <c r="AM432" i="18"/>
  <c r="AL432" i="18"/>
  <c r="AK432" i="18"/>
  <c r="AJ432" i="18"/>
  <c r="AI432" i="18"/>
  <c r="AH432" i="18"/>
  <c r="AG432" i="18"/>
  <c r="BA431" i="18"/>
  <c r="AY431" i="18"/>
  <c r="AX431" i="18"/>
  <c r="AW431" i="18"/>
  <c r="AU431" i="18"/>
  <c r="AT431" i="18"/>
  <c r="AS431" i="18"/>
  <c r="AR431" i="18"/>
  <c r="AP431" i="18"/>
  <c r="AO431" i="18"/>
  <c r="AN431" i="18"/>
  <c r="AM431" i="18"/>
  <c r="AL431" i="18"/>
  <c r="AK431" i="18"/>
  <c r="AJ431" i="18"/>
  <c r="AI431" i="18"/>
  <c r="AH431" i="18"/>
  <c r="AG431" i="18"/>
  <c r="BA430" i="18"/>
  <c r="BN430" i="18" s="1"/>
  <c r="AY430" i="18"/>
  <c r="AX430" i="18"/>
  <c r="AW430" i="18"/>
  <c r="AU430" i="18"/>
  <c r="AT430" i="18"/>
  <c r="AS430" i="18"/>
  <c r="AR430" i="18"/>
  <c r="AP430" i="18"/>
  <c r="AO430" i="18"/>
  <c r="AN430" i="18"/>
  <c r="AM430" i="18"/>
  <c r="AL430" i="18"/>
  <c r="AK430" i="18"/>
  <c r="AJ430" i="18"/>
  <c r="AI430" i="18"/>
  <c r="AH430" i="18"/>
  <c r="AG430" i="18"/>
  <c r="BA429" i="18"/>
  <c r="CF429" i="18" s="1"/>
  <c r="AY429" i="18"/>
  <c r="AX429" i="18"/>
  <c r="AW429" i="18"/>
  <c r="AU429" i="18"/>
  <c r="AT429" i="18"/>
  <c r="AS429" i="18"/>
  <c r="AR429" i="18"/>
  <c r="AP429" i="18"/>
  <c r="AO429" i="18"/>
  <c r="AN429" i="18"/>
  <c r="AM429" i="18"/>
  <c r="AL429" i="18"/>
  <c r="AK429" i="18"/>
  <c r="AJ429" i="18"/>
  <c r="AI429" i="18"/>
  <c r="AH429" i="18"/>
  <c r="AG429" i="18"/>
  <c r="BA428" i="18"/>
  <c r="CF428" i="18" s="1"/>
  <c r="AY428" i="18"/>
  <c r="AX428" i="18"/>
  <c r="AW428" i="18"/>
  <c r="AU428" i="18"/>
  <c r="AT428" i="18"/>
  <c r="AS428" i="18"/>
  <c r="AR428" i="18"/>
  <c r="AP428" i="18"/>
  <c r="AO428" i="18"/>
  <c r="AN428" i="18"/>
  <c r="AM428" i="18"/>
  <c r="AL428" i="18"/>
  <c r="AK428" i="18"/>
  <c r="AJ428" i="18"/>
  <c r="AI428" i="18"/>
  <c r="AH428" i="18"/>
  <c r="AG428" i="18"/>
  <c r="BA427" i="18"/>
  <c r="CF427" i="18" s="1"/>
  <c r="AY427" i="18"/>
  <c r="AX427" i="18"/>
  <c r="AW427" i="18"/>
  <c r="AU427" i="18"/>
  <c r="AT427" i="18"/>
  <c r="AS427" i="18"/>
  <c r="AR427" i="18"/>
  <c r="AP427" i="18"/>
  <c r="AO427" i="18"/>
  <c r="AN427" i="18"/>
  <c r="AM427" i="18"/>
  <c r="AL427" i="18"/>
  <c r="AK427" i="18"/>
  <c r="AJ427" i="18"/>
  <c r="AI427" i="18"/>
  <c r="AH427" i="18"/>
  <c r="AG427" i="18"/>
  <c r="BG426" i="18"/>
  <c r="BA426" i="18"/>
  <c r="CF426" i="18" s="1"/>
  <c r="AY426" i="18"/>
  <c r="AX426" i="18"/>
  <c r="AW426" i="18"/>
  <c r="AU426" i="18"/>
  <c r="AT426" i="18"/>
  <c r="AS426" i="18"/>
  <c r="AR426" i="18"/>
  <c r="AP426" i="18"/>
  <c r="AO426" i="18"/>
  <c r="AN426" i="18"/>
  <c r="AM426" i="18"/>
  <c r="AL426" i="18"/>
  <c r="AK426" i="18"/>
  <c r="AJ426" i="18"/>
  <c r="AI426" i="18"/>
  <c r="AH426" i="18"/>
  <c r="AG426" i="18"/>
  <c r="BA425" i="18"/>
  <c r="CF425" i="18" s="1"/>
  <c r="AY425" i="18"/>
  <c r="AX425" i="18"/>
  <c r="AW425" i="18"/>
  <c r="AU425" i="18"/>
  <c r="AT425" i="18"/>
  <c r="AS425" i="18"/>
  <c r="AR425" i="18"/>
  <c r="AP425" i="18"/>
  <c r="AO425" i="18"/>
  <c r="AN425" i="18"/>
  <c r="AM425" i="18"/>
  <c r="AL425" i="18"/>
  <c r="AK425" i="18"/>
  <c r="AJ425" i="18"/>
  <c r="AI425" i="18"/>
  <c r="AH425" i="18"/>
  <c r="AG425" i="18"/>
  <c r="BA424" i="18"/>
  <c r="CF424" i="18" s="1"/>
  <c r="AY424" i="18"/>
  <c r="AX424" i="18"/>
  <c r="AW424" i="18"/>
  <c r="AU424" i="18"/>
  <c r="AT424" i="18"/>
  <c r="AS424" i="18"/>
  <c r="AR424" i="18"/>
  <c r="AP424" i="18"/>
  <c r="AO424" i="18"/>
  <c r="AN424" i="18"/>
  <c r="AM424" i="18"/>
  <c r="AL424" i="18"/>
  <c r="AK424" i="18"/>
  <c r="AJ424" i="18"/>
  <c r="AI424" i="18"/>
  <c r="AH424" i="18"/>
  <c r="AG424" i="18"/>
  <c r="BA423" i="18"/>
  <c r="CF423" i="18" s="1"/>
  <c r="AY423" i="18"/>
  <c r="AX423" i="18"/>
  <c r="AW423" i="18"/>
  <c r="AU423" i="18"/>
  <c r="AT423" i="18"/>
  <c r="AS423" i="18"/>
  <c r="AR423" i="18"/>
  <c r="AP423" i="18"/>
  <c r="AO423" i="18"/>
  <c r="AN423" i="18"/>
  <c r="AM423" i="18"/>
  <c r="AL423" i="18"/>
  <c r="AK423" i="18"/>
  <c r="AJ423" i="18"/>
  <c r="AI423" i="18"/>
  <c r="AH423" i="18"/>
  <c r="AG423" i="18"/>
  <c r="CL422" i="18"/>
  <c r="BA422" i="18"/>
  <c r="CF422" i="18" s="1"/>
  <c r="AY422" i="18"/>
  <c r="AX422" i="18"/>
  <c r="AW422" i="18"/>
  <c r="AU422" i="18"/>
  <c r="AT422" i="18"/>
  <c r="AS422" i="18"/>
  <c r="AR422" i="18"/>
  <c r="AP422" i="18"/>
  <c r="AO422" i="18"/>
  <c r="AN422" i="18"/>
  <c r="AM422" i="18"/>
  <c r="AL422" i="18"/>
  <c r="AK422" i="18"/>
  <c r="AJ422" i="18"/>
  <c r="AI422" i="18"/>
  <c r="AH422" i="18"/>
  <c r="AG422" i="18"/>
  <c r="BA421" i="18"/>
  <c r="CF421" i="18" s="1"/>
  <c r="AY421" i="18"/>
  <c r="AX421" i="18"/>
  <c r="AW421" i="18"/>
  <c r="AU421" i="18"/>
  <c r="AT421" i="18"/>
  <c r="AS421" i="18"/>
  <c r="AR421" i="18"/>
  <c r="AP421" i="18"/>
  <c r="AO421" i="18"/>
  <c r="AN421" i="18"/>
  <c r="AM421" i="18"/>
  <c r="AL421" i="18"/>
  <c r="AK421" i="18"/>
  <c r="AJ421" i="18"/>
  <c r="AI421" i="18"/>
  <c r="AH421" i="18"/>
  <c r="AG421" i="18"/>
  <c r="BA420" i="18"/>
  <c r="CF420" i="18" s="1"/>
  <c r="AY420" i="18"/>
  <c r="AX420" i="18"/>
  <c r="AW420" i="18"/>
  <c r="AU420" i="18"/>
  <c r="AT420" i="18"/>
  <c r="AS420" i="18"/>
  <c r="AR420" i="18"/>
  <c r="AP420" i="18"/>
  <c r="AO420" i="18"/>
  <c r="AN420" i="18"/>
  <c r="AM420" i="18"/>
  <c r="AL420" i="18"/>
  <c r="AK420" i="18"/>
  <c r="AJ420" i="18"/>
  <c r="AI420" i="18"/>
  <c r="AH420" i="18"/>
  <c r="AG420" i="18"/>
  <c r="BA419" i="18"/>
  <c r="CF419" i="18" s="1"/>
  <c r="AY419" i="18"/>
  <c r="AX419" i="18"/>
  <c r="AW419" i="18"/>
  <c r="AU419" i="18"/>
  <c r="AT419" i="18"/>
  <c r="AS419" i="18"/>
  <c r="AR419" i="18"/>
  <c r="AP419" i="18"/>
  <c r="AO419" i="18"/>
  <c r="AN419" i="18"/>
  <c r="AM419" i="18"/>
  <c r="AL419" i="18"/>
  <c r="AK419" i="18"/>
  <c r="AJ419" i="18"/>
  <c r="AI419" i="18"/>
  <c r="AH419" i="18"/>
  <c r="AG419" i="18"/>
  <c r="BA418" i="18"/>
  <c r="CF418" i="18" s="1"/>
  <c r="AY418" i="18"/>
  <c r="AX418" i="18"/>
  <c r="AW418" i="18"/>
  <c r="AU418" i="18"/>
  <c r="AT418" i="18"/>
  <c r="AS418" i="18"/>
  <c r="AR418" i="18"/>
  <c r="AP418" i="18"/>
  <c r="AO418" i="18"/>
  <c r="AN418" i="18"/>
  <c r="AM418" i="18"/>
  <c r="AL418" i="18"/>
  <c r="AK418" i="18"/>
  <c r="AJ418" i="18"/>
  <c r="AI418" i="18"/>
  <c r="AH418" i="18"/>
  <c r="AG418" i="18"/>
  <c r="BA417" i="18"/>
  <c r="CF417" i="18" s="1"/>
  <c r="AY417" i="18"/>
  <c r="AX417" i="18"/>
  <c r="AW417" i="18"/>
  <c r="AU417" i="18"/>
  <c r="AT417" i="18"/>
  <c r="AS417" i="18"/>
  <c r="AR417" i="18"/>
  <c r="AP417" i="18"/>
  <c r="AO417" i="18"/>
  <c r="AN417" i="18"/>
  <c r="AM417" i="18"/>
  <c r="AL417" i="18"/>
  <c r="AK417" i="18"/>
  <c r="AJ417" i="18"/>
  <c r="AI417" i="18"/>
  <c r="AH417" i="18"/>
  <c r="AG417" i="18"/>
  <c r="BA416" i="18"/>
  <c r="CF416" i="18" s="1"/>
  <c r="AY416" i="18"/>
  <c r="AX416" i="18"/>
  <c r="AW416" i="18"/>
  <c r="AU416" i="18"/>
  <c r="AT416" i="18"/>
  <c r="AS416" i="18"/>
  <c r="AR416" i="18"/>
  <c r="AP416" i="18"/>
  <c r="AO416" i="18"/>
  <c r="AN416" i="18"/>
  <c r="AM416" i="18"/>
  <c r="AL416" i="18"/>
  <c r="AK416" i="18"/>
  <c r="AJ416" i="18"/>
  <c r="AI416" i="18"/>
  <c r="AH416" i="18"/>
  <c r="AG416" i="18"/>
  <c r="BA415" i="18"/>
  <c r="CF415" i="18" s="1"/>
  <c r="AY415" i="18"/>
  <c r="AX415" i="18"/>
  <c r="AW415" i="18"/>
  <c r="AU415" i="18"/>
  <c r="AT415" i="18"/>
  <c r="AS415" i="18"/>
  <c r="AR415" i="18"/>
  <c r="AP415" i="18"/>
  <c r="AO415" i="18"/>
  <c r="AN415" i="18"/>
  <c r="AM415" i="18"/>
  <c r="AL415" i="18"/>
  <c r="AK415" i="18"/>
  <c r="AJ415" i="18"/>
  <c r="AI415" i="18"/>
  <c r="AH415" i="18"/>
  <c r="AG415" i="18"/>
  <c r="BA414" i="18"/>
  <c r="AY414" i="18"/>
  <c r="AX414" i="18"/>
  <c r="AW414" i="18"/>
  <c r="AU414" i="18"/>
  <c r="AT414" i="18"/>
  <c r="AS414" i="18"/>
  <c r="AR414" i="18"/>
  <c r="AP414" i="18"/>
  <c r="AO414" i="18"/>
  <c r="AN414" i="18"/>
  <c r="AM414" i="18"/>
  <c r="AL414" i="18"/>
  <c r="AK414" i="18"/>
  <c r="AJ414" i="18"/>
  <c r="AI414" i="18"/>
  <c r="AH414" i="18"/>
  <c r="AG414" i="18"/>
  <c r="BA413" i="18"/>
  <c r="CG413" i="18" s="1"/>
  <c r="AY413" i="18"/>
  <c r="AX413" i="18"/>
  <c r="AW413" i="18"/>
  <c r="AU413" i="18"/>
  <c r="AT413" i="18"/>
  <c r="AS413" i="18"/>
  <c r="AR413" i="18"/>
  <c r="AP413" i="18"/>
  <c r="AO413" i="18"/>
  <c r="AN413" i="18"/>
  <c r="AM413" i="18"/>
  <c r="AL413" i="18"/>
  <c r="AK413" i="18"/>
  <c r="AJ413" i="18"/>
  <c r="AI413" i="18"/>
  <c r="AH413" i="18"/>
  <c r="AG413" i="18"/>
  <c r="BA412" i="18"/>
  <c r="AY412" i="18"/>
  <c r="AX412" i="18"/>
  <c r="AW412" i="18"/>
  <c r="AU412" i="18"/>
  <c r="AT412" i="18"/>
  <c r="AS412" i="18"/>
  <c r="AR412" i="18"/>
  <c r="AP412" i="18"/>
  <c r="AO412" i="18"/>
  <c r="AN412" i="18"/>
  <c r="AM412" i="18"/>
  <c r="AL412" i="18"/>
  <c r="AK412" i="18"/>
  <c r="AJ412" i="18"/>
  <c r="AI412" i="18"/>
  <c r="AH412" i="18"/>
  <c r="AG412" i="18"/>
  <c r="BA411" i="18"/>
  <c r="CG411" i="18" s="1"/>
  <c r="AY411" i="18"/>
  <c r="AX411" i="18"/>
  <c r="AW411" i="18"/>
  <c r="AU411" i="18"/>
  <c r="AT411" i="18"/>
  <c r="AS411" i="18"/>
  <c r="AR411" i="18"/>
  <c r="AP411" i="18"/>
  <c r="AO411" i="18"/>
  <c r="AN411" i="18"/>
  <c r="AM411" i="18"/>
  <c r="AL411" i="18"/>
  <c r="AK411" i="18"/>
  <c r="AJ411" i="18"/>
  <c r="AI411" i="18"/>
  <c r="AH411" i="18"/>
  <c r="AG411" i="18"/>
  <c r="BA410" i="18"/>
  <c r="CL410" i="18" s="1"/>
  <c r="AY410" i="18"/>
  <c r="AX410" i="18"/>
  <c r="AW410" i="18"/>
  <c r="AU410" i="18"/>
  <c r="AT410" i="18"/>
  <c r="AS410" i="18"/>
  <c r="AR410" i="18"/>
  <c r="AP410" i="18"/>
  <c r="AO410" i="18"/>
  <c r="AN410" i="18"/>
  <c r="AM410" i="18"/>
  <c r="AL410" i="18"/>
  <c r="AK410" i="18"/>
  <c r="AJ410" i="18"/>
  <c r="AI410" i="18"/>
  <c r="AH410" i="18"/>
  <c r="AG410" i="18"/>
  <c r="BA409" i="18"/>
  <c r="CM409" i="18" s="1"/>
  <c r="AY409" i="18"/>
  <c r="AX409" i="18"/>
  <c r="AW409" i="18"/>
  <c r="AU409" i="18"/>
  <c r="AT409" i="18"/>
  <c r="AS409" i="18"/>
  <c r="AR409" i="18"/>
  <c r="AP409" i="18"/>
  <c r="AO409" i="18"/>
  <c r="AN409" i="18"/>
  <c r="AM409" i="18"/>
  <c r="AL409" i="18"/>
  <c r="AK409" i="18"/>
  <c r="AJ409" i="18"/>
  <c r="AI409" i="18"/>
  <c r="AH409" i="18"/>
  <c r="AG409" i="18"/>
  <c r="BA408" i="18"/>
  <c r="CM408" i="18" s="1"/>
  <c r="AY408" i="18"/>
  <c r="AX408" i="18"/>
  <c r="AW408" i="18"/>
  <c r="AU408" i="18"/>
  <c r="AT408" i="18"/>
  <c r="AS408" i="18"/>
  <c r="AR408" i="18"/>
  <c r="AP408" i="18"/>
  <c r="AO408" i="18"/>
  <c r="AN408" i="18"/>
  <c r="AM408" i="18"/>
  <c r="AL408" i="18"/>
  <c r="AK408" i="18"/>
  <c r="AJ408" i="18"/>
  <c r="AI408" i="18"/>
  <c r="AH408" i="18"/>
  <c r="AG408" i="18"/>
  <c r="BA407" i="18"/>
  <c r="AY407" i="18"/>
  <c r="AX407" i="18"/>
  <c r="AW407" i="18"/>
  <c r="AU407" i="18"/>
  <c r="AT407" i="18"/>
  <c r="AS407" i="18"/>
  <c r="AR407" i="18"/>
  <c r="AP407" i="18"/>
  <c r="AO407" i="18"/>
  <c r="AN407" i="18"/>
  <c r="AM407" i="18"/>
  <c r="AL407" i="18"/>
  <c r="AK407" i="18"/>
  <c r="AJ407" i="18"/>
  <c r="AI407" i="18"/>
  <c r="AH407" i="18"/>
  <c r="AG407" i="18"/>
  <c r="BA406" i="18"/>
  <c r="CD406" i="18" s="1"/>
  <c r="AY406" i="18"/>
  <c r="AX406" i="18"/>
  <c r="AW406" i="18"/>
  <c r="AU406" i="18"/>
  <c r="AT406" i="18"/>
  <c r="AS406" i="18"/>
  <c r="AR406" i="18"/>
  <c r="AP406" i="18"/>
  <c r="AO406" i="18"/>
  <c r="AN406" i="18"/>
  <c r="AM406" i="18"/>
  <c r="AL406" i="18"/>
  <c r="AK406" i="18"/>
  <c r="AJ406" i="18"/>
  <c r="AI406" i="18"/>
  <c r="AH406" i="18"/>
  <c r="AG406" i="18"/>
  <c r="BA405" i="18"/>
  <c r="CD405" i="18" s="1"/>
  <c r="AY405" i="18"/>
  <c r="AX405" i="18"/>
  <c r="AW405" i="18"/>
  <c r="AU405" i="18"/>
  <c r="AT405" i="18"/>
  <c r="AS405" i="18"/>
  <c r="AR405" i="18"/>
  <c r="AP405" i="18"/>
  <c r="AO405" i="18"/>
  <c r="AN405" i="18"/>
  <c r="AM405" i="18"/>
  <c r="AL405" i="18"/>
  <c r="AK405" i="18"/>
  <c r="AJ405" i="18"/>
  <c r="AI405" i="18"/>
  <c r="AH405" i="18"/>
  <c r="AG405" i="18"/>
  <c r="BA404" i="18"/>
  <c r="CM404" i="18" s="1"/>
  <c r="AY404" i="18"/>
  <c r="AX404" i="18"/>
  <c r="AW404" i="18"/>
  <c r="AU404" i="18"/>
  <c r="AT404" i="18"/>
  <c r="AS404" i="18"/>
  <c r="AR404" i="18"/>
  <c r="AP404" i="18"/>
  <c r="AO404" i="18"/>
  <c r="AN404" i="18"/>
  <c r="AM404" i="18"/>
  <c r="AL404" i="18"/>
  <c r="AK404" i="18"/>
  <c r="AJ404" i="18"/>
  <c r="AI404" i="18"/>
  <c r="AH404" i="18"/>
  <c r="AG404" i="18"/>
  <c r="BA403" i="18"/>
  <c r="CF403" i="18" s="1"/>
  <c r="AY403" i="18"/>
  <c r="AX403" i="18"/>
  <c r="AW403" i="18"/>
  <c r="AU403" i="18"/>
  <c r="AT403" i="18"/>
  <c r="AS403" i="18"/>
  <c r="AR403" i="18"/>
  <c r="AP403" i="18"/>
  <c r="AO403" i="18"/>
  <c r="AN403" i="18"/>
  <c r="AM403" i="18"/>
  <c r="AL403" i="18"/>
  <c r="AK403" i="18"/>
  <c r="AJ403" i="18"/>
  <c r="AI403" i="18"/>
  <c r="AH403" i="18"/>
  <c r="AG403" i="18"/>
  <c r="BA402" i="18"/>
  <c r="CD402" i="18" s="1"/>
  <c r="AY402" i="18"/>
  <c r="AX402" i="18"/>
  <c r="AW402" i="18"/>
  <c r="AU402" i="18"/>
  <c r="AT402" i="18"/>
  <c r="AS402" i="18"/>
  <c r="AR402" i="18"/>
  <c r="AP402" i="18"/>
  <c r="AO402" i="18"/>
  <c r="AN402" i="18"/>
  <c r="AM402" i="18"/>
  <c r="AL402" i="18"/>
  <c r="AK402" i="18"/>
  <c r="AJ402" i="18"/>
  <c r="AI402" i="18"/>
  <c r="AH402" i="18"/>
  <c r="AG402" i="18"/>
  <c r="BA401" i="18"/>
  <c r="CF401" i="18" s="1"/>
  <c r="AY401" i="18"/>
  <c r="AX401" i="18"/>
  <c r="AW401" i="18"/>
  <c r="AU401" i="18"/>
  <c r="AT401" i="18"/>
  <c r="AS401" i="18"/>
  <c r="AR401" i="18"/>
  <c r="AP401" i="18"/>
  <c r="AO401" i="18"/>
  <c r="AN401" i="18"/>
  <c r="AM401" i="18"/>
  <c r="AL401" i="18"/>
  <c r="AK401" i="18"/>
  <c r="AJ401" i="18"/>
  <c r="AI401" i="18"/>
  <c r="AH401" i="18"/>
  <c r="AG401" i="18"/>
  <c r="BA400" i="18"/>
  <c r="BV400" i="18" s="1"/>
  <c r="AY400" i="18"/>
  <c r="AX400" i="18"/>
  <c r="AW400" i="18"/>
  <c r="AU400" i="18"/>
  <c r="AT400" i="18"/>
  <c r="AS400" i="18"/>
  <c r="AR400" i="18"/>
  <c r="AP400" i="18"/>
  <c r="AO400" i="18"/>
  <c r="AN400" i="18"/>
  <c r="AM400" i="18"/>
  <c r="AL400" i="18"/>
  <c r="AK400" i="18"/>
  <c r="AJ400" i="18"/>
  <c r="AI400" i="18"/>
  <c r="AH400" i="18"/>
  <c r="AG400" i="18"/>
  <c r="BA399" i="18"/>
  <c r="CF399" i="18" s="1"/>
  <c r="AY399" i="18"/>
  <c r="AX399" i="18"/>
  <c r="AW399" i="18"/>
  <c r="AU399" i="18"/>
  <c r="AT399" i="18"/>
  <c r="AS399" i="18"/>
  <c r="AR399" i="18"/>
  <c r="AP399" i="18"/>
  <c r="AO399" i="18"/>
  <c r="AN399" i="18"/>
  <c r="AM399" i="18"/>
  <c r="AL399" i="18"/>
  <c r="AK399" i="18"/>
  <c r="AJ399" i="18"/>
  <c r="AI399" i="18"/>
  <c r="AH399" i="18"/>
  <c r="AG399" i="18"/>
  <c r="BA398" i="18"/>
  <c r="CB398" i="18" s="1"/>
  <c r="AY398" i="18"/>
  <c r="AX398" i="18"/>
  <c r="AW398" i="18"/>
  <c r="AU398" i="18"/>
  <c r="AT398" i="18"/>
  <c r="AS398" i="18"/>
  <c r="AR398" i="18"/>
  <c r="AP398" i="18"/>
  <c r="AO398" i="18"/>
  <c r="AN398" i="18"/>
  <c r="AM398" i="18"/>
  <c r="AL398" i="18"/>
  <c r="AK398" i="18"/>
  <c r="AJ398" i="18"/>
  <c r="AI398" i="18"/>
  <c r="AH398" i="18"/>
  <c r="AG398" i="18"/>
  <c r="BA397" i="18"/>
  <c r="CG397" i="18" s="1"/>
  <c r="AY397" i="18"/>
  <c r="AX397" i="18"/>
  <c r="AW397" i="18"/>
  <c r="AU397" i="18"/>
  <c r="AT397" i="18"/>
  <c r="AS397" i="18"/>
  <c r="AR397" i="18"/>
  <c r="AP397" i="18"/>
  <c r="AO397" i="18"/>
  <c r="AN397" i="18"/>
  <c r="AM397" i="18"/>
  <c r="AL397" i="18"/>
  <c r="AK397" i="18"/>
  <c r="AJ397" i="18"/>
  <c r="AI397" i="18"/>
  <c r="AH397" i="18"/>
  <c r="AG397" i="18"/>
  <c r="BA396" i="18"/>
  <c r="CD396" i="18" s="1"/>
  <c r="AY396" i="18"/>
  <c r="AX396" i="18"/>
  <c r="AW396" i="18"/>
  <c r="AU396" i="18"/>
  <c r="AT396" i="18"/>
  <c r="AS396" i="18"/>
  <c r="AR396" i="18"/>
  <c r="AP396" i="18"/>
  <c r="AO396" i="18"/>
  <c r="AN396" i="18"/>
  <c r="AM396" i="18"/>
  <c r="AL396" i="18"/>
  <c r="AK396" i="18"/>
  <c r="AJ396" i="18"/>
  <c r="AI396" i="18"/>
  <c r="AH396" i="18"/>
  <c r="AG396" i="18"/>
  <c r="BA395" i="18"/>
  <c r="CF395" i="18" s="1"/>
  <c r="AY395" i="18"/>
  <c r="AX395" i="18"/>
  <c r="AW395" i="18"/>
  <c r="AU395" i="18"/>
  <c r="AT395" i="18"/>
  <c r="AS395" i="18"/>
  <c r="AR395" i="18"/>
  <c r="AP395" i="18"/>
  <c r="AO395" i="18"/>
  <c r="AN395" i="18"/>
  <c r="AM395" i="18"/>
  <c r="AL395" i="18"/>
  <c r="AK395" i="18"/>
  <c r="AJ395" i="18"/>
  <c r="AI395" i="18"/>
  <c r="AH395" i="18"/>
  <c r="AG395" i="18"/>
  <c r="BA394" i="18"/>
  <c r="CF394" i="18" s="1"/>
  <c r="AY394" i="18"/>
  <c r="AX394" i="18"/>
  <c r="AW394" i="18"/>
  <c r="AU394" i="18"/>
  <c r="AT394" i="18"/>
  <c r="AS394" i="18"/>
  <c r="AR394" i="18"/>
  <c r="AP394" i="18"/>
  <c r="AO394" i="18"/>
  <c r="AN394" i="18"/>
  <c r="AM394" i="18"/>
  <c r="AL394" i="18"/>
  <c r="AK394" i="18"/>
  <c r="AJ394" i="18"/>
  <c r="AI394" i="18"/>
  <c r="AH394" i="18"/>
  <c r="AG394" i="18"/>
  <c r="BA393" i="18"/>
  <c r="CF393" i="18" s="1"/>
  <c r="AY393" i="18"/>
  <c r="AX393" i="18"/>
  <c r="AW393" i="18"/>
  <c r="AU393" i="18"/>
  <c r="AT393" i="18"/>
  <c r="AS393" i="18"/>
  <c r="AR393" i="18"/>
  <c r="AP393" i="18"/>
  <c r="AO393" i="18"/>
  <c r="AN393" i="18"/>
  <c r="AM393" i="18"/>
  <c r="AL393" i="18"/>
  <c r="AK393" i="18"/>
  <c r="AJ393" i="18"/>
  <c r="AI393" i="18"/>
  <c r="AH393" i="18"/>
  <c r="AG393" i="18"/>
  <c r="BA392" i="18"/>
  <c r="CF392" i="18" s="1"/>
  <c r="AY392" i="18"/>
  <c r="AX392" i="18"/>
  <c r="AW392" i="18"/>
  <c r="AU392" i="18"/>
  <c r="AT392" i="18"/>
  <c r="AS392" i="18"/>
  <c r="AR392" i="18"/>
  <c r="AP392" i="18"/>
  <c r="AO392" i="18"/>
  <c r="AN392" i="18"/>
  <c r="AM392" i="18"/>
  <c r="AL392" i="18"/>
  <c r="AK392" i="18"/>
  <c r="AJ392" i="18"/>
  <c r="AI392" i="18"/>
  <c r="AH392" i="18"/>
  <c r="AG392" i="18"/>
  <c r="BA391" i="18"/>
  <c r="CF391" i="18" s="1"/>
  <c r="AY391" i="18"/>
  <c r="AX391" i="18"/>
  <c r="AW391" i="18"/>
  <c r="AU391" i="18"/>
  <c r="AT391" i="18"/>
  <c r="AS391" i="18"/>
  <c r="AR391" i="18"/>
  <c r="AP391" i="18"/>
  <c r="AO391" i="18"/>
  <c r="AN391" i="18"/>
  <c r="AM391" i="18"/>
  <c r="AL391" i="18"/>
  <c r="AK391" i="18"/>
  <c r="AJ391" i="18"/>
  <c r="AI391" i="18"/>
  <c r="AH391" i="18"/>
  <c r="AG391" i="18"/>
  <c r="BA390" i="18"/>
  <c r="CF390" i="18" s="1"/>
  <c r="AY390" i="18"/>
  <c r="AX390" i="18"/>
  <c r="AW390" i="18"/>
  <c r="AU390" i="18"/>
  <c r="AT390" i="18"/>
  <c r="AS390" i="18"/>
  <c r="AR390" i="18"/>
  <c r="AP390" i="18"/>
  <c r="AO390" i="18"/>
  <c r="AN390" i="18"/>
  <c r="AM390" i="18"/>
  <c r="AL390" i="18"/>
  <c r="AK390" i="18"/>
  <c r="AJ390" i="18"/>
  <c r="AI390" i="18"/>
  <c r="AH390" i="18"/>
  <c r="AG390" i="18"/>
  <c r="BA389" i="18"/>
  <c r="CF389" i="18" s="1"/>
  <c r="AY389" i="18"/>
  <c r="AX389" i="18"/>
  <c r="AW389" i="18"/>
  <c r="AU389" i="18"/>
  <c r="AT389" i="18"/>
  <c r="AS389" i="18"/>
  <c r="AR389" i="18"/>
  <c r="AP389" i="18"/>
  <c r="AO389" i="18"/>
  <c r="AN389" i="18"/>
  <c r="AM389" i="18"/>
  <c r="AL389" i="18"/>
  <c r="AK389" i="18"/>
  <c r="AJ389" i="18"/>
  <c r="AI389" i="18"/>
  <c r="AH389" i="18"/>
  <c r="AG389" i="18"/>
  <c r="BA388" i="18"/>
  <c r="CF388" i="18" s="1"/>
  <c r="AY388" i="18"/>
  <c r="AX388" i="18"/>
  <c r="AW388" i="18"/>
  <c r="AU388" i="18"/>
  <c r="AT388" i="18"/>
  <c r="AS388" i="18"/>
  <c r="AR388" i="18"/>
  <c r="AP388" i="18"/>
  <c r="AO388" i="18"/>
  <c r="AN388" i="18"/>
  <c r="AM388" i="18"/>
  <c r="AL388" i="18"/>
  <c r="AK388" i="18"/>
  <c r="AJ388" i="18"/>
  <c r="AI388" i="18"/>
  <c r="AH388" i="18"/>
  <c r="AG388" i="18"/>
  <c r="BA387" i="18"/>
  <c r="AY387" i="18"/>
  <c r="AX387" i="18"/>
  <c r="AW387" i="18"/>
  <c r="AU387" i="18"/>
  <c r="AT387" i="18"/>
  <c r="AS387" i="18"/>
  <c r="AR387" i="18"/>
  <c r="AP387" i="18"/>
  <c r="AO387" i="18"/>
  <c r="AN387" i="18"/>
  <c r="AM387" i="18"/>
  <c r="AL387" i="18"/>
  <c r="AK387" i="18"/>
  <c r="AJ387" i="18"/>
  <c r="AI387" i="18"/>
  <c r="AH387" i="18"/>
  <c r="AG387" i="18"/>
  <c r="BA386" i="18"/>
  <c r="AY386" i="18"/>
  <c r="AX386" i="18"/>
  <c r="AW386" i="18"/>
  <c r="AU386" i="18"/>
  <c r="AT386" i="18"/>
  <c r="AS386" i="18"/>
  <c r="AR386" i="18"/>
  <c r="AP386" i="18"/>
  <c r="AO386" i="18"/>
  <c r="AN386" i="18"/>
  <c r="AM386" i="18"/>
  <c r="AL386" i="18"/>
  <c r="AK386" i="18"/>
  <c r="AJ386" i="18"/>
  <c r="AI386" i="18"/>
  <c r="AH386" i="18"/>
  <c r="AG386" i="18"/>
  <c r="BA385" i="18"/>
  <c r="CD385" i="18" s="1"/>
  <c r="AY385" i="18"/>
  <c r="AX385" i="18"/>
  <c r="AW385" i="18"/>
  <c r="AU385" i="18"/>
  <c r="AT385" i="18"/>
  <c r="AS385" i="18"/>
  <c r="AR385" i="18"/>
  <c r="AP385" i="18"/>
  <c r="AO385" i="18"/>
  <c r="AN385" i="18"/>
  <c r="AM385" i="18"/>
  <c r="AL385" i="18"/>
  <c r="AK385" i="18"/>
  <c r="AJ385" i="18"/>
  <c r="AI385" i="18"/>
  <c r="AH385" i="18"/>
  <c r="AG385" i="18"/>
  <c r="BA384" i="18"/>
  <c r="CD384" i="18" s="1"/>
  <c r="AY384" i="18"/>
  <c r="AX384" i="18"/>
  <c r="AW384" i="18"/>
  <c r="AU384" i="18"/>
  <c r="AT384" i="18"/>
  <c r="AS384" i="18"/>
  <c r="AR384" i="18"/>
  <c r="AP384" i="18"/>
  <c r="AO384" i="18"/>
  <c r="AN384" i="18"/>
  <c r="AM384" i="18"/>
  <c r="AL384" i="18"/>
  <c r="AK384" i="18"/>
  <c r="AJ384" i="18"/>
  <c r="AI384" i="18"/>
  <c r="AH384" i="18"/>
  <c r="AG384" i="18"/>
  <c r="BA383" i="18"/>
  <c r="CD383" i="18" s="1"/>
  <c r="AY383" i="18"/>
  <c r="AX383" i="18"/>
  <c r="AW383" i="18"/>
  <c r="AU383" i="18"/>
  <c r="AT383" i="18"/>
  <c r="AS383" i="18"/>
  <c r="AR383" i="18"/>
  <c r="AP383" i="18"/>
  <c r="AO383" i="18"/>
  <c r="AN383" i="18"/>
  <c r="AM383" i="18"/>
  <c r="AL383" i="18"/>
  <c r="AK383" i="18"/>
  <c r="AJ383" i="18"/>
  <c r="AI383" i="18"/>
  <c r="AH383" i="18"/>
  <c r="AG383" i="18"/>
  <c r="BA382" i="18"/>
  <c r="CD382" i="18" s="1"/>
  <c r="AY382" i="18"/>
  <c r="AX382" i="18"/>
  <c r="AW382" i="18"/>
  <c r="AU382" i="18"/>
  <c r="AT382" i="18"/>
  <c r="AS382" i="18"/>
  <c r="AR382" i="18"/>
  <c r="AP382" i="18"/>
  <c r="AO382" i="18"/>
  <c r="AN382" i="18"/>
  <c r="AM382" i="18"/>
  <c r="AL382" i="18"/>
  <c r="AK382" i="18"/>
  <c r="AJ382" i="18"/>
  <c r="AI382" i="18"/>
  <c r="AH382" i="18"/>
  <c r="AG382" i="18"/>
  <c r="BA381" i="18"/>
  <c r="CD381" i="18" s="1"/>
  <c r="AY381" i="18"/>
  <c r="AX381" i="18"/>
  <c r="AW381" i="18"/>
  <c r="AU381" i="18"/>
  <c r="AT381" i="18"/>
  <c r="AS381" i="18"/>
  <c r="AR381" i="18"/>
  <c r="AP381" i="18"/>
  <c r="AO381" i="18"/>
  <c r="AN381" i="18"/>
  <c r="AM381" i="18"/>
  <c r="AL381" i="18"/>
  <c r="AK381" i="18"/>
  <c r="AJ381" i="18"/>
  <c r="AI381" i="18"/>
  <c r="AH381" i="18"/>
  <c r="AG381" i="18"/>
  <c r="BA380" i="18"/>
  <c r="CD380" i="18" s="1"/>
  <c r="AY380" i="18"/>
  <c r="AX380" i="18"/>
  <c r="AW380" i="18"/>
  <c r="AU380" i="18"/>
  <c r="AT380" i="18"/>
  <c r="AS380" i="18"/>
  <c r="AR380" i="18"/>
  <c r="AP380" i="18"/>
  <c r="AO380" i="18"/>
  <c r="AN380" i="18"/>
  <c r="AM380" i="18"/>
  <c r="AL380" i="18"/>
  <c r="AK380" i="18"/>
  <c r="AJ380" i="18"/>
  <c r="AI380" i="18"/>
  <c r="AH380" i="18"/>
  <c r="AG380" i="18"/>
  <c r="BA379" i="18"/>
  <c r="BP379" i="18" s="1"/>
  <c r="AY379" i="18"/>
  <c r="AX379" i="18"/>
  <c r="AW379" i="18"/>
  <c r="AU379" i="18"/>
  <c r="AT379" i="18"/>
  <c r="AS379" i="18"/>
  <c r="AR379" i="18"/>
  <c r="AP379" i="18"/>
  <c r="AO379" i="18"/>
  <c r="AN379" i="18"/>
  <c r="AM379" i="18"/>
  <c r="AL379" i="18"/>
  <c r="AK379" i="18"/>
  <c r="AJ379" i="18"/>
  <c r="AI379" i="18"/>
  <c r="AH379" i="18"/>
  <c r="AG379" i="18"/>
  <c r="BA378" i="18"/>
  <c r="CF378" i="18" s="1"/>
  <c r="AY378" i="18"/>
  <c r="AX378" i="18"/>
  <c r="AW378" i="18"/>
  <c r="AU378" i="18"/>
  <c r="AT378" i="18"/>
  <c r="AS378" i="18"/>
  <c r="AR378" i="18"/>
  <c r="AP378" i="18"/>
  <c r="AO378" i="18"/>
  <c r="AN378" i="18"/>
  <c r="AM378" i="18"/>
  <c r="AL378" i="18"/>
  <c r="AK378" i="18"/>
  <c r="AJ378" i="18"/>
  <c r="AI378" i="18"/>
  <c r="AH378" i="18"/>
  <c r="AG378" i="18"/>
  <c r="BA377" i="18"/>
  <c r="BV377" i="18" s="1"/>
  <c r="AY377" i="18"/>
  <c r="AX377" i="18"/>
  <c r="AW377" i="18"/>
  <c r="AU377" i="18"/>
  <c r="AT377" i="18"/>
  <c r="AS377" i="18"/>
  <c r="AR377" i="18"/>
  <c r="AP377" i="18"/>
  <c r="AO377" i="18"/>
  <c r="AN377" i="18"/>
  <c r="AM377" i="18"/>
  <c r="AL377" i="18"/>
  <c r="AK377" i="18"/>
  <c r="AJ377" i="18"/>
  <c r="AI377" i="18"/>
  <c r="AH377" i="18"/>
  <c r="AG377" i="18"/>
  <c r="BA376" i="18"/>
  <c r="AY376" i="18"/>
  <c r="AX376" i="18"/>
  <c r="AW376" i="18"/>
  <c r="AU376" i="18"/>
  <c r="AT376" i="18"/>
  <c r="AS376" i="18"/>
  <c r="AR376" i="18"/>
  <c r="AP376" i="18"/>
  <c r="AO376" i="18"/>
  <c r="AN376" i="18"/>
  <c r="AM376" i="18"/>
  <c r="AL376" i="18"/>
  <c r="AK376" i="18"/>
  <c r="AJ376" i="18"/>
  <c r="AI376" i="18"/>
  <c r="AH376" i="18"/>
  <c r="AG376" i="18"/>
  <c r="BA375" i="18"/>
  <c r="CF375" i="18" s="1"/>
  <c r="AY375" i="18"/>
  <c r="AX375" i="18"/>
  <c r="AW375" i="18"/>
  <c r="AU375" i="18"/>
  <c r="AT375" i="18"/>
  <c r="AS375" i="18"/>
  <c r="AR375" i="18"/>
  <c r="AP375" i="18"/>
  <c r="AO375" i="18"/>
  <c r="AN375" i="18"/>
  <c r="AM375" i="18"/>
  <c r="AL375" i="18"/>
  <c r="AK375" i="18"/>
  <c r="AJ375" i="18"/>
  <c r="AI375" i="18"/>
  <c r="AH375" i="18"/>
  <c r="AG375" i="18"/>
  <c r="BA374" i="18"/>
  <c r="CD374" i="18" s="1"/>
  <c r="AY374" i="18"/>
  <c r="AX374" i="18"/>
  <c r="AW374" i="18"/>
  <c r="AU374" i="18"/>
  <c r="AT374" i="18"/>
  <c r="AS374" i="18"/>
  <c r="AR374" i="18"/>
  <c r="AP374" i="18"/>
  <c r="AO374" i="18"/>
  <c r="AN374" i="18"/>
  <c r="AM374" i="18"/>
  <c r="AL374" i="18"/>
  <c r="AK374" i="18"/>
  <c r="AJ374" i="18"/>
  <c r="AI374" i="18"/>
  <c r="AH374" i="18"/>
  <c r="AG374" i="18"/>
  <c r="BA373" i="18"/>
  <c r="CM373" i="18" s="1"/>
  <c r="AY373" i="18"/>
  <c r="AX373" i="18"/>
  <c r="AW373" i="18"/>
  <c r="AU373" i="18"/>
  <c r="AT373" i="18"/>
  <c r="AS373" i="18"/>
  <c r="AR373" i="18"/>
  <c r="AP373" i="18"/>
  <c r="AO373" i="18"/>
  <c r="AN373" i="18"/>
  <c r="AM373" i="18"/>
  <c r="AL373" i="18"/>
  <c r="AK373" i="18"/>
  <c r="AJ373" i="18"/>
  <c r="AI373" i="18"/>
  <c r="AH373" i="18"/>
  <c r="AG373" i="18"/>
  <c r="BA372" i="18"/>
  <c r="CG372" i="18" s="1"/>
  <c r="AY372" i="18"/>
  <c r="AX372" i="18"/>
  <c r="AW372" i="18"/>
  <c r="AU372" i="18"/>
  <c r="AT372" i="18"/>
  <c r="AS372" i="18"/>
  <c r="AR372" i="18"/>
  <c r="AP372" i="18"/>
  <c r="AO372" i="18"/>
  <c r="AN372" i="18"/>
  <c r="AM372" i="18"/>
  <c r="AL372" i="18"/>
  <c r="AK372" i="18"/>
  <c r="AJ372" i="18"/>
  <c r="AI372" i="18"/>
  <c r="AH372" i="18"/>
  <c r="AG372" i="18"/>
  <c r="BA371" i="18"/>
  <c r="BJ371" i="18" s="1"/>
  <c r="AY371" i="18"/>
  <c r="AX371" i="18"/>
  <c r="AW371" i="18"/>
  <c r="AU371" i="18"/>
  <c r="AT371" i="18"/>
  <c r="AS371" i="18"/>
  <c r="AR371" i="18"/>
  <c r="AP371" i="18"/>
  <c r="AO371" i="18"/>
  <c r="AN371" i="18"/>
  <c r="AM371" i="18"/>
  <c r="AL371" i="18"/>
  <c r="AK371" i="18"/>
  <c r="AJ371" i="18"/>
  <c r="AI371" i="18"/>
  <c r="AH371" i="18"/>
  <c r="AG371" i="18"/>
  <c r="BA370" i="18"/>
  <c r="CM370" i="18" s="1"/>
  <c r="AY370" i="18"/>
  <c r="AX370" i="18"/>
  <c r="AW370" i="18"/>
  <c r="AU370" i="18"/>
  <c r="AT370" i="18"/>
  <c r="AS370" i="18"/>
  <c r="AR370" i="18"/>
  <c r="AP370" i="18"/>
  <c r="AO370" i="18"/>
  <c r="AN370" i="18"/>
  <c r="AM370" i="18"/>
  <c r="AL370" i="18"/>
  <c r="AK370" i="18"/>
  <c r="AJ370" i="18"/>
  <c r="AI370" i="18"/>
  <c r="AH370" i="18"/>
  <c r="AG370" i="18"/>
  <c r="BA369" i="18"/>
  <c r="CL369" i="18" s="1"/>
  <c r="AY369" i="18"/>
  <c r="AX369" i="18"/>
  <c r="AW369" i="18"/>
  <c r="AU369" i="18"/>
  <c r="AT369" i="18"/>
  <c r="AS369" i="18"/>
  <c r="AR369" i="18"/>
  <c r="AP369" i="18"/>
  <c r="AO369" i="18"/>
  <c r="AN369" i="18"/>
  <c r="AM369" i="18"/>
  <c r="AL369" i="18"/>
  <c r="AK369" i="18"/>
  <c r="AJ369" i="18"/>
  <c r="AI369" i="18"/>
  <c r="AH369" i="18"/>
  <c r="AG369" i="18"/>
  <c r="BA368" i="18"/>
  <c r="AY368" i="18"/>
  <c r="AX368" i="18"/>
  <c r="AW368" i="18"/>
  <c r="AU368" i="18"/>
  <c r="AT368" i="18"/>
  <c r="AS368" i="18"/>
  <c r="AR368" i="18"/>
  <c r="AP368" i="18"/>
  <c r="AO368" i="18"/>
  <c r="AN368" i="18"/>
  <c r="AM368" i="18"/>
  <c r="AL368" i="18"/>
  <c r="AK368" i="18"/>
  <c r="AJ368" i="18"/>
  <c r="AI368" i="18"/>
  <c r="AH368" i="18"/>
  <c r="AG368" i="18"/>
  <c r="BA367" i="18"/>
  <c r="AY367" i="18"/>
  <c r="AX367" i="18"/>
  <c r="AW367" i="18"/>
  <c r="AU367" i="18"/>
  <c r="AT367" i="18"/>
  <c r="AS367" i="18"/>
  <c r="AR367" i="18"/>
  <c r="AP367" i="18"/>
  <c r="AO367" i="18"/>
  <c r="AN367" i="18"/>
  <c r="AM367" i="18"/>
  <c r="AL367" i="18"/>
  <c r="AK367" i="18"/>
  <c r="AJ367" i="18"/>
  <c r="AI367" i="18"/>
  <c r="AH367" i="18"/>
  <c r="AG367" i="18"/>
  <c r="BA366" i="18"/>
  <c r="CM366" i="18" s="1"/>
  <c r="AY366" i="18"/>
  <c r="AX366" i="18"/>
  <c r="AW366" i="18"/>
  <c r="AU366" i="18"/>
  <c r="AT366" i="18"/>
  <c r="AS366" i="18"/>
  <c r="AR366" i="18"/>
  <c r="AP366" i="18"/>
  <c r="AO366" i="18"/>
  <c r="AN366" i="18"/>
  <c r="AM366" i="18"/>
  <c r="AL366" i="18"/>
  <c r="AK366" i="18"/>
  <c r="AJ366" i="18"/>
  <c r="AI366" i="18"/>
  <c r="AH366" i="18"/>
  <c r="AG366" i="18"/>
  <c r="BA365" i="18"/>
  <c r="AY365" i="18"/>
  <c r="AX365" i="18"/>
  <c r="AW365" i="18"/>
  <c r="AU365" i="18"/>
  <c r="AT365" i="18"/>
  <c r="AS365" i="18"/>
  <c r="AR365" i="18"/>
  <c r="AP365" i="18"/>
  <c r="AO365" i="18"/>
  <c r="AN365" i="18"/>
  <c r="AM365" i="18"/>
  <c r="AL365" i="18"/>
  <c r="AK365" i="18"/>
  <c r="AJ365" i="18"/>
  <c r="AI365" i="18"/>
  <c r="AH365" i="18"/>
  <c r="AG365" i="18"/>
  <c r="BA364" i="18"/>
  <c r="BU364" i="18" s="1"/>
  <c r="AY364" i="18"/>
  <c r="AX364" i="18"/>
  <c r="AW364" i="18"/>
  <c r="AU364" i="18"/>
  <c r="AT364" i="18"/>
  <c r="AS364" i="18"/>
  <c r="AR364" i="18"/>
  <c r="AP364" i="18"/>
  <c r="AO364" i="18"/>
  <c r="AN364" i="18"/>
  <c r="AM364" i="18"/>
  <c r="AL364" i="18"/>
  <c r="AK364" i="18"/>
  <c r="AJ364" i="18"/>
  <c r="AI364" i="18"/>
  <c r="AH364" i="18"/>
  <c r="AG364" i="18"/>
  <c r="BA363" i="18"/>
  <c r="AY363" i="18"/>
  <c r="AX363" i="18"/>
  <c r="AW363" i="18"/>
  <c r="AU363" i="18"/>
  <c r="AT363" i="18"/>
  <c r="AS363" i="18"/>
  <c r="AR363" i="18"/>
  <c r="AP363" i="18"/>
  <c r="AO363" i="18"/>
  <c r="AN363" i="18"/>
  <c r="AM363" i="18"/>
  <c r="AL363" i="18"/>
  <c r="AK363" i="18"/>
  <c r="AJ363" i="18"/>
  <c r="AI363" i="18"/>
  <c r="AH363" i="18"/>
  <c r="AG363" i="18"/>
  <c r="BA362" i="18"/>
  <c r="AY362" i="18"/>
  <c r="AX362" i="18"/>
  <c r="AW362" i="18"/>
  <c r="AU362" i="18"/>
  <c r="AT362" i="18"/>
  <c r="AS362" i="18"/>
  <c r="AR362" i="18"/>
  <c r="AP362" i="18"/>
  <c r="AO362" i="18"/>
  <c r="AN362" i="18"/>
  <c r="AM362" i="18"/>
  <c r="AL362" i="18"/>
  <c r="AK362" i="18"/>
  <c r="AJ362" i="18"/>
  <c r="AI362" i="18"/>
  <c r="AH362" i="18"/>
  <c r="AG362" i="18"/>
  <c r="BO361" i="18"/>
  <c r="BA361" i="18"/>
  <c r="AY361" i="18"/>
  <c r="AX361" i="18"/>
  <c r="AW361" i="18"/>
  <c r="AU361" i="18"/>
  <c r="AT361" i="18"/>
  <c r="AS361" i="18"/>
  <c r="AR361" i="18"/>
  <c r="AP361" i="18"/>
  <c r="AO361" i="18"/>
  <c r="AN361" i="18"/>
  <c r="AM361" i="18"/>
  <c r="AL361" i="18"/>
  <c r="AK361" i="18"/>
  <c r="AJ361" i="18"/>
  <c r="AI361" i="18"/>
  <c r="AH361" i="18"/>
  <c r="AG361" i="18"/>
  <c r="BA360" i="18"/>
  <c r="CL360" i="18" s="1"/>
  <c r="AY360" i="18"/>
  <c r="AX360" i="18"/>
  <c r="AW360" i="18"/>
  <c r="AU360" i="18"/>
  <c r="AT360" i="18"/>
  <c r="AS360" i="18"/>
  <c r="AR360" i="18"/>
  <c r="AP360" i="18"/>
  <c r="AO360" i="18"/>
  <c r="AN360" i="18"/>
  <c r="AM360" i="18"/>
  <c r="AL360" i="18"/>
  <c r="AK360" i="18"/>
  <c r="AJ360" i="18"/>
  <c r="AI360" i="18"/>
  <c r="AH360" i="18"/>
  <c r="AG360" i="18"/>
  <c r="BA359" i="18"/>
  <c r="AY359" i="18"/>
  <c r="AX359" i="18"/>
  <c r="AW359" i="18"/>
  <c r="AU359" i="18"/>
  <c r="AT359" i="18"/>
  <c r="AS359" i="18"/>
  <c r="AR359" i="18"/>
  <c r="AP359" i="18"/>
  <c r="AO359" i="18"/>
  <c r="AN359" i="18"/>
  <c r="AM359" i="18"/>
  <c r="AL359" i="18"/>
  <c r="AK359" i="18"/>
  <c r="AJ359" i="18"/>
  <c r="AI359" i="18"/>
  <c r="AH359" i="18"/>
  <c r="AG359" i="18"/>
  <c r="BA358" i="18"/>
  <c r="CF358" i="18" s="1"/>
  <c r="AY358" i="18"/>
  <c r="AX358" i="18"/>
  <c r="AW358" i="18"/>
  <c r="AU358" i="18"/>
  <c r="AT358" i="18"/>
  <c r="AS358" i="18"/>
  <c r="AR358" i="18"/>
  <c r="AP358" i="18"/>
  <c r="AO358" i="18"/>
  <c r="AN358" i="18"/>
  <c r="AM358" i="18"/>
  <c r="AL358" i="18"/>
  <c r="AK358" i="18"/>
  <c r="AJ358" i="18"/>
  <c r="AI358" i="18"/>
  <c r="AH358" i="18"/>
  <c r="AG358" i="18"/>
  <c r="BA357" i="18"/>
  <c r="BH357" i="18" s="1"/>
  <c r="AY357" i="18"/>
  <c r="AX357" i="18"/>
  <c r="AW357" i="18"/>
  <c r="AU357" i="18"/>
  <c r="AT357" i="18"/>
  <c r="AS357" i="18"/>
  <c r="AR357" i="18"/>
  <c r="AP357" i="18"/>
  <c r="AO357" i="18"/>
  <c r="AN357" i="18"/>
  <c r="AM357" i="18"/>
  <c r="AL357" i="18"/>
  <c r="AK357" i="18"/>
  <c r="AJ357" i="18"/>
  <c r="AI357" i="18"/>
  <c r="AH357" i="18"/>
  <c r="AG357" i="18"/>
  <c r="BA356" i="18"/>
  <c r="AY356" i="18"/>
  <c r="AX356" i="18"/>
  <c r="AW356" i="18"/>
  <c r="AU356" i="18"/>
  <c r="AT356" i="18"/>
  <c r="AS356" i="18"/>
  <c r="AR356" i="18"/>
  <c r="AP356" i="18"/>
  <c r="AO356" i="18"/>
  <c r="AN356" i="18"/>
  <c r="AM356" i="18"/>
  <c r="AL356" i="18"/>
  <c r="AK356" i="18"/>
  <c r="AJ356" i="18"/>
  <c r="AI356" i="18"/>
  <c r="AH356" i="18"/>
  <c r="AG356" i="18"/>
  <c r="BA355" i="18"/>
  <c r="BV355" i="18" s="1"/>
  <c r="AY355" i="18"/>
  <c r="AX355" i="18"/>
  <c r="AW355" i="18"/>
  <c r="AU355" i="18"/>
  <c r="AT355" i="18"/>
  <c r="AS355" i="18"/>
  <c r="AR355" i="18"/>
  <c r="AP355" i="18"/>
  <c r="AO355" i="18"/>
  <c r="AN355" i="18"/>
  <c r="AM355" i="18"/>
  <c r="AL355" i="18"/>
  <c r="AK355" i="18"/>
  <c r="AJ355" i="18"/>
  <c r="AI355" i="18"/>
  <c r="AH355" i="18"/>
  <c r="AG355" i="18"/>
  <c r="BA354" i="18"/>
  <c r="CN354" i="18" s="1"/>
  <c r="AY354" i="18"/>
  <c r="AX354" i="18"/>
  <c r="AW354" i="18"/>
  <c r="AU354" i="18"/>
  <c r="AT354" i="18"/>
  <c r="AS354" i="18"/>
  <c r="AR354" i="18"/>
  <c r="AP354" i="18"/>
  <c r="AO354" i="18"/>
  <c r="AN354" i="18"/>
  <c r="AM354" i="18"/>
  <c r="AL354" i="18"/>
  <c r="AK354" i="18"/>
  <c r="AJ354" i="18"/>
  <c r="AI354" i="18"/>
  <c r="AH354" i="18"/>
  <c r="AG354" i="18"/>
  <c r="BA353" i="18"/>
  <c r="AY353" i="18"/>
  <c r="AX353" i="18"/>
  <c r="AW353" i="18"/>
  <c r="AU353" i="18"/>
  <c r="AT353" i="18"/>
  <c r="AS353" i="18"/>
  <c r="AR353" i="18"/>
  <c r="AP353" i="18"/>
  <c r="AO353" i="18"/>
  <c r="AN353" i="18"/>
  <c r="AM353" i="18"/>
  <c r="AL353" i="18"/>
  <c r="AK353" i="18"/>
  <c r="AJ353" i="18"/>
  <c r="AI353" i="18"/>
  <c r="AH353" i="18"/>
  <c r="AG353" i="18"/>
  <c r="BA352" i="18"/>
  <c r="AY352" i="18"/>
  <c r="AX352" i="18"/>
  <c r="AW352" i="18"/>
  <c r="AU352" i="18"/>
  <c r="AT352" i="18"/>
  <c r="AS352" i="18"/>
  <c r="AR352" i="18"/>
  <c r="AP352" i="18"/>
  <c r="AO352" i="18"/>
  <c r="AN352" i="18"/>
  <c r="AM352" i="18"/>
  <c r="AL352" i="18"/>
  <c r="AK352" i="18"/>
  <c r="AJ352" i="18"/>
  <c r="AI352" i="18"/>
  <c r="AH352" i="18"/>
  <c r="AG352" i="18"/>
  <c r="BA351" i="18"/>
  <c r="CF351" i="18" s="1"/>
  <c r="AY351" i="18"/>
  <c r="AX351" i="18"/>
  <c r="AW351" i="18"/>
  <c r="AU351" i="18"/>
  <c r="AT351" i="18"/>
  <c r="AS351" i="18"/>
  <c r="AR351" i="18"/>
  <c r="AP351" i="18"/>
  <c r="AO351" i="18"/>
  <c r="AN351" i="18"/>
  <c r="AM351" i="18"/>
  <c r="AL351" i="18"/>
  <c r="AK351" i="18"/>
  <c r="AJ351" i="18"/>
  <c r="AI351" i="18"/>
  <c r="AH351" i="18"/>
  <c r="AG351" i="18"/>
  <c r="BA350" i="18"/>
  <c r="CF350" i="18" s="1"/>
  <c r="AY350" i="18"/>
  <c r="AX350" i="18"/>
  <c r="AW350" i="18"/>
  <c r="AU350" i="18"/>
  <c r="AT350" i="18"/>
  <c r="AS350" i="18"/>
  <c r="AR350" i="18"/>
  <c r="AP350" i="18"/>
  <c r="AO350" i="18"/>
  <c r="AN350" i="18"/>
  <c r="AM350" i="18"/>
  <c r="AL350" i="18"/>
  <c r="AK350" i="18"/>
  <c r="AJ350" i="18"/>
  <c r="AI350" i="18"/>
  <c r="AH350" i="18"/>
  <c r="AG350" i="18"/>
  <c r="BA349" i="18"/>
  <c r="CF349" i="18" s="1"/>
  <c r="AY349" i="18"/>
  <c r="AX349" i="18"/>
  <c r="AW349" i="18"/>
  <c r="AU349" i="18"/>
  <c r="AT349" i="18"/>
  <c r="AS349" i="18"/>
  <c r="AR349" i="18"/>
  <c r="AP349" i="18"/>
  <c r="AO349" i="18"/>
  <c r="AN349" i="18"/>
  <c r="AM349" i="18"/>
  <c r="AL349" i="18"/>
  <c r="AK349" i="18"/>
  <c r="AJ349" i="18"/>
  <c r="AI349" i="18"/>
  <c r="AH349" i="18"/>
  <c r="AG349" i="18"/>
  <c r="BA348" i="18"/>
  <c r="BX348" i="18" s="1"/>
  <c r="AY348" i="18"/>
  <c r="AX348" i="18"/>
  <c r="AW348" i="18"/>
  <c r="AU348" i="18"/>
  <c r="AT348" i="18"/>
  <c r="AS348" i="18"/>
  <c r="AR348" i="18"/>
  <c r="AP348" i="18"/>
  <c r="AO348" i="18"/>
  <c r="AN348" i="18"/>
  <c r="AM348" i="18"/>
  <c r="AL348" i="18"/>
  <c r="AK348" i="18"/>
  <c r="AJ348" i="18"/>
  <c r="AI348" i="18"/>
  <c r="AH348" i="18"/>
  <c r="AG348" i="18"/>
  <c r="BI347" i="18"/>
  <c r="BA347" i="18"/>
  <c r="BW347" i="18" s="1"/>
  <c r="AY347" i="18"/>
  <c r="AX347" i="18"/>
  <c r="AW347" i="18"/>
  <c r="AU347" i="18"/>
  <c r="AT347" i="18"/>
  <c r="AS347" i="18"/>
  <c r="AR347" i="18"/>
  <c r="AP347" i="18"/>
  <c r="AO347" i="18"/>
  <c r="AN347" i="18"/>
  <c r="AM347" i="18"/>
  <c r="AL347" i="18"/>
  <c r="AK347" i="18"/>
  <c r="AJ347" i="18"/>
  <c r="AI347" i="18"/>
  <c r="AH347" i="18"/>
  <c r="AG347" i="18"/>
  <c r="BA346" i="18"/>
  <c r="CL346" i="18" s="1"/>
  <c r="AY346" i="18"/>
  <c r="AX346" i="18"/>
  <c r="AW346" i="18"/>
  <c r="AU346" i="18"/>
  <c r="AT346" i="18"/>
  <c r="AS346" i="18"/>
  <c r="AR346" i="18"/>
  <c r="AP346" i="18"/>
  <c r="AO346" i="18"/>
  <c r="AN346" i="18"/>
  <c r="AM346" i="18"/>
  <c r="AL346" i="18"/>
  <c r="AK346" i="18"/>
  <c r="AJ346" i="18"/>
  <c r="AI346" i="18"/>
  <c r="AH346" i="18"/>
  <c r="AG346" i="18"/>
  <c r="BA345" i="18"/>
  <c r="CL345" i="18" s="1"/>
  <c r="AY345" i="18"/>
  <c r="AX345" i="18"/>
  <c r="AW345" i="18"/>
  <c r="AU345" i="18"/>
  <c r="AT345" i="18"/>
  <c r="AS345" i="18"/>
  <c r="AR345" i="18"/>
  <c r="AP345" i="18"/>
  <c r="AO345" i="18"/>
  <c r="AN345" i="18"/>
  <c r="AM345" i="18"/>
  <c r="AL345" i="18"/>
  <c r="AK345" i="18"/>
  <c r="AJ345" i="18"/>
  <c r="AI345" i="18"/>
  <c r="AH345" i="18"/>
  <c r="AG345" i="18"/>
  <c r="BA344" i="18"/>
  <c r="AY344" i="18"/>
  <c r="AX344" i="18"/>
  <c r="AW344" i="18"/>
  <c r="AU344" i="18"/>
  <c r="AT344" i="18"/>
  <c r="AS344" i="18"/>
  <c r="AR344" i="18"/>
  <c r="AP344" i="18"/>
  <c r="AO344" i="18"/>
  <c r="AN344" i="18"/>
  <c r="AM344" i="18"/>
  <c r="AL344" i="18"/>
  <c r="AK344" i="18"/>
  <c r="AJ344" i="18"/>
  <c r="AI344" i="18"/>
  <c r="AH344" i="18"/>
  <c r="AG344" i="18"/>
  <c r="BA343" i="18"/>
  <c r="CL343" i="18" s="1"/>
  <c r="AY343" i="18"/>
  <c r="AX343" i="18"/>
  <c r="AW343" i="18"/>
  <c r="AU343" i="18"/>
  <c r="AT343" i="18"/>
  <c r="AS343" i="18"/>
  <c r="AR343" i="18"/>
  <c r="AP343" i="18"/>
  <c r="AO343" i="18"/>
  <c r="AN343" i="18"/>
  <c r="AM343" i="18"/>
  <c r="AL343" i="18"/>
  <c r="AK343" i="18"/>
  <c r="AJ343" i="18"/>
  <c r="AI343" i="18"/>
  <c r="AH343" i="18"/>
  <c r="AG343" i="18"/>
  <c r="BA342" i="18"/>
  <c r="BI342" i="18" s="1"/>
  <c r="AY342" i="18"/>
  <c r="AX342" i="18"/>
  <c r="AW342" i="18"/>
  <c r="AU342" i="18"/>
  <c r="AT342" i="18"/>
  <c r="AS342" i="18"/>
  <c r="AR342" i="18"/>
  <c r="AP342" i="18"/>
  <c r="AO342" i="18"/>
  <c r="AN342" i="18"/>
  <c r="AM342" i="18"/>
  <c r="AL342" i="18"/>
  <c r="AK342" i="18"/>
  <c r="AJ342" i="18"/>
  <c r="AI342" i="18"/>
  <c r="AH342" i="18"/>
  <c r="AG342" i="18"/>
  <c r="BA341" i="18"/>
  <c r="AY341" i="18"/>
  <c r="AX341" i="18"/>
  <c r="AW341" i="18"/>
  <c r="AU341" i="18"/>
  <c r="AT341" i="18"/>
  <c r="AS341" i="18"/>
  <c r="AR341" i="18"/>
  <c r="AP341" i="18"/>
  <c r="AO341" i="18"/>
  <c r="AN341" i="18"/>
  <c r="AM341" i="18"/>
  <c r="AL341" i="18"/>
  <c r="AK341" i="18"/>
  <c r="AJ341" i="18"/>
  <c r="AI341" i="18"/>
  <c r="AH341" i="18"/>
  <c r="AG341" i="18"/>
  <c r="BA340" i="18"/>
  <c r="BW340" i="18" s="1"/>
  <c r="AY340" i="18"/>
  <c r="AX340" i="18"/>
  <c r="AW340" i="18"/>
  <c r="AU340" i="18"/>
  <c r="AT340" i="18"/>
  <c r="AS340" i="18"/>
  <c r="AR340" i="18"/>
  <c r="AP340" i="18"/>
  <c r="AO340" i="18"/>
  <c r="AN340" i="18"/>
  <c r="AM340" i="18"/>
  <c r="AL340" i="18"/>
  <c r="AK340" i="18"/>
  <c r="AJ340" i="18"/>
  <c r="AI340" i="18"/>
  <c r="AH340" i="18"/>
  <c r="AG340" i="18"/>
  <c r="BA339" i="18"/>
  <c r="AY339" i="18"/>
  <c r="AX339" i="18"/>
  <c r="AW339" i="18"/>
  <c r="AU339" i="18"/>
  <c r="AT339" i="18"/>
  <c r="AS339" i="18"/>
  <c r="AR339" i="18"/>
  <c r="AP339" i="18"/>
  <c r="AO339" i="18"/>
  <c r="AN339" i="18"/>
  <c r="AM339" i="18"/>
  <c r="AL339" i="18"/>
  <c r="AK339" i="18"/>
  <c r="AJ339" i="18"/>
  <c r="AI339" i="18"/>
  <c r="AH339" i="18"/>
  <c r="AG339" i="18"/>
  <c r="BA338" i="18"/>
  <c r="CL338" i="18" s="1"/>
  <c r="AY338" i="18"/>
  <c r="AX338" i="18"/>
  <c r="AW338" i="18"/>
  <c r="AU338" i="18"/>
  <c r="AT338" i="18"/>
  <c r="AS338" i="18"/>
  <c r="AR338" i="18"/>
  <c r="AP338" i="18"/>
  <c r="AO338" i="18"/>
  <c r="AN338" i="18"/>
  <c r="AM338" i="18"/>
  <c r="AL338" i="18"/>
  <c r="AK338" i="18"/>
  <c r="AJ338" i="18"/>
  <c r="AI338" i="18"/>
  <c r="AH338" i="18"/>
  <c r="AG338" i="18"/>
  <c r="BA337" i="18"/>
  <c r="CL337" i="18" s="1"/>
  <c r="AY337" i="18"/>
  <c r="AX337" i="18"/>
  <c r="AW337" i="18"/>
  <c r="AU337" i="18"/>
  <c r="AT337" i="18"/>
  <c r="AS337" i="18"/>
  <c r="AR337" i="18"/>
  <c r="AP337" i="18"/>
  <c r="AO337" i="18"/>
  <c r="AN337" i="18"/>
  <c r="AM337" i="18"/>
  <c r="AL337" i="18"/>
  <c r="AK337" i="18"/>
  <c r="AJ337" i="18"/>
  <c r="AI337" i="18"/>
  <c r="AH337" i="18"/>
  <c r="AG337" i="18"/>
  <c r="BA336" i="18"/>
  <c r="CL336" i="18" s="1"/>
  <c r="AY336" i="18"/>
  <c r="AX336" i="18"/>
  <c r="AW336" i="18"/>
  <c r="AU336" i="18"/>
  <c r="AT336" i="18"/>
  <c r="AS336" i="18"/>
  <c r="AR336" i="18"/>
  <c r="AP336" i="18"/>
  <c r="AO336" i="18"/>
  <c r="AN336" i="18"/>
  <c r="AM336" i="18"/>
  <c r="AL336" i="18"/>
  <c r="AK336" i="18"/>
  <c r="AJ336" i="18"/>
  <c r="AI336" i="18"/>
  <c r="AH336" i="18"/>
  <c r="AG336" i="18"/>
  <c r="BA335" i="18"/>
  <c r="CL335" i="18" s="1"/>
  <c r="AY335" i="18"/>
  <c r="AX335" i="18"/>
  <c r="AW335" i="18"/>
  <c r="AU335" i="18"/>
  <c r="AT335" i="18"/>
  <c r="AS335" i="18"/>
  <c r="AR335" i="18"/>
  <c r="AP335" i="18"/>
  <c r="AO335" i="18"/>
  <c r="AN335" i="18"/>
  <c r="AM335" i="18"/>
  <c r="AL335" i="18"/>
  <c r="AK335" i="18"/>
  <c r="AJ335" i="18"/>
  <c r="AI335" i="18"/>
  <c r="AH335" i="18"/>
  <c r="AG335" i="18"/>
  <c r="BA334" i="18"/>
  <c r="BT334" i="18" s="1"/>
  <c r="AY334" i="18"/>
  <c r="AX334" i="18"/>
  <c r="AW334" i="18"/>
  <c r="AU334" i="18"/>
  <c r="AT334" i="18"/>
  <c r="AS334" i="18"/>
  <c r="AR334" i="18"/>
  <c r="AP334" i="18"/>
  <c r="AO334" i="18"/>
  <c r="AN334" i="18"/>
  <c r="AM334" i="18"/>
  <c r="AL334" i="18"/>
  <c r="AK334" i="18"/>
  <c r="AJ334" i="18"/>
  <c r="AI334" i="18"/>
  <c r="AH334" i="18"/>
  <c r="AG334" i="18"/>
  <c r="BA333" i="18"/>
  <c r="CG333" i="18" s="1"/>
  <c r="AY333" i="18"/>
  <c r="AX333" i="18"/>
  <c r="AW333" i="18"/>
  <c r="AU333" i="18"/>
  <c r="AT333" i="18"/>
  <c r="AS333" i="18"/>
  <c r="AR333" i="18"/>
  <c r="AP333" i="18"/>
  <c r="AO333" i="18"/>
  <c r="AN333" i="18"/>
  <c r="AM333" i="18"/>
  <c r="AL333" i="18"/>
  <c r="AK333" i="18"/>
  <c r="AJ333" i="18"/>
  <c r="AI333" i="18"/>
  <c r="AH333" i="18"/>
  <c r="AG333" i="18"/>
  <c r="BA332" i="18"/>
  <c r="CK332" i="18" s="1"/>
  <c r="AY332" i="18"/>
  <c r="AX332" i="18"/>
  <c r="AW332" i="18"/>
  <c r="AU332" i="18"/>
  <c r="AT332" i="18"/>
  <c r="AS332" i="18"/>
  <c r="AR332" i="18"/>
  <c r="AP332" i="18"/>
  <c r="AO332" i="18"/>
  <c r="AN332" i="18"/>
  <c r="AM332" i="18"/>
  <c r="AL332" i="18"/>
  <c r="AK332" i="18"/>
  <c r="AJ332" i="18"/>
  <c r="AI332" i="18"/>
  <c r="AH332" i="18"/>
  <c r="AG332" i="18"/>
  <c r="BA331" i="18"/>
  <c r="BN331" i="18" s="1"/>
  <c r="AY331" i="18"/>
  <c r="AX331" i="18"/>
  <c r="AW331" i="18"/>
  <c r="AU331" i="18"/>
  <c r="AT331" i="18"/>
  <c r="AS331" i="18"/>
  <c r="AR331" i="18"/>
  <c r="AP331" i="18"/>
  <c r="AO331" i="18"/>
  <c r="AN331" i="18"/>
  <c r="AM331" i="18"/>
  <c r="AL331" i="18"/>
  <c r="AK331" i="18"/>
  <c r="AJ331" i="18"/>
  <c r="AI331" i="18"/>
  <c r="AH331" i="18"/>
  <c r="AG331" i="18"/>
  <c r="BA330" i="18"/>
  <c r="CD330" i="18" s="1"/>
  <c r="AY330" i="18"/>
  <c r="AX330" i="18"/>
  <c r="AW330" i="18"/>
  <c r="AU330" i="18"/>
  <c r="AT330" i="18"/>
  <c r="AS330" i="18"/>
  <c r="AR330" i="18"/>
  <c r="AP330" i="18"/>
  <c r="AO330" i="18"/>
  <c r="AN330" i="18"/>
  <c r="AM330" i="18"/>
  <c r="AL330" i="18"/>
  <c r="AK330" i="18"/>
  <c r="AJ330" i="18"/>
  <c r="AI330" i="18"/>
  <c r="AH330" i="18"/>
  <c r="AG330" i="18"/>
  <c r="BA329" i="18"/>
  <c r="BN329" i="18" s="1"/>
  <c r="AY329" i="18"/>
  <c r="AX329" i="18"/>
  <c r="AW329" i="18"/>
  <c r="AU329" i="18"/>
  <c r="AT329" i="18"/>
  <c r="AS329" i="18"/>
  <c r="AR329" i="18"/>
  <c r="AP329" i="18"/>
  <c r="AO329" i="18"/>
  <c r="AN329" i="18"/>
  <c r="AM329" i="18"/>
  <c r="AL329" i="18"/>
  <c r="AK329" i="18"/>
  <c r="AJ329" i="18"/>
  <c r="AI329" i="18"/>
  <c r="AH329" i="18"/>
  <c r="AG329" i="18"/>
  <c r="BA328" i="18"/>
  <c r="CL328" i="18" s="1"/>
  <c r="AY328" i="18"/>
  <c r="AX328" i="18"/>
  <c r="AW328" i="18"/>
  <c r="AU328" i="18"/>
  <c r="AT328" i="18"/>
  <c r="AS328" i="18"/>
  <c r="AR328" i="18"/>
  <c r="AP328" i="18"/>
  <c r="AO328" i="18"/>
  <c r="AN328" i="18"/>
  <c r="AM328" i="18"/>
  <c r="AL328" i="18"/>
  <c r="AK328" i="18"/>
  <c r="AJ328" i="18"/>
  <c r="AI328" i="18"/>
  <c r="AH328" i="18"/>
  <c r="AG328" i="18"/>
  <c r="BA327" i="18"/>
  <c r="BY327" i="18" s="1"/>
  <c r="AY327" i="18"/>
  <c r="AX327" i="18"/>
  <c r="AW327" i="18"/>
  <c r="AU327" i="18"/>
  <c r="AT327" i="18"/>
  <c r="AS327" i="18"/>
  <c r="AR327" i="18"/>
  <c r="AP327" i="18"/>
  <c r="AO327" i="18"/>
  <c r="AN327" i="18"/>
  <c r="AM327" i="18"/>
  <c r="AL327" i="18"/>
  <c r="AK327" i="18"/>
  <c r="AJ327" i="18"/>
  <c r="AI327" i="18"/>
  <c r="AH327" i="18"/>
  <c r="AG327" i="18"/>
  <c r="BA326" i="18"/>
  <c r="CJ326" i="18" s="1"/>
  <c r="AY326" i="18"/>
  <c r="AX326" i="18"/>
  <c r="AW326" i="18"/>
  <c r="AU326" i="18"/>
  <c r="AT326" i="18"/>
  <c r="AS326" i="18"/>
  <c r="AR326" i="18"/>
  <c r="AP326" i="18"/>
  <c r="AO326" i="18"/>
  <c r="AN326" i="18"/>
  <c r="AM326" i="18"/>
  <c r="AL326" i="18"/>
  <c r="AK326" i="18"/>
  <c r="AJ326" i="18"/>
  <c r="AI326" i="18"/>
  <c r="AH326" i="18"/>
  <c r="AG326" i="18"/>
  <c r="BA325" i="18"/>
  <c r="AY325" i="18"/>
  <c r="AX325" i="18"/>
  <c r="AW325" i="18"/>
  <c r="AU325" i="18"/>
  <c r="AT325" i="18"/>
  <c r="AS325" i="18"/>
  <c r="AR325" i="18"/>
  <c r="AP325" i="18"/>
  <c r="AO325" i="18"/>
  <c r="AN325" i="18"/>
  <c r="AM325" i="18"/>
  <c r="AL325" i="18"/>
  <c r="AK325" i="18"/>
  <c r="AJ325" i="18"/>
  <c r="AI325" i="18"/>
  <c r="AH325" i="18"/>
  <c r="AG325" i="18"/>
  <c r="BA324" i="18"/>
  <c r="AY324" i="18"/>
  <c r="AX324" i="18"/>
  <c r="AW324" i="18"/>
  <c r="AU324" i="18"/>
  <c r="AT324" i="18"/>
  <c r="AS324" i="18"/>
  <c r="AR324" i="18"/>
  <c r="AP324" i="18"/>
  <c r="AO324" i="18"/>
  <c r="AN324" i="18"/>
  <c r="AM324" i="18"/>
  <c r="AL324" i="18"/>
  <c r="AK324" i="18"/>
  <c r="AJ324" i="18"/>
  <c r="AI324" i="18"/>
  <c r="AH324" i="18"/>
  <c r="AG324" i="18"/>
  <c r="BA323" i="18"/>
  <c r="BV323" i="18" s="1"/>
  <c r="AY323" i="18"/>
  <c r="AX323" i="18"/>
  <c r="AW323" i="18"/>
  <c r="AU323" i="18"/>
  <c r="AT323" i="18"/>
  <c r="AS323" i="18"/>
  <c r="AR323" i="18"/>
  <c r="AP323" i="18"/>
  <c r="AO323" i="18"/>
  <c r="AN323" i="18"/>
  <c r="AM323" i="18"/>
  <c r="AL323" i="18"/>
  <c r="AK323" i="18"/>
  <c r="AJ323" i="18"/>
  <c r="AI323" i="18"/>
  <c r="AH323" i="18"/>
  <c r="AG323" i="18"/>
  <c r="BA322" i="18"/>
  <c r="BO322" i="18" s="1"/>
  <c r="AY322" i="18"/>
  <c r="AX322" i="18"/>
  <c r="AW322" i="18"/>
  <c r="AU322" i="18"/>
  <c r="AT322" i="18"/>
  <c r="AS322" i="18"/>
  <c r="AR322" i="18"/>
  <c r="AP322" i="18"/>
  <c r="AO322" i="18"/>
  <c r="AN322" i="18"/>
  <c r="AM322" i="18"/>
  <c r="AL322" i="18"/>
  <c r="AK322" i="18"/>
  <c r="AJ322" i="18"/>
  <c r="AI322" i="18"/>
  <c r="AH322" i="18"/>
  <c r="AG322" i="18"/>
  <c r="BA321" i="18"/>
  <c r="CN321" i="18" s="1"/>
  <c r="AY321" i="18"/>
  <c r="AX321" i="18"/>
  <c r="AW321" i="18"/>
  <c r="AU321" i="18"/>
  <c r="AT321" i="18"/>
  <c r="AS321" i="18"/>
  <c r="AR321" i="18"/>
  <c r="AP321" i="18"/>
  <c r="AO321" i="18"/>
  <c r="AN321" i="18"/>
  <c r="AM321" i="18"/>
  <c r="AL321" i="18"/>
  <c r="AK321" i="18"/>
  <c r="AJ321" i="18"/>
  <c r="AI321" i="18"/>
  <c r="AH321" i="18"/>
  <c r="AG321" i="18"/>
  <c r="BA320" i="18"/>
  <c r="BQ320" i="18" s="1"/>
  <c r="AY320" i="18"/>
  <c r="AX320" i="18"/>
  <c r="AW320" i="18"/>
  <c r="AU320" i="18"/>
  <c r="AT320" i="18"/>
  <c r="AS320" i="18"/>
  <c r="AR320" i="18"/>
  <c r="AP320" i="18"/>
  <c r="AO320" i="18"/>
  <c r="AN320" i="18"/>
  <c r="AM320" i="18"/>
  <c r="AL320" i="18"/>
  <c r="AK320" i="18"/>
  <c r="AJ320" i="18"/>
  <c r="AI320" i="18"/>
  <c r="AH320" i="18"/>
  <c r="AG320" i="18"/>
  <c r="BA319" i="18"/>
  <c r="AY319" i="18"/>
  <c r="AX319" i="18"/>
  <c r="AW319" i="18"/>
  <c r="AU319" i="18"/>
  <c r="AT319" i="18"/>
  <c r="AS319" i="18"/>
  <c r="AR319" i="18"/>
  <c r="AP319" i="18"/>
  <c r="AO319" i="18"/>
  <c r="AN319" i="18"/>
  <c r="AM319" i="18"/>
  <c r="AL319" i="18"/>
  <c r="AK319" i="18"/>
  <c r="AJ319" i="18"/>
  <c r="AI319" i="18"/>
  <c r="AH319" i="18"/>
  <c r="AG319" i="18"/>
  <c r="BA318" i="18"/>
  <c r="AY318" i="18"/>
  <c r="AX318" i="18"/>
  <c r="AW318" i="18"/>
  <c r="AU318" i="18"/>
  <c r="AT318" i="18"/>
  <c r="AS318" i="18"/>
  <c r="AR318" i="18"/>
  <c r="AP318" i="18"/>
  <c r="AO318" i="18"/>
  <c r="AN318" i="18"/>
  <c r="AM318" i="18"/>
  <c r="AL318" i="18"/>
  <c r="AK318" i="18"/>
  <c r="AJ318" i="18"/>
  <c r="AI318" i="18"/>
  <c r="AH318" i="18"/>
  <c r="AG318" i="18"/>
  <c r="BA317" i="18"/>
  <c r="CF317" i="18" s="1"/>
  <c r="AY317" i="18"/>
  <c r="AX317" i="18"/>
  <c r="AW317" i="18"/>
  <c r="AU317" i="18"/>
  <c r="AT317" i="18"/>
  <c r="AS317" i="18"/>
  <c r="AR317" i="18"/>
  <c r="AP317" i="18"/>
  <c r="AO317" i="18"/>
  <c r="AN317" i="18"/>
  <c r="AM317" i="18"/>
  <c r="AL317" i="18"/>
  <c r="AK317" i="18"/>
  <c r="AJ317" i="18"/>
  <c r="AI317" i="18"/>
  <c r="AH317" i="18"/>
  <c r="AG317" i="18"/>
  <c r="BA316" i="18"/>
  <c r="AY316" i="18"/>
  <c r="AX316" i="18"/>
  <c r="AW316" i="18"/>
  <c r="AU316" i="18"/>
  <c r="AT316" i="18"/>
  <c r="AS316" i="18"/>
  <c r="AR316" i="18"/>
  <c r="AP316" i="18"/>
  <c r="AO316" i="18"/>
  <c r="AN316" i="18"/>
  <c r="AM316" i="18"/>
  <c r="AL316" i="18"/>
  <c r="AK316" i="18"/>
  <c r="AJ316" i="18"/>
  <c r="AI316" i="18"/>
  <c r="AH316" i="18"/>
  <c r="AG316" i="18"/>
  <c r="BA315" i="18"/>
  <c r="AY315" i="18"/>
  <c r="AX315" i="18"/>
  <c r="AW315" i="18"/>
  <c r="AU315" i="18"/>
  <c r="AT315" i="18"/>
  <c r="AS315" i="18"/>
  <c r="AR315" i="18"/>
  <c r="AP315" i="18"/>
  <c r="AO315" i="18"/>
  <c r="AN315" i="18"/>
  <c r="AM315" i="18"/>
  <c r="AL315" i="18"/>
  <c r="AK315" i="18"/>
  <c r="AJ315" i="18"/>
  <c r="AI315" i="18"/>
  <c r="AH315" i="18"/>
  <c r="AG315" i="18"/>
  <c r="BA314" i="18"/>
  <c r="BY314" i="18" s="1"/>
  <c r="AY314" i="18"/>
  <c r="AX314" i="18"/>
  <c r="AW314" i="18"/>
  <c r="AU314" i="18"/>
  <c r="AT314" i="18"/>
  <c r="AS314" i="18"/>
  <c r="AR314" i="18"/>
  <c r="AP314" i="18"/>
  <c r="AO314" i="18"/>
  <c r="AN314" i="18"/>
  <c r="AM314" i="18"/>
  <c r="AL314" i="18"/>
  <c r="AK314" i="18"/>
  <c r="AJ314" i="18"/>
  <c r="AI314" i="18"/>
  <c r="AH314" i="18"/>
  <c r="AG314" i="18"/>
  <c r="BA313" i="18"/>
  <c r="CL313" i="18" s="1"/>
  <c r="AY313" i="18"/>
  <c r="AX313" i="18"/>
  <c r="AW313" i="18"/>
  <c r="AU313" i="18"/>
  <c r="AT313" i="18"/>
  <c r="AS313" i="18"/>
  <c r="AR313" i="18"/>
  <c r="AP313" i="18"/>
  <c r="AO313" i="18"/>
  <c r="AN313" i="18"/>
  <c r="AM313" i="18"/>
  <c r="AL313" i="18"/>
  <c r="AK313" i="18"/>
  <c r="AJ313" i="18"/>
  <c r="AI313" i="18"/>
  <c r="AH313" i="18"/>
  <c r="AG313" i="18"/>
  <c r="BA312" i="18"/>
  <c r="CE312" i="18" s="1"/>
  <c r="AY312" i="18"/>
  <c r="AX312" i="18"/>
  <c r="AW312" i="18"/>
  <c r="AU312" i="18"/>
  <c r="AT312" i="18"/>
  <c r="AS312" i="18"/>
  <c r="AR312" i="18"/>
  <c r="AP312" i="18"/>
  <c r="AO312" i="18"/>
  <c r="AN312" i="18"/>
  <c r="AM312" i="18"/>
  <c r="AL312" i="18"/>
  <c r="AK312" i="18"/>
  <c r="AJ312" i="18"/>
  <c r="AI312" i="18"/>
  <c r="AH312" i="18"/>
  <c r="AG312" i="18"/>
  <c r="BA311" i="18"/>
  <c r="AY311" i="18"/>
  <c r="AX311" i="18"/>
  <c r="AW311" i="18"/>
  <c r="AU311" i="18"/>
  <c r="AT311" i="18"/>
  <c r="AS311" i="18"/>
  <c r="AR311" i="18"/>
  <c r="AP311" i="18"/>
  <c r="AO311" i="18"/>
  <c r="AN311" i="18"/>
  <c r="AM311" i="18"/>
  <c r="AL311" i="18"/>
  <c r="AK311" i="18"/>
  <c r="AJ311" i="18"/>
  <c r="AI311" i="18"/>
  <c r="AH311" i="18"/>
  <c r="AG311" i="18"/>
  <c r="BA310" i="18"/>
  <c r="CD310" i="18" s="1"/>
  <c r="AY310" i="18"/>
  <c r="AX310" i="18"/>
  <c r="AW310" i="18"/>
  <c r="AU310" i="18"/>
  <c r="AT310" i="18"/>
  <c r="AS310" i="18"/>
  <c r="AR310" i="18"/>
  <c r="AP310" i="18"/>
  <c r="AO310" i="18"/>
  <c r="AN310" i="18"/>
  <c r="AM310" i="18"/>
  <c r="AL310" i="18"/>
  <c r="AK310" i="18"/>
  <c r="AJ310" i="18"/>
  <c r="AI310" i="18"/>
  <c r="AH310" i="18"/>
  <c r="AG310" i="18"/>
  <c r="BA309" i="18"/>
  <c r="CD309" i="18" s="1"/>
  <c r="AY309" i="18"/>
  <c r="AX309" i="18"/>
  <c r="AW309" i="18"/>
  <c r="AU309" i="18"/>
  <c r="AT309" i="18"/>
  <c r="AS309" i="18"/>
  <c r="AR309" i="18"/>
  <c r="AP309" i="18"/>
  <c r="AO309" i="18"/>
  <c r="AN309" i="18"/>
  <c r="AM309" i="18"/>
  <c r="AL309" i="18"/>
  <c r="AK309" i="18"/>
  <c r="AJ309" i="18"/>
  <c r="AI309" i="18"/>
  <c r="AH309" i="18"/>
  <c r="AG309" i="18"/>
  <c r="BA308" i="18"/>
  <c r="CN308" i="18" s="1"/>
  <c r="AY308" i="18"/>
  <c r="AX308" i="18"/>
  <c r="AW308" i="18"/>
  <c r="AU308" i="18"/>
  <c r="AT308" i="18"/>
  <c r="AS308" i="18"/>
  <c r="AR308" i="18"/>
  <c r="AP308" i="18"/>
  <c r="AO308" i="18"/>
  <c r="AN308" i="18"/>
  <c r="AM308" i="18"/>
  <c r="AL308" i="18"/>
  <c r="AK308" i="18"/>
  <c r="AJ308" i="18"/>
  <c r="AI308" i="18"/>
  <c r="AH308" i="18"/>
  <c r="AG308" i="18"/>
  <c r="BA307" i="18"/>
  <c r="CC307" i="18" s="1"/>
  <c r="AY307" i="18"/>
  <c r="AX307" i="18"/>
  <c r="AW307" i="18"/>
  <c r="AU307" i="18"/>
  <c r="AT307" i="18"/>
  <c r="AS307" i="18"/>
  <c r="AR307" i="18"/>
  <c r="AP307" i="18"/>
  <c r="AO307" i="18"/>
  <c r="AN307" i="18"/>
  <c r="AM307" i="18"/>
  <c r="AL307" i="18"/>
  <c r="AK307" i="18"/>
  <c r="AJ307" i="18"/>
  <c r="AI307" i="18"/>
  <c r="AH307" i="18"/>
  <c r="AG307" i="18"/>
  <c r="BA306" i="18"/>
  <c r="BS306" i="18" s="1"/>
  <c r="AY306" i="18"/>
  <c r="AX306" i="18"/>
  <c r="AW306" i="18"/>
  <c r="AU306" i="18"/>
  <c r="AT306" i="18"/>
  <c r="AS306" i="18"/>
  <c r="AR306" i="18"/>
  <c r="AP306" i="18"/>
  <c r="AO306" i="18"/>
  <c r="AN306" i="18"/>
  <c r="AM306" i="18"/>
  <c r="AL306" i="18"/>
  <c r="AK306" i="18"/>
  <c r="AJ306" i="18"/>
  <c r="AI306" i="18"/>
  <c r="AH306" i="18"/>
  <c r="AG306" i="18"/>
  <c r="BA305" i="18"/>
  <c r="BM305" i="18" s="1"/>
  <c r="AY305" i="18"/>
  <c r="AX305" i="18"/>
  <c r="AW305" i="18"/>
  <c r="AU305" i="18"/>
  <c r="AT305" i="18"/>
  <c r="AS305" i="18"/>
  <c r="AR305" i="18"/>
  <c r="AP305" i="18"/>
  <c r="AO305" i="18"/>
  <c r="AN305" i="18"/>
  <c r="AM305" i="18"/>
  <c r="AL305" i="18"/>
  <c r="AK305" i="18"/>
  <c r="AJ305" i="18"/>
  <c r="AI305" i="18"/>
  <c r="AH305" i="18"/>
  <c r="AG305" i="18"/>
  <c r="BA304" i="18"/>
  <c r="CD304" i="18" s="1"/>
  <c r="AY304" i="18"/>
  <c r="AX304" i="18"/>
  <c r="AW304" i="18"/>
  <c r="AU304" i="18"/>
  <c r="AT304" i="18"/>
  <c r="AS304" i="18"/>
  <c r="AR304" i="18"/>
  <c r="AP304" i="18"/>
  <c r="AO304" i="18"/>
  <c r="AN304" i="18"/>
  <c r="AM304" i="18"/>
  <c r="AL304" i="18"/>
  <c r="AK304" i="18"/>
  <c r="AJ304" i="18"/>
  <c r="AI304" i="18"/>
  <c r="AH304" i="18"/>
  <c r="AG304" i="18"/>
  <c r="BA303" i="18"/>
  <c r="CJ303" i="18" s="1"/>
  <c r="AY303" i="18"/>
  <c r="AX303" i="18"/>
  <c r="AW303" i="18"/>
  <c r="AU303" i="18"/>
  <c r="AT303" i="18"/>
  <c r="AS303" i="18"/>
  <c r="AR303" i="18"/>
  <c r="AP303" i="18"/>
  <c r="AO303" i="18"/>
  <c r="AN303" i="18"/>
  <c r="AM303" i="18"/>
  <c r="AL303" i="18"/>
  <c r="AK303" i="18"/>
  <c r="AJ303" i="18"/>
  <c r="AI303" i="18"/>
  <c r="AH303" i="18"/>
  <c r="AG303" i="18"/>
  <c r="BA302" i="18"/>
  <c r="CD302" i="18" s="1"/>
  <c r="AY302" i="18"/>
  <c r="AX302" i="18"/>
  <c r="AW302" i="18"/>
  <c r="AU302" i="18"/>
  <c r="AT302" i="18"/>
  <c r="AS302" i="18"/>
  <c r="AR302" i="18"/>
  <c r="AP302" i="18"/>
  <c r="AO302" i="18"/>
  <c r="AN302" i="18"/>
  <c r="AM302" i="18"/>
  <c r="AL302" i="18"/>
  <c r="AK302" i="18"/>
  <c r="AJ302" i="18"/>
  <c r="AI302" i="18"/>
  <c r="AH302" i="18"/>
  <c r="AG302" i="18"/>
  <c r="BA301" i="18"/>
  <c r="AY301" i="18"/>
  <c r="AX301" i="18"/>
  <c r="AW301" i="18"/>
  <c r="AU301" i="18"/>
  <c r="AT301" i="18"/>
  <c r="AS301" i="18"/>
  <c r="AR301" i="18"/>
  <c r="AP301" i="18"/>
  <c r="AO301" i="18"/>
  <c r="AN301" i="18"/>
  <c r="AM301" i="18"/>
  <c r="AL301" i="18"/>
  <c r="AK301" i="18"/>
  <c r="AJ301" i="18"/>
  <c r="AI301" i="18"/>
  <c r="AH301" i="18"/>
  <c r="AG301" i="18"/>
  <c r="BA300" i="18"/>
  <c r="CN300" i="18" s="1"/>
  <c r="AY300" i="18"/>
  <c r="AX300" i="18"/>
  <c r="AW300" i="18"/>
  <c r="AU300" i="18"/>
  <c r="AT300" i="18"/>
  <c r="AS300" i="18"/>
  <c r="AR300" i="18"/>
  <c r="AP300" i="18"/>
  <c r="AO300" i="18"/>
  <c r="AN300" i="18"/>
  <c r="AM300" i="18"/>
  <c r="AL300" i="18"/>
  <c r="AK300" i="18"/>
  <c r="AJ300" i="18"/>
  <c r="AI300" i="18"/>
  <c r="AH300" i="18"/>
  <c r="AG300" i="18"/>
  <c r="BA299" i="18"/>
  <c r="BO299" i="18" s="1"/>
  <c r="AY299" i="18"/>
  <c r="AX299" i="18"/>
  <c r="AW299" i="18"/>
  <c r="AU299" i="18"/>
  <c r="AT299" i="18"/>
  <c r="AS299" i="18"/>
  <c r="AR299" i="18"/>
  <c r="AP299" i="18"/>
  <c r="AO299" i="18"/>
  <c r="AN299" i="18"/>
  <c r="AM299" i="18"/>
  <c r="AL299" i="18"/>
  <c r="AK299" i="18"/>
  <c r="AJ299" i="18"/>
  <c r="AI299" i="18"/>
  <c r="AH299" i="18"/>
  <c r="AG299" i="18"/>
  <c r="BA298" i="18"/>
  <c r="BS298" i="18" s="1"/>
  <c r="AY298" i="18"/>
  <c r="AX298" i="18"/>
  <c r="AW298" i="18"/>
  <c r="AU298" i="18"/>
  <c r="AT298" i="18"/>
  <c r="AS298" i="18"/>
  <c r="AR298" i="18"/>
  <c r="AP298" i="18"/>
  <c r="AO298" i="18"/>
  <c r="AN298" i="18"/>
  <c r="AM298" i="18"/>
  <c r="AL298" i="18"/>
  <c r="AK298" i="18"/>
  <c r="AJ298" i="18"/>
  <c r="AI298" i="18"/>
  <c r="AH298" i="18"/>
  <c r="AG298" i="18"/>
  <c r="BA297" i="18"/>
  <c r="BG297" i="18" s="1"/>
  <c r="AY297" i="18"/>
  <c r="AX297" i="18"/>
  <c r="AW297" i="18"/>
  <c r="AU297" i="18"/>
  <c r="AT297" i="18"/>
  <c r="AS297" i="18"/>
  <c r="AR297" i="18"/>
  <c r="AP297" i="18"/>
  <c r="AO297" i="18"/>
  <c r="AN297" i="18"/>
  <c r="AM297" i="18"/>
  <c r="AL297" i="18"/>
  <c r="AK297" i="18"/>
  <c r="AJ297" i="18"/>
  <c r="AI297" i="18"/>
  <c r="AH297" i="18"/>
  <c r="AG297" i="18"/>
  <c r="BA296" i="18"/>
  <c r="CJ296" i="18" s="1"/>
  <c r="AY296" i="18"/>
  <c r="AX296" i="18"/>
  <c r="AW296" i="18"/>
  <c r="AU296" i="18"/>
  <c r="AT296" i="18"/>
  <c r="AS296" i="18"/>
  <c r="AR296" i="18"/>
  <c r="AP296" i="18"/>
  <c r="AO296" i="18"/>
  <c r="AN296" i="18"/>
  <c r="AM296" i="18"/>
  <c r="AL296" i="18"/>
  <c r="AK296" i="18"/>
  <c r="AJ296" i="18"/>
  <c r="AI296" i="18"/>
  <c r="AH296" i="18"/>
  <c r="AG296" i="18"/>
  <c r="BA295" i="18"/>
  <c r="CF295" i="18" s="1"/>
  <c r="AY295" i="18"/>
  <c r="AX295" i="18"/>
  <c r="AW295" i="18"/>
  <c r="AU295" i="18"/>
  <c r="AT295" i="18"/>
  <c r="AS295" i="18"/>
  <c r="AR295" i="18"/>
  <c r="AP295" i="18"/>
  <c r="AO295" i="18"/>
  <c r="AN295" i="18"/>
  <c r="AM295" i="18"/>
  <c r="AL295" i="18"/>
  <c r="AK295" i="18"/>
  <c r="AJ295" i="18"/>
  <c r="AI295" i="18"/>
  <c r="AH295" i="18"/>
  <c r="AG295" i="18"/>
  <c r="BA294" i="18"/>
  <c r="CM294" i="18" s="1"/>
  <c r="AY294" i="18"/>
  <c r="AX294" i="18"/>
  <c r="AW294" i="18"/>
  <c r="AU294" i="18"/>
  <c r="AT294" i="18"/>
  <c r="AS294" i="18"/>
  <c r="AR294" i="18"/>
  <c r="AP294" i="18"/>
  <c r="AO294" i="18"/>
  <c r="AN294" i="18"/>
  <c r="AM294" i="18"/>
  <c r="AL294" i="18"/>
  <c r="AK294" i="18"/>
  <c r="AJ294" i="18"/>
  <c r="AI294" i="18"/>
  <c r="AH294" i="18"/>
  <c r="AG294" i="18"/>
  <c r="BA293" i="18"/>
  <c r="BQ293" i="18" s="1"/>
  <c r="AY293" i="18"/>
  <c r="AX293" i="18"/>
  <c r="AW293" i="18"/>
  <c r="AU293" i="18"/>
  <c r="AT293" i="18"/>
  <c r="AS293" i="18"/>
  <c r="AR293" i="18"/>
  <c r="AP293" i="18"/>
  <c r="AO293" i="18"/>
  <c r="AN293" i="18"/>
  <c r="AM293" i="18"/>
  <c r="AL293" i="18"/>
  <c r="AK293" i="18"/>
  <c r="AJ293" i="18"/>
  <c r="AI293" i="18"/>
  <c r="AH293" i="18"/>
  <c r="AG293" i="18"/>
  <c r="BA292" i="18"/>
  <c r="BV292" i="18" s="1"/>
  <c r="AY292" i="18"/>
  <c r="AX292" i="18"/>
  <c r="AW292" i="18"/>
  <c r="AU292" i="18"/>
  <c r="AT292" i="18"/>
  <c r="AS292" i="18"/>
  <c r="AR292" i="18"/>
  <c r="AP292" i="18"/>
  <c r="AO292" i="18"/>
  <c r="AN292" i="18"/>
  <c r="AM292" i="18"/>
  <c r="AL292" i="18"/>
  <c r="AK292" i="18"/>
  <c r="AJ292" i="18"/>
  <c r="AI292" i="18"/>
  <c r="AH292" i="18"/>
  <c r="AG292" i="18"/>
  <c r="BN291" i="18"/>
  <c r="BA291" i="18"/>
  <c r="CN291" i="18" s="1"/>
  <c r="AY291" i="18"/>
  <c r="AX291" i="18"/>
  <c r="AW291" i="18"/>
  <c r="AU291" i="18"/>
  <c r="AT291" i="18"/>
  <c r="AS291" i="18"/>
  <c r="AR291" i="18"/>
  <c r="AP291" i="18"/>
  <c r="AO291" i="18"/>
  <c r="AN291" i="18"/>
  <c r="AM291" i="18"/>
  <c r="AL291" i="18"/>
  <c r="AK291" i="18"/>
  <c r="AJ291" i="18"/>
  <c r="AI291" i="18"/>
  <c r="AH291" i="18"/>
  <c r="AG291" i="18"/>
  <c r="BA290" i="18"/>
  <c r="BS290" i="18" s="1"/>
  <c r="AY290" i="18"/>
  <c r="AX290" i="18"/>
  <c r="AW290" i="18"/>
  <c r="AU290" i="18"/>
  <c r="AT290" i="18"/>
  <c r="AS290" i="18"/>
  <c r="AR290" i="18"/>
  <c r="AP290" i="18"/>
  <c r="AO290" i="18"/>
  <c r="AN290" i="18"/>
  <c r="AM290" i="18"/>
  <c r="AL290" i="18"/>
  <c r="AK290" i="18"/>
  <c r="AJ290" i="18"/>
  <c r="AI290" i="18"/>
  <c r="AH290" i="18"/>
  <c r="AG290" i="18"/>
  <c r="BA289" i="18"/>
  <c r="BY289" i="18" s="1"/>
  <c r="AY289" i="18"/>
  <c r="AX289" i="18"/>
  <c r="AW289" i="18"/>
  <c r="AU289" i="18"/>
  <c r="AT289" i="18"/>
  <c r="AS289" i="18"/>
  <c r="AR289" i="18"/>
  <c r="AP289" i="18"/>
  <c r="AO289" i="18"/>
  <c r="AN289" i="18"/>
  <c r="AM289" i="18"/>
  <c r="AL289" i="18"/>
  <c r="AK289" i="18"/>
  <c r="AJ289" i="18"/>
  <c r="AI289" i="18"/>
  <c r="AH289" i="18"/>
  <c r="AG289" i="18"/>
  <c r="BA288" i="18"/>
  <c r="CF288" i="18" s="1"/>
  <c r="AY288" i="18"/>
  <c r="AX288" i="18"/>
  <c r="AW288" i="18"/>
  <c r="AU288" i="18"/>
  <c r="AT288" i="18"/>
  <c r="AS288" i="18"/>
  <c r="AR288" i="18"/>
  <c r="AP288" i="18"/>
  <c r="AO288" i="18"/>
  <c r="AN288" i="18"/>
  <c r="AM288" i="18"/>
  <c r="AL288" i="18"/>
  <c r="AK288" i="18"/>
  <c r="AJ288" i="18"/>
  <c r="AI288" i="18"/>
  <c r="AH288" i="18"/>
  <c r="AG288" i="18"/>
  <c r="BA287" i="18"/>
  <c r="CF287" i="18" s="1"/>
  <c r="AY287" i="18"/>
  <c r="AX287" i="18"/>
  <c r="AW287" i="18"/>
  <c r="AU287" i="18"/>
  <c r="AT287" i="18"/>
  <c r="AS287" i="18"/>
  <c r="AR287" i="18"/>
  <c r="AP287" i="18"/>
  <c r="AO287" i="18"/>
  <c r="AN287" i="18"/>
  <c r="AM287" i="18"/>
  <c r="AL287" i="18"/>
  <c r="AK287" i="18"/>
  <c r="AJ287" i="18"/>
  <c r="AI287" i="18"/>
  <c r="AH287" i="18"/>
  <c r="AG287" i="18"/>
  <c r="BA286" i="18"/>
  <c r="AY286" i="18"/>
  <c r="AX286" i="18"/>
  <c r="AW286" i="18"/>
  <c r="AU286" i="18"/>
  <c r="AT286" i="18"/>
  <c r="AS286" i="18"/>
  <c r="AR286" i="18"/>
  <c r="AP286" i="18"/>
  <c r="AO286" i="18"/>
  <c r="AN286" i="18"/>
  <c r="AM286" i="18"/>
  <c r="AL286" i="18"/>
  <c r="AK286" i="18"/>
  <c r="AJ286" i="18"/>
  <c r="AI286" i="18"/>
  <c r="AH286" i="18"/>
  <c r="AG286" i="18"/>
  <c r="BA285" i="18"/>
  <c r="CF285" i="18" s="1"/>
  <c r="AY285" i="18"/>
  <c r="AX285" i="18"/>
  <c r="AW285" i="18"/>
  <c r="AU285" i="18"/>
  <c r="AT285" i="18"/>
  <c r="AS285" i="18"/>
  <c r="AR285" i="18"/>
  <c r="AP285" i="18"/>
  <c r="AO285" i="18"/>
  <c r="AN285" i="18"/>
  <c r="AM285" i="18"/>
  <c r="AL285" i="18"/>
  <c r="AK285" i="18"/>
  <c r="AJ285" i="18"/>
  <c r="AI285" i="18"/>
  <c r="AH285" i="18"/>
  <c r="AG285" i="18"/>
  <c r="BA284" i="18"/>
  <c r="CF284" i="18" s="1"/>
  <c r="AY284" i="18"/>
  <c r="AX284" i="18"/>
  <c r="AW284" i="18"/>
  <c r="AU284" i="18"/>
  <c r="AT284" i="18"/>
  <c r="AS284" i="18"/>
  <c r="AR284" i="18"/>
  <c r="AP284" i="18"/>
  <c r="AO284" i="18"/>
  <c r="AN284" i="18"/>
  <c r="AM284" i="18"/>
  <c r="AL284" i="18"/>
  <c r="AK284" i="18"/>
  <c r="AJ284" i="18"/>
  <c r="AI284" i="18"/>
  <c r="AH284" i="18"/>
  <c r="AG284" i="18"/>
  <c r="BA283" i="18"/>
  <c r="CJ283" i="18" s="1"/>
  <c r="AY283" i="18"/>
  <c r="AX283" i="18"/>
  <c r="AW283" i="18"/>
  <c r="AU283" i="18"/>
  <c r="AT283" i="18"/>
  <c r="AS283" i="18"/>
  <c r="AR283" i="18"/>
  <c r="AP283" i="18"/>
  <c r="AO283" i="18"/>
  <c r="AN283" i="18"/>
  <c r="AM283" i="18"/>
  <c r="AL283" i="18"/>
  <c r="AK283" i="18"/>
  <c r="AJ283" i="18"/>
  <c r="AI283" i="18"/>
  <c r="AH283" i="18"/>
  <c r="AG283" i="18"/>
  <c r="BA282" i="18"/>
  <c r="AY282" i="18"/>
  <c r="AX282" i="18"/>
  <c r="AW282" i="18"/>
  <c r="AU282" i="18"/>
  <c r="AT282" i="18"/>
  <c r="AS282" i="18"/>
  <c r="AR282" i="18"/>
  <c r="AP282" i="18"/>
  <c r="AO282" i="18"/>
  <c r="AN282" i="18"/>
  <c r="AM282" i="18"/>
  <c r="AL282" i="18"/>
  <c r="AK282" i="18"/>
  <c r="AJ282" i="18"/>
  <c r="AI282" i="18"/>
  <c r="AH282" i="18"/>
  <c r="AG282" i="18"/>
  <c r="BA281" i="18"/>
  <c r="CF281" i="18" s="1"/>
  <c r="AY281" i="18"/>
  <c r="AX281" i="18"/>
  <c r="AW281" i="18"/>
  <c r="AU281" i="18"/>
  <c r="AT281" i="18"/>
  <c r="AS281" i="18"/>
  <c r="AR281" i="18"/>
  <c r="AP281" i="18"/>
  <c r="AO281" i="18"/>
  <c r="AN281" i="18"/>
  <c r="AM281" i="18"/>
  <c r="AL281" i="18"/>
  <c r="AK281" i="18"/>
  <c r="AJ281" i="18"/>
  <c r="AI281" i="18"/>
  <c r="AH281" i="18"/>
  <c r="AG281" i="18"/>
  <c r="BA280" i="18"/>
  <c r="BN280" i="18" s="1"/>
  <c r="AY280" i="18"/>
  <c r="AX280" i="18"/>
  <c r="AW280" i="18"/>
  <c r="AU280" i="18"/>
  <c r="AT280" i="18"/>
  <c r="AS280" i="18"/>
  <c r="AR280" i="18"/>
  <c r="AP280" i="18"/>
  <c r="AO280" i="18"/>
  <c r="AN280" i="18"/>
  <c r="AM280" i="18"/>
  <c r="AL280" i="18"/>
  <c r="AK280" i="18"/>
  <c r="AJ280" i="18"/>
  <c r="AI280" i="18"/>
  <c r="AH280" i="18"/>
  <c r="AG280" i="18"/>
  <c r="BA279" i="18"/>
  <c r="CG279" i="18" s="1"/>
  <c r="AY279" i="18"/>
  <c r="AX279" i="18"/>
  <c r="AW279" i="18"/>
  <c r="AU279" i="18"/>
  <c r="AT279" i="18"/>
  <c r="AS279" i="18"/>
  <c r="AR279" i="18"/>
  <c r="AP279" i="18"/>
  <c r="AO279" i="18"/>
  <c r="AN279" i="18"/>
  <c r="AM279" i="18"/>
  <c r="AL279" i="18"/>
  <c r="AK279" i="18"/>
  <c r="AJ279" i="18"/>
  <c r="AI279" i="18"/>
  <c r="AH279" i="18"/>
  <c r="AG279" i="18"/>
  <c r="BA278" i="18"/>
  <c r="BX278" i="18" s="1"/>
  <c r="AY278" i="18"/>
  <c r="AX278" i="18"/>
  <c r="AW278" i="18"/>
  <c r="AU278" i="18"/>
  <c r="AT278" i="18"/>
  <c r="AS278" i="18"/>
  <c r="AR278" i="18"/>
  <c r="AP278" i="18"/>
  <c r="AO278" i="18"/>
  <c r="AN278" i="18"/>
  <c r="AM278" i="18"/>
  <c r="AL278" i="18"/>
  <c r="AK278" i="18"/>
  <c r="AJ278" i="18"/>
  <c r="AI278" i="18"/>
  <c r="AH278" i="18"/>
  <c r="AG278" i="18"/>
  <c r="BA277" i="18"/>
  <c r="CM277" i="18" s="1"/>
  <c r="AY277" i="18"/>
  <c r="AX277" i="18"/>
  <c r="AW277" i="18"/>
  <c r="AU277" i="18"/>
  <c r="AT277" i="18"/>
  <c r="AS277" i="18"/>
  <c r="AR277" i="18"/>
  <c r="AP277" i="18"/>
  <c r="AO277" i="18"/>
  <c r="AN277" i="18"/>
  <c r="AM277" i="18"/>
  <c r="AL277" i="18"/>
  <c r="AK277" i="18"/>
  <c r="AJ277" i="18"/>
  <c r="AI277" i="18"/>
  <c r="AH277" i="18"/>
  <c r="AG277" i="18"/>
  <c r="BA276" i="18"/>
  <c r="CM276" i="18" s="1"/>
  <c r="AY276" i="18"/>
  <c r="AX276" i="18"/>
  <c r="AW276" i="18"/>
  <c r="AU276" i="18"/>
  <c r="AT276" i="18"/>
  <c r="AS276" i="18"/>
  <c r="AR276" i="18"/>
  <c r="AP276" i="18"/>
  <c r="AO276" i="18"/>
  <c r="AN276" i="18"/>
  <c r="AM276" i="18"/>
  <c r="AL276" i="18"/>
  <c r="AK276" i="18"/>
  <c r="AJ276" i="18"/>
  <c r="AI276" i="18"/>
  <c r="AH276" i="18"/>
  <c r="AG276" i="18"/>
  <c r="BA275" i="18"/>
  <c r="CM275" i="18" s="1"/>
  <c r="AY275" i="18"/>
  <c r="AX275" i="18"/>
  <c r="AW275" i="18"/>
  <c r="AU275" i="18"/>
  <c r="AT275" i="18"/>
  <c r="AS275" i="18"/>
  <c r="AR275" i="18"/>
  <c r="AP275" i="18"/>
  <c r="AO275" i="18"/>
  <c r="AN275" i="18"/>
  <c r="AM275" i="18"/>
  <c r="AL275" i="18"/>
  <c r="AK275" i="18"/>
  <c r="AJ275" i="18"/>
  <c r="AI275" i="18"/>
  <c r="AH275" i="18"/>
  <c r="AG275" i="18"/>
  <c r="BA274" i="18"/>
  <c r="CM274" i="18" s="1"/>
  <c r="AY274" i="18"/>
  <c r="AX274" i="18"/>
  <c r="AW274" i="18"/>
  <c r="AU274" i="18"/>
  <c r="AT274" i="18"/>
  <c r="AS274" i="18"/>
  <c r="AR274" i="18"/>
  <c r="AP274" i="18"/>
  <c r="AO274" i="18"/>
  <c r="AN274" i="18"/>
  <c r="AM274" i="18"/>
  <c r="AL274" i="18"/>
  <c r="AK274" i="18"/>
  <c r="AJ274" i="18"/>
  <c r="AI274" i="18"/>
  <c r="AH274" i="18"/>
  <c r="AG274" i="18"/>
  <c r="BA273" i="18"/>
  <c r="CK273" i="18" s="1"/>
  <c r="AY273" i="18"/>
  <c r="AX273" i="18"/>
  <c r="AW273" i="18"/>
  <c r="AU273" i="18"/>
  <c r="AT273" i="18"/>
  <c r="AS273" i="18"/>
  <c r="AR273" i="18"/>
  <c r="AP273" i="18"/>
  <c r="AO273" i="18"/>
  <c r="AN273" i="18"/>
  <c r="AM273" i="18"/>
  <c r="AL273" i="18"/>
  <c r="AK273" i="18"/>
  <c r="AJ273" i="18"/>
  <c r="AI273" i="18"/>
  <c r="AH273" i="18"/>
  <c r="AG273" i="18"/>
  <c r="BA272" i="18"/>
  <c r="CM272" i="18" s="1"/>
  <c r="AY272" i="18"/>
  <c r="AX272" i="18"/>
  <c r="AW272" i="18"/>
  <c r="AU272" i="18"/>
  <c r="AT272" i="18"/>
  <c r="AS272" i="18"/>
  <c r="AR272" i="18"/>
  <c r="AP272" i="18"/>
  <c r="AO272" i="18"/>
  <c r="AN272" i="18"/>
  <c r="AM272" i="18"/>
  <c r="AL272" i="18"/>
  <c r="AK272" i="18"/>
  <c r="AJ272" i="18"/>
  <c r="AI272" i="18"/>
  <c r="AH272" i="18"/>
  <c r="AG272" i="18"/>
  <c r="BA271" i="18"/>
  <c r="CM271" i="18" s="1"/>
  <c r="AY271" i="18"/>
  <c r="AX271" i="18"/>
  <c r="AW271" i="18"/>
  <c r="AU271" i="18"/>
  <c r="AT271" i="18"/>
  <c r="AS271" i="18"/>
  <c r="AR271" i="18"/>
  <c r="AP271" i="18"/>
  <c r="AO271" i="18"/>
  <c r="AN271" i="18"/>
  <c r="AM271" i="18"/>
  <c r="AL271" i="18"/>
  <c r="AK271" i="18"/>
  <c r="AJ271" i="18"/>
  <c r="AI271" i="18"/>
  <c r="AH271" i="18"/>
  <c r="AG271" i="18"/>
  <c r="BH270" i="18"/>
  <c r="BA270" i="18"/>
  <c r="CM270" i="18" s="1"/>
  <c r="AY270" i="18"/>
  <c r="AX270" i="18"/>
  <c r="AW270" i="18"/>
  <c r="AU270" i="18"/>
  <c r="AT270" i="18"/>
  <c r="AS270" i="18"/>
  <c r="AR270" i="18"/>
  <c r="AP270" i="18"/>
  <c r="AO270" i="18"/>
  <c r="AN270" i="18"/>
  <c r="AM270" i="18"/>
  <c r="AL270" i="18"/>
  <c r="AK270" i="18"/>
  <c r="AJ270" i="18"/>
  <c r="AI270" i="18"/>
  <c r="AH270" i="18"/>
  <c r="AG270" i="18"/>
  <c r="BA269" i="18"/>
  <c r="AY269" i="18"/>
  <c r="AX269" i="18"/>
  <c r="AW269" i="18"/>
  <c r="AU269" i="18"/>
  <c r="AT269" i="18"/>
  <c r="AS269" i="18"/>
  <c r="AR269" i="18"/>
  <c r="AP269" i="18"/>
  <c r="AO269" i="18"/>
  <c r="AN269" i="18"/>
  <c r="AM269" i="18"/>
  <c r="AL269" i="18"/>
  <c r="AK269" i="18"/>
  <c r="AJ269" i="18"/>
  <c r="AI269" i="18"/>
  <c r="AH269" i="18"/>
  <c r="AG269" i="18"/>
  <c r="BA268" i="18"/>
  <c r="CM268" i="18" s="1"/>
  <c r="AY268" i="18"/>
  <c r="AX268" i="18"/>
  <c r="AW268" i="18"/>
  <c r="AU268" i="18"/>
  <c r="AT268" i="18"/>
  <c r="AS268" i="18"/>
  <c r="AR268" i="18"/>
  <c r="AP268" i="18"/>
  <c r="AO268" i="18"/>
  <c r="AN268" i="18"/>
  <c r="AM268" i="18"/>
  <c r="AL268" i="18"/>
  <c r="AK268" i="18"/>
  <c r="AJ268" i="18"/>
  <c r="AI268" i="18"/>
  <c r="AH268" i="18"/>
  <c r="AG268" i="18"/>
  <c r="BA267" i="18"/>
  <c r="CM267" i="18" s="1"/>
  <c r="AY267" i="18"/>
  <c r="AX267" i="18"/>
  <c r="AW267" i="18"/>
  <c r="AU267" i="18"/>
  <c r="AT267" i="18"/>
  <c r="AS267" i="18"/>
  <c r="AR267" i="18"/>
  <c r="AP267" i="18"/>
  <c r="AO267" i="18"/>
  <c r="AN267" i="18"/>
  <c r="AM267" i="18"/>
  <c r="AL267" i="18"/>
  <c r="AK267" i="18"/>
  <c r="AJ267" i="18"/>
  <c r="AI267" i="18"/>
  <c r="AH267" i="18"/>
  <c r="AG267" i="18"/>
  <c r="BA266" i="18"/>
  <c r="CK266" i="18" s="1"/>
  <c r="AY266" i="18"/>
  <c r="AX266" i="18"/>
  <c r="AW266" i="18"/>
  <c r="AU266" i="18"/>
  <c r="AT266" i="18"/>
  <c r="AS266" i="18"/>
  <c r="AR266" i="18"/>
  <c r="AP266" i="18"/>
  <c r="AO266" i="18"/>
  <c r="AN266" i="18"/>
  <c r="AM266" i="18"/>
  <c r="AL266" i="18"/>
  <c r="AK266" i="18"/>
  <c r="AJ266" i="18"/>
  <c r="AI266" i="18"/>
  <c r="AH266" i="18"/>
  <c r="AG266" i="18"/>
  <c r="BA265" i="18"/>
  <c r="CM265" i="18" s="1"/>
  <c r="AY265" i="18"/>
  <c r="AX265" i="18"/>
  <c r="AW265" i="18"/>
  <c r="AU265" i="18"/>
  <c r="AT265" i="18"/>
  <c r="AS265" i="18"/>
  <c r="AR265" i="18"/>
  <c r="AP265" i="18"/>
  <c r="AO265" i="18"/>
  <c r="AN265" i="18"/>
  <c r="AM265" i="18"/>
  <c r="AL265" i="18"/>
  <c r="AK265" i="18"/>
  <c r="AJ265" i="18"/>
  <c r="AI265" i="18"/>
  <c r="AH265" i="18"/>
  <c r="AG265" i="18"/>
  <c r="BA264" i="18"/>
  <c r="CM264" i="18" s="1"/>
  <c r="AY264" i="18"/>
  <c r="AX264" i="18"/>
  <c r="AW264" i="18"/>
  <c r="AU264" i="18"/>
  <c r="AT264" i="18"/>
  <c r="AS264" i="18"/>
  <c r="AR264" i="18"/>
  <c r="AP264" i="18"/>
  <c r="AO264" i="18"/>
  <c r="AN264" i="18"/>
  <c r="AM264" i="18"/>
  <c r="AL264" i="18"/>
  <c r="AK264" i="18"/>
  <c r="AJ264" i="18"/>
  <c r="AI264" i="18"/>
  <c r="AH264" i="18"/>
  <c r="AG264" i="18"/>
  <c r="BA263" i="18"/>
  <c r="CM263" i="18" s="1"/>
  <c r="AY263" i="18"/>
  <c r="AX263" i="18"/>
  <c r="AW263" i="18"/>
  <c r="AU263" i="18"/>
  <c r="AT263" i="18"/>
  <c r="AS263" i="18"/>
  <c r="AR263" i="18"/>
  <c r="AP263" i="18"/>
  <c r="AO263" i="18"/>
  <c r="AN263" i="18"/>
  <c r="AM263" i="18"/>
  <c r="AL263" i="18"/>
  <c r="AK263" i="18"/>
  <c r="AJ263" i="18"/>
  <c r="AI263" i="18"/>
  <c r="AH263" i="18"/>
  <c r="AG263" i="18"/>
  <c r="BA262" i="18"/>
  <c r="CM262" i="18" s="1"/>
  <c r="AY262" i="18"/>
  <c r="AX262" i="18"/>
  <c r="AW262" i="18"/>
  <c r="AU262" i="18"/>
  <c r="AT262" i="18"/>
  <c r="AS262" i="18"/>
  <c r="AR262" i="18"/>
  <c r="AP262" i="18"/>
  <c r="AO262" i="18"/>
  <c r="AN262" i="18"/>
  <c r="AM262" i="18"/>
  <c r="AL262" i="18"/>
  <c r="AK262" i="18"/>
  <c r="AJ262" i="18"/>
  <c r="AI262" i="18"/>
  <c r="AH262" i="18"/>
  <c r="AG262" i="18"/>
  <c r="BA261" i="18"/>
  <c r="CM261" i="18" s="1"/>
  <c r="AY261" i="18"/>
  <c r="AX261" i="18"/>
  <c r="AW261" i="18"/>
  <c r="AU261" i="18"/>
  <c r="AT261" i="18"/>
  <c r="AS261" i="18"/>
  <c r="AR261" i="18"/>
  <c r="AP261" i="18"/>
  <c r="AO261" i="18"/>
  <c r="AN261" i="18"/>
  <c r="AM261" i="18"/>
  <c r="AL261" i="18"/>
  <c r="AK261" i="18"/>
  <c r="AJ261" i="18"/>
  <c r="AI261" i="18"/>
  <c r="AH261" i="18"/>
  <c r="AG261" i="18"/>
  <c r="BA260" i="18"/>
  <c r="CM260" i="18" s="1"/>
  <c r="AY260" i="18"/>
  <c r="AX260" i="18"/>
  <c r="AW260" i="18"/>
  <c r="AU260" i="18"/>
  <c r="AT260" i="18"/>
  <c r="AS260" i="18"/>
  <c r="AR260" i="18"/>
  <c r="AP260" i="18"/>
  <c r="AO260" i="18"/>
  <c r="AN260" i="18"/>
  <c r="AM260" i="18"/>
  <c r="AL260" i="18"/>
  <c r="AK260" i="18"/>
  <c r="AJ260" i="18"/>
  <c r="AI260" i="18"/>
  <c r="AH260" i="18"/>
  <c r="AG260" i="18"/>
  <c r="BD259" i="18"/>
  <c r="BA259" i="18"/>
  <c r="CM259" i="18" s="1"/>
  <c r="AY259" i="18"/>
  <c r="AX259" i="18"/>
  <c r="AW259" i="18"/>
  <c r="AU259" i="18"/>
  <c r="AT259" i="18"/>
  <c r="AS259" i="18"/>
  <c r="AR259" i="18"/>
  <c r="AP259" i="18"/>
  <c r="AO259" i="18"/>
  <c r="AN259" i="18"/>
  <c r="AM259" i="18"/>
  <c r="AL259" i="18"/>
  <c r="AK259" i="18"/>
  <c r="AJ259" i="18"/>
  <c r="AI259" i="18"/>
  <c r="AH259" i="18"/>
  <c r="AG259" i="18"/>
  <c r="BA258" i="18"/>
  <c r="CM258" i="18" s="1"/>
  <c r="AY258" i="18"/>
  <c r="AX258" i="18"/>
  <c r="AW258" i="18"/>
  <c r="AU258" i="18"/>
  <c r="AT258" i="18"/>
  <c r="AS258" i="18"/>
  <c r="AR258" i="18"/>
  <c r="AP258" i="18"/>
  <c r="AO258" i="18"/>
  <c r="AN258" i="18"/>
  <c r="AM258" i="18"/>
  <c r="AL258" i="18"/>
  <c r="AK258" i="18"/>
  <c r="AJ258" i="18"/>
  <c r="AI258" i="18"/>
  <c r="AH258" i="18"/>
  <c r="AG258" i="18"/>
  <c r="BA257" i="18"/>
  <c r="CM257" i="18" s="1"/>
  <c r="AY257" i="18"/>
  <c r="AX257" i="18"/>
  <c r="AW257" i="18"/>
  <c r="AU257" i="18"/>
  <c r="AT257" i="18"/>
  <c r="AS257" i="18"/>
  <c r="AR257" i="18"/>
  <c r="AP257" i="18"/>
  <c r="AO257" i="18"/>
  <c r="AN257" i="18"/>
  <c r="AM257" i="18"/>
  <c r="AL257" i="18"/>
  <c r="AK257" i="18"/>
  <c r="AJ257" i="18"/>
  <c r="AI257" i="18"/>
  <c r="AH257" i="18"/>
  <c r="AG257" i="18"/>
  <c r="BA256" i="18"/>
  <c r="CM256" i="18" s="1"/>
  <c r="AY256" i="18"/>
  <c r="AX256" i="18"/>
  <c r="AW256" i="18"/>
  <c r="AU256" i="18"/>
  <c r="AT256" i="18"/>
  <c r="AS256" i="18"/>
  <c r="AR256" i="18"/>
  <c r="AP256" i="18"/>
  <c r="AO256" i="18"/>
  <c r="AN256" i="18"/>
  <c r="AM256" i="18"/>
  <c r="AL256" i="18"/>
  <c r="AK256" i="18"/>
  <c r="AJ256" i="18"/>
  <c r="AI256" i="18"/>
  <c r="AH256" i="18"/>
  <c r="AG256" i="18"/>
  <c r="BA255" i="18"/>
  <c r="CM255" i="18" s="1"/>
  <c r="AY255" i="18"/>
  <c r="AX255" i="18"/>
  <c r="AW255" i="18"/>
  <c r="AU255" i="18"/>
  <c r="AT255" i="18"/>
  <c r="AS255" i="18"/>
  <c r="AR255" i="18"/>
  <c r="AP255" i="18"/>
  <c r="AO255" i="18"/>
  <c r="AN255" i="18"/>
  <c r="AM255" i="18"/>
  <c r="AL255" i="18"/>
  <c r="AK255" i="18"/>
  <c r="AJ255" i="18"/>
  <c r="AI255" i="18"/>
  <c r="AH255" i="18"/>
  <c r="AG255" i="18"/>
  <c r="BA254" i="18"/>
  <c r="CM254" i="18" s="1"/>
  <c r="AY254" i="18"/>
  <c r="AX254" i="18"/>
  <c r="AW254" i="18"/>
  <c r="AU254" i="18"/>
  <c r="AT254" i="18"/>
  <c r="AS254" i="18"/>
  <c r="AR254" i="18"/>
  <c r="AP254" i="18"/>
  <c r="AO254" i="18"/>
  <c r="AN254" i="18"/>
  <c r="AM254" i="18"/>
  <c r="AL254" i="18"/>
  <c r="AK254" i="18"/>
  <c r="AJ254" i="18"/>
  <c r="AI254" i="18"/>
  <c r="AH254" i="18"/>
  <c r="AG254" i="18"/>
  <c r="BA253" i="18"/>
  <c r="AY253" i="18"/>
  <c r="AX253" i="18"/>
  <c r="AW253" i="18"/>
  <c r="AU253" i="18"/>
  <c r="AT253" i="18"/>
  <c r="AS253" i="18"/>
  <c r="AR253" i="18"/>
  <c r="AP253" i="18"/>
  <c r="AO253" i="18"/>
  <c r="AN253" i="18"/>
  <c r="AM253" i="18"/>
  <c r="AL253" i="18"/>
  <c r="AK253" i="18"/>
  <c r="AJ253" i="18"/>
  <c r="AI253" i="18"/>
  <c r="AH253" i="18"/>
  <c r="AG253" i="18"/>
  <c r="BA252" i="18"/>
  <c r="CM252" i="18" s="1"/>
  <c r="AY252" i="18"/>
  <c r="AX252" i="18"/>
  <c r="AW252" i="18"/>
  <c r="AU252" i="18"/>
  <c r="AT252" i="18"/>
  <c r="AS252" i="18"/>
  <c r="AR252" i="18"/>
  <c r="AP252" i="18"/>
  <c r="AO252" i="18"/>
  <c r="AN252" i="18"/>
  <c r="AM252" i="18"/>
  <c r="AL252" i="18"/>
  <c r="AK252" i="18"/>
  <c r="AJ252" i="18"/>
  <c r="AI252" i="18"/>
  <c r="AH252" i="18"/>
  <c r="AG252" i="18"/>
  <c r="BA251" i="18"/>
  <c r="CM251" i="18" s="1"/>
  <c r="AY251" i="18"/>
  <c r="AX251" i="18"/>
  <c r="AW251" i="18"/>
  <c r="AU251" i="18"/>
  <c r="AT251" i="18"/>
  <c r="AS251" i="18"/>
  <c r="AR251" i="18"/>
  <c r="AP251" i="18"/>
  <c r="AO251" i="18"/>
  <c r="AN251" i="18"/>
  <c r="AM251" i="18"/>
  <c r="AL251" i="18"/>
  <c r="AK251" i="18"/>
  <c r="AJ251" i="18"/>
  <c r="AI251" i="18"/>
  <c r="AH251" i="18"/>
  <c r="AG251" i="18"/>
  <c r="BA250" i="18"/>
  <c r="AY250" i="18"/>
  <c r="AX250" i="18"/>
  <c r="AW250" i="18"/>
  <c r="AU250" i="18"/>
  <c r="AT250" i="18"/>
  <c r="AS250" i="18"/>
  <c r="AR250" i="18"/>
  <c r="AP250" i="18"/>
  <c r="AO250" i="18"/>
  <c r="AN250" i="18"/>
  <c r="AM250" i="18"/>
  <c r="AL250" i="18"/>
  <c r="AK250" i="18"/>
  <c r="AJ250" i="18"/>
  <c r="AI250" i="18"/>
  <c r="AH250" i="18"/>
  <c r="AG250" i="18"/>
  <c r="BA249" i="18"/>
  <c r="CM249" i="18" s="1"/>
  <c r="AY249" i="18"/>
  <c r="AX249" i="18"/>
  <c r="AW249" i="18"/>
  <c r="AU249" i="18"/>
  <c r="AT249" i="18"/>
  <c r="AS249" i="18"/>
  <c r="AR249" i="18"/>
  <c r="AP249" i="18"/>
  <c r="AO249" i="18"/>
  <c r="AN249" i="18"/>
  <c r="AM249" i="18"/>
  <c r="AL249" i="18"/>
  <c r="AK249" i="18"/>
  <c r="AJ249" i="18"/>
  <c r="AI249" i="18"/>
  <c r="AH249" i="18"/>
  <c r="AG249" i="18"/>
  <c r="BA248" i="18"/>
  <c r="CF248" i="18" s="1"/>
  <c r="AY248" i="18"/>
  <c r="AX248" i="18"/>
  <c r="AW248" i="18"/>
  <c r="AU248" i="18"/>
  <c r="AT248" i="18"/>
  <c r="AS248" i="18"/>
  <c r="AR248" i="18"/>
  <c r="AP248" i="18"/>
  <c r="AO248" i="18"/>
  <c r="AN248" i="18"/>
  <c r="AM248" i="18"/>
  <c r="AL248" i="18"/>
  <c r="AK248" i="18"/>
  <c r="AJ248" i="18"/>
  <c r="AI248" i="18"/>
  <c r="AH248" i="18"/>
  <c r="AG248" i="18"/>
  <c r="BA247" i="18"/>
  <c r="BL247" i="18" s="1"/>
  <c r="AY247" i="18"/>
  <c r="AX247" i="18"/>
  <c r="AW247" i="18"/>
  <c r="AU247" i="18"/>
  <c r="AT247" i="18"/>
  <c r="AS247" i="18"/>
  <c r="AR247" i="18"/>
  <c r="AP247" i="18"/>
  <c r="AO247" i="18"/>
  <c r="AN247" i="18"/>
  <c r="AM247" i="18"/>
  <c r="AL247" i="18"/>
  <c r="AK247" i="18"/>
  <c r="AJ247" i="18"/>
  <c r="AI247" i="18"/>
  <c r="AH247" i="18"/>
  <c r="AG247" i="18"/>
  <c r="BA246" i="18"/>
  <c r="BH246" i="18" s="1"/>
  <c r="AY246" i="18"/>
  <c r="AX246" i="18"/>
  <c r="AW246" i="18"/>
  <c r="AU246" i="18"/>
  <c r="AT246" i="18"/>
  <c r="AS246" i="18"/>
  <c r="AR246" i="18"/>
  <c r="AP246" i="18"/>
  <c r="AO246" i="18"/>
  <c r="AN246" i="18"/>
  <c r="AM246" i="18"/>
  <c r="AL246" i="18"/>
  <c r="AK246" i="18"/>
  <c r="AJ246" i="18"/>
  <c r="AI246" i="18"/>
  <c r="AH246" i="18"/>
  <c r="AG246" i="18"/>
  <c r="BA245" i="18"/>
  <c r="BW245" i="18" s="1"/>
  <c r="AY245" i="18"/>
  <c r="AX245" i="18"/>
  <c r="AW245" i="18"/>
  <c r="AU245" i="18"/>
  <c r="AT245" i="18"/>
  <c r="AS245" i="18"/>
  <c r="AR245" i="18"/>
  <c r="AP245" i="18"/>
  <c r="AO245" i="18"/>
  <c r="AN245" i="18"/>
  <c r="AM245" i="18"/>
  <c r="AL245" i="18"/>
  <c r="AK245" i="18"/>
  <c r="AJ245" i="18"/>
  <c r="AI245" i="18"/>
  <c r="AH245" i="18"/>
  <c r="AG245" i="18"/>
  <c r="BA244" i="18"/>
  <c r="CM244" i="18" s="1"/>
  <c r="AY244" i="18"/>
  <c r="AX244" i="18"/>
  <c r="AW244" i="18"/>
  <c r="AU244" i="18"/>
  <c r="AT244" i="18"/>
  <c r="AS244" i="18"/>
  <c r="AR244" i="18"/>
  <c r="AP244" i="18"/>
  <c r="AO244" i="18"/>
  <c r="AN244" i="18"/>
  <c r="AM244" i="18"/>
  <c r="AL244" i="18"/>
  <c r="AK244" i="18"/>
  <c r="AJ244" i="18"/>
  <c r="AI244" i="18"/>
  <c r="AH244" i="18"/>
  <c r="AG244" i="18"/>
  <c r="BA243" i="18"/>
  <c r="CN243" i="18" s="1"/>
  <c r="AY243" i="18"/>
  <c r="AX243" i="18"/>
  <c r="AW243" i="18"/>
  <c r="AU243" i="18"/>
  <c r="AT243" i="18"/>
  <c r="AS243" i="18"/>
  <c r="AR243" i="18"/>
  <c r="AP243" i="18"/>
  <c r="AO243" i="18"/>
  <c r="AN243" i="18"/>
  <c r="AM243" i="18"/>
  <c r="AL243" i="18"/>
  <c r="AK243" i="18"/>
  <c r="AJ243" i="18"/>
  <c r="AI243" i="18"/>
  <c r="AH243" i="18"/>
  <c r="AG243" i="18"/>
  <c r="BA242" i="18"/>
  <c r="BS242" i="18" s="1"/>
  <c r="AY242" i="18"/>
  <c r="AX242" i="18"/>
  <c r="AW242" i="18"/>
  <c r="AU242" i="18"/>
  <c r="AT242" i="18"/>
  <c r="AS242" i="18"/>
  <c r="AR242" i="18"/>
  <c r="AP242" i="18"/>
  <c r="AO242" i="18"/>
  <c r="AN242" i="18"/>
  <c r="AM242" i="18"/>
  <c r="AL242" i="18"/>
  <c r="AK242" i="18"/>
  <c r="AJ242" i="18"/>
  <c r="AI242" i="18"/>
  <c r="AH242" i="18"/>
  <c r="AG242" i="18"/>
  <c r="BM241" i="18"/>
  <c r="BA241" i="18"/>
  <c r="CN241" i="18" s="1"/>
  <c r="AY241" i="18"/>
  <c r="AX241" i="18"/>
  <c r="AW241" i="18"/>
  <c r="AU241" i="18"/>
  <c r="AT241" i="18"/>
  <c r="AS241" i="18"/>
  <c r="AR241" i="18"/>
  <c r="AP241" i="18"/>
  <c r="AO241" i="18"/>
  <c r="AN241" i="18"/>
  <c r="AM241" i="18"/>
  <c r="AL241" i="18"/>
  <c r="AK241" i="18"/>
  <c r="AJ241" i="18"/>
  <c r="AI241" i="18"/>
  <c r="AH241" i="18"/>
  <c r="AG241" i="18"/>
  <c r="BA240" i="18"/>
  <c r="AY240" i="18"/>
  <c r="AX240" i="18"/>
  <c r="AW240" i="18"/>
  <c r="AU240" i="18"/>
  <c r="AT240" i="18"/>
  <c r="AS240" i="18"/>
  <c r="AR240" i="18"/>
  <c r="AP240" i="18"/>
  <c r="AO240" i="18"/>
  <c r="AN240" i="18"/>
  <c r="AM240" i="18"/>
  <c r="AL240" i="18"/>
  <c r="AK240" i="18"/>
  <c r="AJ240" i="18"/>
  <c r="AI240" i="18"/>
  <c r="AH240" i="18"/>
  <c r="AG240" i="18"/>
  <c r="BA239" i="18"/>
  <c r="BS239" i="18" s="1"/>
  <c r="AY239" i="18"/>
  <c r="AX239" i="18"/>
  <c r="AW239" i="18"/>
  <c r="AU239" i="18"/>
  <c r="AT239" i="18"/>
  <c r="AS239" i="18"/>
  <c r="AR239" i="18"/>
  <c r="AP239" i="18"/>
  <c r="AO239" i="18"/>
  <c r="AN239" i="18"/>
  <c r="AM239" i="18"/>
  <c r="AL239" i="18"/>
  <c r="AK239" i="18"/>
  <c r="AJ239" i="18"/>
  <c r="AI239" i="18"/>
  <c r="AH239" i="18"/>
  <c r="AG239" i="18"/>
  <c r="BA238" i="18"/>
  <c r="CM238" i="18" s="1"/>
  <c r="AY238" i="18"/>
  <c r="AX238" i="18"/>
  <c r="AW238" i="18"/>
  <c r="AU238" i="18"/>
  <c r="AT238" i="18"/>
  <c r="AS238" i="18"/>
  <c r="AR238" i="18"/>
  <c r="AP238" i="18"/>
  <c r="AO238" i="18"/>
  <c r="AN238" i="18"/>
  <c r="AM238" i="18"/>
  <c r="AL238" i="18"/>
  <c r="AK238" i="18"/>
  <c r="AJ238" i="18"/>
  <c r="AI238" i="18"/>
  <c r="AH238" i="18"/>
  <c r="AG238" i="18"/>
  <c r="BK237" i="18"/>
  <c r="BA237" i="18"/>
  <c r="CM237" i="18" s="1"/>
  <c r="AY237" i="18"/>
  <c r="AX237" i="18"/>
  <c r="AW237" i="18"/>
  <c r="AU237" i="18"/>
  <c r="AT237" i="18"/>
  <c r="AS237" i="18"/>
  <c r="AR237" i="18"/>
  <c r="AP237" i="18"/>
  <c r="AO237" i="18"/>
  <c r="AN237" i="18"/>
  <c r="AM237" i="18"/>
  <c r="AL237" i="18"/>
  <c r="AK237" i="18"/>
  <c r="AJ237" i="18"/>
  <c r="AI237" i="18"/>
  <c r="AH237" i="18"/>
  <c r="AG237" i="18"/>
  <c r="BA236" i="18"/>
  <c r="CM236" i="18" s="1"/>
  <c r="AY236" i="18"/>
  <c r="AX236" i="18"/>
  <c r="AW236" i="18"/>
  <c r="AU236" i="18"/>
  <c r="AT236" i="18"/>
  <c r="AS236" i="18"/>
  <c r="AR236" i="18"/>
  <c r="AP236" i="18"/>
  <c r="AO236" i="18"/>
  <c r="AN236" i="18"/>
  <c r="AM236" i="18"/>
  <c r="AL236" i="18"/>
  <c r="AK236" i="18"/>
  <c r="AJ236" i="18"/>
  <c r="AI236" i="18"/>
  <c r="AH236" i="18"/>
  <c r="AG236" i="18"/>
  <c r="BA235" i="18"/>
  <c r="AY235" i="18"/>
  <c r="AX235" i="18"/>
  <c r="AW235" i="18"/>
  <c r="AU235" i="18"/>
  <c r="AT235" i="18"/>
  <c r="AS235" i="18"/>
  <c r="AR235" i="18"/>
  <c r="AP235" i="18"/>
  <c r="AO235" i="18"/>
  <c r="AN235" i="18"/>
  <c r="AM235" i="18"/>
  <c r="AL235" i="18"/>
  <c r="AK235" i="18"/>
  <c r="AJ235" i="18"/>
  <c r="AI235" i="18"/>
  <c r="AH235" i="18"/>
  <c r="AG235" i="18"/>
  <c r="BC234" i="18"/>
  <c r="BA234" i="18"/>
  <c r="CM234" i="18" s="1"/>
  <c r="AY234" i="18"/>
  <c r="AX234" i="18"/>
  <c r="AW234" i="18"/>
  <c r="AU234" i="18"/>
  <c r="AT234" i="18"/>
  <c r="AS234" i="18"/>
  <c r="AR234" i="18"/>
  <c r="AP234" i="18"/>
  <c r="AO234" i="18"/>
  <c r="AN234" i="18"/>
  <c r="AM234" i="18"/>
  <c r="AL234" i="18"/>
  <c r="AK234" i="18"/>
  <c r="AJ234" i="18"/>
  <c r="AI234" i="18"/>
  <c r="AH234" i="18"/>
  <c r="AG234" i="18"/>
  <c r="BA233" i="18"/>
  <c r="AY233" i="18"/>
  <c r="AX233" i="18"/>
  <c r="AW233" i="18"/>
  <c r="AU233" i="18"/>
  <c r="AT233" i="18"/>
  <c r="AS233" i="18"/>
  <c r="AR233" i="18"/>
  <c r="AP233" i="18"/>
  <c r="AO233" i="18"/>
  <c r="AN233" i="18"/>
  <c r="AM233" i="18"/>
  <c r="AL233" i="18"/>
  <c r="AK233" i="18"/>
  <c r="AJ233" i="18"/>
  <c r="AI233" i="18"/>
  <c r="AH233" i="18"/>
  <c r="AG233" i="18"/>
  <c r="BA232" i="18"/>
  <c r="CM232" i="18" s="1"/>
  <c r="AY232" i="18"/>
  <c r="AX232" i="18"/>
  <c r="AW232" i="18"/>
  <c r="AU232" i="18"/>
  <c r="AT232" i="18"/>
  <c r="AS232" i="18"/>
  <c r="AR232" i="18"/>
  <c r="AP232" i="18"/>
  <c r="AO232" i="18"/>
  <c r="AN232" i="18"/>
  <c r="AM232" i="18"/>
  <c r="AL232" i="18"/>
  <c r="AK232" i="18"/>
  <c r="AJ232" i="18"/>
  <c r="AI232" i="18"/>
  <c r="AH232" i="18"/>
  <c r="AG232" i="18"/>
  <c r="BA231" i="18"/>
  <c r="CJ231" i="18" s="1"/>
  <c r="AY231" i="18"/>
  <c r="AX231" i="18"/>
  <c r="AW231" i="18"/>
  <c r="AU231" i="18"/>
  <c r="AT231" i="18"/>
  <c r="AS231" i="18"/>
  <c r="AR231" i="18"/>
  <c r="AP231" i="18"/>
  <c r="AO231" i="18"/>
  <c r="AN231" i="18"/>
  <c r="AM231" i="18"/>
  <c r="AL231" i="18"/>
  <c r="AK231" i="18"/>
  <c r="AJ231" i="18"/>
  <c r="AI231" i="18"/>
  <c r="AH231" i="18"/>
  <c r="AG231" i="18"/>
  <c r="CE230" i="18"/>
  <c r="BA230" i="18"/>
  <c r="CM230" i="18" s="1"/>
  <c r="AY230" i="18"/>
  <c r="AX230" i="18"/>
  <c r="AW230" i="18"/>
  <c r="AU230" i="18"/>
  <c r="AT230" i="18"/>
  <c r="AS230" i="18"/>
  <c r="AR230" i="18"/>
  <c r="AP230" i="18"/>
  <c r="AO230" i="18"/>
  <c r="AN230" i="18"/>
  <c r="AM230" i="18"/>
  <c r="AL230" i="18"/>
  <c r="AK230" i="18"/>
  <c r="AJ230" i="18"/>
  <c r="AI230" i="18"/>
  <c r="AH230" i="18"/>
  <c r="AG230" i="18"/>
  <c r="BA229" i="18"/>
  <c r="CM229" i="18" s="1"/>
  <c r="AY229" i="18"/>
  <c r="AX229" i="18"/>
  <c r="AW229" i="18"/>
  <c r="AU229" i="18"/>
  <c r="AT229" i="18"/>
  <c r="AS229" i="18"/>
  <c r="AR229" i="18"/>
  <c r="AP229" i="18"/>
  <c r="AO229" i="18"/>
  <c r="AN229" i="18"/>
  <c r="AM229" i="18"/>
  <c r="AL229" i="18"/>
  <c r="AK229" i="18"/>
  <c r="AJ229" i="18"/>
  <c r="AI229" i="18"/>
  <c r="AH229" i="18"/>
  <c r="AG229" i="18"/>
  <c r="BA228" i="18"/>
  <c r="CM228" i="18" s="1"/>
  <c r="AY228" i="18"/>
  <c r="AX228" i="18"/>
  <c r="AW228" i="18"/>
  <c r="AU228" i="18"/>
  <c r="AT228" i="18"/>
  <c r="AS228" i="18"/>
  <c r="AR228" i="18"/>
  <c r="AP228" i="18"/>
  <c r="AO228" i="18"/>
  <c r="AN228" i="18"/>
  <c r="AM228" i="18"/>
  <c r="AL228" i="18"/>
  <c r="AK228" i="18"/>
  <c r="AJ228" i="18"/>
  <c r="AI228" i="18"/>
  <c r="AH228" i="18"/>
  <c r="AG228" i="18"/>
  <c r="BA227" i="18"/>
  <c r="CG227" i="18" s="1"/>
  <c r="AY227" i="18"/>
  <c r="AX227" i="18"/>
  <c r="AW227" i="18"/>
  <c r="AU227" i="18"/>
  <c r="AT227" i="18"/>
  <c r="AS227" i="18"/>
  <c r="AR227" i="18"/>
  <c r="AP227" i="18"/>
  <c r="AO227" i="18"/>
  <c r="AN227" i="18"/>
  <c r="AM227" i="18"/>
  <c r="AL227" i="18"/>
  <c r="AK227" i="18"/>
  <c r="AJ227" i="18"/>
  <c r="AI227" i="18"/>
  <c r="AH227" i="18"/>
  <c r="AG227" i="18"/>
  <c r="BA226" i="18"/>
  <c r="CM226" i="18" s="1"/>
  <c r="AY226" i="18"/>
  <c r="AX226" i="18"/>
  <c r="AW226" i="18"/>
  <c r="AU226" i="18"/>
  <c r="AT226" i="18"/>
  <c r="AS226" i="18"/>
  <c r="AR226" i="18"/>
  <c r="AP226" i="18"/>
  <c r="AO226" i="18"/>
  <c r="AN226" i="18"/>
  <c r="AM226" i="18"/>
  <c r="AL226" i="18"/>
  <c r="AK226" i="18"/>
  <c r="AJ226" i="18"/>
  <c r="AI226" i="18"/>
  <c r="AH226" i="18"/>
  <c r="AG226" i="18"/>
  <c r="BA225" i="18"/>
  <c r="AY225" i="18"/>
  <c r="AX225" i="18"/>
  <c r="AW225" i="18"/>
  <c r="AU225" i="18"/>
  <c r="AT225" i="18"/>
  <c r="AS225" i="18"/>
  <c r="AR225" i="18"/>
  <c r="AP225" i="18"/>
  <c r="AO225" i="18"/>
  <c r="AN225" i="18"/>
  <c r="AM225" i="18"/>
  <c r="AL225" i="18"/>
  <c r="AK225" i="18"/>
  <c r="AJ225" i="18"/>
  <c r="AI225" i="18"/>
  <c r="AH225" i="18"/>
  <c r="AG225" i="18"/>
  <c r="BA224" i="18"/>
  <c r="CA224" i="18" s="1"/>
  <c r="AY224" i="18"/>
  <c r="AX224" i="18"/>
  <c r="AW224" i="18"/>
  <c r="AU224" i="18"/>
  <c r="AT224" i="18"/>
  <c r="AS224" i="18"/>
  <c r="AR224" i="18"/>
  <c r="AP224" i="18"/>
  <c r="AO224" i="18"/>
  <c r="AN224" i="18"/>
  <c r="AM224" i="18"/>
  <c r="AL224" i="18"/>
  <c r="AK224" i="18"/>
  <c r="AJ224" i="18"/>
  <c r="AI224" i="18"/>
  <c r="AH224" i="18"/>
  <c r="AG224" i="18"/>
  <c r="BA223" i="18"/>
  <c r="CC223" i="18" s="1"/>
  <c r="AY223" i="18"/>
  <c r="AX223" i="18"/>
  <c r="AW223" i="18"/>
  <c r="AU223" i="18"/>
  <c r="AT223" i="18"/>
  <c r="AS223" i="18"/>
  <c r="AR223" i="18"/>
  <c r="AP223" i="18"/>
  <c r="AO223" i="18"/>
  <c r="AN223" i="18"/>
  <c r="AM223" i="18"/>
  <c r="AL223" i="18"/>
  <c r="AK223" i="18"/>
  <c r="AJ223" i="18"/>
  <c r="AI223" i="18"/>
  <c r="AH223" i="18"/>
  <c r="AG223" i="18"/>
  <c r="BA222" i="18"/>
  <c r="CM222" i="18" s="1"/>
  <c r="AY222" i="18"/>
  <c r="AX222" i="18"/>
  <c r="AW222" i="18"/>
  <c r="AU222" i="18"/>
  <c r="AT222" i="18"/>
  <c r="AS222" i="18"/>
  <c r="AR222" i="18"/>
  <c r="AP222" i="18"/>
  <c r="AO222" i="18"/>
  <c r="AN222" i="18"/>
  <c r="AM222" i="18"/>
  <c r="AL222" i="18"/>
  <c r="AK222" i="18"/>
  <c r="AJ222" i="18"/>
  <c r="AI222" i="18"/>
  <c r="AH222" i="18"/>
  <c r="AG222" i="18"/>
  <c r="BA221" i="18"/>
  <c r="CM221" i="18" s="1"/>
  <c r="AY221" i="18"/>
  <c r="AX221" i="18"/>
  <c r="AW221" i="18"/>
  <c r="AU221" i="18"/>
  <c r="AT221" i="18"/>
  <c r="AS221" i="18"/>
  <c r="AR221" i="18"/>
  <c r="AP221" i="18"/>
  <c r="AO221" i="18"/>
  <c r="AN221" i="18"/>
  <c r="AM221" i="18"/>
  <c r="AL221" i="18"/>
  <c r="AK221" i="18"/>
  <c r="AJ221" i="18"/>
  <c r="AI221" i="18"/>
  <c r="AH221" i="18"/>
  <c r="AG221" i="18"/>
  <c r="BA220" i="18"/>
  <c r="CN220" i="18" s="1"/>
  <c r="AY220" i="18"/>
  <c r="AX220" i="18"/>
  <c r="AW220" i="18"/>
  <c r="AU220" i="18"/>
  <c r="AT220" i="18"/>
  <c r="AS220" i="18"/>
  <c r="AR220" i="18"/>
  <c r="AP220" i="18"/>
  <c r="AO220" i="18"/>
  <c r="AN220" i="18"/>
  <c r="AM220" i="18"/>
  <c r="AL220" i="18"/>
  <c r="AK220" i="18"/>
  <c r="AJ220" i="18"/>
  <c r="AI220" i="18"/>
  <c r="AH220" i="18"/>
  <c r="AG220" i="18"/>
  <c r="BA219" i="18"/>
  <c r="CC219" i="18" s="1"/>
  <c r="AY219" i="18"/>
  <c r="AX219" i="18"/>
  <c r="AW219" i="18"/>
  <c r="AU219" i="18"/>
  <c r="AT219" i="18"/>
  <c r="AS219" i="18"/>
  <c r="AR219" i="18"/>
  <c r="AP219" i="18"/>
  <c r="AO219" i="18"/>
  <c r="AN219" i="18"/>
  <c r="AM219" i="18"/>
  <c r="AL219" i="18"/>
  <c r="AK219" i="18"/>
  <c r="AJ219" i="18"/>
  <c r="AI219" i="18"/>
  <c r="AH219" i="18"/>
  <c r="AG219" i="18"/>
  <c r="BA218" i="18"/>
  <c r="CM218" i="18" s="1"/>
  <c r="AY218" i="18"/>
  <c r="AX218" i="18"/>
  <c r="AW218" i="18"/>
  <c r="AU218" i="18"/>
  <c r="AT218" i="18"/>
  <c r="AS218" i="18"/>
  <c r="AR218" i="18"/>
  <c r="AP218" i="18"/>
  <c r="AO218" i="18"/>
  <c r="AN218" i="18"/>
  <c r="AM218" i="18"/>
  <c r="AL218" i="18"/>
  <c r="AK218" i="18"/>
  <c r="AJ218" i="18"/>
  <c r="AI218" i="18"/>
  <c r="AH218" i="18"/>
  <c r="AG218" i="18"/>
  <c r="BA217" i="18"/>
  <c r="AY217" i="18"/>
  <c r="AX217" i="18"/>
  <c r="AW217" i="18"/>
  <c r="AU217" i="18"/>
  <c r="AT217" i="18"/>
  <c r="AS217" i="18"/>
  <c r="AR217" i="18"/>
  <c r="AP217" i="18"/>
  <c r="AO217" i="18"/>
  <c r="AN217" i="18"/>
  <c r="AM217" i="18"/>
  <c r="AL217" i="18"/>
  <c r="AK217" i="18"/>
  <c r="AJ217" i="18"/>
  <c r="AI217" i="18"/>
  <c r="AH217" i="18"/>
  <c r="AG217" i="18"/>
  <c r="BA216" i="18"/>
  <c r="BG216" i="18" s="1"/>
  <c r="AY216" i="18"/>
  <c r="AX216" i="18"/>
  <c r="AW216" i="18"/>
  <c r="AU216" i="18"/>
  <c r="AT216" i="18"/>
  <c r="AS216" i="18"/>
  <c r="AR216" i="18"/>
  <c r="AP216" i="18"/>
  <c r="AO216" i="18"/>
  <c r="AN216" i="18"/>
  <c r="AM216" i="18"/>
  <c r="AL216" i="18"/>
  <c r="AK216" i="18"/>
  <c r="AJ216" i="18"/>
  <c r="AI216" i="18"/>
  <c r="AH216" i="18"/>
  <c r="AG216" i="18"/>
  <c r="BA215" i="18"/>
  <c r="BM215" i="18" s="1"/>
  <c r="AY215" i="18"/>
  <c r="AX215" i="18"/>
  <c r="AW215" i="18"/>
  <c r="AU215" i="18"/>
  <c r="AT215" i="18"/>
  <c r="AS215" i="18"/>
  <c r="AR215" i="18"/>
  <c r="AP215" i="18"/>
  <c r="AO215" i="18"/>
  <c r="AN215" i="18"/>
  <c r="AM215" i="18"/>
  <c r="AL215" i="18"/>
  <c r="AK215" i="18"/>
  <c r="AJ215" i="18"/>
  <c r="AI215" i="18"/>
  <c r="AH215" i="18"/>
  <c r="AG215" i="18"/>
  <c r="BA214" i="18"/>
  <c r="BI214" i="18" s="1"/>
  <c r="AY214" i="18"/>
  <c r="AX214" i="18"/>
  <c r="AW214" i="18"/>
  <c r="AU214" i="18"/>
  <c r="AT214" i="18"/>
  <c r="AS214" i="18"/>
  <c r="AR214" i="18"/>
  <c r="AP214" i="18"/>
  <c r="AO214" i="18"/>
  <c r="AN214" i="18"/>
  <c r="AM214" i="18"/>
  <c r="AL214" i="18"/>
  <c r="AK214" i="18"/>
  <c r="AJ214" i="18"/>
  <c r="AI214" i="18"/>
  <c r="AH214" i="18"/>
  <c r="AG214" i="18"/>
  <c r="BA213" i="18"/>
  <c r="AY213" i="18"/>
  <c r="AX213" i="18"/>
  <c r="AW213" i="18"/>
  <c r="AU213" i="18"/>
  <c r="AT213" i="18"/>
  <c r="AS213" i="18"/>
  <c r="AR213" i="18"/>
  <c r="AP213" i="18"/>
  <c r="AO213" i="18"/>
  <c r="AN213" i="18"/>
  <c r="AM213" i="18"/>
  <c r="AL213" i="18"/>
  <c r="AK213" i="18"/>
  <c r="AJ213" i="18"/>
  <c r="AI213" i="18"/>
  <c r="AH213" i="18"/>
  <c r="AG213" i="18"/>
  <c r="BA212" i="18"/>
  <c r="CL212" i="18" s="1"/>
  <c r="AY212" i="18"/>
  <c r="AX212" i="18"/>
  <c r="AW212" i="18"/>
  <c r="AU212" i="18"/>
  <c r="AT212" i="18"/>
  <c r="AS212" i="18"/>
  <c r="AR212" i="18"/>
  <c r="AP212" i="18"/>
  <c r="AO212" i="18"/>
  <c r="AN212" i="18"/>
  <c r="AM212" i="18"/>
  <c r="AL212" i="18"/>
  <c r="AK212" i="18"/>
  <c r="AJ212" i="18"/>
  <c r="AI212" i="18"/>
  <c r="AH212" i="18"/>
  <c r="AG212" i="18"/>
  <c r="BA211" i="18"/>
  <c r="CK211" i="18" s="1"/>
  <c r="AY211" i="18"/>
  <c r="AX211" i="18"/>
  <c r="AW211" i="18"/>
  <c r="AU211" i="18"/>
  <c r="AT211" i="18"/>
  <c r="AS211" i="18"/>
  <c r="AR211" i="18"/>
  <c r="AP211" i="18"/>
  <c r="AO211" i="18"/>
  <c r="AN211" i="18"/>
  <c r="AM211" i="18"/>
  <c r="AL211" i="18"/>
  <c r="AK211" i="18"/>
  <c r="AJ211" i="18"/>
  <c r="AI211" i="18"/>
  <c r="AH211" i="18"/>
  <c r="AG211" i="18"/>
  <c r="BA210" i="18"/>
  <c r="CK210" i="18" s="1"/>
  <c r="AY210" i="18"/>
  <c r="AX210" i="18"/>
  <c r="AW210" i="18"/>
  <c r="AU210" i="18"/>
  <c r="AT210" i="18"/>
  <c r="AS210" i="18"/>
  <c r="AR210" i="18"/>
  <c r="AP210" i="18"/>
  <c r="AO210" i="18"/>
  <c r="AN210" i="18"/>
  <c r="AM210" i="18"/>
  <c r="AL210" i="18"/>
  <c r="AK210" i="18"/>
  <c r="AJ210" i="18"/>
  <c r="AI210" i="18"/>
  <c r="AH210" i="18"/>
  <c r="AG210" i="18"/>
  <c r="BA209" i="18"/>
  <c r="CK209" i="18" s="1"/>
  <c r="AY209" i="18"/>
  <c r="AX209" i="18"/>
  <c r="AW209" i="18"/>
  <c r="AU209" i="18"/>
  <c r="AT209" i="18"/>
  <c r="AS209" i="18"/>
  <c r="AR209" i="18"/>
  <c r="AP209" i="18"/>
  <c r="AO209" i="18"/>
  <c r="AN209" i="18"/>
  <c r="AM209" i="18"/>
  <c r="AL209" i="18"/>
  <c r="AK209" i="18"/>
  <c r="AJ209" i="18"/>
  <c r="AI209" i="18"/>
  <c r="AH209" i="18"/>
  <c r="AG209" i="18"/>
  <c r="BA208" i="18"/>
  <c r="CK208" i="18" s="1"/>
  <c r="AY208" i="18"/>
  <c r="AX208" i="18"/>
  <c r="AW208" i="18"/>
  <c r="AU208" i="18"/>
  <c r="AT208" i="18"/>
  <c r="AS208" i="18"/>
  <c r="AR208" i="18"/>
  <c r="AP208" i="18"/>
  <c r="AO208" i="18"/>
  <c r="AN208" i="18"/>
  <c r="AM208" i="18"/>
  <c r="AL208" i="18"/>
  <c r="AK208" i="18"/>
  <c r="AJ208" i="18"/>
  <c r="AI208" i="18"/>
  <c r="AH208" i="18"/>
  <c r="AG208" i="18"/>
  <c r="BA207" i="18"/>
  <c r="CK207" i="18" s="1"/>
  <c r="AY207" i="18"/>
  <c r="AX207" i="18"/>
  <c r="AW207" i="18"/>
  <c r="AU207" i="18"/>
  <c r="AT207" i="18"/>
  <c r="AS207" i="18"/>
  <c r="AR207" i="18"/>
  <c r="AP207" i="18"/>
  <c r="AO207" i="18"/>
  <c r="AN207" i="18"/>
  <c r="AM207" i="18"/>
  <c r="AL207" i="18"/>
  <c r="AK207" i="18"/>
  <c r="AJ207" i="18"/>
  <c r="AI207" i="18"/>
  <c r="AH207" i="18"/>
  <c r="AG207" i="18"/>
  <c r="BA206" i="18"/>
  <c r="CK206" i="18" s="1"/>
  <c r="AY206" i="18"/>
  <c r="AX206" i="18"/>
  <c r="AW206" i="18"/>
  <c r="AU206" i="18"/>
  <c r="AT206" i="18"/>
  <c r="AS206" i="18"/>
  <c r="AR206" i="18"/>
  <c r="AP206" i="18"/>
  <c r="AO206" i="18"/>
  <c r="AN206" i="18"/>
  <c r="AM206" i="18"/>
  <c r="AL206" i="18"/>
  <c r="AK206" i="18"/>
  <c r="AJ206" i="18"/>
  <c r="AI206" i="18"/>
  <c r="AH206" i="18"/>
  <c r="AG206" i="18"/>
  <c r="BA205" i="18"/>
  <c r="AY205" i="18"/>
  <c r="AX205" i="18"/>
  <c r="AW205" i="18"/>
  <c r="AU205" i="18"/>
  <c r="AT205" i="18"/>
  <c r="AS205" i="18"/>
  <c r="AR205" i="18"/>
  <c r="AP205" i="18"/>
  <c r="AO205" i="18"/>
  <c r="AN205" i="18"/>
  <c r="AM205" i="18"/>
  <c r="AL205" i="18"/>
  <c r="AK205" i="18"/>
  <c r="AJ205" i="18"/>
  <c r="AI205" i="18"/>
  <c r="AH205" i="18"/>
  <c r="AG205" i="18"/>
  <c r="BV204" i="18"/>
  <c r="BA204" i="18"/>
  <c r="CK204" i="18" s="1"/>
  <c r="AY204" i="18"/>
  <c r="AX204" i="18"/>
  <c r="AW204" i="18"/>
  <c r="AU204" i="18"/>
  <c r="AT204" i="18"/>
  <c r="AS204" i="18"/>
  <c r="AR204" i="18"/>
  <c r="AP204" i="18"/>
  <c r="AO204" i="18"/>
  <c r="AN204" i="18"/>
  <c r="AM204" i="18"/>
  <c r="AL204" i="18"/>
  <c r="AK204" i="18"/>
  <c r="AJ204" i="18"/>
  <c r="AI204" i="18"/>
  <c r="AH204" i="18"/>
  <c r="AG204" i="18"/>
  <c r="BA203" i="18"/>
  <c r="CK203" i="18" s="1"/>
  <c r="AY203" i="18"/>
  <c r="AX203" i="18"/>
  <c r="AW203" i="18"/>
  <c r="AU203" i="18"/>
  <c r="AT203" i="18"/>
  <c r="AS203" i="18"/>
  <c r="AR203" i="18"/>
  <c r="AP203" i="18"/>
  <c r="AO203" i="18"/>
  <c r="AN203" i="18"/>
  <c r="AM203" i="18"/>
  <c r="AL203" i="18"/>
  <c r="AK203" i="18"/>
  <c r="AJ203" i="18"/>
  <c r="AI203" i="18"/>
  <c r="AH203" i="18"/>
  <c r="AG203" i="18"/>
  <c r="BA202" i="18"/>
  <c r="CK202" i="18" s="1"/>
  <c r="AY202" i="18"/>
  <c r="AX202" i="18"/>
  <c r="AW202" i="18"/>
  <c r="AU202" i="18"/>
  <c r="AT202" i="18"/>
  <c r="AS202" i="18"/>
  <c r="AR202" i="18"/>
  <c r="AP202" i="18"/>
  <c r="AO202" i="18"/>
  <c r="AN202" i="18"/>
  <c r="AM202" i="18"/>
  <c r="AL202" i="18"/>
  <c r="AK202" i="18"/>
  <c r="AJ202" i="18"/>
  <c r="AI202" i="18"/>
  <c r="AH202" i="18"/>
  <c r="AG202" i="18"/>
  <c r="BA201" i="18"/>
  <c r="BN201" i="18" s="1"/>
  <c r="AY201" i="18"/>
  <c r="AX201" i="18"/>
  <c r="AW201" i="18"/>
  <c r="AU201" i="18"/>
  <c r="AT201" i="18"/>
  <c r="AS201" i="18"/>
  <c r="AR201" i="18"/>
  <c r="AP201" i="18"/>
  <c r="AO201" i="18"/>
  <c r="AN201" i="18"/>
  <c r="AM201" i="18"/>
  <c r="AL201" i="18"/>
  <c r="AK201" i="18"/>
  <c r="AJ201" i="18"/>
  <c r="AI201" i="18"/>
  <c r="AH201" i="18"/>
  <c r="AG201" i="18"/>
  <c r="BA200" i="18"/>
  <c r="CK200" i="18" s="1"/>
  <c r="AY200" i="18"/>
  <c r="AX200" i="18"/>
  <c r="AW200" i="18"/>
  <c r="AU200" i="18"/>
  <c r="AT200" i="18"/>
  <c r="AS200" i="18"/>
  <c r="AR200" i="18"/>
  <c r="AP200" i="18"/>
  <c r="AO200" i="18"/>
  <c r="AN200" i="18"/>
  <c r="AM200" i="18"/>
  <c r="AL200" i="18"/>
  <c r="AK200" i="18"/>
  <c r="AJ200" i="18"/>
  <c r="AI200" i="18"/>
  <c r="AH200" i="18"/>
  <c r="AG200" i="18"/>
  <c r="BA199" i="18"/>
  <c r="CG199" i="18" s="1"/>
  <c r="AY199" i="18"/>
  <c r="AX199" i="18"/>
  <c r="AW199" i="18"/>
  <c r="AU199" i="18"/>
  <c r="AT199" i="18"/>
  <c r="AS199" i="18"/>
  <c r="AR199" i="18"/>
  <c r="AP199" i="18"/>
  <c r="AO199" i="18"/>
  <c r="AN199" i="18"/>
  <c r="AM199" i="18"/>
  <c r="AL199" i="18"/>
  <c r="AK199" i="18"/>
  <c r="AJ199" i="18"/>
  <c r="AI199" i="18"/>
  <c r="AH199" i="18"/>
  <c r="AG199" i="18"/>
  <c r="BF198" i="18"/>
  <c r="BA198" i="18"/>
  <c r="CK198" i="18" s="1"/>
  <c r="AY198" i="18"/>
  <c r="AX198" i="18"/>
  <c r="AW198" i="18"/>
  <c r="AU198" i="18"/>
  <c r="AT198" i="18"/>
  <c r="AS198" i="18"/>
  <c r="AR198" i="18"/>
  <c r="AP198" i="18"/>
  <c r="AO198" i="18"/>
  <c r="AN198" i="18"/>
  <c r="AM198" i="18"/>
  <c r="AL198" i="18"/>
  <c r="AK198" i="18"/>
  <c r="AJ198" i="18"/>
  <c r="AI198" i="18"/>
  <c r="AH198" i="18"/>
  <c r="AG198" i="18"/>
  <c r="BA197" i="18"/>
  <c r="AY197" i="18"/>
  <c r="AX197" i="18"/>
  <c r="AW197" i="18"/>
  <c r="AU197" i="18"/>
  <c r="AT197" i="18"/>
  <c r="AS197" i="18"/>
  <c r="AR197" i="18"/>
  <c r="AP197" i="18"/>
  <c r="AO197" i="18"/>
  <c r="AN197" i="18"/>
  <c r="AM197" i="18"/>
  <c r="AL197" i="18"/>
  <c r="AK197" i="18"/>
  <c r="AJ197" i="18"/>
  <c r="AI197" i="18"/>
  <c r="AH197" i="18"/>
  <c r="AG197" i="18"/>
  <c r="BA196" i="18"/>
  <c r="CK196" i="18" s="1"/>
  <c r="AY196" i="18"/>
  <c r="AX196" i="18"/>
  <c r="AW196" i="18"/>
  <c r="AU196" i="18"/>
  <c r="AT196" i="18"/>
  <c r="AS196" i="18"/>
  <c r="AR196" i="18"/>
  <c r="AP196" i="18"/>
  <c r="AO196" i="18"/>
  <c r="AN196" i="18"/>
  <c r="AM196" i="18"/>
  <c r="AL196" i="18"/>
  <c r="AK196" i="18"/>
  <c r="AJ196" i="18"/>
  <c r="AI196" i="18"/>
  <c r="AH196" i="18"/>
  <c r="AG196" i="18"/>
  <c r="BA195" i="18"/>
  <c r="CG195" i="18" s="1"/>
  <c r="AY195" i="18"/>
  <c r="AX195" i="18"/>
  <c r="AW195" i="18"/>
  <c r="AU195" i="18"/>
  <c r="AT195" i="18"/>
  <c r="AS195" i="18"/>
  <c r="AR195" i="18"/>
  <c r="AP195" i="18"/>
  <c r="AO195" i="18"/>
  <c r="AN195" i="18"/>
  <c r="AM195" i="18"/>
  <c r="AL195" i="18"/>
  <c r="AK195" i="18"/>
  <c r="AJ195" i="18"/>
  <c r="AI195" i="18"/>
  <c r="AH195" i="18"/>
  <c r="AG195" i="18"/>
  <c r="BA194" i="18"/>
  <c r="CK194" i="18" s="1"/>
  <c r="AY194" i="18"/>
  <c r="AX194" i="18"/>
  <c r="AW194" i="18"/>
  <c r="AU194" i="18"/>
  <c r="AT194" i="18"/>
  <c r="AS194" i="18"/>
  <c r="AR194" i="18"/>
  <c r="AP194" i="18"/>
  <c r="AO194" i="18"/>
  <c r="AN194" i="18"/>
  <c r="AM194" i="18"/>
  <c r="AL194" i="18"/>
  <c r="AK194" i="18"/>
  <c r="AJ194" i="18"/>
  <c r="AI194" i="18"/>
  <c r="AH194" i="18"/>
  <c r="AG194" i="18"/>
  <c r="BA193" i="18"/>
  <c r="BY193" i="18" s="1"/>
  <c r="AY193" i="18"/>
  <c r="AX193" i="18"/>
  <c r="AW193" i="18"/>
  <c r="AU193" i="18"/>
  <c r="AT193" i="18"/>
  <c r="AS193" i="18"/>
  <c r="AR193" i="18"/>
  <c r="AP193" i="18"/>
  <c r="AO193" i="18"/>
  <c r="AN193" i="18"/>
  <c r="AM193" i="18"/>
  <c r="AL193" i="18"/>
  <c r="AK193" i="18"/>
  <c r="AJ193" i="18"/>
  <c r="AI193" i="18"/>
  <c r="AH193" i="18"/>
  <c r="AG193" i="18"/>
  <c r="BA192" i="18"/>
  <c r="CD192" i="18" s="1"/>
  <c r="AY192" i="18"/>
  <c r="AX192" i="18"/>
  <c r="AW192" i="18"/>
  <c r="AU192" i="18"/>
  <c r="AT192" i="18"/>
  <c r="AS192" i="18"/>
  <c r="AR192" i="18"/>
  <c r="AP192" i="18"/>
  <c r="AO192" i="18"/>
  <c r="AN192" i="18"/>
  <c r="AM192" i="18"/>
  <c r="AL192" i="18"/>
  <c r="AK192" i="18"/>
  <c r="AJ192" i="18"/>
  <c r="AI192" i="18"/>
  <c r="AH192" i="18"/>
  <c r="AG192" i="18"/>
  <c r="BA191" i="18"/>
  <c r="AY191" i="18"/>
  <c r="AX191" i="18"/>
  <c r="AW191" i="18"/>
  <c r="AU191" i="18"/>
  <c r="AT191" i="18"/>
  <c r="AS191" i="18"/>
  <c r="AR191" i="18"/>
  <c r="AP191" i="18"/>
  <c r="AO191" i="18"/>
  <c r="AN191" i="18"/>
  <c r="AM191" i="18"/>
  <c r="AL191" i="18"/>
  <c r="AK191" i="18"/>
  <c r="AJ191" i="18"/>
  <c r="AI191" i="18"/>
  <c r="AH191" i="18"/>
  <c r="AG191" i="18"/>
  <c r="BA190" i="18"/>
  <c r="BV190" i="18" s="1"/>
  <c r="AY190" i="18"/>
  <c r="AX190" i="18"/>
  <c r="AW190" i="18"/>
  <c r="AU190" i="18"/>
  <c r="AT190" i="18"/>
  <c r="AS190" i="18"/>
  <c r="AR190" i="18"/>
  <c r="AP190" i="18"/>
  <c r="AO190" i="18"/>
  <c r="AN190" i="18"/>
  <c r="AM190" i="18"/>
  <c r="AL190" i="18"/>
  <c r="AK190" i="18"/>
  <c r="AJ190" i="18"/>
  <c r="AI190" i="18"/>
  <c r="AH190" i="18"/>
  <c r="AG190" i="18"/>
  <c r="BA189" i="18"/>
  <c r="AY189" i="18"/>
  <c r="AX189" i="18"/>
  <c r="AW189" i="18"/>
  <c r="AU189" i="18"/>
  <c r="AT189" i="18"/>
  <c r="AS189" i="18"/>
  <c r="AR189" i="18"/>
  <c r="AP189" i="18"/>
  <c r="AO189" i="18"/>
  <c r="AN189" i="18"/>
  <c r="AM189" i="18"/>
  <c r="AL189" i="18"/>
  <c r="AK189" i="18"/>
  <c r="AJ189" i="18"/>
  <c r="AI189" i="18"/>
  <c r="AH189" i="18"/>
  <c r="AG189" i="18"/>
  <c r="BA188" i="18"/>
  <c r="BV188" i="18" s="1"/>
  <c r="AY188" i="18"/>
  <c r="AX188" i="18"/>
  <c r="AW188" i="18"/>
  <c r="AU188" i="18"/>
  <c r="AT188" i="18"/>
  <c r="AS188" i="18"/>
  <c r="AR188" i="18"/>
  <c r="AP188" i="18"/>
  <c r="AO188" i="18"/>
  <c r="AN188" i="18"/>
  <c r="AM188" i="18"/>
  <c r="AL188" i="18"/>
  <c r="AK188" i="18"/>
  <c r="AJ188" i="18"/>
  <c r="AI188" i="18"/>
  <c r="AH188" i="18"/>
  <c r="AG188" i="18"/>
  <c r="BA187" i="18"/>
  <c r="CI187" i="18" s="1"/>
  <c r="AY187" i="18"/>
  <c r="AX187" i="18"/>
  <c r="AW187" i="18"/>
  <c r="AU187" i="18"/>
  <c r="AT187" i="18"/>
  <c r="AS187" i="18"/>
  <c r="AR187" i="18"/>
  <c r="AP187" i="18"/>
  <c r="AO187" i="18"/>
  <c r="AN187" i="18"/>
  <c r="AM187" i="18"/>
  <c r="AL187" i="18"/>
  <c r="AK187" i="18"/>
  <c r="AJ187" i="18"/>
  <c r="AI187" i="18"/>
  <c r="AH187" i="18"/>
  <c r="AG187" i="18"/>
  <c r="BA186" i="18"/>
  <c r="AY186" i="18"/>
  <c r="AX186" i="18"/>
  <c r="AW186" i="18"/>
  <c r="AU186" i="18"/>
  <c r="AT186" i="18"/>
  <c r="AS186" i="18"/>
  <c r="AR186" i="18"/>
  <c r="AP186" i="18"/>
  <c r="AO186" i="18"/>
  <c r="AN186" i="18"/>
  <c r="AM186" i="18"/>
  <c r="AL186" i="18"/>
  <c r="AK186" i="18"/>
  <c r="AJ186" i="18"/>
  <c r="AI186" i="18"/>
  <c r="AH186" i="18"/>
  <c r="AG186" i="18"/>
  <c r="BA185" i="18"/>
  <c r="BV185" i="18" s="1"/>
  <c r="AY185" i="18"/>
  <c r="AX185" i="18"/>
  <c r="AW185" i="18"/>
  <c r="AU185" i="18"/>
  <c r="AT185" i="18"/>
  <c r="AS185" i="18"/>
  <c r="AR185" i="18"/>
  <c r="AP185" i="18"/>
  <c r="AO185" i="18"/>
  <c r="AN185" i="18"/>
  <c r="AM185" i="18"/>
  <c r="AL185" i="18"/>
  <c r="AK185" i="18"/>
  <c r="AJ185" i="18"/>
  <c r="AI185" i="18"/>
  <c r="AH185" i="18"/>
  <c r="AG185" i="18"/>
  <c r="BA184" i="18"/>
  <c r="CI184" i="18" s="1"/>
  <c r="AY184" i="18"/>
  <c r="AX184" i="18"/>
  <c r="AW184" i="18"/>
  <c r="AU184" i="18"/>
  <c r="AT184" i="18"/>
  <c r="AS184" i="18"/>
  <c r="AR184" i="18"/>
  <c r="AP184" i="18"/>
  <c r="AO184" i="18"/>
  <c r="AN184" i="18"/>
  <c r="AM184" i="18"/>
  <c r="AL184" i="18"/>
  <c r="AK184" i="18"/>
  <c r="AJ184" i="18"/>
  <c r="AI184" i="18"/>
  <c r="AH184" i="18"/>
  <c r="AG184" i="18"/>
  <c r="BA183" i="18"/>
  <c r="CL183" i="18" s="1"/>
  <c r="AY183" i="18"/>
  <c r="AX183" i="18"/>
  <c r="AW183" i="18"/>
  <c r="AU183" i="18"/>
  <c r="AT183" i="18"/>
  <c r="AS183" i="18"/>
  <c r="AR183" i="18"/>
  <c r="AP183" i="18"/>
  <c r="AO183" i="18"/>
  <c r="AN183" i="18"/>
  <c r="AM183" i="18"/>
  <c r="AL183" i="18"/>
  <c r="AK183" i="18"/>
  <c r="AJ183" i="18"/>
  <c r="AI183" i="18"/>
  <c r="AH183" i="18"/>
  <c r="AG183" i="18"/>
  <c r="BA182" i="18"/>
  <c r="BZ182" i="18" s="1"/>
  <c r="AY182" i="18"/>
  <c r="AX182" i="18"/>
  <c r="AW182" i="18"/>
  <c r="AU182" i="18"/>
  <c r="AT182" i="18"/>
  <c r="AS182" i="18"/>
  <c r="AR182" i="18"/>
  <c r="AP182" i="18"/>
  <c r="AO182" i="18"/>
  <c r="AN182" i="18"/>
  <c r="AM182" i="18"/>
  <c r="AL182" i="18"/>
  <c r="AK182" i="18"/>
  <c r="AJ182" i="18"/>
  <c r="AI182" i="18"/>
  <c r="AH182" i="18"/>
  <c r="AG182" i="18"/>
  <c r="BA181" i="18"/>
  <c r="BP181" i="18" s="1"/>
  <c r="AY181" i="18"/>
  <c r="AX181" i="18"/>
  <c r="AW181" i="18"/>
  <c r="AU181" i="18"/>
  <c r="AT181" i="18"/>
  <c r="AS181" i="18"/>
  <c r="AR181" i="18"/>
  <c r="AP181" i="18"/>
  <c r="AO181" i="18"/>
  <c r="AN181" i="18"/>
  <c r="AM181" i="18"/>
  <c r="AL181" i="18"/>
  <c r="AK181" i="18"/>
  <c r="AJ181" i="18"/>
  <c r="AI181" i="18"/>
  <c r="AH181" i="18"/>
  <c r="AG181" i="18"/>
  <c r="BA180" i="18"/>
  <c r="CM180" i="18" s="1"/>
  <c r="AY180" i="18"/>
  <c r="AX180" i="18"/>
  <c r="AW180" i="18"/>
  <c r="AU180" i="18"/>
  <c r="AT180" i="18"/>
  <c r="AS180" i="18"/>
  <c r="AR180" i="18"/>
  <c r="AP180" i="18"/>
  <c r="AO180" i="18"/>
  <c r="AN180" i="18"/>
  <c r="AM180" i="18"/>
  <c r="AL180" i="18"/>
  <c r="AK180" i="18"/>
  <c r="AJ180" i="18"/>
  <c r="AI180" i="18"/>
  <c r="AH180" i="18"/>
  <c r="AG180" i="18"/>
  <c r="BA179" i="18"/>
  <c r="BV179" i="18" s="1"/>
  <c r="AY179" i="18"/>
  <c r="AX179" i="18"/>
  <c r="AW179" i="18"/>
  <c r="AU179" i="18"/>
  <c r="AT179" i="18"/>
  <c r="AS179" i="18"/>
  <c r="AR179" i="18"/>
  <c r="AP179" i="18"/>
  <c r="AO179" i="18"/>
  <c r="AN179" i="18"/>
  <c r="AM179" i="18"/>
  <c r="AL179" i="18"/>
  <c r="AK179" i="18"/>
  <c r="AJ179" i="18"/>
  <c r="AI179" i="18"/>
  <c r="AH179" i="18"/>
  <c r="AG179" i="18"/>
  <c r="BA178" i="18"/>
  <c r="CF178" i="18" s="1"/>
  <c r="AY178" i="18"/>
  <c r="AX178" i="18"/>
  <c r="AW178" i="18"/>
  <c r="AU178" i="18"/>
  <c r="AT178" i="18"/>
  <c r="AS178" i="18"/>
  <c r="AR178" i="18"/>
  <c r="AP178" i="18"/>
  <c r="AO178" i="18"/>
  <c r="AN178" i="18"/>
  <c r="AM178" i="18"/>
  <c r="AL178" i="18"/>
  <c r="AK178" i="18"/>
  <c r="AJ178" i="18"/>
  <c r="AI178" i="18"/>
  <c r="AH178" i="18"/>
  <c r="AG178" i="18"/>
  <c r="BA177" i="18"/>
  <c r="AY177" i="18"/>
  <c r="AX177" i="18"/>
  <c r="AW177" i="18"/>
  <c r="AU177" i="18"/>
  <c r="AT177" i="18"/>
  <c r="AS177" i="18"/>
  <c r="AR177" i="18"/>
  <c r="AP177" i="18"/>
  <c r="AO177" i="18"/>
  <c r="AN177" i="18"/>
  <c r="AM177" i="18"/>
  <c r="AL177" i="18"/>
  <c r="AK177" i="18"/>
  <c r="AJ177" i="18"/>
  <c r="AI177" i="18"/>
  <c r="AH177" i="18"/>
  <c r="AG177" i="18"/>
  <c r="BA176" i="18"/>
  <c r="AY176" i="18"/>
  <c r="AX176" i="18"/>
  <c r="AW176" i="18"/>
  <c r="AU176" i="18"/>
  <c r="AT176" i="18"/>
  <c r="AS176" i="18"/>
  <c r="AR176" i="18"/>
  <c r="AP176" i="18"/>
  <c r="AO176" i="18"/>
  <c r="AN176" i="18"/>
  <c r="AM176" i="18"/>
  <c r="AL176" i="18"/>
  <c r="AK176" i="18"/>
  <c r="AJ176" i="18"/>
  <c r="AI176" i="18"/>
  <c r="AH176" i="18"/>
  <c r="AG176" i="18"/>
  <c r="BA175" i="18"/>
  <c r="BJ175" i="18" s="1"/>
  <c r="AY175" i="18"/>
  <c r="AX175" i="18"/>
  <c r="AW175" i="18"/>
  <c r="AU175" i="18"/>
  <c r="AT175" i="18"/>
  <c r="AS175" i="18"/>
  <c r="AR175" i="18"/>
  <c r="AP175" i="18"/>
  <c r="AO175" i="18"/>
  <c r="AN175" i="18"/>
  <c r="AM175" i="18"/>
  <c r="AL175" i="18"/>
  <c r="AK175" i="18"/>
  <c r="AJ175" i="18"/>
  <c r="AI175" i="18"/>
  <c r="AH175" i="18"/>
  <c r="AG175" i="18"/>
  <c r="BA174" i="18"/>
  <c r="CL174" i="18" s="1"/>
  <c r="AY174" i="18"/>
  <c r="AX174" i="18"/>
  <c r="AW174" i="18"/>
  <c r="AU174" i="18"/>
  <c r="AT174" i="18"/>
  <c r="AS174" i="18"/>
  <c r="AR174" i="18"/>
  <c r="AP174" i="18"/>
  <c r="AO174" i="18"/>
  <c r="AN174" i="18"/>
  <c r="AM174" i="18"/>
  <c r="AL174" i="18"/>
  <c r="AK174" i="18"/>
  <c r="AJ174" i="18"/>
  <c r="AI174" i="18"/>
  <c r="AH174" i="18"/>
  <c r="AG174" i="18"/>
  <c r="BA173" i="18"/>
  <c r="CA173" i="18" s="1"/>
  <c r="AY173" i="18"/>
  <c r="AX173" i="18"/>
  <c r="AW173" i="18"/>
  <c r="AU173" i="18"/>
  <c r="AT173" i="18"/>
  <c r="AS173" i="18"/>
  <c r="AR173" i="18"/>
  <c r="AP173" i="18"/>
  <c r="AO173" i="18"/>
  <c r="AN173" i="18"/>
  <c r="AM173" i="18"/>
  <c r="AL173" i="18"/>
  <c r="AK173" i="18"/>
  <c r="AJ173" i="18"/>
  <c r="AI173" i="18"/>
  <c r="AH173" i="18"/>
  <c r="AG173" i="18"/>
  <c r="BA172" i="18"/>
  <c r="CM172" i="18" s="1"/>
  <c r="AY172" i="18"/>
  <c r="AX172" i="18"/>
  <c r="AW172" i="18"/>
  <c r="AU172" i="18"/>
  <c r="AT172" i="18"/>
  <c r="AS172" i="18"/>
  <c r="AR172" i="18"/>
  <c r="AP172" i="18"/>
  <c r="AO172" i="18"/>
  <c r="AN172" i="18"/>
  <c r="AM172" i="18"/>
  <c r="AL172" i="18"/>
  <c r="AK172" i="18"/>
  <c r="AJ172" i="18"/>
  <c r="AI172" i="18"/>
  <c r="AH172" i="18"/>
  <c r="AG172" i="18"/>
  <c r="BA171" i="18"/>
  <c r="AY171" i="18"/>
  <c r="AX171" i="18"/>
  <c r="AW171" i="18"/>
  <c r="AU171" i="18"/>
  <c r="AT171" i="18"/>
  <c r="AS171" i="18"/>
  <c r="AR171" i="18"/>
  <c r="AP171" i="18"/>
  <c r="AO171" i="18"/>
  <c r="AN171" i="18"/>
  <c r="AM171" i="18"/>
  <c r="AL171" i="18"/>
  <c r="AK171" i="18"/>
  <c r="AJ171" i="18"/>
  <c r="AI171" i="18"/>
  <c r="AH171" i="18"/>
  <c r="AG171" i="18"/>
  <c r="BA170" i="18"/>
  <c r="BZ170" i="18" s="1"/>
  <c r="AY170" i="18"/>
  <c r="AX170" i="18"/>
  <c r="AW170" i="18"/>
  <c r="AU170" i="18"/>
  <c r="AT170" i="18"/>
  <c r="AS170" i="18"/>
  <c r="AR170" i="18"/>
  <c r="AP170" i="18"/>
  <c r="AO170" i="18"/>
  <c r="AN170" i="18"/>
  <c r="AM170" i="18"/>
  <c r="AL170" i="18"/>
  <c r="AK170" i="18"/>
  <c r="AJ170" i="18"/>
  <c r="AI170" i="18"/>
  <c r="AH170" i="18"/>
  <c r="AG170" i="18"/>
  <c r="BA169" i="18"/>
  <c r="AY169" i="18"/>
  <c r="AX169" i="18"/>
  <c r="AW169" i="18"/>
  <c r="AU169" i="18"/>
  <c r="AT169" i="18"/>
  <c r="AS169" i="18"/>
  <c r="AR169" i="18"/>
  <c r="AP169" i="18"/>
  <c r="AO169" i="18"/>
  <c r="AN169" i="18"/>
  <c r="AM169" i="18"/>
  <c r="AL169" i="18"/>
  <c r="AK169" i="18"/>
  <c r="AJ169" i="18"/>
  <c r="AI169" i="18"/>
  <c r="AH169" i="18"/>
  <c r="AG169" i="18"/>
  <c r="BA168" i="18"/>
  <c r="CA168" i="18" s="1"/>
  <c r="AY168" i="18"/>
  <c r="AX168" i="18"/>
  <c r="AW168" i="18"/>
  <c r="AU168" i="18"/>
  <c r="AT168" i="18"/>
  <c r="AS168" i="18"/>
  <c r="AR168" i="18"/>
  <c r="AP168" i="18"/>
  <c r="AO168" i="18"/>
  <c r="AN168" i="18"/>
  <c r="AM168" i="18"/>
  <c r="AL168" i="18"/>
  <c r="AK168" i="18"/>
  <c r="AJ168" i="18"/>
  <c r="AI168" i="18"/>
  <c r="AH168" i="18"/>
  <c r="AG168" i="18"/>
  <c r="BA167" i="18"/>
  <c r="CL167" i="18" s="1"/>
  <c r="AY167" i="18"/>
  <c r="AX167" i="18"/>
  <c r="AW167" i="18"/>
  <c r="AU167" i="18"/>
  <c r="AT167" i="18"/>
  <c r="AS167" i="18"/>
  <c r="AR167" i="18"/>
  <c r="AP167" i="18"/>
  <c r="AO167" i="18"/>
  <c r="AN167" i="18"/>
  <c r="AM167" i="18"/>
  <c r="AL167" i="18"/>
  <c r="AK167" i="18"/>
  <c r="AJ167" i="18"/>
  <c r="AI167" i="18"/>
  <c r="AH167" i="18"/>
  <c r="AG167" i="18"/>
  <c r="BA166" i="18"/>
  <c r="CF166" i="18" s="1"/>
  <c r="AY166" i="18"/>
  <c r="AX166" i="18"/>
  <c r="AW166" i="18"/>
  <c r="AU166" i="18"/>
  <c r="AT166" i="18"/>
  <c r="AS166" i="18"/>
  <c r="AR166" i="18"/>
  <c r="AP166" i="18"/>
  <c r="AO166" i="18"/>
  <c r="AN166" i="18"/>
  <c r="AM166" i="18"/>
  <c r="AL166" i="18"/>
  <c r="AK166" i="18"/>
  <c r="AJ166" i="18"/>
  <c r="AI166" i="18"/>
  <c r="AH166" i="18"/>
  <c r="AG166" i="18"/>
  <c r="BA165" i="18"/>
  <c r="CK165" i="18" s="1"/>
  <c r="AY165" i="18"/>
  <c r="AX165" i="18"/>
  <c r="AW165" i="18"/>
  <c r="AU165" i="18"/>
  <c r="AT165" i="18"/>
  <c r="AS165" i="18"/>
  <c r="AR165" i="18"/>
  <c r="AP165" i="18"/>
  <c r="AO165" i="18"/>
  <c r="AN165" i="18"/>
  <c r="AM165" i="18"/>
  <c r="AL165" i="18"/>
  <c r="AK165" i="18"/>
  <c r="AJ165" i="18"/>
  <c r="AI165" i="18"/>
  <c r="AH165" i="18"/>
  <c r="AG165" i="18"/>
  <c r="BA164" i="18"/>
  <c r="CK164" i="18" s="1"/>
  <c r="AY164" i="18"/>
  <c r="AX164" i="18"/>
  <c r="AW164" i="18"/>
  <c r="AU164" i="18"/>
  <c r="AT164" i="18"/>
  <c r="AS164" i="18"/>
  <c r="AR164" i="18"/>
  <c r="AP164" i="18"/>
  <c r="AO164" i="18"/>
  <c r="AN164" i="18"/>
  <c r="AM164" i="18"/>
  <c r="AL164" i="18"/>
  <c r="AK164" i="18"/>
  <c r="AJ164" i="18"/>
  <c r="AI164" i="18"/>
  <c r="AH164" i="18"/>
  <c r="AG164" i="18"/>
  <c r="BA163" i="18"/>
  <c r="CK163" i="18" s="1"/>
  <c r="AY163" i="18"/>
  <c r="AX163" i="18"/>
  <c r="AW163" i="18"/>
  <c r="AU163" i="18"/>
  <c r="AT163" i="18"/>
  <c r="AS163" i="18"/>
  <c r="AR163" i="18"/>
  <c r="AP163" i="18"/>
  <c r="AO163" i="18"/>
  <c r="AN163" i="18"/>
  <c r="AM163" i="18"/>
  <c r="AL163" i="18"/>
  <c r="AK163" i="18"/>
  <c r="AJ163" i="18"/>
  <c r="AI163" i="18"/>
  <c r="AH163" i="18"/>
  <c r="AG163" i="18"/>
  <c r="BA162" i="18"/>
  <c r="CK162" i="18" s="1"/>
  <c r="AY162" i="18"/>
  <c r="AX162" i="18"/>
  <c r="AW162" i="18"/>
  <c r="AU162" i="18"/>
  <c r="AT162" i="18"/>
  <c r="AS162" i="18"/>
  <c r="AR162" i="18"/>
  <c r="AP162" i="18"/>
  <c r="AO162" i="18"/>
  <c r="AN162" i="18"/>
  <c r="AM162" i="18"/>
  <c r="AL162" i="18"/>
  <c r="AK162" i="18"/>
  <c r="AJ162" i="18"/>
  <c r="AI162" i="18"/>
  <c r="AH162" i="18"/>
  <c r="AG162" i="18"/>
  <c r="BA161" i="18"/>
  <c r="CL161" i="18" s="1"/>
  <c r="AY161" i="18"/>
  <c r="AX161" i="18"/>
  <c r="AW161" i="18"/>
  <c r="AU161" i="18"/>
  <c r="AT161" i="18"/>
  <c r="AS161" i="18"/>
  <c r="AR161" i="18"/>
  <c r="AP161" i="18"/>
  <c r="AO161" i="18"/>
  <c r="AN161" i="18"/>
  <c r="AM161" i="18"/>
  <c r="AL161" i="18"/>
  <c r="AK161" i="18"/>
  <c r="AJ161" i="18"/>
  <c r="AI161" i="18"/>
  <c r="AH161" i="18"/>
  <c r="AG161" i="18"/>
  <c r="BA160" i="18"/>
  <c r="CL160" i="18" s="1"/>
  <c r="AY160" i="18"/>
  <c r="AX160" i="18"/>
  <c r="AW160" i="18"/>
  <c r="AU160" i="18"/>
  <c r="AT160" i="18"/>
  <c r="AS160" i="18"/>
  <c r="AR160" i="18"/>
  <c r="AP160" i="18"/>
  <c r="AO160" i="18"/>
  <c r="AN160" i="18"/>
  <c r="AM160" i="18"/>
  <c r="AL160" i="18"/>
  <c r="AK160" i="18"/>
  <c r="AJ160" i="18"/>
  <c r="AI160" i="18"/>
  <c r="AH160" i="18"/>
  <c r="AG160" i="18"/>
  <c r="BA159" i="18"/>
  <c r="CL159" i="18" s="1"/>
  <c r="AY159" i="18"/>
  <c r="AX159" i="18"/>
  <c r="AW159" i="18"/>
  <c r="AU159" i="18"/>
  <c r="AT159" i="18"/>
  <c r="AS159" i="18"/>
  <c r="AR159" i="18"/>
  <c r="AP159" i="18"/>
  <c r="AO159" i="18"/>
  <c r="AN159" i="18"/>
  <c r="AM159" i="18"/>
  <c r="AL159" i="18"/>
  <c r="AK159" i="18"/>
  <c r="AJ159" i="18"/>
  <c r="AI159" i="18"/>
  <c r="AH159" i="18"/>
  <c r="AG159" i="18"/>
  <c r="BA158" i="18"/>
  <c r="CL158" i="18" s="1"/>
  <c r="AY158" i="18"/>
  <c r="AX158" i="18"/>
  <c r="AW158" i="18"/>
  <c r="AU158" i="18"/>
  <c r="AT158" i="18"/>
  <c r="AS158" i="18"/>
  <c r="AR158" i="18"/>
  <c r="AP158" i="18"/>
  <c r="AO158" i="18"/>
  <c r="AN158" i="18"/>
  <c r="AM158" i="18"/>
  <c r="AL158" i="18"/>
  <c r="AK158" i="18"/>
  <c r="AJ158" i="18"/>
  <c r="AI158" i="18"/>
  <c r="AH158" i="18"/>
  <c r="AG158" i="18"/>
  <c r="BA157" i="18"/>
  <c r="CF157" i="18" s="1"/>
  <c r="AY157" i="18"/>
  <c r="AX157" i="18"/>
  <c r="AW157" i="18"/>
  <c r="AU157" i="18"/>
  <c r="AT157" i="18"/>
  <c r="AS157" i="18"/>
  <c r="AR157" i="18"/>
  <c r="AP157" i="18"/>
  <c r="AO157" i="18"/>
  <c r="AN157" i="18"/>
  <c r="AM157" i="18"/>
  <c r="AL157" i="18"/>
  <c r="AK157" i="18"/>
  <c r="AJ157" i="18"/>
  <c r="AI157" i="18"/>
  <c r="AH157" i="18"/>
  <c r="AG157" i="18"/>
  <c r="BA156" i="18"/>
  <c r="CL156" i="18" s="1"/>
  <c r="AY156" i="18"/>
  <c r="AX156" i="18"/>
  <c r="AW156" i="18"/>
  <c r="AU156" i="18"/>
  <c r="AT156" i="18"/>
  <c r="AS156" i="18"/>
  <c r="AR156" i="18"/>
  <c r="AP156" i="18"/>
  <c r="AO156" i="18"/>
  <c r="AN156" i="18"/>
  <c r="AM156" i="18"/>
  <c r="AL156" i="18"/>
  <c r="AK156" i="18"/>
  <c r="AJ156" i="18"/>
  <c r="AI156" i="18"/>
  <c r="AH156" i="18"/>
  <c r="AG156" i="18"/>
  <c r="BA155" i="18"/>
  <c r="AY155" i="18"/>
  <c r="AX155" i="18"/>
  <c r="AW155" i="18"/>
  <c r="AU155" i="18"/>
  <c r="AT155" i="18"/>
  <c r="AS155" i="18"/>
  <c r="AR155" i="18"/>
  <c r="AP155" i="18"/>
  <c r="AO155" i="18"/>
  <c r="AN155" i="18"/>
  <c r="AM155" i="18"/>
  <c r="AL155" i="18"/>
  <c r="AK155" i="18"/>
  <c r="AJ155" i="18"/>
  <c r="AI155" i="18"/>
  <c r="AH155" i="18"/>
  <c r="AG155" i="18"/>
  <c r="BA154" i="18"/>
  <c r="CL154" i="18" s="1"/>
  <c r="AY154" i="18"/>
  <c r="AX154" i="18"/>
  <c r="AW154" i="18"/>
  <c r="AU154" i="18"/>
  <c r="AT154" i="18"/>
  <c r="AS154" i="18"/>
  <c r="AR154" i="18"/>
  <c r="AP154" i="18"/>
  <c r="AO154" i="18"/>
  <c r="AN154" i="18"/>
  <c r="AM154" i="18"/>
  <c r="AL154" i="18"/>
  <c r="AK154" i="18"/>
  <c r="AJ154" i="18"/>
  <c r="AI154" i="18"/>
  <c r="AH154" i="18"/>
  <c r="AG154" i="18"/>
  <c r="BA153" i="18"/>
  <c r="AY153" i="18"/>
  <c r="AX153" i="18"/>
  <c r="AW153" i="18"/>
  <c r="AU153" i="18"/>
  <c r="AT153" i="18"/>
  <c r="AS153" i="18"/>
  <c r="AR153" i="18"/>
  <c r="AP153" i="18"/>
  <c r="AO153" i="18"/>
  <c r="AN153" i="18"/>
  <c r="AM153" i="18"/>
  <c r="AL153" i="18"/>
  <c r="AK153" i="18"/>
  <c r="AJ153" i="18"/>
  <c r="AI153" i="18"/>
  <c r="AH153" i="18"/>
  <c r="AG153" i="18"/>
  <c r="BA152" i="18"/>
  <c r="CL152" i="18" s="1"/>
  <c r="AY152" i="18"/>
  <c r="AX152" i="18"/>
  <c r="AW152" i="18"/>
  <c r="AU152" i="18"/>
  <c r="AT152" i="18"/>
  <c r="AS152" i="18"/>
  <c r="AR152" i="18"/>
  <c r="AP152" i="18"/>
  <c r="AO152" i="18"/>
  <c r="AN152" i="18"/>
  <c r="AM152" i="18"/>
  <c r="AL152" i="18"/>
  <c r="AK152" i="18"/>
  <c r="AJ152" i="18"/>
  <c r="AI152" i="18"/>
  <c r="AH152" i="18"/>
  <c r="AG152" i="18"/>
  <c r="BA151" i="18"/>
  <c r="CL151" i="18" s="1"/>
  <c r="AY151" i="18"/>
  <c r="AX151" i="18"/>
  <c r="AW151" i="18"/>
  <c r="AU151" i="18"/>
  <c r="AT151" i="18"/>
  <c r="AS151" i="18"/>
  <c r="AR151" i="18"/>
  <c r="AP151" i="18"/>
  <c r="AO151" i="18"/>
  <c r="AN151" i="18"/>
  <c r="AM151" i="18"/>
  <c r="AL151" i="18"/>
  <c r="AK151" i="18"/>
  <c r="AJ151" i="18"/>
  <c r="AI151" i="18"/>
  <c r="AH151" i="18"/>
  <c r="AG151" i="18"/>
  <c r="BA150" i="18"/>
  <c r="CL150" i="18" s="1"/>
  <c r="AY150" i="18"/>
  <c r="AX150" i="18"/>
  <c r="AW150" i="18"/>
  <c r="AU150" i="18"/>
  <c r="AT150" i="18"/>
  <c r="AS150" i="18"/>
  <c r="AR150" i="18"/>
  <c r="AP150" i="18"/>
  <c r="AO150" i="18"/>
  <c r="AN150" i="18"/>
  <c r="AM150" i="18"/>
  <c r="AL150" i="18"/>
  <c r="AK150" i="18"/>
  <c r="AJ150" i="18"/>
  <c r="AI150" i="18"/>
  <c r="AH150" i="18"/>
  <c r="AG150" i="18"/>
  <c r="BA149" i="18"/>
  <c r="CF149" i="18" s="1"/>
  <c r="AY149" i="18"/>
  <c r="AX149" i="18"/>
  <c r="AW149" i="18"/>
  <c r="AU149" i="18"/>
  <c r="AT149" i="18"/>
  <c r="AS149" i="18"/>
  <c r="AR149" i="18"/>
  <c r="AP149" i="18"/>
  <c r="AO149" i="18"/>
  <c r="AN149" i="18"/>
  <c r="AM149" i="18"/>
  <c r="AL149" i="18"/>
  <c r="AK149" i="18"/>
  <c r="AJ149" i="18"/>
  <c r="AI149" i="18"/>
  <c r="AH149" i="18"/>
  <c r="AG149" i="18"/>
  <c r="BA148" i="18"/>
  <c r="CL148" i="18" s="1"/>
  <c r="AY148" i="18"/>
  <c r="AX148" i="18"/>
  <c r="AW148" i="18"/>
  <c r="AU148" i="18"/>
  <c r="AT148" i="18"/>
  <c r="AS148" i="18"/>
  <c r="AR148" i="18"/>
  <c r="AP148" i="18"/>
  <c r="AO148" i="18"/>
  <c r="AN148" i="18"/>
  <c r="AM148" i="18"/>
  <c r="AL148" i="18"/>
  <c r="AK148" i="18"/>
  <c r="AJ148" i="18"/>
  <c r="AI148" i="18"/>
  <c r="AH148" i="18"/>
  <c r="AG148" i="18"/>
  <c r="BA147" i="18"/>
  <c r="CL147" i="18" s="1"/>
  <c r="AY147" i="18"/>
  <c r="AX147" i="18"/>
  <c r="AW147" i="18"/>
  <c r="AU147" i="18"/>
  <c r="AT147" i="18"/>
  <c r="AS147" i="18"/>
  <c r="AR147" i="18"/>
  <c r="AP147" i="18"/>
  <c r="AO147" i="18"/>
  <c r="AN147" i="18"/>
  <c r="AM147" i="18"/>
  <c r="AL147" i="18"/>
  <c r="AK147" i="18"/>
  <c r="AJ147" i="18"/>
  <c r="AI147" i="18"/>
  <c r="AH147" i="18"/>
  <c r="AG147" i="18"/>
  <c r="BA146" i="18"/>
  <c r="CL146" i="18" s="1"/>
  <c r="AY146" i="18"/>
  <c r="AX146" i="18"/>
  <c r="AW146" i="18"/>
  <c r="AU146" i="18"/>
  <c r="AT146" i="18"/>
  <c r="AS146" i="18"/>
  <c r="AR146" i="18"/>
  <c r="AP146" i="18"/>
  <c r="AO146" i="18"/>
  <c r="AN146" i="18"/>
  <c r="AM146" i="18"/>
  <c r="AL146" i="18"/>
  <c r="AK146" i="18"/>
  <c r="AJ146" i="18"/>
  <c r="AI146" i="18"/>
  <c r="AH146" i="18"/>
  <c r="AG146" i="18"/>
  <c r="BA145" i="18"/>
  <c r="CF145" i="18" s="1"/>
  <c r="AY145" i="18"/>
  <c r="AX145" i="18"/>
  <c r="AW145" i="18"/>
  <c r="AU145" i="18"/>
  <c r="AT145" i="18"/>
  <c r="AS145" i="18"/>
  <c r="AR145" i="18"/>
  <c r="AP145" i="18"/>
  <c r="AO145" i="18"/>
  <c r="AN145" i="18"/>
  <c r="AM145" i="18"/>
  <c r="AL145" i="18"/>
  <c r="AK145" i="18"/>
  <c r="AJ145" i="18"/>
  <c r="AI145" i="18"/>
  <c r="AH145" i="18"/>
  <c r="AG145" i="18"/>
  <c r="BA144" i="18"/>
  <c r="CL144" i="18" s="1"/>
  <c r="AY144" i="18"/>
  <c r="AX144" i="18"/>
  <c r="AW144" i="18"/>
  <c r="AU144" i="18"/>
  <c r="AT144" i="18"/>
  <c r="AS144" i="18"/>
  <c r="AR144" i="18"/>
  <c r="AP144" i="18"/>
  <c r="AO144" i="18"/>
  <c r="AN144" i="18"/>
  <c r="AM144" i="18"/>
  <c r="AL144" i="18"/>
  <c r="AK144" i="18"/>
  <c r="AJ144" i="18"/>
  <c r="AI144" i="18"/>
  <c r="AH144" i="18"/>
  <c r="AG144" i="18"/>
  <c r="BA143" i="18"/>
  <c r="CD143" i="18" s="1"/>
  <c r="AY143" i="18"/>
  <c r="AX143" i="18"/>
  <c r="AW143" i="18"/>
  <c r="AU143" i="18"/>
  <c r="AT143" i="18"/>
  <c r="AS143" i="18"/>
  <c r="AR143" i="18"/>
  <c r="AP143" i="18"/>
  <c r="AO143" i="18"/>
  <c r="AN143" i="18"/>
  <c r="AM143" i="18"/>
  <c r="AL143" i="18"/>
  <c r="AK143" i="18"/>
  <c r="AJ143" i="18"/>
  <c r="AI143" i="18"/>
  <c r="AH143" i="18"/>
  <c r="AG143" i="18"/>
  <c r="BA142" i="18"/>
  <c r="CL142" i="18" s="1"/>
  <c r="AY142" i="18"/>
  <c r="AX142" i="18"/>
  <c r="AW142" i="18"/>
  <c r="AU142" i="18"/>
  <c r="AT142" i="18"/>
  <c r="AS142" i="18"/>
  <c r="AR142" i="18"/>
  <c r="AP142" i="18"/>
  <c r="AO142" i="18"/>
  <c r="AN142" i="18"/>
  <c r="AM142" i="18"/>
  <c r="AL142" i="18"/>
  <c r="AK142" i="18"/>
  <c r="AJ142" i="18"/>
  <c r="AI142" i="18"/>
  <c r="AH142" i="18"/>
  <c r="AG142" i="18"/>
  <c r="BA141" i="18"/>
  <c r="CF141" i="18" s="1"/>
  <c r="AY141" i="18"/>
  <c r="AX141" i="18"/>
  <c r="AW141" i="18"/>
  <c r="AU141" i="18"/>
  <c r="AT141" i="18"/>
  <c r="AS141" i="18"/>
  <c r="AR141" i="18"/>
  <c r="AP141" i="18"/>
  <c r="AO141" i="18"/>
  <c r="AN141" i="18"/>
  <c r="AM141" i="18"/>
  <c r="AL141" i="18"/>
  <c r="AK141" i="18"/>
  <c r="AJ141" i="18"/>
  <c r="AI141" i="18"/>
  <c r="AH141" i="18"/>
  <c r="AG141" i="18"/>
  <c r="BA140" i="18"/>
  <c r="CL140" i="18" s="1"/>
  <c r="AY140" i="18"/>
  <c r="AX140" i="18"/>
  <c r="AW140" i="18"/>
  <c r="AU140" i="18"/>
  <c r="AT140" i="18"/>
  <c r="AS140" i="18"/>
  <c r="AR140" i="18"/>
  <c r="AP140" i="18"/>
  <c r="AO140" i="18"/>
  <c r="AN140" i="18"/>
  <c r="AM140" i="18"/>
  <c r="AL140" i="18"/>
  <c r="AK140" i="18"/>
  <c r="AJ140" i="18"/>
  <c r="AI140" i="18"/>
  <c r="AH140" i="18"/>
  <c r="AG140" i="18"/>
  <c r="BA139" i="18"/>
  <c r="BO139" i="18" s="1"/>
  <c r="AY139" i="18"/>
  <c r="AX139" i="18"/>
  <c r="AW139" i="18"/>
  <c r="AU139" i="18"/>
  <c r="AT139" i="18"/>
  <c r="AS139" i="18"/>
  <c r="AR139" i="18"/>
  <c r="AP139" i="18"/>
  <c r="AO139" i="18"/>
  <c r="AN139" i="18"/>
  <c r="AM139" i="18"/>
  <c r="AL139" i="18"/>
  <c r="AK139" i="18"/>
  <c r="AJ139" i="18"/>
  <c r="AI139" i="18"/>
  <c r="AH139" i="18"/>
  <c r="AG139" i="18"/>
  <c r="BA138" i="18"/>
  <c r="AY138" i="18"/>
  <c r="AX138" i="18"/>
  <c r="AW138" i="18"/>
  <c r="AU138" i="18"/>
  <c r="AT138" i="18"/>
  <c r="AS138" i="18"/>
  <c r="AR138" i="18"/>
  <c r="AP138" i="18"/>
  <c r="AO138" i="18"/>
  <c r="AN138" i="18"/>
  <c r="AM138" i="18"/>
  <c r="AL138" i="18"/>
  <c r="AK138" i="18"/>
  <c r="AJ138" i="18"/>
  <c r="AI138" i="18"/>
  <c r="AH138" i="18"/>
  <c r="AG138" i="18"/>
  <c r="BA137" i="18"/>
  <c r="BP137" i="18" s="1"/>
  <c r="AY137" i="18"/>
  <c r="AX137" i="18"/>
  <c r="AW137" i="18"/>
  <c r="AU137" i="18"/>
  <c r="AT137" i="18"/>
  <c r="AS137" i="18"/>
  <c r="AR137" i="18"/>
  <c r="AP137" i="18"/>
  <c r="AO137" i="18"/>
  <c r="AN137" i="18"/>
  <c r="AM137" i="18"/>
  <c r="AL137" i="18"/>
  <c r="AK137" i="18"/>
  <c r="AJ137" i="18"/>
  <c r="AI137" i="18"/>
  <c r="AH137" i="18"/>
  <c r="AG137" i="18"/>
  <c r="CK136" i="18"/>
  <c r="BA136" i="18"/>
  <c r="CL136" i="18" s="1"/>
  <c r="AY136" i="18"/>
  <c r="AX136" i="18"/>
  <c r="AW136" i="18"/>
  <c r="AU136" i="18"/>
  <c r="AT136" i="18"/>
  <c r="AS136" i="18"/>
  <c r="AR136" i="18"/>
  <c r="AP136" i="18"/>
  <c r="AO136" i="18"/>
  <c r="AN136" i="18"/>
  <c r="AM136" i="18"/>
  <c r="AL136" i="18"/>
  <c r="AK136" i="18"/>
  <c r="AJ136" i="18"/>
  <c r="AI136" i="18"/>
  <c r="AH136" i="18"/>
  <c r="AG136" i="18"/>
  <c r="BA135" i="18"/>
  <c r="CD135" i="18" s="1"/>
  <c r="AY135" i="18"/>
  <c r="AX135" i="18"/>
  <c r="AW135" i="18"/>
  <c r="AU135" i="18"/>
  <c r="AT135" i="18"/>
  <c r="AS135" i="18"/>
  <c r="AR135" i="18"/>
  <c r="AP135" i="18"/>
  <c r="AO135" i="18"/>
  <c r="AN135" i="18"/>
  <c r="AM135" i="18"/>
  <c r="AL135" i="18"/>
  <c r="AK135" i="18"/>
  <c r="AJ135" i="18"/>
  <c r="AI135" i="18"/>
  <c r="AH135" i="18"/>
  <c r="AG135" i="18"/>
  <c r="BA134" i="18"/>
  <c r="CL134" i="18" s="1"/>
  <c r="AY134" i="18"/>
  <c r="AX134" i="18"/>
  <c r="AW134" i="18"/>
  <c r="AU134" i="18"/>
  <c r="AT134" i="18"/>
  <c r="AS134" i="18"/>
  <c r="AR134" i="18"/>
  <c r="AP134" i="18"/>
  <c r="AO134" i="18"/>
  <c r="AN134" i="18"/>
  <c r="AM134" i="18"/>
  <c r="AL134" i="18"/>
  <c r="AK134" i="18"/>
  <c r="AJ134" i="18"/>
  <c r="AI134" i="18"/>
  <c r="AH134" i="18"/>
  <c r="AG134" i="18"/>
  <c r="BA133" i="18"/>
  <c r="CF133" i="18" s="1"/>
  <c r="AY133" i="18"/>
  <c r="AX133" i="18"/>
  <c r="AW133" i="18"/>
  <c r="AU133" i="18"/>
  <c r="AT133" i="18"/>
  <c r="AS133" i="18"/>
  <c r="AR133" i="18"/>
  <c r="AP133" i="18"/>
  <c r="AO133" i="18"/>
  <c r="AN133" i="18"/>
  <c r="AM133" i="18"/>
  <c r="AL133" i="18"/>
  <c r="AK133" i="18"/>
  <c r="AJ133" i="18"/>
  <c r="AI133" i="18"/>
  <c r="AH133" i="18"/>
  <c r="AG133" i="18"/>
  <c r="BA132" i="18"/>
  <c r="CL132" i="18" s="1"/>
  <c r="AY132" i="18"/>
  <c r="AX132" i="18"/>
  <c r="AW132" i="18"/>
  <c r="AU132" i="18"/>
  <c r="AT132" i="18"/>
  <c r="AS132" i="18"/>
  <c r="AR132" i="18"/>
  <c r="AP132" i="18"/>
  <c r="AO132" i="18"/>
  <c r="AN132" i="18"/>
  <c r="AM132" i="18"/>
  <c r="AL132" i="18"/>
  <c r="AK132" i="18"/>
  <c r="AJ132" i="18"/>
  <c r="AI132" i="18"/>
  <c r="AH132" i="18"/>
  <c r="AG132" i="18"/>
  <c r="BA131" i="18"/>
  <c r="CL131" i="18" s="1"/>
  <c r="AY131" i="18"/>
  <c r="AX131" i="18"/>
  <c r="AW131" i="18"/>
  <c r="AU131" i="18"/>
  <c r="AT131" i="18"/>
  <c r="AS131" i="18"/>
  <c r="AR131" i="18"/>
  <c r="AP131" i="18"/>
  <c r="AO131" i="18"/>
  <c r="AN131" i="18"/>
  <c r="AM131" i="18"/>
  <c r="AL131" i="18"/>
  <c r="AK131" i="18"/>
  <c r="AJ131" i="18"/>
  <c r="AI131" i="18"/>
  <c r="AH131" i="18"/>
  <c r="AG131" i="18"/>
  <c r="BA130" i="18"/>
  <c r="CL130" i="18" s="1"/>
  <c r="AY130" i="18"/>
  <c r="AX130" i="18"/>
  <c r="AW130" i="18"/>
  <c r="AU130" i="18"/>
  <c r="AT130" i="18"/>
  <c r="AS130" i="18"/>
  <c r="AR130" i="18"/>
  <c r="AP130" i="18"/>
  <c r="AO130" i="18"/>
  <c r="AN130" i="18"/>
  <c r="AM130" i="18"/>
  <c r="AL130" i="18"/>
  <c r="AK130" i="18"/>
  <c r="AJ130" i="18"/>
  <c r="AI130" i="18"/>
  <c r="AH130" i="18"/>
  <c r="AG130" i="18"/>
  <c r="BA129" i="18"/>
  <c r="CK129" i="18" s="1"/>
  <c r="AY129" i="18"/>
  <c r="AX129" i="18"/>
  <c r="AW129" i="18"/>
  <c r="AU129" i="18"/>
  <c r="AT129" i="18"/>
  <c r="AS129" i="18"/>
  <c r="AR129" i="18"/>
  <c r="AP129" i="18"/>
  <c r="AO129" i="18"/>
  <c r="AN129" i="18"/>
  <c r="AM129" i="18"/>
  <c r="AL129" i="18"/>
  <c r="AK129" i="18"/>
  <c r="AJ129" i="18"/>
  <c r="AI129" i="18"/>
  <c r="AH129" i="18"/>
  <c r="AG129" i="18"/>
  <c r="BA128" i="18"/>
  <c r="CG128" i="18" s="1"/>
  <c r="AY128" i="18"/>
  <c r="AX128" i="18"/>
  <c r="AW128" i="18"/>
  <c r="AU128" i="18"/>
  <c r="AT128" i="18"/>
  <c r="AS128" i="18"/>
  <c r="AR128" i="18"/>
  <c r="AP128" i="18"/>
  <c r="AO128" i="18"/>
  <c r="AN128" i="18"/>
  <c r="AM128" i="18"/>
  <c r="AL128" i="18"/>
  <c r="AK128" i="18"/>
  <c r="AJ128" i="18"/>
  <c r="AI128" i="18"/>
  <c r="AH128" i="18"/>
  <c r="AG128" i="18"/>
  <c r="BA127" i="18"/>
  <c r="BX127" i="18" s="1"/>
  <c r="AY127" i="18"/>
  <c r="AX127" i="18"/>
  <c r="AW127" i="18"/>
  <c r="AU127" i="18"/>
  <c r="AT127" i="18"/>
  <c r="AS127" i="18"/>
  <c r="AR127" i="18"/>
  <c r="AP127" i="18"/>
  <c r="AO127" i="18"/>
  <c r="AN127" i="18"/>
  <c r="AM127" i="18"/>
  <c r="AL127" i="18"/>
  <c r="AK127" i="18"/>
  <c r="AJ127" i="18"/>
  <c r="AI127" i="18"/>
  <c r="AH127" i="18"/>
  <c r="AG127" i="18"/>
  <c r="BA126" i="18"/>
  <c r="BW126" i="18" s="1"/>
  <c r="AY126" i="18"/>
  <c r="AX126" i="18"/>
  <c r="AW126" i="18"/>
  <c r="AU126" i="18"/>
  <c r="AT126" i="18"/>
  <c r="AS126" i="18"/>
  <c r="AR126" i="18"/>
  <c r="AP126" i="18"/>
  <c r="AO126" i="18"/>
  <c r="AN126" i="18"/>
  <c r="AM126" i="18"/>
  <c r="AL126" i="18"/>
  <c r="AK126" i="18"/>
  <c r="AJ126" i="18"/>
  <c r="AI126" i="18"/>
  <c r="AH126" i="18"/>
  <c r="AG126" i="18"/>
  <c r="BA125" i="18"/>
  <c r="CG125" i="18" s="1"/>
  <c r="AY125" i="18"/>
  <c r="AX125" i="18"/>
  <c r="AW125" i="18"/>
  <c r="AU125" i="18"/>
  <c r="AT125" i="18"/>
  <c r="AS125" i="18"/>
  <c r="AR125" i="18"/>
  <c r="AP125" i="18"/>
  <c r="AO125" i="18"/>
  <c r="AN125" i="18"/>
  <c r="AM125" i="18"/>
  <c r="AL125" i="18"/>
  <c r="AK125" i="18"/>
  <c r="AJ125" i="18"/>
  <c r="AI125" i="18"/>
  <c r="AH125" i="18"/>
  <c r="AG125" i="18"/>
  <c r="BA124" i="18"/>
  <c r="CM124" i="18" s="1"/>
  <c r="AY124" i="18"/>
  <c r="AX124" i="18"/>
  <c r="AW124" i="18"/>
  <c r="AU124" i="18"/>
  <c r="AT124" i="18"/>
  <c r="AS124" i="18"/>
  <c r="AR124" i="18"/>
  <c r="AP124" i="18"/>
  <c r="AO124" i="18"/>
  <c r="AN124" i="18"/>
  <c r="AM124" i="18"/>
  <c r="AL124" i="18"/>
  <c r="AK124" i="18"/>
  <c r="AJ124" i="18"/>
  <c r="AI124" i="18"/>
  <c r="AH124" i="18"/>
  <c r="AG124" i="18"/>
  <c r="BA123" i="18"/>
  <c r="CG123" i="18" s="1"/>
  <c r="AY123" i="18"/>
  <c r="AX123" i="18"/>
  <c r="AW123" i="18"/>
  <c r="AU123" i="18"/>
  <c r="AT123" i="18"/>
  <c r="AS123" i="18"/>
  <c r="AR123" i="18"/>
  <c r="AP123" i="18"/>
  <c r="AO123" i="18"/>
  <c r="AN123" i="18"/>
  <c r="AM123" i="18"/>
  <c r="AL123" i="18"/>
  <c r="AK123" i="18"/>
  <c r="AJ123" i="18"/>
  <c r="AI123" i="18"/>
  <c r="AH123" i="18"/>
  <c r="AG123" i="18"/>
  <c r="BA122" i="18"/>
  <c r="BH122" i="18" s="1"/>
  <c r="AY122" i="18"/>
  <c r="AX122" i="18"/>
  <c r="AW122" i="18"/>
  <c r="AU122" i="18"/>
  <c r="AT122" i="18"/>
  <c r="AS122" i="18"/>
  <c r="AR122" i="18"/>
  <c r="AP122" i="18"/>
  <c r="AO122" i="18"/>
  <c r="AN122" i="18"/>
  <c r="AM122" i="18"/>
  <c r="AL122" i="18"/>
  <c r="AK122" i="18"/>
  <c r="AJ122" i="18"/>
  <c r="AI122" i="18"/>
  <c r="AH122" i="18"/>
  <c r="AG122" i="18"/>
  <c r="BA121" i="18"/>
  <c r="AY121" i="18"/>
  <c r="AX121" i="18"/>
  <c r="AW121" i="18"/>
  <c r="AU121" i="18"/>
  <c r="AT121" i="18"/>
  <c r="AS121" i="18"/>
  <c r="AR121" i="18"/>
  <c r="AP121" i="18"/>
  <c r="AO121" i="18"/>
  <c r="AN121" i="18"/>
  <c r="AM121" i="18"/>
  <c r="AL121" i="18"/>
  <c r="AK121" i="18"/>
  <c r="AJ121" i="18"/>
  <c r="AI121" i="18"/>
  <c r="AH121" i="18"/>
  <c r="AG121" i="18"/>
  <c r="BA120" i="18"/>
  <c r="AY120" i="18"/>
  <c r="AX120" i="18"/>
  <c r="AW120" i="18"/>
  <c r="AU120" i="18"/>
  <c r="AT120" i="18"/>
  <c r="AS120" i="18"/>
  <c r="AR120" i="18"/>
  <c r="AP120" i="18"/>
  <c r="AO120" i="18"/>
  <c r="AN120" i="18"/>
  <c r="AM120" i="18"/>
  <c r="AL120" i="18"/>
  <c r="AK120" i="18"/>
  <c r="AJ120" i="18"/>
  <c r="AI120" i="18"/>
  <c r="AH120" i="18"/>
  <c r="AG120" i="18"/>
  <c r="BA119" i="18"/>
  <c r="BZ119" i="18" s="1"/>
  <c r="AY119" i="18"/>
  <c r="AX119" i="18"/>
  <c r="AW119" i="18"/>
  <c r="AU119" i="18"/>
  <c r="AT119" i="18"/>
  <c r="AS119" i="18"/>
  <c r="AR119" i="18"/>
  <c r="AP119" i="18"/>
  <c r="AO119" i="18"/>
  <c r="AN119" i="18"/>
  <c r="AM119" i="18"/>
  <c r="AL119" i="18"/>
  <c r="AK119" i="18"/>
  <c r="AJ119" i="18"/>
  <c r="AI119" i="18"/>
  <c r="AH119" i="18"/>
  <c r="AG119" i="18"/>
  <c r="BA118" i="18"/>
  <c r="CF118" i="18" s="1"/>
  <c r="AY118" i="18"/>
  <c r="AX118" i="18"/>
  <c r="AW118" i="18"/>
  <c r="AU118" i="18"/>
  <c r="AT118" i="18"/>
  <c r="AS118" i="18"/>
  <c r="AR118" i="18"/>
  <c r="AP118" i="18"/>
  <c r="AO118" i="18"/>
  <c r="AN118" i="18"/>
  <c r="AM118" i="18"/>
  <c r="AL118" i="18"/>
  <c r="AK118" i="18"/>
  <c r="AJ118" i="18"/>
  <c r="AI118" i="18"/>
  <c r="AH118" i="18"/>
  <c r="AG118" i="18"/>
  <c r="BA117" i="18"/>
  <c r="CM117" i="18" s="1"/>
  <c r="AY117" i="18"/>
  <c r="AX117" i="18"/>
  <c r="AW117" i="18"/>
  <c r="AU117" i="18"/>
  <c r="AT117" i="18"/>
  <c r="AS117" i="18"/>
  <c r="AR117" i="18"/>
  <c r="AP117" i="18"/>
  <c r="AO117" i="18"/>
  <c r="AN117" i="18"/>
  <c r="AM117" i="18"/>
  <c r="AL117" i="18"/>
  <c r="AK117" i="18"/>
  <c r="AJ117" i="18"/>
  <c r="AI117" i="18"/>
  <c r="AH117" i="18"/>
  <c r="AG117" i="18"/>
  <c r="BA116" i="18"/>
  <c r="AY116" i="18"/>
  <c r="AX116" i="18"/>
  <c r="AW116" i="18"/>
  <c r="AU116" i="18"/>
  <c r="AT116" i="18"/>
  <c r="AS116" i="18"/>
  <c r="AR116" i="18"/>
  <c r="AP116" i="18"/>
  <c r="AO116" i="18"/>
  <c r="AN116" i="18"/>
  <c r="AM116" i="18"/>
  <c r="AL116" i="18"/>
  <c r="AK116" i="18"/>
  <c r="AJ116" i="18"/>
  <c r="AI116" i="18"/>
  <c r="AH116" i="18"/>
  <c r="AG116" i="18"/>
  <c r="BA115" i="18"/>
  <c r="CG115" i="18" s="1"/>
  <c r="AY115" i="18"/>
  <c r="AX115" i="18"/>
  <c r="AW115" i="18"/>
  <c r="AU115" i="18"/>
  <c r="AT115" i="18"/>
  <c r="AS115" i="18"/>
  <c r="AR115" i="18"/>
  <c r="AP115" i="18"/>
  <c r="AO115" i="18"/>
  <c r="AN115" i="18"/>
  <c r="AM115" i="18"/>
  <c r="AL115" i="18"/>
  <c r="AK115" i="18"/>
  <c r="AJ115" i="18"/>
  <c r="AI115" i="18"/>
  <c r="AH115" i="18"/>
  <c r="AG115" i="18"/>
  <c r="BA114" i="18"/>
  <c r="AY114" i="18"/>
  <c r="AX114" i="18"/>
  <c r="AW114" i="18"/>
  <c r="AU114" i="18"/>
  <c r="AT114" i="18"/>
  <c r="AS114" i="18"/>
  <c r="AR114" i="18"/>
  <c r="AP114" i="18"/>
  <c r="AO114" i="18"/>
  <c r="AN114" i="18"/>
  <c r="AM114" i="18"/>
  <c r="AL114" i="18"/>
  <c r="AK114" i="18"/>
  <c r="AJ114" i="18"/>
  <c r="AI114" i="18"/>
  <c r="AH114" i="18"/>
  <c r="AG114" i="18"/>
  <c r="BA113" i="18"/>
  <c r="CJ113" i="18" s="1"/>
  <c r="AY113" i="18"/>
  <c r="AX113" i="18"/>
  <c r="AW113" i="18"/>
  <c r="AU113" i="18"/>
  <c r="AT113" i="18"/>
  <c r="AS113" i="18"/>
  <c r="AR113" i="18"/>
  <c r="AP113" i="18"/>
  <c r="AO113" i="18"/>
  <c r="AN113" i="18"/>
  <c r="AM113" i="18"/>
  <c r="AL113" i="18"/>
  <c r="AK113" i="18"/>
  <c r="AJ113" i="18"/>
  <c r="AI113" i="18"/>
  <c r="AH113" i="18"/>
  <c r="AG113" i="18"/>
  <c r="BA112" i="18"/>
  <c r="AY112" i="18"/>
  <c r="AX112" i="18"/>
  <c r="AW112" i="18"/>
  <c r="AU112" i="18"/>
  <c r="AT112" i="18"/>
  <c r="AS112" i="18"/>
  <c r="AR112" i="18"/>
  <c r="AP112" i="18"/>
  <c r="AO112" i="18"/>
  <c r="AN112" i="18"/>
  <c r="AM112" i="18"/>
  <c r="AL112" i="18"/>
  <c r="AK112" i="18"/>
  <c r="AJ112" i="18"/>
  <c r="AI112" i="18"/>
  <c r="AH112" i="18"/>
  <c r="AG112" i="18"/>
  <c r="BA111" i="18"/>
  <c r="CA111" i="18" s="1"/>
  <c r="AY111" i="18"/>
  <c r="AX111" i="18"/>
  <c r="AW111" i="18"/>
  <c r="AU111" i="18"/>
  <c r="AT111" i="18"/>
  <c r="AS111" i="18"/>
  <c r="AR111" i="18"/>
  <c r="AP111" i="18"/>
  <c r="AO111" i="18"/>
  <c r="AN111" i="18"/>
  <c r="AM111" i="18"/>
  <c r="AL111" i="18"/>
  <c r="AK111" i="18"/>
  <c r="AJ111" i="18"/>
  <c r="AI111" i="18"/>
  <c r="AH111" i="18"/>
  <c r="AG111" i="18"/>
  <c r="BA110" i="18"/>
  <c r="CB110" i="18" s="1"/>
  <c r="AY110" i="18"/>
  <c r="AX110" i="18"/>
  <c r="AW110" i="18"/>
  <c r="AU110" i="18"/>
  <c r="AT110" i="18"/>
  <c r="AS110" i="18"/>
  <c r="AR110" i="18"/>
  <c r="AP110" i="18"/>
  <c r="AO110" i="18"/>
  <c r="AN110" i="18"/>
  <c r="AM110" i="18"/>
  <c r="AL110" i="18"/>
  <c r="AK110" i="18"/>
  <c r="AJ110" i="18"/>
  <c r="AI110" i="18"/>
  <c r="AH110" i="18"/>
  <c r="AG110" i="18"/>
  <c r="BA109" i="18"/>
  <c r="AY109" i="18"/>
  <c r="AX109" i="18"/>
  <c r="AW109" i="18"/>
  <c r="AU109" i="18"/>
  <c r="AT109" i="18"/>
  <c r="AS109" i="18"/>
  <c r="AR109" i="18"/>
  <c r="AP109" i="18"/>
  <c r="AO109" i="18"/>
  <c r="AN109" i="18"/>
  <c r="AM109" i="18"/>
  <c r="AL109" i="18"/>
  <c r="AK109" i="18"/>
  <c r="AJ109" i="18"/>
  <c r="AI109" i="18"/>
  <c r="AH109" i="18"/>
  <c r="AG109" i="18"/>
  <c r="BA108" i="18"/>
  <c r="CI108" i="18" s="1"/>
  <c r="AY108" i="18"/>
  <c r="AX108" i="18"/>
  <c r="AW108" i="18"/>
  <c r="AU108" i="18"/>
  <c r="AT108" i="18"/>
  <c r="AS108" i="18"/>
  <c r="AR108" i="18"/>
  <c r="AP108" i="18"/>
  <c r="AO108" i="18"/>
  <c r="AN108" i="18"/>
  <c r="AM108" i="18"/>
  <c r="AL108" i="18"/>
  <c r="AK108" i="18"/>
  <c r="AJ108" i="18"/>
  <c r="AI108" i="18"/>
  <c r="AH108" i="18"/>
  <c r="AG108" i="18"/>
  <c r="BL107" i="18"/>
  <c r="BA107" i="18"/>
  <c r="CJ107" i="18" s="1"/>
  <c r="AY107" i="18"/>
  <c r="AX107" i="18"/>
  <c r="AW107" i="18"/>
  <c r="AU107" i="18"/>
  <c r="AT107" i="18"/>
  <c r="AS107" i="18"/>
  <c r="AR107" i="18"/>
  <c r="AP107" i="18"/>
  <c r="AO107" i="18"/>
  <c r="AN107" i="18"/>
  <c r="AM107" i="18"/>
  <c r="AL107" i="18"/>
  <c r="AK107" i="18"/>
  <c r="AJ107" i="18"/>
  <c r="AI107" i="18"/>
  <c r="AH107" i="18"/>
  <c r="AG107" i="18"/>
  <c r="BA106" i="18"/>
  <c r="CJ106" i="18" s="1"/>
  <c r="AY106" i="18"/>
  <c r="AX106" i="18"/>
  <c r="AW106" i="18"/>
  <c r="AU106" i="18"/>
  <c r="AT106" i="18"/>
  <c r="AS106" i="18"/>
  <c r="AR106" i="18"/>
  <c r="AP106" i="18"/>
  <c r="AO106" i="18"/>
  <c r="AN106" i="18"/>
  <c r="AM106" i="18"/>
  <c r="AL106" i="18"/>
  <c r="AK106" i="18"/>
  <c r="AJ106" i="18"/>
  <c r="AI106" i="18"/>
  <c r="AH106" i="18"/>
  <c r="AG106" i="18"/>
  <c r="BA105" i="18"/>
  <c r="BZ105" i="18" s="1"/>
  <c r="AY105" i="18"/>
  <c r="AX105" i="18"/>
  <c r="AW105" i="18"/>
  <c r="AU105" i="18"/>
  <c r="AT105" i="18"/>
  <c r="AS105" i="18"/>
  <c r="AR105" i="18"/>
  <c r="AP105" i="18"/>
  <c r="AO105" i="18"/>
  <c r="AN105" i="18"/>
  <c r="AM105" i="18"/>
  <c r="AL105" i="18"/>
  <c r="AK105" i="18"/>
  <c r="AJ105" i="18"/>
  <c r="AI105" i="18"/>
  <c r="AH105" i="18"/>
  <c r="AG105" i="18"/>
  <c r="BA104" i="18"/>
  <c r="BJ104" i="18" s="1"/>
  <c r="AY104" i="18"/>
  <c r="AX104" i="18"/>
  <c r="AW104" i="18"/>
  <c r="AU104" i="18"/>
  <c r="AT104" i="18"/>
  <c r="AS104" i="18"/>
  <c r="AR104" i="18"/>
  <c r="AP104" i="18"/>
  <c r="AO104" i="18"/>
  <c r="AN104" i="18"/>
  <c r="AM104" i="18"/>
  <c r="AL104" i="18"/>
  <c r="AK104" i="18"/>
  <c r="AJ104" i="18"/>
  <c r="AI104" i="18"/>
  <c r="AH104" i="18"/>
  <c r="AG104" i="18"/>
  <c r="BA103" i="18"/>
  <c r="AY103" i="18"/>
  <c r="AX103" i="18"/>
  <c r="AW103" i="18"/>
  <c r="AU103" i="18"/>
  <c r="AT103" i="18"/>
  <c r="AS103" i="18"/>
  <c r="AR103" i="18"/>
  <c r="AP103" i="18"/>
  <c r="AO103" i="18"/>
  <c r="AN103" i="18"/>
  <c r="AM103" i="18"/>
  <c r="AL103" i="18"/>
  <c r="AK103" i="18"/>
  <c r="AJ103" i="18"/>
  <c r="AI103" i="18"/>
  <c r="AH103" i="18"/>
  <c r="AG103" i="18"/>
  <c r="BA102" i="18"/>
  <c r="BS102" i="18" s="1"/>
  <c r="AY102" i="18"/>
  <c r="AX102" i="18"/>
  <c r="AW102" i="18"/>
  <c r="AU102" i="18"/>
  <c r="AT102" i="18"/>
  <c r="AS102" i="18"/>
  <c r="AR102" i="18"/>
  <c r="AP102" i="18"/>
  <c r="AO102" i="18"/>
  <c r="AN102" i="18"/>
  <c r="AM102" i="18"/>
  <c r="AL102" i="18"/>
  <c r="AK102" i="18"/>
  <c r="AJ102" i="18"/>
  <c r="AI102" i="18"/>
  <c r="AH102" i="18"/>
  <c r="AG102" i="18"/>
  <c r="BA101" i="18"/>
  <c r="AY101" i="18"/>
  <c r="AX101" i="18"/>
  <c r="AW101" i="18"/>
  <c r="AU101" i="18"/>
  <c r="AT101" i="18"/>
  <c r="AS101" i="18"/>
  <c r="AR101" i="18"/>
  <c r="AP101" i="18"/>
  <c r="AO101" i="18"/>
  <c r="AN101" i="18"/>
  <c r="AM101" i="18"/>
  <c r="AL101" i="18"/>
  <c r="AK101" i="18"/>
  <c r="AJ101" i="18"/>
  <c r="AI101" i="18"/>
  <c r="AH101" i="18"/>
  <c r="AG101" i="18"/>
  <c r="BA100" i="18"/>
  <c r="BS100" i="18" s="1"/>
  <c r="AY100" i="18"/>
  <c r="AX100" i="18"/>
  <c r="AW100" i="18"/>
  <c r="AU100" i="18"/>
  <c r="AT100" i="18"/>
  <c r="AS100" i="18"/>
  <c r="AR100" i="18"/>
  <c r="AP100" i="18"/>
  <c r="AO100" i="18"/>
  <c r="AN100" i="18"/>
  <c r="AM100" i="18"/>
  <c r="AL100" i="18"/>
  <c r="AK100" i="18"/>
  <c r="AJ100" i="18"/>
  <c r="AI100" i="18"/>
  <c r="AH100" i="18"/>
  <c r="AG100" i="18"/>
  <c r="BA99" i="18"/>
  <c r="BS99" i="18" s="1"/>
  <c r="AY99" i="18"/>
  <c r="AX99" i="18"/>
  <c r="AW99" i="18"/>
  <c r="AU99" i="18"/>
  <c r="AT99" i="18"/>
  <c r="AS99" i="18"/>
  <c r="AR99" i="18"/>
  <c r="AP99" i="18"/>
  <c r="AO99" i="18"/>
  <c r="AN99" i="18"/>
  <c r="AM99" i="18"/>
  <c r="AL99" i="18"/>
  <c r="AK99" i="18"/>
  <c r="AJ99" i="18"/>
  <c r="AI99" i="18"/>
  <c r="AH99" i="18"/>
  <c r="AG99" i="18"/>
  <c r="BA98" i="18"/>
  <c r="BS98" i="18" s="1"/>
  <c r="AY98" i="18"/>
  <c r="AX98" i="18"/>
  <c r="AW98" i="18"/>
  <c r="AU98" i="18"/>
  <c r="AT98" i="18"/>
  <c r="AS98" i="18"/>
  <c r="AR98" i="18"/>
  <c r="AP98" i="18"/>
  <c r="AO98" i="18"/>
  <c r="AN98" i="18"/>
  <c r="AM98" i="18"/>
  <c r="AL98" i="18"/>
  <c r="AK98" i="18"/>
  <c r="AJ98" i="18"/>
  <c r="AI98" i="18"/>
  <c r="AH98" i="18"/>
  <c r="AG98" i="18"/>
  <c r="BA97" i="18"/>
  <c r="CI97" i="18" s="1"/>
  <c r="AY97" i="18"/>
  <c r="AX97" i="18"/>
  <c r="AW97" i="18"/>
  <c r="AU97" i="18"/>
  <c r="AT97" i="18"/>
  <c r="AS97" i="18"/>
  <c r="AR97" i="18"/>
  <c r="AP97" i="18"/>
  <c r="AO97" i="18"/>
  <c r="AN97" i="18"/>
  <c r="AM97" i="18"/>
  <c r="AL97" i="18"/>
  <c r="AK97" i="18"/>
  <c r="AJ97" i="18"/>
  <c r="AI97" i="18"/>
  <c r="AH97" i="18"/>
  <c r="AG97" i="18"/>
  <c r="BA96" i="18"/>
  <c r="BZ96" i="18" s="1"/>
  <c r="AY96" i="18"/>
  <c r="AX96" i="18"/>
  <c r="AW96" i="18"/>
  <c r="AU96" i="18"/>
  <c r="AT96" i="18"/>
  <c r="AS96" i="18"/>
  <c r="AR96" i="18"/>
  <c r="AP96" i="18"/>
  <c r="AO96" i="18"/>
  <c r="AN96" i="18"/>
  <c r="AM96" i="18"/>
  <c r="AL96" i="18"/>
  <c r="AK96" i="18"/>
  <c r="AJ96" i="18"/>
  <c r="AI96" i="18"/>
  <c r="AH96" i="18"/>
  <c r="AG96" i="18"/>
  <c r="BA95" i="18"/>
  <c r="CK95" i="18" s="1"/>
  <c r="AY95" i="18"/>
  <c r="AX95" i="18"/>
  <c r="AW95" i="18"/>
  <c r="AU95" i="18"/>
  <c r="AT95" i="18"/>
  <c r="AS95" i="18"/>
  <c r="AR95" i="18"/>
  <c r="AP95" i="18"/>
  <c r="AO95" i="18"/>
  <c r="AN95" i="18"/>
  <c r="AM95" i="18"/>
  <c r="AL95" i="18"/>
  <c r="AK95" i="18"/>
  <c r="AJ95" i="18"/>
  <c r="AI95" i="18"/>
  <c r="AH95" i="18"/>
  <c r="AG95" i="18"/>
  <c r="BA94" i="18"/>
  <c r="BS94" i="18" s="1"/>
  <c r="AY94" i="18"/>
  <c r="AX94" i="18"/>
  <c r="AW94" i="18"/>
  <c r="AU94" i="18"/>
  <c r="AT94" i="18"/>
  <c r="AS94" i="18"/>
  <c r="AR94" i="18"/>
  <c r="AP94" i="18"/>
  <c r="AO94" i="18"/>
  <c r="AN94" i="18"/>
  <c r="AM94" i="18"/>
  <c r="AL94" i="18"/>
  <c r="AK94" i="18"/>
  <c r="AJ94" i="18"/>
  <c r="AI94" i="18"/>
  <c r="AH94" i="18"/>
  <c r="AG94" i="18"/>
  <c r="BA93" i="18"/>
  <c r="BS93" i="18" s="1"/>
  <c r="AY93" i="18"/>
  <c r="AX93" i="18"/>
  <c r="AW93" i="18"/>
  <c r="AU93" i="18"/>
  <c r="AT93" i="18"/>
  <c r="AS93" i="18"/>
  <c r="AR93" i="18"/>
  <c r="AP93" i="18"/>
  <c r="AO93" i="18"/>
  <c r="AN93" i="18"/>
  <c r="AM93" i="18"/>
  <c r="AL93" i="18"/>
  <c r="AK93" i="18"/>
  <c r="AJ93" i="18"/>
  <c r="AI93" i="18"/>
  <c r="AH93" i="18"/>
  <c r="AG93" i="18"/>
  <c r="BA92" i="18"/>
  <c r="BS92" i="18" s="1"/>
  <c r="AY92" i="18"/>
  <c r="AX92" i="18"/>
  <c r="AW92" i="18"/>
  <c r="AU92" i="18"/>
  <c r="AT92" i="18"/>
  <c r="AS92" i="18"/>
  <c r="AR92" i="18"/>
  <c r="AP92" i="18"/>
  <c r="AO92" i="18"/>
  <c r="AN92" i="18"/>
  <c r="AM92" i="18"/>
  <c r="AL92" i="18"/>
  <c r="AK92" i="18"/>
  <c r="AJ92" i="18"/>
  <c r="AI92" i="18"/>
  <c r="AH92" i="18"/>
  <c r="AG92" i="18"/>
  <c r="BA91" i="18"/>
  <c r="BS91" i="18" s="1"/>
  <c r="AY91" i="18"/>
  <c r="AX91" i="18"/>
  <c r="AW91" i="18"/>
  <c r="AU91" i="18"/>
  <c r="AT91" i="18"/>
  <c r="AS91" i="18"/>
  <c r="AR91" i="18"/>
  <c r="AP91" i="18"/>
  <c r="AO91" i="18"/>
  <c r="AN91" i="18"/>
  <c r="AM91" i="18"/>
  <c r="AL91" i="18"/>
  <c r="AK91" i="18"/>
  <c r="AJ91" i="18"/>
  <c r="AI91" i="18"/>
  <c r="AH91" i="18"/>
  <c r="AG91" i="18"/>
  <c r="BA90" i="18"/>
  <c r="BS90" i="18" s="1"/>
  <c r="AY90" i="18"/>
  <c r="AX90" i="18"/>
  <c r="AW90" i="18"/>
  <c r="AU90" i="18"/>
  <c r="AT90" i="18"/>
  <c r="AS90" i="18"/>
  <c r="AR90" i="18"/>
  <c r="AP90" i="18"/>
  <c r="AO90" i="18"/>
  <c r="AN90" i="18"/>
  <c r="AM90" i="18"/>
  <c r="AL90" i="18"/>
  <c r="AK90" i="18"/>
  <c r="AJ90" i="18"/>
  <c r="AI90" i="18"/>
  <c r="AH90" i="18"/>
  <c r="AG90" i="18"/>
  <c r="BA89" i="18"/>
  <c r="BD89" i="18" s="1"/>
  <c r="AY89" i="18"/>
  <c r="AX89" i="18"/>
  <c r="AW89" i="18"/>
  <c r="AU89" i="18"/>
  <c r="AT89" i="18"/>
  <c r="AS89" i="18"/>
  <c r="AR89" i="18"/>
  <c r="AP89" i="18"/>
  <c r="AO89" i="18"/>
  <c r="AN89" i="18"/>
  <c r="AM89" i="18"/>
  <c r="AL89" i="18"/>
  <c r="AK89" i="18"/>
  <c r="AJ89" i="18"/>
  <c r="AI89" i="18"/>
  <c r="AH89" i="18"/>
  <c r="AG89" i="18"/>
  <c r="BA88" i="18"/>
  <c r="AY88" i="18"/>
  <c r="AX88" i="18"/>
  <c r="AW88" i="18"/>
  <c r="AU88" i="18"/>
  <c r="AT88" i="18"/>
  <c r="AS88" i="18"/>
  <c r="AR88" i="18"/>
  <c r="AP88" i="18"/>
  <c r="AO88" i="18"/>
  <c r="AN88" i="18"/>
  <c r="AM88" i="18"/>
  <c r="AL88" i="18"/>
  <c r="AK88" i="18"/>
  <c r="AJ88" i="18"/>
  <c r="AI88" i="18"/>
  <c r="AH88" i="18"/>
  <c r="AG88" i="18"/>
  <c r="BA87" i="18"/>
  <c r="CK87" i="18" s="1"/>
  <c r="AY87" i="18"/>
  <c r="AX87" i="18"/>
  <c r="AW87" i="18"/>
  <c r="AU87" i="18"/>
  <c r="AT87" i="18"/>
  <c r="AS87" i="18"/>
  <c r="AR87" i="18"/>
  <c r="AP87" i="18"/>
  <c r="AO87" i="18"/>
  <c r="AN87" i="18"/>
  <c r="AM87" i="18"/>
  <c r="AL87" i="18"/>
  <c r="AK87" i="18"/>
  <c r="AJ87" i="18"/>
  <c r="AI87" i="18"/>
  <c r="AH87" i="18"/>
  <c r="AG87" i="18"/>
  <c r="BA86" i="18"/>
  <c r="BS86" i="18" s="1"/>
  <c r="AY86" i="18"/>
  <c r="AX86" i="18"/>
  <c r="AW86" i="18"/>
  <c r="AU86" i="18"/>
  <c r="AT86" i="18"/>
  <c r="AS86" i="18"/>
  <c r="AR86" i="18"/>
  <c r="AP86" i="18"/>
  <c r="AO86" i="18"/>
  <c r="AN86" i="18"/>
  <c r="AM86" i="18"/>
  <c r="AL86" i="18"/>
  <c r="AK86" i="18"/>
  <c r="AJ86" i="18"/>
  <c r="AI86" i="18"/>
  <c r="AH86" i="18"/>
  <c r="AG86" i="18"/>
  <c r="BA85" i="18"/>
  <c r="CA85" i="18" s="1"/>
  <c r="AY85" i="18"/>
  <c r="AX85" i="18"/>
  <c r="AW85" i="18"/>
  <c r="AU85" i="18"/>
  <c r="AT85" i="18"/>
  <c r="AS85" i="18"/>
  <c r="AR85" i="18"/>
  <c r="AP85" i="18"/>
  <c r="AO85" i="18"/>
  <c r="AN85" i="18"/>
  <c r="AM85" i="18"/>
  <c r="AL85" i="18"/>
  <c r="AK85" i="18"/>
  <c r="AJ85" i="18"/>
  <c r="AI85" i="18"/>
  <c r="AH85" i="18"/>
  <c r="AG85" i="18"/>
  <c r="BA84" i="18"/>
  <c r="BS84" i="18" s="1"/>
  <c r="AY84" i="18"/>
  <c r="AX84" i="18"/>
  <c r="AW84" i="18"/>
  <c r="AU84" i="18"/>
  <c r="AT84" i="18"/>
  <c r="AS84" i="18"/>
  <c r="AR84" i="18"/>
  <c r="AP84" i="18"/>
  <c r="AO84" i="18"/>
  <c r="AN84" i="18"/>
  <c r="AM84" i="18"/>
  <c r="AL84" i="18"/>
  <c r="AK84" i="18"/>
  <c r="AJ84" i="18"/>
  <c r="AI84" i="18"/>
  <c r="AH84" i="18"/>
  <c r="AG84" i="18"/>
  <c r="BZ83" i="18"/>
  <c r="BA83" i="18"/>
  <c r="CK83" i="18" s="1"/>
  <c r="AY83" i="18"/>
  <c r="AX83" i="18"/>
  <c r="AW83" i="18"/>
  <c r="AU83" i="18"/>
  <c r="AT83" i="18"/>
  <c r="AS83" i="18"/>
  <c r="AR83" i="18"/>
  <c r="AP83" i="18"/>
  <c r="AO83" i="18"/>
  <c r="AN83" i="18"/>
  <c r="AM83" i="18"/>
  <c r="AL83" i="18"/>
  <c r="AK83" i="18"/>
  <c r="AJ83" i="18"/>
  <c r="AI83" i="18"/>
  <c r="AH83" i="18"/>
  <c r="AG83" i="18"/>
  <c r="BA82" i="18"/>
  <c r="BS82" i="18" s="1"/>
  <c r="AY82" i="18"/>
  <c r="AX82" i="18"/>
  <c r="AW82" i="18"/>
  <c r="AU82" i="18"/>
  <c r="AT82" i="18"/>
  <c r="AS82" i="18"/>
  <c r="AR82" i="18"/>
  <c r="AP82" i="18"/>
  <c r="AO82" i="18"/>
  <c r="AN82" i="18"/>
  <c r="AM82" i="18"/>
  <c r="AL82" i="18"/>
  <c r="AK82" i="18"/>
  <c r="AJ82" i="18"/>
  <c r="AI82" i="18"/>
  <c r="AH82" i="18"/>
  <c r="AG82" i="18"/>
  <c r="BA81" i="18"/>
  <c r="BS81" i="18" s="1"/>
  <c r="AY81" i="18"/>
  <c r="AX81" i="18"/>
  <c r="AW81" i="18"/>
  <c r="AU81" i="18"/>
  <c r="AT81" i="18"/>
  <c r="AS81" i="18"/>
  <c r="AR81" i="18"/>
  <c r="AP81" i="18"/>
  <c r="AO81" i="18"/>
  <c r="AN81" i="18"/>
  <c r="AM81" i="18"/>
  <c r="AL81" i="18"/>
  <c r="AK81" i="18"/>
  <c r="AJ81" i="18"/>
  <c r="AI81" i="18"/>
  <c r="AH81" i="18"/>
  <c r="AG81" i="18"/>
  <c r="BA80" i="18"/>
  <c r="CJ80" i="18" s="1"/>
  <c r="AY80" i="18"/>
  <c r="AX80" i="18"/>
  <c r="AW80" i="18"/>
  <c r="AU80" i="18"/>
  <c r="AT80" i="18"/>
  <c r="AS80" i="18"/>
  <c r="AR80" i="18"/>
  <c r="AP80" i="18"/>
  <c r="AO80" i="18"/>
  <c r="AN80" i="18"/>
  <c r="AM80" i="18"/>
  <c r="AL80" i="18"/>
  <c r="AK80" i="18"/>
  <c r="AJ80" i="18"/>
  <c r="AI80" i="18"/>
  <c r="AH80" i="18"/>
  <c r="AG80" i="18"/>
  <c r="BA79" i="18"/>
  <c r="CK79" i="18" s="1"/>
  <c r="AY79" i="18"/>
  <c r="AX79" i="18"/>
  <c r="AW79" i="18"/>
  <c r="AU79" i="18"/>
  <c r="AT79" i="18"/>
  <c r="AS79" i="18"/>
  <c r="AR79" i="18"/>
  <c r="AP79" i="18"/>
  <c r="AO79" i="18"/>
  <c r="AN79" i="18"/>
  <c r="AM79" i="18"/>
  <c r="AL79" i="18"/>
  <c r="AK79" i="18"/>
  <c r="AJ79" i="18"/>
  <c r="AI79" i="18"/>
  <c r="AH79" i="18"/>
  <c r="AG79" i="18"/>
  <c r="BA78" i="18"/>
  <c r="BS78" i="18" s="1"/>
  <c r="AY78" i="18"/>
  <c r="AX78" i="18"/>
  <c r="AW78" i="18"/>
  <c r="AU78" i="18"/>
  <c r="AT78" i="18"/>
  <c r="AS78" i="18"/>
  <c r="AR78" i="18"/>
  <c r="AP78" i="18"/>
  <c r="AO78" i="18"/>
  <c r="AN78" i="18"/>
  <c r="AM78" i="18"/>
  <c r="AL78" i="18"/>
  <c r="AK78" i="18"/>
  <c r="AJ78" i="18"/>
  <c r="AI78" i="18"/>
  <c r="AH78" i="18"/>
  <c r="AG78" i="18"/>
  <c r="BA77" i="18"/>
  <c r="BS77" i="18" s="1"/>
  <c r="AY77" i="18"/>
  <c r="AX77" i="18"/>
  <c r="AW77" i="18"/>
  <c r="AU77" i="18"/>
  <c r="AT77" i="18"/>
  <c r="AS77" i="18"/>
  <c r="AR77" i="18"/>
  <c r="AP77" i="18"/>
  <c r="AO77" i="18"/>
  <c r="AN77" i="18"/>
  <c r="AM77" i="18"/>
  <c r="AL77" i="18"/>
  <c r="AK77" i="18"/>
  <c r="AJ77" i="18"/>
  <c r="AI77" i="18"/>
  <c r="AH77" i="18"/>
  <c r="AG77" i="18"/>
  <c r="BA76" i="18"/>
  <c r="BS76" i="18" s="1"/>
  <c r="AY76" i="18"/>
  <c r="AX76" i="18"/>
  <c r="AW76" i="18"/>
  <c r="AU76" i="18"/>
  <c r="AT76" i="18"/>
  <c r="AS76" i="18"/>
  <c r="AR76" i="18"/>
  <c r="AP76" i="18"/>
  <c r="AO76" i="18"/>
  <c r="AN76" i="18"/>
  <c r="AM76" i="18"/>
  <c r="AL76" i="18"/>
  <c r="AK76" i="18"/>
  <c r="AJ76" i="18"/>
  <c r="AI76" i="18"/>
  <c r="AH76" i="18"/>
  <c r="AG76" i="18"/>
  <c r="BA75" i="18"/>
  <c r="CK75" i="18" s="1"/>
  <c r="AY75" i="18"/>
  <c r="AX75" i="18"/>
  <c r="AW75" i="18"/>
  <c r="AU75" i="18"/>
  <c r="AT75" i="18"/>
  <c r="AS75" i="18"/>
  <c r="AR75" i="18"/>
  <c r="AP75" i="18"/>
  <c r="AO75" i="18"/>
  <c r="AN75" i="18"/>
  <c r="AM75" i="18"/>
  <c r="AL75" i="18"/>
  <c r="AK75" i="18"/>
  <c r="AJ75" i="18"/>
  <c r="AI75" i="18"/>
  <c r="AH75" i="18"/>
  <c r="AG75" i="18"/>
  <c r="BA74" i="18"/>
  <c r="BS74" i="18" s="1"/>
  <c r="AY74" i="18"/>
  <c r="AX74" i="18"/>
  <c r="AW74" i="18"/>
  <c r="AU74" i="18"/>
  <c r="AT74" i="18"/>
  <c r="AS74" i="18"/>
  <c r="AR74" i="18"/>
  <c r="AP74" i="18"/>
  <c r="AO74" i="18"/>
  <c r="AN74" i="18"/>
  <c r="AM74" i="18"/>
  <c r="AL74" i="18"/>
  <c r="AK74" i="18"/>
  <c r="AJ74" i="18"/>
  <c r="AI74" i="18"/>
  <c r="AH74" i="18"/>
  <c r="AG74" i="18"/>
  <c r="BA73" i="18"/>
  <c r="CJ73" i="18" s="1"/>
  <c r="AY73" i="18"/>
  <c r="AX73" i="18"/>
  <c r="AW73" i="18"/>
  <c r="AU73" i="18"/>
  <c r="AT73" i="18"/>
  <c r="AS73" i="18"/>
  <c r="AR73" i="18"/>
  <c r="AP73" i="18"/>
  <c r="AO73" i="18"/>
  <c r="AN73" i="18"/>
  <c r="AM73" i="18"/>
  <c r="AL73" i="18"/>
  <c r="AK73" i="18"/>
  <c r="AJ73" i="18"/>
  <c r="AI73" i="18"/>
  <c r="AH73" i="18"/>
  <c r="AG73" i="18"/>
  <c r="BA72" i="18"/>
  <c r="CJ72" i="18" s="1"/>
  <c r="AY72" i="18"/>
  <c r="AX72" i="18"/>
  <c r="AW72" i="18"/>
  <c r="AU72" i="18"/>
  <c r="AT72" i="18"/>
  <c r="AS72" i="18"/>
  <c r="AR72" i="18"/>
  <c r="AP72" i="18"/>
  <c r="AO72" i="18"/>
  <c r="AN72" i="18"/>
  <c r="AM72" i="18"/>
  <c r="AL72" i="18"/>
  <c r="AK72" i="18"/>
  <c r="AJ72" i="18"/>
  <c r="AI72" i="18"/>
  <c r="AH72" i="18"/>
  <c r="AG72" i="18"/>
  <c r="BA71" i="18"/>
  <c r="AY71" i="18"/>
  <c r="AX71" i="18"/>
  <c r="AW71" i="18"/>
  <c r="AU71" i="18"/>
  <c r="AT71" i="18"/>
  <c r="AS71" i="18"/>
  <c r="AR71" i="18"/>
  <c r="AP71" i="18"/>
  <c r="AO71" i="18"/>
  <c r="AN71" i="18"/>
  <c r="AM71" i="18"/>
  <c r="AL71" i="18"/>
  <c r="AK71" i="18"/>
  <c r="AJ71" i="18"/>
  <c r="AI71" i="18"/>
  <c r="AH71" i="18"/>
  <c r="AG71" i="18"/>
  <c r="BA70" i="18"/>
  <c r="BS70" i="18" s="1"/>
  <c r="AY70" i="18"/>
  <c r="AX70" i="18"/>
  <c r="AW70" i="18"/>
  <c r="AU70" i="18"/>
  <c r="AT70" i="18"/>
  <c r="AS70" i="18"/>
  <c r="AR70" i="18"/>
  <c r="AP70" i="18"/>
  <c r="AO70" i="18"/>
  <c r="AN70" i="18"/>
  <c r="AM70" i="18"/>
  <c r="AL70" i="18"/>
  <c r="AK70" i="18"/>
  <c r="AJ70" i="18"/>
  <c r="AI70" i="18"/>
  <c r="AH70" i="18"/>
  <c r="AG70" i="18"/>
  <c r="BA69" i="18"/>
  <c r="CB69" i="18" s="1"/>
  <c r="AY69" i="18"/>
  <c r="AX69" i="18"/>
  <c r="AW69" i="18"/>
  <c r="AU69" i="18"/>
  <c r="AT69" i="18"/>
  <c r="AS69" i="18"/>
  <c r="AR69" i="18"/>
  <c r="AP69" i="18"/>
  <c r="AO69" i="18"/>
  <c r="AN69" i="18"/>
  <c r="AM69" i="18"/>
  <c r="AL69" i="18"/>
  <c r="AK69" i="18"/>
  <c r="AJ69" i="18"/>
  <c r="AI69" i="18"/>
  <c r="AH69" i="18"/>
  <c r="AG69" i="18"/>
  <c r="BA68" i="18"/>
  <c r="BS68" i="18" s="1"/>
  <c r="AY68" i="18"/>
  <c r="AX68" i="18"/>
  <c r="AW68" i="18"/>
  <c r="AU68" i="18"/>
  <c r="AT68" i="18"/>
  <c r="AS68" i="18"/>
  <c r="AR68" i="18"/>
  <c r="AP68" i="18"/>
  <c r="AO68" i="18"/>
  <c r="AN68" i="18"/>
  <c r="AM68" i="18"/>
  <c r="AL68" i="18"/>
  <c r="AK68" i="18"/>
  <c r="AJ68" i="18"/>
  <c r="AI68" i="18"/>
  <c r="AH68" i="18"/>
  <c r="AG68" i="18"/>
  <c r="BA67" i="18"/>
  <c r="CN67" i="18" s="1"/>
  <c r="AY67" i="18"/>
  <c r="AX67" i="18"/>
  <c r="AW67" i="18"/>
  <c r="AU67" i="18"/>
  <c r="AT67" i="18"/>
  <c r="AS67" i="18"/>
  <c r="AR67" i="18"/>
  <c r="AP67" i="18"/>
  <c r="AO67" i="18"/>
  <c r="AN67" i="18"/>
  <c r="AM67" i="18"/>
  <c r="AL67" i="18"/>
  <c r="AK67" i="18"/>
  <c r="AJ67" i="18"/>
  <c r="AI67" i="18"/>
  <c r="AH67" i="18"/>
  <c r="AG67" i="18"/>
  <c r="BA66" i="18"/>
  <c r="CK66" i="18" s="1"/>
  <c r="AY66" i="18"/>
  <c r="AX66" i="18"/>
  <c r="AW66" i="18"/>
  <c r="AU66" i="18"/>
  <c r="AT66" i="18"/>
  <c r="AS66" i="18"/>
  <c r="AR66" i="18"/>
  <c r="AP66" i="18"/>
  <c r="AO66" i="18"/>
  <c r="AN66" i="18"/>
  <c r="AM66" i="18"/>
  <c r="AL66" i="18"/>
  <c r="AK66" i="18"/>
  <c r="AJ66" i="18"/>
  <c r="AI66" i="18"/>
  <c r="AH66" i="18"/>
  <c r="AG66" i="18"/>
  <c r="BA65" i="18"/>
  <c r="CN65" i="18" s="1"/>
  <c r="AY65" i="18"/>
  <c r="AX65" i="18"/>
  <c r="AW65" i="18"/>
  <c r="AU65" i="18"/>
  <c r="AT65" i="18"/>
  <c r="AS65" i="18"/>
  <c r="AR65" i="18"/>
  <c r="AP65" i="18"/>
  <c r="AO65" i="18"/>
  <c r="AN65" i="18"/>
  <c r="AM65" i="18"/>
  <c r="AL65" i="18"/>
  <c r="AK65" i="18"/>
  <c r="AJ65" i="18"/>
  <c r="AI65" i="18"/>
  <c r="AH65" i="18"/>
  <c r="AG65" i="18"/>
  <c r="BA64" i="18"/>
  <c r="CI64" i="18" s="1"/>
  <c r="AY64" i="18"/>
  <c r="AX64" i="18"/>
  <c r="AW64" i="18"/>
  <c r="AU64" i="18"/>
  <c r="AT64" i="18"/>
  <c r="AS64" i="18"/>
  <c r="AR64" i="18"/>
  <c r="AP64" i="18"/>
  <c r="AO64" i="18"/>
  <c r="AN64" i="18"/>
  <c r="AM64" i="18"/>
  <c r="AL64" i="18"/>
  <c r="AK64" i="18"/>
  <c r="AJ64" i="18"/>
  <c r="AI64" i="18"/>
  <c r="AH64" i="18"/>
  <c r="AG64" i="18"/>
  <c r="BA63" i="18"/>
  <c r="CN63" i="18" s="1"/>
  <c r="AY63" i="18"/>
  <c r="AX63" i="18"/>
  <c r="AW63" i="18"/>
  <c r="AU63" i="18"/>
  <c r="AT63" i="18"/>
  <c r="AS63" i="18"/>
  <c r="AR63" i="18"/>
  <c r="AP63" i="18"/>
  <c r="AO63" i="18"/>
  <c r="AN63" i="18"/>
  <c r="AM63" i="18"/>
  <c r="AL63" i="18"/>
  <c r="AK63" i="18"/>
  <c r="AJ63" i="18"/>
  <c r="AI63" i="18"/>
  <c r="AH63" i="18"/>
  <c r="AG63" i="18"/>
  <c r="BA62" i="18"/>
  <c r="CJ62" i="18" s="1"/>
  <c r="AY62" i="18"/>
  <c r="AX62" i="18"/>
  <c r="AW62" i="18"/>
  <c r="AU62" i="18"/>
  <c r="AT62" i="18"/>
  <c r="AS62" i="18"/>
  <c r="AR62" i="18"/>
  <c r="AP62" i="18"/>
  <c r="AO62" i="18"/>
  <c r="AN62" i="18"/>
  <c r="AM62" i="18"/>
  <c r="AL62" i="18"/>
  <c r="AK62" i="18"/>
  <c r="AJ62" i="18"/>
  <c r="AI62" i="18"/>
  <c r="AH62" i="18"/>
  <c r="AG62" i="18"/>
  <c r="BA61" i="18"/>
  <c r="CN61" i="18" s="1"/>
  <c r="AY61" i="18"/>
  <c r="AX61" i="18"/>
  <c r="AW61" i="18"/>
  <c r="AU61" i="18"/>
  <c r="AT61" i="18"/>
  <c r="AS61" i="18"/>
  <c r="AR61" i="18"/>
  <c r="AP61" i="18"/>
  <c r="AO61" i="18"/>
  <c r="AN61" i="18"/>
  <c r="AM61" i="18"/>
  <c r="AL61" i="18"/>
  <c r="AK61" i="18"/>
  <c r="AJ61" i="18"/>
  <c r="AI61" i="18"/>
  <c r="AH61" i="18"/>
  <c r="AG61" i="18"/>
  <c r="BA60" i="18"/>
  <c r="CN60" i="18" s="1"/>
  <c r="AY60" i="18"/>
  <c r="AX60" i="18"/>
  <c r="AW60" i="18"/>
  <c r="AU60" i="18"/>
  <c r="AT60" i="18"/>
  <c r="AS60" i="18"/>
  <c r="AR60" i="18"/>
  <c r="AP60" i="18"/>
  <c r="AO60" i="18"/>
  <c r="AN60" i="18"/>
  <c r="AM60" i="18"/>
  <c r="AL60" i="18"/>
  <c r="AK60" i="18"/>
  <c r="AJ60" i="18"/>
  <c r="AI60" i="18"/>
  <c r="AH60" i="18"/>
  <c r="AG60" i="18"/>
  <c r="BA59" i="18"/>
  <c r="CN59" i="18" s="1"/>
  <c r="AY59" i="18"/>
  <c r="AX59" i="18"/>
  <c r="AW59" i="18"/>
  <c r="AU59" i="18"/>
  <c r="AT59" i="18"/>
  <c r="AS59" i="18"/>
  <c r="AR59" i="18"/>
  <c r="AP59" i="18"/>
  <c r="AO59" i="18"/>
  <c r="AN59" i="18"/>
  <c r="AM59" i="18"/>
  <c r="AL59" i="18"/>
  <c r="AK59" i="18"/>
  <c r="AJ59" i="18"/>
  <c r="AI59" i="18"/>
  <c r="AH59" i="18"/>
  <c r="AG59" i="18"/>
  <c r="BA58" i="18"/>
  <c r="CJ58" i="18" s="1"/>
  <c r="AY58" i="18"/>
  <c r="AX58" i="18"/>
  <c r="AW58" i="18"/>
  <c r="AU58" i="18"/>
  <c r="AT58" i="18"/>
  <c r="AS58" i="18"/>
  <c r="AR58" i="18"/>
  <c r="AP58" i="18"/>
  <c r="AO58" i="18"/>
  <c r="AN58" i="18"/>
  <c r="AM58" i="18"/>
  <c r="AL58" i="18"/>
  <c r="AK58" i="18"/>
  <c r="AJ58" i="18"/>
  <c r="AI58" i="18"/>
  <c r="AH58" i="18"/>
  <c r="AG58" i="18"/>
  <c r="BA57" i="18"/>
  <c r="CK57" i="18" s="1"/>
  <c r="AY57" i="18"/>
  <c r="AX57" i="18"/>
  <c r="AW57" i="18"/>
  <c r="AU57" i="18"/>
  <c r="AT57" i="18"/>
  <c r="AS57" i="18"/>
  <c r="AR57" i="18"/>
  <c r="AP57" i="18"/>
  <c r="AO57" i="18"/>
  <c r="AN57" i="18"/>
  <c r="AM57" i="18"/>
  <c r="AL57" i="18"/>
  <c r="AK57" i="18"/>
  <c r="AJ57" i="18"/>
  <c r="AI57" i="18"/>
  <c r="AH57" i="18"/>
  <c r="AG57" i="18"/>
  <c r="BA56" i="18"/>
  <c r="CK56" i="18" s="1"/>
  <c r="AY56" i="18"/>
  <c r="AX56" i="18"/>
  <c r="AW56" i="18"/>
  <c r="AU56" i="18"/>
  <c r="AT56" i="18"/>
  <c r="AS56" i="18"/>
  <c r="AR56" i="18"/>
  <c r="AP56" i="18"/>
  <c r="AO56" i="18"/>
  <c r="AN56" i="18"/>
  <c r="AM56" i="18"/>
  <c r="AL56" i="18"/>
  <c r="AK56" i="18"/>
  <c r="AJ56" i="18"/>
  <c r="AI56" i="18"/>
  <c r="AH56" i="18"/>
  <c r="AG56" i="18"/>
  <c r="BA55" i="18"/>
  <c r="CL55" i="18" s="1"/>
  <c r="AY55" i="18"/>
  <c r="AX55" i="18"/>
  <c r="AW55" i="18"/>
  <c r="AU55" i="18"/>
  <c r="AT55" i="18"/>
  <c r="AS55" i="18"/>
  <c r="AR55" i="18"/>
  <c r="AP55" i="18"/>
  <c r="AO55" i="18"/>
  <c r="AN55" i="18"/>
  <c r="AM55" i="18"/>
  <c r="AL55" i="18"/>
  <c r="AK55" i="18"/>
  <c r="AJ55" i="18"/>
  <c r="AI55" i="18"/>
  <c r="AH55" i="18"/>
  <c r="AG55" i="18"/>
  <c r="BA54" i="18"/>
  <c r="CK54" i="18" s="1"/>
  <c r="AY54" i="18"/>
  <c r="AX54" i="18"/>
  <c r="AW54" i="18"/>
  <c r="AU54" i="18"/>
  <c r="AT54" i="18"/>
  <c r="AS54" i="18"/>
  <c r="AR54" i="18"/>
  <c r="AP54" i="18"/>
  <c r="AO54" i="18"/>
  <c r="AN54" i="18"/>
  <c r="AM54" i="18"/>
  <c r="AL54" i="18"/>
  <c r="AK54" i="18"/>
  <c r="AJ54" i="18"/>
  <c r="AI54" i="18"/>
  <c r="AH54" i="18"/>
  <c r="AG54" i="18"/>
  <c r="BA53" i="18"/>
  <c r="CK53" i="18" s="1"/>
  <c r="AY53" i="18"/>
  <c r="AX53" i="18"/>
  <c r="AW53" i="18"/>
  <c r="AU53" i="18"/>
  <c r="AT53" i="18"/>
  <c r="AS53" i="18"/>
  <c r="AR53" i="18"/>
  <c r="AP53" i="18"/>
  <c r="AO53" i="18"/>
  <c r="AN53" i="18"/>
  <c r="AM53" i="18"/>
  <c r="AL53" i="18"/>
  <c r="AK53" i="18"/>
  <c r="AJ53" i="18"/>
  <c r="AI53" i="18"/>
  <c r="AH53" i="18"/>
  <c r="AG53" i="18"/>
  <c r="BA52" i="18"/>
  <c r="CK52" i="18" s="1"/>
  <c r="AY52" i="18"/>
  <c r="AX52" i="18"/>
  <c r="AW52" i="18"/>
  <c r="AU52" i="18"/>
  <c r="AT52" i="18"/>
  <c r="AS52" i="18"/>
  <c r="AR52" i="18"/>
  <c r="AP52" i="18"/>
  <c r="AO52" i="18"/>
  <c r="AN52" i="18"/>
  <c r="AM52" i="18"/>
  <c r="AL52" i="18"/>
  <c r="AK52" i="18"/>
  <c r="AJ52" i="18"/>
  <c r="AI52" i="18"/>
  <c r="AH52" i="18"/>
  <c r="AG52" i="18"/>
  <c r="BA51" i="18"/>
  <c r="CK51" i="18" s="1"/>
  <c r="AY51" i="18"/>
  <c r="AX51" i="18"/>
  <c r="AW51" i="18"/>
  <c r="AU51" i="18"/>
  <c r="AT51" i="18"/>
  <c r="AS51" i="18"/>
  <c r="AR51" i="18"/>
  <c r="AP51" i="18"/>
  <c r="AO51" i="18"/>
  <c r="AN51" i="18"/>
  <c r="AM51" i="18"/>
  <c r="AL51" i="18"/>
  <c r="AK51" i="18"/>
  <c r="AJ51" i="18"/>
  <c r="AI51" i="18"/>
  <c r="AH51" i="18"/>
  <c r="AG51" i="18"/>
  <c r="BA50" i="18"/>
  <c r="CK50" i="18" s="1"/>
  <c r="AY50" i="18"/>
  <c r="AX50" i="18"/>
  <c r="AW50" i="18"/>
  <c r="AU50" i="18"/>
  <c r="AT50" i="18"/>
  <c r="AS50" i="18"/>
  <c r="AR50" i="18"/>
  <c r="AP50" i="18"/>
  <c r="AO50" i="18"/>
  <c r="AN50" i="18"/>
  <c r="AM50" i="18"/>
  <c r="AL50" i="18"/>
  <c r="AK50" i="18"/>
  <c r="AJ50" i="18"/>
  <c r="AI50" i="18"/>
  <c r="AH50" i="18"/>
  <c r="AG50" i="18"/>
  <c r="BA49" i="18"/>
  <c r="CK49" i="18" s="1"/>
  <c r="AY49" i="18"/>
  <c r="AX49" i="18"/>
  <c r="AW49" i="18"/>
  <c r="AU49" i="18"/>
  <c r="AT49" i="18"/>
  <c r="AS49" i="18"/>
  <c r="AR49" i="18"/>
  <c r="AP49" i="18"/>
  <c r="AO49" i="18"/>
  <c r="AN49" i="18"/>
  <c r="AM49" i="18"/>
  <c r="AL49" i="18"/>
  <c r="AK49" i="18"/>
  <c r="AJ49" i="18"/>
  <c r="AI49" i="18"/>
  <c r="AH49" i="18"/>
  <c r="AG49" i="18"/>
  <c r="BA48" i="18"/>
  <c r="CK48" i="18" s="1"/>
  <c r="AY48" i="18"/>
  <c r="AX48" i="18"/>
  <c r="AW48" i="18"/>
  <c r="AU48" i="18"/>
  <c r="AT48" i="18"/>
  <c r="AS48" i="18"/>
  <c r="AR48" i="18"/>
  <c r="AP48" i="18"/>
  <c r="AO48" i="18"/>
  <c r="AN48" i="18"/>
  <c r="AM48" i="18"/>
  <c r="AL48" i="18"/>
  <c r="AK48" i="18"/>
  <c r="AJ48" i="18"/>
  <c r="AI48" i="18"/>
  <c r="AH48" i="18"/>
  <c r="AG48" i="18"/>
  <c r="BA47" i="18"/>
  <c r="CJ47" i="18" s="1"/>
  <c r="AY47" i="18"/>
  <c r="AX47" i="18"/>
  <c r="AW47" i="18"/>
  <c r="AU47" i="18"/>
  <c r="AT47" i="18"/>
  <c r="AS47" i="18"/>
  <c r="AR47" i="18"/>
  <c r="AP47" i="18"/>
  <c r="AO47" i="18"/>
  <c r="AN47" i="18"/>
  <c r="AM47" i="18"/>
  <c r="AL47" i="18"/>
  <c r="AK47" i="18"/>
  <c r="AJ47" i="18"/>
  <c r="AI47" i="18"/>
  <c r="AH47" i="18"/>
  <c r="AG47" i="18"/>
  <c r="BA46" i="18"/>
  <c r="CJ46" i="18" s="1"/>
  <c r="AY46" i="18"/>
  <c r="AX46" i="18"/>
  <c r="AW46" i="18"/>
  <c r="AU46" i="18"/>
  <c r="AT46" i="18"/>
  <c r="AS46" i="18"/>
  <c r="AR46" i="18"/>
  <c r="AP46" i="18"/>
  <c r="AO46" i="18"/>
  <c r="AN46" i="18"/>
  <c r="AM46" i="18"/>
  <c r="AL46" i="18"/>
  <c r="AK46" i="18"/>
  <c r="AJ46" i="18"/>
  <c r="AI46" i="18"/>
  <c r="AH46" i="18"/>
  <c r="AG46" i="18"/>
  <c r="CC45" i="18"/>
  <c r="BA45" i="18"/>
  <c r="CJ45" i="18" s="1"/>
  <c r="AY45" i="18"/>
  <c r="AX45" i="18"/>
  <c r="AW45" i="18"/>
  <c r="AU45" i="18"/>
  <c r="AT45" i="18"/>
  <c r="AS45" i="18"/>
  <c r="AR45" i="18"/>
  <c r="AP45" i="18"/>
  <c r="AO45" i="18"/>
  <c r="AN45" i="18"/>
  <c r="AM45" i="18"/>
  <c r="AL45" i="18"/>
  <c r="AK45" i="18"/>
  <c r="AJ45" i="18"/>
  <c r="AI45" i="18"/>
  <c r="AH45" i="18"/>
  <c r="AG45" i="18"/>
  <c r="BA44" i="18"/>
  <c r="CJ44" i="18" s="1"/>
  <c r="AY44" i="18"/>
  <c r="AX44" i="18"/>
  <c r="AW44" i="18"/>
  <c r="AU44" i="18"/>
  <c r="AT44" i="18"/>
  <c r="AS44" i="18"/>
  <c r="AR44" i="18"/>
  <c r="AP44" i="18"/>
  <c r="AO44" i="18"/>
  <c r="AN44" i="18"/>
  <c r="AM44" i="18"/>
  <c r="AL44" i="18"/>
  <c r="AK44" i="18"/>
  <c r="AJ44" i="18"/>
  <c r="AI44" i="18"/>
  <c r="AH44" i="18"/>
  <c r="AG44" i="18"/>
  <c r="BA43" i="18"/>
  <c r="CJ43" i="18" s="1"/>
  <c r="AY43" i="18"/>
  <c r="AX43" i="18"/>
  <c r="AW43" i="18"/>
  <c r="AU43" i="18"/>
  <c r="AT43" i="18"/>
  <c r="AS43" i="18"/>
  <c r="AR43" i="18"/>
  <c r="AP43" i="18"/>
  <c r="AO43" i="18"/>
  <c r="AN43" i="18"/>
  <c r="AM43" i="18"/>
  <c r="AL43" i="18"/>
  <c r="AK43" i="18"/>
  <c r="AJ43" i="18"/>
  <c r="AI43" i="18"/>
  <c r="AH43" i="18"/>
  <c r="AG43" i="18"/>
  <c r="BE42" i="18"/>
  <c r="BA42" i="18"/>
  <c r="CJ42" i="18" s="1"/>
  <c r="AY42" i="18"/>
  <c r="AX42" i="18"/>
  <c r="AW42" i="18"/>
  <c r="AU42" i="18"/>
  <c r="AT42" i="18"/>
  <c r="AS42" i="18"/>
  <c r="AR42" i="18"/>
  <c r="AP42" i="18"/>
  <c r="AO42" i="18"/>
  <c r="AN42" i="18"/>
  <c r="AM42" i="18"/>
  <c r="AL42" i="18"/>
  <c r="AK42" i="18"/>
  <c r="AJ42" i="18"/>
  <c r="AI42" i="18"/>
  <c r="AH42" i="18"/>
  <c r="AG42" i="18"/>
  <c r="BA41" i="18"/>
  <c r="CJ41" i="18" s="1"/>
  <c r="AY41" i="18"/>
  <c r="AX41" i="18"/>
  <c r="AW41" i="18"/>
  <c r="AU41" i="18"/>
  <c r="AT41" i="18"/>
  <c r="AS41" i="18"/>
  <c r="AR41" i="18"/>
  <c r="AP41" i="18"/>
  <c r="AO41" i="18"/>
  <c r="AN41" i="18"/>
  <c r="AM41" i="18"/>
  <c r="AL41" i="18"/>
  <c r="AK41" i="18"/>
  <c r="AJ41" i="18"/>
  <c r="AI41" i="18"/>
  <c r="AH41" i="18"/>
  <c r="AG41" i="18"/>
  <c r="BA40" i="18"/>
  <c r="CJ40" i="18" s="1"/>
  <c r="AY40" i="18"/>
  <c r="AX40" i="18"/>
  <c r="AW40" i="18"/>
  <c r="AU40" i="18"/>
  <c r="AT40" i="18"/>
  <c r="AS40" i="18"/>
  <c r="AR40" i="18"/>
  <c r="AP40" i="18"/>
  <c r="AO40" i="18"/>
  <c r="AN40" i="18"/>
  <c r="AM40" i="18"/>
  <c r="AL40" i="18"/>
  <c r="AK40" i="18"/>
  <c r="AJ40" i="18"/>
  <c r="AI40" i="18"/>
  <c r="AH40" i="18"/>
  <c r="AG40" i="18"/>
  <c r="BA39" i="18"/>
  <c r="CJ39" i="18" s="1"/>
  <c r="AY39" i="18"/>
  <c r="AX39" i="18"/>
  <c r="AW39" i="18"/>
  <c r="AU39" i="18"/>
  <c r="AT39" i="18"/>
  <c r="AS39" i="18"/>
  <c r="AR39" i="18"/>
  <c r="AP39" i="18"/>
  <c r="AO39" i="18"/>
  <c r="AN39" i="18"/>
  <c r="AM39" i="18"/>
  <c r="AL39" i="18"/>
  <c r="AK39" i="18"/>
  <c r="AJ39" i="18"/>
  <c r="AI39" i="18"/>
  <c r="AH39" i="18"/>
  <c r="AG39" i="18"/>
  <c r="BA38" i="18"/>
  <c r="CJ38" i="18" s="1"/>
  <c r="AY38" i="18"/>
  <c r="AX38" i="18"/>
  <c r="AW38" i="18"/>
  <c r="AU38" i="18"/>
  <c r="AT38" i="18"/>
  <c r="AS38" i="18"/>
  <c r="AR38" i="18"/>
  <c r="AP38" i="18"/>
  <c r="AO38" i="18"/>
  <c r="AN38" i="18"/>
  <c r="AM38" i="18"/>
  <c r="AL38" i="18"/>
  <c r="AK38" i="18"/>
  <c r="AJ38" i="18"/>
  <c r="AI38" i="18"/>
  <c r="AH38" i="18"/>
  <c r="AG38" i="18"/>
  <c r="BA37" i="18"/>
  <c r="CJ37" i="18" s="1"/>
  <c r="AY37" i="18"/>
  <c r="AX37" i="18"/>
  <c r="AW37" i="18"/>
  <c r="AU37" i="18"/>
  <c r="AT37" i="18"/>
  <c r="AS37" i="18"/>
  <c r="AR37" i="18"/>
  <c r="AP37" i="18"/>
  <c r="AO37" i="18"/>
  <c r="AN37" i="18"/>
  <c r="AM37" i="18"/>
  <c r="AL37" i="18"/>
  <c r="AK37" i="18"/>
  <c r="AJ37" i="18"/>
  <c r="AI37" i="18"/>
  <c r="AH37" i="18"/>
  <c r="AG37" i="18"/>
  <c r="BA36" i="18"/>
  <c r="CJ36" i="18" s="1"/>
  <c r="AY36" i="18"/>
  <c r="AX36" i="18"/>
  <c r="AW36" i="18"/>
  <c r="AU36" i="18"/>
  <c r="AT36" i="18"/>
  <c r="AS36" i="18"/>
  <c r="AR36" i="18"/>
  <c r="AP36" i="18"/>
  <c r="AO36" i="18"/>
  <c r="AN36" i="18"/>
  <c r="AM36" i="18"/>
  <c r="AL36" i="18"/>
  <c r="AK36" i="18"/>
  <c r="AJ36" i="18"/>
  <c r="AI36" i="18"/>
  <c r="AH36" i="18"/>
  <c r="AG36" i="18"/>
  <c r="BA35" i="18"/>
  <c r="CJ35" i="18" s="1"/>
  <c r="AY35" i="18"/>
  <c r="AX35" i="18"/>
  <c r="AW35" i="18"/>
  <c r="AU35" i="18"/>
  <c r="AT35" i="18"/>
  <c r="AS35" i="18"/>
  <c r="AR35" i="18"/>
  <c r="AP35" i="18"/>
  <c r="AO35" i="18"/>
  <c r="AN35" i="18"/>
  <c r="AM35" i="18"/>
  <c r="AL35" i="18"/>
  <c r="AK35" i="18"/>
  <c r="AJ35" i="18"/>
  <c r="AI35" i="18"/>
  <c r="AH35" i="18"/>
  <c r="AG35" i="18"/>
  <c r="BA34" i="18"/>
  <c r="CJ34" i="18" s="1"/>
  <c r="AY34" i="18"/>
  <c r="AX34" i="18"/>
  <c r="AW34" i="18"/>
  <c r="AU34" i="18"/>
  <c r="AT34" i="18"/>
  <c r="AS34" i="18"/>
  <c r="AR34" i="18"/>
  <c r="AP34" i="18"/>
  <c r="AO34" i="18"/>
  <c r="AN34" i="18"/>
  <c r="AM34" i="18"/>
  <c r="AL34" i="18"/>
  <c r="AK34" i="18"/>
  <c r="AJ34" i="18"/>
  <c r="AI34" i="18"/>
  <c r="AH34" i="18"/>
  <c r="AG34" i="18"/>
  <c r="BA33" i="18"/>
  <c r="CJ33" i="18" s="1"/>
  <c r="AY33" i="18"/>
  <c r="AX33" i="18"/>
  <c r="AW33" i="18"/>
  <c r="AU33" i="18"/>
  <c r="AT33" i="18"/>
  <c r="AS33" i="18"/>
  <c r="AR33" i="18"/>
  <c r="AP33" i="18"/>
  <c r="AO33" i="18"/>
  <c r="AN33" i="18"/>
  <c r="AM33" i="18"/>
  <c r="AL33" i="18"/>
  <c r="AK33" i="18"/>
  <c r="AJ33" i="18"/>
  <c r="AI33" i="18"/>
  <c r="AH33" i="18"/>
  <c r="AG33" i="18"/>
  <c r="BA32" i="18"/>
  <c r="CJ32" i="18" s="1"/>
  <c r="AY32" i="18"/>
  <c r="AX32" i="18"/>
  <c r="AW32" i="18"/>
  <c r="AU32" i="18"/>
  <c r="AT32" i="18"/>
  <c r="AS32" i="18"/>
  <c r="AR32" i="18"/>
  <c r="AP32" i="18"/>
  <c r="AO32" i="18"/>
  <c r="AN32" i="18"/>
  <c r="AM32" i="18"/>
  <c r="AL32" i="18"/>
  <c r="AK32" i="18"/>
  <c r="AJ32" i="18"/>
  <c r="AI32" i="18"/>
  <c r="AH32" i="18"/>
  <c r="AG32" i="18"/>
  <c r="BA31" i="18"/>
  <c r="CI31" i="18" s="1"/>
  <c r="AY31" i="18"/>
  <c r="AX31" i="18"/>
  <c r="AW31" i="18"/>
  <c r="AU31" i="18"/>
  <c r="AT31" i="18"/>
  <c r="AS31" i="18"/>
  <c r="AR31" i="18"/>
  <c r="AP31" i="18"/>
  <c r="AO31" i="18"/>
  <c r="AN31" i="18"/>
  <c r="AM31" i="18"/>
  <c r="AL31" i="18"/>
  <c r="AK31" i="18"/>
  <c r="AJ31" i="18"/>
  <c r="AI31" i="18"/>
  <c r="AH31" i="18"/>
  <c r="AG31" i="18"/>
  <c r="BA30" i="18"/>
  <c r="CI30" i="18" s="1"/>
  <c r="AY30" i="18"/>
  <c r="AX30" i="18"/>
  <c r="AW30" i="18"/>
  <c r="AU30" i="18"/>
  <c r="AT30" i="18"/>
  <c r="AS30" i="18"/>
  <c r="AR30" i="18"/>
  <c r="AP30" i="18"/>
  <c r="AO30" i="18"/>
  <c r="AN30" i="18"/>
  <c r="AM30" i="18"/>
  <c r="AL30" i="18"/>
  <c r="AK30" i="18"/>
  <c r="AJ30" i="18"/>
  <c r="AI30" i="18"/>
  <c r="AH30" i="18"/>
  <c r="AG30" i="18"/>
  <c r="BA29" i="18"/>
  <c r="BU29" i="18" s="1"/>
  <c r="AY29" i="18"/>
  <c r="AX29" i="18"/>
  <c r="AW29" i="18"/>
  <c r="AU29" i="18"/>
  <c r="AT29" i="18"/>
  <c r="AS29" i="18"/>
  <c r="AR29" i="18"/>
  <c r="AP29" i="18"/>
  <c r="AO29" i="18"/>
  <c r="AN29" i="18"/>
  <c r="AM29" i="18"/>
  <c r="AL29" i="18"/>
  <c r="AK29" i="18"/>
  <c r="AJ29" i="18"/>
  <c r="AI29" i="18"/>
  <c r="AH29" i="18"/>
  <c r="AG29" i="18"/>
  <c r="BA28" i="18"/>
  <c r="CI28" i="18" s="1"/>
  <c r="AY28" i="18"/>
  <c r="AX28" i="18"/>
  <c r="AW28" i="18"/>
  <c r="AU28" i="18"/>
  <c r="AT28" i="18"/>
  <c r="AS28" i="18"/>
  <c r="AR28" i="18"/>
  <c r="AP28" i="18"/>
  <c r="AO28" i="18"/>
  <c r="AN28" i="18"/>
  <c r="AM28" i="18"/>
  <c r="AL28" i="18"/>
  <c r="AK28" i="18"/>
  <c r="AJ28" i="18"/>
  <c r="AI28" i="18"/>
  <c r="AH28" i="18"/>
  <c r="AG28" i="18"/>
  <c r="BA27" i="18"/>
  <c r="CI27" i="18" s="1"/>
  <c r="AY27" i="18"/>
  <c r="AX27" i="18"/>
  <c r="AW27" i="18"/>
  <c r="AU27" i="18"/>
  <c r="AT27" i="18"/>
  <c r="AS27" i="18"/>
  <c r="AR27" i="18"/>
  <c r="AP27" i="18"/>
  <c r="AO27" i="18"/>
  <c r="AN27" i="18"/>
  <c r="AM27" i="18"/>
  <c r="AL27" i="18"/>
  <c r="AK27" i="18"/>
  <c r="AJ27" i="18"/>
  <c r="AI27" i="18"/>
  <c r="AH27" i="18"/>
  <c r="AG27" i="18"/>
  <c r="BA26" i="18"/>
  <c r="CI26" i="18" s="1"/>
  <c r="AY26" i="18"/>
  <c r="AX26" i="18"/>
  <c r="AW26" i="18"/>
  <c r="AU26" i="18"/>
  <c r="AT26" i="18"/>
  <c r="AS26" i="18"/>
  <c r="AR26" i="18"/>
  <c r="AP26" i="18"/>
  <c r="AO26" i="18"/>
  <c r="AN26" i="18"/>
  <c r="AM26" i="18"/>
  <c r="AL26" i="18"/>
  <c r="AK26" i="18"/>
  <c r="AJ26" i="18"/>
  <c r="AI26" i="18"/>
  <c r="AH26" i="18"/>
  <c r="AG26" i="18"/>
  <c r="BA25" i="18"/>
  <c r="CI25" i="18" s="1"/>
  <c r="AY25" i="18"/>
  <c r="AX25" i="18"/>
  <c r="AW25" i="18"/>
  <c r="AU25" i="18"/>
  <c r="AT25" i="18"/>
  <c r="AS25" i="18"/>
  <c r="AR25" i="18"/>
  <c r="AP25" i="18"/>
  <c r="AO25" i="18"/>
  <c r="AN25" i="18"/>
  <c r="AM25" i="18"/>
  <c r="AL25" i="18"/>
  <c r="AK25" i="18"/>
  <c r="AJ25" i="18"/>
  <c r="AI25" i="18"/>
  <c r="AH25" i="18"/>
  <c r="AG25" i="18"/>
  <c r="BA24" i="18"/>
  <c r="CL24" i="18" s="1"/>
  <c r="AY24" i="18"/>
  <c r="AX24" i="18"/>
  <c r="AW24" i="18"/>
  <c r="AU24" i="18"/>
  <c r="AT24" i="18"/>
  <c r="AS24" i="18"/>
  <c r="AR24" i="18"/>
  <c r="AP24" i="18"/>
  <c r="AO24" i="18"/>
  <c r="AN24" i="18"/>
  <c r="AM24" i="18"/>
  <c r="AL24" i="18"/>
  <c r="AK24" i="18"/>
  <c r="AJ24" i="18"/>
  <c r="AI24" i="18"/>
  <c r="AH24" i="18"/>
  <c r="AG24" i="18"/>
  <c r="BA23" i="18"/>
  <c r="CG23" i="18" s="1"/>
  <c r="AY23" i="18"/>
  <c r="AX23" i="18"/>
  <c r="AW23" i="18"/>
  <c r="AU23" i="18"/>
  <c r="AT23" i="18"/>
  <c r="AS23" i="18"/>
  <c r="AR23" i="18"/>
  <c r="AP23" i="18"/>
  <c r="AO23" i="18"/>
  <c r="AN23" i="18"/>
  <c r="AM23" i="18"/>
  <c r="AL23" i="18"/>
  <c r="AK23" i="18"/>
  <c r="AJ23" i="18"/>
  <c r="AI23" i="18"/>
  <c r="AH23" i="18"/>
  <c r="AG23" i="18"/>
  <c r="BA22" i="18"/>
  <c r="CC22" i="18" s="1"/>
  <c r="AY22" i="18"/>
  <c r="AX22" i="18"/>
  <c r="AW22" i="18"/>
  <c r="AU22" i="18"/>
  <c r="AT22" i="18"/>
  <c r="AS22" i="18"/>
  <c r="AR22" i="18"/>
  <c r="AP22" i="18"/>
  <c r="AO22" i="18"/>
  <c r="AN22" i="18"/>
  <c r="AM22" i="18"/>
  <c r="AL22" i="18"/>
  <c r="AK22" i="18"/>
  <c r="AJ22" i="18"/>
  <c r="AI22" i="18"/>
  <c r="AH22" i="18"/>
  <c r="AG22" i="18"/>
  <c r="BA21" i="18"/>
  <c r="CI21" i="18" s="1"/>
  <c r="AY21" i="18"/>
  <c r="AX21" i="18"/>
  <c r="AW21" i="18"/>
  <c r="AU21" i="18"/>
  <c r="AT21" i="18"/>
  <c r="AS21" i="18"/>
  <c r="AR21" i="18"/>
  <c r="AP21" i="18"/>
  <c r="AO21" i="18"/>
  <c r="AN21" i="18"/>
  <c r="AM21" i="18"/>
  <c r="AL21" i="18"/>
  <c r="AK21" i="18"/>
  <c r="AJ21" i="18"/>
  <c r="AI21" i="18"/>
  <c r="AH21" i="18"/>
  <c r="AG21" i="18"/>
  <c r="BA20" i="18"/>
  <c r="BS20" i="18" s="1"/>
  <c r="AY20" i="18"/>
  <c r="AX20" i="18"/>
  <c r="AW20" i="18"/>
  <c r="AU20" i="18"/>
  <c r="AT20" i="18"/>
  <c r="AS20" i="18"/>
  <c r="AR20" i="18"/>
  <c r="AP20" i="18"/>
  <c r="AO20" i="18"/>
  <c r="AN20" i="18"/>
  <c r="AM20" i="18"/>
  <c r="AL20" i="18"/>
  <c r="AK20" i="18"/>
  <c r="AJ20" i="18"/>
  <c r="AI20" i="18"/>
  <c r="AH20" i="18"/>
  <c r="AG20" i="18"/>
  <c r="BA19" i="18"/>
  <c r="CI19" i="18" s="1"/>
  <c r="AY19" i="18"/>
  <c r="AX19" i="18"/>
  <c r="AW19" i="18"/>
  <c r="AU19" i="18"/>
  <c r="AT19" i="18"/>
  <c r="AS19" i="18"/>
  <c r="AR19" i="18"/>
  <c r="AP19" i="18"/>
  <c r="AO19" i="18"/>
  <c r="AN19" i="18"/>
  <c r="AM19" i="18"/>
  <c r="AL19" i="18"/>
  <c r="AK19" i="18"/>
  <c r="AJ19" i="18"/>
  <c r="AI19" i="18"/>
  <c r="AH19" i="18"/>
  <c r="AG19" i="18"/>
  <c r="BA18" i="18"/>
  <c r="CF18" i="18" s="1"/>
  <c r="AY18" i="18"/>
  <c r="AX18" i="18"/>
  <c r="AW18" i="18"/>
  <c r="AU18" i="18"/>
  <c r="AT18" i="18"/>
  <c r="AS18" i="18"/>
  <c r="AR18" i="18"/>
  <c r="AP18" i="18"/>
  <c r="AO18" i="18"/>
  <c r="AN18" i="18"/>
  <c r="AM18" i="18"/>
  <c r="AL18" i="18"/>
  <c r="AK18" i="18"/>
  <c r="AJ18" i="18"/>
  <c r="AI18" i="18"/>
  <c r="AH18" i="18"/>
  <c r="AG18" i="18"/>
  <c r="BA17" i="18"/>
  <c r="CI17" i="18" s="1"/>
  <c r="AY17" i="18"/>
  <c r="AX17" i="18"/>
  <c r="AW17" i="18"/>
  <c r="AU17" i="18"/>
  <c r="AT17" i="18"/>
  <c r="AS17" i="18"/>
  <c r="AR17" i="18"/>
  <c r="AP17" i="18"/>
  <c r="AO17" i="18"/>
  <c r="AN17" i="18"/>
  <c r="AM17" i="18"/>
  <c r="AL17" i="18"/>
  <c r="AK17" i="18"/>
  <c r="AJ17" i="18"/>
  <c r="AI17" i="18"/>
  <c r="AH17" i="18"/>
  <c r="AG17" i="18"/>
  <c r="BA16" i="18"/>
  <c r="CI16" i="18" s="1"/>
  <c r="AY16" i="18"/>
  <c r="AX16" i="18"/>
  <c r="AW16" i="18"/>
  <c r="AU16" i="18"/>
  <c r="AT16" i="18"/>
  <c r="AS16" i="18"/>
  <c r="AR16" i="18"/>
  <c r="AP16" i="18"/>
  <c r="AO16" i="18"/>
  <c r="AN16" i="18"/>
  <c r="AM16" i="18"/>
  <c r="AL16" i="18"/>
  <c r="AK16" i="18"/>
  <c r="AJ16" i="18"/>
  <c r="AI16" i="18"/>
  <c r="AH16" i="18"/>
  <c r="AG16" i="18"/>
  <c r="BA14" i="18"/>
  <c r="AY14" i="18"/>
  <c r="AX14" i="18"/>
  <c r="AW14" i="18"/>
  <c r="AU14" i="18"/>
  <c r="AT14" i="18"/>
  <c r="AR14" i="18"/>
  <c r="AP14" i="18"/>
  <c r="AS14" i="18" s="1"/>
  <c r="AO14" i="18"/>
  <c r="AN14" i="18"/>
  <c r="AM14" i="18"/>
  <c r="AL14" i="18"/>
  <c r="AK14" i="18"/>
  <c r="AJ14" i="18"/>
  <c r="AI14" i="18"/>
  <c r="AH14" i="18"/>
  <c r="AG14" i="18"/>
  <c r="BA13" i="18"/>
  <c r="CI13" i="18" s="1"/>
  <c r="AY13" i="18"/>
  <c r="AX13" i="18"/>
  <c r="AW13" i="18"/>
  <c r="AU13" i="18"/>
  <c r="AT13" i="18"/>
  <c r="AS13" i="18"/>
  <c r="AR13" i="18"/>
  <c r="AP13" i="18"/>
  <c r="AO13" i="18"/>
  <c r="AN13" i="18"/>
  <c r="AM13" i="18"/>
  <c r="AL13" i="18"/>
  <c r="AK13" i="18"/>
  <c r="AJ13" i="18"/>
  <c r="AI13" i="18"/>
  <c r="AH13" i="18"/>
  <c r="AG13" i="18"/>
  <c r="BA12" i="18"/>
  <c r="CI12" i="18" s="1"/>
  <c r="AY12" i="18"/>
  <c r="AX12" i="18"/>
  <c r="AW12" i="18"/>
  <c r="AU12" i="18"/>
  <c r="AT12" i="18"/>
  <c r="AR12" i="18"/>
  <c r="AP12" i="18"/>
  <c r="AS12" i="18" s="1"/>
  <c r="AO12" i="18"/>
  <c r="AN12" i="18"/>
  <c r="AM12" i="18"/>
  <c r="AL12" i="18"/>
  <c r="AK12" i="18"/>
  <c r="AJ12" i="18"/>
  <c r="AI12" i="18"/>
  <c r="AH12" i="18"/>
  <c r="AG12" i="18"/>
  <c r="D7" i="18"/>
  <c r="D6" i="18"/>
  <c r="D5" i="18"/>
  <c r="D43" i="14"/>
  <c r="Z36" i="14"/>
  <c r="J131" i="1"/>
  <c r="J130" i="1"/>
  <c r="J129" i="1"/>
  <c r="J128" i="1"/>
  <c r="J127" i="1"/>
  <c r="J126" i="1"/>
  <c r="J125" i="1"/>
  <c r="J124" i="1"/>
  <c r="J123" i="1"/>
  <c r="J122" i="1"/>
  <c r="J121" i="1"/>
  <c r="H118" i="1"/>
  <c r="H117" i="1"/>
  <c r="H116" i="1"/>
  <c r="H115" i="1"/>
  <c r="H112" i="1"/>
  <c r="H111" i="1"/>
  <c r="H110" i="1"/>
  <c r="H109" i="1"/>
  <c r="H108" i="1"/>
  <c r="N107" i="1"/>
  <c r="H107" i="1"/>
  <c r="N106" i="1"/>
  <c r="N105" i="1"/>
  <c r="N104" i="1"/>
  <c r="H104" i="1"/>
  <c r="N103" i="1"/>
  <c r="H103" i="1"/>
  <c r="N102" i="1"/>
  <c r="H102" i="1"/>
  <c r="Q97" i="1"/>
  <c r="R96" i="1"/>
  <c r="Q96" i="1"/>
  <c r="P96" i="1"/>
  <c r="R95" i="1"/>
  <c r="Q95" i="1"/>
  <c r="P95" i="1"/>
  <c r="R94" i="1"/>
  <c r="Q94" i="1"/>
  <c r="P94" i="1"/>
  <c r="L94" i="1"/>
  <c r="K94" i="1"/>
  <c r="R93" i="1"/>
  <c r="Q93" i="1"/>
  <c r="P93" i="1"/>
  <c r="L93" i="1"/>
  <c r="K93" i="1"/>
  <c r="AX88" i="1"/>
  <c r="AW88" i="1"/>
  <c r="AV88" i="1"/>
  <c r="AU88" i="1"/>
  <c r="AT88" i="1"/>
  <c r="AS88" i="1" a="1"/>
  <c r="AX87" i="1"/>
  <c r="AW87" i="1"/>
  <c r="AV87" i="1"/>
  <c r="AU87" i="1"/>
  <c r="AT87" i="1"/>
  <c r="AS87" i="1"/>
  <c r="AR87" i="1"/>
  <c r="AX86" i="1"/>
  <c r="AW86" i="1"/>
  <c r="AV86" i="1"/>
  <c r="AU86" i="1"/>
  <c r="AT86" i="1"/>
  <c r="AS86" i="1"/>
  <c r="AR86" i="1"/>
  <c r="AX85" i="1"/>
  <c r="AW85" i="1"/>
  <c r="AV85" i="1"/>
  <c r="AU85" i="1"/>
  <c r="AT85" i="1"/>
  <c r="AS85" i="1"/>
  <c r="AR85" i="1"/>
  <c r="AX84" i="1"/>
  <c r="AW84" i="1"/>
  <c r="AV84" i="1"/>
  <c r="AU84" i="1"/>
  <c r="AT84" i="1"/>
  <c r="AS84" i="1"/>
  <c r="AR84" i="1"/>
  <c r="AX83" i="1"/>
  <c r="AW83" i="1"/>
  <c r="AV83" i="1"/>
  <c r="AU83" i="1"/>
  <c r="AT83" i="1"/>
  <c r="AS83" i="1"/>
  <c r="AR83" i="1"/>
  <c r="AX82" i="1"/>
  <c r="AW82" i="1"/>
  <c r="AV82" i="1"/>
  <c r="AU82" i="1"/>
  <c r="AT82" i="1"/>
  <c r="AS82" i="1"/>
  <c r="AR82" i="1"/>
  <c r="AX81" i="1"/>
  <c r="AW81" i="1"/>
  <c r="AV81" i="1"/>
  <c r="AU81" i="1"/>
  <c r="AT81" i="1"/>
  <c r="AS81" i="1"/>
  <c r="AR81" i="1"/>
  <c r="AX80" i="1"/>
  <c r="AW80" i="1"/>
  <c r="AV80" i="1"/>
  <c r="AU80" i="1"/>
  <c r="AT80" i="1"/>
  <c r="AS80" i="1"/>
  <c r="AR80" i="1"/>
  <c r="AX79" i="1"/>
  <c r="AW79" i="1"/>
  <c r="AV79" i="1"/>
  <c r="AU79" i="1"/>
  <c r="AT79" i="1"/>
  <c r="AS79" i="1"/>
  <c r="AR79" i="1" a="1"/>
  <c r="AR79" i="1"/>
  <c r="AT76" i="1"/>
  <c r="AS76" i="1"/>
  <c r="AR76" i="1"/>
  <c r="AQ76" i="1"/>
  <c r="AN76" i="1"/>
  <c r="AM76" i="1"/>
  <c r="AL76" i="1"/>
  <c r="AK76" i="1"/>
  <c r="AJ76" i="1"/>
  <c r="AI76" i="1"/>
  <c r="AH76" i="1"/>
  <c r="AG76" i="1"/>
  <c r="AF76" i="1"/>
  <c r="AP76" i="1" s="1"/>
  <c r="AT75" i="1"/>
  <c r="AS75" i="1"/>
  <c r="AR75" i="1"/>
  <c r="AQ75" i="1"/>
  <c r="AN75" i="1"/>
  <c r="AM75" i="1"/>
  <c r="AL75" i="1"/>
  <c r="AK75" i="1"/>
  <c r="AJ75" i="1"/>
  <c r="AI75" i="1"/>
  <c r="AH75" i="1"/>
  <c r="AG75" i="1"/>
  <c r="AF75" i="1"/>
  <c r="AP75" i="1" s="1"/>
  <c r="AT74" i="1"/>
  <c r="AS74" i="1"/>
  <c r="AR74" i="1"/>
  <c r="AQ74" i="1"/>
  <c r="AN74" i="1"/>
  <c r="AM74" i="1"/>
  <c r="AL74" i="1"/>
  <c r="AK74" i="1"/>
  <c r="AJ74" i="1"/>
  <c r="AI74" i="1"/>
  <c r="AH74" i="1"/>
  <c r="AG74" i="1"/>
  <c r="AP74" i="1" s="1"/>
  <c r="AF74" i="1"/>
  <c r="AT73" i="1"/>
  <c r="AS73" i="1"/>
  <c r="AR73" i="1"/>
  <c r="AQ73" i="1"/>
  <c r="AN73" i="1"/>
  <c r="AM73" i="1"/>
  <c r="AL73" i="1"/>
  <c r="AK73" i="1"/>
  <c r="AJ73" i="1"/>
  <c r="AI73" i="1"/>
  <c r="AH73" i="1"/>
  <c r="AG73" i="1"/>
  <c r="AF73" i="1"/>
  <c r="AP73" i="1" s="1"/>
  <c r="AT72" i="1"/>
  <c r="AS72" i="1"/>
  <c r="AR72" i="1"/>
  <c r="AQ72" i="1"/>
  <c r="AN72" i="1"/>
  <c r="AM72" i="1"/>
  <c r="AL72" i="1"/>
  <c r="AK72" i="1"/>
  <c r="AJ72" i="1"/>
  <c r="AI72" i="1"/>
  <c r="AH72" i="1"/>
  <c r="AG72" i="1"/>
  <c r="AF72" i="1"/>
  <c r="AP72" i="1" s="1"/>
  <c r="AT71" i="1"/>
  <c r="AS71" i="1"/>
  <c r="AR71" i="1"/>
  <c r="AQ71" i="1"/>
  <c r="AN71" i="1"/>
  <c r="AM71" i="1"/>
  <c r="AL71" i="1"/>
  <c r="AK71" i="1"/>
  <c r="AJ71" i="1"/>
  <c r="AI71" i="1"/>
  <c r="AH71" i="1"/>
  <c r="AG71" i="1"/>
  <c r="AF71" i="1"/>
  <c r="AP71" i="1" s="1"/>
  <c r="AT70" i="1"/>
  <c r="AS70" i="1"/>
  <c r="AR70" i="1"/>
  <c r="AQ70" i="1"/>
  <c r="AN70" i="1"/>
  <c r="AM70" i="1"/>
  <c r="AL70" i="1"/>
  <c r="AK70" i="1"/>
  <c r="AJ70" i="1"/>
  <c r="AI70" i="1"/>
  <c r="AH70" i="1"/>
  <c r="AG70" i="1"/>
  <c r="AP70" i="1" s="1"/>
  <c r="AF70" i="1"/>
  <c r="AT69" i="1"/>
  <c r="AS69" i="1"/>
  <c r="AR69" i="1"/>
  <c r="AQ69" i="1"/>
  <c r="AN69" i="1"/>
  <c r="AM69" i="1"/>
  <c r="AL69" i="1"/>
  <c r="AK69" i="1"/>
  <c r="AJ69" i="1"/>
  <c r="AI69" i="1"/>
  <c r="AH69" i="1"/>
  <c r="AG69" i="1"/>
  <c r="AF69" i="1"/>
  <c r="AP69" i="1" s="1"/>
  <c r="AT68" i="1"/>
  <c r="AS68" i="1"/>
  <c r="AR68" i="1"/>
  <c r="AQ68" i="1"/>
  <c r="AN68" i="1"/>
  <c r="AM68" i="1"/>
  <c r="AL68" i="1"/>
  <c r="AK68" i="1"/>
  <c r="AJ68" i="1"/>
  <c r="AI68" i="1"/>
  <c r="AH68" i="1"/>
  <c r="AG68" i="1"/>
  <c r="AF68" i="1"/>
  <c r="AP68" i="1" s="1"/>
  <c r="AT67" i="1"/>
  <c r="AS67" i="1"/>
  <c r="AR67" i="1"/>
  <c r="AQ67" i="1"/>
  <c r="AN67" i="1"/>
  <c r="AM67" i="1"/>
  <c r="AL67" i="1"/>
  <c r="AK67" i="1"/>
  <c r="AJ67" i="1"/>
  <c r="AI67" i="1"/>
  <c r="AH67" i="1"/>
  <c r="AG67" i="1"/>
  <c r="AF67" i="1"/>
  <c r="AP67" i="1" s="1"/>
  <c r="AT66" i="1"/>
  <c r="AS66" i="1"/>
  <c r="AR66" i="1"/>
  <c r="AQ66" i="1"/>
  <c r="AN66" i="1"/>
  <c r="AM66" i="1"/>
  <c r="AL66" i="1"/>
  <c r="AK66" i="1"/>
  <c r="AJ66" i="1"/>
  <c r="AI66" i="1"/>
  <c r="AH66" i="1"/>
  <c r="AG66" i="1"/>
  <c r="AP66" i="1" s="1"/>
  <c r="AF66" i="1"/>
  <c r="AT65" i="1"/>
  <c r="AS65" i="1"/>
  <c r="AR65" i="1"/>
  <c r="AQ65" i="1"/>
  <c r="AN65" i="1"/>
  <c r="AM65" i="1"/>
  <c r="AL65" i="1"/>
  <c r="AK65" i="1"/>
  <c r="AJ65" i="1"/>
  <c r="AI65" i="1"/>
  <c r="AH65" i="1"/>
  <c r="AG65" i="1"/>
  <c r="AF65" i="1"/>
  <c r="AP65" i="1" s="1"/>
  <c r="AT64" i="1"/>
  <c r="AS64" i="1"/>
  <c r="AR64" i="1"/>
  <c r="AQ64" i="1"/>
  <c r="AN64" i="1"/>
  <c r="AM64" i="1"/>
  <c r="AL64" i="1"/>
  <c r="AK64" i="1"/>
  <c r="AJ64" i="1"/>
  <c r="AI64" i="1"/>
  <c r="AH64" i="1"/>
  <c r="AG64" i="1"/>
  <c r="AF64" i="1"/>
  <c r="AP64" i="1" s="1"/>
  <c r="AT63" i="1"/>
  <c r="AS63" i="1"/>
  <c r="AR63" i="1"/>
  <c r="AQ63" i="1"/>
  <c r="AN63" i="1"/>
  <c r="AM63" i="1"/>
  <c r="AL63" i="1"/>
  <c r="AK63" i="1"/>
  <c r="AJ63" i="1"/>
  <c r="AI63" i="1"/>
  <c r="AH63" i="1"/>
  <c r="AG63" i="1"/>
  <c r="AF63" i="1"/>
  <c r="AP63" i="1" s="1"/>
  <c r="AT62" i="1"/>
  <c r="AS62" i="1"/>
  <c r="AR62" i="1"/>
  <c r="AQ62" i="1"/>
  <c r="AN62" i="1"/>
  <c r="AM62" i="1"/>
  <c r="AL62" i="1"/>
  <c r="AK62" i="1"/>
  <c r="AJ62" i="1"/>
  <c r="AI62" i="1"/>
  <c r="AH62" i="1"/>
  <c r="AG62" i="1"/>
  <c r="AP62" i="1" s="1"/>
  <c r="AF62" i="1"/>
  <c r="AT61" i="1"/>
  <c r="AS61" i="1"/>
  <c r="AR61" i="1"/>
  <c r="AQ61" i="1"/>
  <c r="AN61" i="1"/>
  <c r="AM61" i="1"/>
  <c r="AL61" i="1"/>
  <c r="AK61" i="1"/>
  <c r="AJ61" i="1"/>
  <c r="AI61" i="1"/>
  <c r="AH61" i="1"/>
  <c r="AG61" i="1"/>
  <c r="AF61" i="1"/>
  <c r="AP61" i="1" s="1"/>
  <c r="AT60" i="1"/>
  <c r="AS60" i="1"/>
  <c r="AR60" i="1"/>
  <c r="AQ60" i="1"/>
  <c r="AN60" i="1"/>
  <c r="AM60" i="1"/>
  <c r="AL60" i="1"/>
  <c r="AK60" i="1"/>
  <c r="AJ60" i="1"/>
  <c r="AI60" i="1"/>
  <c r="AH60" i="1"/>
  <c r="AG60" i="1"/>
  <c r="AF60" i="1"/>
  <c r="AP60" i="1" s="1"/>
  <c r="AT59" i="1"/>
  <c r="AS59" i="1"/>
  <c r="AR59" i="1"/>
  <c r="AQ59" i="1"/>
  <c r="AN59" i="1"/>
  <c r="AM59" i="1"/>
  <c r="AL59" i="1"/>
  <c r="AK59" i="1"/>
  <c r="AJ59" i="1"/>
  <c r="AI59" i="1"/>
  <c r="AH59" i="1"/>
  <c r="AG59" i="1"/>
  <c r="AF59" i="1"/>
  <c r="AP59" i="1" s="1"/>
  <c r="AT58" i="1"/>
  <c r="AS58" i="1"/>
  <c r="AR58" i="1"/>
  <c r="AQ58" i="1"/>
  <c r="AN58" i="1"/>
  <c r="AM58" i="1"/>
  <c r="AL58" i="1"/>
  <c r="AK58" i="1"/>
  <c r="AJ58" i="1"/>
  <c r="AI58" i="1"/>
  <c r="AH58" i="1"/>
  <c r="AG58" i="1"/>
  <c r="AP58" i="1" s="1"/>
  <c r="AF58" i="1"/>
  <c r="AT57" i="1"/>
  <c r="AS57" i="1"/>
  <c r="AR57" i="1"/>
  <c r="AQ57" i="1"/>
  <c r="AN57" i="1"/>
  <c r="AM57" i="1"/>
  <c r="AL57" i="1"/>
  <c r="AK57" i="1"/>
  <c r="AJ57" i="1"/>
  <c r="AI57" i="1"/>
  <c r="AH57" i="1"/>
  <c r="AG57" i="1"/>
  <c r="AF57" i="1"/>
  <c r="AP57" i="1" s="1"/>
  <c r="AT56" i="1"/>
  <c r="AS56" i="1"/>
  <c r="AR56" i="1"/>
  <c r="AQ56" i="1"/>
  <c r="AN56" i="1"/>
  <c r="AM56" i="1"/>
  <c r="AL56" i="1"/>
  <c r="AK56" i="1"/>
  <c r="AJ56" i="1"/>
  <c r="AI56" i="1"/>
  <c r="AH56" i="1"/>
  <c r="AG56" i="1"/>
  <c r="AF56" i="1"/>
  <c r="AP56" i="1" s="1"/>
  <c r="AT55" i="1"/>
  <c r="AS55" i="1"/>
  <c r="AR55" i="1"/>
  <c r="AQ55" i="1"/>
  <c r="AN55" i="1"/>
  <c r="AM55" i="1"/>
  <c r="AL55" i="1"/>
  <c r="AK55" i="1"/>
  <c r="AJ55" i="1"/>
  <c r="AI55" i="1"/>
  <c r="AH55" i="1"/>
  <c r="AG55" i="1"/>
  <c r="AP55" i="1" s="1"/>
  <c r="AF55" i="1"/>
  <c r="AT54" i="1"/>
  <c r="AS54" i="1"/>
  <c r="AR54" i="1"/>
  <c r="AQ54" i="1"/>
  <c r="AN54" i="1"/>
  <c r="AM54" i="1"/>
  <c r="AL54" i="1"/>
  <c r="AK54" i="1"/>
  <c r="AJ54" i="1"/>
  <c r="AI54" i="1"/>
  <c r="AH54" i="1"/>
  <c r="AG54" i="1"/>
  <c r="AP54" i="1" s="1"/>
  <c r="AF54" i="1"/>
  <c r="AT53" i="1"/>
  <c r="AS53" i="1"/>
  <c r="AR53" i="1"/>
  <c r="AQ53" i="1"/>
  <c r="AN53" i="1"/>
  <c r="AM53" i="1"/>
  <c r="AL53" i="1"/>
  <c r="AK53" i="1"/>
  <c r="AJ53" i="1"/>
  <c r="AI53" i="1"/>
  <c r="AH53" i="1"/>
  <c r="AG53" i="1"/>
  <c r="AF53" i="1"/>
  <c r="AP53" i="1" s="1"/>
  <c r="AT52" i="1"/>
  <c r="AS52" i="1"/>
  <c r="AR52" i="1"/>
  <c r="AQ52" i="1"/>
  <c r="AN52" i="1"/>
  <c r="AM52" i="1"/>
  <c r="AL52" i="1"/>
  <c r="AK52" i="1"/>
  <c r="AJ52" i="1"/>
  <c r="AI52" i="1"/>
  <c r="AH52" i="1"/>
  <c r="AG52" i="1"/>
  <c r="AF52" i="1"/>
  <c r="AP52" i="1" s="1"/>
  <c r="AT51" i="1"/>
  <c r="AS51" i="1"/>
  <c r="AR51" i="1"/>
  <c r="AQ51" i="1"/>
  <c r="AN51" i="1"/>
  <c r="AM51" i="1"/>
  <c r="AL51" i="1"/>
  <c r="AK51" i="1"/>
  <c r="AJ51" i="1"/>
  <c r="AI51" i="1"/>
  <c r="AH51" i="1"/>
  <c r="AG51" i="1"/>
  <c r="AP51" i="1" s="1"/>
  <c r="AF51" i="1"/>
  <c r="AT50" i="1"/>
  <c r="AS50" i="1"/>
  <c r="AR50" i="1"/>
  <c r="AQ50" i="1"/>
  <c r="AN50" i="1"/>
  <c r="AM50" i="1"/>
  <c r="AL50" i="1"/>
  <c r="AK50" i="1"/>
  <c r="AJ50" i="1"/>
  <c r="AI50" i="1"/>
  <c r="AH50" i="1"/>
  <c r="AG50" i="1"/>
  <c r="AP50" i="1" s="1"/>
  <c r="AF50" i="1"/>
  <c r="AT49" i="1"/>
  <c r="AS49" i="1"/>
  <c r="AR49" i="1"/>
  <c r="AQ49" i="1"/>
  <c r="AN49" i="1"/>
  <c r="AM49" i="1"/>
  <c r="AL49" i="1"/>
  <c r="AK49" i="1"/>
  <c r="AJ49" i="1"/>
  <c r="AI49" i="1"/>
  <c r="AH49" i="1"/>
  <c r="AG49" i="1"/>
  <c r="AF49" i="1"/>
  <c r="AP49" i="1" s="1"/>
  <c r="AT48" i="1"/>
  <c r="AS48" i="1"/>
  <c r="AR48" i="1"/>
  <c r="AQ48" i="1"/>
  <c r="AN48" i="1"/>
  <c r="AM48" i="1"/>
  <c r="AL48" i="1"/>
  <c r="AK48" i="1"/>
  <c r="AJ48" i="1"/>
  <c r="AI48" i="1"/>
  <c r="AH48" i="1"/>
  <c r="AG48" i="1"/>
  <c r="AF48" i="1"/>
  <c r="AP48" i="1" s="1"/>
  <c r="AT47" i="1"/>
  <c r="AS47" i="1"/>
  <c r="AR47" i="1"/>
  <c r="AQ47" i="1"/>
  <c r="AN47" i="1"/>
  <c r="AM47" i="1"/>
  <c r="AL47" i="1"/>
  <c r="AK47" i="1"/>
  <c r="AJ47" i="1"/>
  <c r="AI47" i="1"/>
  <c r="AH47" i="1"/>
  <c r="AG47" i="1"/>
  <c r="AP47" i="1" s="1"/>
  <c r="AF47" i="1"/>
  <c r="AT46" i="1"/>
  <c r="AS46" i="1"/>
  <c r="AR46" i="1"/>
  <c r="AQ46" i="1"/>
  <c r="AN46" i="1"/>
  <c r="AM46" i="1"/>
  <c r="AL46" i="1"/>
  <c r="AK46" i="1"/>
  <c r="AJ46" i="1"/>
  <c r="AI46" i="1"/>
  <c r="AH46" i="1"/>
  <c r="AG46" i="1"/>
  <c r="AP46" i="1" s="1"/>
  <c r="AF46" i="1"/>
  <c r="AT45" i="1"/>
  <c r="AS45" i="1"/>
  <c r="AR45" i="1"/>
  <c r="AQ45" i="1"/>
  <c r="AN45" i="1"/>
  <c r="AM45" i="1"/>
  <c r="AL45" i="1"/>
  <c r="AK45" i="1"/>
  <c r="AJ45" i="1"/>
  <c r="AI45" i="1"/>
  <c r="AH45" i="1"/>
  <c r="AG45" i="1"/>
  <c r="AF45" i="1"/>
  <c r="AP45" i="1" s="1"/>
  <c r="AT44" i="1"/>
  <c r="AS44" i="1"/>
  <c r="AR44" i="1"/>
  <c r="AQ44" i="1"/>
  <c r="AN44" i="1"/>
  <c r="AM44" i="1"/>
  <c r="AL44" i="1"/>
  <c r="AK44" i="1"/>
  <c r="AJ44" i="1"/>
  <c r="AI44" i="1"/>
  <c r="AH44" i="1"/>
  <c r="AG44" i="1"/>
  <c r="AF44" i="1"/>
  <c r="AP44" i="1" s="1"/>
  <c r="AT43" i="1"/>
  <c r="AS43" i="1"/>
  <c r="AR43" i="1"/>
  <c r="AQ43" i="1"/>
  <c r="AN43" i="1"/>
  <c r="AM43" i="1"/>
  <c r="AL43" i="1"/>
  <c r="AK43" i="1"/>
  <c r="AJ43" i="1"/>
  <c r="AI43" i="1"/>
  <c r="AH43" i="1"/>
  <c r="AG43" i="1"/>
  <c r="AP43" i="1" s="1"/>
  <c r="AF43" i="1"/>
  <c r="AT42" i="1"/>
  <c r="AS42" i="1"/>
  <c r="AR42" i="1"/>
  <c r="AQ42" i="1"/>
  <c r="AN42" i="1"/>
  <c r="AM42" i="1"/>
  <c r="AL42" i="1"/>
  <c r="AK42" i="1"/>
  <c r="AJ42" i="1"/>
  <c r="AI42" i="1"/>
  <c r="AH42" i="1"/>
  <c r="AG42" i="1"/>
  <c r="AP42" i="1" s="1"/>
  <c r="AF42" i="1"/>
  <c r="AT41" i="1"/>
  <c r="AS41" i="1"/>
  <c r="AR41" i="1"/>
  <c r="AQ41" i="1"/>
  <c r="AN41" i="1"/>
  <c r="AM41" i="1"/>
  <c r="AL41" i="1"/>
  <c r="AK41" i="1"/>
  <c r="AJ41" i="1"/>
  <c r="AI41" i="1"/>
  <c r="AH41" i="1"/>
  <c r="AG41" i="1"/>
  <c r="AF41" i="1"/>
  <c r="AP41" i="1" s="1"/>
  <c r="AT40" i="1"/>
  <c r="AS40" i="1"/>
  <c r="AR40" i="1"/>
  <c r="AQ40" i="1"/>
  <c r="AN40" i="1"/>
  <c r="AM40" i="1"/>
  <c r="AL40" i="1"/>
  <c r="AK40" i="1"/>
  <c r="AJ40" i="1"/>
  <c r="AI40" i="1"/>
  <c r="AH40" i="1"/>
  <c r="AG40" i="1"/>
  <c r="AF40" i="1"/>
  <c r="AP40" i="1" s="1"/>
  <c r="AT39" i="1"/>
  <c r="AS39" i="1"/>
  <c r="AR39" i="1"/>
  <c r="AQ39" i="1"/>
  <c r="AN39" i="1"/>
  <c r="AM39" i="1"/>
  <c r="AL39" i="1"/>
  <c r="AK39" i="1"/>
  <c r="AJ39" i="1"/>
  <c r="AI39" i="1"/>
  <c r="AH39" i="1"/>
  <c r="AG39" i="1"/>
  <c r="AF39" i="1"/>
  <c r="AP39" i="1" s="1"/>
  <c r="AT38" i="1"/>
  <c r="AS38" i="1"/>
  <c r="AR38" i="1"/>
  <c r="AQ38" i="1"/>
  <c r="AN38" i="1"/>
  <c r="AM38" i="1"/>
  <c r="AL38" i="1"/>
  <c r="AK38" i="1"/>
  <c r="AJ38" i="1"/>
  <c r="AI38" i="1"/>
  <c r="AH38" i="1"/>
  <c r="AG38" i="1"/>
  <c r="AP38" i="1" s="1"/>
  <c r="AF38" i="1"/>
  <c r="AT37" i="1"/>
  <c r="AS37" i="1"/>
  <c r="AR37" i="1"/>
  <c r="AQ37" i="1"/>
  <c r="AN37" i="1"/>
  <c r="AM37" i="1"/>
  <c r="AL37" i="1"/>
  <c r="AK37" i="1"/>
  <c r="AJ37" i="1"/>
  <c r="AI37" i="1"/>
  <c r="AH37" i="1"/>
  <c r="AG37" i="1"/>
  <c r="AF37" i="1"/>
  <c r="AP37" i="1" s="1"/>
  <c r="AT36" i="1"/>
  <c r="AS36" i="1"/>
  <c r="AR36" i="1"/>
  <c r="AQ36" i="1"/>
  <c r="AN36" i="1"/>
  <c r="AM36" i="1"/>
  <c r="AL36" i="1"/>
  <c r="AK36" i="1"/>
  <c r="AJ36" i="1"/>
  <c r="AI36" i="1"/>
  <c r="AH36" i="1"/>
  <c r="AG36" i="1"/>
  <c r="AF36" i="1"/>
  <c r="AP36" i="1" s="1"/>
  <c r="AT35" i="1"/>
  <c r="AS35" i="1"/>
  <c r="AR35" i="1"/>
  <c r="AQ35" i="1"/>
  <c r="AN35" i="1"/>
  <c r="AM35" i="1"/>
  <c r="AL35" i="1"/>
  <c r="AK35" i="1"/>
  <c r="AJ35" i="1"/>
  <c r="AI35" i="1"/>
  <c r="AH35" i="1"/>
  <c r="AG35" i="1"/>
  <c r="AF35" i="1"/>
  <c r="AP35" i="1" s="1"/>
  <c r="AT34" i="1"/>
  <c r="AS34" i="1"/>
  <c r="AR34" i="1"/>
  <c r="AQ34" i="1"/>
  <c r="AN34" i="1"/>
  <c r="AM34" i="1"/>
  <c r="AL34" i="1"/>
  <c r="AK34" i="1"/>
  <c r="AJ34" i="1"/>
  <c r="AI34" i="1"/>
  <c r="AH34" i="1"/>
  <c r="AG34" i="1"/>
  <c r="AP34" i="1" s="1"/>
  <c r="AF34" i="1"/>
  <c r="AT33" i="1"/>
  <c r="AS33" i="1"/>
  <c r="AR33" i="1"/>
  <c r="AQ33" i="1"/>
  <c r="AN33" i="1"/>
  <c r="AM33" i="1"/>
  <c r="AL33" i="1"/>
  <c r="AK33" i="1"/>
  <c r="AJ33" i="1"/>
  <c r="AI33" i="1"/>
  <c r="AH33" i="1"/>
  <c r="AG33" i="1"/>
  <c r="AF33" i="1"/>
  <c r="AP33" i="1" s="1"/>
  <c r="AT32" i="1"/>
  <c r="AS32" i="1"/>
  <c r="AR32" i="1"/>
  <c r="AQ32" i="1"/>
  <c r="AN32" i="1"/>
  <c r="AM32" i="1"/>
  <c r="AL32" i="1"/>
  <c r="AK32" i="1"/>
  <c r="AJ32" i="1"/>
  <c r="AI32" i="1"/>
  <c r="AH32" i="1"/>
  <c r="AG32" i="1"/>
  <c r="AF32" i="1"/>
  <c r="AP32" i="1" s="1"/>
  <c r="AT31" i="1"/>
  <c r="AS31" i="1"/>
  <c r="AR31" i="1"/>
  <c r="AQ31" i="1"/>
  <c r="AN31" i="1"/>
  <c r="AM31" i="1"/>
  <c r="AL31" i="1"/>
  <c r="AK31" i="1"/>
  <c r="AJ31" i="1"/>
  <c r="AI31" i="1"/>
  <c r="AH31" i="1"/>
  <c r="AG31" i="1"/>
  <c r="AF31" i="1"/>
  <c r="AP31" i="1" s="1"/>
  <c r="AT30" i="1"/>
  <c r="AS30" i="1"/>
  <c r="AR30" i="1"/>
  <c r="AQ30" i="1"/>
  <c r="AN30" i="1"/>
  <c r="AM30" i="1"/>
  <c r="AL30" i="1"/>
  <c r="AK30" i="1"/>
  <c r="AJ30" i="1"/>
  <c r="AI30" i="1"/>
  <c r="AH30" i="1"/>
  <c r="AG30" i="1"/>
  <c r="AP30" i="1" s="1"/>
  <c r="AF30" i="1"/>
  <c r="AT29" i="1"/>
  <c r="AS29" i="1"/>
  <c r="AR29" i="1"/>
  <c r="AQ29" i="1"/>
  <c r="AN29" i="1"/>
  <c r="AM29" i="1"/>
  <c r="AL29" i="1"/>
  <c r="AK29" i="1"/>
  <c r="AJ29" i="1"/>
  <c r="AI29" i="1"/>
  <c r="AH29" i="1"/>
  <c r="AG29" i="1"/>
  <c r="AF29" i="1"/>
  <c r="AP29" i="1" s="1"/>
  <c r="AT28" i="1"/>
  <c r="AS28" i="1"/>
  <c r="AR28" i="1"/>
  <c r="AQ28" i="1"/>
  <c r="AN28" i="1"/>
  <c r="AM28" i="1"/>
  <c r="AL28" i="1"/>
  <c r="AK28" i="1"/>
  <c r="AJ28" i="1"/>
  <c r="AI28" i="1"/>
  <c r="AH28" i="1"/>
  <c r="AG28" i="1"/>
  <c r="AP28" i="1" s="1"/>
  <c r="AF28" i="1"/>
  <c r="AT27" i="1"/>
  <c r="AS27" i="1"/>
  <c r="AR27" i="1"/>
  <c r="AQ27" i="1"/>
  <c r="AN27" i="1"/>
  <c r="AM27" i="1"/>
  <c r="AL27" i="1"/>
  <c r="AK27" i="1"/>
  <c r="AJ27" i="1"/>
  <c r="AI27" i="1"/>
  <c r="AH27" i="1"/>
  <c r="AG27" i="1"/>
  <c r="AF27" i="1"/>
  <c r="AP27" i="1" s="1"/>
  <c r="AT26" i="1"/>
  <c r="AS26" i="1"/>
  <c r="AR26" i="1"/>
  <c r="AQ26" i="1"/>
  <c r="AN26" i="1"/>
  <c r="AM26" i="1"/>
  <c r="AL26" i="1"/>
  <c r="AK26" i="1"/>
  <c r="AJ26" i="1"/>
  <c r="AI26" i="1"/>
  <c r="AH26" i="1"/>
  <c r="AG26" i="1"/>
  <c r="AP26" i="1" s="1"/>
  <c r="AF26" i="1"/>
  <c r="AT25" i="1"/>
  <c r="AS25" i="1"/>
  <c r="AR25" i="1"/>
  <c r="AQ25" i="1"/>
  <c r="AN25" i="1"/>
  <c r="AM25" i="1"/>
  <c r="AL25" i="1"/>
  <c r="AK25" i="1"/>
  <c r="AJ25" i="1"/>
  <c r="AI25" i="1"/>
  <c r="AH25" i="1"/>
  <c r="AG25" i="1"/>
  <c r="AF25" i="1"/>
  <c r="AP25" i="1" s="1"/>
  <c r="AT24" i="1"/>
  <c r="AS24" i="1"/>
  <c r="AR24" i="1"/>
  <c r="AQ24" i="1"/>
  <c r="AN24" i="1"/>
  <c r="AM24" i="1"/>
  <c r="AL24" i="1"/>
  <c r="AK24" i="1"/>
  <c r="AJ24" i="1"/>
  <c r="AI24" i="1"/>
  <c r="AH24" i="1"/>
  <c r="AG24" i="1"/>
  <c r="AP24" i="1" s="1"/>
  <c r="AF24" i="1"/>
  <c r="AT23" i="1"/>
  <c r="AS23" i="1"/>
  <c r="AR23" i="1"/>
  <c r="AQ23" i="1"/>
  <c r="AN23" i="1"/>
  <c r="AM23" i="1"/>
  <c r="AL23" i="1"/>
  <c r="AK23" i="1"/>
  <c r="AJ23" i="1"/>
  <c r="AI23" i="1"/>
  <c r="AH23" i="1"/>
  <c r="AG23" i="1"/>
  <c r="AF23" i="1"/>
  <c r="AP23" i="1" s="1"/>
  <c r="AT22" i="1"/>
  <c r="AS22" i="1"/>
  <c r="AR22" i="1"/>
  <c r="AQ22" i="1"/>
  <c r="AN22" i="1"/>
  <c r="AM22" i="1"/>
  <c r="AL22" i="1"/>
  <c r="AK22" i="1"/>
  <c r="AJ22" i="1"/>
  <c r="AI22" i="1"/>
  <c r="AH22" i="1"/>
  <c r="AG22" i="1"/>
  <c r="AP22" i="1" s="1"/>
  <c r="AF22" i="1"/>
  <c r="AT21" i="1"/>
  <c r="AS21" i="1"/>
  <c r="AR21" i="1"/>
  <c r="AQ21" i="1"/>
  <c r="AN21" i="1"/>
  <c r="AM21" i="1"/>
  <c r="AL21" i="1"/>
  <c r="AK21" i="1"/>
  <c r="AJ21" i="1"/>
  <c r="AI21" i="1"/>
  <c r="AH21" i="1"/>
  <c r="AG21" i="1"/>
  <c r="AF21" i="1"/>
  <c r="AP21" i="1" s="1"/>
  <c r="AT20" i="1"/>
  <c r="AS20" i="1"/>
  <c r="AR20" i="1"/>
  <c r="AQ20" i="1"/>
  <c r="AN20" i="1"/>
  <c r="AM20" i="1"/>
  <c r="AL20" i="1"/>
  <c r="AK20" i="1"/>
  <c r="AJ20" i="1"/>
  <c r="AI20" i="1"/>
  <c r="AH20" i="1"/>
  <c r="AG20" i="1"/>
  <c r="AP20" i="1" s="1"/>
  <c r="AF20" i="1"/>
  <c r="AT19" i="1"/>
  <c r="AS19" i="1"/>
  <c r="AR19" i="1"/>
  <c r="AQ19" i="1"/>
  <c r="AN19" i="1"/>
  <c r="AM19" i="1"/>
  <c r="AL19" i="1"/>
  <c r="AK19" i="1"/>
  <c r="AJ19" i="1"/>
  <c r="AI19" i="1"/>
  <c r="AH19" i="1"/>
  <c r="AG19" i="1"/>
  <c r="AF19" i="1"/>
  <c r="AP19" i="1" s="1"/>
  <c r="AT18" i="1"/>
  <c r="AS18" i="1"/>
  <c r="AR18" i="1"/>
  <c r="AQ18" i="1"/>
  <c r="AN18" i="1"/>
  <c r="AM18" i="1"/>
  <c r="AL18" i="1"/>
  <c r="AK18" i="1"/>
  <c r="AJ18" i="1"/>
  <c r="AI18" i="1"/>
  <c r="AH18" i="1"/>
  <c r="AG18" i="1"/>
  <c r="AP18" i="1" s="1"/>
  <c r="AF18" i="1"/>
  <c r="AT17" i="1"/>
  <c r="AS17" i="1"/>
  <c r="AR17" i="1"/>
  <c r="AQ17" i="1"/>
  <c r="AN17" i="1"/>
  <c r="AM17" i="1"/>
  <c r="AL17" i="1"/>
  <c r="AK17" i="1"/>
  <c r="AJ17" i="1"/>
  <c r="AI17" i="1"/>
  <c r="AH17" i="1"/>
  <c r="AG17" i="1"/>
  <c r="AF17" i="1"/>
  <c r="AP17" i="1" s="1"/>
  <c r="AT16" i="1"/>
  <c r="AS16" i="1"/>
  <c r="AR16" i="1"/>
  <c r="AQ16" i="1"/>
  <c r="AN16" i="1"/>
  <c r="AM16" i="1"/>
  <c r="AL16" i="1"/>
  <c r="AK16" i="1"/>
  <c r="AJ16" i="1"/>
  <c r="AI16" i="1"/>
  <c r="AH16" i="1"/>
  <c r="AG16" i="1"/>
  <c r="AP16" i="1" s="1"/>
  <c r="AF16" i="1"/>
  <c r="BP15" i="1"/>
  <c r="AT15" i="1"/>
  <c r="AS15" i="1"/>
  <c r="AR15" i="1"/>
  <c r="AQ15" i="1"/>
  <c r="AN15" i="1"/>
  <c r="AM15" i="1"/>
  <c r="AL15" i="1"/>
  <c r="AK15" i="1"/>
  <c r="AJ15" i="1"/>
  <c r="AI15" i="1"/>
  <c r="AH15" i="1"/>
  <c r="AG15" i="1"/>
  <c r="AP15" i="1" s="1"/>
  <c r="AF15" i="1"/>
  <c r="AT14" i="1"/>
  <c r="AS14" i="1"/>
  <c r="AR14" i="1"/>
  <c r="AQ14" i="1"/>
  <c r="AN14" i="1"/>
  <c r="AM14" i="1"/>
  <c r="AL14" i="1"/>
  <c r="AK14" i="1"/>
  <c r="AJ14" i="1"/>
  <c r="AI14" i="1"/>
  <c r="AH14" i="1"/>
  <c r="AG14" i="1"/>
  <c r="AF14" i="1"/>
  <c r="AP14" i="1" s="1"/>
  <c r="AT13" i="1"/>
  <c r="AS13" i="1"/>
  <c r="AR13" i="1"/>
  <c r="AQ13" i="1"/>
  <c r="AN13" i="1"/>
  <c r="AM13" i="1"/>
  <c r="AL13" i="1"/>
  <c r="AK13" i="1"/>
  <c r="AJ13" i="1"/>
  <c r="AI13" i="1"/>
  <c r="AH13" i="1"/>
  <c r="AG13" i="1"/>
  <c r="AF13" i="1"/>
  <c r="AP13" i="1" s="1"/>
  <c r="AT12" i="1"/>
  <c r="AS12" i="1"/>
  <c r="AR12" i="1"/>
  <c r="AQ12" i="1"/>
  <c r="AN12" i="1"/>
  <c r="AM12" i="1"/>
  <c r="AL12" i="1"/>
  <c r="AK12" i="1"/>
  <c r="AJ12" i="1"/>
  <c r="AI12" i="1"/>
  <c r="AH12" i="1"/>
  <c r="AG12" i="1"/>
  <c r="AF12" i="1"/>
  <c r="AP12" i="1" s="1"/>
  <c r="AT11" i="1"/>
  <c r="AS11" i="1"/>
  <c r="AR11" i="1"/>
  <c r="AQ11" i="1"/>
  <c r="AN11" i="1"/>
  <c r="AM11" i="1"/>
  <c r="AL11" i="1"/>
  <c r="AK11" i="1"/>
  <c r="AJ11" i="1"/>
  <c r="AI11" i="1"/>
  <c r="AH11" i="1"/>
  <c r="AG11" i="1"/>
  <c r="AP11" i="1" s="1"/>
  <c r="AF11" i="1"/>
  <c r="AT10" i="1"/>
  <c r="O103" i="1" s="1"/>
  <c r="AS10" i="1"/>
  <c r="J102" i="1" s="1"/>
  <c r="AR10" i="1"/>
  <c r="I109" i="1" s="1"/>
  <c r="AQ10" i="1"/>
  <c r="J116" i="1" s="1"/>
  <c r="AN10" i="1"/>
  <c r="AN83" i="1" s="1"/>
  <c r="AM10" i="1"/>
  <c r="AM83" i="1" s="1"/>
  <c r="AL10" i="1"/>
  <c r="AL84" i="1" s="1"/>
  <c r="AK10" i="1"/>
  <c r="AK84" i="1" s="1"/>
  <c r="AJ10" i="1"/>
  <c r="AJ85" i="1" s="1"/>
  <c r="AI10" i="1"/>
  <c r="AI85" i="1" s="1"/>
  <c r="AH10" i="1"/>
  <c r="AH82" i="1" s="1"/>
  <c r="AG10" i="1"/>
  <c r="AG82" i="1" s="1"/>
  <c r="AF10" i="1"/>
  <c r="AF83" i="1" s="1"/>
  <c r="H41" i="13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40" i="13"/>
  <c r="H39" i="13"/>
  <c r="CN329" i="18" l="1"/>
  <c r="BC284" i="18"/>
  <c r="BV295" i="18"/>
  <c r="BT134" i="18"/>
  <c r="BM18" i="18"/>
  <c r="CA76" i="18"/>
  <c r="CC42" i="18"/>
  <c r="BT329" i="18"/>
  <c r="BE228" i="18"/>
  <c r="BQ36" i="18"/>
  <c r="BR74" i="18"/>
  <c r="BR246" i="18"/>
  <c r="BD257" i="18"/>
  <c r="BP335" i="18"/>
  <c r="CI74" i="18"/>
  <c r="BH257" i="18"/>
  <c r="BD268" i="18"/>
  <c r="CD473" i="18"/>
  <c r="BH136" i="18"/>
  <c r="CK255" i="18"/>
  <c r="BD333" i="18"/>
  <c r="BT160" i="18"/>
  <c r="BO307" i="18"/>
  <c r="CC40" i="18"/>
  <c r="BR76" i="18"/>
  <c r="BC83" i="18"/>
  <c r="CA98" i="18"/>
  <c r="CE296" i="18"/>
  <c r="BN421" i="18"/>
  <c r="CG430" i="18"/>
  <c r="BJ483" i="18"/>
  <c r="CB125" i="18"/>
  <c r="CD307" i="18"/>
  <c r="BS469" i="18"/>
  <c r="BG245" i="18"/>
  <c r="BV346" i="18"/>
  <c r="CA469" i="18"/>
  <c r="CK111" i="18"/>
  <c r="BZ126" i="18"/>
  <c r="BR167" i="18"/>
  <c r="BF202" i="18"/>
  <c r="BX263" i="18"/>
  <c r="BQ308" i="18"/>
  <c r="BF429" i="18"/>
  <c r="CK263" i="18"/>
  <c r="CM308" i="18"/>
  <c r="BK28" i="18"/>
  <c r="BC69" i="18"/>
  <c r="BO137" i="18"/>
  <c r="BE218" i="18"/>
  <c r="BD278" i="18"/>
  <c r="BC296" i="18"/>
  <c r="BS330" i="18"/>
  <c r="BN351" i="18"/>
  <c r="CC370" i="18"/>
  <c r="BX377" i="18"/>
  <c r="BW423" i="18"/>
  <c r="BJ76" i="18"/>
  <c r="BW296" i="18"/>
  <c r="BG328" i="18"/>
  <c r="BG345" i="18"/>
  <c r="BF374" i="18"/>
  <c r="BM421" i="18"/>
  <c r="BM430" i="18"/>
  <c r="CG449" i="18"/>
  <c r="CC28" i="18"/>
  <c r="BI125" i="18"/>
  <c r="CK134" i="18"/>
  <c r="BT136" i="18"/>
  <c r="BD180" i="18"/>
  <c r="BE232" i="18"/>
  <c r="BG239" i="18"/>
  <c r="BY241" i="18"/>
  <c r="BH273" i="18"/>
  <c r="CA280" i="18"/>
  <c r="BM294" i="18"/>
  <c r="BE309" i="18"/>
  <c r="BV335" i="18"/>
  <c r="CK370" i="18"/>
  <c r="BI426" i="18"/>
  <c r="BV430" i="18"/>
  <c r="BN457" i="18"/>
  <c r="BV469" i="18"/>
  <c r="BN483" i="18"/>
  <c r="BS60" i="18"/>
  <c r="BH119" i="18"/>
  <c r="BL130" i="18"/>
  <c r="CB166" i="18"/>
  <c r="CD168" i="18"/>
  <c r="BI173" i="18"/>
  <c r="BI196" i="18"/>
  <c r="CE226" i="18"/>
  <c r="BW288" i="18"/>
  <c r="BO302" i="18"/>
  <c r="BC304" i="18"/>
  <c r="BF312" i="18"/>
  <c r="BT330" i="18"/>
  <c r="BN332" i="18"/>
  <c r="CF369" i="18"/>
  <c r="BP373" i="18"/>
  <c r="BM417" i="18"/>
  <c r="BE419" i="18"/>
  <c r="BI425" i="18"/>
  <c r="BS453" i="18"/>
  <c r="CB469" i="18"/>
  <c r="BU39" i="18"/>
  <c r="BN48" i="18"/>
  <c r="CK84" i="18"/>
  <c r="BM119" i="18"/>
  <c r="BO164" i="18"/>
  <c r="BF194" i="18"/>
  <c r="CD201" i="18"/>
  <c r="BP254" i="18"/>
  <c r="BP258" i="18"/>
  <c r="BL260" i="18"/>
  <c r="BD267" i="18"/>
  <c r="CD288" i="18"/>
  <c r="BG298" i="18"/>
  <c r="BE300" i="18"/>
  <c r="CA302" i="18"/>
  <c r="BF304" i="18"/>
  <c r="CC312" i="18"/>
  <c r="CE330" i="18"/>
  <c r="BV332" i="18"/>
  <c r="BK338" i="18"/>
  <c r="BD343" i="18"/>
  <c r="CD373" i="18"/>
  <c r="BM425" i="18"/>
  <c r="BW119" i="18"/>
  <c r="CN139" i="18"/>
  <c r="BW162" i="18"/>
  <c r="BP252" i="18"/>
  <c r="BP274" i="18"/>
  <c r="BQ295" i="18"/>
  <c r="BM317" i="18"/>
  <c r="CJ329" i="18"/>
  <c r="CM336" i="18"/>
  <c r="BP343" i="18"/>
  <c r="BT347" i="18"/>
  <c r="BE427" i="18"/>
  <c r="BC18" i="18"/>
  <c r="BI59" i="18"/>
  <c r="BS95" i="18"/>
  <c r="BS105" i="18"/>
  <c r="CL119" i="18"/>
  <c r="BC229" i="18"/>
  <c r="BK18" i="18"/>
  <c r="CI59" i="18"/>
  <c r="CA307" i="18"/>
  <c r="BE355" i="18"/>
  <c r="BL370" i="18"/>
  <c r="BG418" i="18"/>
  <c r="CD422" i="18"/>
  <c r="BJ434" i="18"/>
  <c r="CC454" i="18"/>
  <c r="BF469" i="18"/>
  <c r="BG483" i="18"/>
  <c r="BX337" i="18"/>
  <c r="BP141" i="18"/>
  <c r="BT164" i="18"/>
  <c r="CB167" i="18"/>
  <c r="BI178" i="18"/>
  <c r="BF180" i="18"/>
  <c r="CD194" i="18"/>
  <c r="BQ196" i="18"/>
  <c r="BQ198" i="18"/>
  <c r="BN206" i="18"/>
  <c r="CA214" i="18"/>
  <c r="BQ216" i="18"/>
  <c r="BI218" i="18"/>
  <c r="BG228" i="18"/>
  <c r="BS229" i="18"/>
  <c r="CA232" i="18"/>
  <c r="BE234" i="18"/>
  <c r="CG239" i="18"/>
  <c r="BU241" i="18"/>
  <c r="BU243" i="18"/>
  <c r="BT257" i="18"/>
  <c r="BT260" i="18"/>
  <c r="BD264" i="18"/>
  <c r="BH267" i="18"/>
  <c r="CB268" i="18"/>
  <c r="BL270" i="18"/>
  <c r="BD271" i="18"/>
  <c r="BD272" i="18"/>
  <c r="BL273" i="18"/>
  <c r="BO279" i="18"/>
  <c r="BO284" i="18"/>
  <c r="CL288" i="18"/>
  <c r="BF290" i="18"/>
  <c r="BU294" i="18"/>
  <c r="BF300" i="18"/>
  <c r="CC304" i="18"/>
  <c r="BO317" i="18"/>
  <c r="CG332" i="18"/>
  <c r="CM335" i="18"/>
  <c r="BC337" i="18"/>
  <c r="BY337" i="18"/>
  <c r="BS338" i="18"/>
  <c r="BY343" i="18"/>
  <c r="BI345" i="18"/>
  <c r="BV347" i="18"/>
  <c r="BD354" i="18"/>
  <c r="BE366" i="18"/>
  <c r="CF374" i="18"/>
  <c r="BL402" i="18"/>
  <c r="BN417" i="18"/>
  <c r="BN418" i="18"/>
  <c r="BG419" i="18"/>
  <c r="BG420" i="18"/>
  <c r="BO421" i="18"/>
  <c r="CN422" i="18"/>
  <c r="BW424" i="18"/>
  <c r="BW425" i="18"/>
  <c r="BN426" i="18"/>
  <c r="BG427" i="18"/>
  <c r="BO428" i="18"/>
  <c r="BG429" i="18"/>
  <c r="BS450" i="18"/>
  <c r="BZ457" i="18"/>
  <c r="BT483" i="18"/>
  <c r="CI502" i="18"/>
  <c r="BU41" i="18"/>
  <c r="BD132" i="18"/>
  <c r="BP18" i="18"/>
  <c r="BU33" i="18"/>
  <c r="BM43" i="18"/>
  <c r="BF53" i="18"/>
  <c r="BD64" i="18"/>
  <c r="BK66" i="18"/>
  <c r="BZ68" i="18"/>
  <c r="BZ85" i="18"/>
  <c r="CE118" i="18"/>
  <c r="BY127" i="18"/>
  <c r="BG131" i="18"/>
  <c r="BH132" i="18"/>
  <c r="BD140" i="18"/>
  <c r="CE141" i="18"/>
  <c r="CE145" i="18"/>
  <c r="BP149" i="18"/>
  <c r="BF151" i="18"/>
  <c r="CM164" i="18"/>
  <c r="CK167" i="18"/>
  <c r="BP180" i="18"/>
  <c r="CM182" i="18"/>
  <c r="BV198" i="18"/>
  <c r="CD206" i="18"/>
  <c r="BF208" i="18"/>
  <c r="BV212" i="18"/>
  <c r="BM218" i="18"/>
  <c r="BI221" i="18"/>
  <c r="BK228" i="18"/>
  <c r="BU229" i="18"/>
  <c r="BM234" i="18"/>
  <c r="CL243" i="18"/>
  <c r="BD255" i="18"/>
  <c r="BD256" i="18"/>
  <c r="BX257" i="18"/>
  <c r="CB260" i="18"/>
  <c r="BH264" i="18"/>
  <c r="BL267" i="18"/>
  <c r="BP270" i="18"/>
  <c r="BH271" i="18"/>
  <c r="BH272" i="18"/>
  <c r="BX273" i="18"/>
  <c r="BL276" i="18"/>
  <c r="BS284" i="18"/>
  <c r="BC288" i="18"/>
  <c r="CM288" i="18"/>
  <c r="BY294" i="18"/>
  <c r="BI300" i="18"/>
  <c r="BS317" i="18"/>
  <c r="BF327" i="18"/>
  <c r="BG337" i="18"/>
  <c r="CE337" i="18"/>
  <c r="BT338" i="18"/>
  <c r="BK340" i="18"/>
  <c r="BK345" i="18"/>
  <c r="CE347" i="18"/>
  <c r="BF354" i="18"/>
  <c r="CL364" i="18"/>
  <c r="BG366" i="18"/>
  <c r="CB400" i="18"/>
  <c r="CC417" i="18"/>
  <c r="BO418" i="18"/>
  <c r="BM419" i="18"/>
  <c r="CN420" i="18"/>
  <c r="BV421" i="18"/>
  <c r="CC424" i="18"/>
  <c r="CC425" i="18"/>
  <c r="BU426" i="18"/>
  <c r="BM427" i="18"/>
  <c r="BW428" i="18"/>
  <c r="BM429" i="18"/>
  <c r="BU450" i="18"/>
  <c r="BQ452" i="18"/>
  <c r="CA457" i="18"/>
  <c r="BC469" i="18"/>
  <c r="CE483" i="18"/>
  <c r="CE495" i="18"/>
  <c r="BN118" i="18"/>
  <c r="BE17" i="18"/>
  <c r="BX18" i="18"/>
  <c r="CG31" i="18"/>
  <c r="CC43" i="18"/>
  <c r="BM45" i="18"/>
  <c r="BY51" i="18"/>
  <c r="BK64" i="18"/>
  <c r="BJ73" i="18"/>
  <c r="BK90" i="18"/>
  <c r="BF115" i="18"/>
  <c r="BI122" i="18"/>
  <c r="CI127" i="18"/>
  <c r="BH131" i="18"/>
  <c r="BL132" i="18"/>
  <c r="BF135" i="18"/>
  <c r="BL140" i="18"/>
  <c r="CD151" i="18"/>
  <c r="BH159" i="18"/>
  <c r="BU180" i="18"/>
  <c r="BS218" i="18"/>
  <c r="BK221" i="18"/>
  <c r="CA228" i="18"/>
  <c r="CA229" i="18"/>
  <c r="BS234" i="18"/>
  <c r="BD247" i="18"/>
  <c r="BH255" i="18"/>
  <c r="CB256" i="18"/>
  <c r="CB257" i="18"/>
  <c r="BL264" i="18"/>
  <c r="BT267" i="18"/>
  <c r="BT270" i="18"/>
  <c r="BL271" i="18"/>
  <c r="BT272" i="18"/>
  <c r="CB273" i="18"/>
  <c r="BT276" i="18"/>
  <c r="BM281" i="18"/>
  <c r="BN283" i="18"/>
  <c r="CC284" i="18"/>
  <c r="BI288" i="18"/>
  <c r="BK297" i="18"/>
  <c r="BN300" i="18"/>
  <c r="BM308" i="18"/>
  <c r="BS327" i="18"/>
  <c r="BH330" i="18"/>
  <c r="BH337" i="18"/>
  <c r="CJ337" i="18"/>
  <c r="CD338" i="18"/>
  <c r="BV340" i="18"/>
  <c r="BT345" i="18"/>
  <c r="CF346" i="18"/>
  <c r="BH354" i="18"/>
  <c r="BZ355" i="18"/>
  <c r="CC360" i="18"/>
  <c r="BL366" i="18"/>
  <c r="CL417" i="18"/>
  <c r="CE418" i="18"/>
  <c r="BW419" i="18"/>
  <c r="CM421" i="18"/>
  <c r="CM424" i="18"/>
  <c r="CE426" i="18"/>
  <c r="BW427" i="18"/>
  <c r="CC428" i="18"/>
  <c r="BN429" i="18"/>
  <c r="CJ450" i="18"/>
  <c r="CM457" i="18"/>
  <c r="CM483" i="18"/>
  <c r="CG18" i="18"/>
  <c r="BK23" i="18"/>
  <c r="BE36" i="18"/>
  <c r="BM38" i="18"/>
  <c r="BE40" i="18"/>
  <c r="BU45" i="18"/>
  <c r="BD60" i="18"/>
  <c r="BL90" i="18"/>
  <c r="BD92" i="18"/>
  <c r="CA99" i="18"/>
  <c r="BS104" i="18"/>
  <c r="BJ108" i="18"/>
  <c r="BV115" i="18"/>
  <c r="BG117" i="18"/>
  <c r="BP122" i="18"/>
  <c r="BV131" i="18"/>
  <c r="BX132" i="18"/>
  <c r="BX135" i="18"/>
  <c r="BT140" i="18"/>
  <c r="CK159" i="18"/>
  <c r="BO163" i="18"/>
  <c r="BX174" i="18"/>
  <c r="BF203" i="18"/>
  <c r="BF211" i="18"/>
  <c r="BW218" i="18"/>
  <c r="BS221" i="18"/>
  <c r="BQ227" i="18"/>
  <c r="CL228" i="18"/>
  <c r="BQ231" i="18"/>
  <c r="BW234" i="18"/>
  <c r="BO236" i="18"/>
  <c r="BH247" i="18"/>
  <c r="BL255" i="18"/>
  <c r="CK257" i="18"/>
  <c r="BP264" i="18"/>
  <c r="CK267" i="18"/>
  <c r="BX270" i="18"/>
  <c r="BT271" i="18"/>
  <c r="CB272" i="18"/>
  <c r="BD275" i="18"/>
  <c r="BX276" i="18"/>
  <c r="CM281" i="18"/>
  <c r="CN283" i="18"/>
  <c r="CL284" i="18"/>
  <c r="BK288" i="18"/>
  <c r="CG297" i="18"/>
  <c r="BV300" i="18"/>
  <c r="BN308" i="18"/>
  <c r="CN327" i="18"/>
  <c r="BL330" i="18"/>
  <c r="BK337" i="18"/>
  <c r="CK337" i="18"/>
  <c r="BX340" i="18"/>
  <c r="BX345" i="18"/>
  <c r="BJ354" i="18"/>
  <c r="CF360" i="18"/>
  <c r="CK366" i="18"/>
  <c r="BH370" i="18"/>
  <c r="CF373" i="18"/>
  <c r="CD377" i="18"/>
  <c r="CC416" i="18"/>
  <c r="CM417" i="18"/>
  <c r="CN418" i="18"/>
  <c r="CC419" i="18"/>
  <c r="CN426" i="18"/>
  <c r="CC427" i="18"/>
  <c r="CN428" i="18"/>
  <c r="BV429" i="18"/>
  <c r="BQ430" i="18"/>
  <c r="BS449" i="18"/>
  <c r="BM454" i="18"/>
  <c r="BK473" i="18"/>
  <c r="BD483" i="18"/>
  <c r="CN483" i="18"/>
  <c r="BJ488" i="18"/>
  <c r="BS87" i="18"/>
  <c r="BD84" i="18"/>
  <c r="CI90" i="18"/>
  <c r="BW115" i="18"/>
  <c r="BZ117" i="18"/>
  <c r="BY122" i="18"/>
  <c r="BF126" i="18"/>
  <c r="CM131" i="18"/>
  <c r="CB132" i="18"/>
  <c r="BF134" i="18"/>
  <c r="BN139" i="18"/>
  <c r="CK140" i="18"/>
  <c r="BL154" i="18"/>
  <c r="BH156" i="18"/>
  <c r="BN203" i="18"/>
  <c r="BN211" i="18"/>
  <c r="CC215" i="18"/>
  <c r="CJ218" i="18"/>
  <c r="CA221" i="18"/>
  <c r="CJ234" i="18"/>
  <c r="BX247" i="18"/>
  <c r="BH252" i="18"/>
  <c r="CB255" i="18"/>
  <c r="BT264" i="18"/>
  <c r="CB270" i="18"/>
  <c r="CK271" i="18"/>
  <c r="BX275" i="18"/>
  <c r="CB276" i="18"/>
  <c r="BS280" i="18"/>
  <c r="BM288" i="18"/>
  <c r="BY300" i="18"/>
  <c r="BN337" i="18"/>
  <c r="CJ345" i="18"/>
  <c r="CF354" i="18"/>
  <c r="CL366" i="18"/>
  <c r="CL419" i="18"/>
  <c r="CL427" i="18"/>
  <c r="CE429" i="18"/>
  <c r="BC28" i="18"/>
  <c r="CK132" i="18"/>
  <c r="BF142" i="18"/>
  <c r="BH144" i="18"/>
  <c r="BD146" i="18"/>
  <c r="BN148" i="18"/>
  <c r="BV150" i="18"/>
  <c r="CK154" i="18"/>
  <c r="BT156" i="18"/>
  <c r="BF158" i="18"/>
  <c r="BO165" i="18"/>
  <c r="BI167" i="18"/>
  <c r="BC168" i="18"/>
  <c r="BE183" i="18"/>
  <c r="BV203" i="18"/>
  <c r="BN207" i="18"/>
  <c r="BV211" i="18"/>
  <c r="CL218" i="18"/>
  <c r="BG220" i="18"/>
  <c r="CJ221" i="18"/>
  <c r="BC226" i="18"/>
  <c r="BK244" i="18"/>
  <c r="BL252" i="18"/>
  <c r="BX264" i="18"/>
  <c r="CK275" i="18"/>
  <c r="BY280" i="18"/>
  <c r="CL287" i="18"/>
  <c r="BS288" i="18"/>
  <c r="BK295" i="18"/>
  <c r="CD300" i="18"/>
  <c r="BI302" i="18"/>
  <c r="BI310" i="18"/>
  <c r="CE314" i="18"/>
  <c r="BD332" i="18"/>
  <c r="BD335" i="18"/>
  <c r="BQ337" i="18"/>
  <c r="CN345" i="18"/>
  <c r="CL354" i="18"/>
  <c r="CN366" i="18"/>
  <c r="BE421" i="18"/>
  <c r="BE426" i="18"/>
  <c r="CL429" i="18"/>
  <c r="BU442" i="18"/>
  <c r="BI453" i="18"/>
  <c r="BD463" i="18"/>
  <c r="BG496" i="18"/>
  <c r="CL46" i="18"/>
  <c r="BI26" i="18"/>
  <c r="BI28" i="18"/>
  <c r="BM44" i="18"/>
  <c r="BJ50" i="18"/>
  <c r="BO57" i="18"/>
  <c r="BK59" i="18"/>
  <c r="BK74" i="18"/>
  <c r="BD107" i="18"/>
  <c r="BH125" i="18"/>
  <c r="BP128" i="18"/>
  <c r="CB142" i="18"/>
  <c r="CB146" i="18"/>
  <c r="BV158" i="18"/>
  <c r="BN162" i="18"/>
  <c r="BJ167" i="18"/>
  <c r="BP168" i="18"/>
  <c r="CN218" i="18"/>
  <c r="BO226" i="18"/>
  <c r="BI230" i="18"/>
  <c r="BC239" i="18"/>
  <c r="CL244" i="18"/>
  <c r="CM300" i="18"/>
  <c r="BV337" i="18"/>
  <c r="CM429" i="18"/>
  <c r="BM440" i="18"/>
  <c r="BQ453" i="18"/>
  <c r="BF457" i="18"/>
  <c r="BL483" i="18"/>
  <c r="BS18" i="18"/>
  <c r="BC22" i="18"/>
  <c r="BY28" i="18"/>
  <c r="BY30" i="18"/>
  <c r="CL31" i="18"/>
  <c r="BQ38" i="18"/>
  <c r="BQ42" i="18"/>
  <c r="CG48" i="18"/>
  <c r="CB50" i="18"/>
  <c r="CB51" i="18"/>
  <c r="BY53" i="18"/>
  <c r="CI57" i="18"/>
  <c r="BJ59" i="18"/>
  <c r="BR60" i="18"/>
  <c r="CK62" i="18"/>
  <c r="BJ64" i="18"/>
  <c r="BD69" i="18"/>
  <c r="BZ73" i="18"/>
  <c r="CJ74" i="18"/>
  <c r="BK84" i="18"/>
  <c r="BJ91" i="18"/>
  <c r="CJ97" i="18"/>
  <c r="BJ100" i="18"/>
  <c r="CJ104" i="18"/>
  <c r="CI105" i="18"/>
  <c r="BK107" i="18"/>
  <c r="BZ108" i="18"/>
  <c r="BD110" i="18"/>
  <c r="BO117" i="18"/>
  <c r="BI119" i="18"/>
  <c r="CN128" i="18"/>
  <c r="BL134" i="18"/>
  <c r="BN135" i="18"/>
  <c r="BN136" i="18"/>
  <c r="CF137" i="18"/>
  <c r="BX140" i="18"/>
  <c r="CK142" i="18"/>
  <c r="BF146" i="18"/>
  <c r="BF147" i="18"/>
  <c r="CM147" i="18"/>
  <c r="CE151" i="18"/>
  <c r="BT154" i="18"/>
  <c r="CK158" i="18"/>
  <c r="BN159" i="18"/>
  <c r="CM159" i="18"/>
  <c r="CE162" i="18"/>
  <c r="CB163" i="18"/>
  <c r="CD165" i="18"/>
  <c r="BQ168" i="18"/>
  <c r="BP173" i="18"/>
  <c r="BY174" i="18"/>
  <c r="CK178" i="18"/>
  <c r="BN190" i="18"/>
  <c r="BY218" i="18"/>
  <c r="CL221" i="18"/>
  <c r="BS226" i="18"/>
  <c r="BI229" i="18"/>
  <c r="CL232" i="18"/>
  <c r="CN234" i="18"/>
  <c r="BC238" i="18"/>
  <c r="CC238" i="18"/>
  <c r="BW243" i="18"/>
  <c r="BH249" i="18"/>
  <c r="BD251" i="18"/>
  <c r="BT254" i="18"/>
  <c r="BH256" i="18"/>
  <c r="BT261" i="18"/>
  <c r="BH265" i="18"/>
  <c r="BM292" i="18"/>
  <c r="CF304" i="18"/>
  <c r="BW304" i="18"/>
  <c r="BS304" i="18"/>
  <c r="BO304" i="18"/>
  <c r="BM304" i="18"/>
  <c r="CL304" i="18"/>
  <c r="BK304" i="18"/>
  <c r="CF312" i="18"/>
  <c r="CD312" i="18"/>
  <c r="BC312" i="18"/>
  <c r="BW312" i="18"/>
  <c r="BS312" i="18"/>
  <c r="BO312" i="18"/>
  <c r="BM312" i="18"/>
  <c r="CL312" i="18"/>
  <c r="BK312" i="18"/>
  <c r="BW316" i="18"/>
  <c r="CJ316" i="18"/>
  <c r="BT323" i="18"/>
  <c r="BK323" i="18"/>
  <c r="CM323" i="18"/>
  <c r="CL329" i="18"/>
  <c r="CK329" i="18"/>
  <c r="BQ329" i="18"/>
  <c r="CE329" i="18"/>
  <c r="BK329" i="18"/>
  <c r="CB329" i="18"/>
  <c r="BI329" i="18"/>
  <c r="BY329" i="18"/>
  <c r="BH329" i="18"/>
  <c r="BX329" i="18"/>
  <c r="BG329" i="18"/>
  <c r="BV329" i="18"/>
  <c r="BC329" i="18"/>
  <c r="CN435" i="18"/>
  <c r="BY435" i="18"/>
  <c r="BC435" i="18"/>
  <c r="BU435" i="18"/>
  <c r="BQ435" i="18"/>
  <c r="CM435" i="18"/>
  <c r="BK435" i="18"/>
  <c r="CJ435" i="18"/>
  <c r="BJ435" i="18"/>
  <c r="CG435" i="18"/>
  <c r="BF435" i="18"/>
  <c r="CE435" i="18"/>
  <c r="BE435" i="18"/>
  <c r="CF458" i="18"/>
  <c r="BG458" i="18"/>
  <c r="CN458" i="18"/>
  <c r="CM458" i="18"/>
  <c r="CE458" i="18"/>
  <c r="BR458" i="18"/>
  <c r="BO458" i="18"/>
  <c r="BJ458" i="18"/>
  <c r="BJ468" i="18"/>
  <c r="BK468" i="18"/>
  <c r="CA468" i="18"/>
  <c r="BZ468" i="18"/>
  <c r="BV468" i="18"/>
  <c r="BH22" i="18"/>
  <c r="CC38" i="18"/>
  <c r="CB73" i="18"/>
  <c r="CA84" i="18"/>
  <c r="BL91" i="18"/>
  <c r="CA100" i="18"/>
  <c r="CA108" i="18"/>
  <c r="BK110" i="18"/>
  <c r="BQ117" i="18"/>
  <c r="BT146" i="18"/>
  <c r="BG147" i="18"/>
  <c r="CN147" i="18"/>
  <c r="CB154" i="18"/>
  <c r="BD156" i="18"/>
  <c r="BO159" i="18"/>
  <c r="CN159" i="18"/>
  <c r="CE163" i="18"/>
  <c r="CE165" i="18"/>
  <c r="BV168" i="18"/>
  <c r="CG174" i="18"/>
  <c r="BI180" i="18"/>
  <c r="BR188" i="18"/>
  <c r="BR190" i="18"/>
  <c r="BY192" i="18"/>
  <c r="BY199" i="18"/>
  <c r="BF201" i="18"/>
  <c r="BN204" i="18"/>
  <c r="BF206" i="18"/>
  <c r="CD209" i="18"/>
  <c r="BN212" i="18"/>
  <c r="BC214" i="18"/>
  <c r="BC218" i="18"/>
  <c r="CE218" i="18"/>
  <c r="BC221" i="18"/>
  <c r="BS223" i="18"/>
  <c r="BW226" i="18"/>
  <c r="BU228" i="18"/>
  <c r="BK229" i="18"/>
  <c r="BI234" i="18"/>
  <c r="BE238" i="18"/>
  <c r="CE238" i="18"/>
  <c r="BW239" i="18"/>
  <c r="BE241" i="18"/>
  <c r="BQ242" i="18"/>
  <c r="CG243" i="18"/>
  <c r="CK247" i="18"/>
  <c r="CB249" i="18"/>
  <c r="BH251" i="18"/>
  <c r="BD252" i="18"/>
  <c r="BX254" i="18"/>
  <c r="BT255" i="18"/>
  <c r="BT256" i="18"/>
  <c r="BL263" i="18"/>
  <c r="CB265" i="18"/>
  <c r="CM278" i="18"/>
  <c r="CK278" i="18"/>
  <c r="BH278" i="18"/>
  <c r="BS292" i="18"/>
  <c r="CN318" i="18"/>
  <c r="CC318" i="18"/>
  <c r="BS318" i="18"/>
  <c r="BC318" i="18"/>
  <c r="CL342" i="18"/>
  <c r="BD342" i="18"/>
  <c r="CM342" i="18"/>
  <c r="CF342" i="18"/>
  <c r="BX342" i="18"/>
  <c r="BQ342" i="18"/>
  <c r="CD376" i="18"/>
  <c r="BH376" i="18"/>
  <c r="CF376" i="18"/>
  <c r="BX376" i="18"/>
  <c r="BV412" i="18"/>
  <c r="CM412" i="18"/>
  <c r="CG412" i="18"/>
  <c r="CC18" i="18"/>
  <c r="BS22" i="18"/>
  <c r="BC26" i="18"/>
  <c r="BM33" i="18"/>
  <c r="BM37" i="18"/>
  <c r="CL38" i="18"/>
  <c r="BM41" i="18"/>
  <c r="BE44" i="18"/>
  <c r="CB56" i="18"/>
  <c r="BW59" i="18"/>
  <c r="BK68" i="18"/>
  <c r="BR72" i="18"/>
  <c r="CI84" i="18"/>
  <c r="CB91" i="18"/>
  <c r="CA107" i="18"/>
  <c r="CK110" i="18"/>
  <c r="BX117" i="18"/>
  <c r="BP119" i="18"/>
  <c r="BD130" i="18"/>
  <c r="CB134" i="18"/>
  <c r="CN135" i="18"/>
  <c r="CB136" i="18"/>
  <c r="BD142" i="18"/>
  <c r="BD144" i="18"/>
  <c r="BO145" i="18"/>
  <c r="BV146" i="18"/>
  <c r="BH147" i="18"/>
  <c r="BT159" i="18"/>
  <c r="CN163" i="18"/>
  <c r="BZ168" i="18"/>
  <c r="CI190" i="18"/>
  <c r="BY226" i="18"/>
  <c r="BG238" i="18"/>
  <c r="CL238" i="18"/>
  <c r="BL251" i="18"/>
  <c r="CB254" i="18"/>
  <c r="BO333" i="18"/>
  <c r="CJ333" i="18"/>
  <c r="BC333" i="18"/>
  <c r="BY333" i="18"/>
  <c r="BP333" i="18"/>
  <c r="BN333" i="18"/>
  <c r="BL333" i="18"/>
  <c r="BF333" i="18"/>
  <c r="BV407" i="18"/>
  <c r="BJ407" i="18"/>
  <c r="BZ448" i="18"/>
  <c r="BE448" i="18"/>
  <c r="CL448" i="18"/>
  <c r="CC448" i="18"/>
  <c r="BQ448" i="18"/>
  <c r="BM448" i="18"/>
  <c r="BJ448" i="18"/>
  <c r="BY22" i="18"/>
  <c r="CI91" i="18"/>
  <c r="BN147" i="18"/>
  <c r="BW159" i="18"/>
  <c r="BI238" i="18"/>
  <c r="CN238" i="18"/>
  <c r="BT251" i="18"/>
  <c r="CL344" i="18"/>
  <c r="CB344" i="18"/>
  <c r="BS344" i="18"/>
  <c r="BQ344" i="18"/>
  <c r="BI344" i="18"/>
  <c r="BG344" i="18"/>
  <c r="CN344" i="18"/>
  <c r="BF344" i="18"/>
  <c r="CG431" i="18"/>
  <c r="BY431" i="18"/>
  <c r="CE431" i="18"/>
  <c r="CE477" i="18"/>
  <c r="BK477" i="18"/>
  <c r="CM477" i="18"/>
  <c r="CF477" i="18"/>
  <c r="CA477" i="18"/>
  <c r="BV477" i="18"/>
  <c r="BE18" i="18"/>
  <c r="BM26" i="18"/>
  <c r="BC31" i="18"/>
  <c r="BI32" i="18"/>
  <c r="BM40" i="18"/>
  <c r="BQ44" i="18"/>
  <c r="BF51" i="18"/>
  <c r="BD75" i="18"/>
  <c r="CJ90" i="18"/>
  <c r="BC98" i="18"/>
  <c r="CI99" i="18"/>
  <c r="BC105" i="18"/>
  <c r="CI117" i="18"/>
  <c r="CB119" i="18"/>
  <c r="BG129" i="18"/>
  <c r="BV130" i="18"/>
  <c r="CE131" i="18"/>
  <c r="BN132" i="18"/>
  <c r="BL142" i="18"/>
  <c r="BF143" i="18"/>
  <c r="BT144" i="18"/>
  <c r="CK146" i="18"/>
  <c r="BV147" i="18"/>
  <c r="BG151" i="18"/>
  <c r="BH152" i="18"/>
  <c r="CB156" i="18"/>
  <c r="BD159" i="18"/>
  <c r="BX159" i="18"/>
  <c r="BD163" i="18"/>
  <c r="BD165" i="18"/>
  <c r="BD168" i="18"/>
  <c r="CF168" i="18"/>
  <c r="BC170" i="18"/>
  <c r="BD174" i="18"/>
  <c r="CC180" i="18"/>
  <c r="BQ183" i="18"/>
  <c r="BV208" i="18"/>
  <c r="BW220" i="18"/>
  <c r="BI222" i="18"/>
  <c r="BE226" i="18"/>
  <c r="CJ226" i="18"/>
  <c r="BG232" i="18"/>
  <c r="CA237" i="18"/>
  <c r="BO238" i="18"/>
  <c r="BQ245" i="18"/>
  <c r="BX251" i="18"/>
  <c r="BD254" i="18"/>
  <c r="BH259" i="18"/>
  <c r="BH262" i="18"/>
  <c r="BH268" i="18"/>
  <c r="CN301" i="18"/>
  <c r="BU301" i="18"/>
  <c r="BE311" i="18"/>
  <c r="CM311" i="18"/>
  <c r="CD311" i="18"/>
  <c r="BV311" i="18"/>
  <c r="CN319" i="18"/>
  <c r="BW319" i="18"/>
  <c r="CA344" i="18"/>
  <c r="CM362" i="18"/>
  <c r="CB362" i="18"/>
  <c r="BD362" i="18"/>
  <c r="BW362" i="18"/>
  <c r="BT362" i="18"/>
  <c r="BM362" i="18"/>
  <c r="CN362" i="18"/>
  <c r="BL362" i="18"/>
  <c r="CL362" i="18"/>
  <c r="BG362" i="18"/>
  <c r="CK362" i="18"/>
  <c r="BE362" i="18"/>
  <c r="BZ387" i="18"/>
  <c r="BR387" i="18"/>
  <c r="CI387" i="18"/>
  <c r="BY26" i="18"/>
  <c r="BK31" i="18"/>
  <c r="BM32" i="18"/>
  <c r="CL44" i="18"/>
  <c r="BJ51" i="18"/>
  <c r="CJ75" i="18"/>
  <c r="BK98" i="18"/>
  <c r="BJ105" i="18"/>
  <c r="CK117" i="18"/>
  <c r="CC119" i="18"/>
  <c r="BR129" i="18"/>
  <c r="CB130" i="18"/>
  <c r="BT142" i="18"/>
  <c r="BX143" i="18"/>
  <c r="CB144" i="18"/>
  <c r="BW147" i="18"/>
  <c r="BO151" i="18"/>
  <c r="BL152" i="18"/>
  <c r="BD154" i="18"/>
  <c r="CK156" i="18"/>
  <c r="BD158" i="18"/>
  <c r="BF159" i="18"/>
  <c r="CD159" i="18"/>
  <c r="BN160" i="18"/>
  <c r="BD162" i="18"/>
  <c r="BH163" i="18"/>
  <c r="BL165" i="18"/>
  <c r="BD166" i="18"/>
  <c r="BS167" i="18"/>
  <c r="BI168" i="18"/>
  <c r="CJ168" i="18"/>
  <c r="BF174" i="18"/>
  <c r="CF180" i="18"/>
  <c r="BN182" i="18"/>
  <c r="BN185" i="18"/>
  <c r="BF193" i="18"/>
  <c r="CM198" i="18"/>
  <c r="BV200" i="18"/>
  <c r="CD203" i="18"/>
  <c r="CD208" i="18"/>
  <c r="BF210" i="18"/>
  <c r="CD211" i="18"/>
  <c r="BO218" i="18"/>
  <c r="CA220" i="18"/>
  <c r="BU221" i="18"/>
  <c r="CE222" i="18"/>
  <c r="BI226" i="18"/>
  <c r="CL226" i="18"/>
  <c r="CJ229" i="18"/>
  <c r="BK232" i="18"/>
  <c r="BY234" i="18"/>
  <c r="BS238" i="18"/>
  <c r="CL241" i="18"/>
  <c r="BG243" i="18"/>
  <c r="BY245" i="18"/>
  <c r="CB251" i="18"/>
  <c r="CB252" i="18"/>
  <c r="BH254" i="18"/>
  <c r="BX259" i="18"/>
  <c r="BX262" i="18"/>
  <c r="BX267" i="18"/>
  <c r="BL268" i="18"/>
  <c r="CM273" i="18"/>
  <c r="BT273" i="18"/>
  <c r="CE293" i="18"/>
  <c r="BY293" i="18"/>
  <c r="BS296" i="18"/>
  <c r="BQ296" i="18"/>
  <c r="BO296" i="18"/>
  <c r="BK296" i="18"/>
  <c r="BF296" i="18"/>
  <c r="CE299" i="18"/>
  <c r="BW299" i="18"/>
  <c r="CE304" i="18"/>
  <c r="BG311" i="18"/>
  <c r="CL327" i="18"/>
  <c r="BV327" i="18"/>
  <c r="BD327" i="18"/>
  <c r="CM327" i="18"/>
  <c r="BP327" i="18"/>
  <c r="CF327" i="18"/>
  <c r="BO327" i="18"/>
  <c r="CD327" i="18"/>
  <c r="BK327" i="18"/>
  <c r="CB327" i="18"/>
  <c r="BH327" i="18"/>
  <c r="CA327" i="18"/>
  <c r="BG327" i="18"/>
  <c r="CK333" i="18"/>
  <c r="CE344" i="18"/>
  <c r="BX362" i="18"/>
  <c r="CC26" i="18"/>
  <c r="BQ31" i="18"/>
  <c r="CL32" i="18"/>
  <c r="BE38" i="18"/>
  <c r="BM39" i="18"/>
  <c r="CL40" i="18"/>
  <c r="BE48" i="18"/>
  <c r="BO51" i="18"/>
  <c r="BJ57" i="18"/>
  <c r="BJ67" i="18"/>
  <c r="BD73" i="18"/>
  <c r="BC84" i="18"/>
  <c r="BZ98" i="18"/>
  <c r="BR105" i="18"/>
  <c r="BD108" i="18"/>
  <c r="BK113" i="18"/>
  <c r="BF117" i="18"/>
  <c r="BE119" i="18"/>
  <c r="CF119" i="18"/>
  <c r="BO128" i="18"/>
  <c r="CF129" i="18"/>
  <c r="BD134" i="18"/>
  <c r="BD136" i="18"/>
  <c r="BV142" i="18"/>
  <c r="CK144" i="18"/>
  <c r="CD147" i="18"/>
  <c r="BT148" i="18"/>
  <c r="BT150" i="18"/>
  <c r="BW151" i="18"/>
  <c r="BX152" i="18"/>
  <c r="BF154" i="18"/>
  <c r="BG159" i="18"/>
  <c r="CE159" i="18"/>
  <c r="BL163" i="18"/>
  <c r="BN165" i="18"/>
  <c r="BL168" i="18"/>
  <c r="BM174" i="18"/>
  <c r="CG180" i="18"/>
  <c r="CI185" i="18"/>
  <c r="CM193" i="18"/>
  <c r="BV210" i="18"/>
  <c r="BM226" i="18"/>
  <c r="CN226" i="18"/>
  <c r="CL229" i="18"/>
  <c r="BU232" i="18"/>
  <c r="CE234" i="18"/>
  <c r="BW238" i="18"/>
  <c r="BI243" i="18"/>
  <c r="CF245" i="18"/>
  <c r="BL254" i="18"/>
  <c r="CK259" i="18"/>
  <c r="CB267" i="18"/>
  <c r="BP268" i="18"/>
  <c r="BN290" i="18"/>
  <c r="CN290" i="18"/>
  <c r="BW341" i="18"/>
  <c r="CJ341" i="18"/>
  <c r="BX341" i="18"/>
  <c r="BD341" i="18"/>
  <c r="BM368" i="18"/>
  <c r="CL368" i="18"/>
  <c r="BP368" i="18"/>
  <c r="CE147" i="18"/>
  <c r="BY238" i="18"/>
  <c r="CJ292" i="18"/>
  <c r="BK292" i="18"/>
  <c r="CE292" i="18"/>
  <c r="BI292" i="18"/>
  <c r="CC292" i="18"/>
  <c r="BF292" i="18"/>
  <c r="BY292" i="18"/>
  <c r="BE292" i="18"/>
  <c r="BW292" i="18"/>
  <c r="BC292" i="18"/>
  <c r="BT331" i="18"/>
  <c r="BI331" i="18"/>
  <c r="CG331" i="18"/>
  <c r="CE331" i="18"/>
  <c r="CJ481" i="18"/>
  <c r="BV481" i="18"/>
  <c r="CM400" i="18"/>
  <c r="CN416" i="18"/>
  <c r="CJ280" i="18"/>
  <c r="BV288" i="18"/>
  <c r="BW295" i="18"/>
  <c r="BW308" i="18"/>
  <c r="BO310" i="18"/>
  <c r="BW317" i="18"/>
  <c r="BV330" i="18"/>
  <c r="BY332" i="18"/>
  <c r="BF335" i="18"/>
  <c r="BY335" i="18"/>
  <c r="BT337" i="18"/>
  <c r="CN337" i="18"/>
  <c r="BV338" i="18"/>
  <c r="BF343" i="18"/>
  <c r="CA343" i="18"/>
  <c r="BQ345" i="18"/>
  <c r="BP351" i="18"/>
  <c r="BP354" i="18"/>
  <c r="BE364" i="18"/>
  <c r="BM366" i="18"/>
  <c r="BH374" i="18"/>
  <c r="BD400" i="18"/>
  <c r="BT402" i="18"/>
  <c r="BF404" i="18"/>
  <c r="BF416" i="18"/>
  <c r="CN424" i="18"/>
  <c r="BG459" i="18"/>
  <c r="BT476" i="18"/>
  <c r="BG480" i="18"/>
  <c r="BX485" i="18"/>
  <c r="CC295" i="18"/>
  <c r="CA308" i="18"/>
  <c r="CA310" i="18"/>
  <c r="CC317" i="18"/>
  <c r="BG335" i="18"/>
  <c r="CA335" i="18"/>
  <c r="BG343" i="18"/>
  <c r="CB343" i="18"/>
  <c r="BX351" i="18"/>
  <c r="BT354" i="18"/>
  <c r="BL364" i="18"/>
  <c r="BT366" i="18"/>
  <c r="BE370" i="18"/>
  <c r="BJ374" i="18"/>
  <c r="BF400" i="18"/>
  <c r="CK402" i="18"/>
  <c r="BL404" i="18"/>
  <c r="BG416" i="18"/>
  <c r="BY421" i="18"/>
  <c r="BE422" i="18"/>
  <c r="BF424" i="18"/>
  <c r="CD425" i="18"/>
  <c r="BO426" i="18"/>
  <c r="BO429" i="18"/>
  <c r="CL430" i="18"/>
  <c r="CA453" i="18"/>
  <c r="CJ457" i="18"/>
  <c r="BK459" i="18"/>
  <c r="BS467" i="18"/>
  <c r="BL471" i="18"/>
  <c r="BZ476" i="18"/>
  <c r="BH479" i="18"/>
  <c r="BR480" i="18"/>
  <c r="CK485" i="18"/>
  <c r="BG280" i="18"/>
  <c r="BE284" i="18"/>
  <c r="BG287" i="18"/>
  <c r="BE288" i="18"/>
  <c r="BY288" i="18"/>
  <c r="BC295" i="18"/>
  <c r="CG295" i="18"/>
  <c r="BW298" i="18"/>
  <c r="BE308" i="18"/>
  <c r="CD308" i="18"/>
  <c r="BM309" i="18"/>
  <c r="CG310" i="18"/>
  <c r="BC317" i="18"/>
  <c r="CD317" i="18"/>
  <c r="CB326" i="18"/>
  <c r="BP328" i="18"/>
  <c r="CG330" i="18"/>
  <c r="CJ332" i="18"/>
  <c r="BH335" i="18"/>
  <c r="CB335" i="18"/>
  <c r="BG336" i="18"/>
  <c r="CF338" i="18"/>
  <c r="BH343" i="18"/>
  <c r="CD343" i="18"/>
  <c r="BH346" i="18"/>
  <c r="CB351" i="18"/>
  <c r="BV354" i="18"/>
  <c r="BM364" i="18"/>
  <c r="BW366" i="18"/>
  <c r="BP374" i="18"/>
  <c r="BZ375" i="18"/>
  <c r="BL378" i="18"/>
  <c r="BL400" i="18"/>
  <c r="BN404" i="18"/>
  <c r="BZ406" i="18"/>
  <c r="BG415" i="18"/>
  <c r="BM416" i="18"/>
  <c r="CC421" i="18"/>
  <c r="BI422" i="18"/>
  <c r="BG424" i="18"/>
  <c r="CN430" i="18"/>
  <c r="CC453" i="18"/>
  <c r="BP459" i="18"/>
  <c r="CM467" i="18"/>
  <c r="BS471" i="18"/>
  <c r="CK476" i="18"/>
  <c r="BT479" i="18"/>
  <c r="CA480" i="18"/>
  <c r="BP277" i="18"/>
  <c r="BK280" i="18"/>
  <c r="BK284" i="18"/>
  <c r="BQ285" i="18"/>
  <c r="BQ287" i="18"/>
  <c r="BF288" i="18"/>
  <c r="CC288" i="18"/>
  <c r="BE295" i="18"/>
  <c r="CL295" i="18"/>
  <c r="CJ298" i="18"/>
  <c r="CE300" i="18"/>
  <c r="BI307" i="18"/>
  <c r="BI308" i="18"/>
  <c r="CE308" i="18"/>
  <c r="BF317" i="18"/>
  <c r="CE317" i="18"/>
  <c r="CB328" i="18"/>
  <c r="BK335" i="18"/>
  <c r="CD335" i="18"/>
  <c r="BP336" i="18"/>
  <c r="BK343" i="18"/>
  <c r="CF343" i="18"/>
  <c r="BY345" i="18"/>
  <c r="BK346" i="18"/>
  <c r="BK347" i="18"/>
  <c r="BK348" i="18"/>
  <c r="BO350" i="18"/>
  <c r="BX354" i="18"/>
  <c r="BR355" i="18"/>
  <c r="CE357" i="18"/>
  <c r="CB364" i="18"/>
  <c r="BX366" i="18"/>
  <c r="BT374" i="18"/>
  <c r="BP400" i="18"/>
  <c r="BV401" i="18"/>
  <c r="CF404" i="18"/>
  <c r="BU415" i="18"/>
  <c r="BV416" i="18"/>
  <c r="BF417" i="18"/>
  <c r="BF421" i="18"/>
  <c r="CE421" i="18"/>
  <c r="BN422" i="18"/>
  <c r="BG423" i="18"/>
  <c r="BM424" i="18"/>
  <c r="BY426" i="18"/>
  <c r="BG428" i="18"/>
  <c r="BW429" i="18"/>
  <c r="BG430" i="18"/>
  <c r="BZ432" i="18"/>
  <c r="CC440" i="18"/>
  <c r="CL442" i="18"/>
  <c r="BJ451" i="18"/>
  <c r="BC453" i="18"/>
  <c r="CJ453" i="18"/>
  <c r="BH457" i="18"/>
  <c r="CF459" i="18"/>
  <c r="BT461" i="18"/>
  <c r="CK471" i="18"/>
  <c r="BN473" i="18"/>
  <c r="BV479" i="18"/>
  <c r="BX483" i="18"/>
  <c r="CI484" i="18"/>
  <c r="BG495" i="18"/>
  <c r="BL496" i="18"/>
  <c r="BO503" i="18"/>
  <c r="CC287" i="18"/>
  <c r="BG295" i="18"/>
  <c r="BK308" i="18"/>
  <c r="CJ308" i="18"/>
  <c r="BK317" i="18"/>
  <c r="CL317" i="18"/>
  <c r="CM328" i="18"/>
  <c r="BK330" i="18"/>
  <c r="BO335" i="18"/>
  <c r="CF335" i="18"/>
  <c r="CB336" i="18"/>
  <c r="BI337" i="18"/>
  <c r="CB337" i="18"/>
  <c r="BH338" i="18"/>
  <c r="CJ340" i="18"/>
  <c r="BO343" i="18"/>
  <c r="CM343" i="18"/>
  <c r="BC345" i="18"/>
  <c r="CE345" i="18"/>
  <c r="BT346" i="18"/>
  <c r="BL347" i="18"/>
  <c r="BV348" i="18"/>
  <c r="CD354" i="18"/>
  <c r="CC364" i="18"/>
  <c r="BD366" i="18"/>
  <c r="CB366" i="18"/>
  <c r="CE369" i="18"/>
  <c r="BX370" i="18"/>
  <c r="CB374" i="18"/>
  <c r="BH377" i="18"/>
  <c r="BX400" i="18"/>
  <c r="BW415" i="18"/>
  <c r="BW416" i="18"/>
  <c r="BG421" i="18"/>
  <c r="CL421" i="18"/>
  <c r="BW422" i="18"/>
  <c r="BU423" i="18"/>
  <c r="BV424" i="18"/>
  <c r="BF425" i="18"/>
  <c r="CD426" i="18"/>
  <c r="BM428" i="18"/>
  <c r="BE429" i="18"/>
  <c r="BY429" i="18"/>
  <c r="BI430" i="18"/>
  <c r="BC450" i="18"/>
  <c r="BE453" i="18"/>
  <c r="BJ457" i="18"/>
  <c r="CN459" i="18"/>
  <c r="BS473" i="18"/>
  <c r="CA479" i="18"/>
  <c r="CD483" i="18"/>
  <c r="CN484" i="18"/>
  <c r="BZ495" i="18"/>
  <c r="BR496" i="18"/>
  <c r="BT503" i="18"/>
  <c r="BS335" i="18"/>
  <c r="CN335" i="18"/>
  <c r="BS343" i="18"/>
  <c r="CK374" i="18"/>
  <c r="CK400" i="18"/>
  <c r="CM416" i="18"/>
  <c r="BM453" i="18"/>
  <c r="BV457" i="18"/>
  <c r="CK473" i="18"/>
  <c r="CK495" i="18"/>
  <c r="BT505" i="18"/>
  <c r="BW505" i="18"/>
  <c r="BZ505" i="18"/>
  <c r="BL505" i="18"/>
  <c r="AG541" i="18"/>
  <c r="AG549" i="18"/>
  <c r="AG540" i="18"/>
  <c r="AG542" i="18"/>
  <c r="AG536" i="18"/>
  <c r="AG543" i="18"/>
  <c r="AG537" i="18"/>
  <c r="AG544" i="18"/>
  <c r="AG538" i="18"/>
  <c r="AG545" i="18"/>
  <c r="AG539" i="18"/>
  <c r="C74" i="6" s="1"/>
  <c r="I74" i="6" s="1"/>
  <c r="AG546" i="18"/>
  <c r="C81" i="6" s="1"/>
  <c r="I81" i="6" s="1"/>
  <c r="AG547" i="18"/>
  <c r="AG548" i="18"/>
  <c r="CI14" i="18"/>
  <c r="BM14" i="18"/>
  <c r="BX14" i="18"/>
  <c r="CA14" i="18"/>
  <c r="CF14" i="18"/>
  <c r="CJ14" i="18"/>
  <c r="BC14" i="18"/>
  <c r="BE14" i="18"/>
  <c r="BK14" i="18"/>
  <c r="BY21" i="18"/>
  <c r="BS19" i="18"/>
  <c r="BX21" i="18"/>
  <c r="BS30" i="18"/>
  <c r="CL34" i="18"/>
  <c r="CC46" i="18"/>
  <c r="BZ62" i="18"/>
  <c r="CN64" i="18"/>
  <c r="BW64" i="18"/>
  <c r="BC64" i="18"/>
  <c r="BL64" i="18"/>
  <c r="CB64" i="18"/>
  <c r="CJ66" i="18"/>
  <c r="BZ66" i="18"/>
  <c r="CK71" i="18"/>
  <c r="BS71" i="18"/>
  <c r="CK103" i="18"/>
  <c r="BS103" i="18"/>
  <c r="CE121" i="18"/>
  <c r="BL121" i="18"/>
  <c r="BD121" i="18"/>
  <c r="CD126" i="18"/>
  <c r="BV126" i="18"/>
  <c r="BR126" i="18"/>
  <c r="BP126" i="18"/>
  <c r="CF126" i="18"/>
  <c r="BI126" i="18"/>
  <c r="CE126" i="18"/>
  <c r="BH126" i="18"/>
  <c r="CL143" i="18"/>
  <c r="BW143" i="18"/>
  <c r="BV143" i="18"/>
  <c r="BO143" i="18"/>
  <c r="CM143" i="18"/>
  <c r="BH143" i="18"/>
  <c r="CE143" i="18"/>
  <c r="BG143" i="18"/>
  <c r="BR170" i="18"/>
  <c r="CL170" i="18"/>
  <c r="BQ170" i="18"/>
  <c r="CK170" i="18"/>
  <c r="BL170" i="18"/>
  <c r="CJ170" i="18"/>
  <c r="BI170" i="18"/>
  <c r="CD170" i="18"/>
  <c r="BH170" i="18"/>
  <c r="CA170" i="18"/>
  <c r="BE170" i="18"/>
  <c r="BS101" i="18"/>
  <c r="CA101" i="18"/>
  <c r="BD101" i="18"/>
  <c r="CK177" i="18"/>
  <c r="CL177" i="18"/>
  <c r="CD177" i="18"/>
  <c r="BZ177" i="18"/>
  <c r="BU177" i="18"/>
  <c r="BR177" i="18"/>
  <c r="BJ177" i="18"/>
  <c r="CM253" i="18"/>
  <c r="CB253" i="18"/>
  <c r="BX253" i="18"/>
  <c r="BT253" i="18"/>
  <c r="BL253" i="18"/>
  <c r="BH253" i="18"/>
  <c r="BD253" i="18"/>
  <c r="CK253" i="18"/>
  <c r="BH14" i="18"/>
  <c r="CC14" i="18"/>
  <c r="BH17" i="18"/>
  <c r="BU18" i="18"/>
  <c r="BC19" i="18"/>
  <c r="BX19" i="18"/>
  <c r="BE20" i="18"/>
  <c r="BC21" i="18"/>
  <c r="CA21" i="18"/>
  <c r="BK22" i="18"/>
  <c r="BS23" i="18"/>
  <c r="BK25" i="18"/>
  <c r="BQ26" i="18"/>
  <c r="BE27" i="18"/>
  <c r="BS28" i="18"/>
  <c r="CA30" i="18"/>
  <c r="BY31" i="18"/>
  <c r="CC32" i="18"/>
  <c r="BM36" i="18"/>
  <c r="BU37" i="18"/>
  <c r="BM42" i="18"/>
  <c r="BU43" i="18"/>
  <c r="CC44" i="18"/>
  <c r="BJ49" i="18"/>
  <c r="BS50" i="18"/>
  <c r="BQ51" i="18"/>
  <c r="BJ52" i="18"/>
  <c r="BS55" i="18"/>
  <c r="BK58" i="18"/>
  <c r="BT59" i="18"/>
  <c r="BI60" i="18"/>
  <c r="CN62" i="18"/>
  <c r="BI64" i="18"/>
  <c r="CJ64" i="18"/>
  <c r="BY66" i="18"/>
  <c r="BS73" i="18"/>
  <c r="BS85" i="18"/>
  <c r="BL85" i="18"/>
  <c r="BJ85" i="18"/>
  <c r="BD85" i="18"/>
  <c r="CB85" i="18"/>
  <c r="BC101" i="18"/>
  <c r="BC106" i="18"/>
  <c r="BD123" i="18"/>
  <c r="BL126" i="18"/>
  <c r="CL139" i="18"/>
  <c r="CM139" i="18"/>
  <c r="BH139" i="18"/>
  <c r="CE139" i="18"/>
  <c r="BG139" i="18"/>
  <c r="CD139" i="18"/>
  <c r="BF139" i="18"/>
  <c r="BW139" i="18"/>
  <c r="BV139" i="18"/>
  <c r="BN143" i="18"/>
  <c r="BU170" i="18"/>
  <c r="CL175" i="18"/>
  <c r="CK175" i="18"/>
  <c r="BI177" i="18"/>
  <c r="BN181" i="18"/>
  <c r="BU19" i="18"/>
  <c r="CA19" i="18"/>
  <c r="BH21" i="18"/>
  <c r="CG21" i="18"/>
  <c r="CG25" i="18"/>
  <c r="CA27" i="18"/>
  <c r="CJ30" i="18"/>
  <c r="BO49" i="18"/>
  <c r="CB52" i="18"/>
  <c r="CK58" i="18"/>
  <c r="BK106" i="18"/>
  <c r="BN123" i="18"/>
  <c r="CM177" i="18"/>
  <c r="BU17" i="18"/>
  <c r="BH19" i="18"/>
  <c r="BU20" i="18"/>
  <c r="CL21" i="18"/>
  <c r="BE34" i="18"/>
  <c r="CB49" i="18"/>
  <c r="CI106" i="18"/>
  <c r="CJ112" i="18"/>
  <c r="CB112" i="18"/>
  <c r="BT112" i="18"/>
  <c r="BK112" i="18"/>
  <c r="CL138" i="18"/>
  <c r="CB138" i="18"/>
  <c r="BV138" i="18"/>
  <c r="BT138" i="18"/>
  <c r="BF138" i="18"/>
  <c r="BD138" i="18"/>
  <c r="CL155" i="18"/>
  <c r="BW155" i="18"/>
  <c r="BV155" i="18"/>
  <c r="BO155" i="18"/>
  <c r="CN155" i="18"/>
  <c r="BN155" i="18"/>
  <c r="CM155" i="18"/>
  <c r="BH155" i="18"/>
  <c r="CE155" i="18"/>
  <c r="BG155" i="18"/>
  <c r="CC169" i="18"/>
  <c r="BU169" i="18"/>
  <c r="BL169" i="18"/>
  <c r="BK169" i="18"/>
  <c r="CM233" i="18"/>
  <c r="BS233" i="18"/>
  <c r="BO233" i="18"/>
  <c r="CL233" i="18"/>
  <c r="BK233" i="18"/>
  <c r="CJ233" i="18"/>
  <c r="BI233" i="18"/>
  <c r="CE233" i="18"/>
  <c r="BE233" i="18"/>
  <c r="CA233" i="18"/>
  <c r="BC233" i="18"/>
  <c r="BU233" i="18"/>
  <c r="BY233" i="18"/>
  <c r="BE19" i="18"/>
  <c r="CC19" i="18"/>
  <c r="BI21" i="18"/>
  <c r="BC30" i="18"/>
  <c r="BM35" i="18"/>
  <c r="CC36" i="18"/>
  <c r="CL52" i="18"/>
  <c r="BP14" i="18"/>
  <c r="CL14" i="18"/>
  <c r="BX17" i="18"/>
  <c r="BH18" i="18"/>
  <c r="BK19" i="18"/>
  <c r="CF19" i="18"/>
  <c r="CG20" i="18"/>
  <c r="BK21" i="18"/>
  <c r="CJ26" i="18"/>
  <c r="CG28" i="18"/>
  <c r="BE30" i="18"/>
  <c r="BM34" i="18"/>
  <c r="BU35" i="18"/>
  <c r="CL36" i="18"/>
  <c r="BQ40" i="18"/>
  <c r="CC41" i="18"/>
  <c r="CL42" i="18"/>
  <c r="BE46" i="18"/>
  <c r="BM47" i="18"/>
  <c r="BS48" i="18"/>
  <c r="CI49" i="18"/>
  <c r="CI51" i="18"/>
  <c r="BJ54" i="18"/>
  <c r="CB57" i="18"/>
  <c r="CK59" i="18"/>
  <c r="BT60" i="18"/>
  <c r="BK62" i="18"/>
  <c r="BR64" i="18"/>
  <c r="BV120" i="18"/>
  <c r="CB120" i="18"/>
  <c r="BG120" i="18"/>
  <c r="CG126" i="18"/>
  <c r="BL138" i="18"/>
  <c r="BX139" i="18"/>
  <c r="CN143" i="18"/>
  <c r="BF155" i="18"/>
  <c r="BC169" i="18"/>
  <c r="BV187" i="18"/>
  <c r="BN187" i="18"/>
  <c r="BV189" i="18"/>
  <c r="BR189" i="18"/>
  <c r="BN189" i="18"/>
  <c r="CI189" i="18"/>
  <c r="CB89" i="18"/>
  <c r="CJ89" i="18"/>
  <c r="BS106" i="18"/>
  <c r="CB106" i="18"/>
  <c r="BZ106" i="18"/>
  <c r="BR106" i="18"/>
  <c r="BJ106" i="18"/>
  <c r="CK106" i="18"/>
  <c r="BD106" i="18"/>
  <c r="BI20" i="18"/>
  <c r="BS14" i="18"/>
  <c r="CF17" i="18"/>
  <c r="BM19" i="18"/>
  <c r="CJ19" i="18"/>
  <c r="CJ20" i="18"/>
  <c r="BP21" i="18"/>
  <c r="CL26" i="18"/>
  <c r="BI30" i="18"/>
  <c r="BQ34" i="18"/>
  <c r="BM46" i="18"/>
  <c r="BU47" i="18"/>
  <c r="CJ51" i="18"/>
  <c r="BS54" i="18"/>
  <c r="CG60" i="18"/>
  <c r="BL62" i="18"/>
  <c r="BS64" i="18"/>
  <c r="CJ88" i="18"/>
  <c r="BJ88" i="18"/>
  <c r="CM115" i="18"/>
  <c r="BO115" i="18"/>
  <c r="BN115" i="18"/>
  <c r="BI115" i="18"/>
  <c r="CE115" i="18"/>
  <c r="BE115" i="18"/>
  <c r="BX115" i="18"/>
  <c r="BD115" i="18"/>
  <c r="CL135" i="18"/>
  <c r="BW135" i="18"/>
  <c r="BV135" i="18"/>
  <c r="BO135" i="18"/>
  <c r="CM135" i="18"/>
  <c r="BH135" i="18"/>
  <c r="CE135" i="18"/>
  <c r="BG135" i="18"/>
  <c r="CK138" i="18"/>
  <c r="BX155" i="18"/>
  <c r="BV191" i="18"/>
  <c r="CI191" i="18"/>
  <c r="BR191" i="18"/>
  <c r="BN191" i="18"/>
  <c r="CK205" i="18"/>
  <c r="CD205" i="18"/>
  <c r="BV205" i="18"/>
  <c r="BN205" i="18"/>
  <c r="BF205" i="18"/>
  <c r="CM217" i="18"/>
  <c r="BS217" i="18"/>
  <c r="BO217" i="18"/>
  <c r="CL217" i="18"/>
  <c r="BK217" i="18"/>
  <c r="CJ217" i="18"/>
  <c r="BI217" i="18"/>
  <c r="CE217" i="18"/>
  <c r="BE217" i="18"/>
  <c r="CA217" i="18"/>
  <c r="BC217" i="18"/>
  <c r="BU217" i="18"/>
  <c r="BY217" i="18"/>
  <c r="CM123" i="18"/>
  <c r="CF123" i="18"/>
  <c r="BX123" i="18"/>
  <c r="BO123" i="18"/>
  <c r="BM123" i="18"/>
  <c r="BF123" i="18"/>
  <c r="BP17" i="18"/>
  <c r="BU14" i="18"/>
  <c r="CL17" i="18"/>
  <c r="BP19" i="18"/>
  <c r="BS21" i="18"/>
  <c r="BM30" i="18"/>
  <c r="CC34" i="18"/>
  <c r="BQ46" i="18"/>
  <c r="CC47" i="18"/>
  <c r="BY62" i="18"/>
  <c r="BY64" i="18"/>
  <c r="BS69" i="18"/>
  <c r="BJ69" i="18"/>
  <c r="CA73" i="18"/>
  <c r="BL73" i="18"/>
  <c r="CK73" i="18"/>
  <c r="BC73" i="18"/>
  <c r="CM138" i="18"/>
  <c r="CD155" i="18"/>
  <c r="CL164" i="18"/>
  <c r="CE164" i="18"/>
  <c r="BN164" i="18"/>
  <c r="CD164" i="18"/>
  <c r="BL164" i="18"/>
  <c r="CB164" i="18"/>
  <c r="BH164" i="18"/>
  <c r="BX164" i="18"/>
  <c r="BG164" i="18"/>
  <c r="BW164" i="18"/>
  <c r="BF164" i="18"/>
  <c r="CN164" i="18"/>
  <c r="BV164" i="18"/>
  <c r="BD164" i="18"/>
  <c r="CL166" i="18"/>
  <c r="BW166" i="18"/>
  <c r="BV166" i="18"/>
  <c r="BO166" i="18"/>
  <c r="BN166" i="18"/>
  <c r="BG166" i="18"/>
  <c r="CG166" i="18"/>
  <c r="BF166" i="18"/>
  <c r="CK74" i="18"/>
  <c r="CK90" i="18"/>
  <c r="CJ91" i="18"/>
  <c r="CJ98" i="18"/>
  <c r="CA105" i="18"/>
  <c r="CB107" i="18"/>
  <c r="BL110" i="18"/>
  <c r="CG117" i="18"/>
  <c r="BN119" i="18"/>
  <c r="BV122" i="18"/>
  <c r="BQ125" i="18"/>
  <c r="CK127" i="18"/>
  <c r="CK130" i="18"/>
  <c r="BN131" i="18"/>
  <c r="CN131" i="18"/>
  <c r="BT132" i="18"/>
  <c r="BV134" i="18"/>
  <c r="BL136" i="18"/>
  <c r="CB140" i="18"/>
  <c r="BL144" i="18"/>
  <c r="CM146" i="18"/>
  <c r="BO147" i="18"/>
  <c r="BX148" i="18"/>
  <c r="CB150" i="18"/>
  <c r="BH151" i="18"/>
  <c r="CM151" i="18"/>
  <c r="BN152" i="18"/>
  <c r="BV154" i="18"/>
  <c r="BL156" i="18"/>
  <c r="BL158" i="18"/>
  <c r="BV159" i="18"/>
  <c r="BX160" i="18"/>
  <c r="CN162" i="18"/>
  <c r="BV163" i="18"/>
  <c r="BW165" i="18"/>
  <c r="CA167" i="18"/>
  <c r="BE168" i="18"/>
  <c r="BS168" i="18"/>
  <c r="CG168" i="18"/>
  <c r="BZ173" i="18"/>
  <c r="BH174" i="18"/>
  <c r="BZ174" i="18"/>
  <c r="CB105" i="18"/>
  <c r="BS110" i="18"/>
  <c r="BX122" i="18"/>
  <c r="BT125" i="18"/>
  <c r="CM130" i="18"/>
  <c r="BO131" i="18"/>
  <c r="CD140" i="18"/>
  <c r="BN144" i="18"/>
  <c r="CB148" i="18"/>
  <c r="CK150" i="18"/>
  <c r="BN151" i="18"/>
  <c r="CN151" i="18"/>
  <c r="BT152" i="18"/>
  <c r="BN156" i="18"/>
  <c r="BT158" i="18"/>
  <c r="CB160" i="18"/>
  <c r="BF168" i="18"/>
  <c r="BU168" i="18"/>
  <c r="CI168" i="18"/>
  <c r="BL174" i="18"/>
  <c r="CF174" i="18"/>
  <c r="CM183" i="18"/>
  <c r="BX183" i="18"/>
  <c r="BJ183" i="18"/>
  <c r="CD183" i="18"/>
  <c r="CM269" i="18"/>
  <c r="CB269" i="18"/>
  <c r="BX269" i="18"/>
  <c r="BT269" i="18"/>
  <c r="BL269" i="18"/>
  <c r="BH269" i="18"/>
  <c r="BD269" i="18"/>
  <c r="CK269" i="18"/>
  <c r="CE339" i="18"/>
  <c r="BL339" i="18"/>
  <c r="BZ352" i="18"/>
  <c r="BX352" i="18"/>
  <c r="BE352" i="18"/>
  <c r="BD352" i="18"/>
  <c r="BV352" i="18"/>
  <c r="CD148" i="18"/>
  <c r="CM150" i="18"/>
  <c r="CD160" i="18"/>
  <c r="BV186" i="18"/>
  <c r="BN186" i="18"/>
  <c r="CM225" i="18"/>
  <c r="BS225" i="18"/>
  <c r="BO225" i="18"/>
  <c r="CL225" i="18"/>
  <c r="BK225" i="18"/>
  <c r="CJ225" i="18"/>
  <c r="BI225" i="18"/>
  <c r="CE225" i="18"/>
  <c r="BE225" i="18"/>
  <c r="CA225" i="18"/>
  <c r="BC225" i="18"/>
  <c r="BU225" i="18"/>
  <c r="CM240" i="18"/>
  <c r="BU240" i="18"/>
  <c r="BO240" i="18"/>
  <c r="CN240" i="18"/>
  <c r="BM240" i="18"/>
  <c r="CL240" i="18"/>
  <c r="BK240" i="18"/>
  <c r="CE240" i="18"/>
  <c r="BG240" i="18"/>
  <c r="CC240" i="18"/>
  <c r="BE240" i="18"/>
  <c r="BW240" i="18"/>
  <c r="CM250" i="18"/>
  <c r="BX250" i="18"/>
  <c r="BT250" i="18"/>
  <c r="BP250" i="18"/>
  <c r="BL250" i="18"/>
  <c r="BH250" i="18"/>
  <c r="BD250" i="18"/>
  <c r="CB250" i="18"/>
  <c r="CF286" i="18"/>
  <c r="CM286" i="18"/>
  <c r="CG286" i="18"/>
  <c r="BY286" i="18"/>
  <c r="BU286" i="18"/>
  <c r="BM286" i="18"/>
  <c r="BG286" i="18"/>
  <c r="BW325" i="18"/>
  <c r="CM325" i="18"/>
  <c r="CJ325" i="18"/>
  <c r="BL325" i="18"/>
  <c r="BF325" i="18"/>
  <c r="BX325" i="18"/>
  <c r="BZ76" i="18"/>
  <c r="BL83" i="18"/>
  <c r="BJ84" i="18"/>
  <c r="BD98" i="18"/>
  <c r="CB100" i="18"/>
  <c r="BD105" i="18"/>
  <c r="CJ105" i="18"/>
  <c r="BH117" i="18"/>
  <c r="CL122" i="18"/>
  <c r="CN125" i="18"/>
  <c r="BQ129" i="18"/>
  <c r="BF130" i="18"/>
  <c r="BW131" i="18"/>
  <c r="CD132" i="18"/>
  <c r="CM134" i="18"/>
  <c r="BX136" i="18"/>
  <c r="CE137" i="18"/>
  <c r="BH140" i="18"/>
  <c r="CM142" i="18"/>
  <c r="BX144" i="18"/>
  <c r="BP145" i="18"/>
  <c r="BL146" i="18"/>
  <c r="BX147" i="18"/>
  <c r="BD148" i="18"/>
  <c r="CK148" i="18"/>
  <c r="BD150" i="18"/>
  <c r="BV151" i="18"/>
  <c r="CB152" i="18"/>
  <c r="CM154" i="18"/>
  <c r="BX156" i="18"/>
  <c r="CB158" i="18"/>
  <c r="BD160" i="18"/>
  <c r="CK160" i="18"/>
  <c r="BF162" i="18"/>
  <c r="CF163" i="18"/>
  <c r="CF165" i="18"/>
  <c r="BJ168" i="18"/>
  <c r="BX168" i="18"/>
  <c r="CL168" i="18"/>
  <c r="BP174" i="18"/>
  <c r="CJ174" i="18"/>
  <c r="BV178" i="18"/>
  <c r="BY182" i="18"/>
  <c r="BM182" i="18"/>
  <c r="BN183" i="18"/>
  <c r="CI186" i="18"/>
  <c r="BY225" i="18"/>
  <c r="CA240" i="18"/>
  <c r="CK250" i="18"/>
  <c r="CM266" i="18"/>
  <c r="BX266" i="18"/>
  <c r="BT266" i="18"/>
  <c r="BP266" i="18"/>
  <c r="BL266" i="18"/>
  <c r="BH266" i="18"/>
  <c r="BD266" i="18"/>
  <c r="CB266" i="18"/>
  <c r="BX131" i="18"/>
  <c r="BH148" i="18"/>
  <c r="BF150" i="18"/>
  <c r="CD152" i="18"/>
  <c r="BH160" i="18"/>
  <c r="BQ174" i="18"/>
  <c r="CB83" i="18"/>
  <c r="BD97" i="18"/>
  <c r="BL98" i="18"/>
  <c r="BK105" i="18"/>
  <c r="BG125" i="18"/>
  <c r="BT129" i="18"/>
  <c r="BT130" i="18"/>
  <c r="BF131" i="18"/>
  <c r="CD131" i="18"/>
  <c r="CD136" i="18"/>
  <c r="BN140" i="18"/>
  <c r="CD144" i="18"/>
  <c r="BL148" i="18"/>
  <c r="BL150" i="18"/>
  <c r="BX151" i="18"/>
  <c r="BD152" i="18"/>
  <c r="CK152" i="18"/>
  <c r="CD156" i="18"/>
  <c r="CM158" i="18"/>
  <c r="BL160" i="18"/>
  <c r="BV162" i="18"/>
  <c r="BN168" i="18"/>
  <c r="BC174" i="18"/>
  <c r="BV174" i="18"/>
  <c r="BY183" i="18"/>
  <c r="CF289" i="18"/>
  <c r="BU289" i="18"/>
  <c r="BS289" i="18"/>
  <c r="CM289" i="18"/>
  <c r="BM289" i="18"/>
  <c r="CL289" i="18"/>
  <c r="BK289" i="18"/>
  <c r="CG289" i="18"/>
  <c r="BG289" i="18"/>
  <c r="CE289" i="18"/>
  <c r="BF289" i="18"/>
  <c r="BW289" i="18"/>
  <c r="CF303" i="18"/>
  <c r="CG303" i="18"/>
  <c r="BO303" i="18"/>
  <c r="CC303" i="18"/>
  <c r="BK303" i="18"/>
  <c r="BY303" i="18"/>
  <c r="BI303" i="18"/>
  <c r="CL303" i="18"/>
  <c r="BU303" i="18"/>
  <c r="BC303" i="18"/>
  <c r="BW303" i="18"/>
  <c r="BV303" i="18"/>
  <c r="BQ303" i="18"/>
  <c r="BM303" i="18"/>
  <c r="BG303" i="18"/>
  <c r="CM303" i="18"/>
  <c r="BE303" i="18"/>
  <c r="CD303" i="18"/>
  <c r="CD180" i="18"/>
  <c r="BN188" i="18"/>
  <c r="BQ192" i="18"/>
  <c r="CG193" i="18"/>
  <c r="BV194" i="18"/>
  <c r="CM196" i="18"/>
  <c r="BI198" i="18"/>
  <c r="BN199" i="18"/>
  <c r="BQ200" i="18"/>
  <c r="CD202" i="18"/>
  <c r="BF207" i="18"/>
  <c r="BN208" i="18"/>
  <c r="BV209" i="18"/>
  <c r="CD210" i="18"/>
  <c r="BQ214" i="18"/>
  <c r="BW215" i="18"/>
  <c r="BK216" i="18"/>
  <c r="BU218" i="18"/>
  <c r="BK220" i="18"/>
  <c r="BE221" i="18"/>
  <c r="CE221" i="18"/>
  <c r="BG222" i="18"/>
  <c r="CC222" i="18"/>
  <c r="BC223" i="18"/>
  <c r="BU226" i="18"/>
  <c r="CJ227" i="18"/>
  <c r="BW228" i="18"/>
  <c r="BE229" i="18"/>
  <c r="CE229" i="18"/>
  <c r="BG230" i="18"/>
  <c r="CC230" i="18"/>
  <c r="BG231" i="18"/>
  <c r="BU234" i="18"/>
  <c r="BK236" i="18"/>
  <c r="BY237" i="18"/>
  <c r="CL242" i="18"/>
  <c r="BI244" i="18"/>
  <c r="CJ244" i="18"/>
  <c r="BD249" i="18"/>
  <c r="CK256" i="18"/>
  <c r="BL258" i="18"/>
  <c r="BX260" i="18"/>
  <c r="BL261" i="18"/>
  <c r="BD262" i="18"/>
  <c r="CB263" i="18"/>
  <c r="BD265" i="18"/>
  <c r="CK272" i="18"/>
  <c r="BL274" i="18"/>
  <c r="BL277" i="18"/>
  <c r="CL279" i="18"/>
  <c r="BK281" i="18"/>
  <c r="CL281" i="18"/>
  <c r="BI283" i="18"/>
  <c r="BQ284" i="18"/>
  <c r="CJ284" i="18"/>
  <c r="BM285" i="18"/>
  <c r="BO287" i="18"/>
  <c r="CJ287" i="18"/>
  <c r="BF293" i="18"/>
  <c r="CF297" i="18"/>
  <c r="BW297" i="18"/>
  <c r="BS297" i="18"/>
  <c r="CM297" i="18"/>
  <c r="BM297" i="18"/>
  <c r="CE297" i="18"/>
  <c r="BF297" i="18"/>
  <c r="BI299" i="18"/>
  <c r="CG309" i="18"/>
  <c r="BN309" i="18"/>
  <c r="CM309" i="18"/>
  <c r="BI309" i="18"/>
  <c r="CE309" i="18"/>
  <c r="BF309" i="18"/>
  <c r="BV309" i="18"/>
  <c r="CF311" i="18"/>
  <c r="CG311" i="18"/>
  <c r="BO311" i="18"/>
  <c r="CC311" i="18"/>
  <c r="BK311" i="18"/>
  <c r="BY311" i="18"/>
  <c r="BI311" i="18"/>
  <c r="CL311" i="18"/>
  <c r="BU311" i="18"/>
  <c r="BC311" i="18"/>
  <c r="CJ311" i="18"/>
  <c r="BW321" i="18"/>
  <c r="CL321" i="18"/>
  <c r="BY321" i="18"/>
  <c r="BM321" i="18"/>
  <c r="BI321" i="18"/>
  <c r="BT326" i="18"/>
  <c r="CJ447" i="18"/>
  <c r="BS447" i="18"/>
  <c r="BI447" i="18"/>
  <c r="CI188" i="18"/>
  <c r="CM194" i="18"/>
  <c r="CD200" i="18"/>
  <c r="BV207" i="18"/>
  <c r="CJ214" i="18"/>
  <c r="CN215" i="18"/>
  <c r="BU216" i="18"/>
  <c r="BM222" i="18"/>
  <c r="CJ222" i="18"/>
  <c r="CJ223" i="18"/>
  <c r="BM230" i="18"/>
  <c r="CJ230" i="18"/>
  <c r="CG231" i="18"/>
  <c r="BU236" i="18"/>
  <c r="CE237" i="18"/>
  <c r="BM244" i="18"/>
  <c r="BL249" i="18"/>
  <c r="BT258" i="18"/>
  <c r="CK260" i="18"/>
  <c r="BX261" i="18"/>
  <c r="BL262" i="18"/>
  <c r="BL265" i="18"/>
  <c r="BT274" i="18"/>
  <c r="BH275" i="18"/>
  <c r="CK276" i="18"/>
  <c r="BT277" i="18"/>
  <c r="BS281" i="18"/>
  <c r="BV283" i="18"/>
  <c r="BV284" i="18"/>
  <c r="CM284" i="18"/>
  <c r="BS285" i="18"/>
  <c r="BU287" i="18"/>
  <c r="CG301" i="18"/>
  <c r="BN301" i="18"/>
  <c r="CM301" i="18"/>
  <c r="BI301" i="18"/>
  <c r="CE301" i="18"/>
  <c r="BF301" i="18"/>
  <c r="BV301" i="18"/>
  <c r="CG315" i="18"/>
  <c r="BY315" i="18"/>
  <c r="CL334" i="18"/>
  <c r="CA334" i="18"/>
  <c r="BN334" i="18"/>
  <c r="CN334" i="18"/>
  <c r="BY334" i="18"/>
  <c r="BK334" i="18"/>
  <c r="CM334" i="18"/>
  <c r="BX334" i="18"/>
  <c r="BI334" i="18"/>
  <c r="CK334" i="18"/>
  <c r="BV334" i="18"/>
  <c r="BG334" i="18"/>
  <c r="CF334" i="18"/>
  <c r="BQ334" i="18"/>
  <c r="BD334" i="18"/>
  <c r="CE334" i="18"/>
  <c r="BP334" i="18"/>
  <c r="BC334" i="18"/>
  <c r="BH180" i="18"/>
  <c r="BF196" i="18"/>
  <c r="CD198" i="18"/>
  <c r="CM200" i="18"/>
  <c r="BF204" i="18"/>
  <c r="BV206" i="18"/>
  <c r="CD207" i="18"/>
  <c r="BF212" i="18"/>
  <c r="BW216" i="18"/>
  <c r="BG218" i="18"/>
  <c r="CC218" i="18"/>
  <c r="BQ219" i="18"/>
  <c r="BO221" i="18"/>
  <c r="BO222" i="18"/>
  <c r="CL222" i="18"/>
  <c r="BG226" i="18"/>
  <c r="CC226" i="18"/>
  <c r="BC227" i="18"/>
  <c r="CN228" i="18"/>
  <c r="BO229" i="18"/>
  <c r="BO230" i="18"/>
  <c r="CL230" i="18"/>
  <c r="BW232" i="18"/>
  <c r="BG234" i="18"/>
  <c r="CC234" i="18"/>
  <c r="BW236" i="18"/>
  <c r="BC237" i="18"/>
  <c r="CJ237" i="18"/>
  <c r="BM238" i="18"/>
  <c r="CJ238" i="18"/>
  <c r="BQ239" i="18"/>
  <c r="BO241" i="18"/>
  <c r="BI242" i="18"/>
  <c r="BS244" i="18"/>
  <c r="BM247" i="18"/>
  <c r="BU248" i="18"/>
  <c r="BT249" i="18"/>
  <c r="CK251" i="18"/>
  <c r="BT252" i="18"/>
  <c r="CK254" i="18"/>
  <c r="BX255" i="18"/>
  <c r="BL256" i="18"/>
  <c r="BX258" i="18"/>
  <c r="BL259" i="18"/>
  <c r="BD260" i="18"/>
  <c r="CB261" i="18"/>
  <c r="BP262" i="18"/>
  <c r="BD263" i="18"/>
  <c r="CB264" i="18"/>
  <c r="BT265" i="18"/>
  <c r="BT268" i="18"/>
  <c r="CK270" i="18"/>
  <c r="BX271" i="18"/>
  <c r="BL272" i="18"/>
  <c r="BX274" i="18"/>
  <c r="BL275" i="18"/>
  <c r="BD276" i="18"/>
  <c r="BX277" i="18"/>
  <c r="BL278" i="18"/>
  <c r="BE279" i="18"/>
  <c r="BU281" i="18"/>
  <c r="CA283" i="18"/>
  <c r="BF284" i="18"/>
  <c r="BW284" i="18"/>
  <c r="BY285" i="18"/>
  <c r="BC287" i="18"/>
  <c r="BV287" i="18"/>
  <c r="BO288" i="18"/>
  <c r="CE288" i="18"/>
  <c r="CA290" i="18"/>
  <c r="BO292" i="18"/>
  <c r="CD293" i="18"/>
  <c r="CF296" i="18"/>
  <c r="BY296" i="18"/>
  <c r="BI296" i="18"/>
  <c r="CM296" i="18"/>
  <c r="BV296" i="18"/>
  <c r="BE296" i="18"/>
  <c r="CL296" i="18"/>
  <c r="CD296" i="18"/>
  <c r="BM296" i="18"/>
  <c r="CC296" i="18"/>
  <c r="BU297" i="18"/>
  <c r="BE301" i="18"/>
  <c r="CL305" i="18"/>
  <c r="CC305" i="18"/>
  <c r="BU309" i="18"/>
  <c r="BM311" i="18"/>
  <c r="BS313" i="18"/>
  <c r="BF334" i="18"/>
  <c r="CA216" i="18"/>
  <c r="BS222" i="18"/>
  <c r="CN222" i="18"/>
  <c r="BG227" i="18"/>
  <c r="BS230" i="18"/>
  <c r="CN230" i="18"/>
  <c r="CA236" i="18"/>
  <c r="BI237" i="18"/>
  <c r="BK242" i="18"/>
  <c r="BU244" i="18"/>
  <c r="BU247" i="18"/>
  <c r="BX249" i="18"/>
  <c r="BX252" i="18"/>
  <c r="BP256" i="18"/>
  <c r="CB258" i="18"/>
  <c r="BT259" i="18"/>
  <c r="BH260" i="18"/>
  <c r="CK261" i="18"/>
  <c r="BT262" i="18"/>
  <c r="BH263" i="18"/>
  <c r="CK264" i="18"/>
  <c r="BX265" i="18"/>
  <c r="BX268" i="18"/>
  <c r="BD270" i="18"/>
  <c r="CB271" i="18"/>
  <c r="BP272" i="18"/>
  <c r="BD273" i="18"/>
  <c r="CB274" i="18"/>
  <c r="BT275" i="18"/>
  <c r="BH276" i="18"/>
  <c r="CB277" i="18"/>
  <c r="BT278" i="18"/>
  <c r="BJ279" i="18"/>
  <c r="BW281" i="18"/>
  <c r="BI284" i="18"/>
  <c r="BY284" i="18"/>
  <c r="CD285" i="18"/>
  <c r="BE287" i="18"/>
  <c r="BW287" i="18"/>
  <c r="BQ288" i="18"/>
  <c r="CJ288" i="18"/>
  <c r="CE290" i="18"/>
  <c r="CF292" i="18"/>
  <c r="CD292" i="18"/>
  <c r="CM292" i="18"/>
  <c r="BQ292" i="18"/>
  <c r="CL292" i="18"/>
  <c r="BY297" i="18"/>
  <c r="BM301" i="18"/>
  <c r="CA309" i="18"/>
  <c r="BQ311" i="18"/>
  <c r="BU322" i="18"/>
  <c r="BN322" i="18"/>
  <c r="BK322" i="18"/>
  <c r="BF322" i="18"/>
  <c r="BD322" i="18"/>
  <c r="CD322" i="18"/>
  <c r="CA322" i="18"/>
  <c r="BO334" i="18"/>
  <c r="CN414" i="18"/>
  <c r="CE414" i="18"/>
  <c r="BY414" i="18"/>
  <c r="BU414" i="18"/>
  <c r="BQ414" i="18"/>
  <c r="BJ414" i="18"/>
  <c r="BF414" i="18"/>
  <c r="CM414" i="18"/>
  <c r="BC414" i="18"/>
  <c r="CJ414" i="18"/>
  <c r="CL216" i="18"/>
  <c r="BU222" i="18"/>
  <c r="BU230" i="18"/>
  <c r="CE236" i="18"/>
  <c r="BY244" i="18"/>
  <c r="CK258" i="18"/>
  <c r="CK274" i="18"/>
  <c r="CK277" i="18"/>
  <c r="BY281" i="18"/>
  <c r="CE285" i="18"/>
  <c r="CF316" i="18"/>
  <c r="CG316" i="18"/>
  <c r="BO316" i="18"/>
  <c r="CD316" i="18"/>
  <c r="BM316" i="18"/>
  <c r="CC316" i="18"/>
  <c r="BK316" i="18"/>
  <c r="BY316" i="18"/>
  <c r="BI316" i="18"/>
  <c r="CM316" i="18"/>
  <c r="BV316" i="18"/>
  <c r="BE316" i="18"/>
  <c r="CL316" i="18"/>
  <c r="BU316" i="18"/>
  <c r="BC316" i="18"/>
  <c r="CL326" i="18"/>
  <c r="CA326" i="18"/>
  <c r="BN326" i="18"/>
  <c r="CN326" i="18"/>
  <c r="BY326" i="18"/>
  <c r="BK326" i="18"/>
  <c r="CM326" i="18"/>
  <c r="BX326" i="18"/>
  <c r="BI326" i="18"/>
  <c r="CK326" i="18"/>
  <c r="BV326" i="18"/>
  <c r="BG326" i="18"/>
  <c r="CF326" i="18"/>
  <c r="BQ326" i="18"/>
  <c r="BD326" i="18"/>
  <c r="CE326" i="18"/>
  <c r="BP326" i="18"/>
  <c r="BC326" i="18"/>
  <c r="CM353" i="18"/>
  <c r="CD353" i="18"/>
  <c r="BN193" i="18"/>
  <c r="BI194" i="18"/>
  <c r="BF195" i="18"/>
  <c r="BV196" i="18"/>
  <c r="BF200" i="18"/>
  <c r="BN202" i="18"/>
  <c r="CD204" i="18"/>
  <c r="BF209" i="18"/>
  <c r="BN210" i="18"/>
  <c r="CG212" i="18"/>
  <c r="BF214" i="18"/>
  <c r="BG215" i="18"/>
  <c r="BE216" i="18"/>
  <c r="CN216" i="18"/>
  <c r="BY221" i="18"/>
  <c r="BC222" i="18"/>
  <c r="BW222" i="18"/>
  <c r="BQ224" i="18"/>
  <c r="BW227" i="18"/>
  <c r="BY229" i="18"/>
  <c r="BC230" i="18"/>
  <c r="BW230" i="18"/>
  <c r="CN232" i="18"/>
  <c r="BO234" i="18"/>
  <c r="CL234" i="18"/>
  <c r="BE236" i="18"/>
  <c r="CL236" i="18"/>
  <c r="BO237" i="18"/>
  <c r="BU238" i="18"/>
  <c r="CJ239" i="18"/>
  <c r="CG241" i="18"/>
  <c r="CC242" i="18"/>
  <c r="BQ243" i="18"/>
  <c r="BC244" i="18"/>
  <c r="CA244" i="18"/>
  <c r="BO245" i="18"/>
  <c r="CC247" i="18"/>
  <c r="CK249" i="18"/>
  <c r="CK252" i="18"/>
  <c r="BX256" i="18"/>
  <c r="BL257" i="18"/>
  <c r="BD258" i="18"/>
  <c r="CB259" i="18"/>
  <c r="BP260" i="18"/>
  <c r="BD261" i="18"/>
  <c r="CB262" i="18"/>
  <c r="BT263" i="18"/>
  <c r="CK265" i="18"/>
  <c r="CK268" i="18"/>
  <c r="BX272" i="18"/>
  <c r="BD274" i="18"/>
  <c r="CB275" i="18"/>
  <c r="BP276" i="18"/>
  <c r="BD277" i="18"/>
  <c r="CB278" i="18"/>
  <c r="BZ279" i="18"/>
  <c r="BF281" i="18"/>
  <c r="CE281" i="18"/>
  <c r="BM284" i="18"/>
  <c r="CD284" i="18"/>
  <c r="BE285" i="18"/>
  <c r="CM285" i="18"/>
  <c r="BI287" i="18"/>
  <c r="CD287" i="18"/>
  <c r="CL297" i="18"/>
  <c r="CA301" i="18"/>
  <c r="CN309" i="18"/>
  <c r="BW311" i="18"/>
  <c r="BG316" i="18"/>
  <c r="BF326" i="18"/>
  <c r="CB334" i="18"/>
  <c r="BX365" i="18"/>
  <c r="BU365" i="18"/>
  <c r="CE365" i="18"/>
  <c r="BQ194" i="18"/>
  <c r="CM195" i="18"/>
  <c r="CD196" i="18"/>
  <c r="BI200" i="18"/>
  <c r="BV202" i="18"/>
  <c r="BN209" i="18"/>
  <c r="BN214" i="18"/>
  <c r="BE222" i="18"/>
  <c r="BY222" i="18"/>
  <c r="BE230" i="18"/>
  <c r="BY230" i="18"/>
  <c r="BG236" i="18"/>
  <c r="CN236" i="18"/>
  <c r="BS237" i="18"/>
  <c r="CG242" i="18"/>
  <c r="BE244" i="18"/>
  <c r="CC244" i="18"/>
  <c r="BH258" i="18"/>
  <c r="BH261" i="18"/>
  <c r="CK262" i="18"/>
  <c r="BH274" i="18"/>
  <c r="BH277" i="18"/>
  <c r="CE279" i="18"/>
  <c r="BG281" i="18"/>
  <c r="CG281" i="18"/>
  <c r="CE284" i="18"/>
  <c r="BF285" i="18"/>
  <c r="BK287" i="18"/>
  <c r="CG287" i="18"/>
  <c r="CF293" i="18"/>
  <c r="BM293" i="18"/>
  <c r="CM293" i="18"/>
  <c r="BE293" i="18"/>
  <c r="BS293" i="18"/>
  <c r="CF294" i="18"/>
  <c r="CG294" i="18"/>
  <c r="BG294" i="18"/>
  <c r="CC299" i="18"/>
  <c r="BF299" i="18"/>
  <c r="CD299" i="18"/>
  <c r="CA299" i="18"/>
  <c r="BN299" i="18"/>
  <c r="CD301" i="18"/>
  <c r="BQ316" i="18"/>
  <c r="BO326" i="18"/>
  <c r="CJ334" i="18"/>
  <c r="CD357" i="18"/>
  <c r="CL357" i="18"/>
  <c r="BR357" i="18"/>
  <c r="BZ357" i="18"/>
  <c r="BE357" i="18"/>
  <c r="BV357" i="18"/>
  <c r="BU357" i="18"/>
  <c r="BT357" i="18"/>
  <c r="BL357" i="18"/>
  <c r="CK357" i="18"/>
  <c r="BG357" i="18"/>
  <c r="CF357" i="18"/>
  <c r="BD357" i="18"/>
  <c r="CB359" i="18"/>
  <c r="BO359" i="18"/>
  <c r="CK359" i="18"/>
  <c r="BD359" i="18"/>
  <c r="BU295" i="18"/>
  <c r="BW300" i="18"/>
  <c r="BG304" i="18"/>
  <c r="BY304" i="18"/>
  <c r="BW307" i="18"/>
  <c r="BF308" i="18"/>
  <c r="BY308" i="18"/>
  <c r="BG312" i="18"/>
  <c r="BY312" i="18"/>
  <c r="BG317" i="18"/>
  <c r="BY317" i="18"/>
  <c r="BU318" i="18"/>
  <c r="BX323" i="18"/>
  <c r="BQ327" i="18"/>
  <c r="CK327" i="18"/>
  <c r="BH328" i="18"/>
  <c r="CD328" i="18"/>
  <c r="BD329" i="18"/>
  <c r="BS329" i="18"/>
  <c r="CF329" i="18"/>
  <c r="BI330" i="18"/>
  <c r="CF330" i="18"/>
  <c r="BV331" i="18"/>
  <c r="BL332" i="18"/>
  <c r="BX333" i="18"/>
  <c r="BQ335" i="18"/>
  <c r="CK335" i="18"/>
  <c r="BH336" i="18"/>
  <c r="CD336" i="18"/>
  <c r="BD337" i="18"/>
  <c r="BS337" i="18"/>
  <c r="CF337" i="18"/>
  <c r="BI338" i="18"/>
  <c r="BN340" i="18"/>
  <c r="BO341" i="18"/>
  <c r="BF342" i="18"/>
  <c r="BT342" i="18"/>
  <c r="CJ342" i="18"/>
  <c r="BV343" i="18"/>
  <c r="CN343" i="18"/>
  <c r="BP344" i="18"/>
  <c r="CM344" i="18"/>
  <c r="BH345" i="18"/>
  <c r="BV345" i="18"/>
  <c r="CK345" i="18"/>
  <c r="BS346" i="18"/>
  <c r="CG347" i="18"/>
  <c r="BG354" i="18"/>
  <c r="BU354" i="18"/>
  <c r="CK354" i="18"/>
  <c r="CC368" i="18"/>
  <c r="BE368" i="18"/>
  <c r="CB368" i="18"/>
  <c r="BU368" i="18"/>
  <c r="CA318" i="18"/>
  <c r="BI328" i="18"/>
  <c r="CE328" i="18"/>
  <c r="BI336" i="18"/>
  <c r="CE336" i="18"/>
  <c r="BG342" i="18"/>
  <c r="BV342" i="18"/>
  <c r="CK342" i="18"/>
  <c r="CE361" i="18"/>
  <c r="BU361" i="18"/>
  <c r="BP361" i="18"/>
  <c r="CK499" i="18"/>
  <c r="CN499" i="18"/>
  <c r="CI499" i="18"/>
  <c r="BT499" i="18"/>
  <c r="BR499" i="18"/>
  <c r="BO499" i="18"/>
  <c r="BJ499" i="18"/>
  <c r="CE307" i="18"/>
  <c r="BF318" i="18"/>
  <c r="CG318" i="18"/>
  <c r="BQ328" i="18"/>
  <c r="CN328" i="18"/>
  <c r="CJ331" i="18"/>
  <c r="BQ336" i="18"/>
  <c r="CN336" i="18"/>
  <c r="BK342" i="18"/>
  <c r="BY342" i="18"/>
  <c r="CN342" i="18"/>
  <c r="BT344" i="18"/>
  <c r="BN345" i="18"/>
  <c r="CB345" i="18"/>
  <c r="CD346" i="18"/>
  <c r="BL354" i="18"/>
  <c r="CB354" i="18"/>
  <c r="BX361" i="18"/>
  <c r="CA443" i="18"/>
  <c r="CG443" i="18"/>
  <c r="BZ443" i="18"/>
  <c r="BQ443" i="18"/>
  <c r="BI295" i="18"/>
  <c r="CD295" i="18"/>
  <c r="BM300" i="18"/>
  <c r="CJ300" i="18"/>
  <c r="CG302" i="18"/>
  <c r="BQ304" i="18"/>
  <c r="CG304" i="18"/>
  <c r="BF307" i="18"/>
  <c r="BQ312" i="18"/>
  <c r="CG312" i="18"/>
  <c r="BQ317" i="18"/>
  <c r="CG317" i="18"/>
  <c r="BK318" i="18"/>
  <c r="CL318" i="18"/>
  <c r="BS328" i="18"/>
  <c r="BS336" i="18"/>
  <c r="BN342" i="18"/>
  <c r="CA342" i="18"/>
  <c r="BO345" i="18"/>
  <c r="CD345" i="18"/>
  <c r="CE346" i="18"/>
  <c r="BO354" i="18"/>
  <c r="CC354" i="18"/>
  <c r="BT355" i="18"/>
  <c r="BL355" i="18"/>
  <c r="CF355" i="18"/>
  <c r="CD371" i="18"/>
  <c r="BI371" i="18"/>
  <c r="CM371" i="18"/>
  <c r="CF371" i="18"/>
  <c r="BU371" i="18"/>
  <c r="CD398" i="18"/>
  <c r="BF398" i="18"/>
  <c r="CK398" i="18"/>
  <c r="BZ489" i="18"/>
  <c r="CI489" i="18"/>
  <c r="BM318" i="18"/>
  <c r="CM318" i="18"/>
  <c r="BT328" i="18"/>
  <c r="BT336" i="18"/>
  <c r="BO342" i="18"/>
  <c r="CB342" i="18"/>
  <c r="BX363" i="18"/>
  <c r="BW363" i="18"/>
  <c r="CN367" i="18"/>
  <c r="CF367" i="18"/>
  <c r="CC367" i="18"/>
  <c r="BO295" i="18"/>
  <c r="CJ295" i="18"/>
  <c r="BQ300" i="18"/>
  <c r="BE304" i="18"/>
  <c r="BU304" i="18"/>
  <c r="CM304" i="18"/>
  <c r="BN307" i="18"/>
  <c r="BV308" i="18"/>
  <c r="BE312" i="18"/>
  <c r="BU312" i="18"/>
  <c r="CM312" i="18"/>
  <c r="BI314" i="18"/>
  <c r="BE317" i="18"/>
  <c r="BU317" i="18"/>
  <c r="CM317" i="18"/>
  <c r="BO318" i="18"/>
  <c r="BN323" i="18"/>
  <c r="BF328" i="18"/>
  <c r="CA328" i="18"/>
  <c r="BO329" i="18"/>
  <c r="CD329" i="18"/>
  <c r="BL331" i="18"/>
  <c r="BF336" i="18"/>
  <c r="CA336" i="18"/>
  <c r="BO337" i="18"/>
  <c r="CD337" i="18"/>
  <c r="CE338" i="18"/>
  <c r="BC342" i="18"/>
  <c r="BP342" i="18"/>
  <c r="CE342" i="18"/>
  <c r="BQ343" i="18"/>
  <c r="CK343" i="18"/>
  <c r="BH344" i="18"/>
  <c r="CD344" i="18"/>
  <c r="BD345" i="18"/>
  <c r="BS345" i="18"/>
  <c r="CF345" i="18"/>
  <c r="BI346" i="18"/>
  <c r="CJ348" i="18"/>
  <c r="BE354" i="18"/>
  <c r="BR354" i="18"/>
  <c r="CE354" i="18"/>
  <c r="BG355" i="18"/>
  <c r="CC363" i="18"/>
  <c r="BQ371" i="18"/>
  <c r="BZ465" i="18"/>
  <c r="BS465" i="18"/>
  <c r="CM465" i="18"/>
  <c r="BN465" i="18"/>
  <c r="CK465" i="18"/>
  <c r="BL465" i="18"/>
  <c r="CJ465" i="18"/>
  <c r="BK465" i="18"/>
  <c r="CD465" i="18"/>
  <c r="BF465" i="18"/>
  <c r="CB465" i="18"/>
  <c r="BD465" i="18"/>
  <c r="CA465" i="18"/>
  <c r="BC465" i="18"/>
  <c r="BM420" i="18"/>
  <c r="CM431" i="18"/>
  <c r="BS434" i="18"/>
  <c r="CJ449" i="18"/>
  <c r="BK451" i="18"/>
  <c r="CK461" i="18"/>
  <c r="BV471" i="18"/>
  <c r="BX481" i="18"/>
  <c r="BM370" i="18"/>
  <c r="CL370" i="18"/>
  <c r="BX374" i="18"/>
  <c r="BV404" i="18"/>
  <c r="BJ405" i="18"/>
  <c r="BJ413" i="18"/>
  <c r="CC415" i="18"/>
  <c r="BO417" i="18"/>
  <c r="BU418" i="18"/>
  <c r="BO420" i="18"/>
  <c r="BO422" i="18"/>
  <c r="CC423" i="18"/>
  <c r="BN425" i="18"/>
  <c r="CE425" i="18"/>
  <c r="CE428" i="18"/>
  <c r="BY430" i="18"/>
  <c r="BG431" i="18"/>
  <c r="CG433" i="18"/>
  <c r="BU434" i="18"/>
  <c r="BM438" i="18"/>
  <c r="BI449" i="18"/>
  <c r="CL449" i="18"/>
  <c r="BQ451" i="18"/>
  <c r="BR459" i="18"/>
  <c r="BC471" i="18"/>
  <c r="CA471" i="18"/>
  <c r="CD475" i="18"/>
  <c r="BX479" i="18"/>
  <c r="CB480" i="18"/>
  <c r="BC481" i="18"/>
  <c r="CA481" i="18"/>
  <c r="BH362" i="18"/>
  <c r="CC362" i="18"/>
  <c r="BP364" i="18"/>
  <c r="BH366" i="18"/>
  <c r="CC366" i="18"/>
  <c r="BT370" i="18"/>
  <c r="CN370" i="18"/>
  <c r="BF373" i="18"/>
  <c r="BD374" i="18"/>
  <c r="BZ374" i="18"/>
  <c r="BJ375" i="18"/>
  <c r="BJ387" i="18"/>
  <c r="BN400" i="18"/>
  <c r="BD402" i="18"/>
  <c r="BX404" i="18"/>
  <c r="BZ405" i="18"/>
  <c r="BO413" i="18"/>
  <c r="CL415" i="18"/>
  <c r="BO416" i="18"/>
  <c r="BU417" i="18"/>
  <c r="BW418" i="18"/>
  <c r="CN419" i="18"/>
  <c r="BV420" i="18"/>
  <c r="BU421" i="18"/>
  <c r="BU422" i="18"/>
  <c r="CL423" i="18"/>
  <c r="BO424" i="18"/>
  <c r="BO425" i="18"/>
  <c r="CL425" i="18"/>
  <c r="BM426" i="18"/>
  <c r="CL426" i="18"/>
  <c r="BU427" i="18"/>
  <c r="BF428" i="18"/>
  <c r="CM428" i="18"/>
  <c r="BI429" i="18"/>
  <c r="CC429" i="18"/>
  <c r="BE430" i="18"/>
  <c r="CC430" i="18"/>
  <c r="BI431" i="18"/>
  <c r="CD434" i="18"/>
  <c r="BI435" i="18"/>
  <c r="BZ435" i="18"/>
  <c r="CA438" i="18"/>
  <c r="BU448" i="18"/>
  <c r="BK449" i="18"/>
  <c r="CL450" i="18"/>
  <c r="BY451" i="18"/>
  <c r="BY453" i="18"/>
  <c r="BK454" i="18"/>
  <c r="BK457" i="18"/>
  <c r="CK457" i="18"/>
  <c r="BP458" i="18"/>
  <c r="CA459" i="18"/>
  <c r="CM469" i="18"/>
  <c r="BD471" i="18"/>
  <c r="CB471" i="18"/>
  <c r="CM473" i="18"/>
  <c r="BF479" i="18"/>
  <c r="BZ479" i="18"/>
  <c r="BF480" i="18"/>
  <c r="CE480" i="18"/>
  <c r="BF481" i="18"/>
  <c r="CB481" i="18"/>
  <c r="BW483" i="18"/>
  <c r="CN495" i="18"/>
  <c r="BZ496" i="18"/>
  <c r="BG498" i="18"/>
  <c r="CM506" i="18"/>
  <c r="BU370" i="18"/>
  <c r="CB404" i="18"/>
  <c r="BZ413" i="18"/>
  <c r="CN415" i="18"/>
  <c r="BV417" i="18"/>
  <c r="BY418" i="18"/>
  <c r="BW420" i="18"/>
  <c r="CN423" i="18"/>
  <c r="BU425" i="18"/>
  <c r="CM425" i="18"/>
  <c r="BN431" i="18"/>
  <c r="CE434" i="18"/>
  <c r="CC438" i="18"/>
  <c r="BM449" i="18"/>
  <c r="BZ451" i="18"/>
  <c r="CB459" i="18"/>
  <c r="BF471" i="18"/>
  <c r="CD471" i="18"/>
  <c r="CK480" i="18"/>
  <c r="BG481" i="18"/>
  <c r="CM481" i="18"/>
  <c r="CB496" i="18"/>
  <c r="BT498" i="18"/>
  <c r="BD370" i="18"/>
  <c r="BW370" i="18"/>
  <c r="BD378" i="18"/>
  <c r="BF401" i="18"/>
  <c r="BD404" i="18"/>
  <c r="CD404" i="18"/>
  <c r="CL413" i="18"/>
  <c r="BE415" i="18"/>
  <c r="BE417" i="18"/>
  <c r="BY417" i="18"/>
  <c r="BE418" i="18"/>
  <c r="CD418" i="18"/>
  <c r="CC420" i="18"/>
  <c r="BY422" i="18"/>
  <c r="BE423" i="18"/>
  <c r="BE425" i="18"/>
  <c r="BV425" i="18"/>
  <c r="BQ431" i="18"/>
  <c r="CG448" i="18"/>
  <c r="BQ449" i="18"/>
  <c r="CA454" i="18"/>
  <c r="BT457" i="18"/>
  <c r="CB458" i="18"/>
  <c r="BF459" i="18"/>
  <c r="CD459" i="18"/>
  <c r="BL467" i="18"/>
  <c r="BN468" i="18"/>
  <c r="BD469" i="18"/>
  <c r="BK471" i="18"/>
  <c r="CJ471" i="18"/>
  <c r="BP477" i="18"/>
  <c r="BG478" i="18"/>
  <c r="BJ479" i="18"/>
  <c r="CJ479" i="18"/>
  <c r="BJ480" i="18"/>
  <c r="CM480" i="18"/>
  <c r="BH481" i="18"/>
  <c r="CN481" i="18"/>
  <c r="BF483" i="18"/>
  <c r="BZ483" i="18"/>
  <c r="BJ484" i="18"/>
  <c r="BJ485" i="18"/>
  <c r="CI488" i="18"/>
  <c r="BD495" i="18"/>
  <c r="CB498" i="18"/>
  <c r="CE420" i="18"/>
  <c r="BR478" i="18"/>
  <c r="BK479" i="18"/>
  <c r="CK479" i="18"/>
  <c r="BO480" i="18"/>
  <c r="CN480" i="18"/>
  <c r="BK481" i="18"/>
  <c r="BP484" i="18"/>
  <c r="BP485" i="18"/>
  <c r="BU362" i="18"/>
  <c r="BU366" i="18"/>
  <c r="BG370" i="18"/>
  <c r="CB370" i="18"/>
  <c r="BL374" i="18"/>
  <c r="CM374" i="18"/>
  <c r="CB378" i="18"/>
  <c r="CF400" i="18"/>
  <c r="CM401" i="18"/>
  <c r="BJ404" i="18"/>
  <c r="BJ406" i="18"/>
  <c r="BM415" i="18"/>
  <c r="CE416" i="18"/>
  <c r="BI417" i="18"/>
  <c r="CE417" i="18"/>
  <c r="BI418" i="18"/>
  <c r="CL418" i="18"/>
  <c r="BU419" i="18"/>
  <c r="BF420" i="18"/>
  <c r="CM420" i="18"/>
  <c r="BI421" i="18"/>
  <c r="CD421" i="18"/>
  <c r="BG422" i="18"/>
  <c r="CE422" i="18"/>
  <c r="BM423" i="18"/>
  <c r="CE424" i="18"/>
  <c r="BG425" i="18"/>
  <c r="BY425" i="18"/>
  <c r="BW426" i="18"/>
  <c r="CN427" i="18"/>
  <c r="BV428" i="18"/>
  <c r="BU429" i="18"/>
  <c r="CN429" i="18"/>
  <c r="CC431" i="18"/>
  <c r="BI434" i="18"/>
  <c r="BS435" i="18"/>
  <c r="CL435" i="18"/>
  <c r="BI448" i="18"/>
  <c r="CC449" i="18"/>
  <c r="BE450" i="18"/>
  <c r="BI451" i="18"/>
  <c r="BK453" i="18"/>
  <c r="CL453" i="18"/>
  <c r="BX457" i="18"/>
  <c r="CK458" i="18"/>
  <c r="BH459" i="18"/>
  <c r="CM459" i="18"/>
  <c r="CJ467" i="18"/>
  <c r="BN471" i="18"/>
  <c r="CM471" i="18"/>
  <c r="CN478" i="18"/>
  <c r="BN479" i="18"/>
  <c r="CM479" i="18"/>
  <c r="BP480" i="18"/>
  <c r="BS481" i="18"/>
  <c r="BT484" i="18"/>
  <c r="BT485" i="18"/>
  <c r="BJ495" i="18"/>
  <c r="BD496" i="18"/>
  <c r="CM507" i="18"/>
  <c r="BC13" i="18"/>
  <c r="BQ13" i="18"/>
  <c r="CG13" i="18"/>
  <c r="BD13" i="18"/>
  <c r="BS13" i="18"/>
  <c r="CJ13" i="18"/>
  <c r="BI14" i="18"/>
  <c r="BY14" i="18"/>
  <c r="BE16" i="18"/>
  <c r="BU16" i="18"/>
  <c r="CL16" i="18"/>
  <c r="BK17" i="18"/>
  <c r="CA17" i="18"/>
  <c r="CI18" i="18"/>
  <c r="CA18" i="18"/>
  <c r="CJ18" i="18"/>
  <c r="BQ18" i="18"/>
  <c r="CL18" i="18"/>
  <c r="BQ20" i="18"/>
  <c r="CI22" i="18"/>
  <c r="CA22" i="18"/>
  <c r="BI22" i="18"/>
  <c r="BU22" i="18"/>
  <c r="BE22" i="18"/>
  <c r="CJ22" i="18"/>
  <c r="BP22" i="18"/>
  <c r="CG22" i="18"/>
  <c r="BM22" i="18"/>
  <c r="CL22" i="18"/>
  <c r="BE13" i="18"/>
  <c r="BU13" i="18"/>
  <c r="CL13" i="18"/>
  <c r="BH16" i="18"/>
  <c r="BX16" i="18"/>
  <c r="BM17" i="18"/>
  <c r="CC17" i="18"/>
  <c r="CK55" i="18"/>
  <c r="CJ55" i="18"/>
  <c r="BQ55" i="18"/>
  <c r="CI55" i="18"/>
  <c r="BO55" i="18"/>
  <c r="CG55" i="18"/>
  <c r="BN55" i="18"/>
  <c r="CB55" i="18"/>
  <c r="BJ55" i="18"/>
  <c r="BZ55" i="18"/>
  <c r="BG55" i="18"/>
  <c r="BY55" i="18"/>
  <c r="BF55" i="18"/>
  <c r="BW55" i="18"/>
  <c r="BE55" i="18"/>
  <c r="BH13" i="18"/>
  <c r="BX13" i="18"/>
  <c r="BI16" i="18"/>
  <c r="BY16" i="18"/>
  <c r="BI13" i="18"/>
  <c r="BY13" i="18"/>
  <c r="BK16" i="18"/>
  <c r="CG17" i="18"/>
  <c r="CI20" i="18"/>
  <c r="CA20" i="18"/>
  <c r="BK20" i="18"/>
  <c r="BX20" i="18"/>
  <c r="BH20" i="18"/>
  <c r="CF20" i="18"/>
  <c r="BP20" i="18"/>
  <c r="BY20" i="18"/>
  <c r="CI23" i="18"/>
  <c r="BU23" i="18"/>
  <c r="BC23" i="18"/>
  <c r="CL23" i="18"/>
  <c r="BQ23" i="18"/>
  <c r="CJ23" i="18"/>
  <c r="BM23" i="18"/>
  <c r="CC23" i="18"/>
  <c r="BI23" i="18"/>
  <c r="CA23" i="18"/>
  <c r="BH23" i="18"/>
  <c r="CI24" i="18"/>
  <c r="CJ24" i="18"/>
  <c r="BP24" i="18"/>
  <c r="CG24" i="18"/>
  <c r="BM24" i="18"/>
  <c r="CC24" i="18"/>
  <c r="BK24" i="18"/>
  <c r="CA24" i="18"/>
  <c r="BI24" i="18"/>
  <c r="BY24" i="18"/>
  <c r="BH24" i="18"/>
  <c r="BU24" i="18"/>
  <c r="BE24" i="18"/>
  <c r="BS24" i="18"/>
  <c r="BC24" i="18"/>
  <c r="CA16" i="18"/>
  <c r="BQ17" i="18"/>
  <c r="BK13" i="18"/>
  <c r="CA13" i="18"/>
  <c r="BQ14" i="18"/>
  <c r="CG14" i="18"/>
  <c r="BM16" i="18"/>
  <c r="CC16" i="18"/>
  <c r="BC17" i="18"/>
  <c r="BS17" i="18"/>
  <c r="CJ17" i="18"/>
  <c r="BI18" i="18"/>
  <c r="BY18" i="18"/>
  <c r="BC20" i="18"/>
  <c r="CC20" i="18"/>
  <c r="BQ22" i="18"/>
  <c r="BE23" i="18"/>
  <c r="BQ24" i="18"/>
  <c r="CF13" i="18"/>
  <c r="CG16" i="18"/>
  <c r="BM13" i="18"/>
  <c r="CC13" i="18"/>
  <c r="BP16" i="18"/>
  <c r="CF16" i="18"/>
  <c r="BP13" i="18"/>
  <c r="BQ16" i="18"/>
  <c r="BC16" i="18"/>
  <c r="BS16" i="18"/>
  <c r="CJ16" i="18"/>
  <c r="BI17" i="18"/>
  <c r="BY17" i="18"/>
  <c r="BM20" i="18"/>
  <c r="CL20" i="18"/>
  <c r="BY23" i="18"/>
  <c r="CI29" i="18"/>
  <c r="BS29" i="18"/>
  <c r="CL29" i="18"/>
  <c r="BQ29" i="18"/>
  <c r="CJ29" i="18"/>
  <c r="BM29" i="18"/>
  <c r="CG29" i="18"/>
  <c r="BK29" i="18"/>
  <c r="CC29" i="18"/>
  <c r="BI29" i="18"/>
  <c r="CA29" i="18"/>
  <c r="BE29" i="18"/>
  <c r="BY29" i="18"/>
  <c r="BC29" i="18"/>
  <c r="CJ63" i="18"/>
  <c r="CJ77" i="18"/>
  <c r="BZ81" i="18"/>
  <c r="CB96" i="18"/>
  <c r="BS109" i="18"/>
  <c r="BC109" i="18"/>
  <c r="CJ114" i="18"/>
  <c r="BS114" i="18"/>
  <c r="CL114" i="18"/>
  <c r="BD114" i="18"/>
  <c r="BU116" i="18"/>
  <c r="CM116" i="18"/>
  <c r="BI19" i="18"/>
  <c r="BY19" i="18"/>
  <c r="BE21" i="18"/>
  <c r="BU21" i="18"/>
  <c r="BM25" i="18"/>
  <c r="CJ25" i="18"/>
  <c r="BK26" i="18"/>
  <c r="CG26" i="18"/>
  <c r="BI27" i="18"/>
  <c r="CC27" i="18"/>
  <c r="BE28" i="18"/>
  <c r="CA28" i="18"/>
  <c r="BU30" i="18"/>
  <c r="BS31" i="18"/>
  <c r="BQ32" i="18"/>
  <c r="BY33" i="18"/>
  <c r="BI34" i="18"/>
  <c r="BY35" i="18"/>
  <c r="BI36" i="18"/>
  <c r="BY37" i="18"/>
  <c r="BI38" i="18"/>
  <c r="BY39" i="18"/>
  <c r="BI40" i="18"/>
  <c r="BY41" i="18"/>
  <c r="BI42" i="18"/>
  <c r="BY43" i="18"/>
  <c r="BI44" i="18"/>
  <c r="BY45" i="18"/>
  <c r="BI46" i="18"/>
  <c r="BY47" i="18"/>
  <c r="BJ48" i="18"/>
  <c r="BQ49" i="18"/>
  <c r="CJ49" i="18"/>
  <c r="CL50" i="18"/>
  <c r="BN51" i="18"/>
  <c r="CG51" i="18"/>
  <c r="BS52" i="18"/>
  <c r="BG53" i="18"/>
  <c r="BZ53" i="18"/>
  <c r="BQ57" i="18"/>
  <c r="CJ57" i="18"/>
  <c r="BY59" i="18"/>
  <c r="BG60" i="18"/>
  <c r="CI60" i="18"/>
  <c r="BI63" i="18"/>
  <c r="CK63" i="18"/>
  <c r="BK67" i="18"/>
  <c r="CA68" i="18"/>
  <c r="BJ75" i="18"/>
  <c r="BC77" i="18"/>
  <c r="BC81" i="18"/>
  <c r="CA81" i="18"/>
  <c r="BK82" i="18"/>
  <c r="CA83" i="18"/>
  <c r="BR88" i="18"/>
  <c r="BJ89" i="18"/>
  <c r="CK89" i="18"/>
  <c r="BJ92" i="18"/>
  <c r="BC93" i="18"/>
  <c r="BD96" i="18"/>
  <c r="CI96" i="18"/>
  <c r="BJ97" i="18"/>
  <c r="CK97" i="18"/>
  <c r="BD109" i="18"/>
  <c r="CG111" i="18"/>
  <c r="BL111" i="18"/>
  <c r="CJ111" i="18"/>
  <c r="BC111" i="18"/>
  <c r="BL113" i="18"/>
  <c r="BC114" i="18"/>
  <c r="BT116" i="18"/>
  <c r="BJ120" i="18"/>
  <c r="CF120" i="18"/>
  <c r="CL145" i="18"/>
  <c r="CD145" i="18"/>
  <c r="BN145" i="18"/>
  <c r="CB145" i="18"/>
  <c r="BL145" i="18"/>
  <c r="BX145" i="18"/>
  <c r="BH145" i="18"/>
  <c r="CN145" i="18"/>
  <c r="BW145" i="18"/>
  <c r="BG145" i="18"/>
  <c r="CM145" i="18"/>
  <c r="BV145" i="18"/>
  <c r="BF145" i="18"/>
  <c r="CK145" i="18"/>
  <c r="BT145" i="18"/>
  <c r="BD145" i="18"/>
  <c r="CE149" i="18"/>
  <c r="BQ25" i="18"/>
  <c r="CL25" i="18"/>
  <c r="BK27" i="18"/>
  <c r="CG27" i="18"/>
  <c r="BU31" i="18"/>
  <c r="BS32" i="18"/>
  <c r="CC33" i="18"/>
  <c r="CC35" i="18"/>
  <c r="CC37" i="18"/>
  <c r="CC39" i="18"/>
  <c r="BS49" i="18"/>
  <c r="CL49" i="18"/>
  <c r="BJ53" i="18"/>
  <c r="CB53" i="18"/>
  <c r="BS57" i="18"/>
  <c r="CL57" i="18"/>
  <c r="BJ63" i="18"/>
  <c r="BT67" i="18"/>
  <c r="CB68" i="18"/>
  <c r="BK75" i="18"/>
  <c r="BD77" i="18"/>
  <c r="BD81" i="18"/>
  <c r="CB81" i="18"/>
  <c r="BL82" i="18"/>
  <c r="BS88" i="18"/>
  <c r="BL89" i="18"/>
  <c r="BK92" i="18"/>
  <c r="BD93" i="18"/>
  <c r="BJ96" i="18"/>
  <c r="CJ96" i="18"/>
  <c r="BK97" i="18"/>
  <c r="BC99" i="18"/>
  <c r="CI104" i="18"/>
  <c r="BL104" i="18"/>
  <c r="CK104" i="18"/>
  <c r="BD104" i="18"/>
  <c r="BJ109" i="18"/>
  <c r="BD111" i="18"/>
  <c r="BS113" i="18"/>
  <c r="BK114" i="18"/>
  <c r="CC116" i="18"/>
  <c r="BM120" i="18"/>
  <c r="CG120" i="18"/>
  <c r="CL133" i="18"/>
  <c r="CD133" i="18"/>
  <c r="BN133" i="18"/>
  <c r="CB133" i="18"/>
  <c r="BL133" i="18"/>
  <c r="BX133" i="18"/>
  <c r="BH133" i="18"/>
  <c r="CN133" i="18"/>
  <c r="BW133" i="18"/>
  <c r="BG133" i="18"/>
  <c r="CM133" i="18"/>
  <c r="BV133" i="18"/>
  <c r="BF133" i="18"/>
  <c r="CK133" i="18"/>
  <c r="BT133" i="18"/>
  <c r="BD133" i="18"/>
  <c r="BS25" i="18"/>
  <c r="BM27" i="18"/>
  <c r="CJ27" i="18"/>
  <c r="BU32" i="18"/>
  <c r="CG33" i="18"/>
  <c r="CG35" i="18"/>
  <c r="CG37" i="18"/>
  <c r="CG39" i="18"/>
  <c r="CG41" i="18"/>
  <c r="CG43" i="18"/>
  <c r="CG45" i="18"/>
  <c r="CG47" i="18"/>
  <c r="BE49" i="18"/>
  <c r="BW49" i="18"/>
  <c r="BN53" i="18"/>
  <c r="CG53" i="18"/>
  <c r="BE57" i="18"/>
  <c r="BW57" i="18"/>
  <c r="CJ59" i="18"/>
  <c r="BK60" i="18"/>
  <c r="BK63" i="18"/>
  <c r="CE64" i="18"/>
  <c r="CN66" i="18"/>
  <c r="BW67" i="18"/>
  <c r="BC68" i="18"/>
  <c r="CI68" i="18"/>
  <c r="BL69" i="18"/>
  <c r="BS72" i="18"/>
  <c r="BL75" i="18"/>
  <c r="CB76" i="18"/>
  <c r="BJ77" i="18"/>
  <c r="BR80" i="18"/>
  <c r="BJ81" i="18"/>
  <c r="CI81" i="18"/>
  <c r="BR82" i="18"/>
  <c r="BD83" i="18"/>
  <c r="CI83" i="18"/>
  <c r="CK88" i="18"/>
  <c r="BR89" i="18"/>
  <c r="CA92" i="18"/>
  <c r="BJ93" i="18"/>
  <c r="BK96" i="18"/>
  <c r="CK96" i="18"/>
  <c r="BL97" i="18"/>
  <c r="BD99" i="18"/>
  <c r="BZ109" i="18"/>
  <c r="BK111" i="18"/>
  <c r="CG112" i="18"/>
  <c r="CA112" i="18"/>
  <c r="BL112" i="18"/>
  <c r="CK112" i="18"/>
  <c r="BT113" i="18"/>
  <c r="BL114" i="18"/>
  <c r="CD116" i="18"/>
  <c r="BD118" i="18"/>
  <c r="BW118" i="18"/>
  <c r="BN120" i="18"/>
  <c r="CI120" i="18"/>
  <c r="BO133" i="18"/>
  <c r="CL153" i="18"/>
  <c r="CD153" i="18"/>
  <c r="BN153" i="18"/>
  <c r="CB153" i="18"/>
  <c r="BL153" i="18"/>
  <c r="BX153" i="18"/>
  <c r="BH153" i="18"/>
  <c r="CN153" i="18"/>
  <c r="BW153" i="18"/>
  <c r="BG153" i="18"/>
  <c r="CM153" i="18"/>
  <c r="BV153" i="18"/>
  <c r="BF153" i="18"/>
  <c r="CK153" i="18"/>
  <c r="BT153" i="18"/>
  <c r="BD153" i="18"/>
  <c r="CE153" i="18"/>
  <c r="BO153" i="18"/>
  <c r="BC25" i="18"/>
  <c r="BU25" i="18"/>
  <c r="BS26" i="18"/>
  <c r="BQ27" i="18"/>
  <c r="CL27" i="18"/>
  <c r="BM28" i="18"/>
  <c r="CJ28" i="18"/>
  <c r="CC30" i="18"/>
  <c r="BE31" i="18"/>
  <c r="CA31" i="18"/>
  <c r="BC32" i="18"/>
  <c r="BY32" i="18"/>
  <c r="BE33" i="18"/>
  <c r="CL33" i="18"/>
  <c r="BU34" i="18"/>
  <c r="BE35" i="18"/>
  <c r="CL35" i="18"/>
  <c r="BU36" i="18"/>
  <c r="BE37" i="18"/>
  <c r="CL37" i="18"/>
  <c r="BU38" i="18"/>
  <c r="BE39" i="18"/>
  <c r="CL39" i="18"/>
  <c r="BU40" i="18"/>
  <c r="BE41" i="18"/>
  <c r="CL41" i="18"/>
  <c r="BU42" i="18"/>
  <c r="BE43" i="18"/>
  <c r="CL43" i="18"/>
  <c r="BU44" i="18"/>
  <c r="BE45" i="18"/>
  <c r="CL45" i="18"/>
  <c r="BU46" i="18"/>
  <c r="BE47" i="18"/>
  <c r="CL47" i="18"/>
  <c r="BW48" i="18"/>
  <c r="BF49" i="18"/>
  <c r="BY49" i="18"/>
  <c r="BS51" i="18"/>
  <c r="CL51" i="18"/>
  <c r="BO53" i="18"/>
  <c r="CI53" i="18"/>
  <c r="CB54" i="18"/>
  <c r="BJ56" i="18"/>
  <c r="BF57" i="18"/>
  <c r="BY57" i="18"/>
  <c r="BT63" i="18"/>
  <c r="BQ64" i="18"/>
  <c r="CG64" i="18"/>
  <c r="BY67" i="18"/>
  <c r="BD68" i="18"/>
  <c r="CK68" i="18"/>
  <c r="BZ69" i="18"/>
  <c r="CK72" i="18"/>
  <c r="BR73" i="18"/>
  <c r="BS75" i="18"/>
  <c r="BC76" i="18"/>
  <c r="CI76" i="18"/>
  <c r="BL77" i="18"/>
  <c r="BS80" i="18"/>
  <c r="BK81" i="18"/>
  <c r="CJ81" i="18"/>
  <c r="CI82" i="18"/>
  <c r="BJ83" i="18"/>
  <c r="CJ83" i="18"/>
  <c r="BR84" i="18"/>
  <c r="CJ85" i="18"/>
  <c r="BS89" i="18"/>
  <c r="CB92" i="18"/>
  <c r="BZ93" i="18"/>
  <c r="BL96" i="18"/>
  <c r="BR97" i="18"/>
  <c r="CB98" i="18"/>
  <c r="BJ99" i="18"/>
  <c r="BC100" i="18"/>
  <c r="BK104" i="18"/>
  <c r="CB108" i="18"/>
  <c r="CA109" i="18"/>
  <c r="CA110" i="18"/>
  <c r="BS111" i="18"/>
  <c r="BC112" i="18"/>
  <c r="CB113" i="18"/>
  <c r="BT114" i="18"/>
  <c r="BE118" i="18"/>
  <c r="CM119" i="18"/>
  <c r="BY119" i="18"/>
  <c r="BJ119" i="18"/>
  <c r="CK119" i="18"/>
  <c r="CI119" i="18"/>
  <c r="BR119" i="18"/>
  <c r="BG119" i="18"/>
  <c r="BQ119" i="18"/>
  <c r="BQ120" i="18"/>
  <c r="CM120" i="18"/>
  <c r="CM122" i="18"/>
  <c r="CI122" i="18"/>
  <c r="BR122" i="18"/>
  <c r="BF122" i="18"/>
  <c r="CG122" i="18"/>
  <c r="BQ122" i="18"/>
  <c r="BD122" i="18"/>
  <c r="CB122" i="18"/>
  <c r="BO122" i="18"/>
  <c r="BZ122" i="18"/>
  <c r="BM122" i="18"/>
  <c r="CE122" i="18"/>
  <c r="BP133" i="18"/>
  <c r="CL141" i="18"/>
  <c r="CD141" i="18"/>
  <c r="BN141" i="18"/>
  <c r="CB141" i="18"/>
  <c r="BL141" i="18"/>
  <c r="BX141" i="18"/>
  <c r="BH141" i="18"/>
  <c r="CN141" i="18"/>
  <c r="BW141" i="18"/>
  <c r="BG141" i="18"/>
  <c r="CM141" i="18"/>
  <c r="BV141" i="18"/>
  <c r="BF141" i="18"/>
  <c r="CK141" i="18"/>
  <c r="BT141" i="18"/>
  <c r="BD141" i="18"/>
  <c r="BP153" i="18"/>
  <c r="BQ19" i="18"/>
  <c r="CG19" i="18"/>
  <c r="BM21" i="18"/>
  <c r="CC21" i="18"/>
  <c r="BE25" i="18"/>
  <c r="BY25" i="18"/>
  <c r="BU26" i="18"/>
  <c r="BS27" i="18"/>
  <c r="BQ28" i="18"/>
  <c r="CL28" i="18"/>
  <c r="BK30" i="18"/>
  <c r="CG30" i="18"/>
  <c r="BI31" i="18"/>
  <c r="CC31" i="18"/>
  <c r="BE32" i="18"/>
  <c r="CA32" i="18"/>
  <c r="BI33" i="18"/>
  <c r="BY34" i="18"/>
  <c r="BI35" i="18"/>
  <c r="BY36" i="18"/>
  <c r="BI37" i="18"/>
  <c r="BY38" i="18"/>
  <c r="BI39" i="18"/>
  <c r="BY40" i="18"/>
  <c r="BI41" i="18"/>
  <c r="BY42" i="18"/>
  <c r="BI43" i="18"/>
  <c r="BY44" i="18"/>
  <c r="BI45" i="18"/>
  <c r="BY46" i="18"/>
  <c r="BI47" i="18"/>
  <c r="CB48" i="18"/>
  <c r="BG49" i="18"/>
  <c r="BZ49" i="18"/>
  <c r="BE51" i="18"/>
  <c r="BW51" i="18"/>
  <c r="BQ53" i="18"/>
  <c r="CJ53" i="18"/>
  <c r="CL54" i="18"/>
  <c r="BS56" i="18"/>
  <c r="BG57" i="18"/>
  <c r="BZ57" i="18"/>
  <c r="BW63" i="18"/>
  <c r="CI67" i="18"/>
  <c r="BJ68" i="18"/>
  <c r="CA69" i="18"/>
  <c r="CA75" i="18"/>
  <c r="BD76" i="18"/>
  <c r="CK76" i="18"/>
  <c r="BZ77" i="18"/>
  <c r="CK80" i="18"/>
  <c r="BL81" i="18"/>
  <c r="CK81" i="18"/>
  <c r="CJ82" i="18"/>
  <c r="BK83" i="18"/>
  <c r="BZ84" i="18"/>
  <c r="BC85" i="18"/>
  <c r="BZ89" i="18"/>
  <c r="CI92" i="18"/>
  <c r="CA93" i="18"/>
  <c r="BR96" i="18"/>
  <c r="CA97" i="18"/>
  <c r="CI98" i="18"/>
  <c r="BK99" i="18"/>
  <c r="BD100" i="18"/>
  <c r="BR104" i="18"/>
  <c r="BS107" i="18"/>
  <c r="CI107" i="18"/>
  <c r="BC107" i="18"/>
  <c r="BZ107" i="18"/>
  <c r="BT111" i="18"/>
  <c r="BD112" i="18"/>
  <c r="CA114" i="18"/>
  <c r="BM118" i="18"/>
  <c r="BD119" i="18"/>
  <c r="BT119" i="18"/>
  <c r="BG122" i="18"/>
  <c r="CK122" i="18"/>
  <c r="CE133" i="18"/>
  <c r="BO141" i="18"/>
  <c r="CF153" i="18"/>
  <c r="BH25" i="18"/>
  <c r="CA25" i="18"/>
  <c r="BU27" i="18"/>
  <c r="BS53" i="18"/>
  <c r="CL53" i="18"/>
  <c r="BY63" i="18"/>
  <c r="CJ67" i="18"/>
  <c r="CB75" i="18"/>
  <c r="CA77" i="18"/>
  <c r="BR81" i="18"/>
  <c r="CK82" i="18"/>
  <c r="CA89" i="18"/>
  <c r="CB93" i="18"/>
  <c r="BS96" i="18"/>
  <c r="CB97" i="18"/>
  <c r="CG113" i="18"/>
  <c r="CK113" i="18"/>
  <c r="BD113" i="18"/>
  <c r="CA113" i="18"/>
  <c r="CB114" i="18"/>
  <c r="CE120" i="18"/>
  <c r="BT120" i="18"/>
  <c r="BI120" i="18"/>
  <c r="CC120" i="18"/>
  <c r="BR120" i="18"/>
  <c r="BH120" i="18"/>
  <c r="CL120" i="18"/>
  <c r="BZ120" i="18"/>
  <c r="BP120" i="18"/>
  <c r="BF120" i="18"/>
  <c r="CK120" i="18"/>
  <c r="BY120" i="18"/>
  <c r="BO120" i="18"/>
  <c r="BE120" i="18"/>
  <c r="BW120" i="18"/>
  <c r="CL149" i="18"/>
  <c r="CD149" i="18"/>
  <c r="BN149" i="18"/>
  <c r="CB149" i="18"/>
  <c r="BL149" i="18"/>
  <c r="BX149" i="18"/>
  <c r="BH149" i="18"/>
  <c r="CN149" i="18"/>
  <c r="BW149" i="18"/>
  <c r="BG149" i="18"/>
  <c r="CM149" i="18"/>
  <c r="BV149" i="18"/>
  <c r="BF149" i="18"/>
  <c r="CK149" i="18"/>
  <c r="BT149" i="18"/>
  <c r="BD149" i="18"/>
  <c r="CL157" i="18"/>
  <c r="CD157" i="18"/>
  <c r="BN157" i="18"/>
  <c r="CB157" i="18"/>
  <c r="BL157" i="18"/>
  <c r="BX157" i="18"/>
  <c r="BH157" i="18"/>
  <c r="CN157" i="18"/>
  <c r="BW157" i="18"/>
  <c r="BG157" i="18"/>
  <c r="CM157" i="18"/>
  <c r="BV157" i="18"/>
  <c r="BF157" i="18"/>
  <c r="CK157" i="18"/>
  <c r="BT157" i="18"/>
  <c r="BD157" i="18"/>
  <c r="CE157" i="18"/>
  <c r="BO157" i="18"/>
  <c r="CL19" i="18"/>
  <c r="BQ21" i="18"/>
  <c r="CJ21" i="18"/>
  <c r="BI25" i="18"/>
  <c r="CC25" i="18"/>
  <c r="BE26" i="18"/>
  <c r="CA26" i="18"/>
  <c r="BC27" i="18"/>
  <c r="BY27" i="18"/>
  <c r="BU28" i="18"/>
  <c r="BQ30" i="18"/>
  <c r="CL30" i="18"/>
  <c r="BM31" i="18"/>
  <c r="CJ31" i="18"/>
  <c r="BK32" i="18"/>
  <c r="CG32" i="18"/>
  <c r="BQ33" i="18"/>
  <c r="CG34" i="18"/>
  <c r="BQ35" i="18"/>
  <c r="CG36" i="18"/>
  <c r="BQ37" i="18"/>
  <c r="CG38" i="18"/>
  <c r="BQ39" i="18"/>
  <c r="CG40" i="18"/>
  <c r="BQ41" i="18"/>
  <c r="CG42" i="18"/>
  <c r="BQ43" i="18"/>
  <c r="CG44" i="18"/>
  <c r="BQ45" i="18"/>
  <c r="CG46" i="18"/>
  <c r="BQ47" i="18"/>
  <c r="CL48" i="18"/>
  <c r="BN49" i="18"/>
  <c r="CG49" i="18"/>
  <c r="BG51" i="18"/>
  <c r="BZ51" i="18"/>
  <c r="BE53" i="18"/>
  <c r="BW53" i="18"/>
  <c r="CL56" i="18"/>
  <c r="BN57" i="18"/>
  <c r="CG57" i="18"/>
  <c r="BY58" i="18"/>
  <c r="CE60" i="18"/>
  <c r="CI63" i="18"/>
  <c r="BG64" i="18"/>
  <c r="BT64" i="18"/>
  <c r="CK64" i="18"/>
  <c r="BL66" i="18"/>
  <c r="BI67" i="18"/>
  <c r="CK67" i="18"/>
  <c r="BR68" i="18"/>
  <c r="CJ69" i="18"/>
  <c r="BL74" i="18"/>
  <c r="BC75" i="18"/>
  <c r="CI75" i="18"/>
  <c r="BK76" i="18"/>
  <c r="CB77" i="18"/>
  <c r="BS79" i="18"/>
  <c r="BS83" i="18"/>
  <c r="CB84" i="18"/>
  <c r="BD88" i="18"/>
  <c r="BC89" i="18"/>
  <c r="BR90" i="18"/>
  <c r="BK91" i="18"/>
  <c r="BC92" i="18"/>
  <c r="CA96" i="18"/>
  <c r="BC97" i="18"/>
  <c r="BJ98" i="18"/>
  <c r="CB99" i="18"/>
  <c r="BZ100" i="18"/>
  <c r="BZ101" i="18"/>
  <c r="CB104" i="18"/>
  <c r="BJ107" i="18"/>
  <c r="BS108" i="18"/>
  <c r="BK108" i="18"/>
  <c r="BC108" i="18"/>
  <c r="CG110" i="18"/>
  <c r="CJ110" i="18"/>
  <c r="BC110" i="18"/>
  <c r="BT110" i="18"/>
  <c r="CB111" i="18"/>
  <c r="BS112" i="18"/>
  <c r="BC113" i="18"/>
  <c r="CK114" i="18"/>
  <c r="BV118" i="18"/>
  <c r="BD120" i="18"/>
  <c r="BX120" i="18"/>
  <c r="CL137" i="18"/>
  <c r="CD137" i="18"/>
  <c r="BN137" i="18"/>
  <c r="CB137" i="18"/>
  <c r="BL137" i="18"/>
  <c r="BX137" i="18"/>
  <c r="BH137" i="18"/>
  <c r="CN137" i="18"/>
  <c r="BW137" i="18"/>
  <c r="BG137" i="18"/>
  <c r="CM137" i="18"/>
  <c r="BV137" i="18"/>
  <c r="BF137" i="18"/>
  <c r="CK137" i="18"/>
  <c r="BT137" i="18"/>
  <c r="BD137" i="18"/>
  <c r="BO149" i="18"/>
  <c r="BP157" i="18"/>
  <c r="BO161" i="18"/>
  <c r="CE161" i="18"/>
  <c r="CL171" i="18"/>
  <c r="BZ171" i="18"/>
  <c r="BN171" i="18"/>
  <c r="BC171" i="18"/>
  <c r="CI171" i="18"/>
  <c r="BV171" i="18"/>
  <c r="BI171" i="18"/>
  <c r="BQ171" i="18"/>
  <c r="CG171" i="18"/>
  <c r="CL176" i="18"/>
  <c r="BY176" i="18"/>
  <c r="BM176" i="18"/>
  <c r="BC176" i="18"/>
  <c r="CI176" i="18"/>
  <c r="CG176" i="18"/>
  <c r="BT176" i="18"/>
  <c r="BI176" i="18"/>
  <c r="BP176" i="18"/>
  <c r="CD176" i="18"/>
  <c r="CK197" i="18"/>
  <c r="CD197" i="18"/>
  <c r="BV197" i="18"/>
  <c r="BQ197" i="18"/>
  <c r="BI197" i="18"/>
  <c r="CM235" i="18"/>
  <c r="CE235" i="18"/>
  <c r="BO235" i="18"/>
  <c r="CC235" i="18"/>
  <c r="BM235" i="18"/>
  <c r="CA235" i="18"/>
  <c r="BK235" i="18"/>
  <c r="BY235" i="18"/>
  <c r="BI235" i="18"/>
  <c r="CL235" i="18"/>
  <c r="BU235" i="18"/>
  <c r="BE235" i="18"/>
  <c r="CN235" i="18"/>
  <c r="BP161" i="18"/>
  <c r="CF161" i="18"/>
  <c r="BD171" i="18"/>
  <c r="BR171" i="18"/>
  <c r="CJ171" i="18"/>
  <c r="CL173" i="18"/>
  <c r="CI173" i="18"/>
  <c r="BH173" i="18"/>
  <c r="BY173" i="18"/>
  <c r="CJ173" i="18"/>
  <c r="BR175" i="18"/>
  <c r="BD176" i="18"/>
  <c r="BQ176" i="18"/>
  <c r="CK176" i="18"/>
  <c r="BL177" i="18"/>
  <c r="CG177" i="18"/>
  <c r="BJ178" i="18"/>
  <c r="BN195" i="18"/>
  <c r="BF197" i="18"/>
  <c r="CK199" i="18"/>
  <c r="CD199" i="18"/>
  <c r="BV199" i="18"/>
  <c r="BQ199" i="18"/>
  <c r="BI199" i="18"/>
  <c r="CM215" i="18"/>
  <c r="CE215" i="18"/>
  <c r="BO215" i="18"/>
  <c r="CA215" i="18"/>
  <c r="BK215" i="18"/>
  <c r="BY215" i="18"/>
  <c r="BI215" i="18"/>
  <c r="CL215" i="18"/>
  <c r="BU215" i="18"/>
  <c r="BE215" i="18"/>
  <c r="CG215" i="18"/>
  <c r="BS219" i="18"/>
  <c r="CM220" i="18"/>
  <c r="CJ220" i="18"/>
  <c r="BS220" i="18"/>
  <c r="BC220" i="18"/>
  <c r="CE220" i="18"/>
  <c r="BO220" i="18"/>
  <c r="CC220" i="18"/>
  <c r="BM220" i="18"/>
  <c r="BY220" i="18"/>
  <c r="BI220" i="18"/>
  <c r="CG220" i="18"/>
  <c r="BG223" i="18"/>
  <c r="CN223" i="18"/>
  <c r="BU224" i="18"/>
  <c r="CM231" i="18"/>
  <c r="CE231" i="18"/>
  <c r="BO231" i="18"/>
  <c r="CC231" i="18"/>
  <c r="BM231" i="18"/>
  <c r="CA231" i="18"/>
  <c r="BK231" i="18"/>
  <c r="BY231" i="18"/>
  <c r="BI231" i="18"/>
  <c r="CL231" i="18"/>
  <c r="BU231" i="18"/>
  <c r="BE231" i="18"/>
  <c r="CN231" i="18"/>
  <c r="BC235" i="18"/>
  <c r="BL105" i="18"/>
  <c r="CK105" i="18"/>
  <c r="BL106" i="18"/>
  <c r="BM115" i="18"/>
  <c r="CF115" i="18"/>
  <c r="BP117" i="18"/>
  <c r="BV123" i="18"/>
  <c r="BR125" i="18"/>
  <c r="BT126" i="18"/>
  <c r="CM126" i="18"/>
  <c r="BQ128" i="18"/>
  <c r="CD129" i="18"/>
  <c r="BG130" i="18"/>
  <c r="BW130" i="18"/>
  <c r="CN130" i="18"/>
  <c r="BL131" i="18"/>
  <c r="CB131" i="18"/>
  <c r="BO132" i="18"/>
  <c r="CE132" i="18"/>
  <c r="BG134" i="18"/>
  <c r="BW134" i="18"/>
  <c r="CN134" i="18"/>
  <c r="BL135" i="18"/>
  <c r="CB135" i="18"/>
  <c r="BO136" i="18"/>
  <c r="CE136" i="18"/>
  <c r="BG138" i="18"/>
  <c r="BW138" i="18"/>
  <c r="CN138" i="18"/>
  <c r="BL139" i="18"/>
  <c r="CB139" i="18"/>
  <c r="BO140" i="18"/>
  <c r="CE140" i="18"/>
  <c r="BG142" i="18"/>
  <c r="BW142" i="18"/>
  <c r="CN142" i="18"/>
  <c r="BL143" i="18"/>
  <c r="CB143" i="18"/>
  <c r="BO144" i="18"/>
  <c r="CE144" i="18"/>
  <c r="BG146" i="18"/>
  <c r="BW146" i="18"/>
  <c r="CN146" i="18"/>
  <c r="BL147" i="18"/>
  <c r="CB147" i="18"/>
  <c r="BO148" i="18"/>
  <c r="CE148" i="18"/>
  <c r="BG150" i="18"/>
  <c r="BW150" i="18"/>
  <c r="CN150" i="18"/>
  <c r="BL151" i="18"/>
  <c r="CB151" i="18"/>
  <c r="BO152" i="18"/>
  <c r="CE152" i="18"/>
  <c r="BG154" i="18"/>
  <c r="BW154" i="18"/>
  <c r="CN154" i="18"/>
  <c r="BL155" i="18"/>
  <c r="CB155" i="18"/>
  <c r="BO156" i="18"/>
  <c r="CE156" i="18"/>
  <c r="BG158" i="18"/>
  <c r="BW158" i="18"/>
  <c r="CN158" i="18"/>
  <c r="BL159" i="18"/>
  <c r="CB159" i="18"/>
  <c r="BO160" i="18"/>
  <c r="CE160" i="18"/>
  <c r="BD161" i="18"/>
  <c r="BT161" i="18"/>
  <c r="CK161" i="18"/>
  <c r="BG162" i="18"/>
  <c r="CB162" i="18"/>
  <c r="BP163" i="18"/>
  <c r="BP165" i="18"/>
  <c r="BL166" i="18"/>
  <c r="CD166" i="18"/>
  <c r="CB168" i="18"/>
  <c r="BR168" i="18"/>
  <c r="BH168" i="18"/>
  <c r="BM168" i="18"/>
  <c r="BY168" i="18"/>
  <c r="CK168" i="18"/>
  <c r="BE171" i="18"/>
  <c r="BU171" i="18"/>
  <c r="CK171" i="18"/>
  <c r="BF173" i="18"/>
  <c r="CK173" i="18"/>
  <c r="CA175" i="18"/>
  <c r="BE176" i="18"/>
  <c r="BR176" i="18"/>
  <c r="CM176" i="18"/>
  <c r="BN177" i="18"/>
  <c r="BL178" i="18"/>
  <c r="BY195" i="18"/>
  <c r="BN197" i="18"/>
  <c r="BF199" i="18"/>
  <c r="CK201" i="18"/>
  <c r="CM201" i="18"/>
  <c r="BV201" i="18"/>
  <c r="BQ201" i="18"/>
  <c r="BI201" i="18"/>
  <c r="BC215" i="18"/>
  <c r="CJ215" i="18"/>
  <c r="BW219" i="18"/>
  <c r="BE220" i="18"/>
  <c r="CL220" i="18"/>
  <c r="BM223" i="18"/>
  <c r="BW224" i="18"/>
  <c r="CM227" i="18"/>
  <c r="CE227" i="18"/>
  <c r="BO227" i="18"/>
  <c r="CC227" i="18"/>
  <c r="BM227" i="18"/>
  <c r="CA227" i="18"/>
  <c r="BK227" i="18"/>
  <c r="BY227" i="18"/>
  <c r="BI227" i="18"/>
  <c r="CL227" i="18"/>
  <c r="BU227" i="18"/>
  <c r="BE227" i="18"/>
  <c r="CN227" i="18"/>
  <c r="BC231" i="18"/>
  <c r="BG235" i="18"/>
  <c r="CM248" i="18"/>
  <c r="CL248" i="18"/>
  <c r="BP248" i="18"/>
  <c r="CK248" i="18"/>
  <c r="BM248" i="18"/>
  <c r="BX248" i="18"/>
  <c r="BD248" i="18"/>
  <c r="CB248" i="18"/>
  <c r="BT248" i="18"/>
  <c r="BL248" i="18"/>
  <c r="BH248" i="18"/>
  <c r="BE248" i="18"/>
  <c r="CC248" i="18"/>
  <c r="BW123" i="18"/>
  <c r="BY128" i="18"/>
  <c r="CE129" i="18"/>
  <c r="BH130" i="18"/>
  <c r="BX130" i="18"/>
  <c r="BP132" i="18"/>
  <c r="CF132" i="18"/>
  <c r="BH134" i="18"/>
  <c r="BX134" i="18"/>
  <c r="BP136" i="18"/>
  <c r="CF136" i="18"/>
  <c r="BH138" i="18"/>
  <c r="BX138" i="18"/>
  <c r="BP140" i="18"/>
  <c r="CF140" i="18"/>
  <c r="BH142" i="18"/>
  <c r="BX142" i="18"/>
  <c r="BP144" i="18"/>
  <c r="CF144" i="18"/>
  <c r="BH146" i="18"/>
  <c r="BX146" i="18"/>
  <c r="BP148" i="18"/>
  <c r="CF148" i="18"/>
  <c r="BH150" i="18"/>
  <c r="BX150" i="18"/>
  <c r="BP152" i="18"/>
  <c r="CF152" i="18"/>
  <c r="BH154" i="18"/>
  <c r="BX154" i="18"/>
  <c r="BP156" i="18"/>
  <c r="CF156" i="18"/>
  <c r="BH158" i="18"/>
  <c r="BX158" i="18"/>
  <c r="BP160" i="18"/>
  <c r="CF160" i="18"/>
  <c r="BF161" i="18"/>
  <c r="BV161" i="18"/>
  <c r="CM161" i="18"/>
  <c r="BL162" i="18"/>
  <c r="CD162" i="18"/>
  <c r="CL163" i="18"/>
  <c r="CD163" i="18"/>
  <c r="BN163" i="18"/>
  <c r="BT163" i="18"/>
  <c r="CM163" i="18"/>
  <c r="CL165" i="18"/>
  <c r="CM165" i="18"/>
  <c r="BV165" i="18"/>
  <c r="BF165" i="18"/>
  <c r="BT165" i="18"/>
  <c r="CN165" i="18"/>
  <c r="BF171" i="18"/>
  <c r="BX171" i="18"/>
  <c r="CB175" i="18"/>
  <c r="BF176" i="18"/>
  <c r="BV176" i="18"/>
  <c r="BN178" i="18"/>
  <c r="CI179" i="18"/>
  <c r="BL179" i="18"/>
  <c r="BY197" i="18"/>
  <c r="BQ223" i="18"/>
  <c r="BQ235" i="18"/>
  <c r="CL324" i="18"/>
  <c r="CE324" i="18"/>
  <c r="BT324" i="18"/>
  <c r="BI324" i="18"/>
  <c r="CD324" i="18"/>
  <c r="BS324" i="18"/>
  <c r="BH324" i="18"/>
  <c r="CM324" i="18"/>
  <c r="CA324" i="18"/>
  <c r="BP324" i="18"/>
  <c r="BF324" i="18"/>
  <c r="BX324" i="18"/>
  <c r="BG324" i="18"/>
  <c r="CK324" i="18"/>
  <c r="BV324" i="18"/>
  <c r="BC324" i="18"/>
  <c r="CF324" i="18"/>
  <c r="BN324" i="18"/>
  <c r="BW324" i="18"/>
  <c r="BO324" i="18"/>
  <c r="CN324" i="18"/>
  <c r="BL324" i="18"/>
  <c r="CJ324" i="18"/>
  <c r="BK324" i="18"/>
  <c r="CG324" i="18"/>
  <c r="BD324" i="18"/>
  <c r="BY324" i="18"/>
  <c r="CB324" i="18"/>
  <c r="BQ324" i="18"/>
  <c r="BZ128" i="18"/>
  <c r="BG161" i="18"/>
  <c r="BW161" i="18"/>
  <c r="CN161" i="18"/>
  <c r="BH171" i="18"/>
  <c r="BY171" i="18"/>
  <c r="BH176" i="18"/>
  <c r="BX176" i="18"/>
  <c r="CG197" i="18"/>
  <c r="CM219" i="18"/>
  <c r="CE219" i="18"/>
  <c r="BO219" i="18"/>
  <c r="CA219" i="18"/>
  <c r="BK219" i="18"/>
  <c r="BY219" i="18"/>
  <c r="BI219" i="18"/>
  <c r="CL219" i="18"/>
  <c r="BU219" i="18"/>
  <c r="BE219" i="18"/>
  <c r="CG219" i="18"/>
  <c r="CM224" i="18"/>
  <c r="CJ224" i="18"/>
  <c r="BS224" i="18"/>
  <c r="BC224" i="18"/>
  <c r="CE224" i="18"/>
  <c r="BO224" i="18"/>
  <c r="CC224" i="18"/>
  <c r="BM224" i="18"/>
  <c r="BY224" i="18"/>
  <c r="BI224" i="18"/>
  <c r="CG224" i="18"/>
  <c r="BS235" i="18"/>
  <c r="CF282" i="18"/>
  <c r="CC282" i="18"/>
  <c r="BO282" i="18"/>
  <c r="BC282" i="18"/>
  <c r="CM282" i="18"/>
  <c r="BY282" i="18"/>
  <c r="BM282" i="18"/>
  <c r="CL282" i="18"/>
  <c r="BW282" i="18"/>
  <c r="BK282" i="18"/>
  <c r="CJ282" i="18"/>
  <c r="BV282" i="18"/>
  <c r="BI282" i="18"/>
  <c r="CD282" i="18"/>
  <c r="BQ282" i="18"/>
  <c r="BE282" i="18"/>
  <c r="CA282" i="18"/>
  <c r="BU282" i="18"/>
  <c r="BS282" i="18"/>
  <c r="BN282" i="18"/>
  <c r="BG282" i="18"/>
  <c r="CN282" i="18"/>
  <c r="BF282" i="18"/>
  <c r="CE282" i="18"/>
  <c r="CA106" i="18"/>
  <c r="BR115" i="18"/>
  <c r="BY117" i="18"/>
  <c r="BE123" i="18"/>
  <c r="CE123" i="18"/>
  <c r="CD125" i="18"/>
  <c r="BD128" i="18"/>
  <c r="CB128" i="18"/>
  <c r="BH129" i="18"/>
  <c r="BN130" i="18"/>
  <c r="CD130" i="18"/>
  <c r="BP131" i="18"/>
  <c r="CF131" i="18"/>
  <c r="BF132" i="18"/>
  <c r="BV132" i="18"/>
  <c r="CM132" i="18"/>
  <c r="BN134" i="18"/>
  <c r="CD134" i="18"/>
  <c r="BP135" i="18"/>
  <c r="CF135" i="18"/>
  <c r="BF136" i="18"/>
  <c r="BV136" i="18"/>
  <c r="CM136" i="18"/>
  <c r="BN138" i="18"/>
  <c r="CD138" i="18"/>
  <c r="BP139" i="18"/>
  <c r="CF139" i="18"/>
  <c r="BF140" i="18"/>
  <c r="BV140" i="18"/>
  <c r="CM140" i="18"/>
  <c r="BN142" i="18"/>
  <c r="CD142" i="18"/>
  <c r="BP143" i="18"/>
  <c r="CF143" i="18"/>
  <c r="BF144" i="18"/>
  <c r="BV144" i="18"/>
  <c r="CM144" i="18"/>
  <c r="BN146" i="18"/>
  <c r="CD146" i="18"/>
  <c r="BP147" i="18"/>
  <c r="CF147" i="18"/>
  <c r="BF148" i="18"/>
  <c r="BV148" i="18"/>
  <c r="CM148" i="18"/>
  <c r="BN150" i="18"/>
  <c r="CD150" i="18"/>
  <c r="BP151" i="18"/>
  <c r="CF151" i="18"/>
  <c r="BF152" i="18"/>
  <c r="BV152" i="18"/>
  <c r="CM152" i="18"/>
  <c r="BN154" i="18"/>
  <c r="CD154" i="18"/>
  <c r="BP155" i="18"/>
  <c r="CF155" i="18"/>
  <c r="BF156" i="18"/>
  <c r="BV156" i="18"/>
  <c r="CM156" i="18"/>
  <c r="BN158" i="18"/>
  <c r="CD158" i="18"/>
  <c r="BP159" i="18"/>
  <c r="CF159" i="18"/>
  <c r="BF160" i="18"/>
  <c r="BV160" i="18"/>
  <c r="CM160" i="18"/>
  <c r="BH161" i="18"/>
  <c r="BX161" i="18"/>
  <c r="BO162" i="18"/>
  <c r="CF162" i="18"/>
  <c r="BF163" i="18"/>
  <c r="BW163" i="18"/>
  <c r="BG165" i="18"/>
  <c r="BX165" i="18"/>
  <c r="BP166" i="18"/>
  <c r="BL171" i="18"/>
  <c r="CA171" i="18"/>
  <c r="BQ173" i="18"/>
  <c r="BJ176" i="18"/>
  <c r="BZ176" i="18"/>
  <c r="CF177" i="18"/>
  <c r="BT177" i="18"/>
  <c r="BH177" i="18"/>
  <c r="CC177" i="18"/>
  <c r="BQ177" i="18"/>
  <c r="BE177" i="18"/>
  <c r="CB177" i="18"/>
  <c r="BP177" i="18"/>
  <c r="BD177" i="18"/>
  <c r="BV177" i="18"/>
  <c r="CD178" i="18"/>
  <c r="BX179" i="18"/>
  <c r="BV184" i="18"/>
  <c r="CM184" i="18"/>
  <c r="BR184" i="18"/>
  <c r="BQ184" i="18"/>
  <c r="CM197" i="18"/>
  <c r="BQ215" i="18"/>
  <c r="BC219" i="18"/>
  <c r="CJ219" i="18"/>
  <c r="BQ220" i="18"/>
  <c r="BW223" i="18"/>
  <c r="BE224" i="18"/>
  <c r="CL224" i="18"/>
  <c r="BS231" i="18"/>
  <c r="BW235" i="18"/>
  <c r="CG282" i="18"/>
  <c r="CE125" i="18"/>
  <c r="BJ126" i="18"/>
  <c r="BF128" i="18"/>
  <c r="CK128" i="18"/>
  <c r="BI129" i="18"/>
  <c r="BO130" i="18"/>
  <c r="CE130" i="18"/>
  <c r="BD131" i="18"/>
  <c r="BT131" i="18"/>
  <c r="CK131" i="18"/>
  <c r="BG132" i="18"/>
  <c r="BW132" i="18"/>
  <c r="CN132" i="18"/>
  <c r="BO134" i="18"/>
  <c r="CE134" i="18"/>
  <c r="BD135" i="18"/>
  <c r="BT135" i="18"/>
  <c r="CK135" i="18"/>
  <c r="BG136" i="18"/>
  <c r="BW136" i="18"/>
  <c r="CN136" i="18"/>
  <c r="BO138" i="18"/>
  <c r="CE138" i="18"/>
  <c r="BD139" i="18"/>
  <c r="BT139" i="18"/>
  <c r="CK139" i="18"/>
  <c r="BG140" i="18"/>
  <c r="BW140" i="18"/>
  <c r="CN140" i="18"/>
  <c r="BO142" i="18"/>
  <c r="CE142" i="18"/>
  <c r="BD143" i="18"/>
  <c r="BT143" i="18"/>
  <c r="CK143" i="18"/>
  <c r="BG144" i="18"/>
  <c r="BW144" i="18"/>
  <c r="CN144" i="18"/>
  <c r="BO146" i="18"/>
  <c r="CE146" i="18"/>
  <c r="BD147" i="18"/>
  <c r="BT147" i="18"/>
  <c r="CK147" i="18"/>
  <c r="BG148" i="18"/>
  <c r="BW148" i="18"/>
  <c r="CN148" i="18"/>
  <c r="BO150" i="18"/>
  <c r="CE150" i="18"/>
  <c r="BD151" i="18"/>
  <c r="BT151" i="18"/>
  <c r="CK151" i="18"/>
  <c r="BG152" i="18"/>
  <c r="BW152" i="18"/>
  <c r="CN152" i="18"/>
  <c r="BO154" i="18"/>
  <c r="CE154" i="18"/>
  <c r="BD155" i="18"/>
  <c r="BT155" i="18"/>
  <c r="CK155" i="18"/>
  <c r="BG156" i="18"/>
  <c r="BW156" i="18"/>
  <c r="CN156" i="18"/>
  <c r="BO158" i="18"/>
  <c r="CE158" i="18"/>
  <c r="BG160" i="18"/>
  <c r="BW160" i="18"/>
  <c r="CN160" i="18"/>
  <c r="BL161" i="18"/>
  <c r="CB161" i="18"/>
  <c r="BP162" i="18"/>
  <c r="BG163" i="18"/>
  <c r="BX163" i="18"/>
  <c r="BH165" i="18"/>
  <c r="CB165" i="18"/>
  <c r="CI166" i="18"/>
  <c r="BX166" i="18"/>
  <c r="BH166" i="18"/>
  <c r="BT166" i="18"/>
  <c r="BT169" i="18"/>
  <c r="CD169" i="18"/>
  <c r="CB170" i="18"/>
  <c r="BJ170" i="18"/>
  <c r="BS170" i="18"/>
  <c r="BM171" i="18"/>
  <c r="CD171" i="18"/>
  <c r="BR173" i="18"/>
  <c r="BL176" i="18"/>
  <c r="CB176" i="18"/>
  <c r="BF177" i="18"/>
  <c r="BY177" i="18"/>
  <c r="CG179" i="18"/>
  <c r="BN184" i="18"/>
  <c r="CK193" i="18"/>
  <c r="CD193" i="18"/>
  <c r="BV193" i="18"/>
  <c r="BQ193" i="18"/>
  <c r="BI193" i="18"/>
  <c r="CM199" i="18"/>
  <c r="BS215" i="18"/>
  <c r="CM216" i="18"/>
  <c r="CJ216" i="18"/>
  <c r="BS216" i="18"/>
  <c r="BC216" i="18"/>
  <c r="CE216" i="18"/>
  <c r="BO216" i="18"/>
  <c r="CC216" i="18"/>
  <c r="BM216" i="18"/>
  <c r="BY216" i="18"/>
  <c r="BI216" i="18"/>
  <c r="CG216" i="18"/>
  <c r="BG219" i="18"/>
  <c r="CN219" i="18"/>
  <c r="BU220" i="18"/>
  <c r="BG224" i="18"/>
  <c r="CN224" i="18"/>
  <c r="BS227" i="18"/>
  <c r="BW231" i="18"/>
  <c r="CG235" i="18"/>
  <c r="CM239" i="18"/>
  <c r="CE239" i="18"/>
  <c r="BO239" i="18"/>
  <c r="CC239" i="18"/>
  <c r="BM239" i="18"/>
  <c r="CA239" i="18"/>
  <c r="BK239" i="18"/>
  <c r="BY239" i="18"/>
  <c r="BI239" i="18"/>
  <c r="CL239" i="18"/>
  <c r="BU239" i="18"/>
  <c r="BE239" i="18"/>
  <c r="CN239" i="18"/>
  <c r="BG128" i="18"/>
  <c r="CM128" i="18"/>
  <c r="BP130" i="18"/>
  <c r="CF130" i="18"/>
  <c r="BP134" i="18"/>
  <c r="CF134" i="18"/>
  <c r="BP138" i="18"/>
  <c r="CF138" i="18"/>
  <c r="BP142" i="18"/>
  <c r="CF142" i="18"/>
  <c r="BP146" i="18"/>
  <c r="CF146" i="18"/>
  <c r="BP150" i="18"/>
  <c r="CF150" i="18"/>
  <c r="BP154" i="18"/>
  <c r="CF154" i="18"/>
  <c r="BP158" i="18"/>
  <c r="CF158" i="18"/>
  <c r="BN161" i="18"/>
  <c r="CD161" i="18"/>
  <c r="CL162" i="18"/>
  <c r="BX162" i="18"/>
  <c r="BH162" i="18"/>
  <c r="BT162" i="18"/>
  <c r="CM162" i="18"/>
  <c r="BP171" i="18"/>
  <c r="CF171" i="18"/>
  <c r="BS175" i="18"/>
  <c r="BI175" i="18"/>
  <c r="BN176" i="18"/>
  <c r="CC176" i="18"/>
  <c r="BY178" i="18"/>
  <c r="BD178" i="18"/>
  <c r="BU178" i="18"/>
  <c r="BT178" i="18"/>
  <c r="CG178" i="18"/>
  <c r="CK195" i="18"/>
  <c r="CD195" i="18"/>
  <c r="BV195" i="18"/>
  <c r="BQ195" i="18"/>
  <c r="BI195" i="18"/>
  <c r="BM219" i="18"/>
  <c r="CM223" i="18"/>
  <c r="CE223" i="18"/>
  <c r="BO223" i="18"/>
  <c r="CA223" i="18"/>
  <c r="BK223" i="18"/>
  <c r="BY223" i="18"/>
  <c r="BI223" i="18"/>
  <c r="CL223" i="18"/>
  <c r="BU223" i="18"/>
  <c r="BE223" i="18"/>
  <c r="CG223" i="18"/>
  <c r="BK224" i="18"/>
  <c r="CJ235" i="18"/>
  <c r="BY194" i="18"/>
  <c r="BY196" i="18"/>
  <c r="BY198" i="18"/>
  <c r="BY200" i="18"/>
  <c r="BS214" i="18"/>
  <c r="BM217" i="18"/>
  <c r="CC217" i="18"/>
  <c r="BQ218" i="18"/>
  <c r="CG218" i="18"/>
  <c r="BM221" i="18"/>
  <c r="CC221" i="18"/>
  <c r="BQ222" i="18"/>
  <c r="CG222" i="18"/>
  <c r="BM225" i="18"/>
  <c r="CC225" i="18"/>
  <c r="BQ226" i="18"/>
  <c r="CG226" i="18"/>
  <c r="BI228" i="18"/>
  <c r="BY228" i="18"/>
  <c r="BM229" i="18"/>
  <c r="CC229" i="18"/>
  <c r="BQ230" i="18"/>
  <c r="CG230" i="18"/>
  <c r="BI232" i="18"/>
  <c r="BY232" i="18"/>
  <c r="BM233" i="18"/>
  <c r="CC233" i="18"/>
  <c r="BQ234" i="18"/>
  <c r="CG234" i="18"/>
  <c r="BI236" i="18"/>
  <c r="BY236" i="18"/>
  <c r="BM237" i="18"/>
  <c r="CC237" i="18"/>
  <c r="BQ238" i="18"/>
  <c r="CG238" i="18"/>
  <c r="BI240" i="18"/>
  <c r="BY240" i="18"/>
  <c r="BQ241" i="18"/>
  <c r="BM242" i="18"/>
  <c r="CJ242" i="18"/>
  <c r="BO243" i="18"/>
  <c r="BM246" i="18"/>
  <c r="CM280" i="18"/>
  <c r="BU280" i="18"/>
  <c r="BI280" i="18"/>
  <c r="CG280" i="18"/>
  <c r="BR280" i="18"/>
  <c r="BF280" i="18"/>
  <c r="CE280" i="18"/>
  <c r="BQ280" i="18"/>
  <c r="BE280" i="18"/>
  <c r="CC280" i="18"/>
  <c r="BO280" i="18"/>
  <c r="BC280" i="18"/>
  <c r="CN280" i="18"/>
  <c r="BV280" i="18"/>
  <c r="BJ280" i="18"/>
  <c r="BI291" i="18"/>
  <c r="CF298" i="18"/>
  <c r="CD298" i="18"/>
  <c r="BQ298" i="18"/>
  <c r="BE298" i="18"/>
  <c r="CM298" i="18"/>
  <c r="BY298" i="18"/>
  <c r="BM298" i="18"/>
  <c r="CL298" i="18"/>
  <c r="BU298" i="18"/>
  <c r="BC298" i="18"/>
  <c r="CG298" i="18"/>
  <c r="BO298" i="18"/>
  <c r="CE298" i="18"/>
  <c r="BN298" i="18"/>
  <c r="CC298" i="18"/>
  <c r="BK298" i="18"/>
  <c r="CA298" i="18"/>
  <c r="BI298" i="18"/>
  <c r="CN298" i="18"/>
  <c r="BV298" i="18"/>
  <c r="BF298" i="18"/>
  <c r="BM313" i="18"/>
  <c r="BN174" i="18"/>
  <c r="CD174" i="18"/>
  <c r="BQ180" i="18"/>
  <c r="CI180" i="18"/>
  <c r="BZ183" i="18"/>
  <c r="BQ185" i="18"/>
  <c r="BQ186" i="18"/>
  <c r="BQ187" i="18"/>
  <c r="BQ188" i="18"/>
  <c r="BQ189" i="18"/>
  <c r="BQ190" i="18"/>
  <c r="BQ191" i="18"/>
  <c r="BV192" i="18"/>
  <c r="CG194" i="18"/>
  <c r="CG196" i="18"/>
  <c r="CG198" i="18"/>
  <c r="CG200" i="18"/>
  <c r="CE214" i="18"/>
  <c r="BQ217" i="18"/>
  <c r="CG217" i="18"/>
  <c r="BQ221" i="18"/>
  <c r="CG221" i="18"/>
  <c r="BQ225" i="18"/>
  <c r="CG225" i="18"/>
  <c r="BM228" i="18"/>
  <c r="CC228" i="18"/>
  <c r="BQ229" i="18"/>
  <c r="CG229" i="18"/>
  <c r="BM232" i="18"/>
  <c r="CC232" i="18"/>
  <c r="BQ233" i="18"/>
  <c r="CG233" i="18"/>
  <c r="BM236" i="18"/>
  <c r="CC236" i="18"/>
  <c r="BQ237" i="18"/>
  <c r="CG237" i="18"/>
  <c r="CM241" i="18"/>
  <c r="CJ241" i="18"/>
  <c r="BS241" i="18"/>
  <c r="BC241" i="18"/>
  <c r="CA241" i="18"/>
  <c r="BK241" i="18"/>
  <c r="BW241" i="18"/>
  <c r="CG245" i="18"/>
  <c r="BU245" i="18"/>
  <c r="BE245" i="18"/>
  <c r="CL245" i="18"/>
  <c r="BS245" i="18"/>
  <c r="BC245" i="18"/>
  <c r="CA245" i="18"/>
  <c r="BK245" i="18"/>
  <c r="CC245" i="18"/>
  <c r="BX246" i="18"/>
  <c r="BV291" i="18"/>
  <c r="CF306" i="18"/>
  <c r="CD306" i="18"/>
  <c r="BQ306" i="18"/>
  <c r="BE306" i="18"/>
  <c r="CM306" i="18"/>
  <c r="BY306" i="18"/>
  <c r="BM306" i="18"/>
  <c r="CL306" i="18"/>
  <c r="BU306" i="18"/>
  <c r="BC306" i="18"/>
  <c r="CG306" i="18"/>
  <c r="BO306" i="18"/>
  <c r="CE306" i="18"/>
  <c r="BN306" i="18"/>
  <c r="CC306" i="18"/>
  <c r="BK306" i="18"/>
  <c r="CA306" i="18"/>
  <c r="BI306" i="18"/>
  <c r="CN306" i="18"/>
  <c r="BV306" i="18"/>
  <c r="BF306" i="18"/>
  <c r="CC313" i="18"/>
  <c r="CF320" i="18"/>
  <c r="CM320" i="18"/>
  <c r="BY320" i="18"/>
  <c r="BM320" i="18"/>
  <c r="CG320" i="18"/>
  <c r="BU320" i="18"/>
  <c r="BG320" i="18"/>
  <c r="CD320" i="18"/>
  <c r="BN320" i="18"/>
  <c r="CA320" i="18"/>
  <c r="BI320" i="18"/>
  <c r="CL320" i="18"/>
  <c r="BS320" i="18"/>
  <c r="BC320" i="18"/>
  <c r="BV320" i="18"/>
  <c r="BO320" i="18"/>
  <c r="CN320" i="18"/>
  <c r="BK320" i="18"/>
  <c r="CJ320" i="18"/>
  <c r="BF320" i="18"/>
  <c r="CE320" i="18"/>
  <c r="BE320" i="18"/>
  <c r="BW320" i="18"/>
  <c r="BR180" i="18"/>
  <c r="BR185" i="18"/>
  <c r="BR186" i="18"/>
  <c r="BR187" i="18"/>
  <c r="BO228" i="18"/>
  <c r="CE228" i="18"/>
  <c r="BO232" i="18"/>
  <c r="CE232" i="18"/>
  <c r="CM242" i="18"/>
  <c r="CN242" i="18"/>
  <c r="BW242" i="18"/>
  <c r="BG242" i="18"/>
  <c r="CE242" i="18"/>
  <c r="BO242" i="18"/>
  <c r="BU242" i="18"/>
  <c r="CA291" i="18"/>
  <c r="CF305" i="18"/>
  <c r="CJ305" i="18"/>
  <c r="BV305" i="18"/>
  <c r="BI305" i="18"/>
  <c r="CD305" i="18"/>
  <c r="BQ305" i="18"/>
  <c r="BE305" i="18"/>
  <c r="CE305" i="18"/>
  <c r="BN305" i="18"/>
  <c r="CA305" i="18"/>
  <c r="BK305" i="18"/>
  <c r="BY305" i="18"/>
  <c r="BG305" i="18"/>
  <c r="CN305" i="18"/>
  <c r="BW305" i="18"/>
  <c r="BF305" i="18"/>
  <c r="CM305" i="18"/>
  <c r="BU305" i="18"/>
  <c r="BC305" i="18"/>
  <c r="CG305" i="18"/>
  <c r="BO305" i="18"/>
  <c r="BG306" i="18"/>
  <c r="BQ228" i="18"/>
  <c r="CG228" i="18"/>
  <c r="BQ232" i="18"/>
  <c r="CG232" i="18"/>
  <c r="BQ236" i="18"/>
  <c r="CG236" i="18"/>
  <c r="BE237" i="18"/>
  <c r="BU237" i="18"/>
  <c r="CL237" i="18"/>
  <c r="BQ240" i="18"/>
  <c r="CG240" i="18"/>
  <c r="BG241" i="18"/>
  <c r="CC241" i="18"/>
  <c r="BC242" i="18"/>
  <c r="BY242" i="18"/>
  <c r="CM243" i="18"/>
  <c r="CC243" i="18"/>
  <c r="BM243" i="18"/>
  <c r="CA243" i="18"/>
  <c r="BK243" i="18"/>
  <c r="CJ243" i="18"/>
  <c r="BS243" i="18"/>
  <c r="BC243" i="18"/>
  <c r="BY243" i="18"/>
  <c r="BI245" i="18"/>
  <c r="CI245" i="18"/>
  <c r="CJ291" i="18"/>
  <c r="CF315" i="18"/>
  <c r="CL315" i="18"/>
  <c r="BW315" i="18"/>
  <c r="BK315" i="18"/>
  <c r="CE315" i="18"/>
  <c r="BS315" i="18"/>
  <c r="BF315" i="18"/>
  <c r="CC315" i="18"/>
  <c r="BM315" i="18"/>
  <c r="CN315" i="18"/>
  <c r="BV315" i="18"/>
  <c r="BE315" i="18"/>
  <c r="CA315" i="18"/>
  <c r="BC315" i="18"/>
  <c r="BU315" i="18"/>
  <c r="BQ315" i="18"/>
  <c r="CM315" i="18"/>
  <c r="BO315" i="18"/>
  <c r="CJ315" i="18"/>
  <c r="BN315" i="18"/>
  <c r="CD315" i="18"/>
  <c r="BG315" i="18"/>
  <c r="CF319" i="18"/>
  <c r="CD319" i="18"/>
  <c r="BQ319" i="18"/>
  <c r="BE319" i="18"/>
  <c r="CM319" i="18"/>
  <c r="BY319" i="18"/>
  <c r="BM319" i="18"/>
  <c r="CL319" i="18"/>
  <c r="BU319" i="18"/>
  <c r="BC319" i="18"/>
  <c r="CE319" i="18"/>
  <c r="BN319" i="18"/>
  <c r="BS319" i="18"/>
  <c r="CJ319" i="18"/>
  <c r="BK319" i="18"/>
  <c r="CG319" i="18"/>
  <c r="BI319" i="18"/>
  <c r="CC319" i="18"/>
  <c r="BG319" i="18"/>
  <c r="CA319" i="18"/>
  <c r="BF319" i="18"/>
  <c r="BV319" i="18"/>
  <c r="CC320" i="18"/>
  <c r="BP164" i="18"/>
  <c r="CF164" i="18"/>
  <c r="BE174" i="18"/>
  <c r="BU174" i="18"/>
  <c r="CI174" i="18"/>
  <c r="BE180" i="18"/>
  <c r="BV180" i="18"/>
  <c r="BM183" i="18"/>
  <c r="CM185" i="18"/>
  <c r="CM186" i="18"/>
  <c r="CM187" i="18"/>
  <c r="CM188" i="18"/>
  <c r="CM189" i="18"/>
  <c r="CM190" i="18"/>
  <c r="CM191" i="18"/>
  <c r="BN194" i="18"/>
  <c r="BN196" i="18"/>
  <c r="BN198" i="18"/>
  <c r="BN200" i="18"/>
  <c r="CM202" i="18"/>
  <c r="CM203" i="18"/>
  <c r="CM204" i="18"/>
  <c r="CM205" i="18"/>
  <c r="CM206" i="18"/>
  <c r="CM207" i="18"/>
  <c r="CM208" i="18"/>
  <c r="CM209" i="18"/>
  <c r="CM210" i="18"/>
  <c r="CM211" i="18"/>
  <c r="BG217" i="18"/>
  <c r="BW217" i="18"/>
  <c r="CN217" i="18"/>
  <c r="BK218" i="18"/>
  <c r="CA218" i="18"/>
  <c r="BG221" i="18"/>
  <c r="BW221" i="18"/>
  <c r="CN221" i="18"/>
  <c r="BK222" i="18"/>
  <c r="CA222" i="18"/>
  <c r="BG225" i="18"/>
  <c r="BW225" i="18"/>
  <c r="CN225" i="18"/>
  <c r="BK226" i="18"/>
  <c r="CA226" i="18"/>
  <c r="BC228" i="18"/>
  <c r="BS228" i="18"/>
  <c r="CJ228" i="18"/>
  <c r="BG229" i="18"/>
  <c r="BW229" i="18"/>
  <c r="CN229" i="18"/>
  <c r="BK230" i="18"/>
  <c r="CA230" i="18"/>
  <c r="BC232" i="18"/>
  <c r="BS232" i="18"/>
  <c r="CJ232" i="18"/>
  <c r="BG233" i="18"/>
  <c r="BW233" i="18"/>
  <c r="CN233" i="18"/>
  <c r="BK234" i="18"/>
  <c r="CA234" i="18"/>
  <c r="BC236" i="18"/>
  <c r="BS236" i="18"/>
  <c r="CJ236" i="18"/>
  <c r="BG237" i="18"/>
  <c r="BW237" i="18"/>
  <c r="CN237" i="18"/>
  <c r="BK238" i="18"/>
  <c r="CA238" i="18"/>
  <c r="BC240" i="18"/>
  <c r="BS240" i="18"/>
  <c r="CJ240" i="18"/>
  <c r="BI241" i="18"/>
  <c r="CE241" i="18"/>
  <c r="BE242" i="18"/>
  <c r="CA242" i="18"/>
  <c r="BE243" i="18"/>
  <c r="CE243" i="18"/>
  <c r="BM245" i="18"/>
  <c r="CM247" i="18"/>
  <c r="BT247" i="18"/>
  <c r="CL247" i="18"/>
  <c r="BP247" i="18"/>
  <c r="CB247" i="18"/>
  <c r="BE247" i="18"/>
  <c r="CF247" i="18"/>
  <c r="CF283" i="18"/>
  <c r="CL283" i="18"/>
  <c r="BW283" i="18"/>
  <c r="BK283" i="18"/>
  <c r="CG283" i="18"/>
  <c r="BU283" i="18"/>
  <c r="BG283" i="18"/>
  <c r="CE283" i="18"/>
  <c r="BS283" i="18"/>
  <c r="BF283" i="18"/>
  <c r="CD283" i="18"/>
  <c r="BQ283" i="18"/>
  <c r="BE283" i="18"/>
  <c r="CC283" i="18"/>
  <c r="BO283" i="18"/>
  <c r="BC283" i="18"/>
  <c r="CM283" i="18"/>
  <c r="BY283" i="18"/>
  <c r="BM283" i="18"/>
  <c r="BS305" i="18"/>
  <c r="BW306" i="18"/>
  <c r="BI315" i="18"/>
  <c r="BO319" i="18"/>
  <c r="CF290" i="18"/>
  <c r="CC290" i="18"/>
  <c r="BO290" i="18"/>
  <c r="BC290" i="18"/>
  <c r="CM290" i="18"/>
  <c r="BY290" i="18"/>
  <c r="BM290" i="18"/>
  <c r="CL290" i="18"/>
  <c r="BW290" i="18"/>
  <c r="BK290" i="18"/>
  <c r="CJ290" i="18"/>
  <c r="BV290" i="18"/>
  <c r="BI290" i="18"/>
  <c r="CG290" i="18"/>
  <c r="BU290" i="18"/>
  <c r="BG290" i="18"/>
  <c r="CD290" i="18"/>
  <c r="BQ290" i="18"/>
  <c r="BE290" i="18"/>
  <c r="CJ306" i="18"/>
  <c r="CF314" i="18"/>
  <c r="CC314" i="18"/>
  <c r="BO314" i="18"/>
  <c r="BC314" i="18"/>
  <c r="CL314" i="18"/>
  <c r="BW314" i="18"/>
  <c r="BK314" i="18"/>
  <c r="CN314" i="18"/>
  <c r="BV314" i="18"/>
  <c r="BF314" i="18"/>
  <c r="CG314" i="18"/>
  <c r="BQ314" i="18"/>
  <c r="CA314" i="18"/>
  <c r="BE314" i="18"/>
  <c r="BU314" i="18"/>
  <c r="BS314" i="18"/>
  <c r="CM314" i="18"/>
  <c r="BN314" i="18"/>
  <c r="CJ314" i="18"/>
  <c r="BM314" i="18"/>
  <c r="CD314" i="18"/>
  <c r="BG314" i="18"/>
  <c r="CF291" i="18"/>
  <c r="CL291" i="18"/>
  <c r="BW291" i="18"/>
  <c r="BK291" i="18"/>
  <c r="CG291" i="18"/>
  <c r="BU291" i="18"/>
  <c r="BG291" i="18"/>
  <c r="CE291" i="18"/>
  <c r="BS291" i="18"/>
  <c r="BF291" i="18"/>
  <c r="CD291" i="18"/>
  <c r="BQ291" i="18"/>
  <c r="BE291" i="18"/>
  <c r="CC291" i="18"/>
  <c r="BO291" i="18"/>
  <c r="BC291" i="18"/>
  <c r="CM291" i="18"/>
  <c r="BY291" i="18"/>
  <c r="BM291" i="18"/>
  <c r="CF313" i="18"/>
  <c r="CJ313" i="18"/>
  <c r="BV313" i="18"/>
  <c r="BI313" i="18"/>
  <c r="CD313" i="18"/>
  <c r="BQ313" i="18"/>
  <c r="BE313" i="18"/>
  <c r="CE313" i="18"/>
  <c r="BN313" i="18"/>
  <c r="CA313" i="18"/>
  <c r="BK313" i="18"/>
  <c r="BY313" i="18"/>
  <c r="BG313" i="18"/>
  <c r="CN313" i="18"/>
  <c r="BW313" i="18"/>
  <c r="BF313" i="18"/>
  <c r="CM313" i="18"/>
  <c r="BU313" i="18"/>
  <c r="BC313" i="18"/>
  <c r="CG313" i="18"/>
  <c r="BO313" i="18"/>
  <c r="BG244" i="18"/>
  <c r="BW244" i="18"/>
  <c r="CN244" i="18"/>
  <c r="CF249" i="18"/>
  <c r="CF251" i="18"/>
  <c r="CF253" i="18"/>
  <c r="CF255" i="18"/>
  <c r="CF257" i="18"/>
  <c r="CF259" i="18"/>
  <c r="CF261" i="18"/>
  <c r="CF263" i="18"/>
  <c r="CF265" i="18"/>
  <c r="CF267" i="18"/>
  <c r="CF269" i="18"/>
  <c r="CF271" i="18"/>
  <c r="CF273" i="18"/>
  <c r="CF275" i="18"/>
  <c r="CF277" i="18"/>
  <c r="BP278" i="18"/>
  <c r="BI281" i="18"/>
  <c r="BV281" i="18"/>
  <c r="CJ281" i="18"/>
  <c r="BG284" i="18"/>
  <c r="BU284" i="18"/>
  <c r="CG284" i="18"/>
  <c r="BC285" i="18"/>
  <c r="BO285" i="18"/>
  <c r="CC285" i="18"/>
  <c r="BK286" i="18"/>
  <c r="BW286" i="18"/>
  <c r="CL286" i="18"/>
  <c r="BF287" i="18"/>
  <c r="BS287" i="18"/>
  <c r="CE287" i="18"/>
  <c r="BN288" i="18"/>
  <c r="CA288" i="18"/>
  <c r="CN288" i="18"/>
  <c r="BI289" i="18"/>
  <c r="BV289" i="18"/>
  <c r="CJ289" i="18"/>
  <c r="BG292" i="18"/>
  <c r="BU292" i="18"/>
  <c r="CG292" i="18"/>
  <c r="BC293" i="18"/>
  <c r="BO293" i="18"/>
  <c r="CC293" i="18"/>
  <c r="BK294" i="18"/>
  <c r="BW294" i="18"/>
  <c r="CL294" i="18"/>
  <c r="BF295" i="18"/>
  <c r="BS295" i="18"/>
  <c r="CE295" i="18"/>
  <c r="BN296" i="18"/>
  <c r="CA296" i="18"/>
  <c r="CN296" i="18"/>
  <c r="BI297" i="18"/>
  <c r="BV297" i="18"/>
  <c r="CJ297" i="18"/>
  <c r="BK299" i="18"/>
  <c r="CF300" i="18"/>
  <c r="CG300" i="18"/>
  <c r="BU300" i="18"/>
  <c r="BG300" i="18"/>
  <c r="CC300" i="18"/>
  <c r="BO300" i="18"/>
  <c r="BC300" i="18"/>
  <c r="BS300" i="18"/>
  <c r="CL300" i="18"/>
  <c r="BG301" i="18"/>
  <c r="BY301" i="18"/>
  <c r="BN302" i="18"/>
  <c r="BK307" i="18"/>
  <c r="CF308" i="18"/>
  <c r="CG308" i="18"/>
  <c r="BU308" i="18"/>
  <c r="BG308" i="18"/>
  <c r="CC308" i="18"/>
  <c r="BO308" i="18"/>
  <c r="BC308" i="18"/>
  <c r="BS308" i="18"/>
  <c r="CL308" i="18"/>
  <c r="BG309" i="18"/>
  <c r="BY309" i="18"/>
  <c r="BN310" i="18"/>
  <c r="CF318" i="18"/>
  <c r="CJ318" i="18"/>
  <c r="BV318" i="18"/>
  <c r="BI318" i="18"/>
  <c r="CD318" i="18"/>
  <c r="BQ318" i="18"/>
  <c r="BE318" i="18"/>
  <c r="CE318" i="18"/>
  <c r="BN318" i="18"/>
  <c r="BY318" i="18"/>
  <c r="BG318" i="18"/>
  <c r="BW318" i="18"/>
  <c r="BF321" i="18"/>
  <c r="CE321" i="18"/>
  <c r="BI322" i="18"/>
  <c r="CG322" i="18"/>
  <c r="BD325" i="18"/>
  <c r="CG325" i="18"/>
  <c r="BN286" i="18"/>
  <c r="CA286" i="18"/>
  <c r="CN286" i="18"/>
  <c r="BN294" i="18"/>
  <c r="CA294" i="18"/>
  <c r="CN294" i="18"/>
  <c r="CF302" i="18"/>
  <c r="CL302" i="18"/>
  <c r="BW302" i="18"/>
  <c r="BK302" i="18"/>
  <c r="CE302" i="18"/>
  <c r="BS302" i="18"/>
  <c r="BF302" i="18"/>
  <c r="BQ302" i="18"/>
  <c r="CJ302" i="18"/>
  <c r="CF310" i="18"/>
  <c r="CL310" i="18"/>
  <c r="BW310" i="18"/>
  <c r="BK310" i="18"/>
  <c r="CE310" i="18"/>
  <c r="BS310" i="18"/>
  <c r="BF310" i="18"/>
  <c r="BQ310" i="18"/>
  <c r="CJ310" i="18"/>
  <c r="BN281" i="18"/>
  <c r="CA281" i="18"/>
  <c r="CN281" i="18"/>
  <c r="BG285" i="18"/>
  <c r="BU285" i="18"/>
  <c r="CG285" i="18"/>
  <c r="BC286" i="18"/>
  <c r="BO286" i="18"/>
  <c r="CC286" i="18"/>
  <c r="BN289" i="18"/>
  <c r="CA289" i="18"/>
  <c r="CN289" i="18"/>
  <c r="BG293" i="18"/>
  <c r="BU293" i="18"/>
  <c r="CG293" i="18"/>
  <c r="BC294" i="18"/>
  <c r="BO294" i="18"/>
  <c r="CC294" i="18"/>
  <c r="BN297" i="18"/>
  <c r="CA297" i="18"/>
  <c r="CN297" i="18"/>
  <c r="CF299" i="18"/>
  <c r="CM299" i="18"/>
  <c r="BY299" i="18"/>
  <c r="BM299" i="18"/>
  <c r="CG299" i="18"/>
  <c r="BU299" i="18"/>
  <c r="BG299" i="18"/>
  <c r="BQ299" i="18"/>
  <c r="CJ299" i="18"/>
  <c r="BC302" i="18"/>
  <c r="BU302" i="18"/>
  <c r="CM302" i="18"/>
  <c r="CF307" i="18"/>
  <c r="CM307" i="18"/>
  <c r="BY307" i="18"/>
  <c r="BM307" i="18"/>
  <c r="CG307" i="18"/>
  <c r="BU307" i="18"/>
  <c r="BG307" i="18"/>
  <c r="BQ307" i="18"/>
  <c r="CJ307" i="18"/>
  <c r="BC310" i="18"/>
  <c r="BU310" i="18"/>
  <c r="CM310" i="18"/>
  <c r="BN321" i="18"/>
  <c r="CL323" i="18"/>
  <c r="CD323" i="18"/>
  <c r="BS323" i="18"/>
  <c r="BH323" i="18"/>
  <c r="CN323" i="18"/>
  <c r="CB323" i="18"/>
  <c r="BQ323" i="18"/>
  <c r="BG323" i="18"/>
  <c r="CK323" i="18"/>
  <c r="BY323" i="18"/>
  <c r="BO323" i="18"/>
  <c r="BD323" i="18"/>
  <c r="CG323" i="18"/>
  <c r="BP323" i="18"/>
  <c r="CE323" i="18"/>
  <c r="BL323" i="18"/>
  <c r="BW323" i="18"/>
  <c r="BF323" i="18"/>
  <c r="CA323" i="18"/>
  <c r="BO325" i="18"/>
  <c r="BO244" i="18"/>
  <c r="CE244" i="18"/>
  <c r="BP249" i="18"/>
  <c r="CF250" i="18"/>
  <c r="BP251" i="18"/>
  <c r="CF252" i="18"/>
  <c r="BP253" i="18"/>
  <c r="CF254" i="18"/>
  <c r="BP255" i="18"/>
  <c r="CF256" i="18"/>
  <c r="BP257" i="18"/>
  <c r="CF258" i="18"/>
  <c r="BP259" i="18"/>
  <c r="CF260" i="18"/>
  <c r="BP261" i="18"/>
  <c r="CF262" i="18"/>
  <c r="BP263" i="18"/>
  <c r="CF264" i="18"/>
  <c r="BP265" i="18"/>
  <c r="CF266" i="18"/>
  <c r="BP267" i="18"/>
  <c r="CF268" i="18"/>
  <c r="BP269" i="18"/>
  <c r="CF270" i="18"/>
  <c r="BP271" i="18"/>
  <c r="CF272" i="18"/>
  <c r="BP273" i="18"/>
  <c r="CF274" i="18"/>
  <c r="BP275" i="18"/>
  <c r="CF276" i="18"/>
  <c r="CF278" i="18"/>
  <c r="BU279" i="18"/>
  <c r="BC281" i="18"/>
  <c r="BO281" i="18"/>
  <c r="CC281" i="18"/>
  <c r="BN284" i="18"/>
  <c r="CA284" i="18"/>
  <c r="CN284" i="18"/>
  <c r="BI285" i="18"/>
  <c r="BV285" i="18"/>
  <c r="CJ285" i="18"/>
  <c r="BE286" i="18"/>
  <c r="BQ286" i="18"/>
  <c r="CD286" i="18"/>
  <c r="BM287" i="18"/>
  <c r="BY287" i="18"/>
  <c r="CM287" i="18"/>
  <c r="BG288" i="18"/>
  <c r="BU288" i="18"/>
  <c r="CG288" i="18"/>
  <c r="BC289" i="18"/>
  <c r="BO289" i="18"/>
  <c r="CC289" i="18"/>
  <c r="BN292" i="18"/>
  <c r="CA292" i="18"/>
  <c r="CN292" i="18"/>
  <c r="BI293" i="18"/>
  <c r="BV293" i="18"/>
  <c r="CJ293" i="18"/>
  <c r="BE294" i="18"/>
  <c r="BQ294" i="18"/>
  <c r="CD294" i="18"/>
  <c r="BM295" i="18"/>
  <c r="BY295" i="18"/>
  <c r="CM295" i="18"/>
  <c r="BG296" i="18"/>
  <c r="BU296" i="18"/>
  <c r="CG296" i="18"/>
  <c r="BC297" i="18"/>
  <c r="BO297" i="18"/>
  <c r="CC297" i="18"/>
  <c r="BC299" i="18"/>
  <c r="BS299" i="18"/>
  <c r="CL299" i="18"/>
  <c r="BK300" i="18"/>
  <c r="CA300" i="18"/>
  <c r="BQ301" i="18"/>
  <c r="BE302" i="18"/>
  <c r="BV302" i="18"/>
  <c r="CN302" i="18"/>
  <c r="BC307" i="18"/>
  <c r="BS307" i="18"/>
  <c r="CL307" i="18"/>
  <c r="BQ309" i="18"/>
  <c r="BE310" i="18"/>
  <c r="BV310" i="18"/>
  <c r="CN310" i="18"/>
  <c r="BS321" i="18"/>
  <c r="BC323" i="18"/>
  <c r="CF323" i="18"/>
  <c r="BP325" i="18"/>
  <c r="BQ244" i="18"/>
  <c r="CG244" i="18"/>
  <c r="BE281" i="18"/>
  <c r="BQ281" i="18"/>
  <c r="CD281" i="18"/>
  <c r="BK285" i="18"/>
  <c r="BW285" i="18"/>
  <c r="CL285" i="18"/>
  <c r="BF286" i="18"/>
  <c r="BS286" i="18"/>
  <c r="CE286" i="18"/>
  <c r="BN287" i="18"/>
  <c r="CA287" i="18"/>
  <c r="CN287" i="18"/>
  <c r="BE289" i="18"/>
  <c r="BQ289" i="18"/>
  <c r="CD289" i="18"/>
  <c r="BK293" i="18"/>
  <c r="BW293" i="18"/>
  <c r="CL293" i="18"/>
  <c r="BF294" i="18"/>
  <c r="BS294" i="18"/>
  <c r="CE294" i="18"/>
  <c r="BN295" i="18"/>
  <c r="CA295" i="18"/>
  <c r="CN295" i="18"/>
  <c r="BE297" i="18"/>
  <c r="BQ297" i="18"/>
  <c r="CD297" i="18"/>
  <c r="BE299" i="18"/>
  <c r="BV299" i="18"/>
  <c r="CN299" i="18"/>
  <c r="CF301" i="18"/>
  <c r="CC301" i="18"/>
  <c r="BO301" i="18"/>
  <c r="BC301" i="18"/>
  <c r="CL301" i="18"/>
  <c r="BW301" i="18"/>
  <c r="BK301" i="18"/>
  <c r="BS301" i="18"/>
  <c r="CJ301" i="18"/>
  <c r="BG302" i="18"/>
  <c r="BY302" i="18"/>
  <c r="BE307" i="18"/>
  <c r="BV307" i="18"/>
  <c r="CN307" i="18"/>
  <c r="CF309" i="18"/>
  <c r="CC309" i="18"/>
  <c r="BO309" i="18"/>
  <c r="BC309" i="18"/>
  <c r="CL309" i="18"/>
  <c r="BW309" i="18"/>
  <c r="BK309" i="18"/>
  <c r="BS309" i="18"/>
  <c r="CJ309" i="18"/>
  <c r="BG310" i="18"/>
  <c r="BY310" i="18"/>
  <c r="CN322" i="18"/>
  <c r="BW322" i="18"/>
  <c r="BL322" i="18"/>
  <c r="BC322" i="18"/>
  <c r="CE322" i="18"/>
  <c r="BS322" i="18"/>
  <c r="BH322" i="18"/>
  <c r="BV322" i="18"/>
  <c r="BG322" i="18"/>
  <c r="CK322" i="18"/>
  <c r="BQ322" i="18"/>
  <c r="BE322" i="18"/>
  <c r="CC322" i="18"/>
  <c r="BM322" i="18"/>
  <c r="BY322" i="18"/>
  <c r="BI323" i="18"/>
  <c r="CJ323" i="18"/>
  <c r="BN285" i="18"/>
  <c r="CA285" i="18"/>
  <c r="CN285" i="18"/>
  <c r="BI286" i="18"/>
  <c r="BV286" i="18"/>
  <c r="CJ286" i="18"/>
  <c r="BN293" i="18"/>
  <c r="CA293" i="18"/>
  <c r="CN293" i="18"/>
  <c r="BI294" i="18"/>
  <c r="BV294" i="18"/>
  <c r="CJ294" i="18"/>
  <c r="BM302" i="18"/>
  <c r="CC302" i="18"/>
  <c r="BM310" i="18"/>
  <c r="CC310" i="18"/>
  <c r="CF321" i="18"/>
  <c r="CG321" i="18"/>
  <c r="BU321" i="18"/>
  <c r="BG321" i="18"/>
  <c r="CC321" i="18"/>
  <c r="BO321" i="18"/>
  <c r="BC321" i="18"/>
  <c r="CM321" i="18"/>
  <c r="BV321" i="18"/>
  <c r="BE321" i="18"/>
  <c r="CJ321" i="18"/>
  <c r="BQ321" i="18"/>
  <c r="CA321" i="18"/>
  <c r="BK321" i="18"/>
  <c r="CD321" i="18"/>
  <c r="CL325" i="18"/>
  <c r="CF325" i="18"/>
  <c r="BV325" i="18"/>
  <c r="BK325" i="18"/>
  <c r="CE325" i="18"/>
  <c r="BT325" i="18"/>
  <c r="BI325" i="18"/>
  <c r="CN325" i="18"/>
  <c r="CB325" i="18"/>
  <c r="BQ325" i="18"/>
  <c r="BG325" i="18"/>
  <c r="CD325" i="18"/>
  <c r="BN325" i="18"/>
  <c r="BY325" i="18"/>
  <c r="BH325" i="18"/>
  <c r="CK325" i="18"/>
  <c r="BS325" i="18"/>
  <c r="BC325" i="18"/>
  <c r="CA325" i="18"/>
  <c r="CC349" i="18"/>
  <c r="BN349" i="18"/>
  <c r="BZ349" i="18"/>
  <c r="BL349" i="18"/>
  <c r="CN349" i="18"/>
  <c r="BX349" i="18"/>
  <c r="BJ349" i="18"/>
  <c r="CL349" i="18"/>
  <c r="BV349" i="18"/>
  <c r="BH349" i="18"/>
  <c r="CK349" i="18"/>
  <c r="BU349" i="18"/>
  <c r="BG349" i="18"/>
  <c r="CD349" i="18"/>
  <c r="BT349" i="18"/>
  <c r="BR349" i="18"/>
  <c r="BO349" i="18"/>
  <c r="BE349" i="18"/>
  <c r="BD349" i="18"/>
  <c r="CE349" i="18"/>
  <c r="BN303" i="18"/>
  <c r="CA303" i="18"/>
  <c r="CN303" i="18"/>
  <c r="BI304" i="18"/>
  <c r="BV304" i="18"/>
  <c r="CJ304" i="18"/>
  <c r="BN311" i="18"/>
  <c r="CA311" i="18"/>
  <c r="CN311" i="18"/>
  <c r="BI312" i="18"/>
  <c r="BV312" i="18"/>
  <c r="CJ312" i="18"/>
  <c r="BO332" i="18"/>
  <c r="BK339" i="18"/>
  <c r="BC341" i="18"/>
  <c r="CG341" i="18"/>
  <c r="CL347" i="18"/>
  <c r="CD347" i="18"/>
  <c r="BS347" i="18"/>
  <c r="BH347" i="18"/>
  <c r="CN347" i="18"/>
  <c r="CB347" i="18"/>
  <c r="BQ347" i="18"/>
  <c r="BG347" i="18"/>
  <c r="CM347" i="18"/>
  <c r="CA347" i="18"/>
  <c r="BP347" i="18"/>
  <c r="BF347" i="18"/>
  <c r="CK347" i="18"/>
  <c r="BY347" i="18"/>
  <c r="BO347" i="18"/>
  <c r="BD347" i="18"/>
  <c r="CJ347" i="18"/>
  <c r="BX347" i="18"/>
  <c r="BN347" i="18"/>
  <c r="BC347" i="18"/>
  <c r="CF347" i="18"/>
  <c r="BN348" i="18"/>
  <c r="CE352" i="18"/>
  <c r="CN352" i="18"/>
  <c r="BR352" i="18"/>
  <c r="CL352" i="18"/>
  <c r="BO352" i="18"/>
  <c r="CK352" i="18"/>
  <c r="BN352" i="18"/>
  <c r="CF352" i="18"/>
  <c r="BL352" i="18"/>
  <c r="CC352" i="18"/>
  <c r="BG352" i="18"/>
  <c r="CF353" i="18"/>
  <c r="CB353" i="18"/>
  <c r="BT353" i="18"/>
  <c r="BP353" i="18"/>
  <c r="BH353" i="18"/>
  <c r="BF353" i="18"/>
  <c r="CL331" i="18"/>
  <c r="CD331" i="18"/>
  <c r="BS331" i="18"/>
  <c r="BH331" i="18"/>
  <c r="CN331" i="18"/>
  <c r="CB331" i="18"/>
  <c r="BQ331" i="18"/>
  <c r="BG331" i="18"/>
  <c r="CM331" i="18"/>
  <c r="CA331" i="18"/>
  <c r="BP331" i="18"/>
  <c r="BF331" i="18"/>
  <c r="CK331" i="18"/>
  <c r="BY331" i="18"/>
  <c r="BO331" i="18"/>
  <c r="BD331" i="18"/>
  <c r="BW331" i="18"/>
  <c r="CL332" i="18"/>
  <c r="CE332" i="18"/>
  <c r="BT332" i="18"/>
  <c r="BI332" i="18"/>
  <c r="CD332" i="18"/>
  <c r="BS332" i="18"/>
  <c r="BH332" i="18"/>
  <c r="CN332" i="18"/>
  <c r="CB332" i="18"/>
  <c r="BQ332" i="18"/>
  <c r="BG332" i="18"/>
  <c r="CM332" i="18"/>
  <c r="CA332" i="18"/>
  <c r="BP332" i="18"/>
  <c r="BF332" i="18"/>
  <c r="BW332" i="18"/>
  <c r="BT339" i="18"/>
  <c r="CL340" i="18"/>
  <c r="CE340" i="18"/>
  <c r="BT340" i="18"/>
  <c r="BI340" i="18"/>
  <c r="CD340" i="18"/>
  <c r="BS340" i="18"/>
  <c r="BH340" i="18"/>
  <c r="CN340" i="18"/>
  <c r="CB340" i="18"/>
  <c r="BQ340" i="18"/>
  <c r="BG340" i="18"/>
  <c r="CM340" i="18"/>
  <c r="CA340" i="18"/>
  <c r="BP340" i="18"/>
  <c r="BF340" i="18"/>
  <c r="CK340" i="18"/>
  <c r="BY340" i="18"/>
  <c r="BO340" i="18"/>
  <c r="BD340" i="18"/>
  <c r="CF340" i="18"/>
  <c r="BL341" i="18"/>
  <c r="CK341" i="18"/>
  <c r="BW348" i="18"/>
  <c r="CB460" i="18"/>
  <c r="BH460" i="18"/>
  <c r="CM460" i="18"/>
  <c r="CA460" i="18"/>
  <c r="BZ460" i="18"/>
  <c r="BV460" i="18"/>
  <c r="BK460" i="18"/>
  <c r="BJ460" i="18"/>
  <c r="BF303" i="18"/>
  <c r="BS303" i="18"/>
  <c r="CE303" i="18"/>
  <c r="BN304" i="18"/>
  <c r="CA304" i="18"/>
  <c r="CN304" i="18"/>
  <c r="BF311" i="18"/>
  <c r="BS311" i="18"/>
  <c r="CE311" i="18"/>
  <c r="BN312" i="18"/>
  <c r="CA312" i="18"/>
  <c r="CN312" i="18"/>
  <c r="CL330" i="18"/>
  <c r="CN330" i="18"/>
  <c r="CB330" i="18"/>
  <c r="BQ330" i="18"/>
  <c r="BG330" i="18"/>
  <c r="CM330" i="18"/>
  <c r="CA330" i="18"/>
  <c r="BP330" i="18"/>
  <c r="BF330" i="18"/>
  <c r="CK330" i="18"/>
  <c r="BY330" i="18"/>
  <c r="BO330" i="18"/>
  <c r="BD330" i="18"/>
  <c r="CJ330" i="18"/>
  <c r="BX330" i="18"/>
  <c r="BN330" i="18"/>
  <c r="BC330" i="18"/>
  <c r="BW330" i="18"/>
  <c r="BC331" i="18"/>
  <c r="BX331" i="18"/>
  <c r="BC332" i="18"/>
  <c r="BX332" i="18"/>
  <c r="CL333" i="18"/>
  <c r="CF333" i="18"/>
  <c r="BV333" i="18"/>
  <c r="BK333" i="18"/>
  <c r="CE333" i="18"/>
  <c r="BT333" i="18"/>
  <c r="BI333" i="18"/>
  <c r="CD333" i="18"/>
  <c r="BS333" i="18"/>
  <c r="BH333" i="18"/>
  <c r="CN333" i="18"/>
  <c r="CB333" i="18"/>
  <c r="BQ333" i="18"/>
  <c r="BG333" i="18"/>
  <c r="CM333" i="18"/>
  <c r="CA333" i="18"/>
  <c r="BW333" i="18"/>
  <c r="BV339" i="18"/>
  <c r="BC340" i="18"/>
  <c r="CG340" i="18"/>
  <c r="BN341" i="18"/>
  <c r="BW339" i="18"/>
  <c r="CL348" i="18"/>
  <c r="CE348" i="18"/>
  <c r="BT348" i="18"/>
  <c r="BI348" i="18"/>
  <c r="CD348" i="18"/>
  <c r="BS348" i="18"/>
  <c r="BH348" i="18"/>
  <c r="CN348" i="18"/>
  <c r="CB348" i="18"/>
  <c r="BQ348" i="18"/>
  <c r="BG348" i="18"/>
  <c r="CM348" i="18"/>
  <c r="CA348" i="18"/>
  <c r="BP348" i="18"/>
  <c r="BF348" i="18"/>
  <c r="CK348" i="18"/>
  <c r="BY348" i="18"/>
  <c r="BO348" i="18"/>
  <c r="BD348" i="18"/>
  <c r="CF348" i="18"/>
  <c r="CM360" i="18"/>
  <c r="BX360" i="18"/>
  <c r="BH360" i="18"/>
  <c r="CN360" i="18"/>
  <c r="BW360" i="18"/>
  <c r="BG360" i="18"/>
  <c r="CK360" i="18"/>
  <c r="BT360" i="18"/>
  <c r="BD360" i="18"/>
  <c r="CE360" i="18"/>
  <c r="BO360" i="18"/>
  <c r="CB360" i="18"/>
  <c r="BU360" i="18"/>
  <c r="BP360" i="18"/>
  <c r="BM360" i="18"/>
  <c r="BL360" i="18"/>
  <c r="CM367" i="18"/>
  <c r="CL367" i="18"/>
  <c r="BU367" i="18"/>
  <c r="BE367" i="18"/>
  <c r="CK367" i="18"/>
  <c r="BT367" i="18"/>
  <c r="BD367" i="18"/>
  <c r="CE367" i="18"/>
  <c r="BO367" i="18"/>
  <c r="CB367" i="18"/>
  <c r="BL367" i="18"/>
  <c r="BX367" i="18"/>
  <c r="BW367" i="18"/>
  <c r="BP367" i="18"/>
  <c r="BM367" i="18"/>
  <c r="BH367" i="18"/>
  <c r="CM369" i="18"/>
  <c r="CC369" i="18"/>
  <c r="BM369" i="18"/>
  <c r="CB369" i="18"/>
  <c r="BL369" i="18"/>
  <c r="CN369" i="18"/>
  <c r="BW369" i="18"/>
  <c r="BG369" i="18"/>
  <c r="CK369" i="18"/>
  <c r="BT369" i="18"/>
  <c r="BD369" i="18"/>
  <c r="BX369" i="18"/>
  <c r="BU369" i="18"/>
  <c r="BP369" i="18"/>
  <c r="BO369" i="18"/>
  <c r="BH369" i="18"/>
  <c r="BK331" i="18"/>
  <c r="CF331" i="18"/>
  <c r="BK332" i="18"/>
  <c r="CF332" i="18"/>
  <c r="BL340" i="18"/>
  <c r="BC348" i="18"/>
  <c r="CG348" i="18"/>
  <c r="BE350" i="18"/>
  <c r="BE360" i="18"/>
  <c r="BG367" i="18"/>
  <c r="BE369" i="18"/>
  <c r="CL339" i="18"/>
  <c r="CD339" i="18"/>
  <c r="BS339" i="18"/>
  <c r="BH339" i="18"/>
  <c r="CN339" i="18"/>
  <c r="CB339" i="18"/>
  <c r="BQ339" i="18"/>
  <c r="BG339" i="18"/>
  <c r="CM339" i="18"/>
  <c r="CA339" i="18"/>
  <c r="BP339" i="18"/>
  <c r="BF339" i="18"/>
  <c r="CK339" i="18"/>
  <c r="BY339" i="18"/>
  <c r="BO339" i="18"/>
  <c r="BD339" i="18"/>
  <c r="CJ339" i="18"/>
  <c r="BX339" i="18"/>
  <c r="BN339" i="18"/>
  <c r="BC339" i="18"/>
  <c r="CF339" i="18"/>
  <c r="BI339" i="18"/>
  <c r="CG339" i="18"/>
  <c r="CL341" i="18"/>
  <c r="CF341" i="18"/>
  <c r="BV341" i="18"/>
  <c r="BK341" i="18"/>
  <c r="CE341" i="18"/>
  <c r="BT341" i="18"/>
  <c r="BI341" i="18"/>
  <c r="CD341" i="18"/>
  <c r="BS341" i="18"/>
  <c r="BH341" i="18"/>
  <c r="CN341" i="18"/>
  <c r="CB341" i="18"/>
  <c r="BQ341" i="18"/>
  <c r="BG341" i="18"/>
  <c r="CM341" i="18"/>
  <c r="CA341" i="18"/>
  <c r="BP341" i="18"/>
  <c r="BF341" i="18"/>
  <c r="BY341" i="18"/>
  <c r="BL348" i="18"/>
  <c r="CC432" i="18"/>
  <c r="BG432" i="18"/>
  <c r="BR432" i="18"/>
  <c r="CN432" i="18"/>
  <c r="BQ432" i="18"/>
  <c r="CM432" i="18"/>
  <c r="BO432" i="18"/>
  <c r="CL432" i="18"/>
  <c r="BJ432" i="18"/>
  <c r="CA432" i="18"/>
  <c r="BE432" i="18"/>
  <c r="BU432" i="18"/>
  <c r="BS445" i="18"/>
  <c r="CJ445" i="18"/>
  <c r="BM445" i="18"/>
  <c r="CG445" i="18"/>
  <c r="BK445" i="18"/>
  <c r="CC445" i="18"/>
  <c r="BI445" i="18"/>
  <c r="CA445" i="18"/>
  <c r="BY445" i="18"/>
  <c r="BU445" i="18"/>
  <c r="BQ445" i="18"/>
  <c r="BC445" i="18"/>
  <c r="CL445" i="18"/>
  <c r="BL338" i="18"/>
  <c r="BW338" i="18"/>
  <c r="CG338" i="18"/>
  <c r="BL346" i="18"/>
  <c r="BW346" i="18"/>
  <c r="CG346" i="18"/>
  <c r="CF356" i="18"/>
  <c r="BU356" i="18"/>
  <c r="CM363" i="18"/>
  <c r="CL363" i="18"/>
  <c r="BU363" i="18"/>
  <c r="BE363" i="18"/>
  <c r="CK363" i="18"/>
  <c r="BT363" i="18"/>
  <c r="BD363" i="18"/>
  <c r="CE363" i="18"/>
  <c r="BO363" i="18"/>
  <c r="CB363" i="18"/>
  <c r="BL363" i="18"/>
  <c r="CF363" i="18"/>
  <c r="CM365" i="18"/>
  <c r="CC365" i="18"/>
  <c r="BM365" i="18"/>
  <c r="CB365" i="18"/>
  <c r="BL365" i="18"/>
  <c r="CN365" i="18"/>
  <c r="BW365" i="18"/>
  <c r="BG365" i="18"/>
  <c r="CK365" i="18"/>
  <c r="BT365" i="18"/>
  <c r="BD365" i="18"/>
  <c r="CF365" i="18"/>
  <c r="CE432" i="18"/>
  <c r="BN316" i="18"/>
  <c r="CA316" i="18"/>
  <c r="CN316" i="18"/>
  <c r="BI317" i="18"/>
  <c r="BV317" i="18"/>
  <c r="CJ317" i="18"/>
  <c r="BH326" i="18"/>
  <c r="BS326" i="18"/>
  <c r="CD326" i="18"/>
  <c r="BI327" i="18"/>
  <c r="BT327" i="18"/>
  <c r="CE327" i="18"/>
  <c r="BK328" i="18"/>
  <c r="BV328" i="18"/>
  <c r="CF328" i="18"/>
  <c r="BL329" i="18"/>
  <c r="BW329" i="18"/>
  <c r="CG329" i="18"/>
  <c r="BH334" i="18"/>
  <c r="BS334" i="18"/>
  <c r="CD334" i="18"/>
  <c r="BI335" i="18"/>
  <c r="BT335" i="18"/>
  <c r="CE335" i="18"/>
  <c r="BK336" i="18"/>
  <c r="BV336" i="18"/>
  <c r="CF336" i="18"/>
  <c r="BL337" i="18"/>
  <c r="BW337" i="18"/>
  <c r="CG337" i="18"/>
  <c r="BC338" i="18"/>
  <c r="BN338" i="18"/>
  <c r="BX338" i="18"/>
  <c r="CJ338" i="18"/>
  <c r="BH342" i="18"/>
  <c r="BS342" i="18"/>
  <c r="CD342" i="18"/>
  <c r="BI343" i="18"/>
  <c r="BT343" i="18"/>
  <c r="CE343" i="18"/>
  <c r="BK344" i="18"/>
  <c r="BV344" i="18"/>
  <c r="CF344" i="18"/>
  <c r="BL345" i="18"/>
  <c r="BW345" i="18"/>
  <c r="CG345" i="18"/>
  <c r="BC346" i="18"/>
  <c r="BN346" i="18"/>
  <c r="BX346" i="18"/>
  <c r="CJ346" i="18"/>
  <c r="CK351" i="18"/>
  <c r="BN354" i="18"/>
  <c r="BZ354" i="18"/>
  <c r="CM354" i="18"/>
  <c r="BJ356" i="18"/>
  <c r="BG363" i="18"/>
  <c r="CN363" i="18"/>
  <c r="BE365" i="18"/>
  <c r="CL365" i="18"/>
  <c r="CB373" i="18"/>
  <c r="BV373" i="18"/>
  <c r="BT373" i="18"/>
  <c r="BN373" i="18"/>
  <c r="CK373" i="18"/>
  <c r="BD373" i="18"/>
  <c r="CG446" i="18"/>
  <c r="CC446" i="18"/>
  <c r="BM446" i="18"/>
  <c r="BL328" i="18"/>
  <c r="BW328" i="18"/>
  <c r="CG328" i="18"/>
  <c r="BL336" i="18"/>
  <c r="BW336" i="18"/>
  <c r="CG336" i="18"/>
  <c r="BD338" i="18"/>
  <c r="BO338" i="18"/>
  <c r="BY338" i="18"/>
  <c r="CK338" i="18"/>
  <c r="BL344" i="18"/>
  <c r="BW344" i="18"/>
  <c r="CG344" i="18"/>
  <c r="BD346" i="18"/>
  <c r="BO346" i="18"/>
  <c r="BY346" i="18"/>
  <c r="CK346" i="18"/>
  <c r="CM351" i="18"/>
  <c r="CM361" i="18"/>
  <c r="CC361" i="18"/>
  <c r="BM361" i="18"/>
  <c r="CB361" i="18"/>
  <c r="BL361" i="18"/>
  <c r="CN361" i="18"/>
  <c r="BW361" i="18"/>
  <c r="BG361" i="18"/>
  <c r="CK361" i="18"/>
  <c r="BT361" i="18"/>
  <c r="BD361" i="18"/>
  <c r="CF361" i="18"/>
  <c r="BH363" i="18"/>
  <c r="BH365" i="18"/>
  <c r="CM368" i="18"/>
  <c r="BX368" i="18"/>
  <c r="BH368" i="18"/>
  <c r="CN368" i="18"/>
  <c r="BW368" i="18"/>
  <c r="BG368" i="18"/>
  <c r="CK368" i="18"/>
  <c r="BT368" i="18"/>
  <c r="BD368" i="18"/>
  <c r="CE368" i="18"/>
  <c r="BO368" i="18"/>
  <c r="CF368" i="18"/>
  <c r="CE412" i="18"/>
  <c r="CA412" i="18"/>
  <c r="BF412" i="18"/>
  <c r="BY412" i="18"/>
  <c r="BC412" i="18"/>
  <c r="BS412" i="18"/>
  <c r="CJ412" i="18"/>
  <c r="BN412" i="18"/>
  <c r="CD412" i="18"/>
  <c r="BI412" i="18"/>
  <c r="BL327" i="18"/>
  <c r="BW327" i="18"/>
  <c r="CG327" i="18"/>
  <c r="BC328" i="18"/>
  <c r="BN328" i="18"/>
  <c r="BX328" i="18"/>
  <c r="CJ328" i="18"/>
  <c r="BL335" i="18"/>
  <c r="BW335" i="18"/>
  <c r="CG335" i="18"/>
  <c r="BC336" i="18"/>
  <c r="BN336" i="18"/>
  <c r="BX336" i="18"/>
  <c r="CJ336" i="18"/>
  <c r="BF338" i="18"/>
  <c r="BP338" i="18"/>
  <c r="CA338" i="18"/>
  <c r="CM338" i="18"/>
  <c r="BL343" i="18"/>
  <c r="BW343" i="18"/>
  <c r="CG343" i="18"/>
  <c r="BC344" i="18"/>
  <c r="BN344" i="18"/>
  <c r="BX344" i="18"/>
  <c r="CJ344" i="18"/>
  <c r="BF346" i="18"/>
  <c r="BP346" i="18"/>
  <c r="CA346" i="18"/>
  <c r="CM346" i="18"/>
  <c r="BD351" i="18"/>
  <c r="BE361" i="18"/>
  <c r="CL361" i="18"/>
  <c r="BM363" i="18"/>
  <c r="BO365" i="18"/>
  <c r="BK412" i="18"/>
  <c r="CC433" i="18"/>
  <c r="BG433" i="18"/>
  <c r="CA433" i="18"/>
  <c r="BF433" i="18"/>
  <c r="BV433" i="18"/>
  <c r="BS433" i="18"/>
  <c r="BR433" i="18"/>
  <c r="BQ433" i="18"/>
  <c r="CM433" i="18"/>
  <c r="BI433" i="18"/>
  <c r="CD433" i="18"/>
  <c r="BZ441" i="18"/>
  <c r="CJ441" i="18"/>
  <c r="BM441" i="18"/>
  <c r="CC441" i="18"/>
  <c r="BI441" i="18"/>
  <c r="CA441" i="18"/>
  <c r="BE441" i="18"/>
  <c r="BY441" i="18"/>
  <c r="BC441" i="18"/>
  <c r="CL441" i="18"/>
  <c r="CG441" i="18"/>
  <c r="BU441" i="18"/>
  <c r="BS441" i="18"/>
  <c r="BK441" i="18"/>
  <c r="BF316" i="18"/>
  <c r="BS316" i="18"/>
  <c r="CE316" i="18"/>
  <c r="BN317" i="18"/>
  <c r="CA317" i="18"/>
  <c r="CN317" i="18"/>
  <c r="BL326" i="18"/>
  <c r="BW326" i="18"/>
  <c r="CG326" i="18"/>
  <c r="BC327" i="18"/>
  <c r="BN327" i="18"/>
  <c r="BX327" i="18"/>
  <c r="CJ327" i="18"/>
  <c r="BD328" i="18"/>
  <c r="BO328" i="18"/>
  <c r="BY328" i="18"/>
  <c r="CK328" i="18"/>
  <c r="BF329" i="18"/>
  <c r="BP329" i="18"/>
  <c r="CA329" i="18"/>
  <c r="CM329" i="18"/>
  <c r="BL334" i="18"/>
  <c r="BW334" i="18"/>
  <c r="CG334" i="18"/>
  <c r="BC335" i="18"/>
  <c r="BN335" i="18"/>
  <c r="BX335" i="18"/>
  <c r="CJ335" i="18"/>
  <c r="BD336" i="18"/>
  <c r="BO336" i="18"/>
  <c r="BY336" i="18"/>
  <c r="CK336" i="18"/>
  <c r="BF337" i="18"/>
  <c r="BP337" i="18"/>
  <c r="CA337" i="18"/>
  <c r="CM337" i="18"/>
  <c r="BG338" i="18"/>
  <c r="BQ338" i="18"/>
  <c r="CB338" i="18"/>
  <c r="CN338" i="18"/>
  <c r="BL342" i="18"/>
  <c r="BW342" i="18"/>
  <c r="CG342" i="18"/>
  <c r="BC343" i="18"/>
  <c r="BN343" i="18"/>
  <c r="BX343" i="18"/>
  <c r="CJ343" i="18"/>
  <c r="BD344" i="18"/>
  <c r="BO344" i="18"/>
  <c r="BY344" i="18"/>
  <c r="CK344" i="18"/>
  <c r="BF345" i="18"/>
  <c r="BP345" i="18"/>
  <c r="CA345" i="18"/>
  <c r="CM345" i="18"/>
  <c r="BG346" i="18"/>
  <c r="BQ346" i="18"/>
  <c r="CB346" i="18"/>
  <c r="CN346" i="18"/>
  <c r="BF351" i="18"/>
  <c r="CE355" i="18"/>
  <c r="CN355" i="18"/>
  <c r="CL355" i="18"/>
  <c r="BO355" i="18"/>
  <c r="CD355" i="18"/>
  <c r="BH355" i="18"/>
  <c r="CC355" i="18"/>
  <c r="BH361" i="18"/>
  <c r="BP363" i="18"/>
  <c r="CM364" i="18"/>
  <c r="BX364" i="18"/>
  <c r="BH364" i="18"/>
  <c r="CN364" i="18"/>
  <c r="BW364" i="18"/>
  <c r="BG364" i="18"/>
  <c r="CK364" i="18"/>
  <c r="BT364" i="18"/>
  <c r="BD364" i="18"/>
  <c r="CE364" i="18"/>
  <c r="BO364" i="18"/>
  <c r="CF364" i="18"/>
  <c r="BP365" i="18"/>
  <c r="BL368" i="18"/>
  <c r="CG371" i="18"/>
  <c r="CB371" i="18"/>
  <c r="BF371" i="18"/>
  <c r="BZ371" i="18"/>
  <c r="BE371" i="18"/>
  <c r="BT371" i="18"/>
  <c r="CL371" i="18"/>
  <c r="BP371" i="18"/>
  <c r="CF377" i="18"/>
  <c r="BN377" i="18"/>
  <c r="BL377" i="18"/>
  <c r="CM377" i="18"/>
  <c r="BF377" i="18"/>
  <c r="CB377" i="18"/>
  <c r="BQ412" i="18"/>
  <c r="BK433" i="18"/>
  <c r="BQ441" i="18"/>
  <c r="CM504" i="18"/>
  <c r="CE504" i="18"/>
  <c r="BT504" i="18"/>
  <c r="BO504" i="18"/>
  <c r="BL504" i="18"/>
  <c r="BG504" i="18"/>
  <c r="BD504" i="18"/>
  <c r="CI504" i="18"/>
  <c r="BX504" i="18"/>
  <c r="CF402" i="18"/>
  <c r="BO414" i="18"/>
  <c r="CD414" i="18"/>
  <c r="BQ415" i="18"/>
  <c r="CG415" i="18"/>
  <c r="BQ419" i="18"/>
  <c r="CG419" i="18"/>
  <c r="BQ423" i="18"/>
  <c r="CG423" i="18"/>
  <c r="BQ427" i="18"/>
  <c r="CG427" i="18"/>
  <c r="BV463" i="18"/>
  <c r="BC463" i="18"/>
  <c r="CM463" i="18"/>
  <c r="BS463" i="18"/>
  <c r="CK463" i="18"/>
  <c r="BN463" i="18"/>
  <c r="CJ463" i="18"/>
  <c r="BL463" i="18"/>
  <c r="CD463" i="18"/>
  <c r="BK463" i="18"/>
  <c r="CB463" i="18"/>
  <c r="BF463" i="18"/>
  <c r="BT378" i="18"/>
  <c r="BH400" i="18"/>
  <c r="CD400" i="18"/>
  <c r="BN401" i="18"/>
  <c r="BH402" i="18"/>
  <c r="BH404" i="18"/>
  <c r="BZ404" i="18"/>
  <c r="BU413" i="18"/>
  <c r="BE414" i="18"/>
  <c r="BS414" i="18"/>
  <c r="CG414" i="18"/>
  <c r="BF415" i="18"/>
  <c r="BV415" i="18"/>
  <c r="CM415" i="18"/>
  <c r="BI416" i="18"/>
  <c r="BY416" i="18"/>
  <c r="CD417" i="18"/>
  <c r="BQ418" i="18"/>
  <c r="CG418" i="18"/>
  <c r="BF419" i="18"/>
  <c r="BV419" i="18"/>
  <c r="CM419" i="18"/>
  <c r="BI420" i="18"/>
  <c r="BY420" i="18"/>
  <c r="BQ422" i="18"/>
  <c r="CG422" i="18"/>
  <c r="BF423" i="18"/>
  <c r="BV423" i="18"/>
  <c r="CM423" i="18"/>
  <c r="BI424" i="18"/>
  <c r="BY424" i="18"/>
  <c r="BQ426" i="18"/>
  <c r="CG426" i="18"/>
  <c r="BF427" i="18"/>
  <c r="BV427" i="18"/>
  <c r="CM427" i="18"/>
  <c r="BI428" i="18"/>
  <c r="BY428" i="18"/>
  <c r="CD429" i="18"/>
  <c r="CF430" i="18"/>
  <c r="CE430" i="18"/>
  <c r="BO430" i="18"/>
  <c r="BU430" i="18"/>
  <c r="CM430" i="18"/>
  <c r="BM431" i="18"/>
  <c r="CD431" i="18"/>
  <c r="CG440" i="18"/>
  <c r="CL440" i="18"/>
  <c r="BE440" i="18"/>
  <c r="BZ440" i="18"/>
  <c r="BY440" i="18"/>
  <c r="BU440" i="18"/>
  <c r="BT463" i="18"/>
  <c r="CK493" i="18"/>
  <c r="BD493" i="18"/>
  <c r="CE493" i="18"/>
  <c r="BZ493" i="18"/>
  <c r="BT493" i="18"/>
  <c r="BO493" i="18"/>
  <c r="BL493" i="18"/>
  <c r="CK501" i="18"/>
  <c r="BD501" i="18"/>
  <c r="CE501" i="18"/>
  <c r="BZ501" i="18"/>
  <c r="BT501" i="18"/>
  <c r="BO501" i="18"/>
  <c r="BL501" i="18"/>
  <c r="BJ357" i="18"/>
  <c r="BX357" i="18"/>
  <c r="CN357" i="18"/>
  <c r="BF359" i="18"/>
  <c r="CK378" i="18"/>
  <c r="CD401" i="18"/>
  <c r="BP402" i="18"/>
  <c r="CE413" i="18"/>
  <c r="BI414" i="18"/>
  <c r="BV414" i="18"/>
  <c r="CL414" i="18"/>
  <c r="BI415" i="18"/>
  <c r="BY415" i="18"/>
  <c r="BN416" i="18"/>
  <c r="CD416" i="18"/>
  <c r="BQ417" i="18"/>
  <c r="CG417" i="18"/>
  <c r="BF418" i="18"/>
  <c r="BV418" i="18"/>
  <c r="CM418" i="18"/>
  <c r="BI419" i="18"/>
  <c r="BY419" i="18"/>
  <c r="BN420" i="18"/>
  <c r="CD420" i="18"/>
  <c r="BQ421" i="18"/>
  <c r="CG421" i="18"/>
  <c r="BF422" i="18"/>
  <c r="BV422" i="18"/>
  <c r="CM422" i="18"/>
  <c r="BI423" i="18"/>
  <c r="BY423" i="18"/>
  <c r="BN424" i="18"/>
  <c r="CD424" i="18"/>
  <c r="BQ425" i="18"/>
  <c r="CG425" i="18"/>
  <c r="BF426" i="18"/>
  <c r="BV426" i="18"/>
  <c r="CM426" i="18"/>
  <c r="BI427" i="18"/>
  <c r="BY427" i="18"/>
  <c r="BN428" i="18"/>
  <c r="CD428" i="18"/>
  <c r="BQ429" i="18"/>
  <c r="CG429" i="18"/>
  <c r="BF430" i="18"/>
  <c r="BW430" i="18"/>
  <c r="BO431" i="18"/>
  <c r="BJ440" i="18"/>
  <c r="CB487" i="18"/>
  <c r="BJ487" i="18"/>
  <c r="BZ487" i="18"/>
  <c r="BR487" i="18"/>
  <c r="BJ493" i="18"/>
  <c r="BJ501" i="18"/>
  <c r="CM472" i="18"/>
  <c r="BF472" i="18"/>
  <c r="CA472" i="18"/>
  <c r="BZ472" i="18"/>
  <c r="BV472" i="18"/>
  <c r="BN472" i="18"/>
  <c r="BK472" i="18"/>
  <c r="CI493" i="18"/>
  <c r="CI501" i="18"/>
  <c r="CK506" i="18"/>
  <c r="BQ506" i="18"/>
  <c r="CF506" i="18"/>
  <c r="BJ506" i="18"/>
  <c r="CB506" i="18"/>
  <c r="BI506" i="18"/>
  <c r="BX506" i="18"/>
  <c r="BH506" i="18"/>
  <c r="BV506" i="18"/>
  <c r="BF506" i="18"/>
  <c r="BT506" i="18"/>
  <c r="BD506" i="18"/>
  <c r="BN357" i="18"/>
  <c r="CC357" i="18"/>
  <c r="BT359" i="18"/>
  <c r="BO362" i="18"/>
  <c r="CE362" i="18"/>
  <c r="BO366" i="18"/>
  <c r="CE366" i="18"/>
  <c r="BO370" i="18"/>
  <c r="CE370" i="18"/>
  <c r="BV374" i="18"/>
  <c r="BP376" i="18"/>
  <c r="BL398" i="18"/>
  <c r="BT400" i="18"/>
  <c r="BX402" i="18"/>
  <c r="BP404" i="18"/>
  <c r="CK404" i="18"/>
  <c r="BZ407" i="18"/>
  <c r="BK414" i="18"/>
  <c r="BZ414" i="18"/>
  <c r="BN415" i="18"/>
  <c r="CD415" i="18"/>
  <c r="BQ416" i="18"/>
  <c r="CG416" i="18"/>
  <c r="BN419" i="18"/>
  <c r="CD419" i="18"/>
  <c r="BQ420" i="18"/>
  <c r="CG420" i="18"/>
  <c r="BN423" i="18"/>
  <c r="CD423" i="18"/>
  <c r="BQ424" i="18"/>
  <c r="CG424" i="18"/>
  <c r="BN427" i="18"/>
  <c r="CD427" i="18"/>
  <c r="BQ428" i="18"/>
  <c r="CG428" i="18"/>
  <c r="CF431" i="18"/>
  <c r="CL431" i="18"/>
  <c r="BU431" i="18"/>
  <c r="BE431" i="18"/>
  <c r="BV431" i="18"/>
  <c r="CN431" i="18"/>
  <c r="CA464" i="18"/>
  <c r="BV464" i="18"/>
  <c r="BN464" i="18"/>
  <c r="BK464" i="18"/>
  <c r="BJ464" i="18"/>
  <c r="CM464" i="18"/>
  <c r="BF464" i="18"/>
  <c r="BJ472" i="18"/>
  <c r="BT497" i="18"/>
  <c r="CE497" i="18"/>
  <c r="BJ497" i="18"/>
  <c r="BN506" i="18"/>
  <c r="F91" i="6"/>
  <c r="BO357" i="18"/>
  <c r="CE359" i="18"/>
  <c r="BP362" i="18"/>
  <c r="CF362" i="18"/>
  <c r="BP366" i="18"/>
  <c r="CF366" i="18"/>
  <c r="BP370" i="18"/>
  <c r="CF370" i="18"/>
  <c r="BT398" i="18"/>
  <c r="CB402" i="18"/>
  <c r="BT404" i="18"/>
  <c r="BE413" i="18"/>
  <c r="BN414" i="18"/>
  <c r="CA414" i="18"/>
  <c r="BO415" i="18"/>
  <c r="CE415" i="18"/>
  <c r="BE416" i="18"/>
  <c r="BU416" i="18"/>
  <c r="CL416" i="18"/>
  <c r="BG417" i="18"/>
  <c r="BW417" i="18"/>
  <c r="CN417" i="18"/>
  <c r="BM418" i="18"/>
  <c r="CC418" i="18"/>
  <c r="BO419" i="18"/>
  <c r="CE419" i="18"/>
  <c r="BE420" i="18"/>
  <c r="BU420" i="18"/>
  <c r="CL420" i="18"/>
  <c r="BW421" i="18"/>
  <c r="CN421" i="18"/>
  <c r="BM422" i="18"/>
  <c r="CC422" i="18"/>
  <c r="BO423" i="18"/>
  <c r="CE423" i="18"/>
  <c r="BE424" i="18"/>
  <c r="BU424" i="18"/>
  <c r="CL424" i="18"/>
  <c r="CN425" i="18"/>
  <c r="CC426" i="18"/>
  <c r="BO427" i="18"/>
  <c r="CE427" i="18"/>
  <c r="BE428" i="18"/>
  <c r="BU428" i="18"/>
  <c r="CL428" i="18"/>
  <c r="CD430" i="18"/>
  <c r="BF431" i="18"/>
  <c r="BW431" i="18"/>
  <c r="BY443" i="18"/>
  <c r="BK443" i="18"/>
  <c r="BJ443" i="18"/>
  <c r="BI443" i="18"/>
  <c r="CG447" i="18"/>
  <c r="BC447" i="18"/>
  <c r="BZ461" i="18"/>
  <c r="CM461" i="18"/>
  <c r="BS461" i="18"/>
  <c r="CJ461" i="18"/>
  <c r="BL461" i="18"/>
  <c r="CD461" i="18"/>
  <c r="BK461" i="18"/>
  <c r="CB461" i="18"/>
  <c r="BF461" i="18"/>
  <c r="CA461" i="18"/>
  <c r="BD461" i="18"/>
  <c r="BV461" i="18"/>
  <c r="BC461" i="18"/>
  <c r="BZ464" i="18"/>
  <c r="CD472" i="18"/>
  <c r="BR506" i="18"/>
  <c r="BT467" i="18"/>
  <c r="BZ503" i="18"/>
  <c r="BC467" i="18"/>
  <c r="BV467" i="18"/>
  <c r="BT473" i="18"/>
  <c r="BV484" i="18"/>
  <c r="BJ486" i="18"/>
  <c r="BR490" i="18"/>
  <c r="BL492" i="18"/>
  <c r="CB503" i="18"/>
  <c r="BU449" i="18"/>
  <c r="BO457" i="18"/>
  <c r="CD457" i="18"/>
  <c r="BT458" i="18"/>
  <c r="BN462" i="18"/>
  <c r="BD467" i="18"/>
  <c r="CA467" i="18"/>
  <c r="CD468" i="18"/>
  <c r="BK469" i="18"/>
  <c r="CD469" i="18"/>
  <c r="BC473" i="18"/>
  <c r="BV473" i="18"/>
  <c r="BO479" i="18"/>
  <c r="CD479" i="18"/>
  <c r="BT480" i="18"/>
  <c r="BN481" i="18"/>
  <c r="CD481" i="18"/>
  <c r="BD484" i="18"/>
  <c r="BW484" i="18"/>
  <c r="BZ485" i="18"/>
  <c r="BZ486" i="18"/>
  <c r="BJ489" i="18"/>
  <c r="BX492" i="18"/>
  <c r="BR494" i="18"/>
  <c r="BO495" i="18"/>
  <c r="BZ499" i="18"/>
  <c r="BJ502" i="18"/>
  <c r="BD503" i="18"/>
  <c r="CE503" i="18"/>
  <c r="CE505" i="18"/>
  <c r="BN435" i="18"/>
  <c r="CA435" i="18"/>
  <c r="BJ438" i="18"/>
  <c r="BC442" i="18"/>
  <c r="BY448" i="18"/>
  <c r="BC449" i="18"/>
  <c r="BY449" i="18"/>
  <c r="CA451" i="18"/>
  <c r="BU453" i="18"/>
  <c r="BC455" i="18"/>
  <c r="BC457" i="18"/>
  <c r="BP457" i="18"/>
  <c r="CE457" i="18"/>
  <c r="BD458" i="18"/>
  <c r="BZ458" i="18"/>
  <c r="BS459" i="18"/>
  <c r="BT465" i="18"/>
  <c r="BF467" i="18"/>
  <c r="CB467" i="18"/>
  <c r="BF468" i="18"/>
  <c r="CM468" i="18"/>
  <c r="BL469" i="18"/>
  <c r="CJ469" i="18"/>
  <c r="BD473" i="18"/>
  <c r="CA473" i="18"/>
  <c r="BF476" i="18"/>
  <c r="BF477" i="18"/>
  <c r="BC479" i="18"/>
  <c r="BP479" i="18"/>
  <c r="CE479" i="18"/>
  <c r="BD480" i="18"/>
  <c r="BZ480" i="18"/>
  <c r="BP481" i="18"/>
  <c r="CF481" i="18"/>
  <c r="BP483" i="18"/>
  <c r="CF483" i="18"/>
  <c r="BG484" i="18"/>
  <c r="BZ484" i="18"/>
  <c r="BD485" i="18"/>
  <c r="CB485" i="18"/>
  <c r="BR489" i="18"/>
  <c r="CN494" i="18"/>
  <c r="BR495" i="18"/>
  <c r="CI496" i="18"/>
  <c r="BD499" i="18"/>
  <c r="CB499" i="18"/>
  <c r="BL502" i="18"/>
  <c r="BG503" i="18"/>
  <c r="CK503" i="18"/>
  <c r="BF505" i="18"/>
  <c r="CG505" i="18"/>
  <c r="BF507" i="18"/>
  <c r="BO435" i="18"/>
  <c r="CD435" i="18"/>
  <c r="BK438" i="18"/>
  <c r="BE442" i="18"/>
  <c r="BE449" i="18"/>
  <c r="CA449" i="18"/>
  <c r="BX455" i="18"/>
  <c r="BD457" i="18"/>
  <c r="BS457" i="18"/>
  <c r="BF458" i="18"/>
  <c r="CA458" i="18"/>
  <c r="BK467" i="18"/>
  <c r="CD467" i="18"/>
  <c r="BN469" i="18"/>
  <c r="CK469" i="18"/>
  <c r="BF473" i="18"/>
  <c r="CB473" i="18"/>
  <c r="BD479" i="18"/>
  <c r="BS479" i="18"/>
  <c r="BR481" i="18"/>
  <c r="BR483" i="18"/>
  <c r="CK483" i="18"/>
  <c r="BH484" i="18"/>
  <c r="CE484" i="18"/>
  <c r="BH485" i="18"/>
  <c r="CF485" i="18"/>
  <c r="BT495" i="18"/>
  <c r="CN496" i="18"/>
  <c r="BG499" i="18"/>
  <c r="CE499" i="18"/>
  <c r="BR502" i="18"/>
  <c r="BJ503" i="18"/>
  <c r="CN503" i="18"/>
  <c r="BI505" i="18"/>
  <c r="CM505" i="18"/>
  <c r="BV507" i="18"/>
  <c r="BN467" i="18"/>
  <c r="BT469" i="18"/>
  <c r="BL473" i="18"/>
  <c r="CJ473" i="18"/>
  <c r="BN484" i="18"/>
  <c r="BL499" i="18"/>
  <c r="CN502" i="18"/>
  <c r="BP505" i="18"/>
  <c r="C126" i="6"/>
  <c r="BL12" i="18"/>
  <c r="CA12" i="18"/>
  <c r="BM12" i="18"/>
  <c r="CC12" i="18"/>
  <c r="BC12" i="18"/>
  <c r="BP12" i="18"/>
  <c r="CF12" i="18"/>
  <c r="BD12" i="18"/>
  <c r="BQ12" i="18"/>
  <c r="CG12" i="18"/>
  <c r="BE12" i="18"/>
  <c r="BS12" i="18"/>
  <c r="CJ12" i="18"/>
  <c r="BH12" i="18"/>
  <c r="BU12" i="18"/>
  <c r="CL12" i="18"/>
  <c r="BI12" i="18"/>
  <c r="BX12" i="18"/>
  <c r="BK12" i="18"/>
  <c r="BY12" i="18"/>
  <c r="AM80" i="1"/>
  <c r="AK81" i="1"/>
  <c r="AI82" i="1"/>
  <c r="AG83" i="1"/>
  <c r="AM84" i="1"/>
  <c r="AK85" i="1"/>
  <c r="P103" i="1"/>
  <c r="O105" i="1"/>
  <c r="J109" i="1"/>
  <c r="I112" i="1"/>
  <c r="CM1594" i="18"/>
  <c r="CM1590" i="18"/>
  <c r="AI516" i="18"/>
  <c r="AI514" i="18"/>
  <c r="AI512" i="18"/>
  <c r="CM1593" i="18"/>
  <c r="CM1592" i="18"/>
  <c r="AI511" i="18"/>
  <c r="CM1591" i="18"/>
  <c r="AI513" i="18"/>
  <c r="CM1595" i="18"/>
  <c r="AI515" i="18"/>
  <c r="AF80" i="1"/>
  <c r="AN80" i="1"/>
  <c r="AS88" i="1" s="1"/>
  <c r="AL81" i="1"/>
  <c r="AJ82" i="1"/>
  <c r="AH83" i="1"/>
  <c r="AF84" i="1"/>
  <c r="AN84" i="1"/>
  <c r="AL85" i="1"/>
  <c r="O102" i="1"/>
  <c r="P105" i="1"/>
  <c r="O107" i="1"/>
  <c r="J112" i="1"/>
  <c r="I117" i="1"/>
  <c r="CN1593" i="18"/>
  <c r="CN1592" i="18"/>
  <c r="AJ515" i="18"/>
  <c r="AJ513" i="18"/>
  <c r="CN1595" i="18"/>
  <c r="CN1591" i="18"/>
  <c r="CN1594" i="18"/>
  <c r="CN1590" i="18"/>
  <c r="AJ516" i="18"/>
  <c r="AJ514" i="18"/>
  <c r="AJ511" i="18"/>
  <c r="AJ512" i="18"/>
  <c r="CU1619" i="18"/>
  <c r="AU525" i="18"/>
  <c r="G29" i="6" s="1"/>
  <c r="CV1621" i="18"/>
  <c r="AT525" i="18"/>
  <c r="E29" i="6" s="1"/>
  <c r="CU1621" i="18"/>
  <c r="CV1618" i="18"/>
  <c r="CU1618" i="18"/>
  <c r="AU526" i="18"/>
  <c r="G30" i="6" s="1"/>
  <c r="CV1620" i="18"/>
  <c r="CU1620" i="18"/>
  <c r="AU524" i="18"/>
  <c r="G28" i="6" s="1"/>
  <c r="CV1619" i="18"/>
  <c r="AT527" i="18"/>
  <c r="E31" i="6" s="1"/>
  <c r="AU527" i="18"/>
  <c r="G31" i="6" s="1"/>
  <c r="AT524" i="18"/>
  <c r="E28" i="6" s="1"/>
  <c r="AT526" i="18"/>
  <c r="E30" i="6" s="1"/>
  <c r="C30" i="6" s="1"/>
  <c r="AG80" i="1"/>
  <c r="AM81" i="1"/>
  <c r="AK82" i="1"/>
  <c r="AI83" i="1"/>
  <c r="AG84" i="1"/>
  <c r="AM85" i="1"/>
  <c r="P102" i="1"/>
  <c r="I104" i="1"/>
  <c r="P107" i="1"/>
  <c r="I110" i="1"/>
  <c r="J117" i="1"/>
  <c r="CO1593" i="18"/>
  <c r="CO1592" i="18"/>
  <c r="AK515" i="18"/>
  <c r="AK513" i="18"/>
  <c r="CO1595" i="18"/>
  <c r="CO1591" i="18"/>
  <c r="AK511" i="18"/>
  <c r="AK512" i="18"/>
  <c r="AK516" i="18"/>
  <c r="CO1590" i="18"/>
  <c r="CO1594" i="18"/>
  <c r="AK514" i="18"/>
  <c r="CV1611" i="18"/>
  <c r="AT512" i="18"/>
  <c r="E18" i="6" s="1"/>
  <c r="CU1611" i="18"/>
  <c r="CV1612" i="18"/>
  <c r="AU515" i="18"/>
  <c r="G21" i="6" s="1"/>
  <c r="AU513" i="18"/>
  <c r="G19" i="6" s="1"/>
  <c r="CU1612" i="18"/>
  <c r="CV1610" i="18"/>
  <c r="AT515" i="18"/>
  <c r="E21" i="6" s="1"/>
  <c r="AT513" i="18"/>
  <c r="E19" i="6" s="1"/>
  <c r="CV1613" i="18"/>
  <c r="CU1610" i="18"/>
  <c r="CU1613" i="18"/>
  <c r="AU511" i="18"/>
  <c r="G17" i="6" s="1"/>
  <c r="CU1614" i="18"/>
  <c r="CU1609" i="18"/>
  <c r="AT516" i="18"/>
  <c r="E22" i="6" s="1"/>
  <c r="AT514" i="18"/>
  <c r="E20" i="6" s="1"/>
  <c r="AU512" i="18"/>
  <c r="G18" i="6" s="1"/>
  <c r="CV1614" i="18"/>
  <c r="AT511" i="18"/>
  <c r="E17" i="6" s="1"/>
  <c r="CV1609" i="18"/>
  <c r="AU514" i="18"/>
  <c r="G20" i="6" s="1"/>
  <c r="AU516" i="18"/>
  <c r="G22" i="6" s="1"/>
  <c r="AH80" i="1"/>
  <c r="AF81" i="1"/>
  <c r="AN81" i="1"/>
  <c r="AL82" i="1"/>
  <c r="AJ83" i="1"/>
  <c r="AH84" i="1"/>
  <c r="AF85" i="1"/>
  <c r="AN85" i="1"/>
  <c r="J104" i="1"/>
  <c r="O106" i="1"/>
  <c r="J110" i="1"/>
  <c r="I115" i="1"/>
  <c r="CP1592" i="18"/>
  <c r="AL515" i="18"/>
  <c r="AL513" i="18"/>
  <c r="CP1595" i="18"/>
  <c r="CP1591" i="18"/>
  <c r="CP1594" i="18"/>
  <c r="CP1590" i="18"/>
  <c r="AL516" i="18"/>
  <c r="AL514" i="18"/>
  <c r="CP1593" i="18"/>
  <c r="AL511" i="18"/>
  <c r="AL512" i="18"/>
  <c r="AU519" i="18"/>
  <c r="G9" i="6" s="1"/>
  <c r="CV1603" i="18"/>
  <c r="AT519" i="18"/>
  <c r="E9" i="6" s="1"/>
  <c r="CU1603" i="18"/>
  <c r="CV1604" i="18"/>
  <c r="AU520" i="18"/>
  <c r="G10" i="6" s="1"/>
  <c r="CU1604" i="18"/>
  <c r="CV1605" i="18"/>
  <c r="AT521" i="18"/>
  <c r="E11" i="6" s="1"/>
  <c r="CU1605" i="18"/>
  <c r="AT520" i="18"/>
  <c r="E10" i="6" s="1"/>
  <c r="AU521" i="18"/>
  <c r="G11" i="6" s="1"/>
  <c r="AI80" i="1"/>
  <c r="AG81" i="1"/>
  <c r="AM82" i="1"/>
  <c r="AK83" i="1"/>
  <c r="AI84" i="1"/>
  <c r="AG85" i="1"/>
  <c r="I103" i="1"/>
  <c r="P106" i="1"/>
  <c r="I108" i="1"/>
  <c r="J115" i="1"/>
  <c r="I118" i="1"/>
  <c r="AJ80" i="1"/>
  <c r="AH81" i="1"/>
  <c r="AF82" i="1"/>
  <c r="AN82" i="1"/>
  <c r="AL83" i="1"/>
  <c r="AJ84" i="1"/>
  <c r="AH85" i="1"/>
  <c r="J103" i="1"/>
  <c r="O104" i="1"/>
  <c r="J108" i="1"/>
  <c r="I111" i="1"/>
  <c r="J118" i="1"/>
  <c r="CR1595" i="18"/>
  <c r="CR1591" i="18"/>
  <c r="CR1594" i="18"/>
  <c r="CR1590" i="18"/>
  <c r="AN516" i="18"/>
  <c r="AN514" i="18"/>
  <c r="CR1593" i="18"/>
  <c r="CR1592" i="18"/>
  <c r="AN515" i="18"/>
  <c r="AN513" i="18"/>
  <c r="AN511" i="18"/>
  <c r="AN512" i="18"/>
  <c r="AS539" i="18"/>
  <c r="C97" i="6" s="1"/>
  <c r="AS540" i="18"/>
  <c r="C98" i="6" s="1"/>
  <c r="AS538" i="18"/>
  <c r="C96" i="6" s="1"/>
  <c r="AK80" i="1"/>
  <c r="AI81" i="1"/>
  <c r="I102" i="1"/>
  <c r="P104" i="1"/>
  <c r="I107" i="1"/>
  <c r="J111" i="1"/>
  <c r="I116" i="1"/>
  <c r="CS1595" i="18"/>
  <c r="CS1591" i="18"/>
  <c r="AO511" i="18"/>
  <c r="CS1594" i="18"/>
  <c r="CS1590" i="18"/>
  <c r="AO516" i="18"/>
  <c r="AO514" i="18"/>
  <c r="AO512" i="18"/>
  <c r="CS1593" i="18"/>
  <c r="AO513" i="18"/>
  <c r="AO515" i="18"/>
  <c r="CS1592" i="18"/>
  <c r="AT542" i="18"/>
  <c r="C106" i="6" s="1"/>
  <c r="AT540" i="18"/>
  <c r="C104" i="6" s="1"/>
  <c r="AT538" i="18"/>
  <c r="C102" i="6" s="1"/>
  <c r="AT541" i="18"/>
  <c r="C105" i="6" s="1"/>
  <c r="AT539" i="18"/>
  <c r="C103" i="6" s="1"/>
  <c r="AP10" i="1"/>
  <c r="AL80" i="1"/>
  <c r="AJ81" i="1"/>
  <c r="J107" i="1"/>
  <c r="CL1594" i="18"/>
  <c r="CL1590" i="18"/>
  <c r="AH516" i="18"/>
  <c r="AH514" i="18"/>
  <c r="AH512" i="18"/>
  <c r="CL1593" i="18"/>
  <c r="CL1592" i="18"/>
  <c r="AH515" i="18"/>
  <c r="AH513" i="18"/>
  <c r="CL1595" i="18"/>
  <c r="CL1591" i="18"/>
  <c r="AH511" i="18"/>
  <c r="CT1594" i="18"/>
  <c r="CT1590" i="18"/>
  <c r="AP516" i="18"/>
  <c r="AP514" i="18"/>
  <c r="AP512" i="18"/>
  <c r="CT1593" i="18"/>
  <c r="CT1592" i="18"/>
  <c r="AP515" i="18"/>
  <c r="AP513" i="18"/>
  <c r="CT1595" i="18"/>
  <c r="CT1591" i="18"/>
  <c r="AP511" i="18"/>
  <c r="AU540" i="18"/>
  <c r="C112" i="6" s="1"/>
  <c r="AU538" i="18"/>
  <c r="C110" i="6" s="1"/>
  <c r="AU541" i="18"/>
  <c r="C113" i="6" s="1"/>
  <c r="AU539" i="18"/>
  <c r="C111" i="6" s="1"/>
  <c r="BT12" i="18"/>
  <c r="CB12" i="18"/>
  <c r="CK12" i="18"/>
  <c r="BL13" i="18"/>
  <c r="BT13" i="18"/>
  <c r="CB13" i="18"/>
  <c r="CK13" i="18"/>
  <c r="BD14" i="18"/>
  <c r="BL14" i="18"/>
  <c r="BT14" i="18"/>
  <c r="CB14" i="18"/>
  <c r="CK14" i="18"/>
  <c r="BD16" i="18"/>
  <c r="BL16" i="18"/>
  <c r="BT16" i="18"/>
  <c r="CB16" i="18"/>
  <c r="CK16" i="18"/>
  <c r="BD17" i="18"/>
  <c r="BL17" i="18"/>
  <c r="BT17" i="18"/>
  <c r="CB17" i="18"/>
  <c r="CK17" i="18"/>
  <c r="BD18" i="18"/>
  <c r="BL18" i="18"/>
  <c r="BT18" i="18"/>
  <c r="CB18" i="18"/>
  <c r="CK18" i="18"/>
  <c r="BD19" i="18"/>
  <c r="BL19" i="18"/>
  <c r="BT19" i="18"/>
  <c r="CB19" i="18"/>
  <c r="CK19" i="18"/>
  <c r="BD20" i="18"/>
  <c r="BL20" i="18"/>
  <c r="BT20" i="18"/>
  <c r="CB20" i="18"/>
  <c r="CK20" i="18"/>
  <c r="BD21" i="18"/>
  <c r="BL21" i="18"/>
  <c r="BT21" i="18"/>
  <c r="CB21" i="18"/>
  <c r="CK21" i="18"/>
  <c r="BD22" i="18"/>
  <c r="BL22" i="18"/>
  <c r="BT22" i="18"/>
  <c r="CB22" i="18"/>
  <c r="CK22" i="18"/>
  <c r="BD23" i="18"/>
  <c r="BL23" i="18"/>
  <c r="BT23" i="18"/>
  <c r="CB23" i="18"/>
  <c r="CK23" i="18"/>
  <c r="BD24" i="18"/>
  <c r="BL24" i="18"/>
  <c r="BT24" i="18"/>
  <c r="CB24" i="18"/>
  <c r="CK24" i="18"/>
  <c r="BD25" i="18"/>
  <c r="BL25" i="18"/>
  <c r="BT25" i="18"/>
  <c r="CB25" i="18"/>
  <c r="CK25" i="18"/>
  <c r="BD26" i="18"/>
  <c r="BL26" i="18"/>
  <c r="BT26" i="18"/>
  <c r="CB26" i="18"/>
  <c r="CK26" i="18"/>
  <c r="BD27" i="18"/>
  <c r="BL27" i="18"/>
  <c r="BT27" i="18"/>
  <c r="CB27" i="18"/>
  <c r="CK27" i="18"/>
  <c r="BD28" i="18"/>
  <c r="BL28" i="18"/>
  <c r="BT28" i="18"/>
  <c r="CB28" i="18"/>
  <c r="CK28" i="18"/>
  <c r="BD29" i="18"/>
  <c r="BL29" i="18"/>
  <c r="BT29" i="18"/>
  <c r="CB29" i="18"/>
  <c r="CK29" i="18"/>
  <c r="BD30" i="18"/>
  <c r="BL30" i="18"/>
  <c r="BT30" i="18"/>
  <c r="CB30" i="18"/>
  <c r="CK30" i="18"/>
  <c r="BD31" i="18"/>
  <c r="BL31" i="18"/>
  <c r="BT31" i="18"/>
  <c r="CB31" i="18"/>
  <c r="CK31" i="18"/>
  <c r="BD32" i="18"/>
  <c r="BL32" i="18"/>
  <c r="BT32" i="18"/>
  <c r="CB32" i="18"/>
  <c r="CK32" i="18"/>
  <c r="BD33" i="18"/>
  <c r="BL33" i="18"/>
  <c r="BT33" i="18"/>
  <c r="CB33" i="18"/>
  <c r="CK33" i="18"/>
  <c r="BD34" i="18"/>
  <c r="BL34" i="18"/>
  <c r="BT34" i="18"/>
  <c r="CB34" i="18"/>
  <c r="CK34" i="18"/>
  <c r="BD35" i="18"/>
  <c r="BL35" i="18"/>
  <c r="BT35" i="18"/>
  <c r="CB35" i="18"/>
  <c r="CK35" i="18"/>
  <c r="BD36" i="18"/>
  <c r="BL36" i="18"/>
  <c r="BT36" i="18"/>
  <c r="CB36" i="18"/>
  <c r="CK36" i="18"/>
  <c r="BD37" i="18"/>
  <c r="BL37" i="18"/>
  <c r="BT37" i="18"/>
  <c r="CB37" i="18"/>
  <c r="CK37" i="18"/>
  <c r="BD38" i="18"/>
  <c r="BL38" i="18"/>
  <c r="BT38" i="18"/>
  <c r="CB38" i="18"/>
  <c r="CK38" i="18"/>
  <c r="BD39" i="18"/>
  <c r="BL39" i="18"/>
  <c r="BT39" i="18"/>
  <c r="CB39" i="18"/>
  <c r="CK39" i="18"/>
  <c r="BD40" i="18"/>
  <c r="BL40" i="18"/>
  <c r="BT40" i="18"/>
  <c r="CB40" i="18"/>
  <c r="CK40" i="18"/>
  <c r="BD41" i="18"/>
  <c r="BL41" i="18"/>
  <c r="BT41" i="18"/>
  <c r="CB41" i="18"/>
  <c r="CK41" i="18"/>
  <c r="BD42" i="18"/>
  <c r="BL42" i="18"/>
  <c r="BT42" i="18"/>
  <c r="CB42" i="18"/>
  <c r="CK42" i="18"/>
  <c r="BD43" i="18"/>
  <c r="BL43" i="18"/>
  <c r="BT43" i="18"/>
  <c r="CB43" i="18"/>
  <c r="CK43" i="18"/>
  <c r="BD44" i="18"/>
  <c r="BL44" i="18"/>
  <c r="BT44" i="18"/>
  <c r="CB44" i="18"/>
  <c r="CK44" i="18"/>
  <c r="BD45" i="18"/>
  <c r="BL45" i="18"/>
  <c r="BT45" i="18"/>
  <c r="CB45" i="18"/>
  <c r="CK45" i="18"/>
  <c r="BD46" i="18"/>
  <c r="BL46" i="18"/>
  <c r="BT46" i="18"/>
  <c r="CB46" i="18"/>
  <c r="CK46" i="18"/>
  <c r="BD47" i="18"/>
  <c r="BL47" i="18"/>
  <c r="BT47" i="18"/>
  <c r="CB47" i="18"/>
  <c r="CK47" i="18"/>
  <c r="BD48" i="18"/>
  <c r="BM48" i="18"/>
  <c r="BV48" i="18"/>
  <c r="CE48" i="18"/>
  <c r="BI49" i="18"/>
  <c r="BR49" i="18"/>
  <c r="CA49" i="18"/>
  <c r="BD50" i="18"/>
  <c r="BM50" i="18"/>
  <c r="BV50" i="18"/>
  <c r="CE50" i="18"/>
  <c r="BI51" i="18"/>
  <c r="BR51" i="18"/>
  <c r="CA51" i="18"/>
  <c r="BD52" i="18"/>
  <c r="BM52" i="18"/>
  <c r="BV52" i="18"/>
  <c r="CE52" i="18"/>
  <c r="BI53" i="18"/>
  <c r="BR53" i="18"/>
  <c r="CA53" i="18"/>
  <c r="BD54" i="18"/>
  <c r="BM54" i="18"/>
  <c r="BV54" i="18"/>
  <c r="CE54" i="18"/>
  <c r="BI55" i="18"/>
  <c r="BR55" i="18"/>
  <c r="CA55" i="18"/>
  <c r="BD56" i="18"/>
  <c r="BM56" i="18"/>
  <c r="BV56" i="18"/>
  <c r="CE56" i="18"/>
  <c r="BI57" i="18"/>
  <c r="BR57" i="18"/>
  <c r="CA57" i="18"/>
  <c r="BD58" i="18"/>
  <c r="BQ58" i="18"/>
  <c r="CB58" i="18"/>
  <c r="BL59" i="18"/>
  <c r="BZ59" i="18"/>
  <c r="BJ60" i="18"/>
  <c r="BW60" i="18"/>
  <c r="CJ60" i="18"/>
  <c r="BG61" i="18"/>
  <c r="BS61" i="18"/>
  <c r="CG61" i="18"/>
  <c r="BC62" i="18"/>
  <c r="BQ62" i="18"/>
  <c r="CB62" i="18"/>
  <c r="BL63" i="18"/>
  <c r="BZ63" i="18"/>
  <c r="BG65" i="18"/>
  <c r="BS65" i="18"/>
  <c r="CG65" i="18"/>
  <c r="BC66" i="18"/>
  <c r="BQ66" i="18"/>
  <c r="CB66" i="18"/>
  <c r="BL67" i="18"/>
  <c r="BZ67" i="18"/>
  <c r="BL68" i="18"/>
  <c r="CJ68" i="18"/>
  <c r="BK69" i="18"/>
  <c r="CI69" i="18"/>
  <c r="BJ70" i="18"/>
  <c r="CB70" i="18"/>
  <c r="BD71" i="18"/>
  <c r="CA71" i="18"/>
  <c r="BC72" i="18"/>
  <c r="BZ72" i="18"/>
  <c r="CG73" i="18"/>
  <c r="BY73" i="18"/>
  <c r="BQ73" i="18"/>
  <c r="BI73" i="18"/>
  <c r="CF73" i="18"/>
  <c r="BX73" i="18"/>
  <c r="BP73" i="18"/>
  <c r="BH73" i="18"/>
  <c r="CN73" i="18"/>
  <c r="CE73" i="18"/>
  <c r="BW73" i="18"/>
  <c r="BO73" i="18"/>
  <c r="BG73" i="18"/>
  <c r="CM73" i="18"/>
  <c r="CD73" i="18"/>
  <c r="BV73" i="18"/>
  <c r="BN73" i="18"/>
  <c r="BF73" i="18"/>
  <c r="CL73" i="18"/>
  <c r="CC73" i="18"/>
  <c r="BU73" i="18"/>
  <c r="BM73" i="18"/>
  <c r="BE73" i="18"/>
  <c r="BT73" i="18"/>
  <c r="BR75" i="18"/>
  <c r="BL76" i="18"/>
  <c r="CJ76" i="18"/>
  <c r="BK77" i="18"/>
  <c r="CI77" i="18"/>
  <c r="BJ78" i="18"/>
  <c r="CB78" i="18"/>
  <c r="BD79" i="18"/>
  <c r="CA79" i="18"/>
  <c r="BC80" i="18"/>
  <c r="BZ80" i="18"/>
  <c r="CG81" i="18"/>
  <c r="BY81" i="18"/>
  <c r="BQ81" i="18"/>
  <c r="BI81" i="18"/>
  <c r="CF81" i="18"/>
  <c r="BX81" i="18"/>
  <c r="BP81" i="18"/>
  <c r="BH81" i="18"/>
  <c r="CN81" i="18"/>
  <c r="CE81" i="18"/>
  <c r="BW81" i="18"/>
  <c r="BO81" i="18"/>
  <c r="BG81" i="18"/>
  <c r="CM81" i="18"/>
  <c r="CD81" i="18"/>
  <c r="BV81" i="18"/>
  <c r="BN81" i="18"/>
  <c r="BF81" i="18"/>
  <c r="CL81" i="18"/>
  <c r="CC81" i="18"/>
  <c r="BU81" i="18"/>
  <c r="BM81" i="18"/>
  <c r="BE81" i="18"/>
  <c r="BT81" i="18"/>
  <c r="BR83" i="18"/>
  <c r="BL84" i="18"/>
  <c r="CJ84" i="18"/>
  <c r="BK85" i="18"/>
  <c r="CI85" i="18"/>
  <c r="BJ86" i="18"/>
  <c r="CB86" i="18"/>
  <c r="BD87" i="18"/>
  <c r="CA87" i="18"/>
  <c r="BC88" i="18"/>
  <c r="BZ88" i="18"/>
  <c r="CG89" i="18"/>
  <c r="BY89" i="18"/>
  <c r="BQ89" i="18"/>
  <c r="BI89" i="18"/>
  <c r="CF89" i="18"/>
  <c r="BX89" i="18"/>
  <c r="BP89" i="18"/>
  <c r="BH89" i="18"/>
  <c r="CN89" i="18"/>
  <c r="CE89" i="18"/>
  <c r="BW89" i="18"/>
  <c r="BO89" i="18"/>
  <c r="BG89" i="18"/>
  <c r="CM89" i="18"/>
  <c r="CD89" i="18"/>
  <c r="BV89" i="18"/>
  <c r="BN89" i="18"/>
  <c r="BF89" i="18"/>
  <c r="CL89" i="18"/>
  <c r="CC89" i="18"/>
  <c r="BU89" i="18"/>
  <c r="BM89" i="18"/>
  <c r="BE89" i="18"/>
  <c r="BT89" i="18"/>
  <c r="BR91" i="18"/>
  <c r="CK91" i="18"/>
  <c r="BL92" i="18"/>
  <c r="CJ92" i="18"/>
  <c r="BK93" i="18"/>
  <c r="CI93" i="18"/>
  <c r="BJ94" i="18"/>
  <c r="CB94" i="18"/>
  <c r="BD95" i="18"/>
  <c r="CA95" i="18"/>
  <c r="BC96" i="18"/>
  <c r="CG97" i="18"/>
  <c r="BY97" i="18"/>
  <c r="BQ97" i="18"/>
  <c r="BI97" i="18"/>
  <c r="CF97" i="18"/>
  <c r="BX97" i="18"/>
  <c r="BP97" i="18"/>
  <c r="BH97" i="18"/>
  <c r="CN97" i="18"/>
  <c r="CE97" i="18"/>
  <c r="BW97" i="18"/>
  <c r="BO97" i="18"/>
  <c r="BG97" i="18"/>
  <c r="CM97" i="18"/>
  <c r="CD97" i="18"/>
  <c r="BV97" i="18"/>
  <c r="BN97" i="18"/>
  <c r="BF97" i="18"/>
  <c r="CL97" i="18"/>
  <c r="CC97" i="18"/>
  <c r="BU97" i="18"/>
  <c r="BM97" i="18"/>
  <c r="BE97" i="18"/>
  <c r="BT97" i="18"/>
  <c r="BR99" i="18"/>
  <c r="CK99" i="18"/>
  <c r="BL100" i="18"/>
  <c r="CJ100" i="18"/>
  <c r="BK101" i="18"/>
  <c r="CI101" i="18"/>
  <c r="BJ102" i="18"/>
  <c r="CB102" i="18"/>
  <c r="BD103" i="18"/>
  <c r="CA103" i="18"/>
  <c r="BC104" i="18"/>
  <c r="BZ104" i="18"/>
  <c r="CG105" i="18"/>
  <c r="BY105" i="18"/>
  <c r="BQ105" i="18"/>
  <c r="BI105" i="18"/>
  <c r="CF105" i="18"/>
  <c r="BX105" i="18"/>
  <c r="BP105" i="18"/>
  <c r="BH105" i="18"/>
  <c r="CN105" i="18"/>
  <c r="CE105" i="18"/>
  <c r="BW105" i="18"/>
  <c r="BO105" i="18"/>
  <c r="BG105" i="18"/>
  <c r="CM105" i="18"/>
  <c r="CD105" i="18"/>
  <c r="BV105" i="18"/>
  <c r="BN105" i="18"/>
  <c r="BF105" i="18"/>
  <c r="CL105" i="18"/>
  <c r="CC105" i="18"/>
  <c r="BU105" i="18"/>
  <c r="BM105" i="18"/>
  <c r="BE105" i="18"/>
  <c r="BT105" i="18"/>
  <c r="BR107" i="18"/>
  <c r="CK107" i="18"/>
  <c r="BL108" i="18"/>
  <c r="CJ108" i="18"/>
  <c r="BK109" i="18"/>
  <c r="CI109" i="18"/>
  <c r="BJ116" i="18"/>
  <c r="BU121" i="18"/>
  <c r="BT124" i="18"/>
  <c r="CL127" i="18"/>
  <c r="CC127" i="18"/>
  <c r="BU127" i="18"/>
  <c r="BM127" i="18"/>
  <c r="BE127" i="18"/>
  <c r="CJ127" i="18"/>
  <c r="CA127" i="18"/>
  <c r="BS127" i="18"/>
  <c r="BK127" i="18"/>
  <c r="BC127" i="18"/>
  <c r="CF127" i="18"/>
  <c r="BV127" i="18"/>
  <c r="BJ127" i="18"/>
  <c r="CE127" i="18"/>
  <c r="BT127" i="18"/>
  <c r="BI127" i="18"/>
  <c r="CD127" i="18"/>
  <c r="BR127" i="18"/>
  <c r="BH127" i="18"/>
  <c r="CN127" i="18"/>
  <c r="CB127" i="18"/>
  <c r="BQ127" i="18"/>
  <c r="BG127" i="18"/>
  <c r="CM127" i="18"/>
  <c r="BZ127" i="18"/>
  <c r="BP127" i="18"/>
  <c r="BF127" i="18"/>
  <c r="CG127" i="18"/>
  <c r="BW127" i="18"/>
  <c r="BL127" i="18"/>
  <c r="BE50" i="18"/>
  <c r="BN50" i="18"/>
  <c r="BW50" i="18"/>
  <c r="CG50" i="18"/>
  <c r="BE52" i="18"/>
  <c r="BN52" i="18"/>
  <c r="BW52" i="18"/>
  <c r="CG52" i="18"/>
  <c r="BE54" i="18"/>
  <c r="BN54" i="18"/>
  <c r="BW54" i="18"/>
  <c r="CG54" i="18"/>
  <c r="BE56" i="18"/>
  <c r="BN56" i="18"/>
  <c r="BW56" i="18"/>
  <c r="CG56" i="18"/>
  <c r="BE58" i="18"/>
  <c r="BR58" i="18"/>
  <c r="CE58" i="18"/>
  <c r="CF59" i="18"/>
  <c r="BX59" i="18"/>
  <c r="BP59" i="18"/>
  <c r="BH59" i="18"/>
  <c r="CM59" i="18"/>
  <c r="CD59" i="18"/>
  <c r="BV59" i="18"/>
  <c r="BN59" i="18"/>
  <c r="BF59" i="18"/>
  <c r="CL59" i="18"/>
  <c r="CC59" i="18"/>
  <c r="BU59" i="18"/>
  <c r="BM59" i="18"/>
  <c r="BE59" i="18"/>
  <c r="BO59" i="18"/>
  <c r="CA59" i="18"/>
  <c r="BY60" i="18"/>
  <c r="CK60" i="18"/>
  <c r="BI61" i="18"/>
  <c r="BT61" i="18"/>
  <c r="CI61" i="18"/>
  <c r="BD62" i="18"/>
  <c r="BR62" i="18"/>
  <c r="CE62" i="18"/>
  <c r="CF63" i="18"/>
  <c r="BX63" i="18"/>
  <c r="BP63" i="18"/>
  <c r="BH63" i="18"/>
  <c r="CM63" i="18"/>
  <c r="CD63" i="18"/>
  <c r="BV63" i="18"/>
  <c r="BN63" i="18"/>
  <c r="BF63" i="18"/>
  <c r="CL63" i="18"/>
  <c r="CC63" i="18"/>
  <c r="BU63" i="18"/>
  <c r="BM63" i="18"/>
  <c r="BE63" i="18"/>
  <c r="BO63" i="18"/>
  <c r="CA63" i="18"/>
  <c r="BI65" i="18"/>
  <c r="BT65" i="18"/>
  <c r="CI65" i="18"/>
  <c r="BD66" i="18"/>
  <c r="BR66" i="18"/>
  <c r="CE66" i="18"/>
  <c r="CF67" i="18"/>
  <c r="BX67" i="18"/>
  <c r="BP67" i="18"/>
  <c r="BH67" i="18"/>
  <c r="CM67" i="18"/>
  <c r="CD67" i="18"/>
  <c r="BV67" i="18"/>
  <c r="BN67" i="18"/>
  <c r="BF67" i="18"/>
  <c r="CL67" i="18"/>
  <c r="CC67" i="18"/>
  <c r="BU67" i="18"/>
  <c r="BM67" i="18"/>
  <c r="BE67" i="18"/>
  <c r="BO67" i="18"/>
  <c r="CA67" i="18"/>
  <c r="BK70" i="18"/>
  <c r="CI70" i="18"/>
  <c r="BJ71" i="18"/>
  <c r="CB71" i="18"/>
  <c r="BD72" i="18"/>
  <c r="CA72" i="18"/>
  <c r="CG74" i="18"/>
  <c r="BY74" i="18"/>
  <c r="BQ74" i="18"/>
  <c r="BI74" i="18"/>
  <c r="CF74" i="18"/>
  <c r="BX74" i="18"/>
  <c r="BP74" i="18"/>
  <c r="BH74" i="18"/>
  <c r="CN74" i="18"/>
  <c r="CE74" i="18"/>
  <c r="BW74" i="18"/>
  <c r="BO74" i="18"/>
  <c r="BG74" i="18"/>
  <c r="CM74" i="18"/>
  <c r="CD74" i="18"/>
  <c r="BV74" i="18"/>
  <c r="BN74" i="18"/>
  <c r="BF74" i="18"/>
  <c r="CL74" i="18"/>
  <c r="CC74" i="18"/>
  <c r="BU74" i="18"/>
  <c r="BM74" i="18"/>
  <c r="BE74" i="18"/>
  <c r="BT74" i="18"/>
  <c r="BK78" i="18"/>
  <c r="CI78" i="18"/>
  <c r="BJ79" i="18"/>
  <c r="CB79" i="18"/>
  <c r="BD80" i="18"/>
  <c r="CA80" i="18"/>
  <c r="CG82" i="18"/>
  <c r="BY82" i="18"/>
  <c r="BQ82" i="18"/>
  <c r="BI82" i="18"/>
  <c r="CF82" i="18"/>
  <c r="BX82" i="18"/>
  <c r="BP82" i="18"/>
  <c r="BH82" i="18"/>
  <c r="CN82" i="18"/>
  <c r="CE82" i="18"/>
  <c r="BW82" i="18"/>
  <c r="BO82" i="18"/>
  <c r="BG82" i="18"/>
  <c r="CM82" i="18"/>
  <c r="CD82" i="18"/>
  <c r="BV82" i="18"/>
  <c r="BN82" i="18"/>
  <c r="BF82" i="18"/>
  <c r="CL82" i="18"/>
  <c r="CC82" i="18"/>
  <c r="BU82" i="18"/>
  <c r="BM82" i="18"/>
  <c r="BE82" i="18"/>
  <c r="BT82" i="18"/>
  <c r="BK86" i="18"/>
  <c r="CI86" i="18"/>
  <c r="BJ87" i="18"/>
  <c r="CB87" i="18"/>
  <c r="CA88" i="18"/>
  <c r="CG90" i="18"/>
  <c r="BY90" i="18"/>
  <c r="BQ90" i="18"/>
  <c r="BI90" i="18"/>
  <c r="CF90" i="18"/>
  <c r="BX90" i="18"/>
  <c r="BP90" i="18"/>
  <c r="BH90" i="18"/>
  <c r="CN90" i="18"/>
  <c r="CE90" i="18"/>
  <c r="BW90" i="18"/>
  <c r="BO90" i="18"/>
  <c r="BG90" i="18"/>
  <c r="CM90" i="18"/>
  <c r="CD90" i="18"/>
  <c r="BV90" i="18"/>
  <c r="BN90" i="18"/>
  <c r="BF90" i="18"/>
  <c r="CL90" i="18"/>
  <c r="CC90" i="18"/>
  <c r="BU90" i="18"/>
  <c r="BM90" i="18"/>
  <c r="BE90" i="18"/>
  <c r="BT90" i="18"/>
  <c r="BR92" i="18"/>
  <c r="CK92" i="18"/>
  <c r="BL93" i="18"/>
  <c r="CJ93" i="18"/>
  <c r="BK94" i="18"/>
  <c r="CI94" i="18"/>
  <c r="BJ95" i="18"/>
  <c r="CB95" i="18"/>
  <c r="BZ97" i="18"/>
  <c r="CG98" i="18"/>
  <c r="BY98" i="18"/>
  <c r="BQ98" i="18"/>
  <c r="BI98" i="18"/>
  <c r="CF98" i="18"/>
  <c r="BX98" i="18"/>
  <c r="BP98" i="18"/>
  <c r="BH98" i="18"/>
  <c r="CN98" i="18"/>
  <c r="CE98" i="18"/>
  <c r="BW98" i="18"/>
  <c r="BO98" i="18"/>
  <c r="BG98" i="18"/>
  <c r="CM98" i="18"/>
  <c r="CD98" i="18"/>
  <c r="BV98" i="18"/>
  <c r="BN98" i="18"/>
  <c r="BF98" i="18"/>
  <c r="CL98" i="18"/>
  <c r="CC98" i="18"/>
  <c r="BU98" i="18"/>
  <c r="BM98" i="18"/>
  <c r="BE98" i="18"/>
  <c r="BT98" i="18"/>
  <c r="BR100" i="18"/>
  <c r="CK100" i="18"/>
  <c r="BL101" i="18"/>
  <c r="CJ101" i="18"/>
  <c r="BK102" i="18"/>
  <c r="CI102" i="18"/>
  <c r="BJ103" i="18"/>
  <c r="CB103" i="18"/>
  <c r="CA104" i="18"/>
  <c r="CG106" i="18"/>
  <c r="BY106" i="18"/>
  <c r="BQ106" i="18"/>
  <c r="BI106" i="18"/>
  <c r="CF106" i="18"/>
  <c r="BX106" i="18"/>
  <c r="BP106" i="18"/>
  <c r="BH106" i="18"/>
  <c r="CN106" i="18"/>
  <c r="CE106" i="18"/>
  <c r="BW106" i="18"/>
  <c r="BO106" i="18"/>
  <c r="BG106" i="18"/>
  <c r="CM106" i="18"/>
  <c r="CD106" i="18"/>
  <c r="BV106" i="18"/>
  <c r="BN106" i="18"/>
  <c r="BF106" i="18"/>
  <c r="CL106" i="18"/>
  <c r="CC106" i="18"/>
  <c r="BU106" i="18"/>
  <c r="BM106" i="18"/>
  <c r="BE106" i="18"/>
  <c r="BT106" i="18"/>
  <c r="BR108" i="18"/>
  <c r="CK108" i="18"/>
  <c r="BL109" i="18"/>
  <c r="CJ109" i="18"/>
  <c r="BL116" i="18"/>
  <c r="BV121" i="18"/>
  <c r="BU124" i="18"/>
  <c r="BD127" i="18"/>
  <c r="CQ1592" i="18"/>
  <c r="AM515" i="18"/>
  <c r="AM513" i="18"/>
  <c r="CQ1595" i="18"/>
  <c r="CQ1591" i="18"/>
  <c r="AM511" i="18"/>
  <c r="CQ1594" i="18"/>
  <c r="CQ1590" i="18"/>
  <c r="AM512" i="18"/>
  <c r="AM516" i="18"/>
  <c r="CQ1593" i="18"/>
  <c r="AM514" i="18"/>
  <c r="DC1615" i="18"/>
  <c r="DB1612" i="18"/>
  <c r="AU531" i="18"/>
  <c r="G38" i="6" s="1"/>
  <c r="DB1615" i="18"/>
  <c r="DC1613" i="18"/>
  <c r="AU534" i="18"/>
  <c r="G41" i="6" s="1"/>
  <c r="AT531" i="18"/>
  <c r="E38" i="6" s="1"/>
  <c r="DB1613" i="18"/>
  <c r="AT534" i="18"/>
  <c r="E41" i="6" s="1"/>
  <c r="DC1614" i="18"/>
  <c r="AU532" i="18"/>
  <c r="G39" i="6" s="1"/>
  <c r="DB1614" i="18"/>
  <c r="AU535" i="18"/>
  <c r="G42" i="6" s="1"/>
  <c r="AT532" i="18"/>
  <c r="E39" i="6" s="1"/>
  <c r="DC1616" i="18"/>
  <c r="DC1611" i="18"/>
  <c r="AT535" i="18"/>
  <c r="E42" i="6" s="1"/>
  <c r="AU530" i="18"/>
  <c r="G37" i="6" s="1"/>
  <c r="DC1612" i="18"/>
  <c r="AT533" i="18"/>
  <c r="E40" i="6" s="1"/>
  <c r="AT530" i="18"/>
  <c r="E37" i="6" s="1"/>
  <c r="DB1616" i="18"/>
  <c r="AU533" i="18"/>
  <c r="G40" i="6" s="1"/>
  <c r="DB1611" i="18"/>
  <c r="BF12" i="18"/>
  <c r="BN12" i="18"/>
  <c r="BV12" i="18"/>
  <c r="CD12" i="18"/>
  <c r="CM12" i="18"/>
  <c r="BF13" i="18"/>
  <c r="BN13" i="18"/>
  <c r="BV13" i="18"/>
  <c r="CD13" i="18"/>
  <c r="CM13" i="18"/>
  <c r="BF14" i="18"/>
  <c r="BN14" i="18"/>
  <c r="BV14" i="18"/>
  <c r="CD14" i="18"/>
  <c r="CM14" i="18"/>
  <c r="BF16" i="18"/>
  <c r="BN16" i="18"/>
  <c r="BV16" i="18"/>
  <c r="CD16" i="18"/>
  <c r="CM16" i="18"/>
  <c r="BF17" i="18"/>
  <c r="BN17" i="18"/>
  <c r="BV17" i="18"/>
  <c r="CD17" i="18"/>
  <c r="CM17" i="18"/>
  <c r="BF18" i="18"/>
  <c r="BN18" i="18"/>
  <c r="BV18" i="18"/>
  <c r="CD18" i="18"/>
  <c r="CM18" i="18"/>
  <c r="BF19" i="18"/>
  <c r="BN19" i="18"/>
  <c r="BV19" i="18"/>
  <c r="CD19" i="18"/>
  <c r="CM19" i="18"/>
  <c r="BF20" i="18"/>
  <c r="BN20" i="18"/>
  <c r="BV20" i="18"/>
  <c r="CD20" i="18"/>
  <c r="CM20" i="18"/>
  <c r="BF21" i="18"/>
  <c r="BN21" i="18"/>
  <c r="BV21" i="18"/>
  <c r="CD21" i="18"/>
  <c r="CM21" i="18"/>
  <c r="BF22" i="18"/>
  <c r="BN22" i="18"/>
  <c r="BV22" i="18"/>
  <c r="CD22" i="18"/>
  <c r="CM22" i="18"/>
  <c r="BF23" i="18"/>
  <c r="BN23" i="18"/>
  <c r="BV23" i="18"/>
  <c r="CD23" i="18"/>
  <c r="CM23" i="18"/>
  <c r="BF24" i="18"/>
  <c r="BN24" i="18"/>
  <c r="BV24" i="18"/>
  <c r="CD24" i="18"/>
  <c r="CM24" i="18"/>
  <c r="BF25" i="18"/>
  <c r="BN25" i="18"/>
  <c r="BV25" i="18"/>
  <c r="CD25" i="18"/>
  <c r="CM25" i="18"/>
  <c r="BF26" i="18"/>
  <c r="BN26" i="18"/>
  <c r="BV26" i="18"/>
  <c r="CD26" i="18"/>
  <c r="CM26" i="18"/>
  <c r="BF27" i="18"/>
  <c r="BN27" i="18"/>
  <c r="BV27" i="18"/>
  <c r="CD27" i="18"/>
  <c r="CM27" i="18"/>
  <c r="BF28" i="18"/>
  <c r="BN28" i="18"/>
  <c r="BV28" i="18"/>
  <c r="CD28" i="18"/>
  <c r="CM28" i="18"/>
  <c r="BF29" i="18"/>
  <c r="BN29" i="18"/>
  <c r="BV29" i="18"/>
  <c r="CD29" i="18"/>
  <c r="CM29" i="18"/>
  <c r="BF30" i="18"/>
  <c r="BN30" i="18"/>
  <c r="BV30" i="18"/>
  <c r="CD30" i="18"/>
  <c r="CM30" i="18"/>
  <c r="BF31" i="18"/>
  <c r="BN31" i="18"/>
  <c r="BV31" i="18"/>
  <c r="CD31" i="18"/>
  <c r="CM31" i="18"/>
  <c r="BF32" i="18"/>
  <c r="BN32" i="18"/>
  <c r="BV32" i="18"/>
  <c r="CD32" i="18"/>
  <c r="CM32" i="18"/>
  <c r="BF33" i="18"/>
  <c r="BN33" i="18"/>
  <c r="BV33" i="18"/>
  <c r="CD33" i="18"/>
  <c r="CM33" i="18"/>
  <c r="BF34" i="18"/>
  <c r="BN34" i="18"/>
  <c r="BV34" i="18"/>
  <c r="CD34" i="18"/>
  <c r="CM34" i="18"/>
  <c r="BF35" i="18"/>
  <c r="BN35" i="18"/>
  <c r="BV35" i="18"/>
  <c r="CD35" i="18"/>
  <c r="CM35" i="18"/>
  <c r="BF36" i="18"/>
  <c r="BN36" i="18"/>
  <c r="BV36" i="18"/>
  <c r="CD36" i="18"/>
  <c r="CM36" i="18"/>
  <c r="BF37" i="18"/>
  <c r="BN37" i="18"/>
  <c r="BV37" i="18"/>
  <c r="CD37" i="18"/>
  <c r="CM37" i="18"/>
  <c r="BF38" i="18"/>
  <c r="BN38" i="18"/>
  <c r="BV38" i="18"/>
  <c r="CD38" i="18"/>
  <c r="CM38" i="18"/>
  <c r="BF39" i="18"/>
  <c r="BN39" i="18"/>
  <c r="BV39" i="18"/>
  <c r="CD39" i="18"/>
  <c r="CM39" i="18"/>
  <c r="BF40" i="18"/>
  <c r="BN40" i="18"/>
  <c r="BV40" i="18"/>
  <c r="CD40" i="18"/>
  <c r="CM40" i="18"/>
  <c r="BF41" i="18"/>
  <c r="BN41" i="18"/>
  <c r="BV41" i="18"/>
  <c r="CD41" i="18"/>
  <c r="CM41" i="18"/>
  <c r="BF42" i="18"/>
  <c r="BN42" i="18"/>
  <c r="BV42" i="18"/>
  <c r="CD42" i="18"/>
  <c r="CM42" i="18"/>
  <c r="BF43" i="18"/>
  <c r="BN43" i="18"/>
  <c r="BV43" i="18"/>
  <c r="CD43" i="18"/>
  <c r="CM43" i="18"/>
  <c r="BF44" i="18"/>
  <c r="BN44" i="18"/>
  <c r="BV44" i="18"/>
  <c r="CD44" i="18"/>
  <c r="CM44" i="18"/>
  <c r="BF45" i="18"/>
  <c r="BN45" i="18"/>
  <c r="BV45" i="18"/>
  <c r="CD45" i="18"/>
  <c r="CM45" i="18"/>
  <c r="BF46" i="18"/>
  <c r="BN46" i="18"/>
  <c r="BV46" i="18"/>
  <c r="CD46" i="18"/>
  <c r="CM46" i="18"/>
  <c r="BF47" i="18"/>
  <c r="BN47" i="18"/>
  <c r="BV47" i="18"/>
  <c r="CD47" i="18"/>
  <c r="CM47" i="18"/>
  <c r="BF48" i="18"/>
  <c r="BO48" i="18"/>
  <c r="BY48" i="18"/>
  <c r="CI48" i="18"/>
  <c r="CF49" i="18"/>
  <c r="BX49" i="18"/>
  <c r="BP49" i="18"/>
  <c r="BH49" i="18"/>
  <c r="BK49" i="18"/>
  <c r="BT49" i="18"/>
  <c r="CC49" i="18"/>
  <c r="CM49" i="18"/>
  <c r="BF50" i="18"/>
  <c r="BO50" i="18"/>
  <c r="BY50" i="18"/>
  <c r="CI50" i="18"/>
  <c r="CF51" i="18"/>
  <c r="BX51" i="18"/>
  <c r="BP51" i="18"/>
  <c r="BH51" i="18"/>
  <c r="BK51" i="18"/>
  <c r="BT51" i="18"/>
  <c r="CC51" i="18"/>
  <c r="CM51" i="18"/>
  <c r="BF52" i="18"/>
  <c r="BO52" i="18"/>
  <c r="BY52" i="18"/>
  <c r="CI52" i="18"/>
  <c r="CF53" i="18"/>
  <c r="BX53" i="18"/>
  <c r="BP53" i="18"/>
  <c r="BH53" i="18"/>
  <c r="BK53" i="18"/>
  <c r="BT53" i="18"/>
  <c r="CC53" i="18"/>
  <c r="CM53" i="18"/>
  <c r="BF54" i="18"/>
  <c r="BO54" i="18"/>
  <c r="BY54" i="18"/>
  <c r="CI54" i="18"/>
  <c r="CF55" i="18"/>
  <c r="BX55" i="18"/>
  <c r="BP55" i="18"/>
  <c r="BH55" i="18"/>
  <c r="BK55" i="18"/>
  <c r="BT55" i="18"/>
  <c r="CC55" i="18"/>
  <c r="CM55" i="18"/>
  <c r="BF56" i="18"/>
  <c r="BO56" i="18"/>
  <c r="BY56" i="18"/>
  <c r="CI56" i="18"/>
  <c r="CF57" i="18"/>
  <c r="BX57" i="18"/>
  <c r="BP57" i="18"/>
  <c r="BH57" i="18"/>
  <c r="BK57" i="18"/>
  <c r="BT57" i="18"/>
  <c r="CC57" i="18"/>
  <c r="CM57" i="18"/>
  <c r="BG58" i="18"/>
  <c r="BS58" i="18"/>
  <c r="CG58" i="18"/>
  <c r="BC59" i="18"/>
  <c r="BQ59" i="18"/>
  <c r="CB59" i="18"/>
  <c r="BL60" i="18"/>
  <c r="BZ60" i="18"/>
  <c r="BJ61" i="18"/>
  <c r="BW61" i="18"/>
  <c r="CJ61" i="18"/>
  <c r="BG62" i="18"/>
  <c r="BS62" i="18"/>
  <c r="CG62" i="18"/>
  <c r="BC63" i="18"/>
  <c r="BQ63" i="18"/>
  <c r="CB63" i="18"/>
  <c r="BZ64" i="18"/>
  <c r="BJ65" i="18"/>
  <c r="BW65" i="18"/>
  <c r="CJ65" i="18"/>
  <c r="BG66" i="18"/>
  <c r="BS66" i="18"/>
  <c r="CG66" i="18"/>
  <c r="BC67" i="18"/>
  <c r="BQ67" i="18"/>
  <c r="CB67" i="18"/>
  <c r="BR69" i="18"/>
  <c r="CK69" i="18"/>
  <c r="BL70" i="18"/>
  <c r="CJ70" i="18"/>
  <c r="BK71" i="18"/>
  <c r="CI71" i="18"/>
  <c r="BJ72" i="18"/>
  <c r="CB72" i="18"/>
  <c r="BC74" i="18"/>
  <c r="BZ74" i="18"/>
  <c r="CG75" i="18"/>
  <c r="BY75" i="18"/>
  <c r="BQ75" i="18"/>
  <c r="BI75" i="18"/>
  <c r="CF75" i="18"/>
  <c r="BX75" i="18"/>
  <c r="BP75" i="18"/>
  <c r="BH75" i="18"/>
  <c r="CN75" i="18"/>
  <c r="CE75" i="18"/>
  <c r="BW75" i="18"/>
  <c r="BO75" i="18"/>
  <c r="BG75" i="18"/>
  <c r="CM75" i="18"/>
  <c r="CD75" i="18"/>
  <c r="BV75" i="18"/>
  <c r="BN75" i="18"/>
  <c r="BF75" i="18"/>
  <c r="CL75" i="18"/>
  <c r="CC75" i="18"/>
  <c r="BU75" i="18"/>
  <c r="BM75" i="18"/>
  <c r="BE75" i="18"/>
  <c r="BT75" i="18"/>
  <c r="BR77" i="18"/>
  <c r="CK77" i="18"/>
  <c r="BL78" i="18"/>
  <c r="CJ78" i="18"/>
  <c r="BK79" i="18"/>
  <c r="CI79" i="18"/>
  <c r="BJ80" i="18"/>
  <c r="CB80" i="18"/>
  <c r="BC82" i="18"/>
  <c r="BZ82" i="18"/>
  <c r="CG83" i="18"/>
  <c r="BY83" i="18"/>
  <c r="BQ83" i="18"/>
  <c r="BI83" i="18"/>
  <c r="CF83" i="18"/>
  <c r="BX83" i="18"/>
  <c r="BP83" i="18"/>
  <c r="BH83" i="18"/>
  <c r="CN83" i="18"/>
  <c r="CE83" i="18"/>
  <c r="BW83" i="18"/>
  <c r="BO83" i="18"/>
  <c r="BG83" i="18"/>
  <c r="CM83" i="18"/>
  <c r="CD83" i="18"/>
  <c r="BV83" i="18"/>
  <c r="BN83" i="18"/>
  <c r="BF83" i="18"/>
  <c r="CL83" i="18"/>
  <c r="CC83" i="18"/>
  <c r="BU83" i="18"/>
  <c r="BM83" i="18"/>
  <c r="BE83" i="18"/>
  <c r="BT83" i="18"/>
  <c r="BR85" i="18"/>
  <c r="CK85" i="18"/>
  <c r="BL86" i="18"/>
  <c r="CJ86" i="18"/>
  <c r="BK87" i="18"/>
  <c r="CI87" i="18"/>
  <c r="CB88" i="18"/>
  <c r="BC90" i="18"/>
  <c r="BZ90" i="18"/>
  <c r="CG91" i="18"/>
  <c r="BY91" i="18"/>
  <c r="BQ91" i="18"/>
  <c r="BI91" i="18"/>
  <c r="CF91" i="18"/>
  <c r="BX91" i="18"/>
  <c r="BP91" i="18"/>
  <c r="BH91" i="18"/>
  <c r="CN91" i="18"/>
  <c r="CE91" i="18"/>
  <c r="BW91" i="18"/>
  <c r="BO91" i="18"/>
  <c r="BG91" i="18"/>
  <c r="CM91" i="18"/>
  <c r="CD91" i="18"/>
  <c r="BV91" i="18"/>
  <c r="BN91" i="18"/>
  <c r="BF91" i="18"/>
  <c r="CL91" i="18"/>
  <c r="CC91" i="18"/>
  <c r="BU91" i="18"/>
  <c r="BM91" i="18"/>
  <c r="BE91" i="18"/>
  <c r="BT91" i="18"/>
  <c r="BR93" i="18"/>
  <c r="CK93" i="18"/>
  <c r="BL94" i="18"/>
  <c r="CJ94" i="18"/>
  <c r="BK95" i="18"/>
  <c r="CI95" i="18"/>
  <c r="CG99" i="18"/>
  <c r="BY99" i="18"/>
  <c r="BQ99" i="18"/>
  <c r="BI99" i="18"/>
  <c r="CF99" i="18"/>
  <c r="BX99" i="18"/>
  <c r="BP99" i="18"/>
  <c r="BH99" i="18"/>
  <c r="CN99" i="18"/>
  <c r="CE99" i="18"/>
  <c r="BW99" i="18"/>
  <c r="BO99" i="18"/>
  <c r="BG99" i="18"/>
  <c r="CM99" i="18"/>
  <c r="CD99" i="18"/>
  <c r="BV99" i="18"/>
  <c r="BN99" i="18"/>
  <c r="BF99" i="18"/>
  <c r="CL99" i="18"/>
  <c r="CC99" i="18"/>
  <c r="BU99" i="18"/>
  <c r="BM99" i="18"/>
  <c r="BE99" i="18"/>
  <c r="BT99" i="18"/>
  <c r="BR101" i="18"/>
  <c r="CK101" i="18"/>
  <c r="BL102" i="18"/>
  <c r="CJ102" i="18"/>
  <c r="BK103" i="18"/>
  <c r="CI103" i="18"/>
  <c r="CG107" i="18"/>
  <c r="BY107" i="18"/>
  <c r="BQ107" i="18"/>
  <c r="BI107" i="18"/>
  <c r="CF107" i="18"/>
  <c r="BX107" i="18"/>
  <c r="BP107" i="18"/>
  <c r="BH107" i="18"/>
  <c r="CN107" i="18"/>
  <c r="CE107" i="18"/>
  <c r="BW107" i="18"/>
  <c r="BO107" i="18"/>
  <c r="BG107" i="18"/>
  <c r="CM107" i="18"/>
  <c r="CD107" i="18"/>
  <c r="BV107" i="18"/>
  <c r="BN107" i="18"/>
  <c r="BF107" i="18"/>
  <c r="CL107" i="18"/>
  <c r="CC107" i="18"/>
  <c r="BU107" i="18"/>
  <c r="BM107" i="18"/>
  <c r="BE107" i="18"/>
  <c r="BT107" i="18"/>
  <c r="BR109" i="18"/>
  <c r="CK109" i="18"/>
  <c r="CD121" i="18"/>
  <c r="CC124" i="18"/>
  <c r="BN127" i="18"/>
  <c r="BG12" i="18"/>
  <c r="BO12" i="18"/>
  <c r="BW12" i="18"/>
  <c r="CE12" i="18"/>
  <c r="CN12" i="18"/>
  <c r="BG13" i="18"/>
  <c r="BO13" i="18"/>
  <c r="BW13" i="18"/>
  <c r="CE13" i="18"/>
  <c r="CN13" i="18"/>
  <c r="BG14" i="18"/>
  <c r="BO14" i="18"/>
  <c r="BW14" i="18"/>
  <c r="CE14" i="18"/>
  <c r="CN14" i="18"/>
  <c r="BG16" i="18"/>
  <c r="BO16" i="18"/>
  <c r="BW16" i="18"/>
  <c r="CE16" i="18"/>
  <c r="CN16" i="18"/>
  <c r="BG17" i="18"/>
  <c r="BO17" i="18"/>
  <c r="BW17" i="18"/>
  <c r="CE17" i="18"/>
  <c r="CN17" i="18"/>
  <c r="BG18" i="18"/>
  <c r="BO18" i="18"/>
  <c r="BW18" i="18"/>
  <c r="CE18" i="18"/>
  <c r="CN18" i="18"/>
  <c r="BG19" i="18"/>
  <c r="BO19" i="18"/>
  <c r="BW19" i="18"/>
  <c r="CE19" i="18"/>
  <c r="CN19" i="18"/>
  <c r="BG20" i="18"/>
  <c r="BO20" i="18"/>
  <c r="BW20" i="18"/>
  <c r="CE20" i="18"/>
  <c r="CN20" i="18"/>
  <c r="BG21" i="18"/>
  <c r="BO21" i="18"/>
  <c r="BW21" i="18"/>
  <c r="CE21" i="18"/>
  <c r="CN21" i="18"/>
  <c r="BG22" i="18"/>
  <c r="BO22" i="18"/>
  <c r="BW22" i="18"/>
  <c r="CE22" i="18"/>
  <c r="CN22" i="18"/>
  <c r="BG23" i="18"/>
  <c r="BO23" i="18"/>
  <c r="BW23" i="18"/>
  <c r="CE23" i="18"/>
  <c r="CN23" i="18"/>
  <c r="BG24" i="18"/>
  <c r="BO24" i="18"/>
  <c r="BW24" i="18"/>
  <c r="CE24" i="18"/>
  <c r="CN24" i="18"/>
  <c r="BG25" i="18"/>
  <c r="BO25" i="18"/>
  <c r="BW25" i="18"/>
  <c r="CE25" i="18"/>
  <c r="CN25" i="18"/>
  <c r="BG26" i="18"/>
  <c r="BO26" i="18"/>
  <c r="BW26" i="18"/>
  <c r="CE26" i="18"/>
  <c r="CN26" i="18"/>
  <c r="BG27" i="18"/>
  <c r="BO27" i="18"/>
  <c r="BW27" i="18"/>
  <c r="CE27" i="18"/>
  <c r="CN27" i="18"/>
  <c r="BG28" i="18"/>
  <c r="BO28" i="18"/>
  <c r="BW28" i="18"/>
  <c r="CE28" i="18"/>
  <c r="CN28" i="18"/>
  <c r="BG29" i="18"/>
  <c r="BO29" i="18"/>
  <c r="BW29" i="18"/>
  <c r="CE29" i="18"/>
  <c r="CN29" i="18"/>
  <c r="BG30" i="18"/>
  <c r="BO30" i="18"/>
  <c r="BW30" i="18"/>
  <c r="CE30" i="18"/>
  <c r="CN30" i="18"/>
  <c r="BG31" i="18"/>
  <c r="BO31" i="18"/>
  <c r="BW31" i="18"/>
  <c r="CE31" i="18"/>
  <c r="CN31" i="18"/>
  <c r="BG32" i="18"/>
  <c r="BO32" i="18"/>
  <c r="BW32" i="18"/>
  <c r="CE32" i="18"/>
  <c r="CN32" i="18"/>
  <c r="BG33" i="18"/>
  <c r="BO33" i="18"/>
  <c r="BW33" i="18"/>
  <c r="CE33" i="18"/>
  <c r="CN33" i="18"/>
  <c r="BG34" i="18"/>
  <c r="BO34" i="18"/>
  <c r="BW34" i="18"/>
  <c r="CE34" i="18"/>
  <c r="CN34" i="18"/>
  <c r="BG35" i="18"/>
  <c r="BO35" i="18"/>
  <c r="BW35" i="18"/>
  <c r="CE35" i="18"/>
  <c r="CN35" i="18"/>
  <c r="BG36" i="18"/>
  <c r="BO36" i="18"/>
  <c r="BW36" i="18"/>
  <c r="CE36" i="18"/>
  <c r="CN36" i="18"/>
  <c r="BG37" i="18"/>
  <c r="BO37" i="18"/>
  <c r="BW37" i="18"/>
  <c r="CE37" i="18"/>
  <c r="CN37" i="18"/>
  <c r="BG38" i="18"/>
  <c r="BO38" i="18"/>
  <c r="BW38" i="18"/>
  <c r="CE38" i="18"/>
  <c r="CN38" i="18"/>
  <c r="BG39" i="18"/>
  <c r="BO39" i="18"/>
  <c r="BW39" i="18"/>
  <c r="CE39" i="18"/>
  <c r="CN39" i="18"/>
  <c r="BG40" i="18"/>
  <c r="BO40" i="18"/>
  <c r="BW40" i="18"/>
  <c r="CE40" i="18"/>
  <c r="CN40" i="18"/>
  <c r="BG41" i="18"/>
  <c r="BO41" i="18"/>
  <c r="BW41" i="18"/>
  <c r="CE41" i="18"/>
  <c r="CN41" i="18"/>
  <c r="BG42" i="18"/>
  <c r="BO42" i="18"/>
  <c r="BW42" i="18"/>
  <c r="CE42" i="18"/>
  <c r="CN42" i="18"/>
  <c r="BG43" i="18"/>
  <c r="BO43" i="18"/>
  <c r="BW43" i="18"/>
  <c r="CE43" i="18"/>
  <c r="CN43" i="18"/>
  <c r="BG44" i="18"/>
  <c r="BO44" i="18"/>
  <c r="BW44" i="18"/>
  <c r="CE44" i="18"/>
  <c r="CN44" i="18"/>
  <c r="BG45" i="18"/>
  <c r="BO45" i="18"/>
  <c r="BW45" i="18"/>
  <c r="CE45" i="18"/>
  <c r="CN45" i="18"/>
  <c r="BG46" i="18"/>
  <c r="BO46" i="18"/>
  <c r="BW46" i="18"/>
  <c r="CE46" i="18"/>
  <c r="CN46" i="18"/>
  <c r="BG47" i="18"/>
  <c r="BO47" i="18"/>
  <c r="BW47" i="18"/>
  <c r="CE47" i="18"/>
  <c r="CN47" i="18"/>
  <c r="BG48" i="18"/>
  <c r="BQ48" i="18"/>
  <c r="BZ48" i="18"/>
  <c r="CJ48" i="18"/>
  <c r="BC49" i="18"/>
  <c r="BL49" i="18"/>
  <c r="BU49" i="18"/>
  <c r="CD49" i="18"/>
  <c r="CN49" i="18"/>
  <c r="BG50" i="18"/>
  <c r="BQ50" i="18"/>
  <c r="BZ50" i="18"/>
  <c r="CJ50" i="18"/>
  <c r="BC51" i="18"/>
  <c r="BL51" i="18"/>
  <c r="BU51" i="18"/>
  <c r="CD51" i="18"/>
  <c r="CN51" i="18"/>
  <c r="BG52" i="18"/>
  <c r="BQ52" i="18"/>
  <c r="BZ52" i="18"/>
  <c r="CJ52" i="18"/>
  <c r="BC53" i="18"/>
  <c r="BL53" i="18"/>
  <c r="BU53" i="18"/>
  <c r="CD53" i="18"/>
  <c r="CN53" i="18"/>
  <c r="BG54" i="18"/>
  <c r="BQ54" i="18"/>
  <c r="BZ54" i="18"/>
  <c r="CJ54" i="18"/>
  <c r="BC55" i="18"/>
  <c r="BL55" i="18"/>
  <c r="BU55" i="18"/>
  <c r="CD55" i="18"/>
  <c r="CN55" i="18"/>
  <c r="BG56" i="18"/>
  <c r="BQ56" i="18"/>
  <c r="BZ56" i="18"/>
  <c r="CJ56" i="18"/>
  <c r="BC57" i="18"/>
  <c r="BL57" i="18"/>
  <c r="BU57" i="18"/>
  <c r="CD57" i="18"/>
  <c r="CN57" i="18"/>
  <c r="BI58" i="18"/>
  <c r="BT58" i="18"/>
  <c r="CI58" i="18"/>
  <c r="BD59" i="18"/>
  <c r="BR59" i="18"/>
  <c r="CE59" i="18"/>
  <c r="CF60" i="18"/>
  <c r="BX60" i="18"/>
  <c r="BP60" i="18"/>
  <c r="BH60" i="18"/>
  <c r="CM60" i="18"/>
  <c r="CD60" i="18"/>
  <c r="BV60" i="18"/>
  <c r="BN60" i="18"/>
  <c r="BF60" i="18"/>
  <c r="CL60" i="18"/>
  <c r="CC60" i="18"/>
  <c r="BU60" i="18"/>
  <c r="BM60" i="18"/>
  <c r="BE60" i="18"/>
  <c r="BO60" i="18"/>
  <c r="CA60" i="18"/>
  <c r="BK61" i="18"/>
  <c r="BY61" i="18"/>
  <c r="CK61" i="18"/>
  <c r="BI62" i="18"/>
  <c r="BT62" i="18"/>
  <c r="CI62" i="18"/>
  <c r="BD63" i="18"/>
  <c r="BR63" i="18"/>
  <c r="CE63" i="18"/>
  <c r="CF64" i="18"/>
  <c r="BX64" i="18"/>
  <c r="BP64" i="18"/>
  <c r="BH64" i="18"/>
  <c r="CM64" i="18"/>
  <c r="CD64" i="18"/>
  <c r="BV64" i="18"/>
  <c r="BN64" i="18"/>
  <c r="BF64" i="18"/>
  <c r="CL64" i="18"/>
  <c r="CC64" i="18"/>
  <c r="BU64" i="18"/>
  <c r="BM64" i="18"/>
  <c r="BE64" i="18"/>
  <c r="BO64" i="18"/>
  <c r="CA64" i="18"/>
  <c r="BK65" i="18"/>
  <c r="BY65" i="18"/>
  <c r="CK65" i="18"/>
  <c r="BI66" i="18"/>
  <c r="BT66" i="18"/>
  <c r="CI66" i="18"/>
  <c r="BD67" i="18"/>
  <c r="BR67" i="18"/>
  <c r="CE67" i="18"/>
  <c r="CG68" i="18"/>
  <c r="BY68" i="18"/>
  <c r="BQ68" i="18"/>
  <c r="BI68" i="18"/>
  <c r="CF68" i="18"/>
  <c r="BX68" i="18"/>
  <c r="BP68" i="18"/>
  <c r="BH68" i="18"/>
  <c r="CN68" i="18"/>
  <c r="CE68" i="18"/>
  <c r="BW68" i="18"/>
  <c r="BO68" i="18"/>
  <c r="BG68" i="18"/>
  <c r="CM68" i="18"/>
  <c r="CD68" i="18"/>
  <c r="BV68" i="18"/>
  <c r="BN68" i="18"/>
  <c r="BF68" i="18"/>
  <c r="CL68" i="18"/>
  <c r="CC68" i="18"/>
  <c r="BU68" i="18"/>
  <c r="BM68" i="18"/>
  <c r="BE68" i="18"/>
  <c r="BT68" i="18"/>
  <c r="BR70" i="18"/>
  <c r="CK70" i="18"/>
  <c r="BL71" i="18"/>
  <c r="CJ71" i="18"/>
  <c r="BK72" i="18"/>
  <c r="CI72" i="18"/>
  <c r="BD74" i="18"/>
  <c r="CA74" i="18"/>
  <c r="BZ75" i="18"/>
  <c r="CG76" i="18"/>
  <c r="BY76" i="18"/>
  <c r="BQ76" i="18"/>
  <c r="BI76" i="18"/>
  <c r="CF76" i="18"/>
  <c r="BX76" i="18"/>
  <c r="BP76" i="18"/>
  <c r="BH76" i="18"/>
  <c r="CN76" i="18"/>
  <c r="CE76" i="18"/>
  <c r="BW76" i="18"/>
  <c r="BO76" i="18"/>
  <c r="BG76" i="18"/>
  <c r="CM76" i="18"/>
  <c r="CD76" i="18"/>
  <c r="BV76" i="18"/>
  <c r="BN76" i="18"/>
  <c r="BF76" i="18"/>
  <c r="CL76" i="18"/>
  <c r="CC76" i="18"/>
  <c r="BU76" i="18"/>
  <c r="BM76" i="18"/>
  <c r="BE76" i="18"/>
  <c r="BT76" i="18"/>
  <c r="BR78" i="18"/>
  <c r="CK78" i="18"/>
  <c r="BL79" i="18"/>
  <c r="CJ79" i="18"/>
  <c r="BK80" i="18"/>
  <c r="CI80" i="18"/>
  <c r="BD82" i="18"/>
  <c r="CA82" i="18"/>
  <c r="CG84" i="18"/>
  <c r="BY84" i="18"/>
  <c r="BQ84" i="18"/>
  <c r="BI84" i="18"/>
  <c r="CF84" i="18"/>
  <c r="BX84" i="18"/>
  <c r="BP84" i="18"/>
  <c r="BH84" i="18"/>
  <c r="CN84" i="18"/>
  <c r="CE84" i="18"/>
  <c r="BW84" i="18"/>
  <c r="BO84" i="18"/>
  <c r="BG84" i="18"/>
  <c r="CM84" i="18"/>
  <c r="CD84" i="18"/>
  <c r="BV84" i="18"/>
  <c r="BN84" i="18"/>
  <c r="BF84" i="18"/>
  <c r="CL84" i="18"/>
  <c r="CC84" i="18"/>
  <c r="BU84" i="18"/>
  <c r="BM84" i="18"/>
  <c r="BE84" i="18"/>
  <c r="BT84" i="18"/>
  <c r="BR86" i="18"/>
  <c r="CK86" i="18"/>
  <c r="BL87" i="18"/>
  <c r="CJ87" i="18"/>
  <c r="BK88" i="18"/>
  <c r="CI88" i="18"/>
  <c r="BD90" i="18"/>
  <c r="CA90" i="18"/>
  <c r="BC91" i="18"/>
  <c r="BZ91" i="18"/>
  <c r="CG92" i="18"/>
  <c r="BY92" i="18"/>
  <c r="BQ92" i="18"/>
  <c r="BI92" i="18"/>
  <c r="CF92" i="18"/>
  <c r="BX92" i="18"/>
  <c r="BP92" i="18"/>
  <c r="BH92" i="18"/>
  <c r="CN92" i="18"/>
  <c r="CE92" i="18"/>
  <c r="BW92" i="18"/>
  <c r="BO92" i="18"/>
  <c r="BG92" i="18"/>
  <c r="CM92" i="18"/>
  <c r="CD92" i="18"/>
  <c r="BV92" i="18"/>
  <c r="BN92" i="18"/>
  <c r="BF92" i="18"/>
  <c r="CL92" i="18"/>
  <c r="CC92" i="18"/>
  <c r="BU92" i="18"/>
  <c r="BM92" i="18"/>
  <c r="BE92" i="18"/>
  <c r="BT92" i="18"/>
  <c r="BR94" i="18"/>
  <c r="CK94" i="18"/>
  <c r="BL95" i="18"/>
  <c r="CJ95" i="18"/>
  <c r="BZ99" i="18"/>
  <c r="CG100" i="18"/>
  <c r="BY100" i="18"/>
  <c r="BQ100" i="18"/>
  <c r="BI100" i="18"/>
  <c r="CF100" i="18"/>
  <c r="BX100" i="18"/>
  <c r="BP100" i="18"/>
  <c r="BH100" i="18"/>
  <c r="CN100" i="18"/>
  <c r="CE100" i="18"/>
  <c r="BW100" i="18"/>
  <c r="BO100" i="18"/>
  <c r="BG100" i="18"/>
  <c r="CM100" i="18"/>
  <c r="CD100" i="18"/>
  <c r="BV100" i="18"/>
  <c r="BN100" i="18"/>
  <c r="BF100" i="18"/>
  <c r="CL100" i="18"/>
  <c r="CC100" i="18"/>
  <c r="BU100" i="18"/>
  <c r="BM100" i="18"/>
  <c r="BE100" i="18"/>
  <c r="BT100" i="18"/>
  <c r="BR102" i="18"/>
  <c r="CK102" i="18"/>
  <c r="BL103" i="18"/>
  <c r="CJ103" i="18"/>
  <c r="CG108" i="18"/>
  <c r="BY108" i="18"/>
  <c r="BQ108" i="18"/>
  <c r="BI108" i="18"/>
  <c r="CF108" i="18"/>
  <c r="BX108" i="18"/>
  <c r="BP108" i="18"/>
  <c r="BH108" i="18"/>
  <c r="CN108" i="18"/>
  <c r="CE108" i="18"/>
  <c r="BW108" i="18"/>
  <c r="BO108" i="18"/>
  <c r="BG108" i="18"/>
  <c r="CM108" i="18"/>
  <c r="CD108" i="18"/>
  <c r="BV108" i="18"/>
  <c r="BN108" i="18"/>
  <c r="BF108" i="18"/>
  <c r="CL108" i="18"/>
  <c r="CC108" i="18"/>
  <c r="BU108" i="18"/>
  <c r="BM108" i="18"/>
  <c r="BE108" i="18"/>
  <c r="BT108" i="18"/>
  <c r="CD124" i="18"/>
  <c r="BO127" i="18"/>
  <c r="CN172" i="18"/>
  <c r="CE172" i="18"/>
  <c r="BW172" i="18"/>
  <c r="BO172" i="18"/>
  <c r="BG172" i="18"/>
  <c r="CK172" i="18"/>
  <c r="CA172" i="18"/>
  <c r="BR172" i="18"/>
  <c r="BI172" i="18"/>
  <c r="CJ172" i="18"/>
  <c r="BZ172" i="18"/>
  <c r="BQ172" i="18"/>
  <c r="BH172" i="18"/>
  <c r="CI172" i="18"/>
  <c r="BY172" i="18"/>
  <c r="BP172" i="18"/>
  <c r="BF172" i="18"/>
  <c r="CG172" i="18"/>
  <c r="BX172" i="18"/>
  <c r="BN172" i="18"/>
  <c r="BE172" i="18"/>
  <c r="CF172" i="18"/>
  <c r="BV172" i="18"/>
  <c r="BM172" i="18"/>
  <c r="BD172" i="18"/>
  <c r="CD172" i="18"/>
  <c r="BU172" i="18"/>
  <c r="BL172" i="18"/>
  <c r="BC172" i="18"/>
  <c r="CC172" i="18"/>
  <c r="CB172" i="18"/>
  <c r="BT172" i="18"/>
  <c r="BS172" i="18"/>
  <c r="BK172" i="18"/>
  <c r="CL172" i="18"/>
  <c r="CF21" i="18"/>
  <c r="BX22" i="18"/>
  <c r="CF22" i="18"/>
  <c r="BP23" i="18"/>
  <c r="BX23" i="18"/>
  <c r="CF23" i="18"/>
  <c r="BX24" i="18"/>
  <c r="CF24" i="18"/>
  <c r="BP25" i="18"/>
  <c r="BX25" i="18"/>
  <c r="CF25" i="18"/>
  <c r="BH26" i="18"/>
  <c r="BP26" i="18"/>
  <c r="BX26" i="18"/>
  <c r="CF26" i="18"/>
  <c r="BH27" i="18"/>
  <c r="BP27" i="18"/>
  <c r="BX27" i="18"/>
  <c r="CF27" i="18"/>
  <c r="BH28" i="18"/>
  <c r="BP28" i="18"/>
  <c r="BX28" i="18"/>
  <c r="CF28" i="18"/>
  <c r="BH29" i="18"/>
  <c r="BP29" i="18"/>
  <c r="BX29" i="18"/>
  <c r="CF29" i="18"/>
  <c r="BH30" i="18"/>
  <c r="BP30" i="18"/>
  <c r="BX30" i="18"/>
  <c r="CF30" i="18"/>
  <c r="BH31" i="18"/>
  <c r="BP31" i="18"/>
  <c r="BX31" i="18"/>
  <c r="CF31" i="18"/>
  <c r="BH32" i="18"/>
  <c r="BP32" i="18"/>
  <c r="BX32" i="18"/>
  <c r="CF32" i="18"/>
  <c r="BH33" i="18"/>
  <c r="BP33" i="18"/>
  <c r="BX33" i="18"/>
  <c r="CF33" i="18"/>
  <c r="BH34" i="18"/>
  <c r="BP34" i="18"/>
  <c r="BX34" i="18"/>
  <c r="CF34" i="18"/>
  <c r="BH35" i="18"/>
  <c r="BP35" i="18"/>
  <c r="BX35" i="18"/>
  <c r="CF35" i="18"/>
  <c r="BH36" i="18"/>
  <c r="BP36" i="18"/>
  <c r="BX36" i="18"/>
  <c r="CF36" i="18"/>
  <c r="BH37" i="18"/>
  <c r="BP37" i="18"/>
  <c r="BX37" i="18"/>
  <c r="CF37" i="18"/>
  <c r="BH38" i="18"/>
  <c r="BP38" i="18"/>
  <c r="BX38" i="18"/>
  <c r="CF38" i="18"/>
  <c r="BH39" i="18"/>
  <c r="BP39" i="18"/>
  <c r="BX39" i="18"/>
  <c r="CF39" i="18"/>
  <c r="BH40" i="18"/>
  <c r="BP40" i="18"/>
  <c r="BX40" i="18"/>
  <c r="CF40" i="18"/>
  <c r="BH41" i="18"/>
  <c r="BP41" i="18"/>
  <c r="BX41" i="18"/>
  <c r="CF41" i="18"/>
  <c r="BH42" i="18"/>
  <c r="BP42" i="18"/>
  <c r="BX42" i="18"/>
  <c r="CF42" i="18"/>
  <c r="BH43" i="18"/>
  <c r="BP43" i="18"/>
  <c r="BX43" i="18"/>
  <c r="CF43" i="18"/>
  <c r="BH44" i="18"/>
  <c r="BP44" i="18"/>
  <c r="BX44" i="18"/>
  <c r="CF44" i="18"/>
  <c r="BH45" i="18"/>
  <c r="BP45" i="18"/>
  <c r="BX45" i="18"/>
  <c r="CF45" i="18"/>
  <c r="BH46" i="18"/>
  <c r="BP46" i="18"/>
  <c r="BX46" i="18"/>
  <c r="CF46" i="18"/>
  <c r="BH47" i="18"/>
  <c r="BP47" i="18"/>
  <c r="BX47" i="18"/>
  <c r="CF47" i="18"/>
  <c r="BI48" i="18"/>
  <c r="BR48" i="18"/>
  <c r="CA48" i="18"/>
  <c r="BD49" i="18"/>
  <c r="BM49" i="18"/>
  <c r="BV49" i="18"/>
  <c r="CE49" i="18"/>
  <c r="BI50" i="18"/>
  <c r="BR50" i="18"/>
  <c r="CA50" i="18"/>
  <c r="BD51" i="18"/>
  <c r="BM51" i="18"/>
  <c r="BV51" i="18"/>
  <c r="CE51" i="18"/>
  <c r="BI52" i="18"/>
  <c r="BR52" i="18"/>
  <c r="CA52" i="18"/>
  <c r="BD53" i="18"/>
  <c r="BM53" i="18"/>
  <c r="BV53" i="18"/>
  <c r="CE53" i="18"/>
  <c r="BI54" i="18"/>
  <c r="BR54" i="18"/>
  <c r="CA54" i="18"/>
  <c r="BD55" i="18"/>
  <c r="BM55" i="18"/>
  <c r="BV55" i="18"/>
  <c r="CE55" i="18"/>
  <c r="BI56" i="18"/>
  <c r="BR56" i="18"/>
  <c r="CA56" i="18"/>
  <c r="BD57" i="18"/>
  <c r="BM57" i="18"/>
  <c r="BV57" i="18"/>
  <c r="CE57" i="18"/>
  <c r="BJ58" i="18"/>
  <c r="BW58" i="18"/>
  <c r="BG59" i="18"/>
  <c r="BS59" i="18"/>
  <c r="CG59" i="18"/>
  <c r="BC60" i="18"/>
  <c r="BQ60" i="18"/>
  <c r="CB60" i="18"/>
  <c r="BL61" i="18"/>
  <c r="BZ61" i="18"/>
  <c r="BJ62" i="18"/>
  <c r="BW62" i="18"/>
  <c r="BG63" i="18"/>
  <c r="BS63" i="18"/>
  <c r="CG63" i="18"/>
  <c r="BL65" i="18"/>
  <c r="BZ65" i="18"/>
  <c r="BJ66" i="18"/>
  <c r="BW66" i="18"/>
  <c r="BG67" i="18"/>
  <c r="BS67" i="18"/>
  <c r="CG67" i="18"/>
  <c r="CG69" i="18"/>
  <c r="BY69" i="18"/>
  <c r="BQ69" i="18"/>
  <c r="BI69" i="18"/>
  <c r="CF69" i="18"/>
  <c r="BX69" i="18"/>
  <c r="BP69" i="18"/>
  <c r="BH69" i="18"/>
  <c r="CN69" i="18"/>
  <c r="CE69" i="18"/>
  <c r="BW69" i="18"/>
  <c r="BO69" i="18"/>
  <c r="BG69" i="18"/>
  <c r="CM69" i="18"/>
  <c r="CD69" i="18"/>
  <c r="BV69" i="18"/>
  <c r="BN69" i="18"/>
  <c r="BF69" i="18"/>
  <c r="CL69" i="18"/>
  <c r="CC69" i="18"/>
  <c r="BU69" i="18"/>
  <c r="BM69" i="18"/>
  <c r="BE69" i="18"/>
  <c r="BT69" i="18"/>
  <c r="BR71" i="18"/>
  <c r="BL72" i="18"/>
  <c r="BK73" i="18"/>
  <c r="CI73" i="18"/>
  <c r="BJ74" i="18"/>
  <c r="CB74" i="18"/>
  <c r="CG77" i="18"/>
  <c r="BY77" i="18"/>
  <c r="BQ77" i="18"/>
  <c r="BI77" i="18"/>
  <c r="CF77" i="18"/>
  <c r="BX77" i="18"/>
  <c r="BP77" i="18"/>
  <c r="BH77" i="18"/>
  <c r="CN77" i="18"/>
  <c r="CE77" i="18"/>
  <c r="BW77" i="18"/>
  <c r="BO77" i="18"/>
  <c r="BG77" i="18"/>
  <c r="CM77" i="18"/>
  <c r="CD77" i="18"/>
  <c r="BV77" i="18"/>
  <c r="BN77" i="18"/>
  <c r="BF77" i="18"/>
  <c r="CL77" i="18"/>
  <c r="CC77" i="18"/>
  <c r="BU77" i="18"/>
  <c r="BM77" i="18"/>
  <c r="BE77" i="18"/>
  <c r="BT77" i="18"/>
  <c r="BR79" i="18"/>
  <c r="BL80" i="18"/>
  <c r="BJ82" i="18"/>
  <c r="CB82" i="18"/>
  <c r="CG85" i="18"/>
  <c r="BY85" i="18"/>
  <c r="BQ85" i="18"/>
  <c r="BI85" i="18"/>
  <c r="CF85" i="18"/>
  <c r="BX85" i="18"/>
  <c r="BP85" i="18"/>
  <c r="BH85" i="18"/>
  <c r="CN85" i="18"/>
  <c r="CE85" i="18"/>
  <c r="BW85" i="18"/>
  <c r="BO85" i="18"/>
  <c r="BG85" i="18"/>
  <c r="CM85" i="18"/>
  <c r="CD85" i="18"/>
  <c r="BV85" i="18"/>
  <c r="BN85" i="18"/>
  <c r="BF85" i="18"/>
  <c r="CL85" i="18"/>
  <c r="CC85" i="18"/>
  <c r="BU85" i="18"/>
  <c r="BM85" i="18"/>
  <c r="BE85" i="18"/>
  <c r="BT85" i="18"/>
  <c r="BR87" i="18"/>
  <c r="BL88" i="18"/>
  <c r="BK89" i="18"/>
  <c r="CI89" i="18"/>
  <c r="BJ90" i="18"/>
  <c r="CB90" i="18"/>
  <c r="BD91" i="18"/>
  <c r="CA91" i="18"/>
  <c r="BZ92" i="18"/>
  <c r="CG93" i="18"/>
  <c r="BY93" i="18"/>
  <c r="BQ93" i="18"/>
  <c r="BI93" i="18"/>
  <c r="CF93" i="18"/>
  <c r="BX93" i="18"/>
  <c r="BP93" i="18"/>
  <c r="BH93" i="18"/>
  <c r="CN93" i="18"/>
  <c r="CE93" i="18"/>
  <c r="BW93" i="18"/>
  <c r="BO93" i="18"/>
  <c r="BG93" i="18"/>
  <c r="CM93" i="18"/>
  <c r="CD93" i="18"/>
  <c r="BV93" i="18"/>
  <c r="BN93" i="18"/>
  <c r="BF93" i="18"/>
  <c r="CL93" i="18"/>
  <c r="CC93" i="18"/>
  <c r="BU93" i="18"/>
  <c r="BM93" i="18"/>
  <c r="BE93" i="18"/>
  <c r="BT93" i="18"/>
  <c r="BR95" i="18"/>
  <c r="CG101" i="18"/>
  <c r="BY101" i="18"/>
  <c r="BQ101" i="18"/>
  <c r="BI101" i="18"/>
  <c r="CF101" i="18"/>
  <c r="BX101" i="18"/>
  <c r="BP101" i="18"/>
  <c r="BH101" i="18"/>
  <c r="CN101" i="18"/>
  <c r="CE101" i="18"/>
  <c r="BW101" i="18"/>
  <c r="BO101" i="18"/>
  <c r="BG101" i="18"/>
  <c r="CM101" i="18"/>
  <c r="CD101" i="18"/>
  <c r="BV101" i="18"/>
  <c r="BN101" i="18"/>
  <c r="BF101" i="18"/>
  <c r="CL101" i="18"/>
  <c r="CC101" i="18"/>
  <c r="BU101" i="18"/>
  <c r="BM101" i="18"/>
  <c r="BE101" i="18"/>
  <c r="BT101" i="18"/>
  <c r="BR103" i="18"/>
  <c r="CG109" i="18"/>
  <c r="BY109" i="18"/>
  <c r="BQ109" i="18"/>
  <c r="BI109" i="18"/>
  <c r="CF109" i="18"/>
  <c r="BX109" i="18"/>
  <c r="BP109" i="18"/>
  <c r="BH109" i="18"/>
  <c r="CN109" i="18"/>
  <c r="CE109" i="18"/>
  <c r="BW109" i="18"/>
  <c r="BO109" i="18"/>
  <c r="BG109" i="18"/>
  <c r="CM109" i="18"/>
  <c r="CD109" i="18"/>
  <c r="BV109" i="18"/>
  <c r="BN109" i="18"/>
  <c r="BF109" i="18"/>
  <c r="CL109" i="18"/>
  <c r="CC109" i="18"/>
  <c r="BU109" i="18"/>
  <c r="BM109" i="18"/>
  <c r="BE109" i="18"/>
  <c r="BT109" i="18"/>
  <c r="CJ121" i="18"/>
  <c r="CA121" i="18"/>
  <c r="BS121" i="18"/>
  <c r="BK121" i="18"/>
  <c r="BC121" i="18"/>
  <c r="CL121" i="18"/>
  <c r="CB121" i="18"/>
  <c r="BR121" i="18"/>
  <c r="BI121" i="18"/>
  <c r="CK121" i="18"/>
  <c r="BZ121" i="18"/>
  <c r="BQ121" i="18"/>
  <c r="BH121" i="18"/>
  <c r="CI121" i="18"/>
  <c r="BY121" i="18"/>
  <c r="BP121" i="18"/>
  <c r="BG121" i="18"/>
  <c r="CG121" i="18"/>
  <c r="BX121" i="18"/>
  <c r="BO121" i="18"/>
  <c r="BF121" i="18"/>
  <c r="CF121" i="18"/>
  <c r="BW121" i="18"/>
  <c r="BN121" i="18"/>
  <c r="BE121" i="18"/>
  <c r="CM121" i="18"/>
  <c r="CC121" i="18"/>
  <c r="BT121" i="18"/>
  <c r="BJ121" i="18"/>
  <c r="CN121" i="18"/>
  <c r="BJ172" i="18"/>
  <c r="CF61" i="18"/>
  <c r="BX61" i="18"/>
  <c r="BP61" i="18"/>
  <c r="BH61" i="18"/>
  <c r="CM61" i="18"/>
  <c r="CD61" i="18"/>
  <c r="BV61" i="18"/>
  <c r="BN61" i="18"/>
  <c r="BF61" i="18"/>
  <c r="CL61" i="18"/>
  <c r="CC61" i="18"/>
  <c r="BU61" i="18"/>
  <c r="BM61" i="18"/>
  <c r="BE61" i="18"/>
  <c r="BO61" i="18"/>
  <c r="CA61" i="18"/>
  <c r="CF65" i="18"/>
  <c r="BX65" i="18"/>
  <c r="BP65" i="18"/>
  <c r="BH65" i="18"/>
  <c r="CM65" i="18"/>
  <c r="CD65" i="18"/>
  <c r="BV65" i="18"/>
  <c r="BN65" i="18"/>
  <c r="BF65" i="18"/>
  <c r="CL65" i="18"/>
  <c r="CC65" i="18"/>
  <c r="BU65" i="18"/>
  <c r="BM65" i="18"/>
  <c r="BE65" i="18"/>
  <c r="BO65" i="18"/>
  <c r="CA65" i="18"/>
  <c r="CG70" i="18"/>
  <c r="BY70" i="18"/>
  <c r="BQ70" i="18"/>
  <c r="BI70" i="18"/>
  <c r="CF70" i="18"/>
  <c r="BX70" i="18"/>
  <c r="BP70" i="18"/>
  <c r="BH70" i="18"/>
  <c r="CN70" i="18"/>
  <c r="CE70" i="18"/>
  <c r="BW70" i="18"/>
  <c r="BO70" i="18"/>
  <c r="BG70" i="18"/>
  <c r="CM70" i="18"/>
  <c r="CD70" i="18"/>
  <c r="BV70" i="18"/>
  <c r="BN70" i="18"/>
  <c r="BF70" i="18"/>
  <c r="CL70" i="18"/>
  <c r="CC70" i="18"/>
  <c r="BU70" i="18"/>
  <c r="BM70" i="18"/>
  <c r="BE70" i="18"/>
  <c r="BT70" i="18"/>
  <c r="CG78" i="18"/>
  <c r="BY78" i="18"/>
  <c r="BQ78" i="18"/>
  <c r="BI78" i="18"/>
  <c r="CF78" i="18"/>
  <c r="BX78" i="18"/>
  <c r="BP78" i="18"/>
  <c r="BH78" i="18"/>
  <c r="CN78" i="18"/>
  <c r="CE78" i="18"/>
  <c r="BW78" i="18"/>
  <c r="BO78" i="18"/>
  <c r="BG78" i="18"/>
  <c r="CM78" i="18"/>
  <c r="CD78" i="18"/>
  <c r="BV78" i="18"/>
  <c r="BN78" i="18"/>
  <c r="BF78" i="18"/>
  <c r="CL78" i="18"/>
  <c r="CC78" i="18"/>
  <c r="BU78" i="18"/>
  <c r="BM78" i="18"/>
  <c r="BE78" i="18"/>
  <c r="BT78" i="18"/>
  <c r="CG86" i="18"/>
  <c r="BY86" i="18"/>
  <c r="BQ86" i="18"/>
  <c r="BI86" i="18"/>
  <c r="CF86" i="18"/>
  <c r="BX86" i="18"/>
  <c r="BP86" i="18"/>
  <c r="BH86" i="18"/>
  <c r="CN86" i="18"/>
  <c r="CE86" i="18"/>
  <c r="BW86" i="18"/>
  <c r="BO86" i="18"/>
  <c r="BG86" i="18"/>
  <c r="CM86" i="18"/>
  <c r="CD86" i="18"/>
  <c r="BV86" i="18"/>
  <c r="BN86" i="18"/>
  <c r="BF86" i="18"/>
  <c r="CL86" i="18"/>
  <c r="CC86" i="18"/>
  <c r="BU86" i="18"/>
  <c r="BM86" i="18"/>
  <c r="BE86" i="18"/>
  <c r="BT86" i="18"/>
  <c r="CG94" i="18"/>
  <c r="BY94" i="18"/>
  <c r="BQ94" i="18"/>
  <c r="BI94" i="18"/>
  <c r="CF94" i="18"/>
  <c r="BX94" i="18"/>
  <c r="BP94" i="18"/>
  <c r="BH94" i="18"/>
  <c r="CN94" i="18"/>
  <c r="CE94" i="18"/>
  <c r="BW94" i="18"/>
  <c r="BO94" i="18"/>
  <c r="BG94" i="18"/>
  <c r="CM94" i="18"/>
  <c r="CD94" i="18"/>
  <c r="BV94" i="18"/>
  <c r="BN94" i="18"/>
  <c r="BF94" i="18"/>
  <c r="CL94" i="18"/>
  <c r="CC94" i="18"/>
  <c r="BU94" i="18"/>
  <c r="BM94" i="18"/>
  <c r="BE94" i="18"/>
  <c r="BT94" i="18"/>
  <c r="CG102" i="18"/>
  <c r="BY102" i="18"/>
  <c r="BQ102" i="18"/>
  <c r="BI102" i="18"/>
  <c r="CF102" i="18"/>
  <c r="BX102" i="18"/>
  <c r="BP102" i="18"/>
  <c r="BH102" i="18"/>
  <c r="CN102" i="18"/>
  <c r="CE102" i="18"/>
  <c r="BW102" i="18"/>
  <c r="BO102" i="18"/>
  <c r="BG102" i="18"/>
  <c r="CM102" i="18"/>
  <c r="CD102" i="18"/>
  <c r="BV102" i="18"/>
  <c r="BN102" i="18"/>
  <c r="BF102" i="18"/>
  <c r="CL102" i="18"/>
  <c r="CC102" i="18"/>
  <c r="BU102" i="18"/>
  <c r="BM102" i="18"/>
  <c r="BE102" i="18"/>
  <c r="BT102" i="18"/>
  <c r="CJ124" i="18"/>
  <c r="CA124" i="18"/>
  <c r="BS124" i="18"/>
  <c r="BK124" i="18"/>
  <c r="BC124" i="18"/>
  <c r="CK124" i="18"/>
  <c r="BZ124" i="18"/>
  <c r="BQ124" i="18"/>
  <c r="BH124" i="18"/>
  <c r="CI124" i="18"/>
  <c r="BY124" i="18"/>
  <c r="BP124" i="18"/>
  <c r="BG124" i="18"/>
  <c r="CG124" i="18"/>
  <c r="BX124" i="18"/>
  <c r="BO124" i="18"/>
  <c r="BF124" i="18"/>
  <c r="CF124" i="18"/>
  <c r="BW124" i="18"/>
  <c r="BN124" i="18"/>
  <c r="BE124" i="18"/>
  <c r="CE124" i="18"/>
  <c r="BV124" i="18"/>
  <c r="BM124" i="18"/>
  <c r="BD124" i="18"/>
  <c r="CL124" i="18"/>
  <c r="CB124" i="18"/>
  <c r="BR124" i="18"/>
  <c r="BI124" i="18"/>
  <c r="CN124" i="18"/>
  <c r="AS516" i="18"/>
  <c r="AS514" i="18"/>
  <c r="AS512" i="18"/>
  <c r="AS511" i="18"/>
  <c r="AS513" i="18"/>
  <c r="AS515" i="18"/>
  <c r="AG565" i="18"/>
  <c r="AG561" i="18"/>
  <c r="AG557" i="18"/>
  <c r="AG553" i="18"/>
  <c r="C89" i="6" s="1"/>
  <c r="C78" i="6"/>
  <c r="I78" i="6" s="1"/>
  <c r="C76" i="6"/>
  <c r="I76" i="6" s="1"/>
  <c r="AG535" i="18"/>
  <c r="C70" i="6" s="1"/>
  <c r="I70" i="6" s="1"/>
  <c r="C84" i="6"/>
  <c r="I84" i="6" s="1"/>
  <c r="C72" i="6"/>
  <c r="I72" i="6" s="1"/>
  <c r="AG530" i="18"/>
  <c r="C65" i="6" s="1"/>
  <c r="I65" i="6" s="1"/>
  <c r="AG524" i="18"/>
  <c r="C59" i="6" s="1"/>
  <c r="I59" i="6" s="1"/>
  <c r="AG564" i="18"/>
  <c r="AG560" i="18"/>
  <c r="AG556" i="18"/>
  <c r="AG533" i="18"/>
  <c r="C68" i="6" s="1"/>
  <c r="I68" i="6" s="1"/>
  <c r="AG527" i="18"/>
  <c r="C62" i="6" s="1"/>
  <c r="I62" i="6" s="1"/>
  <c r="AG521" i="18"/>
  <c r="C56" i="6" s="1"/>
  <c r="I56" i="6" s="1"/>
  <c r="AG552" i="18"/>
  <c r="C71" i="6"/>
  <c r="I71" i="6" s="1"/>
  <c r="AG529" i="18"/>
  <c r="C64" i="6" s="1"/>
  <c r="I64" i="6" s="1"/>
  <c r="AG523" i="18"/>
  <c r="C58" i="6" s="1"/>
  <c r="I58" i="6" s="1"/>
  <c r="AG563" i="18"/>
  <c r="AG559" i="18"/>
  <c r="AG555" i="18"/>
  <c r="C83" i="6"/>
  <c r="I83" i="6" s="1"/>
  <c r="C80" i="6"/>
  <c r="I80" i="6" s="1"/>
  <c r="AG531" i="18"/>
  <c r="C66" i="6" s="1"/>
  <c r="I66" i="6" s="1"/>
  <c r="C82" i="6"/>
  <c r="I82" i="6" s="1"/>
  <c r="C73" i="6"/>
  <c r="I73" i="6" s="1"/>
  <c r="AG558" i="18"/>
  <c r="AG525" i="18"/>
  <c r="C60" i="6" s="1"/>
  <c r="I60" i="6" s="1"/>
  <c r="AG562" i="18"/>
  <c r="AG554" i="18"/>
  <c r="C90" i="6" s="1"/>
  <c r="C79" i="6"/>
  <c r="I79" i="6" s="1"/>
  <c r="AG519" i="18"/>
  <c r="AG566" i="18"/>
  <c r="BJ12" i="18"/>
  <c r="BR12" i="18"/>
  <c r="BZ12" i="18"/>
  <c r="BJ13" i="18"/>
  <c r="BR13" i="18"/>
  <c r="BZ13" i="18"/>
  <c r="BJ14" i="18"/>
  <c r="BR14" i="18"/>
  <c r="BZ14" i="18"/>
  <c r="CV1594" i="18"/>
  <c r="CV1590" i="18"/>
  <c r="CV1593" i="18"/>
  <c r="CV1592" i="18"/>
  <c r="CV1591" i="18"/>
  <c r="CV1595" i="18"/>
  <c r="BJ16" i="18"/>
  <c r="BR16" i="18"/>
  <c r="BZ16" i="18"/>
  <c r="BJ17" i="18"/>
  <c r="BR17" i="18"/>
  <c r="BZ17" i="18"/>
  <c r="BJ18" i="18"/>
  <c r="BR18" i="18"/>
  <c r="BZ18" i="18"/>
  <c r="BJ19" i="18"/>
  <c r="BR19" i="18"/>
  <c r="BZ19" i="18"/>
  <c r="BJ20" i="18"/>
  <c r="BR20" i="18"/>
  <c r="BZ20" i="18"/>
  <c r="BJ21" i="18"/>
  <c r="BR21" i="18"/>
  <c r="BZ21" i="18"/>
  <c r="BJ22" i="18"/>
  <c r="BR22" i="18"/>
  <c r="BZ22" i="18"/>
  <c r="BJ23" i="18"/>
  <c r="BR23" i="18"/>
  <c r="BZ23" i="18"/>
  <c r="BJ24" i="18"/>
  <c r="BR24" i="18"/>
  <c r="BZ24" i="18"/>
  <c r="BJ25" i="18"/>
  <c r="BR25" i="18"/>
  <c r="BZ25" i="18"/>
  <c r="BJ26" i="18"/>
  <c r="BR26" i="18"/>
  <c r="BZ26" i="18"/>
  <c r="BJ27" i="18"/>
  <c r="BR27" i="18"/>
  <c r="BZ27" i="18"/>
  <c r="BJ28" i="18"/>
  <c r="BR28" i="18"/>
  <c r="BZ28" i="18"/>
  <c r="BJ29" i="18"/>
  <c r="BR29" i="18"/>
  <c r="BZ29" i="18"/>
  <c r="BJ30" i="18"/>
  <c r="BR30" i="18"/>
  <c r="BZ30" i="18"/>
  <c r="BJ31" i="18"/>
  <c r="BR31" i="18"/>
  <c r="BZ31" i="18"/>
  <c r="BJ32" i="18"/>
  <c r="BR32" i="18"/>
  <c r="BZ32" i="18"/>
  <c r="CI32" i="18"/>
  <c r="BJ33" i="18"/>
  <c r="BR33" i="18"/>
  <c r="BZ33" i="18"/>
  <c r="CI33" i="18"/>
  <c r="BJ34" i="18"/>
  <c r="BR34" i="18"/>
  <c r="BZ34" i="18"/>
  <c r="CI34" i="18"/>
  <c r="BJ35" i="18"/>
  <c r="BR35" i="18"/>
  <c r="BZ35" i="18"/>
  <c r="CI35" i="18"/>
  <c r="BJ36" i="18"/>
  <c r="BR36" i="18"/>
  <c r="BZ36" i="18"/>
  <c r="CI36" i="18"/>
  <c r="BJ37" i="18"/>
  <c r="BR37" i="18"/>
  <c r="BZ37" i="18"/>
  <c r="CI37" i="18"/>
  <c r="BJ38" i="18"/>
  <c r="BR38" i="18"/>
  <c r="BZ38" i="18"/>
  <c r="CI38" i="18"/>
  <c r="BJ39" i="18"/>
  <c r="BR39" i="18"/>
  <c r="BZ39" i="18"/>
  <c r="CI39" i="18"/>
  <c r="BJ40" i="18"/>
  <c r="BR40" i="18"/>
  <c r="BZ40" i="18"/>
  <c r="CI40" i="18"/>
  <c r="BJ41" i="18"/>
  <c r="BR41" i="18"/>
  <c r="BZ41" i="18"/>
  <c r="CI41" i="18"/>
  <c r="BJ42" i="18"/>
  <c r="BR42" i="18"/>
  <c r="BZ42" i="18"/>
  <c r="CI42" i="18"/>
  <c r="BJ43" i="18"/>
  <c r="BR43" i="18"/>
  <c r="BZ43" i="18"/>
  <c r="CI43" i="18"/>
  <c r="BJ44" i="18"/>
  <c r="BR44" i="18"/>
  <c r="BZ44" i="18"/>
  <c r="CI44" i="18"/>
  <c r="BJ45" i="18"/>
  <c r="BR45" i="18"/>
  <c r="BZ45" i="18"/>
  <c r="CI45" i="18"/>
  <c r="BJ46" i="18"/>
  <c r="BR46" i="18"/>
  <c r="BZ46" i="18"/>
  <c r="CI46" i="18"/>
  <c r="BJ47" i="18"/>
  <c r="BR47" i="18"/>
  <c r="BZ47" i="18"/>
  <c r="CI47" i="18"/>
  <c r="CF48" i="18"/>
  <c r="BX48" i="18"/>
  <c r="BP48" i="18"/>
  <c r="BH48" i="18"/>
  <c r="BK48" i="18"/>
  <c r="BT48" i="18"/>
  <c r="CC48" i="18"/>
  <c r="CM48" i="18"/>
  <c r="CF50" i="18"/>
  <c r="BX50" i="18"/>
  <c r="BP50" i="18"/>
  <c r="BH50" i="18"/>
  <c r="BK50" i="18"/>
  <c r="BT50" i="18"/>
  <c r="CC50" i="18"/>
  <c r="CM50" i="18"/>
  <c r="CF52" i="18"/>
  <c r="BX52" i="18"/>
  <c r="BP52" i="18"/>
  <c r="BH52" i="18"/>
  <c r="BK52" i="18"/>
  <c r="BT52" i="18"/>
  <c r="CC52" i="18"/>
  <c r="CM52" i="18"/>
  <c r="CF54" i="18"/>
  <c r="BX54" i="18"/>
  <c r="BP54" i="18"/>
  <c r="BH54" i="18"/>
  <c r="BK54" i="18"/>
  <c r="BT54" i="18"/>
  <c r="CC54" i="18"/>
  <c r="CM54" i="18"/>
  <c r="CF56" i="18"/>
  <c r="BX56" i="18"/>
  <c r="BP56" i="18"/>
  <c r="BH56" i="18"/>
  <c r="BK56" i="18"/>
  <c r="BT56" i="18"/>
  <c r="CC56" i="18"/>
  <c r="CM56" i="18"/>
  <c r="CF58" i="18"/>
  <c r="BX58" i="18"/>
  <c r="BP58" i="18"/>
  <c r="BH58" i="18"/>
  <c r="CM58" i="18"/>
  <c r="CD58" i="18"/>
  <c r="BV58" i="18"/>
  <c r="BN58" i="18"/>
  <c r="BF58" i="18"/>
  <c r="CL58" i="18"/>
  <c r="CC58" i="18"/>
  <c r="BU58" i="18"/>
  <c r="BM58" i="18"/>
  <c r="BL58" i="18"/>
  <c r="BZ58" i="18"/>
  <c r="CN58" i="18"/>
  <c r="BC61" i="18"/>
  <c r="BQ61" i="18"/>
  <c r="CB61" i="18"/>
  <c r="BC65" i="18"/>
  <c r="BQ65" i="18"/>
  <c r="CB65" i="18"/>
  <c r="BC70" i="18"/>
  <c r="BZ70" i="18"/>
  <c r="CG71" i="18"/>
  <c r="BY71" i="18"/>
  <c r="BQ71" i="18"/>
  <c r="BI71" i="18"/>
  <c r="CF71" i="18"/>
  <c r="BX71" i="18"/>
  <c r="BP71" i="18"/>
  <c r="BH71" i="18"/>
  <c r="CN71" i="18"/>
  <c r="CE71" i="18"/>
  <c r="BW71" i="18"/>
  <c r="BO71" i="18"/>
  <c r="BG71" i="18"/>
  <c r="CM71" i="18"/>
  <c r="CD71" i="18"/>
  <c r="BV71" i="18"/>
  <c r="BN71" i="18"/>
  <c r="BF71" i="18"/>
  <c r="CL71" i="18"/>
  <c r="CC71" i="18"/>
  <c r="BU71" i="18"/>
  <c r="BM71" i="18"/>
  <c r="BE71" i="18"/>
  <c r="BT71" i="18"/>
  <c r="BC78" i="18"/>
  <c r="BZ78" i="18"/>
  <c r="CG79" i="18"/>
  <c r="BY79" i="18"/>
  <c r="BQ79" i="18"/>
  <c r="BI79" i="18"/>
  <c r="CF79" i="18"/>
  <c r="BX79" i="18"/>
  <c r="BP79" i="18"/>
  <c r="BH79" i="18"/>
  <c r="CN79" i="18"/>
  <c r="CE79" i="18"/>
  <c r="BW79" i="18"/>
  <c r="BO79" i="18"/>
  <c r="BG79" i="18"/>
  <c r="CM79" i="18"/>
  <c r="CD79" i="18"/>
  <c r="BV79" i="18"/>
  <c r="BN79" i="18"/>
  <c r="BF79" i="18"/>
  <c r="CL79" i="18"/>
  <c r="CC79" i="18"/>
  <c r="BU79" i="18"/>
  <c r="BM79" i="18"/>
  <c r="BE79" i="18"/>
  <c r="BT79" i="18"/>
  <c r="BC86" i="18"/>
  <c r="BZ86" i="18"/>
  <c r="CG87" i="18"/>
  <c r="BY87" i="18"/>
  <c r="BQ87" i="18"/>
  <c r="BI87" i="18"/>
  <c r="CF87" i="18"/>
  <c r="BX87" i="18"/>
  <c r="BP87" i="18"/>
  <c r="BH87" i="18"/>
  <c r="CN87" i="18"/>
  <c r="CE87" i="18"/>
  <c r="BW87" i="18"/>
  <c r="BO87" i="18"/>
  <c r="BG87" i="18"/>
  <c r="CM87" i="18"/>
  <c r="CD87" i="18"/>
  <c r="BV87" i="18"/>
  <c r="BN87" i="18"/>
  <c r="BF87" i="18"/>
  <c r="CL87" i="18"/>
  <c r="CC87" i="18"/>
  <c r="BU87" i="18"/>
  <c r="BM87" i="18"/>
  <c r="BE87" i="18"/>
  <c r="BT87" i="18"/>
  <c r="BC94" i="18"/>
  <c r="BZ94" i="18"/>
  <c r="CG95" i="18"/>
  <c r="BY95" i="18"/>
  <c r="BQ95" i="18"/>
  <c r="BI95" i="18"/>
  <c r="CF95" i="18"/>
  <c r="BX95" i="18"/>
  <c r="BP95" i="18"/>
  <c r="BH95" i="18"/>
  <c r="CN95" i="18"/>
  <c r="CE95" i="18"/>
  <c r="BW95" i="18"/>
  <c r="BO95" i="18"/>
  <c r="BG95" i="18"/>
  <c r="CM95" i="18"/>
  <c r="CD95" i="18"/>
  <c r="BV95" i="18"/>
  <c r="BN95" i="18"/>
  <c r="BF95" i="18"/>
  <c r="CL95" i="18"/>
  <c r="CC95" i="18"/>
  <c r="BU95" i="18"/>
  <c r="BM95" i="18"/>
  <c r="BE95" i="18"/>
  <c r="BT95" i="18"/>
  <c r="BC102" i="18"/>
  <c r="BZ102" i="18"/>
  <c r="CG103" i="18"/>
  <c r="BY103" i="18"/>
  <c r="BQ103" i="18"/>
  <c r="BI103" i="18"/>
  <c r="CF103" i="18"/>
  <c r="BX103" i="18"/>
  <c r="BP103" i="18"/>
  <c r="BH103" i="18"/>
  <c r="CN103" i="18"/>
  <c r="CE103" i="18"/>
  <c r="BW103" i="18"/>
  <c r="BO103" i="18"/>
  <c r="BG103" i="18"/>
  <c r="CM103" i="18"/>
  <c r="CD103" i="18"/>
  <c r="BV103" i="18"/>
  <c r="BN103" i="18"/>
  <c r="BF103" i="18"/>
  <c r="CL103" i="18"/>
  <c r="CC103" i="18"/>
  <c r="BU103" i="18"/>
  <c r="BM103" i="18"/>
  <c r="BE103" i="18"/>
  <c r="BT103" i="18"/>
  <c r="BJ124" i="18"/>
  <c r="BC33" i="18"/>
  <c r="BK33" i="18"/>
  <c r="BS33" i="18"/>
  <c r="CA33" i="18"/>
  <c r="BC34" i="18"/>
  <c r="BK34" i="18"/>
  <c r="BS34" i="18"/>
  <c r="CA34" i="18"/>
  <c r="BC35" i="18"/>
  <c r="BK35" i="18"/>
  <c r="BS35" i="18"/>
  <c r="CA35" i="18"/>
  <c r="BC36" i="18"/>
  <c r="BK36" i="18"/>
  <c r="BS36" i="18"/>
  <c r="CA36" i="18"/>
  <c r="BC37" i="18"/>
  <c r="BK37" i="18"/>
  <c r="BS37" i="18"/>
  <c r="CA37" i="18"/>
  <c r="BC38" i="18"/>
  <c r="BK38" i="18"/>
  <c r="BS38" i="18"/>
  <c r="CA38" i="18"/>
  <c r="BC39" i="18"/>
  <c r="BK39" i="18"/>
  <c r="BS39" i="18"/>
  <c r="CA39" i="18"/>
  <c r="BC40" i="18"/>
  <c r="BK40" i="18"/>
  <c r="BS40" i="18"/>
  <c r="CA40" i="18"/>
  <c r="BC41" i="18"/>
  <c r="BK41" i="18"/>
  <c r="BS41" i="18"/>
  <c r="CA41" i="18"/>
  <c r="BC42" i="18"/>
  <c r="BK42" i="18"/>
  <c r="BS42" i="18"/>
  <c r="CA42" i="18"/>
  <c r="BC43" i="18"/>
  <c r="BK43" i="18"/>
  <c r="BS43" i="18"/>
  <c r="CA43" i="18"/>
  <c r="BC44" i="18"/>
  <c r="BK44" i="18"/>
  <c r="BS44" i="18"/>
  <c r="CA44" i="18"/>
  <c r="BC45" i="18"/>
  <c r="BK45" i="18"/>
  <c r="BS45" i="18"/>
  <c r="CA45" i="18"/>
  <c r="BC46" i="18"/>
  <c r="BK46" i="18"/>
  <c r="BS46" i="18"/>
  <c r="CA46" i="18"/>
  <c r="BC47" i="18"/>
  <c r="BK47" i="18"/>
  <c r="BS47" i="18"/>
  <c r="CA47" i="18"/>
  <c r="BC48" i="18"/>
  <c r="BL48" i="18"/>
  <c r="BU48" i="18"/>
  <c r="CD48" i="18"/>
  <c r="CN48" i="18"/>
  <c r="BC50" i="18"/>
  <c r="BL50" i="18"/>
  <c r="BU50" i="18"/>
  <c r="CD50" i="18"/>
  <c r="CN50" i="18"/>
  <c r="BC52" i="18"/>
  <c r="BL52" i="18"/>
  <c r="BU52" i="18"/>
  <c r="CD52" i="18"/>
  <c r="CN52" i="18"/>
  <c r="BC54" i="18"/>
  <c r="BL54" i="18"/>
  <c r="BU54" i="18"/>
  <c r="CD54" i="18"/>
  <c r="CN54" i="18"/>
  <c r="BC56" i="18"/>
  <c r="BL56" i="18"/>
  <c r="BU56" i="18"/>
  <c r="CD56" i="18"/>
  <c r="CN56" i="18"/>
  <c r="BC58" i="18"/>
  <c r="BO58" i="18"/>
  <c r="CA58" i="18"/>
  <c r="BD61" i="18"/>
  <c r="BR61" i="18"/>
  <c r="CE61" i="18"/>
  <c r="CF62" i="18"/>
  <c r="BX62" i="18"/>
  <c r="BP62" i="18"/>
  <c r="BH62" i="18"/>
  <c r="CM62" i="18"/>
  <c r="CD62" i="18"/>
  <c r="BV62" i="18"/>
  <c r="BN62" i="18"/>
  <c r="BF62" i="18"/>
  <c r="CL62" i="18"/>
  <c r="CC62" i="18"/>
  <c r="BU62" i="18"/>
  <c r="BM62" i="18"/>
  <c r="BE62" i="18"/>
  <c r="BO62" i="18"/>
  <c r="CA62" i="18"/>
  <c r="BD65" i="18"/>
  <c r="BR65" i="18"/>
  <c r="CE65" i="18"/>
  <c r="CF66" i="18"/>
  <c r="BX66" i="18"/>
  <c r="BP66" i="18"/>
  <c r="BH66" i="18"/>
  <c r="CM66" i="18"/>
  <c r="CD66" i="18"/>
  <c r="BV66" i="18"/>
  <c r="BN66" i="18"/>
  <c r="BF66" i="18"/>
  <c r="CL66" i="18"/>
  <c r="CC66" i="18"/>
  <c r="BU66" i="18"/>
  <c r="BM66" i="18"/>
  <c r="BE66" i="18"/>
  <c r="BO66" i="18"/>
  <c r="CA66" i="18"/>
  <c r="BD70" i="18"/>
  <c r="CA70" i="18"/>
  <c r="BC71" i="18"/>
  <c r="BZ71" i="18"/>
  <c r="CG72" i="18"/>
  <c r="BY72" i="18"/>
  <c r="BQ72" i="18"/>
  <c r="BI72" i="18"/>
  <c r="CF72" i="18"/>
  <c r="BX72" i="18"/>
  <c r="BP72" i="18"/>
  <c r="BH72" i="18"/>
  <c r="CN72" i="18"/>
  <c r="CE72" i="18"/>
  <c r="BW72" i="18"/>
  <c r="BO72" i="18"/>
  <c r="BG72" i="18"/>
  <c r="CM72" i="18"/>
  <c r="CD72" i="18"/>
  <c r="BV72" i="18"/>
  <c r="BN72" i="18"/>
  <c r="BF72" i="18"/>
  <c r="CL72" i="18"/>
  <c r="CC72" i="18"/>
  <c r="BU72" i="18"/>
  <c r="BM72" i="18"/>
  <c r="BE72" i="18"/>
  <c r="BT72" i="18"/>
  <c r="BD78" i="18"/>
  <c r="CA78" i="18"/>
  <c r="BC79" i="18"/>
  <c r="BZ79" i="18"/>
  <c r="CG80" i="18"/>
  <c r="BY80" i="18"/>
  <c r="BQ80" i="18"/>
  <c r="BI80" i="18"/>
  <c r="CF80" i="18"/>
  <c r="BX80" i="18"/>
  <c r="BP80" i="18"/>
  <c r="BH80" i="18"/>
  <c r="CN80" i="18"/>
  <c r="CE80" i="18"/>
  <c r="BW80" i="18"/>
  <c r="BO80" i="18"/>
  <c r="BG80" i="18"/>
  <c r="CM80" i="18"/>
  <c r="CD80" i="18"/>
  <c r="BV80" i="18"/>
  <c r="BN80" i="18"/>
  <c r="BF80" i="18"/>
  <c r="CL80" i="18"/>
  <c r="CC80" i="18"/>
  <c r="BU80" i="18"/>
  <c r="BM80" i="18"/>
  <c r="BE80" i="18"/>
  <c r="BT80" i="18"/>
  <c r="BD86" i="18"/>
  <c r="CA86" i="18"/>
  <c r="BC87" i="18"/>
  <c r="BZ87" i="18"/>
  <c r="CG88" i="18"/>
  <c r="BY88" i="18"/>
  <c r="BQ88" i="18"/>
  <c r="BI88" i="18"/>
  <c r="CF88" i="18"/>
  <c r="BX88" i="18"/>
  <c r="BP88" i="18"/>
  <c r="BH88" i="18"/>
  <c r="CN88" i="18"/>
  <c r="CE88" i="18"/>
  <c r="BW88" i="18"/>
  <c r="BO88" i="18"/>
  <c r="BG88" i="18"/>
  <c r="CM88" i="18"/>
  <c r="CD88" i="18"/>
  <c r="BV88" i="18"/>
  <c r="BN88" i="18"/>
  <c r="BF88" i="18"/>
  <c r="CL88" i="18"/>
  <c r="CC88" i="18"/>
  <c r="BU88" i="18"/>
  <c r="BM88" i="18"/>
  <c r="BE88" i="18"/>
  <c r="BT88" i="18"/>
  <c r="BD94" i="18"/>
  <c r="CA94" i="18"/>
  <c r="BC95" i="18"/>
  <c r="BZ95" i="18"/>
  <c r="CG96" i="18"/>
  <c r="BY96" i="18"/>
  <c r="BQ96" i="18"/>
  <c r="BI96" i="18"/>
  <c r="CF96" i="18"/>
  <c r="BX96" i="18"/>
  <c r="BP96" i="18"/>
  <c r="BH96" i="18"/>
  <c r="CN96" i="18"/>
  <c r="CE96" i="18"/>
  <c r="BW96" i="18"/>
  <c r="BO96" i="18"/>
  <c r="BG96" i="18"/>
  <c r="CM96" i="18"/>
  <c r="CD96" i="18"/>
  <c r="BV96" i="18"/>
  <c r="BN96" i="18"/>
  <c r="BF96" i="18"/>
  <c r="CL96" i="18"/>
  <c r="CC96" i="18"/>
  <c r="BU96" i="18"/>
  <c r="BM96" i="18"/>
  <c r="BE96" i="18"/>
  <c r="BT96" i="18"/>
  <c r="BS97" i="18"/>
  <c r="BR98" i="18"/>
  <c r="CK98" i="18"/>
  <c r="BL99" i="18"/>
  <c r="CJ99" i="18"/>
  <c r="BK100" i="18"/>
  <c r="CI100" i="18"/>
  <c r="BJ101" i="18"/>
  <c r="CB101" i="18"/>
  <c r="BD102" i="18"/>
  <c r="CA102" i="18"/>
  <c r="BC103" i="18"/>
  <c r="BZ103" i="18"/>
  <c r="CG104" i="18"/>
  <c r="BY104" i="18"/>
  <c r="BQ104" i="18"/>
  <c r="BI104" i="18"/>
  <c r="CF104" i="18"/>
  <c r="BX104" i="18"/>
  <c r="BP104" i="18"/>
  <c r="BH104" i="18"/>
  <c r="CN104" i="18"/>
  <c r="CE104" i="18"/>
  <c r="BW104" i="18"/>
  <c r="BO104" i="18"/>
  <c r="BG104" i="18"/>
  <c r="CM104" i="18"/>
  <c r="CD104" i="18"/>
  <c r="BV104" i="18"/>
  <c r="BN104" i="18"/>
  <c r="BF104" i="18"/>
  <c r="CL104" i="18"/>
  <c r="CC104" i="18"/>
  <c r="BU104" i="18"/>
  <c r="BM104" i="18"/>
  <c r="BE104" i="18"/>
  <c r="BT104" i="18"/>
  <c r="CB109" i="18"/>
  <c r="CJ116" i="18"/>
  <c r="CA116" i="18"/>
  <c r="BS116" i="18"/>
  <c r="BK116" i="18"/>
  <c r="BC116" i="18"/>
  <c r="CK116" i="18"/>
  <c r="BZ116" i="18"/>
  <c r="BQ116" i="18"/>
  <c r="BH116" i="18"/>
  <c r="CI116" i="18"/>
  <c r="BY116" i="18"/>
  <c r="BP116" i="18"/>
  <c r="BG116" i="18"/>
  <c r="CG116" i="18"/>
  <c r="BX116" i="18"/>
  <c r="BO116" i="18"/>
  <c r="BF116" i="18"/>
  <c r="CF116" i="18"/>
  <c r="BW116" i="18"/>
  <c r="BN116" i="18"/>
  <c r="BE116" i="18"/>
  <c r="CE116" i="18"/>
  <c r="BV116" i="18"/>
  <c r="BM116" i="18"/>
  <c r="BD116" i="18"/>
  <c r="CL116" i="18"/>
  <c r="CB116" i="18"/>
  <c r="BR116" i="18"/>
  <c r="BI116" i="18"/>
  <c r="CN116" i="18"/>
  <c r="BM121" i="18"/>
  <c r="BL124" i="18"/>
  <c r="BJ110" i="18"/>
  <c r="BR110" i="18"/>
  <c r="BZ110" i="18"/>
  <c r="CI110" i="18"/>
  <c r="BJ111" i="18"/>
  <c r="BR111" i="18"/>
  <c r="BZ111" i="18"/>
  <c r="CI111" i="18"/>
  <c r="BJ112" i="18"/>
  <c r="BR112" i="18"/>
  <c r="BZ112" i="18"/>
  <c r="CI112" i="18"/>
  <c r="BJ113" i="18"/>
  <c r="BR113" i="18"/>
  <c r="BZ113" i="18"/>
  <c r="CI113" i="18"/>
  <c r="BJ114" i="18"/>
  <c r="BR114" i="18"/>
  <c r="BZ114" i="18"/>
  <c r="CI114" i="18"/>
  <c r="CJ118" i="18"/>
  <c r="CA118" i="18"/>
  <c r="BS118" i="18"/>
  <c r="BK118" i="18"/>
  <c r="BC118" i="18"/>
  <c r="BL118" i="18"/>
  <c r="BU118" i="18"/>
  <c r="CD118" i="18"/>
  <c r="CN118" i="18"/>
  <c r="CK181" i="18"/>
  <c r="CB181" i="18"/>
  <c r="BT181" i="18"/>
  <c r="BL181" i="18"/>
  <c r="BD181" i="18"/>
  <c r="CJ181" i="18"/>
  <c r="CA181" i="18"/>
  <c r="BS181" i="18"/>
  <c r="BK181" i="18"/>
  <c r="BC181" i="18"/>
  <c r="CN181" i="18"/>
  <c r="CE181" i="18"/>
  <c r="BW181" i="18"/>
  <c r="BO181" i="18"/>
  <c r="BG181" i="18"/>
  <c r="CM181" i="18"/>
  <c r="BY181" i="18"/>
  <c r="BM181" i="18"/>
  <c r="CL181" i="18"/>
  <c r="BX181" i="18"/>
  <c r="BJ181" i="18"/>
  <c r="CI181" i="18"/>
  <c r="BV181" i="18"/>
  <c r="BI181" i="18"/>
  <c r="CG181" i="18"/>
  <c r="BU181" i="18"/>
  <c r="BH181" i="18"/>
  <c r="CF181" i="18"/>
  <c r="BR181" i="18"/>
  <c r="BF181" i="18"/>
  <c r="CD181" i="18"/>
  <c r="BQ181" i="18"/>
  <c r="BE181" i="18"/>
  <c r="BE110" i="18"/>
  <c r="BM110" i="18"/>
  <c r="BU110" i="18"/>
  <c r="CC110" i="18"/>
  <c r="CL110" i="18"/>
  <c r="BE111" i="18"/>
  <c r="BM111" i="18"/>
  <c r="BU111" i="18"/>
  <c r="CC111" i="18"/>
  <c r="CL111" i="18"/>
  <c r="BE112" i="18"/>
  <c r="BM112" i="18"/>
  <c r="BU112" i="18"/>
  <c r="CC112" i="18"/>
  <c r="CL112" i="18"/>
  <c r="BE113" i="18"/>
  <c r="BM113" i="18"/>
  <c r="BU113" i="18"/>
  <c r="CC113" i="18"/>
  <c r="CL113" i="18"/>
  <c r="BE114" i="18"/>
  <c r="BM114" i="18"/>
  <c r="BU114" i="18"/>
  <c r="CC114" i="18"/>
  <c r="CM114" i="18"/>
  <c r="BG115" i="18"/>
  <c r="BP115" i="18"/>
  <c r="BY115" i="18"/>
  <c r="CI115" i="18"/>
  <c r="BI117" i="18"/>
  <c r="BR117" i="18"/>
  <c r="CB117" i="18"/>
  <c r="CL117" i="18"/>
  <c r="BF118" i="18"/>
  <c r="BO118" i="18"/>
  <c r="BX118" i="18"/>
  <c r="CG118" i="18"/>
  <c r="CJ119" i="18"/>
  <c r="CA119" i="18"/>
  <c r="BS119" i="18"/>
  <c r="BK119" i="18"/>
  <c r="BC119" i="18"/>
  <c r="BL119" i="18"/>
  <c r="BU119" i="18"/>
  <c r="CD119" i="18"/>
  <c r="CN119" i="18"/>
  <c r="BJ122" i="18"/>
  <c r="BT122" i="18"/>
  <c r="CC122" i="18"/>
  <c r="BG123" i="18"/>
  <c r="BP123" i="18"/>
  <c r="BY123" i="18"/>
  <c r="CI123" i="18"/>
  <c r="BJ125" i="18"/>
  <c r="BV125" i="18"/>
  <c r="CF125" i="18"/>
  <c r="CL126" i="18"/>
  <c r="CC126" i="18"/>
  <c r="BU126" i="18"/>
  <c r="BM126" i="18"/>
  <c r="BE126" i="18"/>
  <c r="CJ126" i="18"/>
  <c r="CA126" i="18"/>
  <c r="BS126" i="18"/>
  <c r="BK126" i="18"/>
  <c r="BC126" i="18"/>
  <c r="BN126" i="18"/>
  <c r="BX126" i="18"/>
  <c r="CI126" i="18"/>
  <c r="BH128" i="18"/>
  <c r="BR128" i="18"/>
  <c r="CD128" i="18"/>
  <c r="BJ129" i="18"/>
  <c r="BV129" i="18"/>
  <c r="CI129" i="18"/>
  <c r="BZ181" i="18"/>
  <c r="BF110" i="18"/>
  <c r="BN110" i="18"/>
  <c r="BV110" i="18"/>
  <c r="CD110" i="18"/>
  <c r="CM110" i="18"/>
  <c r="BF111" i="18"/>
  <c r="BN111" i="18"/>
  <c r="BV111" i="18"/>
  <c r="CD111" i="18"/>
  <c r="CM111" i="18"/>
  <c r="BF112" i="18"/>
  <c r="BN112" i="18"/>
  <c r="BV112" i="18"/>
  <c r="CD112" i="18"/>
  <c r="CM112" i="18"/>
  <c r="BF113" i="18"/>
  <c r="BN113" i="18"/>
  <c r="BV113" i="18"/>
  <c r="CD113" i="18"/>
  <c r="CM113" i="18"/>
  <c r="BF114" i="18"/>
  <c r="BN114" i="18"/>
  <c r="BV114" i="18"/>
  <c r="CD114" i="18"/>
  <c r="CN114" i="18"/>
  <c r="BH115" i="18"/>
  <c r="BQ115" i="18"/>
  <c r="BZ115" i="18"/>
  <c r="CK115" i="18"/>
  <c r="BJ117" i="18"/>
  <c r="BT117" i="18"/>
  <c r="CC117" i="18"/>
  <c r="BG118" i="18"/>
  <c r="BP118" i="18"/>
  <c r="BY118" i="18"/>
  <c r="CI118" i="18"/>
  <c r="BV119" i="18"/>
  <c r="CE119" i="18"/>
  <c r="CJ122" i="18"/>
  <c r="CA122" i="18"/>
  <c r="BS122" i="18"/>
  <c r="BK122" i="18"/>
  <c r="BC122" i="18"/>
  <c r="BL122" i="18"/>
  <c r="BU122" i="18"/>
  <c r="CD122" i="18"/>
  <c r="CN122" i="18"/>
  <c r="BH123" i="18"/>
  <c r="BQ123" i="18"/>
  <c r="BZ123" i="18"/>
  <c r="CK123" i="18"/>
  <c r="BL125" i="18"/>
  <c r="BW125" i="18"/>
  <c r="BD126" i="18"/>
  <c r="BO126" i="18"/>
  <c r="BY126" i="18"/>
  <c r="CK126" i="18"/>
  <c r="BI128" i="18"/>
  <c r="BT128" i="18"/>
  <c r="CE128" i="18"/>
  <c r="BL129" i="18"/>
  <c r="BW129" i="18"/>
  <c r="CC181" i="18"/>
  <c r="CK213" i="18"/>
  <c r="CB213" i="18"/>
  <c r="BT213" i="18"/>
  <c r="BL213" i="18"/>
  <c r="BD213" i="18"/>
  <c r="CF213" i="18"/>
  <c r="BX213" i="18"/>
  <c r="BP213" i="18"/>
  <c r="BH213" i="18"/>
  <c r="CE213" i="18"/>
  <c r="BU213" i="18"/>
  <c r="BJ213" i="18"/>
  <c r="CD213" i="18"/>
  <c r="BS213" i="18"/>
  <c r="BI213" i="18"/>
  <c r="CN213" i="18"/>
  <c r="CC213" i="18"/>
  <c r="BR213" i="18"/>
  <c r="BG213" i="18"/>
  <c r="CM213" i="18"/>
  <c r="CA213" i="18"/>
  <c r="BQ213" i="18"/>
  <c r="BF213" i="18"/>
  <c r="CL213" i="18"/>
  <c r="BZ213" i="18"/>
  <c r="BO213" i="18"/>
  <c r="BE213" i="18"/>
  <c r="CJ213" i="18"/>
  <c r="BY213" i="18"/>
  <c r="BN213" i="18"/>
  <c r="BC213" i="18"/>
  <c r="CG213" i="18"/>
  <c r="BV213" i="18"/>
  <c r="BK213" i="18"/>
  <c r="CI213" i="18"/>
  <c r="BW213" i="18"/>
  <c r="BM213" i="18"/>
  <c r="BG110" i="18"/>
  <c r="BO110" i="18"/>
  <c r="BW110" i="18"/>
  <c r="CE110" i="18"/>
  <c r="CN110" i="18"/>
  <c r="BG111" i="18"/>
  <c r="BO111" i="18"/>
  <c r="BW111" i="18"/>
  <c r="CE111" i="18"/>
  <c r="CN111" i="18"/>
  <c r="BG112" i="18"/>
  <c r="BO112" i="18"/>
  <c r="BW112" i="18"/>
  <c r="CE112" i="18"/>
  <c r="CN112" i="18"/>
  <c r="BG113" i="18"/>
  <c r="BO113" i="18"/>
  <c r="BW113" i="18"/>
  <c r="CE113" i="18"/>
  <c r="CN113" i="18"/>
  <c r="BG114" i="18"/>
  <c r="BO114" i="18"/>
  <c r="BW114" i="18"/>
  <c r="CE114" i="18"/>
  <c r="CB115" i="18"/>
  <c r="CL115" i="18"/>
  <c r="CJ117" i="18"/>
  <c r="CA117" i="18"/>
  <c r="BS117" i="18"/>
  <c r="BK117" i="18"/>
  <c r="BC117" i="18"/>
  <c r="BL117" i="18"/>
  <c r="BU117" i="18"/>
  <c r="CD117" i="18"/>
  <c r="CN117" i="18"/>
  <c r="BH118" i="18"/>
  <c r="BQ118" i="18"/>
  <c r="BZ118" i="18"/>
  <c r="CK118" i="18"/>
  <c r="BI123" i="18"/>
  <c r="BR123" i="18"/>
  <c r="CB123" i="18"/>
  <c r="CL123" i="18"/>
  <c r="CL125" i="18"/>
  <c r="CC125" i="18"/>
  <c r="BU125" i="18"/>
  <c r="BM125" i="18"/>
  <c r="BE125" i="18"/>
  <c r="CJ125" i="18"/>
  <c r="CA125" i="18"/>
  <c r="BS125" i="18"/>
  <c r="BK125" i="18"/>
  <c r="BC125" i="18"/>
  <c r="BN125" i="18"/>
  <c r="BX125" i="18"/>
  <c r="CI125" i="18"/>
  <c r="BJ128" i="18"/>
  <c r="BV128" i="18"/>
  <c r="CF128" i="18"/>
  <c r="CL129" i="18"/>
  <c r="CC129" i="18"/>
  <c r="BU129" i="18"/>
  <c r="BM129" i="18"/>
  <c r="BE129" i="18"/>
  <c r="CJ129" i="18"/>
  <c r="CA129" i="18"/>
  <c r="BS129" i="18"/>
  <c r="BK129" i="18"/>
  <c r="BC129" i="18"/>
  <c r="CG129" i="18"/>
  <c r="BY129" i="18"/>
  <c r="BN129" i="18"/>
  <c r="BX129" i="18"/>
  <c r="CM129" i="18"/>
  <c r="CJ179" i="18"/>
  <c r="CA179" i="18"/>
  <c r="BS179" i="18"/>
  <c r="BK179" i="18"/>
  <c r="BC179" i="18"/>
  <c r="CN179" i="18"/>
  <c r="CE179" i="18"/>
  <c r="BW179" i="18"/>
  <c r="BO179" i="18"/>
  <c r="BG179" i="18"/>
  <c r="CF179" i="18"/>
  <c r="BU179" i="18"/>
  <c r="BJ179" i="18"/>
  <c r="CD179" i="18"/>
  <c r="BT179" i="18"/>
  <c r="BI179" i="18"/>
  <c r="CC179" i="18"/>
  <c r="BR179" i="18"/>
  <c r="BH179" i="18"/>
  <c r="CM179" i="18"/>
  <c r="CB179" i="18"/>
  <c r="BQ179" i="18"/>
  <c r="BF179" i="18"/>
  <c r="CL179" i="18"/>
  <c r="BZ179" i="18"/>
  <c r="BP179" i="18"/>
  <c r="BE179" i="18"/>
  <c r="CK179" i="18"/>
  <c r="BY179" i="18"/>
  <c r="BN179" i="18"/>
  <c r="BD179" i="18"/>
  <c r="BH110" i="18"/>
  <c r="BP110" i="18"/>
  <c r="BX110" i="18"/>
  <c r="CF110" i="18"/>
  <c r="BH111" i="18"/>
  <c r="BP111" i="18"/>
  <c r="BX111" i="18"/>
  <c r="CF111" i="18"/>
  <c r="BH112" i="18"/>
  <c r="BP112" i="18"/>
  <c r="BX112" i="18"/>
  <c r="CF112" i="18"/>
  <c r="BH113" i="18"/>
  <c r="BP113" i="18"/>
  <c r="BX113" i="18"/>
  <c r="CF113" i="18"/>
  <c r="BH114" i="18"/>
  <c r="BP114" i="18"/>
  <c r="BX114" i="18"/>
  <c r="CF114" i="18"/>
  <c r="BJ115" i="18"/>
  <c r="BT115" i="18"/>
  <c r="CC115" i="18"/>
  <c r="BD117" i="18"/>
  <c r="BM117" i="18"/>
  <c r="BV117" i="18"/>
  <c r="CE117" i="18"/>
  <c r="BI118" i="18"/>
  <c r="BR118" i="18"/>
  <c r="CB118" i="18"/>
  <c r="CL118" i="18"/>
  <c r="BF119" i="18"/>
  <c r="BO119" i="18"/>
  <c r="BX119" i="18"/>
  <c r="CG119" i="18"/>
  <c r="CJ120" i="18"/>
  <c r="CA120" i="18"/>
  <c r="BS120" i="18"/>
  <c r="BK120" i="18"/>
  <c r="BC120" i="18"/>
  <c r="BL120" i="18"/>
  <c r="BU120" i="18"/>
  <c r="CD120" i="18"/>
  <c r="CN120" i="18"/>
  <c r="BE122" i="18"/>
  <c r="BN122" i="18"/>
  <c r="BW122" i="18"/>
  <c r="CF122" i="18"/>
  <c r="BJ123" i="18"/>
  <c r="BT123" i="18"/>
  <c r="CC123" i="18"/>
  <c r="BD125" i="18"/>
  <c r="BO125" i="18"/>
  <c r="BY125" i="18"/>
  <c r="CK125" i="18"/>
  <c r="BG126" i="18"/>
  <c r="BQ126" i="18"/>
  <c r="CB126" i="18"/>
  <c r="CN126" i="18"/>
  <c r="BL128" i="18"/>
  <c r="BW128" i="18"/>
  <c r="BD129" i="18"/>
  <c r="BO129" i="18"/>
  <c r="BZ129" i="18"/>
  <c r="CN129" i="18"/>
  <c r="BI110" i="18"/>
  <c r="BQ110" i="18"/>
  <c r="BY110" i="18"/>
  <c r="BI111" i="18"/>
  <c r="BQ111" i="18"/>
  <c r="BY111" i="18"/>
  <c r="BI112" i="18"/>
  <c r="BQ112" i="18"/>
  <c r="BY112" i="18"/>
  <c r="BI113" i="18"/>
  <c r="BQ113" i="18"/>
  <c r="BY113" i="18"/>
  <c r="BI114" i="18"/>
  <c r="BQ114" i="18"/>
  <c r="BY114" i="18"/>
  <c r="CG114" i="18"/>
  <c r="CJ115" i="18"/>
  <c r="CA115" i="18"/>
  <c r="BS115" i="18"/>
  <c r="BK115" i="18"/>
  <c r="BC115" i="18"/>
  <c r="BL115" i="18"/>
  <c r="BU115" i="18"/>
  <c r="CD115" i="18"/>
  <c r="CN115" i="18"/>
  <c r="BE117" i="18"/>
  <c r="BN117" i="18"/>
  <c r="BW117" i="18"/>
  <c r="CF117" i="18"/>
  <c r="BJ118" i="18"/>
  <c r="BT118" i="18"/>
  <c r="CC118" i="18"/>
  <c r="CM118" i="18"/>
  <c r="CJ123" i="18"/>
  <c r="CA123" i="18"/>
  <c r="BS123" i="18"/>
  <c r="BK123" i="18"/>
  <c r="BC123" i="18"/>
  <c r="BL123" i="18"/>
  <c r="BU123" i="18"/>
  <c r="CD123" i="18"/>
  <c r="CN123" i="18"/>
  <c r="BF125" i="18"/>
  <c r="BP125" i="18"/>
  <c r="BZ125" i="18"/>
  <c r="CM125" i="18"/>
  <c r="CL128" i="18"/>
  <c r="CC128" i="18"/>
  <c r="BU128" i="18"/>
  <c r="BM128" i="18"/>
  <c r="BE128" i="18"/>
  <c r="CJ128" i="18"/>
  <c r="CA128" i="18"/>
  <c r="BS128" i="18"/>
  <c r="BK128" i="18"/>
  <c r="BC128" i="18"/>
  <c r="BN128" i="18"/>
  <c r="BX128" i="18"/>
  <c r="CI128" i="18"/>
  <c r="BF129" i="18"/>
  <c r="BP129" i="18"/>
  <c r="CB129" i="18"/>
  <c r="CN169" i="18"/>
  <c r="CE169" i="18"/>
  <c r="BW169" i="18"/>
  <c r="BO169" i="18"/>
  <c r="BG169" i="18"/>
  <c r="CL169" i="18"/>
  <c r="CB169" i="18"/>
  <c r="BS169" i="18"/>
  <c r="BJ169" i="18"/>
  <c r="CK169" i="18"/>
  <c r="CA169" i="18"/>
  <c r="BR169" i="18"/>
  <c r="BI169" i="18"/>
  <c r="CJ169" i="18"/>
  <c r="BZ169" i="18"/>
  <c r="BQ169" i="18"/>
  <c r="BH169" i="18"/>
  <c r="CI169" i="18"/>
  <c r="BY169" i="18"/>
  <c r="BP169" i="18"/>
  <c r="BF169" i="18"/>
  <c r="CG169" i="18"/>
  <c r="BX169" i="18"/>
  <c r="BN169" i="18"/>
  <c r="BE169" i="18"/>
  <c r="CF169" i="18"/>
  <c r="BV169" i="18"/>
  <c r="BM169" i="18"/>
  <c r="BD169" i="18"/>
  <c r="CM169" i="18"/>
  <c r="BM179" i="18"/>
  <c r="CN167" i="18"/>
  <c r="CE167" i="18"/>
  <c r="BW167" i="18"/>
  <c r="BO167" i="18"/>
  <c r="BG167" i="18"/>
  <c r="BK167" i="18"/>
  <c r="BT167" i="18"/>
  <c r="CC167" i="18"/>
  <c r="CM167" i="18"/>
  <c r="CN175" i="18"/>
  <c r="CE175" i="18"/>
  <c r="BW175" i="18"/>
  <c r="BO175" i="18"/>
  <c r="BG175" i="18"/>
  <c r="BK175" i="18"/>
  <c r="BT175" i="18"/>
  <c r="CC175" i="18"/>
  <c r="CM175" i="18"/>
  <c r="CK182" i="18"/>
  <c r="CB182" i="18"/>
  <c r="BT182" i="18"/>
  <c r="BL182" i="18"/>
  <c r="BD182" i="18"/>
  <c r="CJ182" i="18"/>
  <c r="CA182" i="18"/>
  <c r="BS182" i="18"/>
  <c r="BK182" i="18"/>
  <c r="BC182" i="18"/>
  <c r="CN182" i="18"/>
  <c r="CE182" i="18"/>
  <c r="BW182" i="18"/>
  <c r="BO182" i="18"/>
  <c r="BG182" i="18"/>
  <c r="BP182" i="18"/>
  <c r="CC182" i="18"/>
  <c r="BI130" i="18"/>
  <c r="BQ130" i="18"/>
  <c r="BY130" i="18"/>
  <c r="CG130" i="18"/>
  <c r="BI131" i="18"/>
  <c r="BQ131" i="18"/>
  <c r="BY131" i="18"/>
  <c r="CG131" i="18"/>
  <c r="BI132" i="18"/>
  <c r="BQ132" i="18"/>
  <c r="BY132" i="18"/>
  <c r="CG132" i="18"/>
  <c r="BI133" i="18"/>
  <c r="BQ133" i="18"/>
  <c r="BY133" i="18"/>
  <c r="CG133" i="18"/>
  <c r="BI134" i="18"/>
  <c r="BQ134" i="18"/>
  <c r="BY134" i="18"/>
  <c r="CG134" i="18"/>
  <c r="BI135" i="18"/>
  <c r="BQ135" i="18"/>
  <c r="BY135" i="18"/>
  <c r="CG135" i="18"/>
  <c r="BI136" i="18"/>
  <c r="BQ136" i="18"/>
  <c r="BY136" i="18"/>
  <c r="CG136" i="18"/>
  <c r="BI137" i="18"/>
  <c r="BQ137" i="18"/>
  <c r="BY137" i="18"/>
  <c r="CG137" i="18"/>
  <c r="BI138" i="18"/>
  <c r="BQ138" i="18"/>
  <c r="BY138" i="18"/>
  <c r="CG138" i="18"/>
  <c r="BI139" i="18"/>
  <c r="BQ139" i="18"/>
  <c r="BY139" i="18"/>
  <c r="CG139" i="18"/>
  <c r="BI140" i="18"/>
  <c r="BQ140" i="18"/>
  <c r="BY140" i="18"/>
  <c r="CG140" i="18"/>
  <c r="BI141" i="18"/>
  <c r="BQ141" i="18"/>
  <c r="BY141" i="18"/>
  <c r="CG141" i="18"/>
  <c r="BI142" i="18"/>
  <c r="BQ142" i="18"/>
  <c r="BY142" i="18"/>
  <c r="CG142" i="18"/>
  <c r="BI143" i="18"/>
  <c r="BQ143" i="18"/>
  <c r="BY143" i="18"/>
  <c r="CG143" i="18"/>
  <c r="BI144" i="18"/>
  <c r="BQ144" i="18"/>
  <c r="BY144" i="18"/>
  <c r="CG144" i="18"/>
  <c r="BI145" i="18"/>
  <c r="BQ145" i="18"/>
  <c r="BY145" i="18"/>
  <c r="CG145" i="18"/>
  <c r="BI146" i="18"/>
  <c r="BQ146" i="18"/>
  <c r="BY146" i="18"/>
  <c r="CG146" i="18"/>
  <c r="BI147" i="18"/>
  <c r="BQ147" i="18"/>
  <c r="BY147" i="18"/>
  <c r="CG147" i="18"/>
  <c r="BI148" i="18"/>
  <c r="BQ148" i="18"/>
  <c r="BY148" i="18"/>
  <c r="CG148" i="18"/>
  <c r="BI149" i="18"/>
  <c r="BQ149" i="18"/>
  <c r="BY149" i="18"/>
  <c r="CG149" i="18"/>
  <c r="BI150" i="18"/>
  <c r="BQ150" i="18"/>
  <c r="BY150" i="18"/>
  <c r="CG150" i="18"/>
  <c r="BI151" i="18"/>
  <c r="BQ151" i="18"/>
  <c r="BY151" i="18"/>
  <c r="CG151" i="18"/>
  <c r="BI152" i="18"/>
  <c r="BQ152" i="18"/>
  <c r="BY152" i="18"/>
  <c r="CG152" i="18"/>
  <c r="BI153" i="18"/>
  <c r="BQ153" i="18"/>
  <c r="BY153" i="18"/>
  <c r="CG153" i="18"/>
  <c r="BI154" i="18"/>
  <c r="BQ154" i="18"/>
  <c r="BY154" i="18"/>
  <c r="CG154" i="18"/>
  <c r="BI155" i="18"/>
  <c r="BQ155" i="18"/>
  <c r="BY155" i="18"/>
  <c r="CG155" i="18"/>
  <c r="BI156" i="18"/>
  <c r="BQ156" i="18"/>
  <c r="BY156" i="18"/>
  <c r="CG156" i="18"/>
  <c r="BI157" i="18"/>
  <c r="BQ157" i="18"/>
  <c r="BY157" i="18"/>
  <c r="CG157" i="18"/>
  <c r="BI158" i="18"/>
  <c r="BQ158" i="18"/>
  <c r="BY158" i="18"/>
  <c r="CG158" i="18"/>
  <c r="BI159" i="18"/>
  <c r="BQ159" i="18"/>
  <c r="BY159" i="18"/>
  <c r="CG159" i="18"/>
  <c r="BI160" i="18"/>
  <c r="BQ160" i="18"/>
  <c r="BY160" i="18"/>
  <c r="CG160" i="18"/>
  <c r="BI161" i="18"/>
  <c r="BQ161" i="18"/>
  <c r="BY161" i="18"/>
  <c r="CG161" i="18"/>
  <c r="BI162" i="18"/>
  <c r="BQ162" i="18"/>
  <c r="BY162" i="18"/>
  <c r="CG162" i="18"/>
  <c r="BI163" i="18"/>
  <c r="BQ163" i="18"/>
  <c r="BY163" i="18"/>
  <c r="CG163" i="18"/>
  <c r="BI164" i="18"/>
  <c r="BQ164" i="18"/>
  <c r="BY164" i="18"/>
  <c r="CG164" i="18"/>
  <c r="BI165" i="18"/>
  <c r="BQ165" i="18"/>
  <c r="BY165" i="18"/>
  <c r="CG165" i="18"/>
  <c r="BI166" i="18"/>
  <c r="BQ166" i="18"/>
  <c r="BY166" i="18"/>
  <c r="BC167" i="18"/>
  <c r="BL167" i="18"/>
  <c r="BU167" i="18"/>
  <c r="CD167" i="18"/>
  <c r="CN170" i="18"/>
  <c r="CE170" i="18"/>
  <c r="BW170" i="18"/>
  <c r="BO170" i="18"/>
  <c r="BG170" i="18"/>
  <c r="BK170" i="18"/>
  <c r="BT170" i="18"/>
  <c r="CC170" i="18"/>
  <c r="CM170" i="18"/>
  <c r="BJ173" i="18"/>
  <c r="BS173" i="18"/>
  <c r="CB173" i="18"/>
  <c r="BC175" i="18"/>
  <c r="BL175" i="18"/>
  <c r="BU175" i="18"/>
  <c r="CD175" i="18"/>
  <c r="CJ178" i="18"/>
  <c r="CA178" i="18"/>
  <c r="BS178" i="18"/>
  <c r="BK178" i="18"/>
  <c r="BC178" i="18"/>
  <c r="CN178" i="18"/>
  <c r="CE178" i="18"/>
  <c r="BW178" i="18"/>
  <c r="BO178" i="18"/>
  <c r="BG178" i="18"/>
  <c r="BM178" i="18"/>
  <c r="BX178" i="18"/>
  <c r="CI178" i="18"/>
  <c r="BE182" i="18"/>
  <c r="BQ182" i="18"/>
  <c r="CD182" i="18"/>
  <c r="CK183" i="18"/>
  <c r="CB183" i="18"/>
  <c r="BT183" i="18"/>
  <c r="BL183" i="18"/>
  <c r="BD183" i="18"/>
  <c r="CJ183" i="18"/>
  <c r="CA183" i="18"/>
  <c r="BS183" i="18"/>
  <c r="BK183" i="18"/>
  <c r="BC183" i="18"/>
  <c r="CN183" i="18"/>
  <c r="CE183" i="18"/>
  <c r="BW183" i="18"/>
  <c r="BO183" i="18"/>
  <c r="BG183" i="18"/>
  <c r="BP183" i="18"/>
  <c r="CC183" i="18"/>
  <c r="BJ130" i="18"/>
  <c r="BR130" i="18"/>
  <c r="BZ130" i="18"/>
  <c r="CI130" i="18"/>
  <c r="BJ131" i="18"/>
  <c r="BR131" i="18"/>
  <c r="BZ131" i="18"/>
  <c r="CI131" i="18"/>
  <c r="BJ132" i="18"/>
  <c r="BR132" i="18"/>
  <c r="BZ132" i="18"/>
  <c r="CI132" i="18"/>
  <c r="BJ133" i="18"/>
  <c r="BR133" i="18"/>
  <c r="BZ133" i="18"/>
  <c r="CI133" i="18"/>
  <c r="BJ134" i="18"/>
  <c r="BR134" i="18"/>
  <c r="BZ134" i="18"/>
  <c r="CI134" i="18"/>
  <c r="BJ135" i="18"/>
  <c r="BR135" i="18"/>
  <c r="BZ135" i="18"/>
  <c r="CI135" i="18"/>
  <c r="BJ136" i="18"/>
  <c r="BR136" i="18"/>
  <c r="BZ136" i="18"/>
  <c r="CI136" i="18"/>
  <c r="BJ137" i="18"/>
  <c r="BR137" i="18"/>
  <c r="BZ137" i="18"/>
  <c r="CI137" i="18"/>
  <c r="BJ138" i="18"/>
  <c r="BR138" i="18"/>
  <c r="BZ138" i="18"/>
  <c r="CI138" i="18"/>
  <c r="BJ139" i="18"/>
  <c r="BR139" i="18"/>
  <c r="BZ139" i="18"/>
  <c r="CI139" i="18"/>
  <c r="BJ140" i="18"/>
  <c r="BR140" i="18"/>
  <c r="BZ140" i="18"/>
  <c r="CI140" i="18"/>
  <c r="BJ141" i="18"/>
  <c r="BR141" i="18"/>
  <c r="BZ141" i="18"/>
  <c r="CI141" i="18"/>
  <c r="BJ142" i="18"/>
  <c r="BR142" i="18"/>
  <c r="BZ142" i="18"/>
  <c r="CI142" i="18"/>
  <c r="BJ143" i="18"/>
  <c r="BR143" i="18"/>
  <c r="BZ143" i="18"/>
  <c r="CI143" i="18"/>
  <c r="BJ144" i="18"/>
  <c r="BR144" i="18"/>
  <c r="BZ144" i="18"/>
  <c r="CI144" i="18"/>
  <c r="BJ145" i="18"/>
  <c r="BR145" i="18"/>
  <c r="BZ145" i="18"/>
  <c r="CI145" i="18"/>
  <c r="BJ146" i="18"/>
  <c r="BR146" i="18"/>
  <c r="BZ146" i="18"/>
  <c r="CI146" i="18"/>
  <c r="BJ147" i="18"/>
  <c r="BR147" i="18"/>
  <c r="BZ147" i="18"/>
  <c r="CI147" i="18"/>
  <c r="BJ148" i="18"/>
  <c r="BR148" i="18"/>
  <c r="BZ148" i="18"/>
  <c r="CI148" i="18"/>
  <c r="BJ149" i="18"/>
  <c r="BR149" i="18"/>
  <c r="BZ149" i="18"/>
  <c r="CI149" i="18"/>
  <c r="BJ150" i="18"/>
  <c r="BR150" i="18"/>
  <c r="BZ150" i="18"/>
  <c r="CI150" i="18"/>
  <c r="BJ151" i="18"/>
  <c r="BR151" i="18"/>
  <c r="BZ151" i="18"/>
  <c r="CI151" i="18"/>
  <c r="BJ152" i="18"/>
  <c r="BR152" i="18"/>
  <c r="BZ152" i="18"/>
  <c r="CI152" i="18"/>
  <c r="BJ153" i="18"/>
  <c r="BR153" i="18"/>
  <c r="BZ153" i="18"/>
  <c r="CI153" i="18"/>
  <c r="BJ154" i="18"/>
  <c r="BR154" i="18"/>
  <c r="BZ154" i="18"/>
  <c r="CI154" i="18"/>
  <c r="BJ155" i="18"/>
  <c r="BR155" i="18"/>
  <c r="BZ155" i="18"/>
  <c r="CI155" i="18"/>
  <c r="BJ156" i="18"/>
  <c r="BR156" i="18"/>
  <c r="BZ156" i="18"/>
  <c r="CI156" i="18"/>
  <c r="BJ157" i="18"/>
  <c r="BR157" i="18"/>
  <c r="BZ157" i="18"/>
  <c r="CI157" i="18"/>
  <c r="BJ158" i="18"/>
  <c r="BR158" i="18"/>
  <c r="BZ158" i="18"/>
  <c r="CI158" i="18"/>
  <c r="BJ159" i="18"/>
  <c r="BR159" i="18"/>
  <c r="BZ159" i="18"/>
  <c r="CI159" i="18"/>
  <c r="BJ160" i="18"/>
  <c r="BR160" i="18"/>
  <c r="BZ160" i="18"/>
  <c r="CI160" i="18"/>
  <c r="BJ161" i="18"/>
  <c r="BR161" i="18"/>
  <c r="BZ161" i="18"/>
  <c r="CI161" i="18"/>
  <c r="BJ162" i="18"/>
  <c r="BR162" i="18"/>
  <c r="BZ162" i="18"/>
  <c r="CI162" i="18"/>
  <c r="BJ163" i="18"/>
  <c r="BR163" i="18"/>
  <c r="BZ163" i="18"/>
  <c r="CI163" i="18"/>
  <c r="BJ164" i="18"/>
  <c r="BR164" i="18"/>
  <c r="BZ164" i="18"/>
  <c r="CI164" i="18"/>
  <c r="BJ165" i="18"/>
  <c r="BR165" i="18"/>
  <c r="BZ165" i="18"/>
  <c r="CI165" i="18"/>
  <c r="CN166" i="18"/>
  <c r="CE166" i="18"/>
  <c r="BJ166" i="18"/>
  <c r="BR166" i="18"/>
  <c r="BZ166" i="18"/>
  <c r="CJ166" i="18"/>
  <c r="BD167" i="18"/>
  <c r="BM167" i="18"/>
  <c r="BV167" i="18"/>
  <c r="CF167" i="18"/>
  <c r="CN173" i="18"/>
  <c r="CE173" i="18"/>
  <c r="BW173" i="18"/>
  <c r="BO173" i="18"/>
  <c r="BG173" i="18"/>
  <c r="BK173" i="18"/>
  <c r="BT173" i="18"/>
  <c r="CC173" i="18"/>
  <c r="CM173" i="18"/>
  <c r="BD175" i="18"/>
  <c r="BM175" i="18"/>
  <c r="BV175" i="18"/>
  <c r="CF175" i="18"/>
  <c r="BF182" i="18"/>
  <c r="BR182" i="18"/>
  <c r="CF182" i="18"/>
  <c r="CK184" i="18"/>
  <c r="CB184" i="18"/>
  <c r="BT184" i="18"/>
  <c r="BL184" i="18"/>
  <c r="BD184" i="18"/>
  <c r="CJ184" i="18"/>
  <c r="CA184" i="18"/>
  <c r="BS184" i="18"/>
  <c r="BK184" i="18"/>
  <c r="BC184" i="18"/>
  <c r="CF184" i="18"/>
  <c r="BX184" i="18"/>
  <c r="BP184" i="18"/>
  <c r="BH184" i="18"/>
  <c r="CN184" i="18"/>
  <c r="CE184" i="18"/>
  <c r="BW184" i="18"/>
  <c r="BO184" i="18"/>
  <c r="BG184" i="18"/>
  <c r="CL184" i="18"/>
  <c r="CC184" i="18"/>
  <c r="BU184" i="18"/>
  <c r="BM184" i="18"/>
  <c r="BE184" i="18"/>
  <c r="BY184" i="18"/>
  <c r="CK185" i="18"/>
  <c r="CB185" i="18"/>
  <c r="BT185" i="18"/>
  <c r="BL185" i="18"/>
  <c r="BD185" i="18"/>
  <c r="CJ185" i="18"/>
  <c r="CA185" i="18"/>
  <c r="BS185" i="18"/>
  <c r="BK185" i="18"/>
  <c r="BC185" i="18"/>
  <c r="CF185" i="18"/>
  <c r="BX185" i="18"/>
  <c r="BP185" i="18"/>
  <c r="BH185" i="18"/>
  <c r="CN185" i="18"/>
  <c r="CE185" i="18"/>
  <c r="BW185" i="18"/>
  <c r="BO185" i="18"/>
  <c r="BG185" i="18"/>
  <c r="CL185" i="18"/>
  <c r="CC185" i="18"/>
  <c r="BU185" i="18"/>
  <c r="BM185" i="18"/>
  <c r="BE185" i="18"/>
  <c r="BY185" i="18"/>
  <c r="CK186" i="18"/>
  <c r="CB186" i="18"/>
  <c r="BT186" i="18"/>
  <c r="BL186" i="18"/>
  <c r="BD186" i="18"/>
  <c r="CJ186" i="18"/>
  <c r="CA186" i="18"/>
  <c r="BS186" i="18"/>
  <c r="BK186" i="18"/>
  <c r="BC186" i="18"/>
  <c r="CF186" i="18"/>
  <c r="BX186" i="18"/>
  <c r="BP186" i="18"/>
  <c r="BH186" i="18"/>
  <c r="CN186" i="18"/>
  <c r="CE186" i="18"/>
  <c r="BW186" i="18"/>
  <c r="BO186" i="18"/>
  <c r="BG186" i="18"/>
  <c r="CL186" i="18"/>
  <c r="CC186" i="18"/>
  <c r="BU186" i="18"/>
  <c r="BM186" i="18"/>
  <c r="BE186" i="18"/>
  <c r="BY186" i="18"/>
  <c r="CK187" i="18"/>
  <c r="CB187" i="18"/>
  <c r="BT187" i="18"/>
  <c r="BL187" i="18"/>
  <c r="BD187" i="18"/>
  <c r="CJ187" i="18"/>
  <c r="CA187" i="18"/>
  <c r="BS187" i="18"/>
  <c r="BK187" i="18"/>
  <c r="BC187" i="18"/>
  <c r="CF187" i="18"/>
  <c r="BX187" i="18"/>
  <c r="BP187" i="18"/>
  <c r="BH187" i="18"/>
  <c r="CN187" i="18"/>
  <c r="CE187" i="18"/>
  <c r="BW187" i="18"/>
  <c r="BO187" i="18"/>
  <c r="BG187" i="18"/>
  <c r="CL187" i="18"/>
  <c r="CC187" i="18"/>
  <c r="BU187" i="18"/>
  <c r="BM187" i="18"/>
  <c r="BE187" i="18"/>
  <c r="BY187" i="18"/>
  <c r="CK188" i="18"/>
  <c r="CB188" i="18"/>
  <c r="BT188" i="18"/>
  <c r="BL188" i="18"/>
  <c r="BD188" i="18"/>
  <c r="CJ188" i="18"/>
  <c r="CA188" i="18"/>
  <c r="BS188" i="18"/>
  <c r="BK188" i="18"/>
  <c r="BC188" i="18"/>
  <c r="CF188" i="18"/>
  <c r="BX188" i="18"/>
  <c r="BP188" i="18"/>
  <c r="BH188" i="18"/>
  <c r="CN188" i="18"/>
  <c r="CE188" i="18"/>
  <c r="BW188" i="18"/>
  <c r="BO188" i="18"/>
  <c r="BG188" i="18"/>
  <c r="CL188" i="18"/>
  <c r="CC188" i="18"/>
  <c r="BU188" i="18"/>
  <c r="BM188" i="18"/>
  <c r="BE188" i="18"/>
  <c r="BY188" i="18"/>
  <c r="CK189" i="18"/>
  <c r="CB189" i="18"/>
  <c r="BT189" i="18"/>
  <c r="BL189" i="18"/>
  <c r="BD189" i="18"/>
  <c r="CJ189" i="18"/>
  <c r="CA189" i="18"/>
  <c r="BS189" i="18"/>
  <c r="BK189" i="18"/>
  <c r="BC189" i="18"/>
  <c r="CF189" i="18"/>
  <c r="BX189" i="18"/>
  <c r="BP189" i="18"/>
  <c r="BH189" i="18"/>
  <c r="CN189" i="18"/>
  <c r="CE189" i="18"/>
  <c r="BW189" i="18"/>
  <c r="BO189" i="18"/>
  <c r="BG189" i="18"/>
  <c r="CL189" i="18"/>
  <c r="CC189" i="18"/>
  <c r="BU189" i="18"/>
  <c r="BM189" i="18"/>
  <c r="BE189" i="18"/>
  <c r="BY189" i="18"/>
  <c r="CK190" i="18"/>
  <c r="CB190" i="18"/>
  <c r="BT190" i="18"/>
  <c r="BL190" i="18"/>
  <c r="BD190" i="18"/>
  <c r="CJ190" i="18"/>
  <c r="CA190" i="18"/>
  <c r="BS190" i="18"/>
  <c r="BK190" i="18"/>
  <c r="BC190" i="18"/>
  <c r="CF190" i="18"/>
  <c r="BX190" i="18"/>
  <c r="BP190" i="18"/>
  <c r="BH190" i="18"/>
  <c r="CN190" i="18"/>
  <c r="CE190" i="18"/>
  <c r="BW190" i="18"/>
  <c r="BO190" i="18"/>
  <c r="BG190" i="18"/>
  <c r="CL190" i="18"/>
  <c r="CC190" i="18"/>
  <c r="BU190" i="18"/>
  <c r="BM190" i="18"/>
  <c r="BE190" i="18"/>
  <c r="BY190" i="18"/>
  <c r="CK191" i="18"/>
  <c r="CB191" i="18"/>
  <c r="BT191" i="18"/>
  <c r="BL191" i="18"/>
  <c r="BD191" i="18"/>
  <c r="CJ191" i="18"/>
  <c r="CA191" i="18"/>
  <c r="BS191" i="18"/>
  <c r="BK191" i="18"/>
  <c r="BC191" i="18"/>
  <c r="CF191" i="18"/>
  <c r="BX191" i="18"/>
  <c r="BP191" i="18"/>
  <c r="BH191" i="18"/>
  <c r="CN191" i="18"/>
  <c r="CE191" i="18"/>
  <c r="BW191" i="18"/>
  <c r="BO191" i="18"/>
  <c r="BG191" i="18"/>
  <c r="CL191" i="18"/>
  <c r="CC191" i="18"/>
  <c r="BU191" i="18"/>
  <c r="BM191" i="18"/>
  <c r="BE191" i="18"/>
  <c r="BY191" i="18"/>
  <c r="CK192" i="18"/>
  <c r="CB192" i="18"/>
  <c r="BT192" i="18"/>
  <c r="BL192" i="18"/>
  <c r="BD192" i="18"/>
  <c r="CJ192" i="18"/>
  <c r="CA192" i="18"/>
  <c r="BS192" i="18"/>
  <c r="BK192" i="18"/>
  <c r="BC192" i="18"/>
  <c r="CI192" i="18"/>
  <c r="BZ192" i="18"/>
  <c r="BR192" i="18"/>
  <c r="BJ192" i="18"/>
  <c r="CF192" i="18"/>
  <c r="BX192" i="18"/>
  <c r="BP192" i="18"/>
  <c r="BH192" i="18"/>
  <c r="CN192" i="18"/>
  <c r="CE192" i="18"/>
  <c r="BW192" i="18"/>
  <c r="BO192" i="18"/>
  <c r="BG192" i="18"/>
  <c r="CL192" i="18"/>
  <c r="CC192" i="18"/>
  <c r="BU192" i="18"/>
  <c r="BM192" i="18"/>
  <c r="BE192" i="18"/>
  <c r="CG192" i="18"/>
  <c r="BC130" i="18"/>
  <c r="BK130" i="18"/>
  <c r="BS130" i="18"/>
  <c r="CA130" i="18"/>
  <c r="CJ130" i="18"/>
  <c r="BC131" i="18"/>
  <c r="BK131" i="18"/>
  <c r="BS131" i="18"/>
  <c r="CA131" i="18"/>
  <c r="CJ131" i="18"/>
  <c r="BC132" i="18"/>
  <c r="BK132" i="18"/>
  <c r="BS132" i="18"/>
  <c r="CA132" i="18"/>
  <c r="CJ132" i="18"/>
  <c r="BC133" i="18"/>
  <c r="BK133" i="18"/>
  <c r="BS133" i="18"/>
  <c r="CA133" i="18"/>
  <c r="CJ133" i="18"/>
  <c r="BC134" i="18"/>
  <c r="BK134" i="18"/>
  <c r="BS134" i="18"/>
  <c r="CA134" i="18"/>
  <c r="CJ134" i="18"/>
  <c r="BC135" i="18"/>
  <c r="BK135" i="18"/>
  <c r="BS135" i="18"/>
  <c r="CA135" i="18"/>
  <c r="CJ135" i="18"/>
  <c r="BC136" i="18"/>
  <c r="BK136" i="18"/>
  <c r="BS136" i="18"/>
  <c r="CA136" i="18"/>
  <c r="CJ136" i="18"/>
  <c r="BC137" i="18"/>
  <c r="BK137" i="18"/>
  <c r="BS137" i="18"/>
  <c r="CA137" i="18"/>
  <c r="CJ137" i="18"/>
  <c r="BC138" i="18"/>
  <c r="BK138" i="18"/>
  <c r="BS138" i="18"/>
  <c r="CA138" i="18"/>
  <c r="CJ138" i="18"/>
  <c r="BC139" i="18"/>
  <c r="BK139" i="18"/>
  <c r="BS139" i="18"/>
  <c r="CA139" i="18"/>
  <c r="CJ139" i="18"/>
  <c r="BC140" i="18"/>
  <c r="BK140" i="18"/>
  <c r="BS140" i="18"/>
  <c r="CA140" i="18"/>
  <c r="CJ140" i="18"/>
  <c r="BC141" i="18"/>
  <c r="BK141" i="18"/>
  <c r="BS141" i="18"/>
  <c r="CA141" i="18"/>
  <c r="CJ141" i="18"/>
  <c r="BC142" i="18"/>
  <c r="BK142" i="18"/>
  <c r="BS142" i="18"/>
  <c r="CA142" i="18"/>
  <c r="CJ142" i="18"/>
  <c r="BC143" i="18"/>
  <c r="BK143" i="18"/>
  <c r="BS143" i="18"/>
  <c r="CA143" i="18"/>
  <c r="CJ143" i="18"/>
  <c r="BC144" i="18"/>
  <c r="BK144" i="18"/>
  <c r="BS144" i="18"/>
  <c r="CA144" i="18"/>
  <c r="CJ144" i="18"/>
  <c r="BC145" i="18"/>
  <c r="BK145" i="18"/>
  <c r="BS145" i="18"/>
  <c r="CA145" i="18"/>
  <c r="CJ145" i="18"/>
  <c r="BC146" i="18"/>
  <c r="BK146" i="18"/>
  <c r="BS146" i="18"/>
  <c r="CA146" i="18"/>
  <c r="CJ146" i="18"/>
  <c r="BC147" i="18"/>
  <c r="BK147" i="18"/>
  <c r="BS147" i="18"/>
  <c r="CA147" i="18"/>
  <c r="CJ147" i="18"/>
  <c r="BC148" i="18"/>
  <c r="BK148" i="18"/>
  <c r="BS148" i="18"/>
  <c r="CA148" i="18"/>
  <c r="CJ148" i="18"/>
  <c r="BC149" i="18"/>
  <c r="BK149" i="18"/>
  <c r="BS149" i="18"/>
  <c r="CA149" i="18"/>
  <c r="CJ149" i="18"/>
  <c r="BC150" i="18"/>
  <c r="BK150" i="18"/>
  <c r="BS150" i="18"/>
  <c r="CA150" i="18"/>
  <c r="CJ150" i="18"/>
  <c r="BC151" i="18"/>
  <c r="BK151" i="18"/>
  <c r="BS151" i="18"/>
  <c r="CA151" i="18"/>
  <c r="CJ151" i="18"/>
  <c r="BC152" i="18"/>
  <c r="BK152" i="18"/>
  <c r="BS152" i="18"/>
  <c r="CA152" i="18"/>
  <c r="CJ152" i="18"/>
  <c r="BC153" i="18"/>
  <c r="BK153" i="18"/>
  <c r="BS153" i="18"/>
  <c r="CA153" i="18"/>
  <c r="CJ153" i="18"/>
  <c r="BC154" i="18"/>
  <c r="BK154" i="18"/>
  <c r="BS154" i="18"/>
  <c r="CA154" i="18"/>
  <c r="CJ154" i="18"/>
  <c r="BC155" i="18"/>
  <c r="BK155" i="18"/>
  <c r="BS155" i="18"/>
  <c r="CA155" i="18"/>
  <c r="CJ155" i="18"/>
  <c r="BC156" i="18"/>
  <c r="BK156" i="18"/>
  <c r="BS156" i="18"/>
  <c r="CA156" i="18"/>
  <c r="CJ156" i="18"/>
  <c r="BC157" i="18"/>
  <c r="BK157" i="18"/>
  <c r="BS157" i="18"/>
  <c r="CA157" i="18"/>
  <c r="CJ157" i="18"/>
  <c r="BC158" i="18"/>
  <c r="BK158" i="18"/>
  <c r="BS158" i="18"/>
  <c r="CA158" i="18"/>
  <c r="CJ158" i="18"/>
  <c r="BC159" i="18"/>
  <c r="BK159" i="18"/>
  <c r="BS159" i="18"/>
  <c r="CA159" i="18"/>
  <c r="CJ159" i="18"/>
  <c r="BC160" i="18"/>
  <c r="BK160" i="18"/>
  <c r="BS160" i="18"/>
  <c r="CA160" i="18"/>
  <c r="CJ160" i="18"/>
  <c r="BC161" i="18"/>
  <c r="BK161" i="18"/>
  <c r="BS161" i="18"/>
  <c r="CA161" i="18"/>
  <c r="CJ161" i="18"/>
  <c r="BC162" i="18"/>
  <c r="BK162" i="18"/>
  <c r="BS162" i="18"/>
  <c r="CA162" i="18"/>
  <c r="CJ162" i="18"/>
  <c r="BC163" i="18"/>
  <c r="BK163" i="18"/>
  <c r="BS163" i="18"/>
  <c r="CA163" i="18"/>
  <c r="CJ163" i="18"/>
  <c r="BC164" i="18"/>
  <c r="BK164" i="18"/>
  <c r="BS164" i="18"/>
  <c r="CA164" i="18"/>
  <c r="CJ164" i="18"/>
  <c r="BC165" i="18"/>
  <c r="BK165" i="18"/>
  <c r="BS165" i="18"/>
  <c r="CA165" i="18"/>
  <c r="CJ165" i="18"/>
  <c r="BC166" i="18"/>
  <c r="BK166" i="18"/>
  <c r="BS166" i="18"/>
  <c r="CA166" i="18"/>
  <c r="CK166" i="18"/>
  <c r="BE167" i="18"/>
  <c r="BN167" i="18"/>
  <c r="BX167" i="18"/>
  <c r="CG167" i="18"/>
  <c r="CN168" i="18"/>
  <c r="CE168" i="18"/>
  <c r="BW168" i="18"/>
  <c r="BO168" i="18"/>
  <c r="BG168" i="18"/>
  <c r="BK168" i="18"/>
  <c r="BT168" i="18"/>
  <c r="CC168" i="18"/>
  <c r="CM168" i="18"/>
  <c r="BD170" i="18"/>
  <c r="BM170" i="18"/>
  <c r="BV170" i="18"/>
  <c r="CF170" i="18"/>
  <c r="BJ171" i="18"/>
  <c r="BS171" i="18"/>
  <c r="CB171" i="18"/>
  <c r="BC173" i="18"/>
  <c r="BL173" i="18"/>
  <c r="BU173" i="18"/>
  <c r="CD173" i="18"/>
  <c r="BI174" i="18"/>
  <c r="BR174" i="18"/>
  <c r="CA174" i="18"/>
  <c r="CK174" i="18"/>
  <c r="BE175" i="18"/>
  <c r="BN175" i="18"/>
  <c r="BX175" i="18"/>
  <c r="CG175" i="18"/>
  <c r="CJ176" i="18"/>
  <c r="CA176" i="18"/>
  <c r="BS176" i="18"/>
  <c r="CN176" i="18"/>
  <c r="CE176" i="18"/>
  <c r="BW176" i="18"/>
  <c r="BO176" i="18"/>
  <c r="BG176" i="18"/>
  <c r="BK176" i="18"/>
  <c r="BU176" i="18"/>
  <c r="CF176" i="18"/>
  <c r="CJ177" i="18"/>
  <c r="CA177" i="18"/>
  <c r="BS177" i="18"/>
  <c r="BK177" i="18"/>
  <c r="BC177" i="18"/>
  <c r="CN177" i="18"/>
  <c r="CE177" i="18"/>
  <c r="BW177" i="18"/>
  <c r="BO177" i="18"/>
  <c r="BG177" i="18"/>
  <c r="BM177" i="18"/>
  <c r="BX177" i="18"/>
  <c r="CI177" i="18"/>
  <c r="BE178" i="18"/>
  <c r="BP178" i="18"/>
  <c r="BZ178" i="18"/>
  <c r="CL178" i="18"/>
  <c r="BJ180" i="18"/>
  <c r="BX180" i="18"/>
  <c r="CL180" i="18"/>
  <c r="BH182" i="18"/>
  <c r="BU182" i="18"/>
  <c r="CG182" i="18"/>
  <c r="BF183" i="18"/>
  <c r="BR183" i="18"/>
  <c r="CF183" i="18"/>
  <c r="BF184" i="18"/>
  <c r="BZ184" i="18"/>
  <c r="BF185" i="18"/>
  <c r="BZ185" i="18"/>
  <c r="BF186" i="18"/>
  <c r="BZ186" i="18"/>
  <c r="BF187" i="18"/>
  <c r="BZ187" i="18"/>
  <c r="BF188" i="18"/>
  <c r="BZ188" i="18"/>
  <c r="BF189" i="18"/>
  <c r="BZ189" i="18"/>
  <c r="BF190" i="18"/>
  <c r="BZ190" i="18"/>
  <c r="BF191" i="18"/>
  <c r="BZ191" i="18"/>
  <c r="BF192" i="18"/>
  <c r="CM192" i="18"/>
  <c r="BF167" i="18"/>
  <c r="BP167" i="18"/>
  <c r="BY167" i="18"/>
  <c r="CI167" i="18"/>
  <c r="BN170" i="18"/>
  <c r="BX170" i="18"/>
  <c r="CG170" i="18"/>
  <c r="CN171" i="18"/>
  <c r="CE171" i="18"/>
  <c r="BW171" i="18"/>
  <c r="BO171" i="18"/>
  <c r="BG171" i="18"/>
  <c r="BK171" i="18"/>
  <c r="BT171" i="18"/>
  <c r="CC171" i="18"/>
  <c r="CM171" i="18"/>
  <c r="BD173" i="18"/>
  <c r="BM173" i="18"/>
  <c r="BV173" i="18"/>
  <c r="CF173" i="18"/>
  <c r="BJ174" i="18"/>
  <c r="BS174" i="18"/>
  <c r="CB174" i="18"/>
  <c r="BF175" i="18"/>
  <c r="BP175" i="18"/>
  <c r="BY175" i="18"/>
  <c r="CI175" i="18"/>
  <c r="BF178" i="18"/>
  <c r="BQ178" i="18"/>
  <c r="CB178" i="18"/>
  <c r="CM178" i="18"/>
  <c r="BM180" i="18"/>
  <c r="BY180" i="18"/>
  <c r="BI182" i="18"/>
  <c r="BV182" i="18"/>
  <c r="CI182" i="18"/>
  <c r="BH183" i="18"/>
  <c r="BU183" i="18"/>
  <c r="CG183" i="18"/>
  <c r="BI184" i="18"/>
  <c r="CD184" i="18"/>
  <c r="BI185" i="18"/>
  <c r="CD185" i="18"/>
  <c r="BI186" i="18"/>
  <c r="CD186" i="18"/>
  <c r="BI187" i="18"/>
  <c r="CD187" i="18"/>
  <c r="BI188" i="18"/>
  <c r="CD188" i="18"/>
  <c r="BI189" i="18"/>
  <c r="CD189" i="18"/>
  <c r="BI190" i="18"/>
  <c r="CD190" i="18"/>
  <c r="BI191" i="18"/>
  <c r="CD191" i="18"/>
  <c r="BI192" i="18"/>
  <c r="BE130" i="18"/>
  <c r="BM130" i="18"/>
  <c r="BU130" i="18"/>
  <c r="CC130" i="18"/>
  <c r="BE131" i="18"/>
  <c r="BM131" i="18"/>
  <c r="BU131" i="18"/>
  <c r="CC131" i="18"/>
  <c r="BE132" i="18"/>
  <c r="BM132" i="18"/>
  <c r="BU132" i="18"/>
  <c r="CC132" i="18"/>
  <c r="BE133" i="18"/>
  <c r="BM133" i="18"/>
  <c r="BU133" i="18"/>
  <c r="CC133" i="18"/>
  <c r="BE134" i="18"/>
  <c r="BM134" i="18"/>
  <c r="BU134" i="18"/>
  <c r="CC134" i="18"/>
  <c r="BE135" i="18"/>
  <c r="BM135" i="18"/>
  <c r="BU135" i="18"/>
  <c r="CC135" i="18"/>
  <c r="BE136" i="18"/>
  <c r="BM136" i="18"/>
  <c r="BU136" i="18"/>
  <c r="CC136" i="18"/>
  <c r="BE137" i="18"/>
  <c r="BM137" i="18"/>
  <c r="BU137" i="18"/>
  <c r="CC137" i="18"/>
  <c r="BE138" i="18"/>
  <c r="BM138" i="18"/>
  <c r="BU138" i="18"/>
  <c r="CC138" i="18"/>
  <c r="BE139" i="18"/>
  <c r="BM139" i="18"/>
  <c r="BU139" i="18"/>
  <c r="CC139" i="18"/>
  <c r="BE140" i="18"/>
  <c r="BM140" i="18"/>
  <c r="BU140" i="18"/>
  <c r="CC140" i="18"/>
  <c r="BE141" i="18"/>
  <c r="BM141" i="18"/>
  <c r="BU141" i="18"/>
  <c r="CC141" i="18"/>
  <c r="BE142" i="18"/>
  <c r="BM142" i="18"/>
  <c r="BU142" i="18"/>
  <c r="CC142" i="18"/>
  <c r="BE143" i="18"/>
  <c r="BM143" i="18"/>
  <c r="BU143" i="18"/>
  <c r="CC143" i="18"/>
  <c r="BE144" i="18"/>
  <c r="BM144" i="18"/>
  <c r="BU144" i="18"/>
  <c r="CC144" i="18"/>
  <c r="BE145" i="18"/>
  <c r="BM145" i="18"/>
  <c r="BU145" i="18"/>
  <c r="CC145" i="18"/>
  <c r="BE146" i="18"/>
  <c r="BM146" i="18"/>
  <c r="BU146" i="18"/>
  <c r="CC146" i="18"/>
  <c r="BE147" i="18"/>
  <c r="BM147" i="18"/>
  <c r="BU147" i="18"/>
  <c r="CC147" i="18"/>
  <c r="BE148" i="18"/>
  <c r="BM148" i="18"/>
  <c r="BU148" i="18"/>
  <c r="CC148" i="18"/>
  <c r="BE149" i="18"/>
  <c r="BM149" i="18"/>
  <c r="BU149" i="18"/>
  <c r="CC149" i="18"/>
  <c r="BE150" i="18"/>
  <c r="BM150" i="18"/>
  <c r="BU150" i="18"/>
  <c r="CC150" i="18"/>
  <c r="BE151" i="18"/>
  <c r="BM151" i="18"/>
  <c r="BU151" i="18"/>
  <c r="CC151" i="18"/>
  <c r="BE152" i="18"/>
  <c r="BM152" i="18"/>
  <c r="BU152" i="18"/>
  <c r="CC152" i="18"/>
  <c r="BE153" i="18"/>
  <c r="BM153" i="18"/>
  <c r="BU153" i="18"/>
  <c r="CC153" i="18"/>
  <c r="BE154" i="18"/>
  <c r="BM154" i="18"/>
  <c r="BU154" i="18"/>
  <c r="CC154" i="18"/>
  <c r="BE155" i="18"/>
  <c r="BM155" i="18"/>
  <c r="BU155" i="18"/>
  <c r="CC155" i="18"/>
  <c r="BE156" i="18"/>
  <c r="BM156" i="18"/>
  <c r="BU156" i="18"/>
  <c r="CC156" i="18"/>
  <c r="BE157" i="18"/>
  <c r="BM157" i="18"/>
  <c r="BU157" i="18"/>
  <c r="CC157" i="18"/>
  <c r="BE158" i="18"/>
  <c r="BM158" i="18"/>
  <c r="BU158" i="18"/>
  <c r="CC158" i="18"/>
  <c r="BE159" i="18"/>
  <c r="BM159" i="18"/>
  <c r="BU159" i="18"/>
  <c r="CC159" i="18"/>
  <c r="BE160" i="18"/>
  <c r="BM160" i="18"/>
  <c r="BU160" i="18"/>
  <c r="CC160" i="18"/>
  <c r="BE161" i="18"/>
  <c r="BM161" i="18"/>
  <c r="BU161" i="18"/>
  <c r="CC161" i="18"/>
  <c r="BE162" i="18"/>
  <c r="BM162" i="18"/>
  <c r="BU162" i="18"/>
  <c r="CC162" i="18"/>
  <c r="BE163" i="18"/>
  <c r="BM163" i="18"/>
  <c r="BU163" i="18"/>
  <c r="CC163" i="18"/>
  <c r="BE164" i="18"/>
  <c r="BM164" i="18"/>
  <c r="BU164" i="18"/>
  <c r="CC164" i="18"/>
  <c r="BE165" i="18"/>
  <c r="BM165" i="18"/>
  <c r="BU165" i="18"/>
  <c r="CC165" i="18"/>
  <c r="BE166" i="18"/>
  <c r="BM166" i="18"/>
  <c r="BU166" i="18"/>
  <c r="CC166" i="18"/>
  <c r="CM166" i="18"/>
  <c r="BH167" i="18"/>
  <c r="BQ167" i="18"/>
  <c r="BZ167" i="18"/>
  <c r="CJ167" i="18"/>
  <c r="BF170" i="18"/>
  <c r="BP170" i="18"/>
  <c r="BY170" i="18"/>
  <c r="CI170" i="18"/>
  <c r="BE173" i="18"/>
  <c r="BN173" i="18"/>
  <c r="BX173" i="18"/>
  <c r="CG173" i="18"/>
  <c r="CN174" i="18"/>
  <c r="CE174" i="18"/>
  <c r="BW174" i="18"/>
  <c r="BO174" i="18"/>
  <c r="BG174" i="18"/>
  <c r="BK174" i="18"/>
  <c r="BT174" i="18"/>
  <c r="CC174" i="18"/>
  <c r="CM174" i="18"/>
  <c r="BH175" i="18"/>
  <c r="BQ175" i="18"/>
  <c r="BZ175" i="18"/>
  <c r="CJ175" i="18"/>
  <c r="BH178" i="18"/>
  <c r="BR178" i="18"/>
  <c r="CC178" i="18"/>
  <c r="CK180" i="18"/>
  <c r="CB180" i="18"/>
  <c r="BT180" i="18"/>
  <c r="BL180" i="18"/>
  <c r="CJ180" i="18"/>
  <c r="CA180" i="18"/>
  <c r="BS180" i="18"/>
  <c r="BK180" i="18"/>
  <c r="BC180" i="18"/>
  <c r="CN180" i="18"/>
  <c r="CE180" i="18"/>
  <c r="BW180" i="18"/>
  <c r="BO180" i="18"/>
  <c r="BG180" i="18"/>
  <c r="BN180" i="18"/>
  <c r="BZ180" i="18"/>
  <c r="BJ182" i="18"/>
  <c r="BX182" i="18"/>
  <c r="CL182" i="18"/>
  <c r="BI183" i="18"/>
  <c r="BV183" i="18"/>
  <c r="CI183" i="18"/>
  <c r="BJ184" i="18"/>
  <c r="CG184" i="18"/>
  <c r="BJ185" i="18"/>
  <c r="CG185" i="18"/>
  <c r="BJ186" i="18"/>
  <c r="CG186" i="18"/>
  <c r="BJ187" i="18"/>
  <c r="CG187" i="18"/>
  <c r="BJ188" i="18"/>
  <c r="CG188" i="18"/>
  <c r="BJ189" i="18"/>
  <c r="CG189" i="18"/>
  <c r="BJ190" i="18"/>
  <c r="CG190" i="18"/>
  <c r="BJ191" i="18"/>
  <c r="CG191" i="18"/>
  <c r="BN192" i="18"/>
  <c r="BE193" i="18"/>
  <c r="BM193" i="18"/>
  <c r="BU193" i="18"/>
  <c r="CC193" i="18"/>
  <c r="CL193" i="18"/>
  <c r="BE194" i="18"/>
  <c r="BM194" i="18"/>
  <c r="BU194" i="18"/>
  <c r="CC194" i="18"/>
  <c r="CL194" i="18"/>
  <c r="BE195" i="18"/>
  <c r="BM195" i="18"/>
  <c r="BU195" i="18"/>
  <c r="CC195" i="18"/>
  <c r="CL195" i="18"/>
  <c r="BE196" i="18"/>
  <c r="BM196" i="18"/>
  <c r="BU196" i="18"/>
  <c r="CC196" i="18"/>
  <c r="CL196" i="18"/>
  <c r="BE197" i="18"/>
  <c r="BM197" i="18"/>
  <c r="BU197" i="18"/>
  <c r="CC197" i="18"/>
  <c r="CL197" i="18"/>
  <c r="BE198" i="18"/>
  <c r="BM198" i="18"/>
  <c r="BU198" i="18"/>
  <c r="CC198" i="18"/>
  <c r="CL198" i="18"/>
  <c r="BE199" i="18"/>
  <c r="BM199" i="18"/>
  <c r="BU199" i="18"/>
  <c r="CC199" i="18"/>
  <c r="CL199" i="18"/>
  <c r="BE200" i="18"/>
  <c r="BM200" i="18"/>
  <c r="BU200" i="18"/>
  <c r="CC200" i="18"/>
  <c r="CL200" i="18"/>
  <c r="BE201" i="18"/>
  <c r="BM201" i="18"/>
  <c r="BU201" i="18"/>
  <c r="CC201" i="18"/>
  <c r="CL201" i="18"/>
  <c r="BE202" i="18"/>
  <c r="BM202" i="18"/>
  <c r="BU202" i="18"/>
  <c r="CC202" i="18"/>
  <c r="CL202" i="18"/>
  <c r="BE203" i="18"/>
  <c r="BM203" i="18"/>
  <c r="BU203" i="18"/>
  <c r="CC203" i="18"/>
  <c r="CL203" i="18"/>
  <c r="BE204" i="18"/>
  <c r="BM204" i="18"/>
  <c r="BU204" i="18"/>
  <c r="CC204" i="18"/>
  <c r="CL204" i="18"/>
  <c r="BE205" i="18"/>
  <c r="BM205" i="18"/>
  <c r="BU205" i="18"/>
  <c r="CC205" i="18"/>
  <c r="CL205" i="18"/>
  <c r="BE206" i="18"/>
  <c r="BM206" i="18"/>
  <c r="BU206" i="18"/>
  <c r="CC206" i="18"/>
  <c r="CL206" i="18"/>
  <c r="BE207" i="18"/>
  <c r="BM207" i="18"/>
  <c r="BU207" i="18"/>
  <c r="CC207" i="18"/>
  <c r="CL207" i="18"/>
  <c r="BE208" i="18"/>
  <c r="BM208" i="18"/>
  <c r="BU208" i="18"/>
  <c r="CC208" i="18"/>
  <c r="CL208" i="18"/>
  <c r="BE209" i="18"/>
  <c r="BM209" i="18"/>
  <c r="BU209" i="18"/>
  <c r="CC209" i="18"/>
  <c r="CL209" i="18"/>
  <c r="BE210" i="18"/>
  <c r="BM210" i="18"/>
  <c r="BU210" i="18"/>
  <c r="CC210" i="18"/>
  <c r="CL210" i="18"/>
  <c r="BE211" i="18"/>
  <c r="BM211" i="18"/>
  <c r="BU211" i="18"/>
  <c r="CC211" i="18"/>
  <c r="CL211" i="18"/>
  <c r="BE212" i="18"/>
  <c r="BM212" i="18"/>
  <c r="BU212" i="18"/>
  <c r="CE212" i="18"/>
  <c r="CM214" i="18"/>
  <c r="CD214" i="18"/>
  <c r="BV214" i="18"/>
  <c r="CK214" i="18"/>
  <c r="CB214" i="18"/>
  <c r="BT214" i="18"/>
  <c r="BL214" i="18"/>
  <c r="BD214" i="18"/>
  <c r="CI214" i="18"/>
  <c r="BZ214" i="18"/>
  <c r="CF214" i="18"/>
  <c r="BX214" i="18"/>
  <c r="BP214" i="18"/>
  <c r="BH214" i="18"/>
  <c r="BM214" i="18"/>
  <c r="BY214" i="18"/>
  <c r="BG193" i="18"/>
  <c r="BO193" i="18"/>
  <c r="BW193" i="18"/>
  <c r="CE193" i="18"/>
  <c r="CN193" i="18"/>
  <c r="BG194" i="18"/>
  <c r="BO194" i="18"/>
  <c r="BW194" i="18"/>
  <c r="CE194" i="18"/>
  <c r="CN194" i="18"/>
  <c r="BG195" i="18"/>
  <c r="BO195" i="18"/>
  <c r="BW195" i="18"/>
  <c r="CE195" i="18"/>
  <c r="CN195" i="18"/>
  <c r="BG196" i="18"/>
  <c r="BO196" i="18"/>
  <c r="BW196" i="18"/>
  <c r="CE196" i="18"/>
  <c r="CN196" i="18"/>
  <c r="BG197" i="18"/>
  <c r="BO197" i="18"/>
  <c r="BW197" i="18"/>
  <c r="CE197" i="18"/>
  <c r="CN197" i="18"/>
  <c r="BG198" i="18"/>
  <c r="BO198" i="18"/>
  <c r="BW198" i="18"/>
  <c r="CE198" i="18"/>
  <c r="CN198" i="18"/>
  <c r="BG199" i="18"/>
  <c r="BO199" i="18"/>
  <c r="BW199" i="18"/>
  <c r="CE199" i="18"/>
  <c r="CN199" i="18"/>
  <c r="BG200" i="18"/>
  <c r="BO200" i="18"/>
  <c r="BW200" i="18"/>
  <c r="CE200" i="18"/>
  <c r="CN200" i="18"/>
  <c r="BG201" i="18"/>
  <c r="BO201" i="18"/>
  <c r="BW201" i="18"/>
  <c r="CE201" i="18"/>
  <c r="CN201" i="18"/>
  <c r="BG202" i="18"/>
  <c r="BO202" i="18"/>
  <c r="BW202" i="18"/>
  <c r="CE202" i="18"/>
  <c r="CN202" i="18"/>
  <c r="BG203" i="18"/>
  <c r="BO203" i="18"/>
  <c r="BW203" i="18"/>
  <c r="CE203" i="18"/>
  <c r="CN203" i="18"/>
  <c r="BG204" i="18"/>
  <c r="BO204" i="18"/>
  <c r="BW204" i="18"/>
  <c r="CE204" i="18"/>
  <c r="CN204" i="18"/>
  <c r="BG205" i="18"/>
  <c r="BO205" i="18"/>
  <c r="BW205" i="18"/>
  <c r="CE205" i="18"/>
  <c r="CN205" i="18"/>
  <c r="BG206" i="18"/>
  <c r="BO206" i="18"/>
  <c r="BW206" i="18"/>
  <c r="CE206" i="18"/>
  <c r="CN206" i="18"/>
  <c r="BG207" i="18"/>
  <c r="BO207" i="18"/>
  <c r="BW207" i="18"/>
  <c r="CE207" i="18"/>
  <c r="CN207" i="18"/>
  <c r="BG208" i="18"/>
  <c r="BO208" i="18"/>
  <c r="BW208" i="18"/>
  <c r="CE208" i="18"/>
  <c r="CN208" i="18"/>
  <c r="BG209" i="18"/>
  <c r="BO209" i="18"/>
  <c r="BW209" i="18"/>
  <c r="CE209" i="18"/>
  <c r="CN209" i="18"/>
  <c r="BG210" i="18"/>
  <c r="BO210" i="18"/>
  <c r="BW210" i="18"/>
  <c r="CE210" i="18"/>
  <c r="CN210" i="18"/>
  <c r="BG211" i="18"/>
  <c r="BO211" i="18"/>
  <c r="BW211" i="18"/>
  <c r="CE211" i="18"/>
  <c r="CN211" i="18"/>
  <c r="BG212" i="18"/>
  <c r="BO212" i="18"/>
  <c r="BW212" i="18"/>
  <c r="CI212" i="18"/>
  <c r="BE214" i="18"/>
  <c r="BO214" i="18"/>
  <c r="CC214" i="18"/>
  <c r="CM246" i="18"/>
  <c r="CD246" i="18"/>
  <c r="CJ246" i="18"/>
  <c r="CA246" i="18"/>
  <c r="BS246" i="18"/>
  <c r="BK246" i="18"/>
  <c r="BC246" i="18"/>
  <c r="CG246" i="18"/>
  <c r="BY246" i="18"/>
  <c r="CN246" i="18"/>
  <c r="CE246" i="18"/>
  <c r="BW246" i="18"/>
  <c r="BO246" i="18"/>
  <c r="BG246" i="18"/>
  <c r="CL246" i="18"/>
  <c r="BV246" i="18"/>
  <c r="BL246" i="18"/>
  <c r="CK246" i="18"/>
  <c r="BU246" i="18"/>
  <c r="BJ246" i="18"/>
  <c r="CI246" i="18"/>
  <c r="BT246" i="18"/>
  <c r="BI246" i="18"/>
  <c r="CC246" i="18"/>
  <c r="BQ246" i="18"/>
  <c r="BF246" i="18"/>
  <c r="CB246" i="18"/>
  <c r="BP246" i="18"/>
  <c r="BE246" i="18"/>
  <c r="BZ246" i="18"/>
  <c r="BN246" i="18"/>
  <c r="BD246" i="18"/>
  <c r="BH193" i="18"/>
  <c r="BP193" i="18"/>
  <c r="BX193" i="18"/>
  <c r="CF193" i="18"/>
  <c r="BH194" i="18"/>
  <c r="BP194" i="18"/>
  <c r="BX194" i="18"/>
  <c r="CF194" i="18"/>
  <c r="BH195" i="18"/>
  <c r="BP195" i="18"/>
  <c r="BX195" i="18"/>
  <c r="CF195" i="18"/>
  <c r="BH196" i="18"/>
  <c r="BP196" i="18"/>
  <c r="BX196" i="18"/>
  <c r="CF196" i="18"/>
  <c r="BH197" i="18"/>
  <c r="BP197" i="18"/>
  <c r="BX197" i="18"/>
  <c r="CF197" i="18"/>
  <c r="BH198" i="18"/>
  <c r="BP198" i="18"/>
  <c r="BX198" i="18"/>
  <c r="CF198" i="18"/>
  <c r="BH199" i="18"/>
  <c r="BP199" i="18"/>
  <c r="BX199" i="18"/>
  <c r="CF199" i="18"/>
  <c r="BH200" i="18"/>
  <c r="BP200" i="18"/>
  <c r="BX200" i="18"/>
  <c r="CF200" i="18"/>
  <c r="BH201" i="18"/>
  <c r="BP201" i="18"/>
  <c r="BX201" i="18"/>
  <c r="CF201" i="18"/>
  <c r="BH202" i="18"/>
  <c r="BP202" i="18"/>
  <c r="BX202" i="18"/>
  <c r="CF202" i="18"/>
  <c r="BH203" i="18"/>
  <c r="BP203" i="18"/>
  <c r="BX203" i="18"/>
  <c r="CF203" i="18"/>
  <c r="BH204" i="18"/>
  <c r="BP204" i="18"/>
  <c r="BX204" i="18"/>
  <c r="CF204" i="18"/>
  <c r="BH205" i="18"/>
  <c r="BP205" i="18"/>
  <c r="BX205" i="18"/>
  <c r="CF205" i="18"/>
  <c r="BH206" i="18"/>
  <c r="BP206" i="18"/>
  <c r="BX206" i="18"/>
  <c r="CF206" i="18"/>
  <c r="BH207" i="18"/>
  <c r="BP207" i="18"/>
  <c r="BX207" i="18"/>
  <c r="CF207" i="18"/>
  <c r="BH208" i="18"/>
  <c r="BP208" i="18"/>
  <c r="BX208" i="18"/>
  <c r="CF208" i="18"/>
  <c r="BH209" i="18"/>
  <c r="BP209" i="18"/>
  <c r="BX209" i="18"/>
  <c r="CF209" i="18"/>
  <c r="BH210" i="18"/>
  <c r="BP210" i="18"/>
  <c r="BX210" i="18"/>
  <c r="CF210" i="18"/>
  <c r="BH211" i="18"/>
  <c r="BP211" i="18"/>
  <c r="BX211" i="18"/>
  <c r="CF211" i="18"/>
  <c r="BH212" i="18"/>
  <c r="BP212" i="18"/>
  <c r="BY212" i="18"/>
  <c r="CJ212" i="18"/>
  <c r="BY201" i="18"/>
  <c r="CG201" i="18"/>
  <c r="BI202" i="18"/>
  <c r="BQ202" i="18"/>
  <c r="BY202" i="18"/>
  <c r="CG202" i="18"/>
  <c r="BI203" i="18"/>
  <c r="BQ203" i="18"/>
  <c r="BY203" i="18"/>
  <c r="CG203" i="18"/>
  <c r="BI204" i="18"/>
  <c r="BQ204" i="18"/>
  <c r="BY204" i="18"/>
  <c r="CG204" i="18"/>
  <c r="BI205" i="18"/>
  <c r="BQ205" i="18"/>
  <c r="BY205" i="18"/>
  <c r="CG205" i="18"/>
  <c r="BI206" i="18"/>
  <c r="BQ206" i="18"/>
  <c r="BY206" i="18"/>
  <c r="CG206" i="18"/>
  <c r="BI207" i="18"/>
  <c r="BQ207" i="18"/>
  <c r="BY207" i="18"/>
  <c r="CG207" i="18"/>
  <c r="BI208" i="18"/>
  <c r="BQ208" i="18"/>
  <c r="BY208" i="18"/>
  <c r="CG208" i="18"/>
  <c r="BI209" i="18"/>
  <c r="BQ209" i="18"/>
  <c r="BY209" i="18"/>
  <c r="CG209" i="18"/>
  <c r="BI210" i="18"/>
  <c r="BQ210" i="18"/>
  <c r="BY210" i="18"/>
  <c r="CG210" i="18"/>
  <c r="BI211" i="18"/>
  <c r="BQ211" i="18"/>
  <c r="BY211" i="18"/>
  <c r="CG211" i="18"/>
  <c r="BI212" i="18"/>
  <c r="BQ212" i="18"/>
  <c r="BZ212" i="18"/>
  <c r="BG214" i="18"/>
  <c r="BR214" i="18"/>
  <c r="CG214" i="18"/>
  <c r="BJ193" i="18"/>
  <c r="BR193" i="18"/>
  <c r="BZ193" i="18"/>
  <c r="CI193" i="18"/>
  <c r="BJ194" i="18"/>
  <c r="BR194" i="18"/>
  <c r="BZ194" i="18"/>
  <c r="CI194" i="18"/>
  <c r="BJ195" i="18"/>
  <c r="BR195" i="18"/>
  <c r="BZ195" i="18"/>
  <c r="CI195" i="18"/>
  <c r="BJ196" i="18"/>
  <c r="BR196" i="18"/>
  <c r="BZ196" i="18"/>
  <c r="CI196" i="18"/>
  <c r="BJ197" i="18"/>
  <c r="BR197" i="18"/>
  <c r="BZ197" i="18"/>
  <c r="CI197" i="18"/>
  <c r="BJ198" i="18"/>
  <c r="BR198" i="18"/>
  <c r="BZ198" i="18"/>
  <c r="CI198" i="18"/>
  <c r="BJ199" i="18"/>
  <c r="BR199" i="18"/>
  <c r="BZ199" i="18"/>
  <c r="CI199" i="18"/>
  <c r="BJ200" i="18"/>
  <c r="BR200" i="18"/>
  <c r="BZ200" i="18"/>
  <c r="CI200" i="18"/>
  <c r="BJ201" i="18"/>
  <c r="BR201" i="18"/>
  <c r="BZ201" i="18"/>
  <c r="CI201" i="18"/>
  <c r="BJ202" i="18"/>
  <c r="BR202" i="18"/>
  <c r="BZ202" i="18"/>
  <c r="CI202" i="18"/>
  <c r="BJ203" i="18"/>
  <c r="BR203" i="18"/>
  <c r="BZ203" i="18"/>
  <c r="CI203" i="18"/>
  <c r="BJ204" i="18"/>
  <c r="BR204" i="18"/>
  <c r="BZ204" i="18"/>
  <c r="CI204" i="18"/>
  <c r="BJ205" i="18"/>
  <c r="BR205" i="18"/>
  <c r="BZ205" i="18"/>
  <c r="CI205" i="18"/>
  <c r="BJ206" i="18"/>
  <c r="BR206" i="18"/>
  <c r="BZ206" i="18"/>
  <c r="CI206" i="18"/>
  <c r="BJ207" i="18"/>
  <c r="BR207" i="18"/>
  <c r="BZ207" i="18"/>
  <c r="CI207" i="18"/>
  <c r="BJ208" i="18"/>
  <c r="BR208" i="18"/>
  <c r="BZ208" i="18"/>
  <c r="CI208" i="18"/>
  <c r="BJ209" i="18"/>
  <c r="BR209" i="18"/>
  <c r="BZ209" i="18"/>
  <c r="CI209" i="18"/>
  <c r="BJ210" i="18"/>
  <c r="BR210" i="18"/>
  <c r="BZ210" i="18"/>
  <c r="CI210" i="18"/>
  <c r="BJ211" i="18"/>
  <c r="BR211" i="18"/>
  <c r="BZ211" i="18"/>
  <c r="CI211" i="18"/>
  <c r="CK212" i="18"/>
  <c r="CB212" i="18"/>
  <c r="CF212" i="18"/>
  <c r="BX212" i="18"/>
  <c r="BJ212" i="18"/>
  <c r="BR212" i="18"/>
  <c r="CA212" i="18"/>
  <c r="CM212" i="18"/>
  <c r="BC193" i="18"/>
  <c r="BK193" i="18"/>
  <c r="BS193" i="18"/>
  <c r="CA193" i="18"/>
  <c r="CJ193" i="18"/>
  <c r="BC194" i="18"/>
  <c r="BK194" i="18"/>
  <c r="BS194" i="18"/>
  <c r="CA194" i="18"/>
  <c r="CJ194" i="18"/>
  <c r="BC195" i="18"/>
  <c r="BK195" i="18"/>
  <c r="BS195" i="18"/>
  <c r="CA195" i="18"/>
  <c r="CJ195" i="18"/>
  <c r="BC196" i="18"/>
  <c r="BK196" i="18"/>
  <c r="BS196" i="18"/>
  <c r="CA196" i="18"/>
  <c r="CJ196" i="18"/>
  <c r="BC197" i="18"/>
  <c r="BK197" i="18"/>
  <c r="BS197" i="18"/>
  <c r="CA197" i="18"/>
  <c r="CJ197" i="18"/>
  <c r="BC198" i="18"/>
  <c r="BK198" i="18"/>
  <c r="BS198" i="18"/>
  <c r="CA198" i="18"/>
  <c r="CJ198" i="18"/>
  <c r="BC199" i="18"/>
  <c r="BK199" i="18"/>
  <c r="BS199" i="18"/>
  <c r="CA199" i="18"/>
  <c r="CJ199" i="18"/>
  <c r="BC200" i="18"/>
  <c r="BK200" i="18"/>
  <c r="BS200" i="18"/>
  <c r="CA200" i="18"/>
  <c r="CJ200" i="18"/>
  <c r="BC201" i="18"/>
  <c r="BK201" i="18"/>
  <c r="BS201" i="18"/>
  <c r="CA201" i="18"/>
  <c r="CJ201" i="18"/>
  <c r="BC202" i="18"/>
  <c r="BK202" i="18"/>
  <c r="BS202" i="18"/>
  <c r="CA202" i="18"/>
  <c r="CJ202" i="18"/>
  <c r="BC203" i="18"/>
  <c r="BK203" i="18"/>
  <c r="BS203" i="18"/>
  <c r="CA203" i="18"/>
  <c r="CJ203" i="18"/>
  <c r="BC204" i="18"/>
  <c r="BK204" i="18"/>
  <c r="BS204" i="18"/>
  <c r="CA204" i="18"/>
  <c r="CJ204" i="18"/>
  <c r="BC205" i="18"/>
  <c r="BK205" i="18"/>
  <c r="BS205" i="18"/>
  <c r="CA205" i="18"/>
  <c r="CJ205" i="18"/>
  <c r="BC206" i="18"/>
  <c r="BK206" i="18"/>
  <c r="BS206" i="18"/>
  <c r="CA206" i="18"/>
  <c r="CJ206" i="18"/>
  <c r="BC207" i="18"/>
  <c r="BK207" i="18"/>
  <c r="BS207" i="18"/>
  <c r="CA207" i="18"/>
  <c r="CJ207" i="18"/>
  <c r="BC208" i="18"/>
  <c r="BK208" i="18"/>
  <c r="BS208" i="18"/>
  <c r="CA208" i="18"/>
  <c r="CJ208" i="18"/>
  <c r="BC209" i="18"/>
  <c r="BK209" i="18"/>
  <c r="BS209" i="18"/>
  <c r="CA209" i="18"/>
  <c r="CJ209" i="18"/>
  <c r="BC210" i="18"/>
  <c r="BK210" i="18"/>
  <c r="BS210" i="18"/>
  <c r="CA210" i="18"/>
  <c r="CJ210" i="18"/>
  <c r="BC211" i="18"/>
  <c r="BK211" i="18"/>
  <c r="BS211" i="18"/>
  <c r="CA211" i="18"/>
  <c r="CJ211" i="18"/>
  <c r="BC212" i="18"/>
  <c r="BK212" i="18"/>
  <c r="BS212" i="18"/>
  <c r="CC212" i="18"/>
  <c r="CN212" i="18"/>
  <c r="BJ214" i="18"/>
  <c r="BU214" i="18"/>
  <c r="CL214" i="18"/>
  <c r="BD193" i="18"/>
  <c r="BL193" i="18"/>
  <c r="BT193" i="18"/>
  <c r="CB193" i="18"/>
  <c r="BD194" i="18"/>
  <c r="BL194" i="18"/>
  <c r="BT194" i="18"/>
  <c r="CB194" i="18"/>
  <c r="BD195" i="18"/>
  <c r="BL195" i="18"/>
  <c r="BT195" i="18"/>
  <c r="CB195" i="18"/>
  <c r="BD196" i="18"/>
  <c r="BL196" i="18"/>
  <c r="BT196" i="18"/>
  <c r="CB196" i="18"/>
  <c r="BD197" i="18"/>
  <c r="BL197" i="18"/>
  <c r="BT197" i="18"/>
  <c r="CB197" i="18"/>
  <c r="BD198" i="18"/>
  <c r="BL198" i="18"/>
  <c r="BT198" i="18"/>
  <c r="CB198" i="18"/>
  <c r="BD199" i="18"/>
  <c r="BL199" i="18"/>
  <c r="BT199" i="18"/>
  <c r="CB199" i="18"/>
  <c r="BD200" i="18"/>
  <c r="BL200" i="18"/>
  <c r="BT200" i="18"/>
  <c r="CB200" i="18"/>
  <c r="BD201" i="18"/>
  <c r="BL201" i="18"/>
  <c r="BT201" i="18"/>
  <c r="CB201" i="18"/>
  <c r="BD202" i="18"/>
  <c r="BL202" i="18"/>
  <c r="BT202" i="18"/>
  <c r="CB202" i="18"/>
  <c r="BD203" i="18"/>
  <c r="BL203" i="18"/>
  <c r="BT203" i="18"/>
  <c r="CB203" i="18"/>
  <c r="BD204" i="18"/>
  <c r="BL204" i="18"/>
  <c r="BT204" i="18"/>
  <c r="CB204" i="18"/>
  <c r="BD205" i="18"/>
  <c r="BL205" i="18"/>
  <c r="BT205" i="18"/>
  <c r="CB205" i="18"/>
  <c r="BD206" i="18"/>
  <c r="BL206" i="18"/>
  <c r="BT206" i="18"/>
  <c r="CB206" i="18"/>
  <c r="BD207" i="18"/>
  <c r="BL207" i="18"/>
  <c r="BT207" i="18"/>
  <c r="CB207" i="18"/>
  <c r="BD208" i="18"/>
  <c r="BL208" i="18"/>
  <c r="BT208" i="18"/>
  <c r="CB208" i="18"/>
  <c r="BD209" i="18"/>
  <c r="BL209" i="18"/>
  <c r="BT209" i="18"/>
  <c r="CB209" i="18"/>
  <c r="BD210" i="18"/>
  <c r="BL210" i="18"/>
  <c r="BT210" i="18"/>
  <c r="CB210" i="18"/>
  <c r="BD211" i="18"/>
  <c r="BL211" i="18"/>
  <c r="BT211" i="18"/>
  <c r="CB211" i="18"/>
  <c r="BD212" i="18"/>
  <c r="BL212" i="18"/>
  <c r="BT212" i="18"/>
  <c r="CD212" i="18"/>
  <c r="BK214" i="18"/>
  <c r="BW214" i="18"/>
  <c r="CN214" i="18"/>
  <c r="CF246" i="18"/>
  <c r="BH215" i="18"/>
  <c r="BP215" i="18"/>
  <c r="BX215" i="18"/>
  <c r="CF215" i="18"/>
  <c r="BH216" i="18"/>
  <c r="BP216" i="18"/>
  <c r="BX216" i="18"/>
  <c r="CF216" i="18"/>
  <c r="BH217" i="18"/>
  <c r="BP217" i="18"/>
  <c r="BX217" i="18"/>
  <c r="CF217" i="18"/>
  <c r="BH218" i="18"/>
  <c r="BP218" i="18"/>
  <c r="BX218" i="18"/>
  <c r="CF218" i="18"/>
  <c r="BH219" i="18"/>
  <c r="BP219" i="18"/>
  <c r="BX219" i="18"/>
  <c r="CF219" i="18"/>
  <c r="BH220" i="18"/>
  <c r="BP220" i="18"/>
  <c r="BX220" i="18"/>
  <c r="CF220" i="18"/>
  <c r="BH221" i="18"/>
  <c r="BP221" i="18"/>
  <c r="BX221" i="18"/>
  <c r="CF221" i="18"/>
  <c r="BH222" i="18"/>
  <c r="BP222" i="18"/>
  <c r="BX222" i="18"/>
  <c r="CF222" i="18"/>
  <c r="BH223" i="18"/>
  <c r="BP223" i="18"/>
  <c r="BX223" i="18"/>
  <c r="CF223" i="18"/>
  <c r="BH224" i="18"/>
  <c r="BP224" i="18"/>
  <c r="BX224" i="18"/>
  <c r="CF224" i="18"/>
  <c r="BH225" i="18"/>
  <c r="BP225" i="18"/>
  <c r="BX225" i="18"/>
  <c r="CF225" i="18"/>
  <c r="BH226" i="18"/>
  <c r="BP226" i="18"/>
  <c r="BX226" i="18"/>
  <c r="CF226" i="18"/>
  <c r="BH227" i="18"/>
  <c r="BP227" i="18"/>
  <c r="BX227" i="18"/>
  <c r="CF227" i="18"/>
  <c r="BH228" i="18"/>
  <c r="BP228" i="18"/>
  <c r="BX228" i="18"/>
  <c r="CF228" i="18"/>
  <c r="BH229" i="18"/>
  <c r="BP229" i="18"/>
  <c r="BX229" i="18"/>
  <c r="CF229" i="18"/>
  <c r="BH230" i="18"/>
  <c r="BP230" i="18"/>
  <c r="BX230" i="18"/>
  <c r="CF230" i="18"/>
  <c r="BH231" i="18"/>
  <c r="BP231" i="18"/>
  <c r="BX231" i="18"/>
  <c r="CF231" i="18"/>
  <c r="BH232" i="18"/>
  <c r="BP232" i="18"/>
  <c r="BX232" i="18"/>
  <c r="CF232" i="18"/>
  <c r="BH233" i="18"/>
  <c r="BP233" i="18"/>
  <c r="BX233" i="18"/>
  <c r="CF233" i="18"/>
  <c r="BH234" i="18"/>
  <c r="BP234" i="18"/>
  <c r="BX234" i="18"/>
  <c r="CF234" i="18"/>
  <c r="BH235" i="18"/>
  <c r="BP235" i="18"/>
  <c r="BX235" i="18"/>
  <c r="CF235" i="18"/>
  <c r="BH236" i="18"/>
  <c r="BP236" i="18"/>
  <c r="BX236" i="18"/>
  <c r="CF236" i="18"/>
  <c r="BH237" i="18"/>
  <c r="BP237" i="18"/>
  <c r="BX237" i="18"/>
  <c r="CF237" i="18"/>
  <c r="BH238" i="18"/>
  <c r="BP238" i="18"/>
  <c r="BX238" i="18"/>
  <c r="CF238" i="18"/>
  <c r="BH239" i="18"/>
  <c r="BP239" i="18"/>
  <c r="BX239" i="18"/>
  <c r="CF239" i="18"/>
  <c r="BH240" i="18"/>
  <c r="BP240" i="18"/>
  <c r="BX240" i="18"/>
  <c r="CF240" i="18"/>
  <c r="BH241" i="18"/>
  <c r="BP241" i="18"/>
  <c r="BX241" i="18"/>
  <c r="CF241" i="18"/>
  <c r="BH242" i="18"/>
  <c r="BP242" i="18"/>
  <c r="BX242" i="18"/>
  <c r="CF242" i="18"/>
  <c r="BH243" i="18"/>
  <c r="BP243" i="18"/>
  <c r="BX243" i="18"/>
  <c r="CF243" i="18"/>
  <c r="BH244" i="18"/>
  <c r="BP244" i="18"/>
  <c r="BX244" i="18"/>
  <c r="CF244" i="18"/>
  <c r="BH245" i="18"/>
  <c r="BP245" i="18"/>
  <c r="BX245" i="18"/>
  <c r="BJ215" i="18"/>
  <c r="BR215" i="18"/>
  <c r="BZ215" i="18"/>
  <c r="CI215" i="18"/>
  <c r="BJ216" i="18"/>
  <c r="BR216" i="18"/>
  <c r="BZ216" i="18"/>
  <c r="CI216" i="18"/>
  <c r="BJ217" i="18"/>
  <c r="BR217" i="18"/>
  <c r="BZ217" i="18"/>
  <c r="CI217" i="18"/>
  <c r="BJ218" i="18"/>
  <c r="BR218" i="18"/>
  <c r="BZ218" i="18"/>
  <c r="CI218" i="18"/>
  <c r="BJ219" i="18"/>
  <c r="BR219" i="18"/>
  <c r="BZ219" i="18"/>
  <c r="CI219" i="18"/>
  <c r="BJ220" i="18"/>
  <c r="BR220" i="18"/>
  <c r="BZ220" i="18"/>
  <c r="CI220" i="18"/>
  <c r="BJ221" i="18"/>
  <c r="BR221" i="18"/>
  <c r="BZ221" i="18"/>
  <c r="CI221" i="18"/>
  <c r="BJ222" i="18"/>
  <c r="BR222" i="18"/>
  <c r="BZ222" i="18"/>
  <c r="CI222" i="18"/>
  <c r="BJ223" i="18"/>
  <c r="BR223" i="18"/>
  <c r="BZ223" i="18"/>
  <c r="CI223" i="18"/>
  <c r="BJ224" i="18"/>
  <c r="BR224" i="18"/>
  <c r="BZ224" i="18"/>
  <c r="CI224" i="18"/>
  <c r="BJ225" i="18"/>
  <c r="BR225" i="18"/>
  <c r="BZ225" i="18"/>
  <c r="CI225" i="18"/>
  <c r="BJ226" i="18"/>
  <c r="BR226" i="18"/>
  <c r="BZ226" i="18"/>
  <c r="CI226" i="18"/>
  <c r="BJ227" i="18"/>
  <c r="BR227" i="18"/>
  <c r="BZ227" i="18"/>
  <c r="CI227" i="18"/>
  <c r="BJ228" i="18"/>
  <c r="BR228" i="18"/>
  <c r="BZ228" i="18"/>
  <c r="CI228" i="18"/>
  <c r="BJ229" i="18"/>
  <c r="BR229" i="18"/>
  <c r="BZ229" i="18"/>
  <c r="CI229" i="18"/>
  <c r="BJ230" i="18"/>
  <c r="BR230" i="18"/>
  <c r="BZ230" i="18"/>
  <c r="CI230" i="18"/>
  <c r="BJ231" i="18"/>
  <c r="BR231" i="18"/>
  <c r="BZ231" i="18"/>
  <c r="CI231" i="18"/>
  <c r="BJ232" i="18"/>
  <c r="BR232" i="18"/>
  <c r="BZ232" i="18"/>
  <c r="CI232" i="18"/>
  <c r="BJ233" i="18"/>
  <c r="BR233" i="18"/>
  <c r="BZ233" i="18"/>
  <c r="CI233" i="18"/>
  <c r="BJ234" i="18"/>
  <c r="BR234" i="18"/>
  <c r="BZ234" i="18"/>
  <c r="CI234" i="18"/>
  <c r="BJ235" i="18"/>
  <c r="BR235" i="18"/>
  <c r="BZ235" i="18"/>
  <c r="CI235" i="18"/>
  <c r="BJ236" i="18"/>
  <c r="BR236" i="18"/>
  <c r="BZ236" i="18"/>
  <c r="CI236" i="18"/>
  <c r="BJ237" i="18"/>
  <c r="BR237" i="18"/>
  <c r="BZ237" i="18"/>
  <c r="CI237" i="18"/>
  <c r="BJ238" i="18"/>
  <c r="BR238" i="18"/>
  <c r="BZ238" i="18"/>
  <c r="CI238" i="18"/>
  <c r="BJ239" i="18"/>
  <c r="BR239" i="18"/>
  <c r="BZ239" i="18"/>
  <c r="CI239" i="18"/>
  <c r="BJ240" i="18"/>
  <c r="BR240" i="18"/>
  <c r="BZ240" i="18"/>
  <c r="CI240" i="18"/>
  <c r="BJ241" i="18"/>
  <c r="BR241" i="18"/>
  <c r="BZ241" i="18"/>
  <c r="CI241" i="18"/>
  <c r="BJ242" i="18"/>
  <c r="BR242" i="18"/>
  <c r="BZ242" i="18"/>
  <c r="CI242" i="18"/>
  <c r="BJ243" i="18"/>
  <c r="BR243" i="18"/>
  <c r="BZ243" i="18"/>
  <c r="CI243" i="18"/>
  <c r="BJ244" i="18"/>
  <c r="BR244" i="18"/>
  <c r="BZ244" i="18"/>
  <c r="CI244" i="18"/>
  <c r="CJ245" i="18"/>
  <c r="CN245" i="18"/>
  <c r="CE245" i="18"/>
  <c r="BJ245" i="18"/>
  <c r="BR245" i="18"/>
  <c r="BZ245" i="18"/>
  <c r="CK245" i="18"/>
  <c r="BD215" i="18"/>
  <c r="BL215" i="18"/>
  <c r="BT215" i="18"/>
  <c r="CB215" i="18"/>
  <c r="CK215" i="18"/>
  <c r="BD216" i="18"/>
  <c r="BL216" i="18"/>
  <c r="BT216" i="18"/>
  <c r="CB216" i="18"/>
  <c r="CK216" i="18"/>
  <c r="BD217" i="18"/>
  <c r="BL217" i="18"/>
  <c r="BT217" i="18"/>
  <c r="CB217" i="18"/>
  <c r="CK217" i="18"/>
  <c r="BD218" i="18"/>
  <c r="BL218" i="18"/>
  <c r="BT218" i="18"/>
  <c r="CB218" i="18"/>
  <c r="CK218" i="18"/>
  <c r="BD219" i="18"/>
  <c r="BL219" i="18"/>
  <c r="BT219" i="18"/>
  <c r="CB219" i="18"/>
  <c r="CK219" i="18"/>
  <c r="BD220" i="18"/>
  <c r="BL220" i="18"/>
  <c r="BT220" i="18"/>
  <c r="CB220" i="18"/>
  <c r="CK220" i="18"/>
  <c r="BD221" i="18"/>
  <c r="BL221" i="18"/>
  <c r="BT221" i="18"/>
  <c r="CB221" i="18"/>
  <c r="CK221" i="18"/>
  <c r="BD222" i="18"/>
  <c r="BL222" i="18"/>
  <c r="BT222" i="18"/>
  <c r="CB222" i="18"/>
  <c r="CK222" i="18"/>
  <c r="BD223" i="18"/>
  <c r="BL223" i="18"/>
  <c r="BT223" i="18"/>
  <c r="CB223" i="18"/>
  <c r="CK223" i="18"/>
  <c r="BD224" i="18"/>
  <c r="BL224" i="18"/>
  <c r="BT224" i="18"/>
  <c r="CB224" i="18"/>
  <c r="CK224" i="18"/>
  <c r="BD225" i="18"/>
  <c r="BL225" i="18"/>
  <c r="BT225" i="18"/>
  <c r="CB225" i="18"/>
  <c r="CK225" i="18"/>
  <c r="BD226" i="18"/>
  <c r="BL226" i="18"/>
  <c r="BT226" i="18"/>
  <c r="CB226" i="18"/>
  <c r="CK226" i="18"/>
  <c r="BD227" i="18"/>
  <c r="BL227" i="18"/>
  <c r="BT227" i="18"/>
  <c r="CB227" i="18"/>
  <c r="CK227" i="18"/>
  <c r="BD228" i="18"/>
  <c r="BL228" i="18"/>
  <c r="BT228" i="18"/>
  <c r="CB228" i="18"/>
  <c r="CK228" i="18"/>
  <c r="BD229" i="18"/>
  <c r="BL229" i="18"/>
  <c r="BT229" i="18"/>
  <c r="CB229" i="18"/>
  <c r="CK229" i="18"/>
  <c r="BD230" i="18"/>
  <c r="BL230" i="18"/>
  <c r="BT230" i="18"/>
  <c r="CB230" i="18"/>
  <c r="CK230" i="18"/>
  <c r="BD231" i="18"/>
  <c r="BL231" i="18"/>
  <c r="BT231" i="18"/>
  <c r="CB231" i="18"/>
  <c r="CK231" i="18"/>
  <c r="BD232" i="18"/>
  <c r="BL232" i="18"/>
  <c r="BT232" i="18"/>
  <c r="CB232" i="18"/>
  <c r="CK232" i="18"/>
  <c r="BD233" i="18"/>
  <c r="BL233" i="18"/>
  <c r="BT233" i="18"/>
  <c r="CB233" i="18"/>
  <c r="CK233" i="18"/>
  <c r="BD234" i="18"/>
  <c r="BL234" i="18"/>
  <c r="BT234" i="18"/>
  <c r="CB234" i="18"/>
  <c r="CK234" i="18"/>
  <c r="BD235" i="18"/>
  <c r="BL235" i="18"/>
  <c r="BT235" i="18"/>
  <c r="CB235" i="18"/>
  <c r="CK235" i="18"/>
  <c r="BD236" i="18"/>
  <c r="BL236" i="18"/>
  <c r="BT236" i="18"/>
  <c r="CB236" i="18"/>
  <c r="CK236" i="18"/>
  <c r="BD237" i="18"/>
  <c r="BL237" i="18"/>
  <c r="BT237" i="18"/>
  <c r="CB237" i="18"/>
  <c r="CK237" i="18"/>
  <c r="BD238" i="18"/>
  <c r="BL238" i="18"/>
  <c r="BT238" i="18"/>
  <c r="CB238" i="18"/>
  <c r="CK238" i="18"/>
  <c r="BD239" i="18"/>
  <c r="BL239" i="18"/>
  <c r="BT239" i="18"/>
  <c r="CB239" i="18"/>
  <c r="CK239" i="18"/>
  <c r="BD240" i="18"/>
  <c r="BL240" i="18"/>
  <c r="BT240" i="18"/>
  <c r="CB240" i="18"/>
  <c r="CK240" i="18"/>
  <c r="BD241" i="18"/>
  <c r="BL241" i="18"/>
  <c r="BT241" i="18"/>
  <c r="CB241" i="18"/>
  <c r="CK241" i="18"/>
  <c r="BD242" i="18"/>
  <c r="BL242" i="18"/>
  <c r="BT242" i="18"/>
  <c r="CB242" i="18"/>
  <c r="CK242" i="18"/>
  <c r="BD243" i="18"/>
  <c r="BL243" i="18"/>
  <c r="BT243" i="18"/>
  <c r="CB243" i="18"/>
  <c r="CK243" i="18"/>
  <c r="BD244" i="18"/>
  <c r="BL244" i="18"/>
  <c r="BT244" i="18"/>
  <c r="CB244" i="18"/>
  <c r="CK244" i="18"/>
  <c r="BD245" i="18"/>
  <c r="BL245" i="18"/>
  <c r="BT245" i="18"/>
  <c r="CB245" i="18"/>
  <c r="CM245" i="18"/>
  <c r="BF215" i="18"/>
  <c r="BN215" i="18"/>
  <c r="BV215" i="18"/>
  <c r="CD215" i="18"/>
  <c r="BF216" i="18"/>
  <c r="BN216" i="18"/>
  <c r="BV216" i="18"/>
  <c r="CD216" i="18"/>
  <c r="BF217" i="18"/>
  <c r="BN217" i="18"/>
  <c r="BV217" i="18"/>
  <c r="CD217" i="18"/>
  <c r="BF218" i="18"/>
  <c r="BN218" i="18"/>
  <c r="BV218" i="18"/>
  <c r="CD218" i="18"/>
  <c r="BF219" i="18"/>
  <c r="BN219" i="18"/>
  <c r="BV219" i="18"/>
  <c r="CD219" i="18"/>
  <c r="BF220" i="18"/>
  <c r="BN220" i="18"/>
  <c r="BV220" i="18"/>
  <c r="CD220" i="18"/>
  <c r="BF221" i="18"/>
  <c r="BN221" i="18"/>
  <c r="BV221" i="18"/>
  <c r="CD221" i="18"/>
  <c r="BF222" i="18"/>
  <c r="BN222" i="18"/>
  <c r="BV222" i="18"/>
  <c r="CD222" i="18"/>
  <c r="BF223" i="18"/>
  <c r="BN223" i="18"/>
  <c r="BV223" i="18"/>
  <c r="CD223" i="18"/>
  <c r="BF224" i="18"/>
  <c r="BN224" i="18"/>
  <c r="BV224" i="18"/>
  <c r="CD224" i="18"/>
  <c r="BF225" i="18"/>
  <c r="BN225" i="18"/>
  <c r="BV225" i="18"/>
  <c r="CD225" i="18"/>
  <c r="BF226" i="18"/>
  <c r="BN226" i="18"/>
  <c r="BV226" i="18"/>
  <c r="CD226" i="18"/>
  <c r="BF227" i="18"/>
  <c r="BN227" i="18"/>
  <c r="BV227" i="18"/>
  <c r="CD227" i="18"/>
  <c r="BF228" i="18"/>
  <c r="BN228" i="18"/>
  <c r="BV228" i="18"/>
  <c r="CD228" i="18"/>
  <c r="BF229" i="18"/>
  <c r="BN229" i="18"/>
  <c r="BV229" i="18"/>
  <c r="CD229" i="18"/>
  <c r="BF230" i="18"/>
  <c r="BN230" i="18"/>
  <c r="BV230" i="18"/>
  <c r="CD230" i="18"/>
  <c r="BF231" i="18"/>
  <c r="BN231" i="18"/>
  <c r="BV231" i="18"/>
  <c r="CD231" i="18"/>
  <c r="BF232" i="18"/>
  <c r="BN232" i="18"/>
  <c r="BV232" i="18"/>
  <c r="CD232" i="18"/>
  <c r="BF233" i="18"/>
  <c r="BN233" i="18"/>
  <c r="BV233" i="18"/>
  <c r="CD233" i="18"/>
  <c r="BF234" i="18"/>
  <c r="BN234" i="18"/>
  <c r="BV234" i="18"/>
  <c r="CD234" i="18"/>
  <c r="BF235" i="18"/>
  <c r="BN235" i="18"/>
  <c r="BV235" i="18"/>
  <c r="CD235" i="18"/>
  <c r="BF236" i="18"/>
  <c r="BN236" i="18"/>
  <c r="BV236" i="18"/>
  <c r="CD236" i="18"/>
  <c r="BF237" i="18"/>
  <c r="BN237" i="18"/>
  <c r="BV237" i="18"/>
  <c r="CD237" i="18"/>
  <c r="BF238" i="18"/>
  <c r="BN238" i="18"/>
  <c r="BV238" i="18"/>
  <c r="CD238" i="18"/>
  <c r="BF239" i="18"/>
  <c r="BN239" i="18"/>
  <c r="BV239" i="18"/>
  <c r="CD239" i="18"/>
  <c r="BF240" i="18"/>
  <c r="BN240" i="18"/>
  <c r="BV240" i="18"/>
  <c r="CD240" i="18"/>
  <c r="BF241" i="18"/>
  <c r="BN241" i="18"/>
  <c r="BV241" i="18"/>
  <c r="CD241" i="18"/>
  <c r="BF242" i="18"/>
  <c r="BN242" i="18"/>
  <c r="BV242" i="18"/>
  <c r="CD242" i="18"/>
  <c r="BF243" i="18"/>
  <c r="BN243" i="18"/>
  <c r="BV243" i="18"/>
  <c r="CD243" i="18"/>
  <c r="BF244" i="18"/>
  <c r="BN244" i="18"/>
  <c r="BV244" i="18"/>
  <c r="CD244" i="18"/>
  <c r="BF245" i="18"/>
  <c r="BN245" i="18"/>
  <c r="BV245" i="18"/>
  <c r="CD245" i="18"/>
  <c r="BG247" i="18"/>
  <c r="BO247" i="18"/>
  <c r="BW247" i="18"/>
  <c r="CE247" i="18"/>
  <c r="CN247" i="18"/>
  <c r="BG248" i="18"/>
  <c r="BO248" i="18"/>
  <c r="BW248" i="18"/>
  <c r="CE248" i="18"/>
  <c r="CN248" i="18"/>
  <c r="BG249" i="18"/>
  <c r="BO249" i="18"/>
  <c r="BW249" i="18"/>
  <c r="CE249" i="18"/>
  <c r="CN249" i="18"/>
  <c r="BG250" i="18"/>
  <c r="BO250" i="18"/>
  <c r="BW250" i="18"/>
  <c r="CE250" i="18"/>
  <c r="CN250" i="18"/>
  <c r="BG251" i="18"/>
  <c r="BO251" i="18"/>
  <c r="BW251" i="18"/>
  <c r="CE251" i="18"/>
  <c r="CN251" i="18"/>
  <c r="BG252" i="18"/>
  <c r="BO252" i="18"/>
  <c r="BW252" i="18"/>
  <c r="CE252" i="18"/>
  <c r="CN252" i="18"/>
  <c r="BG253" i="18"/>
  <c r="BO253" i="18"/>
  <c r="BW253" i="18"/>
  <c r="CE253" i="18"/>
  <c r="CN253" i="18"/>
  <c r="BG254" i="18"/>
  <c r="BO254" i="18"/>
  <c r="BW254" i="18"/>
  <c r="CE254" i="18"/>
  <c r="CN254" i="18"/>
  <c r="BG255" i="18"/>
  <c r="BO255" i="18"/>
  <c r="BW255" i="18"/>
  <c r="CE255" i="18"/>
  <c r="CN255" i="18"/>
  <c r="BG256" i="18"/>
  <c r="BO256" i="18"/>
  <c r="BW256" i="18"/>
  <c r="CE256" i="18"/>
  <c r="CN256" i="18"/>
  <c r="BG257" i="18"/>
  <c r="BO257" i="18"/>
  <c r="BW257" i="18"/>
  <c r="CE257" i="18"/>
  <c r="CN257" i="18"/>
  <c r="BG258" i="18"/>
  <c r="BO258" i="18"/>
  <c r="BW258" i="18"/>
  <c r="CE258" i="18"/>
  <c r="CN258" i="18"/>
  <c r="BG259" i="18"/>
  <c r="BO259" i="18"/>
  <c r="BW259" i="18"/>
  <c r="CE259" i="18"/>
  <c r="CN259" i="18"/>
  <c r="BG260" i="18"/>
  <c r="BO260" i="18"/>
  <c r="BW260" i="18"/>
  <c r="CE260" i="18"/>
  <c r="CN260" i="18"/>
  <c r="BG261" i="18"/>
  <c r="BO261" i="18"/>
  <c r="BW261" i="18"/>
  <c r="CE261" i="18"/>
  <c r="CN261" i="18"/>
  <c r="BG262" i="18"/>
  <c r="BO262" i="18"/>
  <c r="BW262" i="18"/>
  <c r="CE262" i="18"/>
  <c r="CN262" i="18"/>
  <c r="BG263" i="18"/>
  <c r="BO263" i="18"/>
  <c r="BW263" i="18"/>
  <c r="CE263" i="18"/>
  <c r="CN263" i="18"/>
  <c r="BG264" i="18"/>
  <c r="BO264" i="18"/>
  <c r="BW264" i="18"/>
  <c r="CE264" i="18"/>
  <c r="CN264" i="18"/>
  <c r="BG265" i="18"/>
  <c r="BO265" i="18"/>
  <c r="BW265" i="18"/>
  <c r="CE265" i="18"/>
  <c r="CN265" i="18"/>
  <c r="BG266" i="18"/>
  <c r="BO266" i="18"/>
  <c r="BW266" i="18"/>
  <c r="CE266" i="18"/>
  <c r="CN266" i="18"/>
  <c r="BG267" i="18"/>
  <c r="BO267" i="18"/>
  <c r="BW267" i="18"/>
  <c r="CE267" i="18"/>
  <c r="CN267" i="18"/>
  <c r="BG268" i="18"/>
  <c r="BO268" i="18"/>
  <c r="BW268" i="18"/>
  <c r="CE268" i="18"/>
  <c r="CN268" i="18"/>
  <c r="BG269" i="18"/>
  <c r="BO269" i="18"/>
  <c r="BW269" i="18"/>
  <c r="CE269" i="18"/>
  <c r="CN269" i="18"/>
  <c r="BG270" i="18"/>
  <c r="BO270" i="18"/>
  <c r="BW270" i="18"/>
  <c r="CE270" i="18"/>
  <c r="CN270" i="18"/>
  <c r="BG271" i="18"/>
  <c r="BO271" i="18"/>
  <c r="BW271" i="18"/>
  <c r="CE271" i="18"/>
  <c r="CN271" i="18"/>
  <c r="BG272" i="18"/>
  <c r="BO272" i="18"/>
  <c r="BW272" i="18"/>
  <c r="CE272" i="18"/>
  <c r="CN272" i="18"/>
  <c r="BG273" i="18"/>
  <c r="BO273" i="18"/>
  <c r="BW273" i="18"/>
  <c r="CE273" i="18"/>
  <c r="CN273" i="18"/>
  <c r="BG274" i="18"/>
  <c r="BO274" i="18"/>
  <c r="BW274" i="18"/>
  <c r="CE274" i="18"/>
  <c r="CN274" i="18"/>
  <c r="BG275" i="18"/>
  <c r="BO275" i="18"/>
  <c r="BW275" i="18"/>
  <c r="CE275" i="18"/>
  <c r="CN275" i="18"/>
  <c r="BG276" i="18"/>
  <c r="BO276" i="18"/>
  <c r="BW276" i="18"/>
  <c r="CE276" i="18"/>
  <c r="CN276" i="18"/>
  <c r="BG277" i="18"/>
  <c r="BO277" i="18"/>
  <c r="BW277" i="18"/>
  <c r="CE277" i="18"/>
  <c r="CN277" i="18"/>
  <c r="BG278" i="18"/>
  <c r="BO278" i="18"/>
  <c r="BW278" i="18"/>
  <c r="CE278" i="18"/>
  <c r="CN278" i="18"/>
  <c r="BI279" i="18"/>
  <c r="BS279" i="18"/>
  <c r="CD279" i="18"/>
  <c r="BI247" i="18"/>
  <c r="BQ247" i="18"/>
  <c r="BY247" i="18"/>
  <c r="CG247" i="18"/>
  <c r="BI248" i="18"/>
  <c r="BQ248" i="18"/>
  <c r="BY248" i="18"/>
  <c r="CG248" i="18"/>
  <c r="BI249" i="18"/>
  <c r="BQ249" i="18"/>
  <c r="BY249" i="18"/>
  <c r="CG249" i="18"/>
  <c r="BI250" i="18"/>
  <c r="BQ250" i="18"/>
  <c r="BY250" i="18"/>
  <c r="CG250" i="18"/>
  <c r="BI251" i="18"/>
  <c r="BQ251" i="18"/>
  <c r="BY251" i="18"/>
  <c r="CG251" i="18"/>
  <c r="BI252" i="18"/>
  <c r="BQ252" i="18"/>
  <c r="BY252" i="18"/>
  <c r="CG252" i="18"/>
  <c r="BI253" i="18"/>
  <c r="BQ253" i="18"/>
  <c r="BY253" i="18"/>
  <c r="CG253" i="18"/>
  <c r="BI254" i="18"/>
  <c r="BQ254" i="18"/>
  <c r="BY254" i="18"/>
  <c r="CG254" i="18"/>
  <c r="BI255" i="18"/>
  <c r="BQ255" i="18"/>
  <c r="BY255" i="18"/>
  <c r="CG255" i="18"/>
  <c r="BI256" i="18"/>
  <c r="BQ256" i="18"/>
  <c r="BY256" i="18"/>
  <c r="CG256" i="18"/>
  <c r="BI257" i="18"/>
  <c r="BQ257" i="18"/>
  <c r="BY257" i="18"/>
  <c r="CG257" i="18"/>
  <c r="BI258" i="18"/>
  <c r="BQ258" i="18"/>
  <c r="BY258" i="18"/>
  <c r="CG258" i="18"/>
  <c r="BI259" i="18"/>
  <c r="BQ259" i="18"/>
  <c r="BY259" i="18"/>
  <c r="CG259" i="18"/>
  <c r="BI260" i="18"/>
  <c r="BQ260" i="18"/>
  <c r="BY260" i="18"/>
  <c r="CG260" i="18"/>
  <c r="BI261" i="18"/>
  <c r="BQ261" i="18"/>
  <c r="BY261" i="18"/>
  <c r="CG261" i="18"/>
  <c r="BI262" i="18"/>
  <c r="BQ262" i="18"/>
  <c r="BY262" i="18"/>
  <c r="CG262" i="18"/>
  <c r="BI263" i="18"/>
  <c r="BQ263" i="18"/>
  <c r="BY263" i="18"/>
  <c r="CG263" i="18"/>
  <c r="BI264" i="18"/>
  <c r="BQ264" i="18"/>
  <c r="BY264" i="18"/>
  <c r="CG264" i="18"/>
  <c r="BI265" i="18"/>
  <c r="BQ265" i="18"/>
  <c r="BY265" i="18"/>
  <c r="CG265" i="18"/>
  <c r="BI266" i="18"/>
  <c r="BQ266" i="18"/>
  <c r="BY266" i="18"/>
  <c r="CG266" i="18"/>
  <c r="BI267" i="18"/>
  <c r="BQ267" i="18"/>
  <c r="BY267" i="18"/>
  <c r="CG267" i="18"/>
  <c r="BI268" i="18"/>
  <c r="BQ268" i="18"/>
  <c r="BY268" i="18"/>
  <c r="CG268" i="18"/>
  <c r="BI269" i="18"/>
  <c r="BQ269" i="18"/>
  <c r="BY269" i="18"/>
  <c r="CG269" i="18"/>
  <c r="BI270" i="18"/>
  <c r="BQ270" i="18"/>
  <c r="BY270" i="18"/>
  <c r="CG270" i="18"/>
  <c r="BI271" i="18"/>
  <c r="BQ271" i="18"/>
  <c r="BY271" i="18"/>
  <c r="CG271" i="18"/>
  <c r="BI272" i="18"/>
  <c r="BQ272" i="18"/>
  <c r="BY272" i="18"/>
  <c r="CG272" i="18"/>
  <c r="BI273" i="18"/>
  <c r="BQ273" i="18"/>
  <c r="BY273" i="18"/>
  <c r="CG273" i="18"/>
  <c r="BI274" i="18"/>
  <c r="BQ274" i="18"/>
  <c r="BY274" i="18"/>
  <c r="CG274" i="18"/>
  <c r="BI275" i="18"/>
  <c r="BQ275" i="18"/>
  <c r="BY275" i="18"/>
  <c r="CG275" i="18"/>
  <c r="BI276" i="18"/>
  <c r="BQ276" i="18"/>
  <c r="BY276" i="18"/>
  <c r="CG276" i="18"/>
  <c r="BI277" i="18"/>
  <c r="BQ277" i="18"/>
  <c r="BY277" i="18"/>
  <c r="CG277" i="18"/>
  <c r="BI278" i="18"/>
  <c r="BQ278" i="18"/>
  <c r="BY278" i="18"/>
  <c r="CG278" i="18"/>
  <c r="BK279" i="18"/>
  <c r="BV279" i="18"/>
  <c r="CF280" i="18"/>
  <c r="BX280" i="18"/>
  <c r="BP280" i="18"/>
  <c r="BH280" i="18"/>
  <c r="CK280" i="18"/>
  <c r="CB280" i="18"/>
  <c r="BT280" i="18"/>
  <c r="BL280" i="18"/>
  <c r="BD280" i="18"/>
  <c r="CI280" i="18"/>
  <c r="BZ280" i="18"/>
  <c r="BM280" i="18"/>
  <c r="BW280" i="18"/>
  <c r="CL280" i="18"/>
  <c r="BJ247" i="18"/>
  <c r="BR247" i="18"/>
  <c r="BZ247" i="18"/>
  <c r="CI247" i="18"/>
  <c r="BJ248" i="18"/>
  <c r="BR248" i="18"/>
  <c r="BZ248" i="18"/>
  <c r="CI248" i="18"/>
  <c r="BJ249" i="18"/>
  <c r="BR249" i="18"/>
  <c r="BZ249" i="18"/>
  <c r="CI249" i="18"/>
  <c r="BJ250" i="18"/>
  <c r="BR250" i="18"/>
  <c r="BZ250" i="18"/>
  <c r="CI250" i="18"/>
  <c r="BJ251" i="18"/>
  <c r="BR251" i="18"/>
  <c r="BZ251" i="18"/>
  <c r="CI251" i="18"/>
  <c r="BJ252" i="18"/>
  <c r="BR252" i="18"/>
  <c r="BZ252" i="18"/>
  <c r="CI252" i="18"/>
  <c r="BJ253" i="18"/>
  <c r="BR253" i="18"/>
  <c r="BZ253" i="18"/>
  <c r="CI253" i="18"/>
  <c r="BJ254" i="18"/>
  <c r="BR254" i="18"/>
  <c r="BZ254" i="18"/>
  <c r="CI254" i="18"/>
  <c r="BJ255" i="18"/>
  <c r="BR255" i="18"/>
  <c r="BZ255" i="18"/>
  <c r="CI255" i="18"/>
  <c r="BJ256" i="18"/>
  <c r="BR256" i="18"/>
  <c r="BZ256" i="18"/>
  <c r="CI256" i="18"/>
  <c r="BJ257" i="18"/>
  <c r="BR257" i="18"/>
  <c r="BZ257" i="18"/>
  <c r="CI257" i="18"/>
  <c r="BJ258" i="18"/>
  <c r="BR258" i="18"/>
  <c r="BZ258" i="18"/>
  <c r="CI258" i="18"/>
  <c r="BJ259" i="18"/>
  <c r="BR259" i="18"/>
  <c r="BZ259" i="18"/>
  <c r="CI259" i="18"/>
  <c r="BJ260" i="18"/>
  <c r="BR260" i="18"/>
  <c r="BZ260" i="18"/>
  <c r="CI260" i="18"/>
  <c r="BJ261" i="18"/>
  <c r="BR261" i="18"/>
  <c r="BZ261" i="18"/>
  <c r="CI261" i="18"/>
  <c r="BJ262" i="18"/>
  <c r="BR262" i="18"/>
  <c r="BZ262" i="18"/>
  <c r="CI262" i="18"/>
  <c r="BJ263" i="18"/>
  <c r="BR263" i="18"/>
  <c r="BZ263" i="18"/>
  <c r="CI263" i="18"/>
  <c r="BJ264" i="18"/>
  <c r="BR264" i="18"/>
  <c r="BZ264" i="18"/>
  <c r="CI264" i="18"/>
  <c r="BJ265" i="18"/>
  <c r="BR265" i="18"/>
  <c r="BZ265" i="18"/>
  <c r="CI265" i="18"/>
  <c r="BJ266" i="18"/>
  <c r="BR266" i="18"/>
  <c r="BZ266" i="18"/>
  <c r="CI266" i="18"/>
  <c r="BJ267" i="18"/>
  <c r="BR267" i="18"/>
  <c r="BZ267" i="18"/>
  <c r="CI267" i="18"/>
  <c r="BJ268" i="18"/>
  <c r="BR268" i="18"/>
  <c r="BZ268" i="18"/>
  <c r="CI268" i="18"/>
  <c r="BJ269" i="18"/>
  <c r="BR269" i="18"/>
  <c r="BZ269" i="18"/>
  <c r="CI269" i="18"/>
  <c r="BJ270" i="18"/>
  <c r="BR270" i="18"/>
  <c r="BZ270" i="18"/>
  <c r="CI270" i="18"/>
  <c r="BJ271" i="18"/>
  <c r="BR271" i="18"/>
  <c r="BZ271" i="18"/>
  <c r="CI271" i="18"/>
  <c r="BJ272" i="18"/>
  <c r="BR272" i="18"/>
  <c r="BZ272" i="18"/>
  <c r="CI272" i="18"/>
  <c r="BJ273" i="18"/>
  <c r="BR273" i="18"/>
  <c r="BZ273" i="18"/>
  <c r="CI273" i="18"/>
  <c r="BJ274" i="18"/>
  <c r="BR274" i="18"/>
  <c r="BZ274" i="18"/>
  <c r="CI274" i="18"/>
  <c r="BJ275" i="18"/>
  <c r="BR275" i="18"/>
  <c r="BZ275" i="18"/>
  <c r="CI275" i="18"/>
  <c r="BJ276" i="18"/>
  <c r="BR276" i="18"/>
  <c r="BZ276" i="18"/>
  <c r="CI276" i="18"/>
  <c r="BJ277" i="18"/>
  <c r="BR277" i="18"/>
  <c r="BZ277" i="18"/>
  <c r="CI277" i="18"/>
  <c r="BJ278" i="18"/>
  <c r="BR278" i="18"/>
  <c r="BZ278" i="18"/>
  <c r="CI278" i="18"/>
  <c r="CF279" i="18"/>
  <c r="BX279" i="18"/>
  <c r="BP279" i="18"/>
  <c r="BH279" i="18"/>
  <c r="CK279" i="18"/>
  <c r="CB279" i="18"/>
  <c r="BT279" i="18"/>
  <c r="BL279" i="18"/>
  <c r="BD279" i="18"/>
  <c r="BM279" i="18"/>
  <c r="BW279" i="18"/>
  <c r="CI279" i="18"/>
  <c r="BC247" i="18"/>
  <c r="BK247" i="18"/>
  <c r="BS247" i="18"/>
  <c r="CA247" i="18"/>
  <c r="CJ247" i="18"/>
  <c r="BC248" i="18"/>
  <c r="BK248" i="18"/>
  <c r="BS248" i="18"/>
  <c r="CA248" i="18"/>
  <c r="CJ248" i="18"/>
  <c r="BC249" i="18"/>
  <c r="BK249" i="18"/>
  <c r="BS249" i="18"/>
  <c r="CA249" i="18"/>
  <c r="CJ249" i="18"/>
  <c r="BC250" i="18"/>
  <c r="BK250" i="18"/>
  <c r="BS250" i="18"/>
  <c r="CA250" i="18"/>
  <c r="CJ250" i="18"/>
  <c r="BC251" i="18"/>
  <c r="BK251" i="18"/>
  <c r="BS251" i="18"/>
  <c r="CA251" i="18"/>
  <c r="CJ251" i="18"/>
  <c r="BC252" i="18"/>
  <c r="BK252" i="18"/>
  <c r="BS252" i="18"/>
  <c r="CA252" i="18"/>
  <c r="CJ252" i="18"/>
  <c r="BC253" i="18"/>
  <c r="BK253" i="18"/>
  <c r="BS253" i="18"/>
  <c r="CA253" i="18"/>
  <c r="CJ253" i="18"/>
  <c r="BC254" i="18"/>
  <c r="BK254" i="18"/>
  <c r="BS254" i="18"/>
  <c r="CA254" i="18"/>
  <c r="CJ254" i="18"/>
  <c r="BC255" i="18"/>
  <c r="BK255" i="18"/>
  <c r="BS255" i="18"/>
  <c r="CA255" i="18"/>
  <c r="CJ255" i="18"/>
  <c r="BC256" i="18"/>
  <c r="BK256" i="18"/>
  <c r="BS256" i="18"/>
  <c r="CA256" i="18"/>
  <c r="CJ256" i="18"/>
  <c r="BC257" i="18"/>
  <c r="BK257" i="18"/>
  <c r="BS257" i="18"/>
  <c r="CA257" i="18"/>
  <c r="CJ257" i="18"/>
  <c r="BC258" i="18"/>
  <c r="BK258" i="18"/>
  <c r="BS258" i="18"/>
  <c r="CA258" i="18"/>
  <c r="CJ258" i="18"/>
  <c r="BC259" i="18"/>
  <c r="BK259" i="18"/>
  <c r="BS259" i="18"/>
  <c r="CA259" i="18"/>
  <c r="CJ259" i="18"/>
  <c r="BC260" i="18"/>
  <c r="BK260" i="18"/>
  <c r="BS260" i="18"/>
  <c r="CA260" i="18"/>
  <c r="CJ260" i="18"/>
  <c r="BC261" i="18"/>
  <c r="BK261" i="18"/>
  <c r="BS261" i="18"/>
  <c r="CA261" i="18"/>
  <c r="CJ261" i="18"/>
  <c r="BC262" i="18"/>
  <c r="BK262" i="18"/>
  <c r="BS262" i="18"/>
  <c r="CA262" i="18"/>
  <c r="CJ262" i="18"/>
  <c r="BC263" i="18"/>
  <c r="BK263" i="18"/>
  <c r="BS263" i="18"/>
  <c r="CA263" i="18"/>
  <c r="CJ263" i="18"/>
  <c r="BC264" i="18"/>
  <c r="BK264" i="18"/>
  <c r="BS264" i="18"/>
  <c r="CA264" i="18"/>
  <c r="CJ264" i="18"/>
  <c r="BC265" i="18"/>
  <c r="BK265" i="18"/>
  <c r="BS265" i="18"/>
  <c r="CA265" i="18"/>
  <c r="CJ265" i="18"/>
  <c r="BC266" i="18"/>
  <c r="BK266" i="18"/>
  <c r="BS266" i="18"/>
  <c r="CA266" i="18"/>
  <c r="CJ266" i="18"/>
  <c r="BC267" i="18"/>
  <c r="BK267" i="18"/>
  <c r="BS267" i="18"/>
  <c r="CA267" i="18"/>
  <c r="CJ267" i="18"/>
  <c r="BC268" i="18"/>
  <c r="BK268" i="18"/>
  <c r="BS268" i="18"/>
  <c r="CA268" i="18"/>
  <c r="CJ268" i="18"/>
  <c r="BC269" i="18"/>
  <c r="BK269" i="18"/>
  <c r="BS269" i="18"/>
  <c r="CA269" i="18"/>
  <c r="CJ269" i="18"/>
  <c r="BC270" i="18"/>
  <c r="BK270" i="18"/>
  <c r="BS270" i="18"/>
  <c r="CA270" i="18"/>
  <c r="CJ270" i="18"/>
  <c r="BC271" i="18"/>
  <c r="BK271" i="18"/>
  <c r="BS271" i="18"/>
  <c r="CA271" i="18"/>
  <c r="CJ271" i="18"/>
  <c r="BC272" i="18"/>
  <c r="BK272" i="18"/>
  <c r="BS272" i="18"/>
  <c r="CA272" i="18"/>
  <c r="CJ272" i="18"/>
  <c r="BC273" i="18"/>
  <c r="BK273" i="18"/>
  <c r="BS273" i="18"/>
  <c r="CA273" i="18"/>
  <c r="CJ273" i="18"/>
  <c r="BC274" i="18"/>
  <c r="BK274" i="18"/>
  <c r="BS274" i="18"/>
  <c r="CA274" i="18"/>
  <c r="CJ274" i="18"/>
  <c r="BC275" i="18"/>
  <c r="BK275" i="18"/>
  <c r="BS275" i="18"/>
  <c r="CA275" i="18"/>
  <c r="CJ275" i="18"/>
  <c r="BC276" i="18"/>
  <c r="BK276" i="18"/>
  <c r="BS276" i="18"/>
  <c r="CA276" i="18"/>
  <c r="CJ276" i="18"/>
  <c r="BC277" i="18"/>
  <c r="BK277" i="18"/>
  <c r="BS277" i="18"/>
  <c r="CA277" i="18"/>
  <c r="CJ277" i="18"/>
  <c r="BC278" i="18"/>
  <c r="BK278" i="18"/>
  <c r="BS278" i="18"/>
  <c r="CA278" i="18"/>
  <c r="CJ278" i="18"/>
  <c r="BC279" i="18"/>
  <c r="BN279" i="18"/>
  <c r="BY279" i="18"/>
  <c r="CJ279" i="18"/>
  <c r="BE249" i="18"/>
  <c r="BM249" i="18"/>
  <c r="BU249" i="18"/>
  <c r="CC249" i="18"/>
  <c r="CL249" i="18"/>
  <c r="BE250" i="18"/>
  <c r="BM250" i="18"/>
  <c r="BU250" i="18"/>
  <c r="CC250" i="18"/>
  <c r="CL250" i="18"/>
  <c r="BE251" i="18"/>
  <c r="BM251" i="18"/>
  <c r="BU251" i="18"/>
  <c r="CC251" i="18"/>
  <c r="CL251" i="18"/>
  <c r="BE252" i="18"/>
  <c r="BM252" i="18"/>
  <c r="BU252" i="18"/>
  <c r="CC252" i="18"/>
  <c r="CL252" i="18"/>
  <c r="BE253" i="18"/>
  <c r="BM253" i="18"/>
  <c r="BU253" i="18"/>
  <c r="CC253" i="18"/>
  <c r="CL253" i="18"/>
  <c r="BE254" i="18"/>
  <c r="BM254" i="18"/>
  <c r="BU254" i="18"/>
  <c r="CC254" i="18"/>
  <c r="CL254" i="18"/>
  <c r="BE255" i="18"/>
  <c r="BM255" i="18"/>
  <c r="BU255" i="18"/>
  <c r="CC255" i="18"/>
  <c r="CL255" i="18"/>
  <c r="BE256" i="18"/>
  <c r="BM256" i="18"/>
  <c r="BU256" i="18"/>
  <c r="CC256" i="18"/>
  <c r="CL256" i="18"/>
  <c r="BE257" i="18"/>
  <c r="BM257" i="18"/>
  <c r="BU257" i="18"/>
  <c r="CC257" i="18"/>
  <c r="CL257" i="18"/>
  <c r="BE258" i="18"/>
  <c r="BM258" i="18"/>
  <c r="BU258" i="18"/>
  <c r="CC258" i="18"/>
  <c r="CL258" i="18"/>
  <c r="BE259" i="18"/>
  <c r="BM259" i="18"/>
  <c r="BU259" i="18"/>
  <c r="CC259" i="18"/>
  <c r="CL259" i="18"/>
  <c r="BE260" i="18"/>
  <c r="BM260" i="18"/>
  <c r="BU260" i="18"/>
  <c r="CC260" i="18"/>
  <c r="CL260" i="18"/>
  <c r="BE261" i="18"/>
  <c r="BM261" i="18"/>
  <c r="BU261" i="18"/>
  <c r="CC261" i="18"/>
  <c r="CL261" i="18"/>
  <c r="BE262" i="18"/>
  <c r="BM262" i="18"/>
  <c r="BU262" i="18"/>
  <c r="CC262" i="18"/>
  <c r="CL262" i="18"/>
  <c r="BE263" i="18"/>
  <c r="BM263" i="18"/>
  <c r="BU263" i="18"/>
  <c r="CC263" i="18"/>
  <c r="CL263" i="18"/>
  <c r="BE264" i="18"/>
  <c r="BM264" i="18"/>
  <c r="BU264" i="18"/>
  <c r="CC264" i="18"/>
  <c r="CL264" i="18"/>
  <c r="BE265" i="18"/>
  <c r="BM265" i="18"/>
  <c r="BU265" i="18"/>
  <c r="CC265" i="18"/>
  <c r="CL265" i="18"/>
  <c r="BE266" i="18"/>
  <c r="BM266" i="18"/>
  <c r="BU266" i="18"/>
  <c r="CC266" i="18"/>
  <c r="CL266" i="18"/>
  <c r="BE267" i="18"/>
  <c r="BM267" i="18"/>
  <c r="BU267" i="18"/>
  <c r="CC267" i="18"/>
  <c r="CL267" i="18"/>
  <c r="BE268" i="18"/>
  <c r="BM268" i="18"/>
  <c r="BU268" i="18"/>
  <c r="CC268" i="18"/>
  <c r="CL268" i="18"/>
  <c r="BE269" i="18"/>
  <c r="BM269" i="18"/>
  <c r="BU269" i="18"/>
  <c r="CC269" i="18"/>
  <c r="CL269" i="18"/>
  <c r="BE270" i="18"/>
  <c r="BM270" i="18"/>
  <c r="BU270" i="18"/>
  <c r="CC270" i="18"/>
  <c r="CL270" i="18"/>
  <c r="BE271" i="18"/>
  <c r="BM271" i="18"/>
  <c r="BU271" i="18"/>
  <c r="CC271" i="18"/>
  <c r="CL271" i="18"/>
  <c r="BE272" i="18"/>
  <c r="BM272" i="18"/>
  <c r="BU272" i="18"/>
  <c r="CC272" i="18"/>
  <c r="CL272" i="18"/>
  <c r="BE273" i="18"/>
  <c r="BM273" i="18"/>
  <c r="BU273" i="18"/>
  <c r="CC273" i="18"/>
  <c r="CL273" i="18"/>
  <c r="BE274" i="18"/>
  <c r="BM274" i="18"/>
  <c r="BU274" i="18"/>
  <c r="CC274" i="18"/>
  <c r="CL274" i="18"/>
  <c r="BE275" i="18"/>
  <c r="BM275" i="18"/>
  <c r="BU275" i="18"/>
  <c r="CC275" i="18"/>
  <c r="CL275" i="18"/>
  <c r="BE276" i="18"/>
  <c r="BM276" i="18"/>
  <c r="BU276" i="18"/>
  <c r="CC276" i="18"/>
  <c r="CL276" i="18"/>
  <c r="BE277" i="18"/>
  <c r="BM277" i="18"/>
  <c r="BU277" i="18"/>
  <c r="CC277" i="18"/>
  <c r="CL277" i="18"/>
  <c r="BE278" i="18"/>
  <c r="BM278" i="18"/>
  <c r="BU278" i="18"/>
  <c r="CC278" i="18"/>
  <c r="CL278" i="18"/>
  <c r="BF279" i="18"/>
  <c r="BQ279" i="18"/>
  <c r="CA279" i="18"/>
  <c r="CM279" i="18"/>
  <c r="CD280" i="18"/>
  <c r="BF247" i="18"/>
  <c r="BN247" i="18"/>
  <c r="BV247" i="18"/>
  <c r="CD247" i="18"/>
  <c r="BF248" i="18"/>
  <c r="BN248" i="18"/>
  <c r="BV248" i="18"/>
  <c r="CD248" i="18"/>
  <c r="BF249" i="18"/>
  <c r="BN249" i="18"/>
  <c r="BV249" i="18"/>
  <c r="CD249" i="18"/>
  <c r="BF250" i="18"/>
  <c r="BN250" i="18"/>
  <c r="BV250" i="18"/>
  <c r="CD250" i="18"/>
  <c r="BF251" i="18"/>
  <c r="BN251" i="18"/>
  <c r="BV251" i="18"/>
  <c r="CD251" i="18"/>
  <c r="BF252" i="18"/>
  <c r="BN252" i="18"/>
  <c r="BV252" i="18"/>
  <c r="CD252" i="18"/>
  <c r="BF253" i="18"/>
  <c r="BN253" i="18"/>
  <c r="BV253" i="18"/>
  <c r="CD253" i="18"/>
  <c r="BF254" i="18"/>
  <c r="BN254" i="18"/>
  <c r="BV254" i="18"/>
  <c r="CD254" i="18"/>
  <c r="BF255" i="18"/>
  <c r="BN255" i="18"/>
  <c r="BV255" i="18"/>
  <c r="CD255" i="18"/>
  <c r="BF256" i="18"/>
  <c r="BN256" i="18"/>
  <c r="BV256" i="18"/>
  <c r="CD256" i="18"/>
  <c r="BF257" i="18"/>
  <c r="BN257" i="18"/>
  <c r="BV257" i="18"/>
  <c r="CD257" i="18"/>
  <c r="BF258" i="18"/>
  <c r="BN258" i="18"/>
  <c r="BV258" i="18"/>
  <c r="CD258" i="18"/>
  <c r="BF259" i="18"/>
  <c r="BN259" i="18"/>
  <c r="BV259" i="18"/>
  <c r="CD259" i="18"/>
  <c r="BF260" i="18"/>
  <c r="BN260" i="18"/>
  <c r="BV260" i="18"/>
  <c r="CD260" i="18"/>
  <c r="BF261" i="18"/>
  <c r="BN261" i="18"/>
  <c r="BV261" i="18"/>
  <c r="CD261" i="18"/>
  <c r="BF262" i="18"/>
  <c r="BN262" i="18"/>
  <c r="BV262" i="18"/>
  <c r="CD262" i="18"/>
  <c r="BF263" i="18"/>
  <c r="BN263" i="18"/>
  <c r="BV263" i="18"/>
  <c r="CD263" i="18"/>
  <c r="BF264" i="18"/>
  <c r="BN264" i="18"/>
  <c r="BV264" i="18"/>
  <c r="CD264" i="18"/>
  <c r="BF265" i="18"/>
  <c r="BN265" i="18"/>
  <c r="BV265" i="18"/>
  <c r="CD265" i="18"/>
  <c r="BF266" i="18"/>
  <c r="BN266" i="18"/>
  <c r="BV266" i="18"/>
  <c r="CD266" i="18"/>
  <c r="BF267" i="18"/>
  <c r="BN267" i="18"/>
  <c r="BV267" i="18"/>
  <c r="CD267" i="18"/>
  <c r="BF268" i="18"/>
  <c r="BN268" i="18"/>
  <c r="BV268" i="18"/>
  <c r="CD268" i="18"/>
  <c r="BF269" i="18"/>
  <c r="BN269" i="18"/>
  <c r="BV269" i="18"/>
  <c r="CD269" i="18"/>
  <c r="BF270" i="18"/>
  <c r="BN270" i="18"/>
  <c r="BV270" i="18"/>
  <c r="CD270" i="18"/>
  <c r="BF271" i="18"/>
  <c r="BN271" i="18"/>
  <c r="BV271" i="18"/>
  <c r="CD271" i="18"/>
  <c r="BF272" i="18"/>
  <c r="BN272" i="18"/>
  <c r="BV272" i="18"/>
  <c r="CD272" i="18"/>
  <c r="BF273" i="18"/>
  <c r="BN273" i="18"/>
  <c r="BV273" i="18"/>
  <c r="CD273" i="18"/>
  <c r="BF274" i="18"/>
  <c r="BN274" i="18"/>
  <c r="BV274" i="18"/>
  <c r="CD274" i="18"/>
  <c r="BF275" i="18"/>
  <c r="BN275" i="18"/>
  <c r="BV275" i="18"/>
  <c r="CD275" i="18"/>
  <c r="BF276" i="18"/>
  <c r="BN276" i="18"/>
  <c r="BV276" i="18"/>
  <c r="CD276" i="18"/>
  <c r="BF277" i="18"/>
  <c r="BN277" i="18"/>
  <c r="BV277" i="18"/>
  <c r="CD277" i="18"/>
  <c r="BF278" i="18"/>
  <c r="BN278" i="18"/>
  <c r="BV278" i="18"/>
  <c r="CD278" i="18"/>
  <c r="BG279" i="18"/>
  <c r="BR279" i="18"/>
  <c r="CC279" i="18"/>
  <c r="CN279" i="18"/>
  <c r="BJ281" i="18"/>
  <c r="BR281" i="18"/>
  <c r="BZ281" i="18"/>
  <c r="CI281" i="18"/>
  <c r="BJ282" i="18"/>
  <c r="BR282" i="18"/>
  <c r="BZ282" i="18"/>
  <c r="CI282" i="18"/>
  <c r="BJ283" i="18"/>
  <c r="BR283" i="18"/>
  <c r="BZ283" i="18"/>
  <c r="CI283" i="18"/>
  <c r="BJ284" i="18"/>
  <c r="BR284" i="18"/>
  <c r="BZ284" i="18"/>
  <c r="CI284" i="18"/>
  <c r="BJ285" i="18"/>
  <c r="BR285" i="18"/>
  <c r="BZ285" i="18"/>
  <c r="CI285" i="18"/>
  <c r="BJ286" i="18"/>
  <c r="BR286" i="18"/>
  <c r="BZ286" i="18"/>
  <c r="CI286" i="18"/>
  <c r="BJ287" i="18"/>
  <c r="BR287" i="18"/>
  <c r="BZ287" i="18"/>
  <c r="CI287" i="18"/>
  <c r="BJ288" i="18"/>
  <c r="BR288" i="18"/>
  <c r="BZ288" i="18"/>
  <c r="CI288" i="18"/>
  <c r="BJ289" i="18"/>
  <c r="BR289" i="18"/>
  <c r="BZ289" i="18"/>
  <c r="CI289" i="18"/>
  <c r="BJ290" i="18"/>
  <c r="BR290" i="18"/>
  <c r="BZ290" i="18"/>
  <c r="CI290" i="18"/>
  <c r="BJ291" i="18"/>
  <c r="BR291" i="18"/>
  <c r="BZ291" i="18"/>
  <c r="CI291" i="18"/>
  <c r="BJ292" i="18"/>
  <c r="BR292" i="18"/>
  <c r="BZ292" i="18"/>
  <c r="CI292" i="18"/>
  <c r="BJ293" i="18"/>
  <c r="BR293" i="18"/>
  <c r="BZ293" i="18"/>
  <c r="CI293" i="18"/>
  <c r="BJ294" i="18"/>
  <c r="BR294" i="18"/>
  <c r="BZ294" i="18"/>
  <c r="CI294" i="18"/>
  <c r="BJ295" i="18"/>
  <c r="BR295" i="18"/>
  <c r="BZ295" i="18"/>
  <c r="CI295" i="18"/>
  <c r="BJ296" i="18"/>
  <c r="BR296" i="18"/>
  <c r="BZ296" i="18"/>
  <c r="CI296" i="18"/>
  <c r="BJ297" i="18"/>
  <c r="BR297" i="18"/>
  <c r="BZ297" i="18"/>
  <c r="CI297" i="18"/>
  <c r="BJ298" i="18"/>
  <c r="BR298" i="18"/>
  <c r="BZ298" i="18"/>
  <c r="CI298" i="18"/>
  <c r="BJ299" i="18"/>
  <c r="BR299" i="18"/>
  <c r="BZ299" i="18"/>
  <c r="CI299" i="18"/>
  <c r="BJ300" i="18"/>
  <c r="BR300" i="18"/>
  <c r="BZ300" i="18"/>
  <c r="CI300" i="18"/>
  <c r="BJ301" i="18"/>
  <c r="BR301" i="18"/>
  <c r="BZ301" i="18"/>
  <c r="CI301" i="18"/>
  <c r="BJ302" i="18"/>
  <c r="BR302" i="18"/>
  <c r="BZ302" i="18"/>
  <c r="CI302" i="18"/>
  <c r="BJ303" i="18"/>
  <c r="BR303" i="18"/>
  <c r="BZ303" i="18"/>
  <c r="CI303" i="18"/>
  <c r="BJ304" i="18"/>
  <c r="BR304" i="18"/>
  <c r="BZ304" i="18"/>
  <c r="CI304" i="18"/>
  <c r="BJ305" i="18"/>
  <c r="BR305" i="18"/>
  <c r="BZ305" i="18"/>
  <c r="CI305" i="18"/>
  <c r="BJ306" i="18"/>
  <c r="BR306" i="18"/>
  <c r="BZ306" i="18"/>
  <c r="CI306" i="18"/>
  <c r="BJ307" i="18"/>
  <c r="BR307" i="18"/>
  <c r="BZ307" i="18"/>
  <c r="CI307" i="18"/>
  <c r="BJ308" i="18"/>
  <c r="BR308" i="18"/>
  <c r="BZ308" i="18"/>
  <c r="CI308" i="18"/>
  <c r="BJ309" i="18"/>
  <c r="BR309" i="18"/>
  <c r="BZ309" i="18"/>
  <c r="CI309" i="18"/>
  <c r="BJ310" i="18"/>
  <c r="BR310" i="18"/>
  <c r="BZ310" i="18"/>
  <c r="CI310" i="18"/>
  <c r="BJ311" i="18"/>
  <c r="BR311" i="18"/>
  <c r="BZ311" i="18"/>
  <c r="CI311" i="18"/>
  <c r="BJ312" i="18"/>
  <c r="BR312" i="18"/>
  <c r="BZ312" i="18"/>
  <c r="CI312" i="18"/>
  <c r="BJ313" i="18"/>
  <c r="BR313" i="18"/>
  <c r="BZ313" i="18"/>
  <c r="CI313" i="18"/>
  <c r="BJ314" i="18"/>
  <c r="BR314" i="18"/>
  <c r="BZ314" i="18"/>
  <c r="CI314" i="18"/>
  <c r="BJ315" i="18"/>
  <c r="BR315" i="18"/>
  <c r="BZ315" i="18"/>
  <c r="CI315" i="18"/>
  <c r="BJ316" i="18"/>
  <c r="BR316" i="18"/>
  <c r="BZ316" i="18"/>
  <c r="CI316" i="18"/>
  <c r="BJ317" i="18"/>
  <c r="BR317" i="18"/>
  <c r="BZ317" i="18"/>
  <c r="CI317" i="18"/>
  <c r="BJ318" i="18"/>
  <c r="BR318" i="18"/>
  <c r="BZ318" i="18"/>
  <c r="CI318" i="18"/>
  <c r="BJ319" i="18"/>
  <c r="BR319" i="18"/>
  <c r="BZ319" i="18"/>
  <c r="CI319" i="18"/>
  <c r="BJ320" i="18"/>
  <c r="BR320" i="18"/>
  <c r="BZ320" i="18"/>
  <c r="CI320" i="18"/>
  <c r="BJ321" i="18"/>
  <c r="BR321" i="18"/>
  <c r="BZ321" i="18"/>
  <c r="CI321" i="18"/>
  <c r="CL322" i="18"/>
  <c r="CI322" i="18"/>
  <c r="BJ322" i="18"/>
  <c r="BR322" i="18"/>
  <c r="BZ322" i="18"/>
  <c r="CJ322" i="18"/>
  <c r="BD281" i="18"/>
  <c r="BL281" i="18"/>
  <c r="BT281" i="18"/>
  <c r="CB281" i="18"/>
  <c r="CK281" i="18"/>
  <c r="BD282" i="18"/>
  <c r="BL282" i="18"/>
  <c r="BT282" i="18"/>
  <c r="CB282" i="18"/>
  <c r="CK282" i="18"/>
  <c r="BD283" i="18"/>
  <c r="BL283" i="18"/>
  <c r="BT283" i="18"/>
  <c r="CB283" i="18"/>
  <c r="CK283" i="18"/>
  <c r="BD284" i="18"/>
  <c r="BL284" i="18"/>
  <c r="BT284" i="18"/>
  <c r="CB284" i="18"/>
  <c r="CK284" i="18"/>
  <c r="BD285" i="18"/>
  <c r="BL285" i="18"/>
  <c r="BT285" i="18"/>
  <c r="CB285" i="18"/>
  <c r="CK285" i="18"/>
  <c r="BD286" i="18"/>
  <c r="BL286" i="18"/>
  <c r="BT286" i="18"/>
  <c r="CB286" i="18"/>
  <c r="CK286" i="18"/>
  <c r="BD287" i="18"/>
  <c r="BL287" i="18"/>
  <c r="BT287" i="18"/>
  <c r="CB287" i="18"/>
  <c r="CK287" i="18"/>
  <c r="BD288" i="18"/>
  <c r="BL288" i="18"/>
  <c r="BT288" i="18"/>
  <c r="CB288" i="18"/>
  <c r="CK288" i="18"/>
  <c r="BD289" i="18"/>
  <c r="BL289" i="18"/>
  <c r="BT289" i="18"/>
  <c r="CB289" i="18"/>
  <c r="CK289" i="18"/>
  <c r="BD290" i="18"/>
  <c r="BL290" i="18"/>
  <c r="BT290" i="18"/>
  <c r="CB290" i="18"/>
  <c r="CK290" i="18"/>
  <c r="BD291" i="18"/>
  <c r="BL291" i="18"/>
  <c r="BT291" i="18"/>
  <c r="CB291" i="18"/>
  <c r="CK291" i="18"/>
  <c r="BD292" i="18"/>
  <c r="BL292" i="18"/>
  <c r="BT292" i="18"/>
  <c r="CB292" i="18"/>
  <c r="CK292" i="18"/>
  <c r="BD293" i="18"/>
  <c r="BL293" i="18"/>
  <c r="BT293" i="18"/>
  <c r="CB293" i="18"/>
  <c r="CK293" i="18"/>
  <c r="BD294" i="18"/>
  <c r="BL294" i="18"/>
  <c r="BT294" i="18"/>
  <c r="CB294" i="18"/>
  <c r="CK294" i="18"/>
  <c r="BD295" i="18"/>
  <c r="BL295" i="18"/>
  <c r="BT295" i="18"/>
  <c r="CB295" i="18"/>
  <c r="CK295" i="18"/>
  <c r="BD296" i="18"/>
  <c r="BL296" i="18"/>
  <c r="BT296" i="18"/>
  <c r="CB296" i="18"/>
  <c r="CK296" i="18"/>
  <c r="BD297" i="18"/>
  <c r="BL297" i="18"/>
  <c r="BT297" i="18"/>
  <c r="CB297" i="18"/>
  <c r="CK297" i="18"/>
  <c r="BD298" i="18"/>
  <c r="BL298" i="18"/>
  <c r="BT298" i="18"/>
  <c r="CB298" i="18"/>
  <c r="CK298" i="18"/>
  <c r="BD299" i="18"/>
  <c r="BL299" i="18"/>
  <c r="BT299" i="18"/>
  <c r="CB299" i="18"/>
  <c r="CK299" i="18"/>
  <c r="BD300" i="18"/>
  <c r="BL300" i="18"/>
  <c r="BT300" i="18"/>
  <c r="CB300" i="18"/>
  <c r="CK300" i="18"/>
  <c r="BD301" i="18"/>
  <c r="BL301" i="18"/>
  <c r="BT301" i="18"/>
  <c r="CB301" i="18"/>
  <c r="CK301" i="18"/>
  <c r="BD302" i="18"/>
  <c r="BL302" i="18"/>
  <c r="BT302" i="18"/>
  <c r="CB302" i="18"/>
  <c r="CK302" i="18"/>
  <c r="BD303" i="18"/>
  <c r="BL303" i="18"/>
  <c r="BT303" i="18"/>
  <c r="CB303" i="18"/>
  <c r="CK303" i="18"/>
  <c r="BD304" i="18"/>
  <c r="BL304" i="18"/>
  <c r="BT304" i="18"/>
  <c r="CB304" i="18"/>
  <c r="CK304" i="18"/>
  <c r="BD305" i="18"/>
  <c r="BL305" i="18"/>
  <c r="BT305" i="18"/>
  <c r="CB305" i="18"/>
  <c r="CK305" i="18"/>
  <c r="BD306" i="18"/>
  <c r="BL306" i="18"/>
  <c r="BT306" i="18"/>
  <c r="CB306" i="18"/>
  <c r="CK306" i="18"/>
  <c r="BD307" i="18"/>
  <c r="BL307" i="18"/>
  <c r="BT307" i="18"/>
  <c r="CB307" i="18"/>
  <c r="CK307" i="18"/>
  <c r="BD308" i="18"/>
  <c r="BL308" i="18"/>
  <c r="BT308" i="18"/>
  <c r="CB308" i="18"/>
  <c r="CK308" i="18"/>
  <c r="BD309" i="18"/>
  <c r="BL309" i="18"/>
  <c r="BT309" i="18"/>
  <c r="CB309" i="18"/>
  <c r="CK309" i="18"/>
  <c r="BD310" i="18"/>
  <c r="BL310" i="18"/>
  <c r="BT310" i="18"/>
  <c r="CB310" i="18"/>
  <c r="CK310" i="18"/>
  <c r="BD311" i="18"/>
  <c r="BL311" i="18"/>
  <c r="BT311" i="18"/>
  <c r="CB311" i="18"/>
  <c r="CK311" i="18"/>
  <c r="BD312" i="18"/>
  <c r="BL312" i="18"/>
  <c r="BT312" i="18"/>
  <c r="CB312" i="18"/>
  <c r="CK312" i="18"/>
  <c r="BD313" i="18"/>
  <c r="BL313" i="18"/>
  <c r="BT313" i="18"/>
  <c r="CB313" i="18"/>
  <c r="CK313" i="18"/>
  <c r="BD314" i="18"/>
  <c r="BL314" i="18"/>
  <c r="BT314" i="18"/>
  <c r="CB314" i="18"/>
  <c r="CK314" i="18"/>
  <c r="BD315" i="18"/>
  <c r="BL315" i="18"/>
  <c r="BT315" i="18"/>
  <c r="CB315" i="18"/>
  <c r="CK315" i="18"/>
  <c r="BD316" i="18"/>
  <c r="BL316" i="18"/>
  <c r="BT316" i="18"/>
  <c r="CB316" i="18"/>
  <c r="CK316" i="18"/>
  <c r="BD317" i="18"/>
  <c r="BL317" i="18"/>
  <c r="BT317" i="18"/>
  <c r="CB317" i="18"/>
  <c r="CK317" i="18"/>
  <c r="BD318" i="18"/>
  <c r="BL318" i="18"/>
  <c r="BT318" i="18"/>
  <c r="CB318" i="18"/>
  <c r="CK318" i="18"/>
  <c r="BD319" i="18"/>
  <c r="BL319" i="18"/>
  <c r="BT319" i="18"/>
  <c r="CB319" i="18"/>
  <c r="CK319" i="18"/>
  <c r="BD320" i="18"/>
  <c r="BL320" i="18"/>
  <c r="BT320" i="18"/>
  <c r="CB320" i="18"/>
  <c r="CK320" i="18"/>
  <c r="BD321" i="18"/>
  <c r="BL321" i="18"/>
  <c r="BT321" i="18"/>
  <c r="CB321" i="18"/>
  <c r="CK321" i="18"/>
  <c r="BT322" i="18"/>
  <c r="CB322" i="18"/>
  <c r="CM322" i="18"/>
  <c r="BH281" i="18"/>
  <c r="BP281" i="18"/>
  <c r="BX281" i="18"/>
  <c r="BH282" i="18"/>
  <c r="BP282" i="18"/>
  <c r="BX282" i="18"/>
  <c r="BH283" i="18"/>
  <c r="BP283" i="18"/>
  <c r="BX283" i="18"/>
  <c r="BH284" i="18"/>
  <c r="BP284" i="18"/>
  <c r="BX284" i="18"/>
  <c r="BH285" i="18"/>
  <c r="BP285" i="18"/>
  <c r="BX285" i="18"/>
  <c r="BH286" i="18"/>
  <c r="BP286" i="18"/>
  <c r="BX286" i="18"/>
  <c r="BH287" i="18"/>
  <c r="BP287" i="18"/>
  <c r="BX287" i="18"/>
  <c r="BH288" i="18"/>
  <c r="BP288" i="18"/>
  <c r="BX288" i="18"/>
  <c r="BH289" i="18"/>
  <c r="BP289" i="18"/>
  <c r="BX289" i="18"/>
  <c r="BH290" i="18"/>
  <c r="BP290" i="18"/>
  <c r="BX290" i="18"/>
  <c r="BH291" i="18"/>
  <c r="BP291" i="18"/>
  <c r="BX291" i="18"/>
  <c r="BH292" i="18"/>
  <c r="BP292" i="18"/>
  <c r="BX292" i="18"/>
  <c r="BH293" i="18"/>
  <c r="BP293" i="18"/>
  <c r="BX293" i="18"/>
  <c r="BH294" i="18"/>
  <c r="BP294" i="18"/>
  <c r="BX294" i="18"/>
  <c r="BH295" i="18"/>
  <c r="BP295" i="18"/>
  <c r="BX295" i="18"/>
  <c r="BH296" i="18"/>
  <c r="BP296" i="18"/>
  <c r="BX296" i="18"/>
  <c r="BH297" i="18"/>
  <c r="BP297" i="18"/>
  <c r="BX297" i="18"/>
  <c r="BH298" i="18"/>
  <c r="BP298" i="18"/>
  <c r="BX298" i="18"/>
  <c r="BH299" i="18"/>
  <c r="BP299" i="18"/>
  <c r="BX299" i="18"/>
  <c r="BH300" i="18"/>
  <c r="BP300" i="18"/>
  <c r="BX300" i="18"/>
  <c r="BH301" i="18"/>
  <c r="BP301" i="18"/>
  <c r="BX301" i="18"/>
  <c r="BH302" i="18"/>
  <c r="BP302" i="18"/>
  <c r="BX302" i="18"/>
  <c r="BH303" i="18"/>
  <c r="BP303" i="18"/>
  <c r="BX303" i="18"/>
  <c r="BH304" i="18"/>
  <c r="BP304" i="18"/>
  <c r="BX304" i="18"/>
  <c r="BH305" i="18"/>
  <c r="BP305" i="18"/>
  <c r="BX305" i="18"/>
  <c r="BH306" i="18"/>
  <c r="BP306" i="18"/>
  <c r="BX306" i="18"/>
  <c r="BH307" i="18"/>
  <c r="BP307" i="18"/>
  <c r="BX307" i="18"/>
  <c r="BH308" i="18"/>
  <c r="BP308" i="18"/>
  <c r="BX308" i="18"/>
  <c r="BH309" i="18"/>
  <c r="BP309" i="18"/>
  <c r="BX309" i="18"/>
  <c r="BH310" i="18"/>
  <c r="BP310" i="18"/>
  <c r="BX310" i="18"/>
  <c r="BH311" i="18"/>
  <c r="BP311" i="18"/>
  <c r="BX311" i="18"/>
  <c r="BH312" i="18"/>
  <c r="BP312" i="18"/>
  <c r="BX312" i="18"/>
  <c r="BH313" i="18"/>
  <c r="BP313" i="18"/>
  <c r="BX313" i="18"/>
  <c r="BH314" i="18"/>
  <c r="BP314" i="18"/>
  <c r="BX314" i="18"/>
  <c r="BH315" i="18"/>
  <c r="BP315" i="18"/>
  <c r="BX315" i="18"/>
  <c r="BH316" i="18"/>
  <c r="BP316" i="18"/>
  <c r="BX316" i="18"/>
  <c r="BH317" i="18"/>
  <c r="BP317" i="18"/>
  <c r="BX317" i="18"/>
  <c r="BH318" i="18"/>
  <c r="BP318" i="18"/>
  <c r="BX318" i="18"/>
  <c r="BH319" i="18"/>
  <c r="BP319" i="18"/>
  <c r="BX319" i="18"/>
  <c r="BH320" i="18"/>
  <c r="BP320" i="18"/>
  <c r="BX320" i="18"/>
  <c r="BH321" i="18"/>
  <c r="BP321" i="18"/>
  <c r="BX321" i="18"/>
  <c r="BP322" i="18"/>
  <c r="BX322" i="18"/>
  <c r="CF322" i="18"/>
  <c r="BJ323" i="18"/>
  <c r="BR323" i="18"/>
  <c r="BZ323" i="18"/>
  <c r="CI323" i="18"/>
  <c r="BJ324" i="18"/>
  <c r="BR324" i="18"/>
  <c r="BZ324" i="18"/>
  <c r="CI324" i="18"/>
  <c r="BJ325" i="18"/>
  <c r="BR325" i="18"/>
  <c r="BZ325" i="18"/>
  <c r="CI325" i="18"/>
  <c r="BJ326" i="18"/>
  <c r="BR326" i="18"/>
  <c r="BZ326" i="18"/>
  <c r="CI326" i="18"/>
  <c r="BJ327" i="18"/>
  <c r="BR327" i="18"/>
  <c r="BZ327" i="18"/>
  <c r="CI327" i="18"/>
  <c r="BJ328" i="18"/>
  <c r="BR328" i="18"/>
  <c r="BZ328" i="18"/>
  <c r="CI328" i="18"/>
  <c r="BJ329" i="18"/>
  <c r="BR329" i="18"/>
  <c r="BZ329" i="18"/>
  <c r="CI329" i="18"/>
  <c r="BJ330" i="18"/>
  <c r="BR330" i="18"/>
  <c r="BZ330" i="18"/>
  <c r="CI330" i="18"/>
  <c r="BJ331" i="18"/>
  <c r="BR331" i="18"/>
  <c r="BZ331" i="18"/>
  <c r="CI331" i="18"/>
  <c r="BJ332" i="18"/>
  <c r="BR332" i="18"/>
  <c r="BZ332" i="18"/>
  <c r="CI332" i="18"/>
  <c r="BJ333" i="18"/>
  <c r="BR333" i="18"/>
  <c r="BZ333" i="18"/>
  <c r="CI333" i="18"/>
  <c r="BJ334" i="18"/>
  <c r="BR334" i="18"/>
  <c r="BZ334" i="18"/>
  <c r="CI334" i="18"/>
  <c r="BJ335" i="18"/>
  <c r="BR335" i="18"/>
  <c r="BZ335" i="18"/>
  <c r="CI335" i="18"/>
  <c r="BJ336" i="18"/>
  <c r="BR336" i="18"/>
  <c r="BZ336" i="18"/>
  <c r="CI336" i="18"/>
  <c r="BJ337" i="18"/>
  <c r="BR337" i="18"/>
  <c r="BZ337" i="18"/>
  <c r="CI337" i="18"/>
  <c r="BJ338" i="18"/>
  <c r="BR338" i="18"/>
  <c r="BZ338" i="18"/>
  <c r="CI338" i="18"/>
  <c r="BJ339" i="18"/>
  <c r="BR339" i="18"/>
  <c r="BZ339" i="18"/>
  <c r="CI339" i="18"/>
  <c r="BJ340" i="18"/>
  <c r="BR340" i="18"/>
  <c r="BZ340" i="18"/>
  <c r="CI340" i="18"/>
  <c r="BJ341" i="18"/>
  <c r="BR341" i="18"/>
  <c r="BZ341" i="18"/>
  <c r="CI341" i="18"/>
  <c r="BJ342" i="18"/>
  <c r="BR342" i="18"/>
  <c r="BZ342" i="18"/>
  <c r="CI342" i="18"/>
  <c r="BJ343" i="18"/>
  <c r="BR343" i="18"/>
  <c r="BZ343" i="18"/>
  <c r="CI343" i="18"/>
  <c r="BJ344" i="18"/>
  <c r="BR344" i="18"/>
  <c r="BZ344" i="18"/>
  <c r="CI344" i="18"/>
  <c r="BJ345" i="18"/>
  <c r="BR345" i="18"/>
  <c r="BZ345" i="18"/>
  <c r="CI345" i="18"/>
  <c r="BJ346" i="18"/>
  <c r="BR346" i="18"/>
  <c r="BZ346" i="18"/>
  <c r="CI346" i="18"/>
  <c r="BJ347" i="18"/>
  <c r="BR347" i="18"/>
  <c r="BZ347" i="18"/>
  <c r="CI347" i="18"/>
  <c r="BJ348" i="18"/>
  <c r="BR348" i="18"/>
  <c r="BZ348" i="18"/>
  <c r="CI348" i="18"/>
  <c r="CJ349" i="18"/>
  <c r="CA349" i="18"/>
  <c r="BS349" i="18"/>
  <c r="BK349" i="18"/>
  <c r="BC349" i="18"/>
  <c r="CG349" i="18"/>
  <c r="BY349" i="18"/>
  <c r="BQ349" i="18"/>
  <c r="BI349" i="18"/>
  <c r="BM349" i="18"/>
  <c r="BW349" i="18"/>
  <c r="CI349" i="18"/>
  <c r="BD350" i="18"/>
  <c r="BN350" i="18"/>
  <c r="BX350" i="18"/>
  <c r="CK350" i="18"/>
  <c r="BE351" i="18"/>
  <c r="BO351" i="18"/>
  <c r="BZ351" i="18"/>
  <c r="CL351" i="18"/>
  <c r="BF352" i="18"/>
  <c r="BP352" i="18"/>
  <c r="CB352" i="18"/>
  <c r="CM352" i="18"/>
  <c r="BG353" i="18"/>
  <c r="BR353" i="18"/>
  <c r="CC353" i="18"/>
  <c r="CN353" i="18"/>
  <c r="BJ355" i="18"/>
  <c r="BU355" i="18"/>
  <c r="BL356" i="18"/>
  <c r="BV356" i="18"/>
  <c r="CJ357" i="18"/>
  <c r="CA357" i="18"/>
  <c r="BS357" i="18"/>
  <c r="BK357" i="18"/>
  <c r="BC357" i="18"/>
  <c r="CG357" i="18"/>
  <c r="BY357" i="18"/>
  <c r="BQ357" i="18"/>
  <c r="BI357" i="18"/>
  <c r="BM357" i="18"/>
  <c r="BW357" i="18"/>
  <c r="CI357" i="18"/>
  <c r="BD358" i="18"/>
  <c r="BN358" i="18"/>
  <c r="BX358" i="18"/>
  <c r="CK358" i="18"/>
  <c r="BE359" i="18"/>
  <c r="BP359" i="18"/>
  <c r="CF359" i="18"/>
  <c r="BZ350" i="18"/>
  <c r="CL350" i="18"/>
  <c r="CJ356" i="18"/>
  <c r="CA356" i="18"/>
  <c r="BS356" i="18"/>
  <c r="BK356" i="18"/>
  <c r="BC356" i="18"/>
  <c r="CG356" i="18"/>
  <c r="BY356" i="18"/>
  <c r="BQ356" i="18"/>
  <c r="BI356" i="18"/>
  <c r="BM356" i="18"/>
  <c r="BW356" i="18"/>
  <c r="CI356" i="18"/>
  <c r="BE358" i="18"/>
  <c r="BO358" i="18"/>
  <c r="BZ358" i="18"/>
  <c r="CL358" i="18"/>
  <c r="BF350" i="18"/>
  <c r="BP350" i="18"/>
  <c r="CB350" i="18"/>
  <c r="CM350" i="18"/>
  <c r="BG351" i="18"/>
  <c r="BR351" i="18"/>
  <c r="CC351" i="18"/>
  <c r="CN351" i="18"/>
  <c r="BH352" i="18"/>
  <c r="BT352" i="18"/>
  <c r="CD352" i="18"/>
  <c r="BJ353" i="18"/>
  <c r="BU353" i="18"/>
  <c r="CE353" i="18"/>
  <c r="CJ355" i="18"/>
  <c r="CA355" i="18"/>
  <c r="BS355" i="18"/>
  <c r="BK355" i="18"/>
  <c r="BC355" i="18"/>
  <c r="CG355" i="18"/>
  <c r="BY355" i="18"/>
  <c r="BQ355" i="18"/>
  <c r="BI355" i="18"/>
  <c r="BM355" i="18"/>
  <c r="BW355" i="18"/>
  <c r="CI355" i="18"/>
  <c r="BD356" i="18"/>
  <c r="BN356" i="18"/>
  <c r="BX356" i="18"/>
  <c r="CK356" i="18"/>
  <c r="BF358" i="18"/>
  <c r="BP358" i="18"/>
  <c r="CB358" i="18"/>
  <c r="CM358" i="18"/>
  <c r="BG359" i="18"/>
  <c r="BU359" i="18"/>
  <c r="CL359" i="18"/>
  <c r="BE323" i="18"/>
  <c r="BM323" i="18"/>
  <c r="BU323" i="18"/>
  <c r="CC323" i="18"/>
  <c r="BE324" i="18"/>
  <c r="BM324" i="18"/>
  <c r="BU324" i="18"/>
  <c r="CC324" i="18"/>
  <c r="BE325" i="18"/>
  <c r="BM325" i="18"/>
  <c r="BU325" i="18"/>
  <c r="CC325" i="18"/>
  <c r="BE326" i="18"/>
  <c r="BM326" i="18"/>
  <c r="BU326" i="18"/>
  <c r="CC326" i="18"/>
  <c r="BE327" i="18"/>
  <c r="BM327" i="18"/>
  <c r="BU327" i="18"/>
  <c r="CC327" i="18"/>
  <c r="BE328" i="18"/>
  <c r="BM328" i="18"/>
  <c r="BU328" i="18"/>
  <c r="CC328" i="18"/>
  <c r="BE329" i="18"/>
  <c r="BM329" i="18"/>
  <c r="BU329" i="18"/>
  <c r="CC329" i="18"/>
  <c r="BE330" i="18"/>
  <c r="BM330" i="18"/>
  <c r="BU330" i="18"/>
  <c r="CC330" i="18"/>
  <c r="BE331" i="18"/>
  <c r="BM331" i="18"/>
  <c r="BU331" i="18"/>
  <c r="CC331" i="18"/>
  <c r="BE332" i="18"/>
  <c r="BM332" i="18"/>
  <c r="BU332" i="18"/>
  <c r="CC332" i="18"/>
  <c r="BE333" i="18"/>
  <c r="BM333" i="18"/>
  <c r="BU333" i="18"/>
  <c r="CC333" i="18"/>
  <c r="BE334" i="18"/>
  <c r="BM334" i="18"/>
  <c r="BU334" i="18"/>
  <c r="CC334" i="18"/>
  <c r="BE335" i="18"/>
  <c r="BM335" i="18"/>
  <c r="BU335" i="18"/>
  <c r="CC335" i="18"/>
  <c r="BE336" i="18"/>
  <c r="BM336" i="18"/>
  <c r="BU336" i="18"/>
  <c r="CC336" i="18"/>
  <c r="BE337" i="18"/>
  <c r="BM337" i="18"/>
  <c r="BU337" i="18"/>
  <c r="CC337" i="18"/>
  <c r="BE338" i="18"/>
  <c r="BM338" i="18"/>
  <c r="BU338" i="18"/>
  <c r="CC338" i="18"/>
  <c r="BE339" i="18"/>
  <c r="BM339" i="18"/>
  <c r="BU339" i="18"/>
  <c r="CC339" i="18"/>
  <c r="BE340" i="18"/>
  <c r="BM340" i="18"/>
  <c r="BU340" i="18"/>
  <c r="CC340" i="18"/>
  <c r="BE341" i="18"/>
  <c r="BM341" i="18"/>
  <c r="BU341" i="18"/>
  <c r="CC341" i="18"/>
  <c r="BE342" i="18"/>
  <c r="BM342" i="18"/>
  <c r="BU342" i="18"/>
  <c r="CC342" i="18"/>
  <c r="BE343" i="18"/>
  <c r="BM343" i="18"/>
  <c r="BU343" i="18"/>
  <c r="CC343" i="18"/>
  <c r="BE344" i="18"/>
  <c r="BM344" i="18"/>
  <c r="BU344" i="18"/>
  <c r="CC344" i="18"/>
  <c r="BE345" i="18"/>
  <c r="BM345" i="18"/>
  <c r="BU345" i="18"/>
  <c r="CC345" i="18"/>
  <c r="BE346" i="18"/>
  <c r="BM346" i="18"/>
  <c r="BU346" i="18"/>
  <c r="CC346" i="18"/>
  <c r="BE347" i="18"/>
  <c r="BM347" i="18"/>
  <c r="BU347" i="18"/>
  <c r="CC347" i="18"/>
  <c r="BE348" i="18"/>
  <c r="BM348" i="18"/>
  <c r="BU348" i="18"/>
  <c r="CC348" i="18"/>
  <c r="BF349" i="18"/>
  <c r="BP349" i="18"/>
  <c r="CB349" i="18"/>
  <c r="CM349" i="18"/>
  <c r="BG350" i="18"/>
  <c r="BR350" i="18"/>
  <c r="CC350" i="18"/>
  <c r="CN350" i="18"/>
  <c r="BH351" i="18"/>
  <c r="BT351" i="18"/>
  <c r="CD351" i="18"/>
  <c r="BJ352" i="18"/>
  <c r="BU352" i="18"/>
  <c r="BL353" i="18"/>
  <c r="BV353" i="18"/>
  <c r="CJ354" i="18"/>
  <c r="CA354" i="18"/>
  <c r="BS354" i="18"/>
  <c r="BK354" i="18"/>
  <c r="BC354" i="18"/>
  <c r="CG354" i="18"/>
  <c r="BY354" i="18"/>
  <c r="BQ354" i="18"/>
  <c r="BI354" i="18"/>
  <c r="BM354" i="18"/>
  <c r="BW354" i="18"/>
  <c r="CI354" i="18"/>
  <c r="BD355" i="18"/>
  <c r="BN355" i="18"/>
  <c r="BX355" i="18"/>
  <c r="CK355" i="18"/>
  <c r="BE356" i="18"/>
  <c r="BO356" i="18"/>
  <c r="BZ356" i="18"/>
  <c r="CL356" i="18"/>
  <c r="BF357" i="18"/>
  <c r="BP357" i="18"/>
  <c r="CB357" i="18"/>
  <c r="CM357" i="18"/>
  <c r="BG358" i="18"/>
  <c r="BR358" i="18"/>
  <c r="CC358" i="18"/>
  <c r="CN358" i="18"/>
  <c r="BH359" i="18"/>
  <c r="BW359" i="18"/>
  <c r="CN359" i="18"/>
  <c r="BH350" i="18"/>
  <c r="BT350" i="18"/>
  <c r="CD350" i="18"/>
  <c r="BJ351" i="18"/>
  <c r="BU351" i="18"/>
  <c r="CE351" i="18"/>
  <c r="CJ353" i="18"/>
  <c r="CA353" i="18"/>
  <c r="BS353" i="18"/>
  <c r="BK353" i="18"/>
  <c r="BC353" i="18"/>
  <c r="CG353" i="18"/>
  <c r="BY353" i="18"/>
  <c r="BQ353" i="18"/>
  <c r="BI353" i="18"/>
  <c r="BM353" i="18"/>
  <c r="BW353" i="18"/>
  <c r="CI353" i="18"/>
  <c r="BF356" i="18"/>
  <c r="BP356" i="18"/>
  <c r="CB356" i="18"/>
  <c r="CM356" i="18"/>
  <c r="BH358" i="18"/>
  <c r="BT358" i="18"/>
  <c r="CD358" i="18"/>
  <c r="BJ359" i="18"/>
  <c r="BX359" i="18"/>
  <c r="BJ350" i="18"/>
  <c r="BU350" i="18"/>
  <c r="CE350" i="18"/>
  <c r="BL351" i="18"/>
  <c r="BV351" i="18"/>
  <c r="CJ352" i="18"/>
  <c r="CA352" i="18"/>
  <c r="BS352" i="18"/>
  <c r="BK352" i="18"/>
  <c r="BC352" i="18"/>
  <c r="CG352" i="18"/>
  <c r="BY352" i="18"/>
  <c r="BQ352" i="18"/>
  <c r="BI352" i="18"/>
  <c r="BM352" i="18"/>
  <c r="BW352" i="18"/>
  <c r="CI352" i="18"/>
  <c r="BD353" i="18"/>
  <c r="BN353" i="18"/>
  <c r="BX353" i="18"/>
  <c r="CK353" i="18"/>
  <c r="BF355" i="18"/>
  <c r="BP355" i="18"/>
  <c r="CB355" i="18"/>
  <c r="CM355" i="18"/>
  <c r="BG356" i="18"/>
  <c r="BR356" i="18"/>
  <c r="CC356" i="18"/>
  <c r="CN356" i="18"/>
  <c r="BJ358" i="18"/>
  <c r="BU358" i="18"/>
  <c r="CE358" i="18"/>
  <c r="BL359" i="18"/>
  <c r="BL350" i="18"/>
  <c r="BV350" i="18"/>
  <c r="CJ351" i="18"/>
  <c r="CA351" i="18"/>
  <c r="BS351" i="18"/>
  <c r="BK351" i="18"/>
  <c r="BC351" i="18"/>
  <c r="CG351" i="18"/>
  <c r="BY351" i="18"/>
  <c r="BQ351" i="18"/>
  <c r="BI351" i="18"/>
  <c r="BM351" i="18"/>
  <c r="BW351" i="18"/>
  <c r="CI351" i="18"/>
  <c r="BE353" i="18"/>
  <c r="BO353" i="18"/>
  <c r="BZ353" i="18"/>
  <c r="CL353" i="18"/>
  <c r="BH356" i="18"/>
  <c r="BT356" i="18"/>
  <c r="CD356" i="18"/>
  <c r="BL358" i="18"/>
  <c r="BV358" i="18"/>
  <c r="CM359" i="18"/>
  <c r="CD359" i="18"/>
  <c r="BV359" i="18"/>
  <c r="BN359" i="18"/>
  <c r="CJ359" i="18"/>
  <c r="CA359" i="18"/>
  <c r="BS359" i="18"/>
  <c r="BK359" i="18"/>
  <c r="BC359" i="18"/>
  <c r="CI359" i="18"/>
  <c r="BZ359" i="18"/>
  <c r="BR359" i="18"/>
  <c r="CG359" i="18"/>
  <c r="BY359" i="18"/>
  <c r="BQ359" i="18"/>
  <c r="BI359" i="18"/>
  <c r="BM359" i="18"/>
  <c r="CC359" i="18"/>
  <c r="CJ350" i="18"/>
  <c r="CA350" i="18"/>
  <c r="BS350" i="18"/>
  <c r="BK350" i="18"/>
  <c r="BC350" i="18"/>
  <c r="CG350" i="18"/>
  <c r="BY350" i="18"/>
  <c r="BQ350" i="18"/>
  <c r="BI350" i="18"/>
  <c r="BM350" i="18"/>
  <c r="BW350" i="18"/>
  <c r="CI350" i="18"/>
  <c r="CE356" i="18"/>
  <c r="CJ358" i="18"/>
  <c r="CA358" i="18"/>
  <c r="BS358" i="18"/>
  <c r="BK358" i="18"/>
  <c r="BC358" i="18"/>
  <c r="CG358" i="18"/>
  <c r="BY358" i="18"/>
  <c r="BQ358" i="18"/>
  <c r="BI358" i="18"/>
  <c r="BM358" i="18"/>
  <c r="BW358" i="18"/>
  <c r="CI358" i="18"/>
  <c r="BI360" i="18"/>
  <c r="BQ360" i="18"/>
  <c r="BY360" i="18"/>
  <c r="CG360" i="18"/>
  <c r="BI361" i="18"/>
  <c r="BQ361" i="18"/>
  <c r="BY361" i="18"/>
  <c r="CG361" i="18"/>
  <c r="BI362" i="18"/>
  <c r="BQ362" i="18"/>
  <c r="BY362" i="18"/>
  <c r="CG362" i="18"/>
  <c r="BI363" i="18"/>
  <c r="BQ363" i="18"/>
  <c r="BY363" i="18"/>
  <c r="CG363" i="18"/>
  <c r="BI364" i="18"/>
  <c r="BQ364" i="18"/>
  <c r="BY364" i="18"/>
  <c r="CG364" i="18"/>
  <c r="BI365" i="18"/>
  <c r="BQ365" i="18"/>
  <c r="BY365" i="18"/>
  <c r="CG365" i="18"/>
  <c r="BI366" i="18"/>
  <c r="BQ366" i="18"/>
  <c r="BY366" i="18"/>
  <c r="CG366" i="18"/>
  <c r="BI367" i="18"/>
  <c r="BQ367" i="18"/>
  <c r="BY367" i="18"/>
  <c r="CG367" i="18"/>
  <c r="BI368" i="18"/>
  <c r="BQ368" i="18"/>
  <c r="BY368" i="18"/>
  <c r="CG368" i="18"/>
  <c r="BI369" i="18"/>
  <c r="BQ369" i="18"/>
  <c r="BY369" i="18"/>
  <c r="CG369" i="18"/>
  <c r="BI370" i="18"/>
  <c r="BQ370" i="18"/>
  <c r="BY370" i="18"/>
  <c r="CG370" i="18"/>
  <c r="BL371" i="18"/>
  <c r="BV371" i="18"/>
  <c r="BD372" i="18"/>
  <c r="BN372" i="18"/>
  <c r="BY372" i="18"/>
  <c r="CK372" i="18"/>
  <c r="BH373" i="18"/>
  <c r="BX373" i="18"/>
  <c r="BN374" i="18"/>
  <c r="BD375" i="18"/>
  <c r="BT375" i="18"/>
  <c r="CK375" i="18"/>
  <c r="BJ376" i="18"/>
  <c r="BZ376" i="18"/>
  <c r="BP377" i="18"/>
  <c r="BF378" i="18"/>
  <c r="BV378" i="18"/>
  <c r="CM378" i="18"/>
  <c r="BL379" i="18"/>
  <c r="CM379" i="18"/>
  <c r="BV380" i="18"/>
  <c r="BF381" i="18"/>
  <c r="CM381" i="18"/>
  <c r="BV382" i="18"/>
  <c r="BF383" i="18"/>
  <c r="CM383" i="18"/>
  <c r="BV384" i="18"/>
  <c r="BF385" i="18"/>
  <c r="CM385" i="18"/>
  <c r="BJ360" i="18"/>
  <c r="BR360" i="18"/>
  <c r="BZ360" i="18"/>
  <c r="CI360" i="18"/>
  <c r="BJ361" i="18"/>
  <c r="BR361" i="18"/>
  <c r="BZ361" i="18"/>
  <c r="CI361" i="18"/>
  <c r="BJ362" i="18"/>
  <c r="BR362" i="18"/>
  <c r="BZ362" i="18"/>
  <c r="CI362" i="18"/>
  <c r="BJ363" i="18"/>
  <c r="BR363" i="18"/>
  <c r="BZ363" i="18"/>
  <c r="CI363" i="18"/>
  <c r="BJ364" i="18"/>
  <c r="BR364" i="18"/>
  <c r="BZ364" i="18"/>
  <c r="CI364" i="18"/>
  <c r="BJ365" i="18"/>
  <c r="BR365" i="18"/>
  <c r="BZ365" i="18"/>
  <c r="CI365" i="18"/>
  <c r="BJ366" i="18"/>
  <c r="BR366" i="18"/>
  <c r="BZ366" i="18"/>
  <c r="CI366" i="18"/>
  <c r="BJ367" i="18"/>
  <c r="BR367" i="18"/>
  <c r="BZ367" i="18"/>
  <c r="CI367" i="18"/>
  <c r="BJ368" i="18"/>
  <c r="BR368" i="18"/>
  <c r="BZ368" i="18"/>
  <c r="CI368" i="18"/>
  <c r="BJ369" i="18"/>
  <c r="BR369" i="18"/>
  <c r="BZ369" i="18"/>
  <c r="CI369" i="18"/>
  <c r="BJ370" i="18"/>
  <c r="BR370" i="18"/>
  <c r="BZ370" i="18"/>
  <c r="CI370" i="18"/>
  <c r="CN371" i="18"/>
  <c r="CE371" i="18"/>
  <c r="BW371" i="18"/>
  <c r="BO371" i="18"/>
  <c r="BG371" i="18"/>
  <c r="CJ371" i="18"/>
  <c r="CA371" i="18"/>
  <c r="BS371" i="18"/>
  <c r="BK371" i="18"/>
  <c r="BC371" i="18"/>
  <c r="BM371" i="18"/>
  <c r="BX371" i="18"/>
  <c r="CI371" i="18"/>
  <c r="BE372" i="18"/>
  <c r="BP372" i="18"/>
  <c r="BZ372" i="18"/>
  <c r="CL372" i="18"/>
  <c r="BJ373" i="18"/>
  <c r="BZ373" i="18"/>
  <c r="BF375" i="18"/>
  <c r="BV375" i="18"/>
  <c r="CM375" i="18"/>
  <c r="BL376" i="18"/>
  <c r="CB376" i="18"/>
  <c r="CN377" i="18"/>
  <c r="CE377" i="18"/>
  <c r="BW377" i="18"/>
  <c r="BO377" i="18"/>
  <c r="BG377" i="18"/>
  <c r="CL377" i="18"/>
  <c r="CC377" i="18"/>
  <c r="BU377" i="18"/>
  <c r="BM377" i="18"/>
  <c r="BE377" i="18"/>
  <c r="CJ377" i="18"/>
  <c r="CA377" i="18"/>
  <c r="BS377" i="18"/>
  <c r="BK377" i="18"/>
  <c r="BC377" i="18"/>
  <c r="CG377" i="18"/>
  <c r="BY377" i="18"/>
  <c r="BQ377" i="18"/>
  <c r="BI377" i="18"/>
  <c r="BR377" i="18"/>
  <c r="CI377" i="18"/>
  <c r="BH378" i="18"/>
  <c r="BX378" i="18"/>
  <c r="BN379" i="18"/>
  <c r="BZ380" i="18"/>
  <c r="BJ381" i="18"/>
  <c r="BZ382" i="18"/>
  <c r="BJ383" i="18"/>
  <c r="BZ384" i="18"/>
  <c r="BJ385" i="18"/>
  <c r="BC360" i="18"/>
  <c r="BK360" i="18"/>
  <c r="BS360" i="18"/>
  <c r="CA360" i="18"/>
  <c r="CJ360" i="18"/>
  <c r="BC361" i="18"/>
  <c r="BK361" i="18"/>
  <c r="BS361" i="18"/>
  <c r="CA361" i="18"/>
  <c r="CJ361" i="18"/>
  <c r="BC362" i="18"/>
  <c r="BK362" i="18"/>
  <c r="BS362" i="18"/>
  <c r="CA362" i="18"/>
  <c r="CJ362" i="18"/>
  <c r="BC363" i="18"/>
  <c r="BK363" i="18"/>
  <c r="BS363" i="18"/>
  <c r="CA363" i="18"/>
  <c r="CJ363" i="18"/>
  <c r="BC364" i="18"/>
  <c r="BK364" i="18"/>
  <c r="BS364" i="18"/>
  <c r="CA364" i="18"/>
  <c r="CJ364" i="18"/>
  <c r="BC365" i="18"/>
  <c r="BK365" i="18"/>
  <c r="BS365" i="18"/>
  <c r="CA365" i="18"/>
  <c r="CJ365" i="18"/>
  <c r="BC366" i="18"/>
  <c r="BK366" i="18"/>
  <c r="BS366" i="18"/>
  <c r="CA366" i="18"/>
  <c r="CJ366" i="18"/>
  <c r="BC367" i="18"/>
  <c r="BK367" i="18"/>
  <c r="BS367" i="18"/>
  <c r="CA367" i="18"/>
  <c r="CJ367" i="18"/>
  <c r="BC368" i="18"/>
  <c r="BK368" i="18"/>
  <c r="BS368" i="18"/>
  <c r="CA368" i="18"/>
  <c r="CJ368" i="18"/>
  <c r="BC369" i="18"/>
  <c r="BK369" i="18"/>
  <c r="BS369" i="18"/>
  <c r="CA369" i="18"/>
  <c r="CJ369" i="18"/>
  <c r="BC370" i="18"/>
  <c r="BK370" i="18"/>
  <c r="BS370" i="18"/>
  <c r="CA370" i="18"/>
  <c r="CJ370" i="18"/>
  <c r="BD371" i="18"/>
  <c r="BN371" i="18"/>
  <c r="BY371" i="18"/>
  <c r="CK371" i="18"/>
  <c r="BF372" i="18"/>
  <c r="BQ372" i="18"/>
  <c r="CB372" i="18"/>
  <c r="CM372" i="18"/>
  <c r="BL373" i="18"/>
  <c r="CN374" i="18"/>
  <c r="CE374" i="18"/>
  <c r="BW374" i="18"/>
  <c r="BO374" i="18"/>
  <c r="BG374" i="18"/>
  <c r="CL374" i="18"/>
  <c r="CC374" i="18"/>
  <c r="BU374" i="18"/>
  <c r="BM374" i="18"/>
  <c r="BE374" i="18"/>
  <c r="CJ374" i="18"/>
  <c r="CA374" i="18"/>
  <c r="BS374" i="18"/>
  <c r="BK374" i="18"/>
  <c r="BC374" i="18"/>
  <c r="CG374" i="18"/>
  <c r="BY374" i="18"/>
  <c r="BQ374" i="18"/>
  <c r="BI374" i="18"/>
  <c r="BR374" i="18"/>
  <c r="CI374" i="18"/>
  <c r="BH375" i="18"/>
  <c r="BX375" i="18"/>
  <c r="BN376" i="18"/>
  <c r="BD377" i="18"/>
  <c r="BT377" i="18"/>
  <c r="CK377" i="18"/>
  <c r="BJ378" i="18"/>
  <c r="BZ378" i="18"/>
  <c r="BN381" i="18"/>
  <c r="BN383" i="18"/>
  <c r="BN385" i="18"/>
  <c r="CF387" i="18"/>
  <c r="BX387" i="18"/>
  <c r="BP387" i="18"/>
  <c r="BH387" i="18"/>
  <c r="CN387" i="18"/>
  <c r="CE387" i="18"/>
  <c r="BW387" i="18"/>
  <c r="BO387" i="18"/>
  <c r="BG387" i="18"/>
  <c r="CM387" i="18"/>
  <c r="CD387" i="18"/>
  <c r="BV387" i="18"/>
  <c r="BN387" i="18"/>
  <c r="BF387" i="18"/>
  <c r="CL387" i="18"/>
  <c r="CC387" i="18"/>
  <c r="BU387" i="18"/>
  <c r="BM387" i="18"/>
  <c r="BE387" i="18"/>
  <c r="CK387" i="18"/>
  <c r="CB387" i="18"/>
  <c r="BT387" i="18"/>
  <c r="BL387" i="18"/>
  <c r="BD387" i="18"/>
  <c r="CJ387" i="18"/>
  <c r="CA387" i="18"/>
  <c r="BS387" i="18"/>
  <c r="BK387" i="18"/>
  <c r="BC387" i="18"/>
  <c r="CG387" i="18"/>
  <c r="BY387" i="18"/>
  <c r="BQ387" i="18"/>
  <c r="BI387" i="18"/>
  <c r="BH372" i="18"/>
  <c r="BR372" i="18"/>
  <c r="CC372" i="18"/>
  <c r="CF379" i="18"/>
  <c r="BX379" i="18"/>
  <c r="CN379" i="18"/>
  <c r="CE379" i="18"/>
  <c r="BW379" i="18"/>
  <c r="BO379" i="18"/>
  <c r="BG379" i="18"/>
  <c r="CL379" i="18"/>
  <c r="CC379" i="18"/>
  <c r="BU379" i="18"/>
  <c r="BM379" i="18"/>
  <c r="BE379" i="18"/>
  <c r="CK379" i="18"/>
  <c r="CB379" i="18"/>
  <c r="BT379" i="18"/>
  <c r="CJ379" i="18"/>
  <c r="CA379" i="18"/>
  <c r="BS379" i="18"/>
  <c r="BK379" i="18"/>
  <c r="BC379" i="18"/>
  <c r="CG379" i="18"/>
  <c r="BY379" i="18"/>
  <c r="BQ379" i="18"/>
  <c r="BI379" i="18"/>
  <c r="BR379" i="18"/>
  <c r="CF380" i="18"/>
  <c r="BX380" i="18"/>
  <c r="BP380" i="18"/>
  <c r="BH380" i="18"/>
  <c r="CN380" i="18"/>
  <c r="CE380" i="18"/>
  <c r="BW380" i="18"/>
  <c r="BO380" i="18"/>
  <c r="BG380" i="18"/>
  <c r="CL380" i="18"/>
  <c r="CC380" i="18"/>
  <c r="BU380" i="18"/>
  <c r="BM380" i="18"/>
  <c r="BE380" i="18"/>
  <c r="CK380" i="18"/>
  <c r="CB380" i="18"/>
  <c r="BT380" i="18"/>
  <c r="BL380" i="18"/>
  <c r="BD380" i="18"/>
  <c r="CJ380" i="18"/>
  <c r="CA380" i="18"/>
  <c r="BS380" i="18"/>
  <c r="BK380" i="18"/>
  <c r="BC380" i="18"/>
  <c r="CG380" i="18"/>
  <c r="BY380" i="18"/>
  <c r="BQ380" i="18"/>
  <c r="BI380" i="18"/>
  <c r="CI380" i="18"/>
  <c r="BR381" i="18"/>
  <c r="CF382" i="18"/>
  <c r="BX382" i="18"/>
  <c r="BP382" i="18"/>
  <c r="BH382" i="18"/>
  <c r="CN382" i="18"/>
  <c r="CE382" i="18"/>
  <c r="BW382" i="18"/>
  <c r="BO382" i="18"/>
  <c r="BG382" i="18"/>
  <c r="CL382" i="18"/>
  <c r="CC382" i="18"/>
  <c r="BU382" i="18"/>
  <c r="BM382" i="18"/>
  <c r="BE382" i="18"/>
  <c r="CK382" i="18"/>
  <c r="CB382" i="18"/>
  <c r="BT382" i="18"/>
  <c r="BL382" i="18"/>
  <c r="BD382" i="18"/>
  <c r="CJ382" i="18"/>
  <c r="CA382" i="18"/>
  <c r="BS382" i="18"/>
  <c r="BK382" i="18"/>
  <c r="BC382" i="18"/>
  <c r="CG382" i="18"/>
  <c r="BY382" i="18"/>
  <c r="BQ382" i="18"/>
  <c r="BI382" i="18"/>
  <c r="CI382" i="18"/>
  <c r="BR383" i="18"/>
  <c r="CF384" i="18"/>
  <c r="BX384" i="18"/>
  <c r="BP384" i="18"/>
  <c r="BH384" i="18"/>
  <c r="CN384" i="18"/>
  <c r="CE384" i="18"/>
  <c r="BW384" i="18"/>
  <c r="BO384" i="18"/>
  <c r="BG384" i="18"/>
  <c r="CL384" i="18"/>
  <c r="CC384" i="18"/>
  <c r="BU384" i="18"/>
  <c r="BM384" i="18"/>
  <c r="BE384" i="18"/>
  <c r="CK384" i="18"/>
  <c r="CB384" i="18"/>
  <c r="BT384" i="18"/>
  <c r="BL384" i="18"/>
  <c r="BD384" i="18"/>
  <c r="CJ384" i="18"/>
  <c r="CA384" i="18"/>
  <c r="BS384" i="18"/>
  <c r="BK384" i="18"/>
  <c r="BC384" i="18"/>
  <c r="CG384" i="18"/>
  <c r="BY384" i="18"/>
  <c r="BQ384" i="18"/>
  <c r="BI384" i="18"/>
  <c r="CI384" i="18"/>
  <c r="BR385" i="18"/>
  <c r="CF386" i="18"/>
  <c r="BX386" i="18"/>
  <c r="BP386" i="18"/>
  <c r="BH386" i="18"/>
  <c r="CN386" i="18"/>
  <c r="CE386" i="18"/>
  <c r="BW386" i="18"/>
  <c r="BO386" i="18"/>
  <c r="BG386" i="18"/>
  <c r="CM386" i="18"/>
  <c r="CD386" i="18"/>
  <c r="BV386" i="18"/>
  <c r="BN386" i="18"/>
  <c r="BF386" i="18"/>
  <c r="CL386" i="18"/>
  <c r="CC386" i="18"/>
  <c r="BU386" i="18"/>
  <c r="BM386" i="18"/>
  <c r="BE386" i="18"/>
  <c r="CK386" i="18"/>
  <c r="CB386" i="18"/>
  <c r="BT386" i="18"/>
  <c r="BL386" i="18"/>
  <c r="BD386" i="18"/>
  <c r="CJ386" i="18"/>
  <c r="CA386" i="18"/>
  <c r="BS386" i="18"/>
  <c r="BK386" i="18"/>
  <c r="BC386" i="18"/>
  <c r="CG386" i="18"/>
  <c r="BY386" i="18"/>
  <c r="BQ386" i="18"/>
  <c r="BI386" i="18"/>
  <c r="BI372" i="18"/>
  <c r="BT372" i="18"/>
  <c r="CD372" i="18"/>
  <c r="BL375" i="18"/>
  <c r="CB375" i="18"/>
  <c r="CN376" i="18"/>
  <c r="CE376" i="18"/>
  <c r="BW376" i="18"/>
  <c r="BO376" i="18"/>
  <c r="BG376" i="18"/>
  <c r="CL376" i="18"/>
  <c r="CC376" i="18"/>
  <c r="BU376" i="18"/>
  <c r="BM376" i="18"/>
  <c r="BE376" i="18"/>
  <c r="CJ376" i="18"/>
  <c r="CA376" i="18"/>
  <c r="BS376" i="18"/>
  <c r="BK376" i="18"/>
  <c r="BC376" i="18"/>
  <c r="CG376" i="18"/>
  <c r="BY376" i="18"/>
  <c r="BQ376" i="18"/>
  <c r="BI376" i="18"/>
  <c r="BR376" i="18"/>
  <c r="CI376" i="18"/>
  <c r="BN378" i="18"/>
  <c r="CD378" i="18"/>
  <c r="BD379" i="18"/>
  <c r="BV379" i="18"/>
  <c r="BF380" i="18"/>
  <c r="CM380" i="18"/>
  <c r="BV381" i="18"/>
  <c r="BF382" i="18"/>
  <c r="CM382" i="18"/>
  <c r="BV383" i="18"/>
  <c r="BF384" i="18"/>
  <c r="CM384" i="18"/>
  <c r="BV385" i="18"/>
  <c r="BJ386" i="18"/>
  <c r="BF360" i="18"/>
  <c r="BN360" i="18"/>
  <c r="BV360" i="18"/>
  <c r="CD360" i="18"/>
  <c r="BF361" i="18"/>
  <c r="BN361" i="18"/>
  <c r="BV361" i="18"/>
  <c r="CD361" i="18"/>
  <c r="BF362" i="18"/>
  <c r="BN362" i="18"/>
  <c r="BV362" i="18"/>
  <c r="CD362" i="18"/>
  <c r="BF363" i="18"/>
  <c r="BN363" i="18"/>
  <c r="BV363" i="18"/>
  <c r="CD363" i="18"/>
  <c r="BF364" i="18"/>
  <c r="BN364" i="18"/>
  <c r="BV364" i="18"/>
  <c r="CD364" i="18"/>
  <c r="BF365" i="18"/>
  <c r="BN365" i="18"/>
  <c r="BV365" i="18"/>
  <c r="CD365" i="18"/>
  <c r="BF366" i="18"/>
  <c r="BN366" i="18"/>
  <c r="BV366" i="18"/>
  <c r="CD366" i="18"/>
  <c r="BF367" i="18"/>
  <c r="BN367" i="18"/>
  <c r="BV367" i="18"/>
  <c r="CD367" i="18"/>
  <c r="BF368" i="18"/>
  <c r="BN368" i="18"/>
  <c r="BV368" i="18"/>
  <c r="CD368" i="18"/>
  <c r="BF369" i="18"/>
  <c r="BN369" i="18"/>
  <c r="BV369" i="18"/>
  <c r="CD369" i="18"/>
  <c r="BF370" i="18"/>
  <c r="BN370" i="18"/>
  <c r="BV370" i="18"/>
  <c r="CD370" i="18"/>
  <c r="BH371" i="18"/>
  <c r="BR371" i="18"/>
  <c r="CC371" i="18"/>
  <c r="BJ372" i="18"/>
  <c r="BU372" i="18"/>
  <c r="CF372" i="18"/>
  <c r="CN373" i="18"/>
  <c r="CE373" i="18"/>
  <c r="BW373" i="18"/>
  <c r="BO373" i="18"/>
  <c r="BG373" i="18"/>
  <c r="CL373" i="18"/>
  <c r="CC373" i="18"/>
  <c r="BU373" i="18"/>
  <c r="BM373" i="18"/>
  <c r="BE373" i="18"/>
  <c r="CJ373" i="18"/>
  <c r="CA373" i="18"/>
  <c r="BS373" i="18"/>
  <c r="BK373" i="18"/>
  <c r="BC373" i="18"/>
  <c r="CG373" i="18"/>
  <c r="BY373" i="18"/>
  <c r="BQ373" i="18"/>
  <c r="BI373" i="18"/>
  <c r="BR373" i="18"/>
  <c r="CI373" i="18"/>
  <c r="BN375" i="18"/>
  <c r="CD375" i="18"/>
  <c r="BD376" i="18"/>
  <c r="BT376" i="18"/>
  <c r="CK376" i="18"/>
  <c r="BJ377" i="18"/>
  <c r="BZ377" i="18"/>
  <c r="BP378" i="18"/>
  <c r="BF379" i="18"/>
  <c r="BZ379" i="18"/>
  <c r="BJ380" i="18"/>
  <c r="BZ381" i="18"/>
  <c r="BJ382" i="18"/>
  <c r="BZ383" i="18"/>
  <c r="BJ384" i="18"/>
  <c r="BZ385" i="18"/>
  <c r="BR386" i="18"/>
  <c r="BL372" i="18"/>
  <c r="BV372" i="18"/>
  <c r="BP375" i="18"/>
  <c r="BF376" i="18"/>
  <c r="BV376" i="18"/>
  <c r="CM376" i="18"/>
  <c r="CN378" i="18"/>
  <c r="CE378" i="18"/>
  <c r="BW378" i="18"/>
  <c r="BO378" i="18"/>
  <c r="BG378" i="18"/>
  <c r="CL378" i="18"/>
  <c r="CC378" i="18"/>
  <c r="BU378" i="18"/>
  <c r="BM378" i="18"/>
  <c r="BE378" i="18"/>
  <c r="CJ378" i="18"/>
  <c r="CA378" i="18"/>
  <c r="BS378" i="18"/>
  <c r="BK378" i="18"/>
  <c r="BC378" i="18"/>
  <c r="CG378" i="18"/>
  <c r="BY378" i="18"/>
  <c r="BQ378" i="18"/>
  <c r="BI378" i="18"/>
  <c r="BR378" i="18"/>
  <c r="CI378" i="18"/>
  <c r="BH379" i="18"/>
  <c r="CD379" i="18"/>
  <c r="BN380" i="18"/>
  <c r="BN382" i="18"/>
  <c r="BN384" i="18"/>
  <c r="BZ386" i="18"/>
  <c r="CN372" i="18"/>
  <c r="CE372" i="18"/>
  <c r="BW372" i="18"/>
  <c r="BO372" i="18"/>
  <c r="BG372" i="18"/>
  <c r="CJ372" i="18"/>
  <c r="CA372" i="18"/>
  <c r="BS372" i="18"/>
  <c r="BK372" i="18"/>
  <c r="BC372" i="18"/>
  <c r="BM372" i="18"/>
  <c r="BX372" i="18"/>
  <c r="CI372" i="18"/>
  <c r="CN375" i="18"/>
  <c r="CE375" i="18"/>
  <c r="BW375" i="18"/>
  <c r="BO375" i="18"/>
  <c r="BG375" i="18"/>
  <c r="CL375" i="18"/>
  <c r="CC375" i="18"/>
  <c r="BU375" i="18"/>
  <c r="BM375" i="18"/>
  <c r="BE375" i="18"/>
  <c r="CJ375" i="18"/>
  <c r="CA375" i="18"/>
  <c r="BS375" i="18"/>
  <c r="BK375" i="18"/>
  <c r="BC375" i="18"/>
  <c r="CG375" i="18"/>
  <c r="BY375" i="18"/>
  <c r="BQ375" i="18"/>
  <c r="BI375" i="18"/>
  <c r="BR375" i="18"/>
  <c r="CI375" i="18"/>
  <c r="BJ379" i="18"/>
  <c r="CI379" i="18"/>
  <c r="BR380" i="18"/>
  <c r="CF381" i="18"/>
  <c r="BX381" i="18"/>
  <c r="BP381" i="18"/>
  <c r="BH381" i="18"/>
  <c r="CN381" i="18"/>
  <c r="CE381" i="18"/>
  <c r="BW381" i="18"/>
  <c r="BO381" i="18"/>
  <c r="BG381" i="18"/>
  <c r="CL381" i="18"/>
  <c r="CC381" i="18"/>
  <c r="BU381" i="18"/>
  <c r="BM381" i="18"/>
  <c r="BE381" i="18"/>
  <c r="CK381" i="18"/>
  <c r="CB381" i="18"/>
  <c r="BT381" i="18"/>
  <c r="BL381" i="18"/>
  <c r="BD381" i="18"/>
  <c r="CJ381" i="18"/>
  <c r="CA381" i="18"/>
  <c r="BS381" i="18"/>
  <c r="BK381" i="18"/>
  <c r="BC381" i="18"/>
  <c r="CG381" i="18"/>
  <c r="BY381" i="18"/>
  <c r="BQ381" i="18"/>
  <c r="BI381" i="18"/>
  <c r="CI381" i="18"/>
  <c r="BR382" i="18"/>
  <c r="CF383" i="18"/>
  <c r="BX383" i="18"/>
  <c r="BP383" i="18"/>
  <c r="BH383" i="18"/>
  <c r="CN383" i="18"/>
  <c r="CE383" i="18"/>
  <c r="BW383" i="18"/>
  <c r="BO383" i="18"/>
  <c r="BG383" i="18"/>
  <c r="CL383" i="18"/>
  <c r="CC383" i="18"/>
  <c r="BU383" i="18"/>
  <c r="BM383" i="18"/>
  <c r="BE383" i="18"/>
  <c r="CK383" i="18"/>
  <c r="CB383" i="18"/>
  <c r="BT383" i="18"/>
  <c r="BL383" i="18"/>
  <c r="BD383" i="18"/>
  <c r="CJ383" i="18"/>
  <c r="CA383" i="18"/>
  <c r="BS383" i="18"/>
  <c r="BK383" i="18"/>
  <c r="BC383" i="18"/>
  <c r="CG383" i="18"/>
  <c r="BY383" i="18"/>
  <c r="BQ383" i="18"/>
  <c r="BI383" i="18"/>
  <c r="CI383" i="18"/>
  <c r="BR384" i="18"/>
  <c r="CF385" i="18"/>
  <c r="BX385" i="18"/>
  <c r="BP385" i="18"/>
  <c r="BH385" i="18"/>
  <c r="CN385" i="18"/>
  <c r="CE385" i="18"/>
  <c r="BW385" i="18"/>
  <c r="BO385" i="18"/>
  <c r="BG385" i="18"/>
  <c r="CL385" i="18"/>
  <c r="CC385" i="18"/>
  <c r="BU385" i="18"/>
  <c r="BM385" i="18"/>
  <c r="BE385" i="18"/>
  <c r="CK385" i="18"/>
  <c r="CB385" i="18"/>
  <c r="BT385" i="18"/>
  <c r="BL385" i="18"/>
  <c r="BD385" i="18"/>
  <c r="CJ385" i="18"/>
  <c r="CA385" i="18"/>
  <c r="BS385" i="18"/>
  <c r="BK385" i="18"/>
  <c r="BC385" i="18"/>
  <c r="CG385" i="18"/>
  <c r="BY385" i="18"/>
  <c r="BQ385" i="18"/>
  <c r="BI385" i="18"/>
  <c r="CI385" i="18"/>
  <c r="CI386" i="18"/>
  <c r="BI388" i="18"/>
  <c r="BQ388" i="18"/>
  <c r="BY388" i="18"/>
  <c r="CG388" i="18"/>
  <c r="BI389" i="18"/>
  <c r="BQ389" i="18"/>
  <c r="BY389" i="18"/>
  <c r="CG389" i="18"/>
  <c r="BI390" i="18"/>
  <c r="BQ390" i="18"/>
  <c r="BY390" i="18"/>
  <c r="CG390" i="18"/>
  <c r="BI391" i="18"/>
  <c r="BQ391" i="18"/>
  <c r="BY391" i="18"/>
  <c r="CG391" i="18"/>
  <c r="BI392" i="18"/>
  <c r="BQ392" i="18"/>
  <c r="BY392" i="18"/>
  <c r="CG392" i="18"/>
  <c r="BI393" i="18"/>
  <c r="BQ393" i="18"/>
  <c r="BY393" i="18"/>
  <c r="CG393" i="18"/>
  <c r="BI394" i="18"/>
  <c r="BQ394" i="18"/>
  <c r="BY394" i="18"/>
  <c r="CG394" i="18"/>
  <c r="BI395" i="18"/>
  <c r="BQ395" i="18"/>
  <c r="BY395" i="18"/>
  <c r="CG395" i="18"/>
  <c r="BJ396" i="18"/>
  <c r="BT396" i="18"/>
  <c r="BL397" i="18"/>
  <c r="BV397" i="18"/>
  <c r="BD398" i="18"/>
  <c r="BR398" i="18"/>
  <c r="CI398" i="18"/>
  <c r="BH399" i="18"/>
  <c r="BX399" i="18"/>
  <c r="BD401" i="18"/>
  <c r="BT401" i="18"/>
  <c r="CK401" i="18"/>
  <c r="BJ402" i="18"/>
  <c r="BZ402" i="18"/>
  <c r="BP403" i="18"/>
  <c r="BV405" i="18"/>
  <c r="BF406" i="18"/>
  <c r="CM406" i="18"/>
  <c r="BJ388" i="18"/>
  <c r="BR388" i="18"/>
  <c r="BZ388" i="18"/>
  <c r="CI388" i="18"/>
  <c r="BJ389" i="18"/>
  <c r="BR389" i="18"/>
  <c r="BZ389" i="18"/>
  <c r="CI389" i="18"/>
  <c r="BJ390" i="18"/>
  <c r="BR390" i="18"/>
  <c r="BZ390" i="18"/>
  <c r="CI390" i="18"/>
  <c r="BJ391" i="18"/>
  <c r="BR391" i="18"/>
  <c r="BZ391" i="18"/>
  <c r="CI391" i="18"/>
  <c r="BJ392" i="18"/>
  <c r="BR392" i="18"/>
  <c r="BZ392" i="18"/>
  <c r="CI392" i="18"/>
  <c r="BJ393" i="18"/>
  <c r="BR393" i="18"/>
  <c r="BZ393" i="18"/>
  <c r="CI393" i="18"/>
  <c r="BJ394" i="18"/>
  <c r="BR394" i="18"/>
  <c r="BZ394" i="18"/>
  <c r="CI394" i="18"/>
  <c r="BJ395" i="18"/>
  <c r="BR395" i="18"/>
  <c r="BZ395" i="18"/>
  <c r="CI395" i="18"/>
  <c r="CJ396" i="18"/>
  <c r="CA396" i="18"/>
  <c r="BS396" i="18"/>
  <c r="CN396" i="18"/>
  <c r="CE396" i="18"/>
  <c r="BW396" i="18"/>
  <c r="BO396" i="18"/>
  <c r="BG396" i="18"/>
  <c r="BK396" i="18"/>
  <c r="BU396" i="18"/>
  <c r="CF396" i="18"/>
  <c r="CJ397" i="18"/>
  <c r="CA397" i="18"/>
  <c r="BS397" i="18"/>
  <c r="BK397" i="18"/>
  <c r="BC397" i="18"/>
  <c r="CN397" i="18"/>
  <c r="CE397" i="18"/>
  <c r="BW397" i="18"/>
  <c r="BO397" i="18"/>
  <c r="BG397" i="18"/>
  <c r="BM397" i="18"/>
  <c r="BX397" i="18"/>
  <c r="CI397" i="18"/>
  <c r="BJ399" i="18"/>
  <c r="BZ399" i="18"/>
  <c r="CL403" i="18"/>
  <c r="CC403" i="18"/>
  <c r="BU403" i="18"/>
  <c r="BM403" i="18"/>
  <c r="BE403" i="18"/>
  <c r="CJ403" i="18"/>
  <c r="CA403" i="18"/>
  <c r="BS403" i="18"/>
  <c r="BK403" i="18"/>
  <c r="BC403" i="18"/>
  <c r="CG403" i="18"/>
  <c r="BY403" i="18"/>
  <c r="BQ403" i="18"/>
  <c r="BI403" i="18"/>
  <c r="CN403" i="18"/>
  <c r="CE403" i="18"/>
  <c r="BW403" i="18"/>
  <c r="BO403" i="18"/>
  <c r="BG403" i="18"/>
  <c r="BR403" i="18"/>
  <c r="CI403" i="18"/>
  <c r="BC388" i="18"/>
  <c r="BK388" i="18"/>
  <c r="BS388" i="18"/>
  <c r="CA388" i="18"/>
  <c r="CJ388" i="18"/>
  <c r="BC389" i="18"/>
  <c r="BK389" i="18"/>
  <c r="BS389" i="18"/>
  <c r="CA389" i="18"/>
  <c r="CJ389" i="18"/>
  <c r="BC390" i="18"/>
  <c r="BK390" i="18"/>
  <c r="BS390" i="18"/>
  <c r="CA390" i="18"/>
  <c r="CJ390" i="18"/>
  <c r="BC391" i="18"/>
  <c r="BK391" i="18"/>
  <c r="BS391" i="18"/>
  <c r="CA391" i="18"/>
  <c r="CJ391" i="18"/>
  <c r="BC392" i="18"/>
  <c r="BK392" i="18"/>
  <c r="BS392" i="18"/>
  <c r="CA392" i="18"/>
  <c r="CJ392" i="18"/>
  <c r="BC393" i="18"/>
  <c r="BK393" i="18"/>
  <c r="BS393" i="18"/>
  <c r="CA393" i="18"/>
  <c r="CJ393" i="18"/>
  <c r="BC394" i="18"/>
  <c r="BK394" i="18"/>
  <c r="BS394" i="18"/>
  <c r="CA394" i="18"/>
  <c r="CJ394" i="18"/>
  <c r="BC395" i="18"/>
  <c r="BK395" i="18"/>
  <c r="BS395" i="18"/>
  <c r="CA395" i="18"/>
  <c r="CJ395" i="18"/>
  <c r="BC396" i="18"/>
  <c r="BL396" i="18"/>
  <c r="BV396" i="18"/>
  <c r="CG396" i="18"/>
  <c r="BD397" i="18"/>
  <c r="BN397" i="18"/>
  <c r="BY397" i="18"/>
  <c r="CK397" i="18"/>
  <c r="BH398" i="18"/>
  <c r="BV398" i="18"/>
  <c r="CM398" i="18"/>
  <c r="BL399" i="18"/>
  <c r="CB399" i="18"/>
  <c r="CL400" i="18"/>
  <c r="CC400" i="18"/>
  <c r="BU400" i="18"/>
  <c r="BM400" i="18"/>
  <c r="BE400" i="18"/>
  <c r="CJ400" i="18"/>
  <c r="CA400" i="18"/>
  <c r="BS400" i="18"/>
  <c r="BK400" i="18"/>
  <c r="BC400" i="18"/>
  <c r="CG400" i="18"/>
  <c r="BY400" i="18"/>
  <c r="BQ400" i="18"/>
  <c r="BI400" i="18"/>
  <c r="CN400" i="18"/>
  <c r="CE400" i="18"/>
  <c r="BW400" i="18"/>
  <c r="BO400" i="18"/>
  <c r="BG400" i="18"/>
  <c r="BR400" i="18"/>
  <c r="CI400" i="18"/>
  <c r="BH401" i="18"/>
  <c r="BX401" i="18"/>
  <c r="BN402" i="18"/>
  <c r="BD403" i="18"/>
  <c r="BT403" i="18"/>
  <c r="CK403" i="18"/>
  <c r="BN406" i="18"/>
  <c r="BD388" i="18"/>
  <c r="BL388" i="18"/>
  <c r="BT388" i="18"/>
  <c r="CB388" i="18"/>
  <c r="CK388" i="18"/>
  <c r="BD389" i="18"/>
  <c r="BL389" i="18"/>
  <c r="BT389" i="18"/>
  <c r="CB389" i="18"/>
  <c r="CK389" i="18"/>
  <c r="BD390" i="18"/>
  <c r="BL390" i="18"/>
  <c r="BT390" i="18"/>
  <c r="CB390" i="18"/>
  <c r="CK390" i="18"/>
  <c r="BD391" i="18"/>
  <c r="BL391" i="18"/>
  <c r="BT391" i="18"/>
  <c r="CB391" i="18"/>
  <c r="CK391" i="18"/>
  <c r="BD392" i="18"/>
  <c r="BL392" i="18"/>
  <c r="BT392" i="18"/>
  <c r="CB392" i="18"/>
  <c r="CK392" i="18"/>
  <c r="BD393" i="18"/>
  <c r="BL393" i="18"/>
  <c r="BT393" i="18"/>
  <c r="CB393" i="18"/>
  <c r="CK393" i="18"/>
  <c r="BD394" i="18"/>
  <c r="BL394" i="18"/>
  <c r="BT394" i="18"/>
  <c r="CB394" i="18"/>
  <c r="CK394" i="18"/>
  <c r="BD395" i="18"/>
  <c r="BL395" i="18"/>
  <c r="BT395" i="18"/>
  <c r="CB395" i="18"/>
  <c r="CK395" i="18"/>
  <c r="BD396" i="18"/>
  <c r="BM396" i="18"/>
  <c r="BX396" i="18"/>
  <c r="CI396" i="18"/>
  <c r="BE397" i="18"/>
  <c r="BP397" i="18"/>
  <c r="BZ397" i="18"/>
  <c r="CL397" i="18"/>
  <c r="BI398" i="18"/>
  <c r="BX398" i="18"/>
  <c r="BN399" i="18"/>
  <c r="CD399" i="18"/>
  <c r="BJ401" i="18"/>
  <c r="BZ401" i="18"/>
  <c r="BF403" i="18"/>
  <c r="BV403" i="18"/>
  <c r="CM403" i="18"/>
  <c r="CL405" i="18"/>
  <c r="CC405" i="18"/>
  <c r="BU405" i="18"/>
  <c r="BM405" i="18"/>
  <c r="BE405" i="18"/>
  <c r="CK405" i="18"/>
  <c r="CB405" i="18"/>
  <c r="BT405" i="18"/>
  <c r="BL405" i="18"/>
  <c r="BD405" i="18"/>
  <c r="CJ405" i="18"/>
  <c r="CA405" i="18"/>
  <c r="BS405" i="18"/>
  <c r="BK405" i="18"/>
  <c r="BC405" i="18"/>
  <c r="CG405" i="18"/>
  <c r="BY405" i="18"/>
  <c r="BQ405" i="18"/>
  <c r="BI405" i="18"/>
  <c r="CF405" i="18"/>
  <c r="BX405" i="18"/>
  <c r="BP405" i="18"/>
  <c r="BH405" i="18"/>
  <c r="CN405" i="18"/>
  <c r="CE405" i="18"/>
  <c r="BW405" i="18"/>
  <c r="BO405" i="18"/>
  <c r="BG405" i="18"/>
  <c r="CI405" i="18"/>
  <c r="BR406" i="18"/>
  <c r="CM407" i="18"/>
  <c r="CD407" i="18"/>
  <c r="CL407" i="18"/>
  <c r="CC407" i="18"/>
  <c r="BU407" i="18"/>
  <c r="BM407" i="18"/>
  <c r="BE407" i="18"/>
  <c r="CK407" i="18"/>
  <c r="CB407" i="18"/>
  <c r="BT407" i="18"/>
  <c r="BL407" i="18"/>
  <c r="BD407" i="18"/>
  <c r="CJ407" i="18"/>
  <c r="CA407" i="18"/>
  <c r="BS407" i="18"/>
  <c r="BK407" i="18"/>
  <c r="BC407" i="18"/>
  <c r="CI407" i="18"/>
  <c r="CG407" i="18"/>
  <c r="BY407" i="18"/>
  <c r="BQ407" i="18"/>
  <c r="BI407" i="18"/>
  <c r="CF407" i="18"/>
  <c r="BX407" i="18"/>
  <c r="BP407" i="18"/>
  <c r="BH407" i="18"/>
  <c r="CN407" i="18"/>
  <c r="CE407" i="18"/>
  <c r="BW407" i="18"/>
  <c r="BO407" i="18"/>
  <c r="BG407" i="18"/>
  <c r="BE388" i="18"/>
  <c r="BM388" i="18"/>
  <c r="BU388" i="18"/>
  <c r="CC388" i="18"/>
  <c r="CL388" i="18"/>
  <c r="BE389" i="18"/>
  <c r="BM389" i="18"/>
  <c r="BU389" i="18"/>
  <c r="CC389" i="18"/>
  <c r="CL389" i="18"/>
  <c r="BE390" i="18"/>
  <c r="BM390" i="18"/>
  <c r="BU390" i="18"/>
  <c r="CC390" i="18"/>
  <c r="CL390" i="18"/>
  <c r="BE391" i="18"/>
  <c r="BM391" i="18"/>
  <c r="BU391" i="18"/>
  <c r="CC391" i="18"/>
  <c r="CL391" i="18"/>
  <c r="BE392" i="18"/>
  <c r="BM392" i="18"/>
  <c r="BU392" i="18"/>
  <c r="CC392" i="18"/>
  <c r="CL392" i="18"/>
  <c r="BE393" i="18"/>
  <c r="BM393" i="18"/>
  <c r="BU393" i="18"/>
  <c r="CC393" i="18"/>
  <c r="CL393" i="18"/>
  <c r="BE394" i="18"/>
  <c r="BM394" i="18"/>
  <c r="BU394" i="18"/>
  <c r="CC394" i="18"/>
  <c r="CL394" i="18"/>
  <c r="BE395" i="18"/>
  <c r="BM395" i="18"/>
  <c r="BU395" i="18"/>
  <c r="CC395" i="18"/>
  <c r="CL395" i="18"/>
  <c r="BE396" i="18"/>
  <c r="BN396" i="18"/>
  <c r="BY396" i="18"/>
  <c r="CK396" i="18"/>
  <c r="BF397" i="18"/>
  <c r="BQ397" i="18"/>
  <c r="CB397" i="18"/>
  <c r="CM397" i="18"/>
  <c r="BJ398" i="18"/>
  <c r="BZ398" i="18"/>
  <c r="BP399" i="18"/>
  <c r="BL401" i="18"/>
  <c r="CB401" i="18"/>
  <c r="CL402" i="18"/>
  <c r="CC402" i="18"/>
  <c r="BU402" i="18"/>
  <c r="BM402" i="18"/>
  <c r="BE402" i="18"/>
  <c r="CJ402" i="18"/>
  <c r="CA402" i="18"/>
  <c r="BS402" i="18"/>
  <c r="BK402" i="18"/>
  <c r="BC402" i="18"/>
  <c r="CG402" i="18"/>
  <c r="BY402" i="18"/>
  <c r="BQ402" i="18"/>
  <c r="BI402" i="18"/>
  <c r="CN402" i="18"/>
  <c r="CE402" i="18"/>
  <c r="BW402" i="18"/>
  <c r="BO402" i="18"/>
  <c r="BG402" i="18"/>
  <c r="BR402" i="18"/>
  <c r="CI402" i="18"/>
  <c r="BH403" i="18"/>
  <c r="BX403" i="18"/>
  <c r="BF405" i="18"/>
  <c r="CM405" i="18"/>
  <c r="BV406" i="18"/>
  <c r="BF407" i="18"/>
  <c r="BF388" i="18"/>
  <c r="BN388" i="18"/>
  <c r="BV388" i="18"/>
  <c r="CD388" i="18"/>
  <c r="CM388" i="18"/>
  <c r="BF389" i="18"/>
  <c r="BN389" i="18"/>
  <c r="BV389" i="18"/>
  <c r="CD389" i="18"/>
  <c r="CM389" i="18"/>
  <c r="BF390" i="18"/>
  <c r="BN390" i="18"/>
  <c r="BV390" i="18"/>
  <c r="CD390" i="18"/>
  <c r="CM390" i="18"/>
  <c r="BF391" i="18"/>
  <c r="BN391" i="18"/>
  <c r="BV391" i="18"/>
  <c r="CD391" i="18"/>
  <c r="CM391" i="18"/>
  <c r="BF392" i="18"/>
  <c r="BN392" i="18"/>
  <c r="BV392" i="18"/>
  <c r="CD392" i="18"/>
  <c r="CM392" i="18"/>
  <c r="BF393" i="18"/>
  <c r="BN393" i="18"/>
  <c r="BV393" i="18"/>
  <c r="CD393" i="18"/>
  <c r="CM393" i="18"/>
  <c r="BF394" i="18"/>
  <c r="BN394" i="18"/>
  <c r="BV394" i="18"/>
  <c r="CD394" i="18"/>
  <c r="CM394" i="18"/>
  <c r="BF395" i="18"/>
  <c r="BN395" i="18"/>
  <c r="BV395" i="18"/>
  <c r="CD395" i="18"/>
  <c r="CM395" i="18"/>
  <c r="BF396" i="18"/>
  <c r="BP396" i="18"/>
  <c r="BZ396" i="18"/>
  <c r="CL396" i="18"/>
  <c r="BH397" i="18"/>
  <c r="BR397" i="18"/>
  <c r="CC397" i="18"/>
  <c r="CL399" i="18"/>
  <c r="CC399" i="18"/>
  <c r="BU399" i="18"/>
  <c r="BM399" i="18"/>
  <c r="BE399" i="18"/>
  <c r="CJ399" i="18"/>
  <c r="CA399" i="18"/>
  <c r="BS399" i="18"/>
  <c r="BK399" i="18"/>
  <c r="BC399" i="18"/>
  <c r="CG399" i="18"/>
  <c r="BY399" i="18"/>
  <c r="BQ399" i="18"/>
  <c r="BI399" i="18"/>
  <c r="CN399" i="18"/>
  <c r="CE399" i="18"/>
  <c r="BW399" i="18"/>
  <c r="BO399" i="18"/>
  <c r="BG399" i="18"/>
  <c r="BR399" i="18"/>
  <c r="CI399" i="18"/>
  <c r="BJ403" i="18"/>
  <c r="BZ403" i="18"/>
  <c r="BG388" i="18"/>
  <c r="BO388" i="18"/>
  <c r="BW388" i="18"/>
  <c r="CE388" i="18"/>
  <c r="CN388" i="18"/>
  <c r="BG389" i="18"/>
  <c r="BO389" i="18"/>
  <c r="BW389" i="18"/>
  <c r="CE389" i="18"/>
  <c r="CN389" i="18"/>
  <c r="BG390" i="18"/>
  <c r="BO390" i="18"/>
  <c r="BW390" i="18"/>
  <c r="CE390" i="18"/>
  <c r="CN390" i="18"/>
  <c r="BG391" i="18"/>
  <c r="BO391" i="18"/>
  <c r="BW391" i="18"/>
  <c r="CE391" i="18"/>
  <c r="CN391" i="18"/>
  <c r="BG392" i="18"/>
  <c r="BO392" i="18"/>
  <c r="BW392" i="18"/>
  <c r="CE392" i="18"/>
  <c r="CN392" i="18"/>
  <c r="BG393" i="18"/>
  <c r="BO393" i="18"/>
  <c r="BW393" i="18"/>
  <c r="CE393" i="18"/>
  <c r="CN393" i="18"/>
  <c r="BG394" i="18"/>
  <c r="BO394" i="18"/>
  <c r="BW394" i="18"/>
  <c r="CE394" i="18"/>
  <c r="CN394" i="18"/>
  <c r="BG395" i="18"/>
  <c r="BO395" i="18"/>
  <c r="BW395" i="18"/>
  <c r="CE395" i="18"/>
  <c r="CN395" i="18"/>
  <c r="BH396" i="18"/>
  <c r="BQ396" i="18"/>
  <c r="CB396" i="18"/>
  <c r="CM396" i="18"/>
  <c r="BI397" i="18"/>
  <c r="BT397" i="18"/>
  <c r="CD397" i="18"/>
  <c r="BN398" i="18"/>
  <c r="BD399" i="18"/>
  <c r="BT399" i="18"/>
  <c r="CK399" i="18"/>
  <c r="BJ400" i="18"/>
  <c r="BZ400" i="18"/>
  <c r="BP401" i="18"/>
  <c r="BF402" i="18"/>
  <c r="BV402" i="18"/>
  <c r="CM402" i="18"/>
  <c r="BL403" i="18"/>
  <c r="CB403" i="18"/>
  <c r="CL404" i="18"/>
  <c r="CC404" i="18"/>
  <c r="BU404" i="18"/>
  <c r="BM404" i="18"/>
  <c r="BE404" i="18"/>
  <c r="CJ404" i="18"/>
  <c r="CA404" i="18"/>
  <c r="BS404" i="18"/>
  <c r="BK404" i="18"/>
  <c r="BC404" i="18"/>
  <c r="CG404" i="18"/>
  <c r="BY404" i="18"/>
  <c r="BQ404" i="18"/>
  <c r="BI404" i="18"/>
  <c r="CN404" i="18"/>
  <c r="CE404" i="18"/>
  <c r="BW404" i="18"/>
  <c r="BO404" i="18"/>
  <c r="BG404" i="18"/>
  <c r="BR404" i="18"/>
  <c r="CI404" i="18"/>
  <c r="BN405" i="18"/>
  <c r="BN407" i="18"/>
  <c r="BH388" i="18"/>
  <c r="BP388" i="18"/>
  <c r="BX388" i="18"/>
  <c r="BH389" i="18"/>
  <c r="BP389" i="18"/>
  <c r="BX389" i="18"/>
  <c r="BH390" i="18"/>
  <c r="BP390" i="18"/>
  <c r="BX390" i="18"/>
  <c r="BH391" i="18"/>
  <c r="BP391" i="18"/>
  <c r="BX391" i="18"/>
  <c r="BH392" i="18"/>
  <c r="BP392" i="18"/>
  <c r="BX392" i="18"/>
  <c r="BH393" i="18"/>
  <c r="BP393" i="18"/>
  <c r="BX393" i="18"/>
  <c r="BH394" i="18"/>
  <c r="BP394" i="18"/>
  <c r="BX394" i="18"/>
  <c r="BH395" i="18"/>
  <c r="BP395" i="18"/>
  <c r="BX395" i="18"/>
  <c r="BI396" i="18"/>
  <c r="BR396" i="18"/>
  <c r="CC396" i="18"/>
  <c r="BJ397" i="18"/>
  <c r="BU397" i="18"/>
  <c r="CF397" i="18"/>
  <c r="CL398" i="18"/>
  <c r="CC398" i="18"/>
  <c r="BU398" i="18"/>
  <c r="BM398" i="18"/>
  <c r="BE398" i="18"/>
  <c r="CJ398" i="18"/>
  <c r="CA398" i="18"/>
  <c r="BS398" i="18"/>
  <c r="BK398" i="18"/>
  <c r="BC398" i="18"/>
  <c r="CG398" i="18"/>
  <c r="BY398" i="18"/>
  <c r="BQ398" i="18"/>
  <c r="CN398" i="18"/>
  <c r="CE398" i="18"/>
  <c r="BW398" i="18"/>
  <c r="BO398" i="18"/>
  <c r="BG398" i="18"/>
  <c r="BP398" i="18"/>
  <c r="CF398" i="18"/>
  <c r="BF399" i="18"/>
  <c r="BV399" i="18"/>
  <c r="CM399" i="18"/>
  <c r="CL401" i="18"/>
  <c r="CC401" i="18"/>
  <c r="BU401" i="18"/>
  <c r="BM401" i="18"/>
  <c r="BE401" i="18"/>
  <c r="CJ401" i="18"/>
  <c r="CA401" i="18"/>
  <c r="BS401" i="18"/>
  <c r="BK401" i="18"/>
  <c r="BC401" i="18"/>
  <c r="CG401" i="18"/>
  <c r="BY401" i="18"/>
  <c r="BQ401" i="18"/>
  <c r="BI401" i="18"/>
  <c r="CN401" i="18"/>
  <c r="CE401" i="18"/>
  <c r="BW401" i="18"/>
  <c r="BO401" i="18"/>
  <c r="BG401" i="18"/>
  <c r="BR401" i="18"/>
  <c r="CI401" i="18"/>
  <c r="BN403" i="18"/>
  <c r="CD403" i="18"/>
  <c r="BR405" i="18"/>
  <c r="CL406" i="18"/>
  <c r="CC406" i="18"/>
  <c r="BU406" i="18"/>
  <c r="BM406" i="18"/>
  <c r="BE406" i="18"/>
  <c r="CK406" i="18"/>
  <c r="CB406" i="18"/>
  <c r="BT406" i="18"/>
  <c r="BL406" i="18"/>
  <c r="BD406" i="18"/>
  <c r="CJ406" i="18"/>
  <c r="CA406" i="18"/>
  <c r="BS406" i="18"/>
  <c r="BK406" i="18"/>
  <c r="BC406" i="18"/>
  <c r="CG406" i="18"/>
  <c r="BY406" i="18"/>
  <c r="BQ406" i="18"/>
  <c r="BI406" i="18"/>
  <c r="CF406" i="18"/>
  <c r="BX406" i="18"/>
  <c r="BP406" i="18"/>
  <c r="BH406" i="18"/>
  <c r="CN406" i="18"/>
  <c r="CE406" i="18"/>
  <c r="BW406" i="18"/>
  <c r="BO406" i="18"/>
  <c r="BG406" i="18"/>
  <c r="CI406" i="18"/>
  <c r="BR407" i="18"/>
  <c r="BG408" i="18"/>
  <c r="BO408" i="18"/>
  <c r="BW408" i="18"/>
  <c r="CE408" i="18"/>
  <c r="CN408" i="18"/>
  <c r="BG409" i="18"/>
  <c r="BO409" i="18"/>
  <c r="BW409" i="18"/>
  <c r="CE409" i="18"/>
  <c r="CN409" i="18"/>
  <c r="BG410" i="18"/>
  <c r="BO410" i="18"/>
  <c r="BW410" i="18"/>
  <c r="CI410" i="18"/>
  <c r="BC411" i="18"/>
  <c r="BN411" i="18"/>
  <c r="BY411" i="18"/>
  <c r="CJ411" i="18"/>
  <c r="BE412" i="18"/>
  <c r="BO412" i="18"/>
  <c r="BZ412" i="18"/>
  <c r="CL412" i="18"/>
  <c r="BF413" i="18"/>
  <c r="BQ413" i="18"/>
  <c r="CA413" i="18"/>
  <c r="CM413" i="18"/>
  <c r="BG414" i="18"/>
  <c r="BR414" i="18"/>
  <c r="CC414" i="18"/>
  <c r="BH408" i="18"/>
  <c r="BP408" i="18"/>
  <c r="BX408" i="18"/>
  <c r="CF408" i="18"/>
  <c r="BH409" i="18"/>
  <c r="BP409" i="18"/>
  <c r="BX409" i="18"/>
  <c r="CF409" i="18"/>
  <c r="BH410" i="18"/>
  <c r="BP410" i="18"/>
  <c r="BY410" i="18"/>
  <c r="CJ410" i="18"/>
  <c r="BE411" i="18"/>
  <c r="BO411" i="18"/>
  <c r="BZ411" i="18"/>
  <c r="CL411" i="18"/>
  <c r="BG413" i="18"/>
  <c r="BR413" i="18"/>
  <c r="CC413" i="18"/>
  <c r="CN413" i="18"/>
  <c r="BI408" i="18"/>
  <c r="BQ408" i="18"/>
  <c r="BY408" i="18"/>
  <c r="CG408" i="18"/>
  <c r="BI409" i="18"/>
  <c r="BQ409" i="18"/>
  <c r="BY409" i="18"/>
  <c r="CG409" i="18"/>
  <c r="BI410" i="18"/>
  <c r="BQ410" i="18"/>
  <c r="BZ410" i="18"/>
  <c r="BF411" i="18"/>
  <c r="BQ411" i="18"/>
  <c r="CA411" i="18"/>
  <c r="CM411" i="18"/>
  <c r="BG412" i="18"/>
  <c r="BR412" i="18"/>
  <c r="CC412" i="18"/>
  <c r="CN412" i="18"/>
  <c r="BI413" i="18"/>
  <c r="BS413" i="18"/>
  <c r="CD413" i="18"/>
  <c r="BJ408" i="18"/>
  <c r="BR408" i="18"/>
  <c r="BZ408" i="18"/>
  <c r="CI408" i="18"/>
  <c r="BJ409" i="18"/>
  <c r="BR409" i="18"/>
  <c r="BZ409" i="18"/>
  <c r="CI409" i="18"/>
  <c r="CF410" i="18"/>
  <c r="BX410" i="18"/>
  <c r="CK410" i="18"/>
  <c r="CB410" i="18"/>
  <c r="BJ410" i="18"/>
  <c r="BR410" i="18"/>
  <c r="CA410" i="18"/>
  <c r="CM410" i="18"/>
  <c r="BG411" i="18"/>
  <c r="BR411" i="18"/>
  <c r="CC411" i="18"/>
  <c r="CN411" i="18"/>
  <c r="BC408" i="18"/>
  <c r="BK408" i="18"/>
  <c r="BS408" i="18"/>
  <c r="CA408" i="18"/>
  <c r="CJ408" i="18"/>
  <c r="BC409" i="18"/>
  <c r="BK409" i="18"/>
  <c r="BS409" i="18"/>
  <c r="CA409" i="18"/>
  <c r="CJ409" i="18"/>
  <c r="BC410" i="18"/>
  <c r="BK410" i="18"/>
  <c r="BS410" i="18"/>
  <c r="CC410" i="18"/>
  <c r="CN410" i="18"/>
  <c r="BI411" i="18"/>
  <c r="BS411" i="18"/>
  <c r="CD411" i="18"/>
  <c r="BJ412" i="18"/>
  <c r="BU412" i="18"/>
  <c r="BK413" i="18"/>
  <c r="BV413" i="18"/>
  <c r="CF414" i="18"/>
  <c r="BX414" i="18"/>
  <c r="BP414" i="18"/>
  <c r="BH414" i="18"/>
  <c r="CK414" i="18"/>
  <c r="CB414" i="18"/>
  <c r="BT414" i="18"/>
  <c r="BL414" i="18"/>
  <c r="BD414" i="18"/>
  <c r="BM414" i="18"/>
  <c r="BW414" i="18"/>
  <c r="CI414" i="18"/>
  <c r="BD408" i="18"/>
  <c r="BL408" i="18"/>
  <c r="BT408" i="18"/>
  <c r="CB408" i="18"/>
  <c r="CK408" i="18"/>
  <c r="BD409" i="18"/>
  <c r="BL409" i="18"/>
  <c r="BT409" i="18"/>
  <c r="CB409" i="18"/>
  <c r="CK409" i="18"/>
  <c r="BD410" i="18"/>
  <c r="BL410" i="18"/>
  <c r="BT410" i="18"/>
  <c r="CD410" i="18"/>
  <c r="BJ411" i="18"/>
  <c r="BU411" i="18"/>
  <c r="CE411" i="18"/>
  <c r="CF413" i="18"/>
  <c r="BX413" i="18"/>
  <c r="BP413" i="18"/>
  <c r="BH413" i="18"/>
  <c r="CK413" i="18"/>
  <c r="CB413" i="18"/>
  <c r="BT413" i="18"/>
  <c r="BL413" i="18"/>
  <c r="BD413" i="18"/>
  <c r="BM413" i="18"/>
  <c r="BW413" i="18"/>
  <c r="CI413" i="18"/>
  <c r="BE408" i="18"/>
  <c r="BM408" i="18"/>
  <c r="BU408" i="18"/>
  <c r="CC408" i="18"/>
  <c r="CL408" i="18"/>
  <c r="BE409" i="18"/>
  <c r="BM409" i="18"/>
  <c r="BU409" i="18"/>
  <c r="CC409" i="18"/>
  <c r="CL409" i="18"/>
  <c r="BE410" i="18"/>
  <c r="BM410" i="18"/>
  <c r="BU410" i="18"/>
  <c r="CE410" i="18"/>
  <c r="BK411" i="18"/>
  <c r="BV411" i="18"/>
  <c r="CF412" i="18"/>
  <c r="BX412" i="18"/>
  <c r="BP412" i="18"/>
  <c r="BH412" i="18"/>
  <c r="CK412" i="18"/>
  <c r="CB412" i="18"/>
  <c r="BT412" i="18"/>
  <c r="BL412" i="18"/>
  <c r="BD412" i="18"/>
  <c r="BM412" i="18"/>
  <c r="BW412" i="18"/>
  <c r="CI412" i="18"/>
  <c r="BC413" i="18"/>
  <c r="BN413" i="18"/>
  <c r="BY413" i="18"/>
  <c r="CJ413" i="18"/>
  <c r="BF408" i="18"/>
  <c r="BN408" i="18"/>
  <c r="BV408" i="18"/>
  <c r="CD408" i="18"/>
  <c r="BF409" i="18"/>
  <c r="BN409" i="18"/>
  <c r="BV409" i="18"/>
  <c r="CD409" i="18"/>
  <c r="BF410" i="18"/>
  <c r="BN410" i="18"/>
  <c r="BV410" i="18"/>
  <c r="CG410" i="18"/>
  <c r="CF411" i="18"/>
  <c r="BX411" i="18"/>
  <c r="BP411" i="18"/>
  <c r="BH411" i="18"/>
  <c r="CK411" i="18"/>
  <c r="CB411" i="18"/>
  <c r="BT411" i="18"/>
  <c r="BL411" i="18"/>
  <c r="BD411" i="18"/>
  <c r="BM411" i="18"/>
  <c r="BW411" i="18"/>
  <c r="CI411" i="18"/>
  <c r="BJ415" i="18"/>
  <c r="BR415" i="18"/>
  <c r="BZ415" i="18"/>
  <c r="CI415" i="18"/>
  <c r="BJ416" i="18"/>
  <c r="BR416" i="18"/>
  <c r="BZ416" i="18"/>
  <c r="CI416" i="18"/>
  <c r="BJ417" i="18"/>
  <c r="BR417" i="18"/>
  <c r="BZ417" i="18"/>
  <c r="CI417" i="18"/>
  <c r="BJ418" i="18"/>
  <c r="BR418" i="18"/>
  <c r="BZ418" i="18"/>
  <c r="CI418" i="18"/>
  <c r="BJ419" i="18"/>
  <c r="BR419" i="18"/>
  <c r="BZ419" i="18"/>
  <c r="CI419" i="18"/>
  <c r="BJ420" i="18"/>
  <c r="BR420" i="18"/>
  <c r="BZ420" i="18"/>
  <c r="CI420" i="18"/>
  <c r="BJ421" i="18"/>
  <c r="BR421" i="18"/>
  <c r="BZ421" i="18"/>
  <c r="CI421" i="18"/>
  <c r="BJ422" i="18"/>
  <c r="BR422" i="18"/>
  <c r="BZ422" i="18"/>
  <c r="CI422" i="18"/>
  <c r="BJ423" i="18"/>
  <c r="BR423" i="18"/>
  <c r="BZ423" i="18"/>
  <c r="CI423" i="18"/>
  <c r="BJ424" i="18"/>
  <c r="BR424" i="18"/>
  <c r="BZ424" i="18"/>
  <c r="CI424" i="18"/>
  <c r="BJ425" i="18"/>
  <c r="BR425" i="18"/>
  <c r="BZ425" i="18"/>
  <c r="CI425" i="18"/>
  <c r="BJ426" i="18"/>
  <c r="BR426" i="18"/>
  <c r="BZ426" i="18"/>
  <c r="CI426" i="18"/>
  <c r="BJ427" i="18"/>
  <c r="BR427" i="18"/>
  <c r="BZ427" i="18"/>
  <c r="CI427" i="18"/>
  <c r="BJ428" i="18"/>
  <c r="BR428" i="18"/>
  <c r="BZ428" i="18"/>
  <c r="CI428" i="18"/>
  <c r="BJ429" i="18"/>
  <c r="BR429" i="18"/>
  <c r="BZ429" i="18"/>
  <c r="CI429" i="18"/>
  <c r="BJ430" i="18"/>
  <c r="BR430" i="18"/>
  <c r="BZ430" i="18"/>
  <c r="CI430" i="18"/>
  <c r="BJ431" i="18"/>
  <c r="BR431" i="18"/>
  <c r="BZ431" i="18"/>
  <c r="CI431" i="18"/>
  <c r="CK432" i="18"/>
  <c r="CB432" i="18"/>
  <c r="BT432" i="18"/>
  <c r="BL432" i="18"/>
  <c r="CF432" i="18"/>
  <c r="BX432" i="18"/>
  <c r="BP432" i="18"/>
  <c r="BH432" i="18"/>
  <c r="BK432" i="18"/>
  <c r="BV432" i="18"/>
  <c r="CG432" i="18"/>
  <c r="CK433" i="18"/>
  <c r="CB433" i="18"/>
  <c r="BT433" i="18"/>
  <c r="BL433" i="18"/>
  <c r="BD433" i="18"/>
  <c r="CF433" i="18"/>
  <c r="BX433" i="18"/>
  <c r="BP433" i="18"/>
  <c r="BH433" i="18"/>
  <c r="BM433" i="18"/>
  <c r="BW433" i="18"/>
  <c r="CI433" i="18"/>
  <c r="BC434" i="18"/>
  <c r="BN434" i="18"/>
  <c r="BY434" i="18"/>
  <c r="CJ434" i="18"/>
  <c r="BF436" i="18"/>
  <c r="BQ436" i="18"/>
  <c r="CA436" i="18"/>
  <c r="CM436" i="18"/>
  <c r="BG437" i="18"/>
  <c r="BR437" i="18"/>
  <c r="CC437" i="18"/>
  <c r="BC438" i="18"/>
  <c r="BS438" i="18"/>
  <c r="CJ438" i="18"/>
  <c r="BJ439" i="18"/>
  <c r="BZ439" i="18"/>
  <c r="BQ440" i="18"/>
  <c r="BK442" i="18"/>
  <c r="CA442" i="18"/>
  <c r="CK443" i="18"/>
  <c r="CB443" i="18"/>
  <c r="BT443" i="18"/>
  <c r="BL443" i="18"/>
  <c r="BD443" i="18"/>
  <c r="CF443" i="18"/>
  <c r="BX443" i="18"/>
  <c r="BP443" i="18"/>
  <c r="BH443" i="18"/>
  <c r="CN443" i="18"/>
  <c r="CE443" i="18"/>
  <c r="BW443" i="18"/>
  <c r="BO443" i="18"/>
  <c r="BG443" i="18"/>
  <c r="CM443" i="18"/>
  <c r="CD443" i="18"/>
  <c r="BV443" i="18"/>
  <c r="BN443" i="18"/>
  <c r="BF443" i="18"/>
  <c r="BR443" i="18"/>
  <c r="CI443" i="18"/>
  <c r="BI444" i="18"/>
  <c r="BY444" i="18"/>
  <c r="BC446" i="18"/>
  <c r="BS446" i="18"/>
  <c r="CJ446" i="18"/>
  <c r="BJ447" i="18"/>
  <c r="BZ447" i="18"/>
  <c r="BK450" i="18"/>
  <c r="CA450" i="18"/>
  <c r="CK451" i="18"/>
  <c r="CB451" i="18"/>
  <c r="BT451" i="18"/>
  <c r="BL451" i="18"/>
  <c r="BD451" i="18"/>
  <c r="CF451" i="18"/>
  <c r="BX451" i="18"/>
  <c r="BP451" i="18"/>
  <c r="BH451" i="18"/>
  <c r="CN451" i="18"/>
  <c r="CE451" i="18"/>
  <c r="BW451" i="18"/>
  <c r="BO451" i="18"/>
  <c r="BG451" i="18"/>
  <c r="CM451" i="18"/>
  <c r="CD451" i="18"/>
  <c r="BV451" i="18"/>
  <c r="BN451" i="18"/>
  <c r="BF451" i="18"/>
  <c r="BR451" i="18"/>
  <c r="CI451" i="18"/>
  <c r="BI452" i="18"/>
  <c r="BY452" i="18"/>
  <c r="BC454" i="18"/>
  <c r="BS454" i="18"/>
  <c r="CJ454" i="18"/>
  <c r="BL455" i="18"/>
  <c r="CI455" i="18"/>
  <c r="BL456" i="18"/>
  <c r="CK456" i="18"/>
  <c r="BC415" i="18"/>
  <c r="BK415" i="18"/>
  <c r="BS415" i="18"/>
  <c r="CA415" i="18"/>
  <c r="CJ415" i="18"/>
  <c r="BC416" i="18"/>
  <c r="BK416" i="18"/>
  <c r="BS416" i="18"/>
  <c r="CA416" i="18"/>
  <c r="CJ416" i="18"/>
  <c r="BC417" i="18"/>
  <c r="BK417" i="18"/>
  <c r="BS417" i="18"/>
  <c r="CA417" i="18"/>
  <c r="CJ417" i="18"/>
  <c r="BC418" i="18"/>
  <c r="BK418" i="18"/>
  <c r="BS418" i="18"/>
  <c r="CA418" i="18"/>
  <c r="CJ418" i="18"/>
  <c r="BC419" i="18"/>
  <c r="BK419" i="18"/>
  <c r="BS419" i="18"/>
  <c r="CA419" i="18"/>
  <c r="CJ419" i="18"/>
  <c r="BC420" i="18"/>
  <c r="BK420" i="18"/>
  <c r="BS420" i="18"/>
  <c r="CA420" i="18"/>
  <c r="CJ420" i="18"/>
  <c r="BC421" i="18"/>
  <c r="BK421" i="18"/>
  <c r="BS421" i="18"/>
  <c r="CA421" i="18"/>
  <c r="CJ421" i="18"/>
  <c r="BC422" i="18"/>
  <c r="BK422" i="18"/>
  <c r="BS422" i="18"/>
  <c r="CA422" i="18"/>
  <c r="CJ422" i="18"/>
  <c r="BC423" i="18"/>
  <c r="BK423" i="18"/>
  <c r="BS423" i="18"/>
  <c r="CA423" i="18"/>
  <c r="CJ423" i="18"/>
  <c r="BC424" i="18"/>
  <c r="BK424" i="18"/>
  <c r="BS424" i="18"/>
  <c r="CA424" i="18"/>
  <c r="CJ424" i="18"/>
  <c r="BC425" i="18"/>
  <c r="BK425" i="18"/>
  <c r="BS425" i="18"/>
  <c r="CA425" i="18"/>
  <c r="CJ425" i="18"/>
  <c r="BC426" i="18"/>
  <c r="BK426" i="18"/>
  <c r="BS426" i="18"/>
  <c r="CA426" i="18"/>
  <c r="CJ426" i="18"/>
  <c r="BC427" i="18"/>
  <c r="BK427" i="18"/>
  <c r="BS427" i="18"/>
  <c r="CA427" i="18"/>
  <c r="CJ427" i="18"/>
  <c r="BC428" i="18"/>
  <c r="BK428" i="18"/>
  <c r="BS428" i="18"/>
  <c r="CA428" i="18"/>
  <c r="CJ428" i="18"/>
  <c r="BC429" i="18"/>
  <c r="BK429" i="18"/>
  <c r="BS429" i="18"/>
  <c r="CA429" i="18"/>
  <c r="CJ429" i="18"/>
  <c r="BC430" i="18"/>
  <c r="BK430" i="18"/>
  <c r="BS430" i="18"/>
  <c r="CA430" i="18"/>
  <c r="CJ430" i="18"/>
  <c r="BC431" i="18"/>
  <c r="BK431" i="18"/>
  <c r="BS431" i="18"/>
  <c r="CA431" i="18"/>
  <c r="CJ431" i="18"/>
  <c r="BC432" i="18"/>
  <c r="BM432" i="18"/>
  <c r="BW432" i="18"/>
  <c r="CI432" i="18"/>
  <c r="BC433" i="18"/>
  <c r="BN433" i="18"/>
  <c r="BY433" i="18"/>
  <c r="CJ433" i="18"/>
  <c r="BE434" i="18"/>
  <c r="BO434" i="18"/>
  <c r="BZ434" i="18"/>
  <c r="CL434" i="18"/>
  <c r="BG436" i="18"/>
  <c r="BR436" i="18"/>
  <c r="CC436" i="18"/>
  <c r="CN436" i="18"/>
  <c r="BI437" i="18"/>
  <c r="BS437" i="18"/>
  <c r="CG437" i="18"/>
  <c r="BE438" i="18"/>
  <c r="BU438" i="18"/>
  <c r="CL438" i="18"/>
  <c r="BK439" i="18"/>
  <c r="CA439" i="18"/>
  <c r="CK440" i="18"/>
  <c r="CB440" i="18"/>
  <c r="BT440" i="18"/>
  <c r="BL440" i="18"/>
  <c r="BD440" i="18"/>
  <c r="CF440" i="18"/>
  <c r="BX440" i="18"/>
  <c r="BP440" i="18"/>
  <c r="BH440" i="18"/>
  <c r="CN440" i="18"/>
  <c r="CE440" i="18"/>
  <c r="BW440" i="18"/>
  <c r="BO440" i="18"/>
  <c r="BG440" i="18"/>
  <c r="CM440" i="18"/>
  <c r="CD440" i="18"/>
  <c r="BV440" i="18"/>
  <c r="BN440" i="18"/>
  <c r="BF440" i="18"/>
  <c r="BR440" i="18"/>
  <c r="CI440" i="18"/>
  <c r="BM442" i="18"/>
  <c r="CC442" i="18"/>
  <c r="BC443" i="18"/>
  <c r="BS443" i="18"/>
  <c r="CJ443" i="18"/>
  <c r="BJ444" i="18"/>
  <c r="BZ444" i="18"/>
  <c r="BE446" i="18"/>
  <c r="BU446" i="18"/>
  <c r="CL446" i="18"/>
  <c r="BK447" i="18"/>
  <c r="CA447" i="18"/>
  <c r="CK448" i="18"/>
  <c r="CB448" i="18"/>
  <c r="BT448" i="18"/>
  <c r="BL448" i="18"/>
  <c r="BD448" i="18"/>
  <c r="CF448" i="18"/>
  <c r="BX448" i="18"/>
  <c r="BP448" i="18"/>
  <c r="BH448" i="18"/>
  <c r="CN448" i="18"/>
  <c r="CE448" i="18"/>
  <c r="BW448" i="18"/>
  <c r="BO448" i="18"/>
  <c r="BG448" i="18"/>
  <c r="CM448" i="18"/>
  <c r="CD448" i="18"/>
  <c r="BV448" i="18"/>
  <c r="BN448" i="18"/>
  <c r="BF448" i="18"/>
  <c r="BR448" i="18"/>
  <c r="CI448" i="18"/>
  <c r="BM450" i="18"/>
  <c r="CC450" i="18"/>
  <c r="BC451" i="18"/>
  <c r="BS451" i="18"/>
  <c r="CJ451" i="18"/>
  <c r="BJ452" i="18"/>
  <c r="BZ452" i="18"/>
  <c r="BE454" i="18"/>
  <c r="BU454" i="18"/>
  <c r="CL454" i="18"/>
  <c r="BN455" i="18"/>
  <c r="CJ455" i="18"/>
  <c r="BN456" i="18"/>
  <c r="BD415" i="18"/>
  <c r="BL415" i="18"/>
  <c r="BT415" i="18"/>
  <c r="CB415" i="18"/>
  <c r="CK415" i="18"/>
  <c r="BD416" i="18"/>
  <c r="BL416" i="18"/>
  <c r="BT416" i="18"/>
  <c r="CB416" i="18"/>
  <c r="CK416" i="18"/>
  <c r="BD417" i="18"/>
  <c r="BL417" i="18"/>
  <c r="BT417" i="18"/>
  <c r="CB417" i="18"/>
  <c r="CK417" i="18"/>
  <c r="BD418" i="18"/>
  <c r="BL418" i="18"/>
  <c r="BT418" i="18"/>
  <c r="CB418" i="18"/>
  <c r="CK418" i="18"/>
  <c r="BD419" i="18"/>
  <c r="BL419" i="18"/>
  <c r="BT419" i="18"/>
  <c r="CB419" i="18"/>
  <c r="CK419" i="18"/>
  <c r="BD420" i="18"/>
  <c r="BL420" i="18"/>
  <c r="BT420" i="18"/>
  <c r="CB420" i="18"/>
  <c r="CK420" i="18"/>
  <c r="BD421" i="18"/>
  <c r="BL421" i="18"/>
  <c r="BT421" i="18"/>
  <c r="CB421" i="18"/>
  <c r="CK421" i="18"/>
  <c r="BD422" i="18"/>
  <c r="BL422" i="18"/>
  <c r="BT422" i="18"/>
  <c r="CB422" i="18"/>
  <c r="CK422" i="18"/>
  <c r="BD423" i="18"/>
  <c r="BL423" i="18"/>
  <c r="BT423" i="18"/>
  <c r="CB423" i="18"/>
  <c r="CK423" i="18"/>
  <c r="BD424" i="18"/>
  <c r="BL424" i="18"/>
  <c r="BT424" i="18"/>
  <c r="CB424" i="18"/>
  <c r="CK424" i="18"/>
  <c r="BD425" i="18"/>
  <c r="BL425" i="18"/>
  <c r="BT425" i="18"/>
  <c r="CB425" i="18"/>
  <c r="CK425" i="18"/>
  <c r="BD426" i="18"/>
  <c r="BL426" i="18"/>
  <c r="BT426" i="18"/>
  <c r="CB426" i="18"/>
  <c r="CK426" i="18"/>
  <c r="BD427" i="18"/>
  <c r="BL427" i="18"/>
  <c r="BT427" i="18"/>
  <c r="CB427" i="18"/>
  <c r="CK427" i="18"/>
  <c r="BD428" i="18"/>
  <c r="BL428" i="18"/>
  <c r="BT428" i="18"/>
  <c r="CB428" i="18"/>
  <c r="CK428" i="18"/>
  <c r="BD429" i="18"/>
  <c r="BL429" i="18"/>
  <c r="BT429" i="18"/>
  <c r="CB429" i="18"/>
  <c r="CK429" i="18"/>
  <c r="BD430" i="18"/>
  <c r="BL430" i="18"/>
  <c r="BT430" i="18"/>
  <c r="CB430" i="18"/>
  <c r="CK430" i="18"/>
  <c r="BD431" i="18"/>
  <c r="BL431" i="18"/>
  <c r="BT431" i="18"/>
  <c r="CB431" i="18"/>
  <c r="CK431" i="18"/>
  <c r="BD432" i="18"/>
  <c r="BN432" i="18"/>
  <c r="BY432" i="18"/>
  <c r="CJ432" i="18"/>
  <c r="BE433" i="18"/>
  <c r="BO433" i="18"/>
  <c r="BZ433" i="18"/>
  <c r="CL433" i="18"/>
  <c r="BF434" i="18"/>
  <c r="BQ434" i="18"/>
  <c r="CA434" i="18"/>
  <c r="CM434" i="18"/>
  <c r="BG435" i="18"/>
  <c r="BR435" i="18"/>
  <c r="CC435" i="18"/>
  <c r="BI436" i="18"/>
  <c r="BS436" i="18"/>
  <c r="CD436" i="18"/>
  <c r="BJ437" i="18"/>
  <c r="BU437" i="18"/>
  <c r="CI437" i="18"/>
  <c r="BI438" i="18"/>
  <c r="BY438" i="18"/>
  <c r="BM439" i="18"/>
  <c r="CC439" i="18"/>
  <c r="BC440" i="18"/>
  <c r="BS440" i="18"/>
  <c r="CJ440" i="18"/>
  <c r="BJ441" i="18"/>
  <c r="BQ442" i="18"/>
  <c r="BE443" i="18"/>
  <c r="BU443" i="18"/>
  <c r="CL443" i="18"/>
  <c r="BK444" i="18"/>
  <c r="CA444" i="18"/>
  <c r="CK445" i="18"/>
  <c r="CB445" i="18"/>
  <c r="BT445" i="18"/>
  <c r="BL445" i="18"/>
  <c r="BD445" i="18"/>
  <c r="CF445" i="18"/>
  <c r="BX445" i="18"/>
  <c r="BP445" i="18"/>
  <c r="BH445" i="18"/>
  <c r="CN445" i="18"/>
  <c r="CE445" i="18"/>
  <c r="BW445" i="18"/>
  <c r="BO445" i="18"/>
  <c r="BG445" i="18"/>
  <c r="CM445" i="18"/>
  <c r="CD445" i="18"/>
  <c r="BV445" i="18"/>
  <c r="BN445" i="18"/>
  <c r="BF445" i="18"/>
  <c r="BR445" i="18"/>
  <c r="CI445" i="18"/>
  <c r="BI446" i="18"/>
  <c r="BY446" i="18"/>
  <c r="BM447" i="18"/>
  <c r="CC447" i="18"/>
  <c r="BC448" i="18"/>
  <c r="BS448" i="18"/>
  <c r="CJ448" i="18"/>
  <c r="BJ449" i="18"/>
  <c r="BQ450" i="18"/>
  <c r="BE451" i="18"/>
  <c r="BU451" i="18"/>
  <c r="CL451" i="18"/>
  <c r="BK452" i="18"/>
  <c r="CA452" i="18"/>
  <c r="CK453" i="18"/>
  <c r="CB453" i="18"/>
  <c r="BT453" i="18"/>
  <c r="BL453" i="18"/>
  <c r="BD453" i="18"/>
  <c r="CF453" i="18"/>
  <c r="BX453" i="18"/>
  <c r="BP453" i="18"/>
  <c r="BH453" i="18"/>
  <c r="CN453" i="18"/>
  <c r="CE453" i="18"/>
  <c r="BW453" i="18"/>
  <c r="BO453" i="18"/>
  <c r="BG453" i="18"/>
  <c r="CM453" i="18"/>
  <c r="CD453" i="18"/>
  <c r="BV453" i="18"/>
  <c r="BN453" i="18"/>
  <c r="BF453" i="18"/>
  <c r="BR453" i="18"/>
  <c r="CI453" i="18"/>
  <c r="BI454" i="18"/>
  <c r="BY454" i="18"/>
  <c r="BP455" i="18"/>
  <c r="CM455" i="18"/>
  <c r="BO456" i="18"/>
  <c r="BG434" i="18"/>
  <c r="BR434" i="18"/>
  <c r="CC434" i="18"/>
  <c r="CN434" i="18"/>
  <c r="BJ436" i="18"/>
  <c r="BU436" i="18"/>
  <c r="CE436" i="18"/>
  <c r="BK437" i="18"/>
  <c r="BV437" i="18"/>
  <c r="BZ438" i="18"/>
  <c r="BQ439" i="18"/>
  <c r="CK442" i="18"/>
  <c r="CB442" i="18"/>
  <c r="BT442" i="18"/>
  <c r="BL442" i="18"/>
  <c r="BD442" i="18"/>
  <c r="CF442" i="18"/>
  <c r="BX442" i="18"/>
  <c r="BP442" i="18"/>
  <c r="BH442" i="18"/>
  <c r="CN442" i="18"/>
  <c r="CE442" i="18"/>
  <c r="BW442" i="18"/>
  <c r="BO442" i="18"/>
  <c r="BG442" i="18"/>
  <c r="CM442" i="18"/>
  <c r="CD442" i="18"/>
  <c r="BV442" i="18"/>
  <c r="BN442" i="18"/>
  <c r="BF442" i="18"/>
  <c r="BR442" i="18"/>
  <c r="CI442" i="18"/>
  <c r="BM444" i="18"/>
  <c r="CC444" i="18"/>
  <c r="BJ446" i="18"/>
  <c r="BZ446" i="18"/>
  <c r="BQ447" i="18"/>
  <c r="CK450" i="18"/>
  <c r="CB450" i="18"/>
  <c r="BT450" i="18"/>
  <c r="BL450" i="18"/>
  <c r="BD450" i="18"/>
  <c r="CF450" i="18"/>
  <c r="BX450" i="18"/>
  <c r="BP450" i="18"/>
  <c r="BH450" i="18"/>
  <c r="CN450" i="18"/>
  <c r="CE450" i="18"/>
  <c r="BW450" i="18"/>
  <c r="BO450" i="18"/>
  <c r="BG450" i="18"/>
  <c r="CM450" i="18"/>
  <c r="CD450" i="18"/>
  <c r="BV450" i="18"/>
  <c r="BN450" i="18"/>
  <c r="BF450" i="18"/>
  <c r="BR450" i="18"/>
  <c r="CI450" i="18"/>
  <c r="BM452" i="18"/>
  <c r="CC452" i="18"/>
  <c r="BJ454" i="18"/>
  <c r="BZ454" i="18"/>
  <c r="BW456" i="18"/>
  <c r="BK436" i="18"/>
  <c r="BV436" i="18"/>
  <c r="CK437" i="18"/>
  <c r="CB437" i="18"/>
  <c r="BT437" i="18"/>
  <c r="BL437" i="18"/>
  <c r="BD437" i="18"/>
  <c r="CF437" i="18"/>
  <c r="BX437" i="18"/>
  <c r="BP437" i="18"/>
  <c r="BH437" i="18"/>
  <c r="CN437" i="18"/>
  <c r="CE437" i="18"/>
  <c r="CM437" i="18"/>
  <c r="CD437" i="18"/>
  <c r="BM437" i="18"/>
  <c r="BW437" i="18"/>
  <c r="CL437" i="18"/>
  <c r="CK439" i="18"/>
  <c r="CB439" i="18"/>
  <c r="BT439" i="18"/>
  <c r="BL439" i="18"/>
  <c r="BD439" i="18"/>
  <c r="CF439" i="18"/>
  <c r="BX439" i="18"/>
  <c r="BP439" i="18"/>
  <c r="BH439" i="18"/>
  <c r="CN439" i="18"/>
  <c r="CE439" i="18"/>
  <c r="BW439" i="18"/>
  <c r="BO439" i="18"/>
  <c r="BG439" i="18"/>
  <c r="CM439" i="18"/>
  <c r="CD439" i="18"/>
  <c r="BV439" i="18"/>
  <c r="BN439" i="18"/>
  <c r="BF439" i="18"/>
  <c r="BR439" i="18"/>
  <c r="CI439" i="18"/>
  <c r="BS442" i="18"/>
  <c r="CJ442" i="18"/>
  <c r="BQ444" i="18"/>
  <c r="BK446" i="18"/>
  <c r="CA446" i="18"/>
  <c r="CK447" i="18"/>
  <c r="CB447" i="18"/>
  <c r="BT447" i="18"/>
  <c r="BL447" i="18"/>
  <c r="BD447" i="18"/>
  <c r="CF447" i="18"/>
  <c r="BX447" i="18"/>
  <c r="BP447" i="18"/>
  <c r="BH447" i="18"/>
  <c r="CN447" i="18"/>
  <c r="CE447" i="18"/>
  <c r="BW447" i="18"/>
  <c r="BO447" i="18"/>
  <c r="BG447" i="18"/>
  <c r="CM447" i="18"/>
  <c r="CD447" i="18"/>
  <c r="BV447" i="18"/>
  <c r="BN447" i="18"/>
  <c r="BF447" i="18"/>
  <c r="BR447" i="18"/>
  <c r="CI447" i="18"/>
  <c r="CL455" i="18"/>
  <c r="CC455" i="18"/>
  <c r="BU455" i="18"/>
  <c r="BM455" i="18"/>
  <c r="BE455" i="18"/>
  <c r="CG455" i="18"/>
  <c r="BY455" i="18"/>
  <c r="BQ455" i="18"/>
  <c r="BI455" i="18"/>
  <c r="CK455" i="18"/>
  <c r="BZ455" i="18"/>
  <c r="BO455" i="18"/>
  <c r="BD455" i="18"/>
  <c r="CE455" i="18"/>
  <c r="BT455" i="18"/>
  <c r="BJ455" i="18"/>
  <c r="CD455" i="18"/>
  <c r="BS455" i="18"/>
  <c r="BH455" i="18"/>
  <c r="CN455" i="18"/>
  <c r="CB455" i="18"/>
  <c r="BR455" i="18"/>
  <c r="BG455" i="18"/>
  <c r="BW455" i="18"/>
  <c r="CK436" i="18"/>
  <c r="CB436" i="18"/>
  <c r="BT436" i="18"/>
  <c r="BL436" i="18"/>
  <c r="BD436" i="18"/>
  <c r="CF436" i="18"/>
  <c r="BX436" i="18"/>
  <c r="BP436" i="18"/>
  <c r="BH436" i="18"/>
  <c r="BM436" i="18"/>
  <c r="BW436" i="18"/>
  <c r="CI436" i="18"/>
  <c r="BC437" i="18"/>
  <c r="BN437" i="18"/>
  <c r="BY437" i="18"/>
  <c r="BC439" i="18"/>
  <c r="BS439" i="18"/>
  <c r="CJ439" i="18"/>
  <c r="CK444" i="18"/>
  <c r="CB444" i="18"/>
  <c r="BT444" i="18"/>
  <c r="BL444" i="18"/>
  <c r="BD444" i="18"/>
  <c r="CF444" i="18"/>
  <c r="BX444" i="18"/>
  <c r="BP444" i="18"/>
  <c r="BH444" i="18"/>
  <c r="CN444" i="18"/>
  <c r="CE444" i="18"/>
  <c r="BW444" i="18"/>
  <c r="BO444" i="18"/>
  <c r="BG444" i="18"/>
  <c r="CM444" i="18"/>
  <c r="CD444" i="18"/>
  <c r="BV444" i="18"/>
  <c r="BN444" i="18"/>
  <c r="BF444" i="18"/>
  <c r="BR444" i="18"/>
  <c r="CI444" i="18"/>
  <c r="CK452" i="18"/>
  <c r="CB452" i="18"/>
  <c r="BT452" i="18"/>
  <c r="BL452" i="18"/>
  <c r="BD452" i="18"/>
  <c r="CF452" i="18"/>
  <c r="BX452" i="18"/>
  <c r="BP452" i="18"/>
  <c r="BH452" i="18"/>
  <c r="CN452" i="18"/>
  <c r="CE452" i="18"/>
  <c r="BW452" i="18"/>
  <c r="BO452" i="18"/>
  <c r="BG452" i="18"/>
  <c r="CM452" i="18"/>
  <c r="CD452" i="18"/>
  <c r="BV452" i="18"/>
  <c r="BN452" i="18"/>
  <c r="BF452" i="18"/>
  <c r="BR452" i="18"/>
  <c r="CI452" i="18"/>
  <c r="CL456" i="18"/>
  <c r="CC456" i="18"/>
  <c r="BU456" i="18"/>
  <c r="BM456" i="18"/>
  <c r="BE456" i="18"/>
  <c r="CG456" i="18"/>
  <c r="BY456" i="18"/>
  <c r="BQ456" i="18"/>
  <c r="BI456" i="18"/>
  <c r="CN456" i="18"/>
  <c r="CB456" i="18"/>
  <c r="BR456" i="18"/>
  <c r="BG456" i="18"/>
  <c r="CM456" i="18"/>
  <c r="CA456" i="18"/>
  <c r="BP456" i="18"/>
  <c r="BF456" i="18"/>
  <c r="CF456" i="18"/>
  <c r="BV456" i="18"/>
  <c r="BK456" i="18"/>
  <c r="CE456" i="18"/>
  <c r="BT456" i="18"/>
  <c r="BJ456" i="18"/>
  <c r="CD456" i="18"/>
  <c r="BS456" i="18"/>
  <c r="BH456" i="18"/>
  <c r="BZ456" i="18"/>
  <c r="BH415" i="18"/>
  <c r="BP415" i="18"/>
  <c r="BX415" i="18"/>
  <c r="BH416" i="18"/>
  <c r="BP416" i="18"/>
  <c r="BX416" i="18"/>
  <c r="BH417" i="18"/>
  <c r="BP417" i="18"/>
  <c r="BX417" i="18"/>
  <c r="BH418" i="18"/>
  <c r="BP418" i="18"/>
  <c r="BX418" i="18"/>
  <c r="BH419" i="18"/>
  <c r="BP419" i="18"/>
  <c r="BX419" i="18"/>
  <c r="BH420" i="18"/>
  <c r="BP420" i="18"/>
  <c r="BX420" i="18"/>
  <c r="BH421" i="18"/>
  <c r="BP421" i="18"/>
  <c r="BX421" i="18"/>
  <c r="BH422" i="18"/>
  <c r="BP422" i="18"/>
  <c r="BX422" i="18"/>
  <c r="BH423" i="18"/>
  <c r="BP423" i="18"/>
  <c r="BX423" i="18"/>
  <c r="BH424" i="18"/>
  <c r="BP424" i="18"/>
  <c r="BX424" i="18"/>
  <c r="BH425" i="18"/>
  <c r="BP425" i="18"/>
  <c r="BX425" i="18"/>
  <c r="BH426" i="18"/>
  <c r="BP426" i="18"/>
  <c r="BX426" i="18"/>
  <c r="BH427" i="18"/>
  <c r="BP427" i="18"/>
  <c r="BX427" i="18"/>
  <c r="BH428" i="18"/>
  <c r="BP428" i="18"/>
  <c r="BX428" i="18"/>
  <c r="BH429" i="18"/>
  <c r="BP429" i="18"/>
  <c r="BX429" i="18"/>
  <c r="BH430" i="18"/>
  <c r="BP430" i="18"/>
  <c r="BX430" i="18"/>
  <c r="BH431" i="18"/>
  <c r="BP431" i="18"/>
  <c r="BX431" i="18"/>
  <c r="BI432" i="18"/>
  <c r="BS432" i="18"/>
  <c r="CD432" i="18"/>
  <c r="BJ433" i="18"/>
  <c r="BU433" i="18"/>
  <c r="CE433" i="18"/>
  <c r="BK434" i="18"/>
  <c r="BV434" i="18"/>
  <c r="CK435" i="18"/>
  <c r="CB435" i="18"/>
  <c r="BT435" i="18"/>
  <c r="BL435" i="18"/>
  <c r="BD435" i="18"/>
  <c r="CF435" i="18"/>
  <c r="BX435" i="18"/>
  <c r="BP435" i="18"/>
  <c r="BH435" i="18"/>
  <c r="BM435" i="18"/>
  <c r="BW435" i="18"/>
  <c r="CI435" i="18"/>
  <c r="BC436" i="18"/>
  <c r="BN436" i="18"/>
  <c r="BY436" i="18"/>
  <c r="CJ436" i="18"/>
  <c r="BE437" i="18"/>
  <c r="BO437" i="18"/>
  <c r="BZ437" i="18"/>
  <c r="BQ438" i="18"/>
  <c r="BE439" i="18"/>
  <c r="BU439" i="18"/>
  <c r="CL439" i="18"/>
  <c r="BK440" i="18"/>
  <c r="CA440" i="18"/>
  <c r="CK441" i="18"/>
  <c r="CB441" i="18"/>
  <c r="BT441" i="18"/>
  <c r="BL441" i="18"/>
  <c r="BD441" i="18"/>
  <c r="CF441" i="18"/>
  <c r="BX441" i="18"/>
  <c r="BP441" i="18"/>
  <c r="BH441" i="18"/>
  <c r="CN441" i="18"/>
  <c r="CE441" i="18"/>
  <c r="BW441" i="18"/>
  <c r="BO441" i="18"/>
  <c r="BG441" i="18"/>
  <c r="CM441" i="18"/>
  <c r="CD441" i="18"/>
  <c r="BV441" i="18"/>
  <c r="BN441" i="18"/>
  <c r="BF441" i="18"/>
  <c r="BR441" i="18"/>
  <c r="CI441" i="18"/>
  <c r="BI442" i="18"/>
  <c r="BY442" i="18"/>
  <c r="BM443" i="18"/>
  <c r="CC443" i="18"/>
  <c r="BC444" i="18"/>
  <c r="BS444" i="18"/>
  <c r="CJ444" i="18"/>
  <c r="BJ445" i="18"/>
  <c r="BZ445" i="18"/>
  <c r="BQ446" i="18"/>
  <c r="BE447" i="18"/>
  <c r="BU447" i="18"/>
  <c r="CL447" i="18"/>
  <c r="BK448" i="18"/>
  <c r="CA448" i="18"/>
  <c r="CK449" i="18"/>
  <c r="CB449" i="18"/>
  <c r="BT449" i="18"/>
  <c r="BL449" i="18"/>
  <c r="BD449" i="18"/>
  <c r="CF449" i="18"/>
  <c r="BX449" i="18"/>
  <c r="BP449" i="18"/>
  <c r="BH449" i="18"/>
  <c r="CN449" i="18"/>
  <c r="CE449" i="18"/>
  <c r="BW449" i="18"/>
  <c r="BO449" i="18"/>
  <c r="BG449" i="18"/>
  <c r="CM449" i="18"/>
  <c r="CD449" i="18"/>
  <c r="BV449" i="18"/>
  <c r="BN449" i="18"/>
  <c r="BF449" i="18"/>
  <c r="BR449" i="18"/>
  <c r="CI449" i="18"/>
  <c r="BI450" i="18"/>
  <c r="BY450" i="18"/>
  <c r="BM451" i="18"/>
  <c r="CC451" i="18"/>
  <c r="BC452" i="18"/>
  <c r="BS452" i="18"/>
  <c r="CJ452" i="18"/>
  <c r="BJ453" i="18"/>
  <c r="BZ453" i="18"/>
  <c r="BQ454" i="18"/>
  <c r="BF455" i="18"/>
  <c r="CA455" i="18"/>
  <c r="BC456" i="18"/>
  <c r="CI456" i="18"/>
  <c r="CK434" i="18"/>
  <c r="CB434" i="18"/>
  <c r="BT434" i="18"/>
  <c r="BL434" i="18"/>
  <c r="BD434" i="18"/>
  <c r="CF434" i="18"/>
  <c r="BX434" i="18"/>
  <c r="BP434" i="18"/>
  <c r="BH434" i="18"/>
  <c r="BM434" i="18"/>
  <c r="BW434" i="18"/>
  <c r="CI434" i="18"/>
  <c r="BE436" i="18"/>
  <c r="BO436" i="18"/>
  <c r="BZ436" i="18"/>
  <c r="CL436" i="18"/>
  <c r="BF437" i="18"/>
  <c r="BQ437" i="18"/>
  <c r="CA437" i="18"/>
  <c r="CK438" i="18"/>
  <c r="CB438" i="18"/>
  <c r="BT438" i="18"/>
  <c r="BL438" i="18"/>
  <c r="BD438" i="18"/>
  <c r="CF438" i="18"/>
  <c r="BX438" i="18"/>
  <c r="BP438" i="18"/>
  <c r="BH438" i="18"/>
  <c r="CN438" i="18"/>
  <c r="CE438" i="18"/>
  <c r="BW438" i="18"/>
  <c r="BO438" i="18"/>
  <c r="BG438" i="18"/>
  <c r="CM438" i="18"/>
  <c r="CD438" i="18"/>
  <c r="BV438" i="18"/>
  <c r="BN438" i="18"/>
  <c r="BF438" i="18"/>
  <c r="BR438" i="18"/>
  <c r="CI438" i="18"/>
  <c r="BI439" i="18"/>
  <c r="BY439" i="18"/>
  <c r="BJ442" i="18"/>
  <c r="BZ442" i="18"/>
  <c r="BE444" i="18"/>
  <c r="BU444" i="18"/>
  <c r="CL444" i="18"/>
  <c r="CK446" i="18"/>
  <c r="CB446" i="18"/>
  <c r="BT446" i="18"/>
  <c r="BL446" i="18"/>
  <c r="BD446" i="18"/>
  <c r="CF446" i="18"/>
  <c r="BX446" i="18"/>
  <c r="BP446" i="18"/>
  <c r="BH446" i="18"/>
  <c r="CN446" i="18"/>
  <c r="CE446" i="18"/>
  <c r="BW446" i="18"/>
  <c r="BO446" i="18"/>
  <c r="BG446" i="18"/>
  <c r="CM446" i="18"/>
  <c r="CD446" i="18"/>
  <c r="BV446" i="18"/>
  <c r="BN446" i="18"/>
  <c r="BF446" i="18"/>
  <c r="BR446" i="18"/>
  <c r="CI446" i="18"/>
  <c r="BY447" i="18"/>
  <c r="BJ450" i="18"/>
  <c r="BZ450" i="18"/>
  <c r="BE452" i="18"/>
  <c r="BU452" i="18"/>
  <c r="CL452" i="18"/>
  <c r="CK454" i="18"/>
  <c r="CB454" i="18"/>
  <c r="BT454" i="18"/>
  <c r="BL454" i="18"/>
  <c r="BD454" i="18"/>
  <c r="CF454" i="18"/>
  <c r="BX454" i="18"/>
  <c r="BP454" i="18"/>
  <c r="BH454" i="18"/>
  <c r="CN454" i="18"/>
  <c r="CE454" i="18"/>
  <c r="BW454" i="18"/>
  <c r="BO454" i="18"/>
  <c r="BG454" i="18"/>
  <c r="CM454" i="18"/>
  <c r="CD454" i="18"/>
  <c r="BV454" i="18"/>
  <c r="BN454" i="18"/>
  <c r="BF454" i="18"/>
  <c r="BR454" i="18"/>
  <c r="CI454" i="18"/>
  <c r="BK455" i="18"/>
  <c r="CF455" i="18"/>
  <c r="BD456" i="18"/>
  <c r="CJ456" i="18"/>
  <c r="BK458" i="18"/>
  <c r="BV458" i="18"/>
  <c r="CL459" i="18"/>
  <c r="CC459" i="18"/>
  <c r="BU459" i="18"/>
  <c r="BM459" i="18"/>
  <c r="BE459" i="18"/>
  <c r="CG459" i="18"/>
  <c r="BY459" i="18"/>
  <c r="BQ459" i="18"/>
  <c r="BI459" i="18"/>
  <c r="BL459" i="18"/>
  <c r="BW459" i="18"/>
  <c r="CI459" i="18"/>
  <c r="BC460" i="18"/>
  <c r="BR460" i="18"/>
  <c r="CI460" i="18"/>
  <c r="BJ462" i="18"/>
  <c r="BZ462" i="18"/>
  <c r="CL464" i="18"/>
  <c r="CC464" i="18"/>
  <c r="BU464" i="18"/>
  <c r="BM464" i="18"/>
  <c r="BE464" i="18"/>
  <c r="CG464" i="18"/>
  <c r="BY464" i="18"/>
  <c r="BQ464" i="18"/>
  <c r="BI464" i="18"/>
  <c r="CF464" i="18"/>
  <c r="BX464" i="18"/>
  <c r="BP464" i="18"/>
  <c r="BH464" i="18"/>
  <c r="CN464" i="18"/>
  <c r="CE464" i="18"/>
  <c r="BW464" i="18"/>
  <c r="BO464" i="18"/>
  <c r="BG464" i="18"/>
  <c r="BR464" i="18"/>
  <c r="CI464" i="18"/>
  <c r="BJ466" i="18"/>
  <c r="BZ466" i="18"/>
  <c r="CL468" i="18"/>
  <c r="CC468" i="18"/>
  <c r="BU468" i="18"/>
  <c r="BM468" i="18"/>
  <c r="BE468" i="18"/>
  <c r="CG468" i="18"/>
  <c r="BY468" i="18"/>
  <c r="BQ468" i="18"/>
  <c r="BI468" i="18"/>
  <c r="CF468" i="18"/>
  <c r="BX468" i="18"/>
  <c r="BP468" i="18"/>
  <c r="BH468" i="18"/>
  <c r="CN468" i="18"/>
  <c r="CE468" i="18"/>
  <c r="BW468" i="18"/>
  <c r="BO468" i="18"/>
  <c r="BG468" i="18"/>
  <c r="BR468" i="18"/>
  <c r="CI468" i="18"/>
  <c r="BJ470" i="18"/>
  <c r="BZ470" i="18"/>
  <c r="CL472" i="18"/>
  <c r="CC472" i="18"/>
  <c r="BU472" i="18"/>
  <c r="BM472" i="18"/>
  <c r="BE472" i="18"/>
  <c r="CG472" i="18"/>
  <c r="BY472" i="18"/>
  <c r="BQ472" i="18"/>
  <c r="BI472" i="18"/>
  <c r="CF472" i="18"/>
  <c r="BX472" i="18"/>
  <c r="BP472" i="18"/>
  <c r="BH472" i="18"/>
  <c r="CN472" i="18"/>
  <c r="CE472" i="18"/>
  <c r="BW472" i="18"/>
  <c r="BO472" i="18"/>
  <c r="BG472" i="18"/>
  <c r="BR472" i="18"/>
  <c r="CI472" i="18"/>
  <c r="BJ474" i="18"/>
  <c r="CI474" i="18"/>
  <c r="BR475" i="18"/>
  <c r="CG476" i="18"/>
  <c r="BY476" i="18"/>
  <c r="BQ476" i="18"/>
  <c r="CL476" i="18"/>
  <c r="CC476" i="18"/>
  <c r="BU476" i="18"/>
  <c r="BM476" i="18"/>
  <c r="CJ476" i="18"/>
  <c r="BX476" i="18"/>
  <c r="BN476" i="18"/>
  <c r="BE476" i="18"/>
  <c r="CI476" i="18"/>
  <c r="BW476" i="18"/>
  <c r="BL476" i="18"/>
  <c r="BD476" i="18"/>
  <c r="CF476" i="18"/>
  <c r="BV476" i="18"/>
  <c r="BK476" i="18"/>
  <c r="BC476" i="18"/>
  <c r="CD476" i="18"/>
  <c r="BS476" i="18"/>
  <c r="BI476" i="18"/>
  <c r="CN476" i="18"/>
  <c r="CB476" i="18"/>
  <c r="BR476" i="18"/>
  <c r="BH476" i="18"/>
  <c r="CM476" i="18"/>
  <c r="CA476" i="18"/>
  <c r="BP476" i="18"/>
  <c r="BG476" i="18"/>
  <c r="BW478" i="18"/>
  <c r="BR482" i="18"/>
  <c r="CL458" i="18"/>
  <c r="CC458" i="18"/>
  <c r="BU458" i="18"/>
  <c r="BM458" i="18"/>
  <c r="BE458" i="18"/>
  <c r="CG458" i="18"/>
  <c r="BY458" i="18"/>
  <c r="BQ458" i="18"/>
  <c r="BI458" i="18"/>
  <c r="BL458" i="18"/>
  <c r="BW458" i="18"/>
  <c r="CI458" i="18"/>
  <c r="BC459" i="18"/>
  <c r="BN459" i="18"/>
  <c r="BX459" i="18"/>
  <c r="CJ459" i="18"/>
  <c r="BD460" i="18"/>
  <c r="BS460" i="18"/>
  <c r="CJ460" i="18"/>
  <c r="BK462" i="18"/>
  <c r="CA462" i="18"/>
  <c r="BC464" i="18"/>
  <c r="BS464" i="18"/>
  <c r="CJ464" i="18"/>
  <c r="BK466" i="18"/>
  <c r="CA466" i="18"/>
  <c r="BC468" i="18"/>
  <c r="BS468" i="18"/>
  <c r="CJ468" i="18"/>
  <c r="BK470" i="18"/>
  <c r="CA470" i="18"/>
  <c r="BC472" i="18"/>
  <c r="BS472" i="18"/>
  <c r="CJ472" i="18"/>
  <c r="BK474" i="18"/>
  <c r="CM474" i="18"/>
  <c r="BV475" i="18"/>
  <c r="CB478" i="18"/>
  <c r="BW482" i="18"/>
  <c r="CL457" i="18"/>
  <c r="CC457" i="18"/>
  <c r="BU457" i="18"/>
  <c r="BM457" i="18"/>
  <c r="BE457" i="18"/>
  <c r="CG457" i="18"/>
  <c r="BY457" i="18"/>
  <c r="BQ457" i="18"/>
  <c r="BI457" i="18"/>
  <c r="BL457" i="18"/>
  <c r="BW457" i="18"/>
  <c r="CI457" i="18"/>
  <c r="BC458" i="18"/>
  <c r="BN458" i="18"/>
  <c r="BX458" i="18"/>
  <c r="CJ458" i="18"/>
  <c r="BD459" i="18"/>
  <c r="BO459" i="18"/>
  <c r="BZ459" i="18"/>
  <c r="CK459" i="18"/>
  <c r="BF460" i="18"/>
  <c r="BT460" i="18"/>
  <c r="CK460" i="18"/>
  <c r="BJ461" i="18"/>
  <c r="BL462" i="18"/>
  <c r="CB462" i="18"/>
  <c r="CL463" i="18"/>
  <c r="CC463" i="18"/>
  <c r="BU463" i="18"/>
  <c r="BM463" i="18"/>
  <c r="BE463" i="18"/>
  <c r="CG463" i="18"/>
  <c r="BY463" i="18"/>
  <c r="BQ463" i="18"/>
  <c r="BI463" i="18"/>
  <c r="CF463" i="18"/>
  <c r="BX463" i="18"/>
  <c r="BP463" i="18"/>
  <c r="BH463" i="18"/>
  <c r="CN463" i="18"/>
  <c r="CE463" i="18"/>
  <c r="BW463" i="18"/>
  <c r="BO463" i="18"/>
  <c r="BG463" i="18"/>
  <c r="BR463" i="18"/>
  <c r="CI463" i="18"/>
  <c r="BD464" i="18"/>
  <c r="BT464" i="18"/>
  <c r="CK464" i="18"/>
  <c r="BJ465" i="18"/>
  <c r="BL466" i="18"/>
  <c r="CB466" i="18"/>
  <c r="CL467" i="18"/>
  <c r="CC467" i="18"/>
  <c r="BU467" i="18"/>
  <c r="BM467" i="18"/>
  <c r="BE467" i="18"/>
  <c r="CG467" i="18"/>
  <c r="BY467" i="18"/>
  <c r="BQ467" i="18"/>
  <c r="BI467" i="18"/>
  <c r="CF467" i="18"/>
  <c r="BX467" i="18"/>
  <c r="BP467" i="18"/>
  <c r="BH467" i="18"/>
  <c r="CN467" i="18"/>
  <c r="CE467" i="18"/>
  <c r="BW467" i="18"/>
  <c r="BO467" i="18"/>
  <c r="BG467" i="18"/>
  <c r="BR467" i="18"/>
  <c r="CI467" i="18"/>
  <c r="BD468" i="18"/>
  <c r="BT468" i="18"/>
  <c r="CK468" i="18"/>
  <c r="BJ469" i="18"/>
  <c r="BL470" i="18"/>
  <c r="CB470" i="18"/>
  <c r="CL471" i="18"/>
  <c r="CC471" i="18"/>
  <c r="BU471" i="18"/>
  <c r="BM471" i="18"/>
  <c r="BE471" i="18"/>
  <c r="CG471" i="18"/>
  <c r="BY471" i="18"/>
  <c r="BQ471" i="18"/>
  <c r="BI471" i="18"/>
  <c r="CF471" i="18"/>
  <c r="BX471" i="18"/>
  <c r="BP471" i="18"/>
  <c r="BH471" i="18"/>
  <c r="CN471" i="18"/>
  <c r="CE471" i="18"/>
  <c r="BW471" i="18"/>
  <c r="BO471" i="18"/>
  <c r="BG471" i="18"/>
  <c r="BR471" i="18"/>
  <c r="CI471" i="18"/>
  <c r="BD472" i="18"/>
  <c r="BT472" i="18"/>
  <c r="CK472" i="18"/>
  <c r="BJ473" i="18"/>
  <c r="BL474" i="18"/>
  <c r="BJ476" i="18"/>
  <c r="BN466" i="18"/>
  <c r="BN470" i="18"/>
  <c r="CL462" i="18"/>
  <c r="CC462" i="18"/>
  <c r="BU462" i="18"/>
  <c r="BM462" i="18"/>
  <c r="BE462" i="18"/>
  <c r="CG462" i="18"/>
  <c r="BY462" i="18"/>
  <c r="BQ462" i="18"/>
  <c r="BI462" i="18"/>
  <c r="CF462" i="18"/>
  <c r="BX462" i="18"/>
  <c r="BP462" i="18"/>
  <c r="BH462" i="18"/>
  <c r="CN462" i="18"/>
  <c r="CE462" i="18"/>
  <c r="BW462" i="18"/>
  <c r="BO462" i="18"/>
  <c r="BG462" i="18"/>
  <c r="BR462" i="18"/>
  <c r="CI462" i="18"/>
  <c r="CL466" i="18"/>
  <c r="CC466" i="18"/>
  <c r="BU466" i="18"/>
  <c r="BM466" i="18"/>
  <c r="BE466" i="18"/>
  <c r="CG466" i="18"/>
  <c r="BY466" i="18"/>
  <c r="BQ466" i="18"/>
  <c r="BI466" i="18"/>
  <c r="CF466" i="18"/>
  <c r="BX466" i="18"/>
  <c r="BP466" i="18"/>
  <c r="BH466" i="18"/>
  <c r="CN466" i="18"/>
  <c r="CE466" i="18"/>
  <c r="BW466" i="18"/>
  <c r="BO466" i="18"/>
  <c r="BG466" i="18"/>
  <c r="BR466" i="18"/>
  <c r="CI466" i="18"/>
  <c r="CL470" i="18"/>
  <c r="CC470" i="18"/>
  <c r="BU470" i="18"/>
  <c r="BM470" i="18"/>
  <c r="BE470" i="18"/>
  <c r="CG470" i="18"/>
  <c r="BY470" i="18"/>
  <c r="BQ470" i="18"/>
  <c r="BI470" i="18"/>
  <c r="CF470" i="18"/>
  <c r="BX470" i="18"/>
  <c r="BP470" i="18"/>
  <c r="BH470" i="18"/>
  <c r="CN470" i="18"/>
  <c r="CE470" i="18"/>
  <c r="BW470" i="18"/>
  <c r="BO470" i="18"/>
  <c r="BG470" i="18"/>
  <c r="BR470" i="18"/>
  <c r="CI470" i="18"/>
  <c r="CL474" i="18"/>
  <c r="CC474" i="18"/>
  <c r="BU474" i="18"/>
  <c r="BM474" i="18"/>
  <c r="BE474" i="18"/>
  <c r="CK474" i="18"/>
  <c r="CB474" i="18"/>
  <c r="BT474" i="18"/>
  <c r="CJ474" i="18"/>
  <c r="CA474" i="18"/>
  <c r="BS474" i="18"/>
  <c r="CG474" i="18"/>
  <c r="BY474" i="18"/>
  <c r="BQ474" i="18"/>
  <c r="BI474" i="18"/>
  <c r="CF474" i="18"/>
  <c r="BX474" i="18"/>
  <c r="BP474" i="18"/>
  <c r="BH474" i="18"/>
  <c r="CN474" i="18"/>
  <c r="CE474" i="18"/>
  <c r="BW474" i="18"/>
  <c r="BO474" i="18"/>
  <c r="BG474" i="18"/>
  <c r="BR474" i="18"/>
  <c r="CL475" i="18"/>
  <c r="CC475" i="18"/>
  <c r="BU475" i="18"/>
  <c r="BM475" i="18"/>
  <c r="BE475" i="18"/>
  <c r="CK475" i="18"/>
  <c r="CB475" i="18"/>
  <c r="BT475" i="18"/>
  <c r="BL475" i="18"/>
  <c r="BD475" i="18"/>
  <c r="CJ475" i="18"/>
  <c r="CA475" i="18"/>
  <c r="BS475" i="18"/>
  <c r="BK475" i="18"/>
  <c r="BC475" i="18"/>
  <c r="CG475" i="18"/>
  <c r="BY475" i="18"/>
  <c r="BQ475" i="18"/>
  <c r="BI475" i="18"/>
  <c r="CF475" i="18"/>
  <c r="BX475" i="18"/>
  <c r="BP475" i="18"/>
  <c r="BH475" i="18"/>
  <c r="CN475" i="18"/>
  <c r="CE475" i="18"/>
  <c r="BW475" i="18"/>
  <c r="BO475" i="18"/>
  <c r="BG475" i="18"/>
  <c r="CI475" i="18"/>
  <c r="CG478" i="18"/>
  <c r="BY478" i="18"/>
  <c r="BQ478" i="18"/>
  <c r="BI478" i="18"/>
  <c r="CL478" i="18"/>
  <c r="CC478" i="18"/>
  <c r="BU478" i="18"/>
  <c r="BM478" i="18"/>
  <c r="BE478" i="18"/>
  <c r="CM478" i="18"/>
  <c r="CA478" i="18"/>
  <c r="BP478" i="18"/>
  <c r="BF478" i="18"/>
  <c r="CK478" i="18"/>
  <c r="BZ478" i="18"/>
  <c r="BO478" i="18"/>
  <c r="BD478" i="18"/>
  <c r="CJ478" i="18"/>
  <c r="BX478" i="18"/>
  <c r="BN478" i="18"/>
  <c r="BC478" i="18"/>
  <c r="CF478" i="18"/>
  <c r="BV478" i="18"/>
  <c r="BK478" i="18"/>
  <c r="CE478" i="18"/>
  <c r="BT478" i="18"/>
  <c r="BJ478" i="18"/>
  <c r="CD478" i="18"/>
  <c r="BS478" i="18"/>
  <c r="BH478" i="18"/>
  <c r="BC462" i="18"/>
  <c r="BS462" i="18"/>
  <c r="CJ462" i="18"/>
  <c r="BC466" i="18"/>
  <c r="BS466" i="18"/>
  <c r="CJ466" i="18"/>
  <c r="BC470" i="18"/>
  <c r="BS470" i="18"/>
  <c r="CJ470" i="18"/>
  <c r="BC474" i="18"/>
  <c r="BV474" i="18"/>
  <c r="BF475" i="18"/>
  <c r="CM475" i="18"/>
  <c r="CG482" i="18"/>
  <c r="BY482" i="18"/>
  <c r="BQ482" i="18"/>
  <c r="BI482" i="18"/>
  <c r="CL482" i="18"/>
  <c r="CC482" i="18"/>
  <c r="BU482" i="18"/>
  <c r="BM482" i="18"/>
  <c r="BE482" i="18"/>
  <c r="CF482" i="18"/>
  <c r="BV482" i="18"/>
  <c r="BK482" i="18"/>
  <c r="CE482" i="18"/>
  <c r="BT482" i="18"/>
  <c r="BJ482" i="18"/>
  <c r="CD482" i="18"/>
  <c r="BS482" i="18"/>
  <c r="BH482" i="18"/>
  <c r="CN482" i="18"/>
  <c r="CB482" i="18"/>
  <c r="CM482" i="18"/>
  <c r="CA482" i="18"/>
  <c r="BP482" i="18"/>
  <c r="BF482" i="18"/>
  <c r="CK482" i="18"/>
  <c r="BZ482" i="18"/>
  <c r="BO482" i="18"/>
  <c r="BD482" i="18"/>
  <c r="CJ482" i="18"/>
  <c r="BX482" i="18"/>
  <c r="BN482" i="18"/>
  <c r="BC482" i="18"/>
  <c r="BG457" i="18"/>
  <c r="BR457" i="18"/>
  <c r="CB457" i="18"/>
  <c r="CN457" i="18"/>
  <c r="BH458" i="18"/>
  <c r="BS458" i="18"/>
  <c r="CD458" i="18"/>
  <c r="BJ459" i="18"/>
  <c r="BT459" i="18"/>
  <c r="CE459" i="18"/>
  <c r="BL460" i="18"/>
  <c r="CL461" i="18"/>
  <c r="CC461" i="18"/>
  <c r="BU461" i="18"/>
  <c r="BM461" i="18"/>
  <c r="BE461" i="18"/>
  <c r="CG461" i="18"/>
  <c r="BY461" i="18"/>
  <c r="BQ461" i="18"/>
  <c r="BI461" i="18"/>
  <c r="CF461" i="18"/>
  <c r="BX461" i="18"/>
  <c r="BP461" i="18"/>
  <c r="BH461" i="18"/>
  <c r="CN461" i="18"/>
  <c r="CE461" i="18"/>
  <c r="BW461" i="18"/>
  <c r="BO461" i="18"/>
  <c r="BG461" i="18"/>
  <c r="BR461" i="18"/>
  <c r="CI461" i="18"/>
  <c r="BD462" i="18"/>
  <c r="BT462" i="18"/>
  <c r="CK462" i="18"/>
  <c r="BJ463" i="18"/>
  <c r="BZ463" i="18"/>
  <c r="BL464" i="18"/>
  <c r="CB464" i="18"/>
  <c r="CL465" i="18"/>
  <c r="CC465" i="18"/>
  <c r="BU465" i="18"/>
  <c r="BM465" i="18"/>
  <c r="BE465" i="18"/>
  <c r="CG465" i="18"/>
  <c r="BY465" i="18"/>
  <c r="BQ465" i="18"/>
  <c r="BI465" i="18"/>
  <c r="CF465" i="18"/>
  <c r="BX465" i="18"/>
  <c r="BP465" i="18"/>
  <c r="BH465" i="18"/>
  <c r="CN465" i="18"/>
  <c r="CE465" i="18"/>
  <c r="BW465" i="18"/>
  <c r="BO465" i="18"/>
  <c r="BG465" i="18"/>
  <c r="BR465" i="18"/>
  <c r="CI465" i="18"/>
  <c r="BD466" i="18"/>
  <c r="BT466" i="18"/>
  <c r="CK466" i="18"/>
  <c r="BJ467" i="18"/>
  <c r="BZ467" i="18"/>
  <c r="BL468" i="18"/>
  <c r="CB468" i="18"/>
  <c r="CL469" i="18"/>
  <c r="CC469" i="18"/>
  <c r="BU469" i="18"/>
  <c r="BM469" i="18"/>
  <c r="BE469" i="18"/>
  <c r="CG469" i="18"/>
  <c r="BY469" i="18"/>
  <c r="BQ469" i="18"/>
  <c r="BI469" i="18"/>
  <c r="CF469" i="18"/>
  <c r="BX469" i="18"/>
  <c r="BP469" i="18"/>
  <c r="BH469" i="18"/>
  <c r="CN469" i="18"/>
  <c r="CE469" i="18"/>
  <c r="BW469" i="18"/>
  <c r="BO469" i="18"/>
  <c r="BG469" i="18"/>
  <c r="BR469" i="18"/>
  <c r="CI469" i="18"/>
  <c r="BD470" i="18"/>
  <c r="BT470" i="18"/>
  <c r="CK470" i="18"/>
  <c r="BJ471" i="18"/>
  <c r="BZ471" i="18"/>
  <c r="BL472" i="18"/>
  <c r="CB472" i="18"/>
  <c r="CL473" i="18"/>
  <c r="CC473" i="18"/>
  <c r="BU473" i="18"/>
  <c r="BM473" i="18"/>
  <c r="BE473" i="18"/>
  <c r="CG473" i="18"/>
  <c r="BY473" i="18"/>
  <c r="BQ473" i="18"/>
  <c r="BI473" i="18"/>
  <c r="CF473" i="18"/>
  <c r="BX473" i="18"/>
  <c r="BP473" i="18"/>
  <c r="BH473" i="18"/>
  <c r="CN473" i="18"/>
  <c r="CE473" i="18"/>
  <c r="BW473" i="18"/>
  <c r="BO473" i="18"/>
  <c r="BG473" i="18"/>
  <c r="BR473" i="18"/>
  <c r="CI473" i="18"/>
  <c r="BD474" i="18"/>
  <c r="BZ474" i="18"/>
  <c r="BJ475" i="18"/>
  <c r="CE476" i="18"/>
  <c r="BL478" i="18"/>
  <c r="BG482" i="18"/>
  <c r="CL460" i="18"/>
  <c r="CC460" i="18"/>
  <c r="BU460" i="18"/>
  <c r="BM460" i="18"/>
  <c r="BE460" i="18"/>
  <c r="CG460" i="18"/>
  <c r="BY460" i="18"/>
  <c r="BQ460" i="18"/>
  <c r="BI460" i="18"/>
  <c r="CF460" i="18"/>
  <c r="BX460" i="18"/>
  <c r="BP460" i="18"/>
  <c r="CN460" i="18"/>
  <c r="CE460" i="18"/>
  <c r="BW460" i="18"/>
  <c r="BO460" i="18"/>
  <c r="BG460" i="18"/>
  <c r="BN460" i="18"/>
  <c r="CD460" i="18"/>
  <c r="BF462" i="18"/>
  <c r="BV462" i="18"/>
  <c r="CM462" i="18"/>
  <c r="BF466" i="18"/>
  <c r="BV466" i="18"/>
  <c r="CM466" i="18"/>
  <c r="BF470" i="18"/>
  <c r="BV470" i="18"/>
  <c r="CM470" i="18"/>
  <c r="BF474" i="18"/>
  <c r="CD474" i="18"/>
  <c r="BN475" i="18"/>
  <c r="BL482" i="18"/>
  <c r="BG477" i="18"/>
  <c r="BR477" i="18"/>
  <c r="CB477" i="18"/>
  <c r="CN477" i="18"/>
  <c r="BK480" i="18"/>
  <c r="BV480" i="18"/>
  <c r="CG481" i="18"/>
  <c r="BY481" i="18"/>
  <c r="BQ481" i="18"/>
  <c r="BI481" i="18"/>
  <c r="CL481" i="18"/>
  <c r="CC481" i="18"/>
  <c r="BU481" i="18"/>
  <c r="BM481" i="18"/>
  <c r="BE481" i="18"/>
  <c r="BL481" i="18"/>
  <c r="BW481" i="18"/>
  <c r="CI481" i="18"/>
  <c r="CG484" i="18"/>
  <c r="BY484" i="18"/>
  <c r="BQ484" i="18"/>
  <c r="BI484" i="18"/>
  <c r="CM484" i="18"/>
  <c r="CD484" i="18"/>
  <c r="CL484" i="18"/>
  <c r="CC484" i="18"/>
  <c r="BU484" i="18"/>
  <c r="BM484" i="18"/>
  <c r="BE484" i="18"/>
  <c r="CJ484" i="18"/>
  <c r="CA484" i="18"/>
  <c r="BS484" i="18"/>
  <c r="BK484" i="18"/>
  <c r="BC484" i="18"/>
  <c r="BO484" i="18"/>
  <c r="CB484" i="18"/>
  <c r="CG485" i="18"/>
  <c r="BY485" i="18"/>
  <c r="BQ485" i="18"/>
  <c r="BI485" i="18"/>
  <c r="CM485" i="18"/>
  <c r="CD485" i="18"/>
  <c r="BV485" i="18"/>
  <c r="BN485" i="18"/>
  <c r="BF485" i="18"/>
  <c r="CL485" i="18"/>
  <c r="CC485" i="18"/>
  <c r="BU485" i="18"/>
  <c r="BM485" i="18"/>
  <c r="BE485" i="18"/>
  <c r="CJ485" i="18"/>
  <c r="CA485" i="18"/>
  <c r="BS485" i="18"/>
  <c r="BK485" i="18"/>
  <c r="BC485" i="18"/>
  <c r="BR485" i="18"/>
  <c r="CI485" i="18"/>
  <c r="BL486" i="18"/>
  <c r="BL488" i="18"/>
  <c r="BZ490" i="18"/>
  <c r="BH477" i="18"/>
  <c r="BS477" i="18"/>
  <c r="CD477" i="18"/>
  <c r="CG480" i="18"/>
  <c r="BY480" i="18"/>
  <c r="BQ480" i="18"/>
  <c r="BI480" i="18"/>
  <c r="CL480" i="18"/>
  <c r="CC480" i="18"/>
  <c r="BU480" i="18"/>
  <c r="BM480" i="18"/>
  <c r="BE480" i="18"/>
  <c r="BL480" i="18"/>
  <c r="BW480" i="18"/>
  <c r="CI480" i="18"/>
  <c r="BR486" i="18"/>
  <c r="CG487" i="18"/>
  <c r="BY487" i="18"/>
  <c r="BQ487" i="18"/>
  <c r="BI487" i="18"/>
  <c r="CF487" i="18"/>
  <c r="BX487" i="18"/>
  <c r="BP487" i="18"/>
  <c r="BH487" i="18"/>
  <c r="CN487" i="18"/>
  <c r="CE487" i="18"/>
  <c r="BW487" i="18"/>
  <c r="BO487" i="18"/>
  <c r="BG487" i="18"/>
  <c r="CM487" i="18"/>
  <c r="CD487" i="18"/>
  <c r="BV487" i="18"/>
  <c r="BN487" i="18"/>
  <c r="BF487" i="18"/>
  <c r="CL487" i="18"/>
  <c r="CC487" i="18"/>
  <c r="BU487" i="18"/>
  <c r="BM487" i="18"/>
  <c r="BE487" i="18"/>
  <c r="CJ487" i="18"/>
  <c r="CA487" i="18"/>
  <c r="BS487" i="18"/>
  <c r="BK487" i="18"/>
  <c r="BC487" i="18"/>
  <c r="CI487" i="18"/>
  <c r="BR488" i="18"/>
  <c r="BJ477" i="18"/>
  <c r="BT477" i="18"/>
  <c r="CG479" i="18"/>
  <c r="BY479" i="18"/>
  <c r="BQ479" i="18"/>
  <c r="BI479" i="18"/>
  <c r="CL479" i="18"/>
  <c r="CC479" i="18"/>
  <c r="BU479" i="18"/>
  <c r="BM479" i="18"/>
  <c r="BE479" i="18"/>
  <c r="BL479" i="18"/>
  <c r="BW479" i="18"/>
  <c r="CI479" i="18"/>
  <c r="BC480" i="18"/>
  <c r="BN480" i="18"/>
  <c r="BX480" i="18"/>
  <c r="CJ480" i="18"/>
  <c r="BD481" i="18"/>
  <c r="BO481" i="18"/>
  <c r="BZ481" i="18"/>
  <c r="CK481" i="18"/>
  <c r="BH483" i="18"/>
  <c r="BV483" i="18"/>
  <c r="BF484" i="18"/>
  <c r="BR484" i="18"/>
  <c r="CF484" i="18"/>
  <c r="BG485" i="18"/>
  <c r="BW485" i="18"/>
  <c r="CN485" i="18"/>
  <c r="BT486" i="18"/>
  <c r="BD487" i="18"/>
  <c r="CK487" i="18"/>
  <c r="CG477" i="18"/>
  <c r="BY477" i="18"/>
  <c r="BQ477" i="18"/>
  <c r="BI477" i="18"/>
  <c r="CL477" i="18"/>
  <c r="CC477" i="18"/>
  <c r="BU477" i="18"/>
  <c r="BM477" i="18"/>
  <c r="BE477" i="18"/>
  <c r="BL477" i="18"/>
  <c r="BW477" i="18"/>
  <c r="CI477" i="18"/>
  <c r="CG491" i="18"/>
  <c r="BY491" i="18"/>
  <c r="BQ491" i="18"/>
  <c r="BI491" i="18"/>
  <c r="CM491" i="18"/>
  <c r="CD491" i="18"/>
  <c r="BV491" i="18"/>
  <c r="BN491" i="18"/>
  <c r="BF491" i="18"/>
  <c r="CJ491" i="18"/>
  <c r="CA491" i="18"/>
  <c r="BS491" i="18"/>
  <c r="BK491" i="18"/>
  <c r="BC491" i="18"/>
  <c r="CN491" i="18"/>
  <c r="BZ491" i="18"/>
  <c r="BM491" i="18"/>
  <c r="CL491" i="18"/>
  <c r="BX491" i="18"/>
  <c r="BL491" i="18"/>
  <c r="CK491" i="18"/>
  <c r="BW491" i="18"/>
  <c r="BJ491" i="18"/>
  <c r="CI491" i="18"/>
  <c r="BU491" i="18"/>
  <c r="BH491" i="18"/>
  <c r="CF491" i="18"/>
  <c r="BT491" i="18"/>
  <c r="BG491" i="18"/>
  <c r="CE491" i="18"/>
  <c r="BR491" i="18"/>
  <c r="BE491" i="18"/>
  <c r="CC491" i="18"/>
  <c r="BP491" i="18"/>
  <c r="BD491" i="18"/>
  <c r="BC477" i="18"/>
  <c r="BN477" i="18"/>
  <c r="BX477" i="18"/>
  <c r="CJ477" i="18"/>
  <c r="CG486" i="18"/>
  <c r="BY486" i="18"/>
  <c r="BQ486" i="18"/>
  <c r="BI486" i="18"/>
  <c r="CF486" i="18"/>
  <c r="BX486" i="18"/>
  <c r="BP486" i="18"/>
  <c r="BH486" i="18"/>
  <c r="CN486" i="18"/>
  <c r="CE486" i="18"/>
  <c r="BW486" i="18"/>
  <c r="BO486" i="18"/>
  <c r="BG486" i="18"/>
  <c r="CM486" i="18"/>
  <c r="CD486" i="18"/>
  <c r="BV486" i="18"/>
  <c r="BN486" i="18"/>
  <c r="BF486" i="18"/>
  <c r="CL486" i="18"/>
  <c r="CC486" i="18"/>
  <c r="BU486" i="18"/>
  <c r="BM486" i="18"/>
  <c r="BE486" i="18"/>
  <c r="CJ486" i="18"/>
  <c r="CA486" i="18"/>
  <c r="BS486" i="18"/>
  <c r="BK486" i="18"/>
  <c r="BC486" i="18"/>
  <c r="CI486" i="18"/>
  <c r="CG488" i="18"/>
  <c r="BY488" i="18"/>
  <c r="BQ488" i="18"/>
  <c r="BI488" i="18"/>
  <c r="CF488" i="18"/>
  <c r="BX488" i="18"/>
  <c r="BP488" i="18"/>
  <c r="BH488" i="18"/>
  <c r="CN488" i="18"/>
  <c r="CE488" i="18"/>
  <c r="BW488" i="18"/>
  <c r="BO488" i="18"/>
  <c r="BG488" i="18"/>
  <c r="CM488" i="18"/>
  <c r="CD488" i="18"/>
  <c r="BV488" i="18"/>
  <c r="BN488" i="18"/>
  <c r="BF488" i="18"/>
  <c r="CL488" i="18"/>
  <c r="CC488" i="18"/>
  <c r="BU488" i="18"/>
  <c r="BM488" i="18"/>
  <c r="BE488" i="18"/>
  <c r="CK488" i="18"/>
  <c r="CB488" i="18"/>
  <c r="BT488" i="18"/>
  <c r="CJ488" i="18"/>
  <c r="CA488" i="18"/>
  <c r="BS488" i="18"/>
  <c r="BK488" i="18"/>
  <c r="BC488" i="18"/>
  <c r="CG490" i="18"/>
  <c r="BY490" i="18"/>
  <c r="BQ490" i="18"/>
  <c r="BI490" i="18"/>
  <c r="CF490" i="18"/>
  <c r="BX490" i="18"/>
  <c r="BP490" i="18"/>
  <c r="BH490" i="18"/>
  <c r="CN490" i="18"/>
  <c r="CE490" i="18"/>
  <c r="BW490" i="18"/>
  <c r="BO490" i="18"/>
  <c r="BG490" i="18"/>
  <c r="CM490" i="18"/>
  <c r="CD490" i="18"/>
  <c r="BV490" i="18"/>
  <c r="BN490" i="18"/>
  <c r="BF490" i="18"/>
  <c r="CL490" i="18"/>
  <c r="CC490" i="18"/>
  <c r="BU490" i="18"/>
  <c r="BM490" i="18"/>
  <c r="BE490" i="18"/>
  <c r="CK490" i="18"/>
  <c r="CB490" i="18"/>
  <c r="BT490" i="18"/>
  <c r="BL490" i="18"/>
  <c r="BD490" i="18"/>
  <c r="CJ490" i="18"/>
  <c r="CA490" i="18"/>
  <c r="BS490" i="18"/>
  <c r="BK490" i="18"/>
  <c r="BC490" i="18"/>
  <c r="BD477" i="18"/>
  <c r="BO477" i="18"/>
  <c r="BZ477" i="18"/>
  <c r="CK477" i="18"/>
  <c r="BG479" i="18"/>
  <c r="BR479" i="18"/>
  <c r="CB479" i="18"/>
  <c r="CN479" i="18"/>
  <c r="BH480" i="18"/>
  <c r="BS480" i="18"/>
  <c r="CD480" i="18"/>
  <c r="BJ481" i="18"/>
  <c r="BT481" i="18"/>
  <c r="CE481" i="18"/>
  <c r="CG483" i="18"/>
  <c r="BY483" i="18"/>
  <c r="BQ483" i="18"/>
  <c r="BI483" i="18"/>
  <c r="CL483" i="18"/>
  <c r="CC483" i="18"/>
  <c r="BU483" i="18"/>
  <c r="BM483" i="18"/>
  <c r="BE483" i="18"/>
  <c r="CJ483" i="18"/>
  <c r="CA483" i="18"/>
  <c r="BS483" i="18"/>
  <c r="BK483" i="18"/>
  <c r="BC483" i="18"/>
  <c r="BO483" i="18"/>
  <c r="CB483" i="18"/>
  <c r="BL484" i="18"/>
  <c r="BX484" i="18"/>
  <c r="BO485" i="18"/>
  <c r="CE485" i="18"/>
  <c r="BD486" i="18"/>
  <c r="CK486" i="18"/>
  <c r="BT487" i="18"/>
  <c r="BD488" i="18"/>
  <c r="CG489" i="18"/>
  <c r="BY489" i="18"/>
  <c r="BQ489" i="18"/>
  <c r="BI489" i="18"/>
  <c r="CF489" i="18"/>
  <c r="BX489" i="18"/>
  <c r="BP489" i="18"/>
  <c r="BH489" i="18"/>
  <c r="CN489" i="18"/>
  <c r="CE489" i="18"/>
  <c r="BW489" i="18"/>
  <c r="BO489" i="18"/>
  <c r="BG489" i="18"/>
  <c r="CM489" i="18"/>
  <c r="CD489" i="18"/>
  <c r="BV489" i="18"/>
  <c r="BN489" i="18"/>
  <c r="BF489" i="18"/>
  <c r="CL489" i="18"/>
  <c r="CC489" i="18"/>
  <c r="BU489" i="18"/>
  <c r="BM489" i="18"/>
  <c r="BE489" i="18"/>
  <c r="CK489" i="18"/>
  <c r="CB489" i="18"/>
  <c r="BT489" i="18"/>
  <c r="BL489" i="18"/>
  <c r="BD489" i="18"/>
  <c r="CJ489" i="18"/>
  <c r="CA489" i="18"/>
  <c r="BS489" i="18"/>
  <c r="BK489" i="18"/>
  <c r="BC489" i="18"/>
  <c r="BJ490" i="18"/>
  <c r="CB491" i="18"/>
  <c r="BM492" i="18"/>
  <c r="CG493" i="18"/>
  <c r="BY493" i="18"/>
  <c r="BQ493" i="18"/>
  <c r="BI493" i="18"/>
  <c r="CF493" i="18"/>
  <c r="BX493" i="18"/>
  <c r="BP493" i="18"/>
  <c r="BH493" i="18"/>
  <c r="CM493" i="18"/>
  <c r="CD493" i="18"/>
  <c r="BV493" i="18"/>
  <c r="BN493" i="18"/>
  <c r="BF493" i="18"/>
  <c r="CL493" i="18"/>
  <c r="CC493" i="18"/>
  <c r="BU493" i="18"/>
  <c r="BM493" i="18"/>
  <c r="BE493" i="18"/>
  <c r="CJ493" i="18"/>
  <c r="CA493" i="18"/>
  <c r="BS493" i="18"/>
  <c r="BK493" i="18"/>
  <c r="BC493" i="18"/>
  <c r="BW493" i="18"/>
  <c r="BO496" i="18"/>
  <c r="CK496" i="18"/>
  <c r="BL497" i="18"/>
  <c r="CI497" i="18"/>
  <c r="BJ498" i="18"/>
  <c r="CE498" i="18"/>
  <c r="BD500" i="18"/>
  <c r="BZ500" i="18"/>
  <c r="CG501" i="18"/>
  <c r="BY501" i="18"/>
  <c r="BQ501" i="18"/>
  <c r="BI501" i="18"/>
  <c r="CF501" i="18"/>
  <c r="BX501" i="18"/>
  <c r="BP501" i="18"/>
  <c r="BH501" i="18"/>
  <c r="CM501" i="18"/>
  <c r="CD501" i="18"/>
  <c r="BV501" i="18"/>
  <c r="BN501" i="18"/>
  <c r="BF501" i="18"/>
  <c r="CL501" i="18"/>
  <c r="CC501" i="18"/>
  <c r="BU501" i="18"/>
  <c r="BM501" i="18"/>
  <c r="BE501" i="18"/>
  <c r="CJ501" i="18"/>
  <c r="CA501" i="18"/>
  <c r="BS501" i="18"/>
  <c r="BK501" i="18"/>
  <c r="BC501" i="18"/>
  <c r="BW501" i="18"/>
  <c r="CG492" i="18"/>
  <c r="BY492" i="18"/>
  <c r="BQ492" i="18"/>
  <c r="BI492" i="18"/>
  <c r="CF492" i="18"/>
  <c r="CM492" i="18"/>
  <c r="CD492" i="18"/>
  <c r="BV492" i="18"/>
  <c r="BN492" i="18"/>
  <c r="BF492" i="18"/>
  <c r="CL492" i="18"/>
  <c r="CC492" i="18"/>
  <c r="CJ492" i="18"/>
  <c r="CA492" i="18"/>
  <c r="BS492" i="18"/>
  <c r="BK492" i="18"/>
  <c r="BC492" i="18"/>
  <c r="BO492" i="18"/>
  <c r="CB492" i="18"/>
  <c r="CG494" i="18"/>
  <c r="BY494" i="18"/>
  <c r="BQ494" i="18"/>
  <c r="BI494" i="18"/>
  <c r="CF494" i="18"/>
  <c r="BX494" i="18"/>
  <c r="BP494" i="18"/>
  <c r="BH494" i="18"/>
  <c r="CM494" i="18"/>
  <c r="CD494" i="18"/>
  <c r="BV494" i="18"/>
  <c r="BN494" i="18"/>
  <c r="BF494" i="18"/>
  <c r="CL494" i="18"/>
  <c r="CC494" i="18"/>
  <c r="BU494" i="18"/>
  <c r="BM494" i="18"/>
  <c r="BE494" i="18"/>
  <c r="CJ494" i="18"/>
  <c r="CA494" i="18"/>
  <c r="BS494" i="18"/>
  <c r="BK494" i="18"/>
  <c r="BC494" i="18"/>
  <c r="BW494" i="18"/>
  <c r="BO497" i="18"/>
  <c r="CK497" i="18"/>
  <c r="BL498" i="18"/>
  <c r="CI498" i="18"/>
  <c r="BG500" i="18"/>
  <c r="CB500" i="18"/>
  <c r="CG502" i="18"/>
  <c r="BY502" i="18"/>
  <c r="BQ502" i="18"/>
  <c r="BI502" i="18"/>
  <c r="CF502" i="18"/>
  <c r="BX502" i="18"/>
  <c r="BP502" i="18"/>
  <c r="BH502" i="18"/>
  <c r="CM502" i="18"/>
  <c r="CD502" i="18"/>
  <c r="BV502" i="18"/>
  <c r="BN502" i="18"/>
  <c r="BF502" i="18"/>
  <c r="CL502" i="18"/>
  <c r="CC502" i="18"/>
  <c r="BU502" i="18"/>
  <c r="BM502" i="18"/>
  <c r="BE502" i="18"/>
  <c r="CJ502" i="18"/>
  <c r="CA502" i="18"/>
  <c r="BS502" i="18"/>
  <c r="BK502" i="18"/>
  <c r="BC502" i="18"/>
  <c r="BW502" i="18"/>
  <c r="BD492" i="18"/>
  <c r="BP492" i="18"/>
  <c r="CE492" i="18"/>
  <c r="BG493" i="18"/>
  <c r="CB493" i="18"/>
  <c r="BD494" i="18"/>
  <c r="BZ494" i="18"/>
  <c r="CG495" i="18"/>
  <c r="BY495" i="18"/>
  <c r="BQ495" i="18"/>
  <c r="BI495" i="18"/>
  <c r="CF495" i="18"/>
  <c r="BX495" i="18"/>
  <c r="BP495" i="18"/>
  <c r="BH495" i="18"/>
  <c r="CM495" i="18"/>
  <c r="CD495" i="18"/>
  <c r="BV495" i="18"/>
  <c r="BN495" i="18"/>
  <c r="BF495" i="18"/>
  <c r="CL495" i="18"/>
  <c r="CC495" i="18"/>
  <c r="BU495" i="18"/>
  <c r="BM495" i="18"/>
  <c r="BE495" i="18"/>
  <c r="CJ495" i="18"/>
  <c r="CA495" i="18"/>
  <c r="BS495" i="18"/>
  <c r="BK495" i="18"/>
  <c r="BC495" i="18"/>
  <c r="BW495" i="18"/>
  <c r="BR497" i="18"/>
  <c r="CN497" i="18"/>
  <c r="BO498" i="18"/>
  <c r="CK498" i="18"/>
  <c r="BJ500" i="18"/>
  <c r="CE500" i="18"/>
  <c r="BG501" i="18"/>
  <c r="CB501" i="18"/>
  <c r="BD502" i="18"/>
  <c r="BZ502" i="18"/>
  <c r="CG503" i="18"/>
  <c r="BY503" i="18"/>
  <c r="BQ503" i="18"/>
  <c r="BI503" i="18"/>
  <c r="CF503" i="18"/>
  <c r="BX503" i="18"/>
  <c r="BP503" i="18"/>
  <c r="BH503" i="18"/>
  <c r="CM503" i="18"/>
  <c r="CD503" i="18"/>
  <c r="BV503" i="18"/>
  <c r="BN503" i="18"/>
  <c r="BF503" i="18"/>
  <c r="CL503" i="18"/>
  <c r="CC503" i="18"/>
  <c r="BU503" i="18"/>
  <c r="BM503" i="18"/>
  <c r="BE503" i="18"/>
  <c r="CJ503" i="18"/>
  <c r="CA503" i="18"/>
  <c r="BS503" i="18"/>
  <c r="BK503" i="18"/>
  <c r="BC503" i="18"/>
  <c r="BW503" i="18"/>
  <c r="BE492" i="18"/>
  <c r="BR492" i="18"/>
  <c r="CI492" i="18"/>
  <c r="BG494" i="18"/>
  <c r="CB494" i="18"/>
  <c r="CG496" i="18"/>
  <c r="BY496" i="18"/>
  <c r="BQ496" i="18"/>
  <c r="BI496" i="18"/>
  <c r="CF496" i="18"/>
  <c r="BX496" i="18"/>
  <c r="BP496" i="18"/>
  <c r="BH496" i="18"/>
  <c r="CM496" i="18"/>
  <c r="CD496" i="18"/>
  <c r="BV496" i="18"/>
  <c r="BN496" i="18"/>
  <c r="BF496" i="18"/>
  <c r="CL496" i="18"/>
  <c r="CC496" i="18"/>
  <c r="BU496" i="18"/>
  <c r="BM496" i="18"/>
  <c r="BE496" i="18"/>
  <c r="CJ496" i="18"/>
  <c r="CA496" i="18"/>
  <c r="BS496" i="18"/>
  <c r="BK496" i="18"/>
  <c r="BC496" i="18"/>
  <c r="BW496" i="18"/>
  <c r="BR498" i="18"/>
  <c r="BL500" i="18"/>
  <c r="CI500" i="18"/>
  <c r="BG502" i="18"/>
  <c r="CB502" i="18"/>
  <c r="BG492" i="18"/>
  <c r="BT492" i="18"/>
  <c r="CK492" i="18"/>
  <c r="BJ494" i="18"/>
  <c r="CE494" i="18"/>
  <c r="CG497" i="18"/>
  <c r="BY497" i="18"/>
  <c r="BQ497" i="18"/>
  <c r="BI497" i="18"/>
  <c r="CF497" i="18"/>
  <c r="BX497" i="18"/>
  <c r="BP497" i="18"/>
  <c r="BH497" i="18"/>
  <c r="CM497" i="18"/>
  <c r="CD497" i="18"/>
  <c r="BV497" i="18"/>
  <c r="BN497" i="18"/>
  <c r="BF497" i="18"/>
  <c r="CL497" i="18"/>
  <c r="CC497" i="18"/>
  <c r="BU497" i="18"/>
  <c r="BM497" i="18"/>
  <c r="BE497" i="18"/>
  <c r="CJ497" i="18"/>
  <c r="CA497" i="18"/>
  <c r="BS497" i="18"/>
  <c r="BK497" i="18"/>
  <c r="BC497" i="18"/>
  <c r="BW497" i="18"/>
  <c r="BO500" i="18"/>
  <c r="CK500" i="18"/>
  <c r="CE502" i="18"/>
  <c r="BH492" i="18"/>
  <c r="BU492" i="18"/>
  <c r="CN492" i="18"/>
  <c r="BL494" i="18"/>
  <c r="CI494" i="18"/>
  <c r="BD497" i="18"/>
  <c r="BZ497" i="18"/>
  <c r="CG498" i="18"/>
  <c r="BY498" i="18"/>
  <c r="BQ498" i="18"/>
  <c r="BI498" i="18"/>
  <c r="CF498" i="18"/>
  <c r="BX498" i="18"/>
  <c r="BP498" i="18"/>
  <c r="BH498" i="18"/>
  <c r="CM498" i="18"/>
  <c r="CD498" i="18"/>
  <c r="BV498" i="18"/>
  <c r="BN498" i="18"/>
  <c r="BF498" i="18"/>
  <c r="CL498" i="18"/>
  <c r="CC498" i="18"/>
  <c r="BU498" i="18"/>
  <c r="BM498" i="18"/>
  <c r="BE498" i="18"/>
  <c r="CJ498" i="18"/>
  <c r="CA498" i="18"/>
  <c r="BS498" i="18"/>
  <c r="BK498" i="18"/>
  <c r="BC498" i="18"/>
  <c r="BW498" i="18"/>
  <c r="BR500" i="18"/>
  <c r="CN500" i="18"/>
  <c r="BJ492" i="18"/>
  <c r="BW492" i="18"/>
  <c r="BR493" i="18"/>
  <c r="CN493" i="18"/>
  <c r="BO494" i="18"/>
  <c r="CK494" i="18"/>
  <c r="BL495" i="18"/>
  <c r="CI495" i="18"/>
  <c r="BJ496" i="18"/>
  <c r="CE496" i="18"/>
  <c r="BG497" i="18"/>
  <c r="CB497" i="18"/>
  <c r="BD498" i="18"/>
  <c r="BZ498" i="18"/>
  <c r="CG499" i="18"/>
  <c r="BY499" i="18"/>
  <c r="BQ499" i="18"/>
  <c r="BI499" i="18"/>
  <c r="CF499" i="18"/>
  <c r="BX499" i="18"/>
  <c r="BP499" i="18"/>
  <c r="BH499" i="18"/>
  <c r="CM499" i="18"/>
  <c r="CD499" i="18"/>
  <c r="BV499" i="18"/>
  <c r="BN499" i="18"/>
  <c r="BF499" i="18"/>
  <c r="CL499" i="18"/>
  <c r="CC499" i="18"/>
  <c r="BU499" i="18"/>
  <c r="BM499" i="18"/>
  <c r="BE499" i="18"/>
  <c r="CJ499" i="18"/>
  <c r="CA499" i="18"/>
  <c r="BS499" i="18"/>
  <c r="BK499" i="18"/>
  <c r="BC499" i="18"/>
  <c r="BW499" i="18"/>
  <c r="BR501" i="18"/>
  <c r="CN501" i="18"/>
  <c r="BO502" i="18"/>
  <c r="CK502" i="18"/>
  <c r="BL503" i="18"/>
  <c r="CI503" i="18"/>
  <c r="CG500" i="18"/>
  <c r="BY500" i="18"/>
  <c r="BQ500" i="18"/>
  <c r="BI500" i="18"/>
  <c r="CF500" i="18"/>
  <c r="BX500" i="18"/>
  <c r="BP500" i="18"/>
  <c r="BH500" i="18"/>
  <c r="CM500" i="18"/>
  <c r="CD500" i="18"/>
  <c r="BV500" i="18"/>
  <c r="BN500" i="18"/>
  <c r="BF500" i="18"/>
  <c r="CL500" i="18"/>
  <c r="CC500" i="18"/>
  <c r="BU500" i="18"/>
  <c r="BM500" i="18"/>
  <c r="BE500" i="18"/>
  <c r="CJ500" i="18"/>
  <c r="CA500" i="18"/>
  <c r="BS500" i="18"/>
  <c r="BK500" i="18"/>
  <c r="BC500" i="18"/>
  <c r="BW500" i="18"/>
  <c r="BC504" i="18"/>
  <c r="BK504" i="18"/>
  <c r="BS504" i="18"/>
  <c r="CD504" i="18"/>
  <c r="BJ505" i="18"/>
  <c r="BV505" i="18"/>
  <c r="CG506" i="18"/>
  <c r="BY506" i="18"/>
  <c r="CN506" i="18"/>
  <c r="CE506" i="18"/>
  <c r="BW506" i="18"/>
  <c r="BO506" i="18"/>
  <c r="BG506" i="18"/>
  <c r="CL506" i="18"/>
  <c r="CC506" i="18"/>
  <c r="BU506" i="18"/>
  <c r="BM506" i="18"/>
  <c r="BE506" i="18"/>
  <c r="CJ506" i="18"/>
  <c r="CA506" i="18"/>
  <c r="BS506" i="18"/>
  <c r="BK506" i="18"/>
  <c r="BC506" i="18"/>
  <c r="BP506" i="18"/>
  <c r="CD506" i="18"/>
  <c r="BD507" i="18"/>
  <c r="BT507" i="18"/>
  <c r="CK507" i="18"/>
  <c r="BE504" i="18"/>
  <c r="BM504" i="18"/>
  <c r="BV504" i="18"/>
  <c r="CF504" i="18"/>
  <c r="CL505" i="18"/>
  <c r="CC505" i="18"/>
  <c r="BU505" i="18"/>
  <c r="BM505" i="18"/>
  <c r="BE505" i="18"/>
  <c r="CJ505" i="18"/>
  <c r="CA505" i="18"/>
  <c r="BS505" i="18"/>
  <c r="BK505" i="18"/>
  <c r="BC505" i="18"/>
  <c r="BN505" i="18"/>
  <c r="BX505" i="18"/>
  <c r="CI505" i="18"/>
  <c r="BH507" i="18"/>
  <c r="BX507" i="18"/>
  <c r="B57" i="6"/>
  <c r="F57" i="6" s="1"/>
  <c r="AG522" i="18"/>
  <c r="C57" i="6" s="1"/>
  <c r="I57" i="6" s="1"/>
  <c r="B61" i="6"/>
  <c r="F61" i="6" s="1"/>
  <c r="AG526" i="18"/>
  <c r="C61" i="6" s="1"/>
  <c r="I61" i="6" s="1"/>
  <c r="BF504" i="18"/>
  <c r="BN504" i="18"/>
  <c r="BW504" i="18"/>
  <c r="CG504" i="18"/>
  <c r="BD505" i="18"/>
  <c r="BO505" i="18"/>
  <c r="BY505" i="18"/>
  <c r="CK505" i="18"/>
  <c r="BJ507" i="18"/>
  <c r="BZ507" i="18"/>
  <c r="BL507" i="18"/>
  <c r="CB507" i="18"/>
  <c r="B55" i="6"/>
  <c r="F55" i="6" s="1"/>
  <c r="AG520" i="18"/>
  <c r="C55" i="6" s="1"/>
  <c r="I55" i="6" s="1"/>
  <c r="BH504" i="18"/>
  <c r="BP504" i="18"/>
  <c r="BY504" i="18"/>
  <c r="CK504" i="18"/>
  <c r="BG505" i="18"/>
  <c r="BQ505" i="18"/>
  <c r="CB505" i="18"/>
  <c r="CN505" i="18"/>
  <c r="BN507" i="18"/>
  <c r="CD507" i="18"/>
  <c r="BI504" i="18"/>
  <c r="BQ504" i="18"/>
  <c r="BZ504" i="18"/>
  <c r="BH505" i="18"/>
  <c r="BR505" i="18"/>
  <c r="CD505" i="18"/>
  <c r="BL506" i="18"/>
  <c r="BZ506" i="18"/>
  <c r="BP507" i="18"/>
  <c r="CL504" i="18"/>
  <c r="CC504" i="18"/>
  <c r="BU504" i="18"/>
  <c r="CJ504" i="18"/>
  <c r="CA504" i="18"/>
  <c r="BJ504" i="18"/>
  <c r="BR504" i="18"/>
  <c r="CB504" i="18"/>
  <c r="CN504" i="18"/>
  <c r="CG507" i="18"/>
  <c r="BY507" i="18"/>
  <c r="BQ507" i="18"/>
  <c r="BI507" i="18"/>
  <c r="CN507" i="18"/>
  <c r="CE507" i="18"/>
  <c r="BW507" i="18"/>
  <c r="BO507" i="18"/>
  <c r="BG507" i="18"/>
  <c r="CL507" i="18"/>
  <c r="CC507" i="18"/>
  <c r="BU507" i="18"/>
  <c r="BM507" i="18"/>
  <c r="BE507" i="18"/>
  <c r="CJ507" i="18"/>
  <c r="CA507" i="18"/>
  <c r="BS507" i="18"/>
  <c r="BK507" i="18"/>
  <c r="BC507" i="18"/>
  <c r="BR507" i="18"/>
  <c r="CI507" i="18"/>
  <c r="B67" i="6"/>
  <c r="F67" i="6" s="1"/>
  <c r="AG532" i="18"/>
  <c r="C67" i="6" s="1"/>
  <c r="I67" i="6" s="1"/>
  <c r="AG528" i="18"/>
  <c r="C63" i="6" s="1"/>
  <c r="I63" i="6" s="1"/>
  <c r="AG534" i="18"/>
  <c r="C69" i="6" s="1"/>
  <c r="I69" i="6" s="1"/>
  <c r="C75" i="6"/>
  <c r="I75" i="6" s="1"/>
  <c r="C77" i="6" l="1"/>
  <c r="I77" i="6" s="1"/>
  <c r="C114" i="6"/>
  <c r="G113" i="6" s="1"/>
  <c r="BG510" i="18"/>
  <c r="BL510" i="18"/>
  <c r="F85" i="6"/>
  <c r="BF510" i="18"/>
  <c r="C29" i="6"/>
  <c r="BD510" i="18"/>
  <c r="C21" i="6"/>
  <c r="BK510" i="18"/>
  <c r="BP510" i="18"/>
  <c r="C10" i="6"/>
  <c r="BC510" i="18"/>
  <c r="CL510" i="18"/>
  <c r="CG510" i="18"/>
  <c r="C20" i="6"/>
  <c r="C19" i="6"/>
  <c r="CJ510" i="18"/>
  <c r="CI510" i="18"/>
  <c r="BI510" i="18"/>
  <c r="C41" i="6"/>
  <c r="BE510" i="18"/>
  <c r="BM510" i="18"/>
  <c r="CY1598" i="18" a="1"/>
  <c r="C132" i="6" a="1"/>
  <c r="CX1589" i="18" a="1"/>
  <c r="C144" i="6" a="1"/>
  <c r="CN510" i="18"/>
  <c r="BH510" i="18"/>
  <c r="I90" i="6" a="1"/>
  <c r="I90" i="6" s="1"/>
  <c r="I89" i="6" a="1"/>
  <c r="I89" i="6" s="1"/>
  <c r="BO510" i="18"/>
  <c r="BN510" i="18"/>
  <c r="C22" i="6"/>
  <c r="C38" i="6"/>
  <c r="CK510" i="18"/>
  <c r="BJ510" i="18"/>
  <c r="CM510" i="18"/>
  <c r="C54" i="6"/>
  <c r="I54" i="6" s="1"/>
  <c r="AG518" i="18"/>
  <c r="AG510" i="18" s="1"/>
  <c r="G43" i="6"/>
  <c r="AO576" i="18"/>
  <c r="G23" i="6"/>
  <c r="C42" i="6"/>
  <c r="C107" i="6"/>
  <c r="C100" i="6"/>
  <c r="E23" i="6"/>
  <c r="C17" i="6"/>
  <c r="E32" i="6"/>
  <c r="C28" i="6"/>
  <c r="C88" i="6"/>
  <c r="I88" i="6" s="1" a="1"/>
  <c r="AG551" i="18"/>
  <c r="C9" i="6"/>
  <c r="E12" i="6"/>
  <c r="C31" i="6"/>
  <c r="C39" i="6"/>
  <c r="AP82" i="1"/>
  <c r="AP85" i="1"/>
  <c r="AP81" i="1"/>
  <c r="AP84" i="1"/>
  <c r="AP80" i="1"/>
  <c r="AP83" i="1"/>
  <c r="C18" i="6"/>
  <c r="E43" i="6"/>
  <c r="C37" i="6"/>
  <c r="C11" i="6"/>
  <c r="G12" i="6"/>
  <c r="G32" i="6"/>
  <c r="C40" i="6"/>
  <c r="F7" i="10"/>
  <c r="G111" i="6" l="1"/>
  <c r="G110" i="6"/>
  <c r="G112" i="6"/>
  <c r="C23" i="6"/>
  <c r="DA1598" i="18"/>
  <c r="CZ1598" i="18"/>
  <c r="DD1598" i="18"/>
  <c r="DC1598" i="18"/>
  <c r="DB1598" i="18"/>
  <c r="CY1598" i="18"/>
  <c r="D139" i="6"/>
  <c r="H137" i="6"/>
  <c r="F136" i="6"/>
  <c r="D135" i="6"/>
  <c r="H133" i="6"/>
  <c r="F132" i="6"/>
  <c r="C139" i="6"/>
  <c r="G137" i="6"/>
  <c r="E136" i="6"/>
  <c r="C135" i="6"/>
  <c r="G133" i="6"/>
  <c r="E132" i="6"/>
  <c r="H138" i="6"/>
  <c r="F137" i="6"/>
  <c r="D136" i="6"/>
  <c r="H134" i="6"/>
  <c r="F133" i="6"/>
  <c r="D132" i="6"/>
  <c r="G138" i="6"/>
  <c r="E137" i="6"/>
  <c r="C136" i="6"/>
  <c r="G134" i="6"/>
  <c r="E133" i="6"/>
  <c r="H139" i="6"/>
  <c r="F138" i="6"/>
  <c r="D137" i="6"/>
  <c r="H135" i="6"/>
  <c r="F134" i="6"/>
  <c r="D133" i="6"/>
  <c r="G139" i="6"/>
  <c r="E138" i="6"/>
  <c r="C137" i="6"/>
  <c r="G135" i="6"/>
  <c r="E134" i="6"/>
  <c r="C133" i="6"/>
  <c r="F139" i="6"/>
  <c r="D138" i="6"/>
  <c r="H136" i="6"/>
  <c r="F135" i="6"/>
  <c r="D134" i="6"/>
  <c r="H132" i="6"/>
  <c r="E139" i="6"/>
  <c r="C138" i="6"/>
  <c r="G136" i="6"/>
  <c r="E135" i="6"/>
  <c r="C134" i="6"/>
  <c r="G132" i="6"/>
  <c r="C132" i="6"/>
  <c r="H144" i="6"/>
  <c r="G144" i="6"/>
  <c r="F144" i="6"/>
  <c r="E144" i="6"/>
  <c r="D144" i="6"/>
  <c r="C144" i="6"/>
  <c r="DD1596" i="18"/>
  <c r="DC1595" i="18"/>
  <c r="DB1594" i="18"/>
  <c r="DA1593" i="18"/>
  <c r="CZ1592" i="18"/>
  <c r="CY1591" i="18"/>
  <c r="CX1590" i="18"/>
  <c r="CX1589" i="18"/>
  <c r="DD1597" i="18"/>
  <c r="DC1596" i="18"/>
  <c r="DB1595" i="18"/>
  <c r="DA1594" i="18"/>
  <c r="CZ1593" i="18"/>
  <c r="CY1592" i="18"/>
  <c r="CX1591" i="18"/>
  <c r="DD1589" i="18"/>
  <c r="DC1597" i="18"/>
  <c r="DB1596" i="18"/>
  <c r="DA1595" i="18"/>
  <c r="CZ1594" i="18"/>
  <c r="CY1593" i="18"/>
  <c r="CX1592" i="18"/>
  <c r="DD1590" i="18"/>
  <c r="DC1589" i="18"/>
  <c r="DB1597" i="18"/>
  <c r="DA1596" i="18"/>
  <c r="CZ1595" i="18"/>
  <c r="CY1594" i="18"/>
  <c r="CX1593" i="18"/>
  <c r="DD1591" i="18"/>
  <c r="DC1590" i="18"/>
  <c r="DB1589" i="18"/>
  <c r="DA1597" i="18"/>
  <c r="CZ1596" i="18"/>
  <c r="CY1595" i="18"/>
  <c r="CX1594" i="18"/>
  <c r="DD1592" i="18"/>
  <c r="DC1591" i="18"/>
  <c r="DB1590" i="18"/>
  <c r="DA1589" i="18"/>
  <c r="CZ1597" i="18"/>
  <c r="CY1596" i="18"/>
  <c r="CX1595" i="18"/>
  <c r="DD1593" i="18"/>
  <c r="DC1592" i="18"/>
  <c r="DB1591" i="18"/>
  <c r="DA1590" i="18"/>
  <c r="CZ1589" i="18"/>
  <c r="CY1597" i="18"/>
  <c r="CX1596" i="18"/>
  <c r="DD1594" i="18"/>
  <c r="DC1593" i="18"/>
  <c r="DB1592" i="18"/>
  <c r="DA1591" i="18"/>
  <c r="CZ1590" i="18"/>
  <c r="CY1589" i="18"/>
  <c r="CX1597" i="18"/>
  <c r="DD1595" i="18"/>
  <c r="DC1594" i="18"/>
  <c r="DB1593" i="18"/>
  <c r="DA1592" i="18"/>
  <c r="CZ1591" i="18"/>
  <c r="CY1590" i="18"/>
  <c r="C32" i="6"/>
  <c r="C12" i="6"/>
  <c r="I18" i="6" s="1"/>
  <c r="G103" i="6"/>
  <c r="G106" i="6"/>
  <c r="G102" i="6"/>
  <c r="G105" i="6"/>
  <c r="G104" i="6"/>
  <c r="C43" i="6"/>
  <c r="C85" i="6"/>
  <c r="G98" i="6"/>
  <c r="G97" i="6"/>
  <c r="G96" i="6"/>
  <c r="G99" i="6"/>
  <c r="I88" i="6"/>
  <c r="C91" i="6"/>
  <c r="G114" i="6" l="1"/>
  <c r="I21" i="6"/>
  <c r="I22" i="6"/>
  <c r="I9" i="6"/>
  <c r="I19" i="6"/>
  <c r="I20" i="6"/>
  <c r="G100" i="6"/>
  <c r="I28" i="6"/>
  <c r="I30" i="6"/>
  <c r="I144" i="6"/>
  <c r="J144" i="6" s="1"/>
  <c r="I41" i="6"/>
  <c r="I37" i="6"/>
  <c r="I40" i="6"/>
  <c r="I29" i="6"/>
  <c r="I31" i="6"/>
  <c r="I17" i="6"/>
  <c r="I38" i="6"/>
  <c r="I11" i="6"/>
  <c r="I10" i="6"/>
  <c r="I42" i="6"/>
  <c r="I39" i="6"/>
  <c r="G140" i="6"/>
  <c r="C153" i="6" s="1"/>
  <c r="I139" i="6"/>
  <c r="J139" i="6" s="1"/>
  <c r="I137" i="6"/>
  <c r="J137" i="6" s="1"/>
  <c r="E140" i="6"/>
  <c r="C151" i="6" s="1"/>
  <c r="I141" i="6"/>
  <c r="C140" i="6"/>
  <c r="I132" i="6"/>
  <c r="F140" i="6"/>
  <c r="C152" i="6" s="1"/>
  <c r="I136" i="6"/>
  <c r="J136" i="6" s="1"/>
  <c r="I134" i="6"/>
  <c r="J134" i="6" s="1"/>
  <c r="I138" i="6"/>
  <c r="J138" i="6" s="1"/>
  <c r="I133" i="6"/>
  <c r="J133" i="6" s="1"/>
  <c r="D140" i="6"/>
  <c r="C150" i="6" s="1"/>
  <c r="I135" i="6"/>
  <c r="J135" i="6" s="1"/>
  <c r="H140" i="6"/>
  <c r="C154" i="6" s="1"/>
  <c r="G107" i="6"/>
  <c r="I23" i="6" l="1"/>
  <c r="I32" i="6"/>
  <c r="I43" i="6"/>
  <c r="I12" i="6"/>
  <c r="I140" i="6"/>
  <c r="J132" i="6"/>
  <c r="C149" i="6"/>
  <c r="C155" i="6" s="1"/>
  <c r="J140" i="6"/>
  <c r="D149" i="6" l="1"/>
  <c r="D152" i="6"/>
  <c r="D151" i="6"/>
  <c r="D154" i="6"/>
  <c r="D150" i="6"/>
  <c r="D153" i="6"/>
  <c r="D155" i="6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<sst xmlns="http://schemas.openxmlformats.org/spreadsheetml/2006/main" count="2161" uniqueCount="711">
  <si>
    <t>Region/Executive Office:</t>
  </si>
  <si>
    <t>Monitoring Report of Customer Feedback Form Results</t>
  </si>
  <si>
    <t>Province/ District Office:</t>
  </si>
  <si>
    <t>(Face-to-Face and Online)</t>
  </si>
  <si>
    <t xml:space="preserve">Period Covered: </t>
  </si>
  <si>
    <t>Feedback Box Location</t>
  </si>
  <si>
    <t>Client Satisfaction Form</t>
  </si>
  <si>
    <t>Citizens Comment</t>
  </si>
  <si>
    <t>Action Taken if any</t>
  </si>
  <si>
    <t>No.</t>
  </si>
  <si>
    <t>Date</t>
  </si>
  <si>
    <t>Control Number</t>
  </si>
  <si>
    <t>Client's Name and Contact Details</t>
  </si>
  <si>
    <t>Client Type 
(Citizen / Business / Government)</t>
  </si>
  <si>
    <t>Age</t>
  </si>
  <si>
    <t>Gender</t>
  </si>
  <si>
    <t>Email Address</t>
  </si>
  <si>
    <t>Region / Office Visited</t>
  </si>
  <si>
    <t>Type of Transaction</t>
  </si>
  <si>
    <t>Action Provided</t>
  </si>
  <si>
    <t>Date Resolve</t>
  </si>
  <si>
    <t>Number of Days to Resolution</t>
  </si>
  <si>
    <t>CC1 Score</t>
  </si>
  <si>
    <t>CC2 Score</t>
  </si>
  <si>
    <t>CC3 Score</t>
  </si>
  <si>
    <t>SQD Questions</t>
  </si>
  <si>
    <t>SQD Rating</t>
  </si>
  <si>
    <t>SQD0</t>
  </si>
  <si>
    <t>SQD1</t>
  </si>
  <si>
    <t>SQD2</t>
  </si>
  <si>
    <t>SQD3</t>
  </si>
  <si>
    <t>SQD4</t>
  </si>
  <si>
    <t>SQD5</t>
  </si>
  <si>
    <t>SQD6</t>
  </si>
  <si>
    <t>SQD7</t>
  </si>
  <si>
    <t>SQD8</t>
  </si>
  <si>
    <t>Prepared by:</t>
  </si>
  <si>
    <t>Noted by:</t>
  </si>
  <si>
    <t>______________________________________</t>
  </si>
  <si>
    <t>___________________________________</t>
  </si>
  <si>
    <t>(Full Name over Signature)</t>
  </si>
  <si>
    <t>(Full Name of Head of Office over Signature)</t>
  </si>
  <si>
    <t>TESDA-OP-TESDO-03-F03</t>
  </si>
  <si>
    <t>Rev. No. XX-MM/DD/YY</t>
  </si>
  <si>
    <r>
      <rPr>
        <b/>
        <sz val="14"/>
        <color rgb="FFFF0000"/>
        <rFont val="Arial"/>
        <family val="2"/>
      </rPr>
      <t xml:space="preserve">CLIENT INQUIRY </t>
    </r>
    <r>
      <rPr>
        <b/>
        <sz val="14"/>
        <color rgb="FF000000"/>
        <rFont val="Arial"/>
        <family val="2"/>
      </rPr>
      <t>LOG FORM</t>
    </r>
  </si>
  <si>
    <t>Period Covered: _____________</t>
  </si>
  <si>
    <t>Caller No.</t>
  </si>
  <si>
    <t>Transaction Code</t>
  </si>
  <si>
    <t>Access Modes</t>
  </si>
  <si>
    <r>
      <rPr>
        <b/>
        <sz val="14"/>
        <color rgb="FF000000"/>
        <rFont val="Calibri"/>
        <family val="2"/>
      </rPr>
      <t xml:space="preserve">Time </t>
    </r>
    <r>
      <rPr>
        <b/>
        <sz val="14"/>
        <color rgb="FFFF0000"/>
        <rFont val="Calibri"/>
        <family val="2"/>
      </rPr>
      <t>Initiated</t>
    </r>
  </si>
  <si>
    <r>
      <rPr>
        <b/>
        <sz val="14"/>
        <color rgb="FFFF0000"/>
        <rFont val="Calibri"/>
        <family val="2"/>
      </rPr>
      <t>Client's</t>
    </r>
    <r>
      <rPr>
        <b/>
        <sz val="14"/>
        <color rgb="FF000000"/>
        <rFont val="Calibri"/>
        <family val="2"/>
      </rPr>
      <t xml:space="preserve"> Location</t>
    </r>
  </si>
  <si>
    <r>
      <rPr>
        <b/>
        <sz val="14"/>
        <color rgb="FFFF0000"/>
        <rFont val="Calibri"/>
        <family val="2"/>
      </rPr>
      <t>Client's</t>
    </r>
    <r>
      <rPr>
        <b/>
        <sz val="14"/>
        <color rgb="FF000000"/>
        <rFont val="Calibri"/>
        <family val="2"/>
      </rPr>
      <t xml:space="preserve"> Name</t>
    </r>
  </si>
  <si>
    <t>Address</t>
  </si>
  <si>
    <t>Telephone number / Email</t>
  </si>
  <si>
    <t>Specific Concern</t>
  </si>
  <si>
    <r>
      <rPr>
        <b/>
        <sz val="14"/>
        <color rgb="FF000000"/>
        <rFont val="Calibri"/>
        <family val="2"/>
      </rPr>
      <t xml:space="preserve">Type of </t>
    </r>
    <r>
      <rPr>
        <b/>
        <sz val="14"/>
        <color rgb="FFFF0000"/>
        <rFont val="Calibri"/>
        <family val="2"/>
      </rPr>
      <t>Transaction</t>
    </r>
  </si>
  <si>
    <t>Office Referred to</t>
  </si>
  <si>
    <t>Source of Information</t>
  </si>
  <si>
    <r>
      <rPr>
        <b/>
        <sz val="14"/>
        <color rgb="FF000000"/>
        <rFont val="Calibri"/>
        <family val="2"/>
      </rPr>
      <t xml:space="preserve">Time </t>
    </r>
    <r>
      <rPr>
        <b/>
        <sz val="14"/>
        <color rgb="FFFF0000"/>
        <rFont val="Calibri"/>
        <family val="2"/>
      </rPr>
      <t>Finished</t>
    </r>
  </si>
  <si>
    <t xml:space="preserve">                                    Noted by:</t>
  </si>
  <si>
    <t xml:space="preserve">          (Signature over Printed Name)</t>
  </si>
  <si>
    <t>(Signature over Printed Name)</t>
  </si>
  <si>
    <t xml:space="preserve">              (Designation/Position)</t>
  </si>
  <si>
    <t xml:space="preserve">        (Designation/Position)</t>
  </si>
  <si>
    <t>TESDA-OP-TESDO-03-F04</t>
  </si>
  <si>
    <t>MONITORING OF COMPLAINTS RECEIVED</t>
  </si>
  <si>
    <t xml:space="preserve">            Period Covered: ________</t>
  </si>
  <si>
    <t>Name of  Complainant</t>
  </si>
  <si>
    <t>Date Complaint Received</t>
  </si>
  <si>
    <t>Nature of Complaint</t>
  </si>
  <si>
    <t>Area Complained</t>
  </si>
  <si>
    <t>Complaint Received thru</t>
  </si>
  <si>
    <t>Details of Complaint</t>
  </si>
  <si>
    <t>Action Taken</t>
  </si>
  <si>
    <t>Date Acted</t>
  </si>
  <si>
    <t>Office Referred</t>
  </si>
  <si>
    <t>Date Referred</t>
  </si>
  <si>
    <t>Action Taken by Responsible Office</t>
  </si>
  <si>
    <t>Date of Action</t>
  </si>
  <si>
    <t>Status of Complaint</t>
  </si>
  <si>
    <t>Evaluation of Outcome</t>
  </si>
  <si>
    <t xml:space="preserve">Prepared by:____________________ </t>
  </si>
  <si>
    <t>Noted by:_____________________________</t>
  </si>
  <si>
    <t xml:space="preserve">                        (Printed Name &amp; Signature)</t>
  </si>
  <si>
    <t>(Printed Name &amp; Signature)</t>
  </si>
  <si>
    <t xml:space="preserve">                           (Designation)</t>
  </si>
  <si>
    <t>(Designation)</t>
  </si>
  <si>
    <t>TESDA-OP-TESDO-03-F05</t>
  </si>
  <si>
    <t>(Online)</t>
  </si>
  <si>
    <t>Online Version</t>
  </si>
  <si>
    <t>Office Visited</t>
  </si>
  <si>
    <t>External Services / Interal Sevices</t>
  </si>
  <si>
    <t>Date Resolved</t>
  </si>
  <si>
    <t>MONITORING OF CUSTOMERS SERVED</t>
  </si>
  <si>
    <t>Period Covered:</t>
  </si>
  <si>
    <t>Location:</t>
  </si>
  <si>
    <t>MODALITIES</t>
  </si>
  <si>
    <t>NUMBER OF INQUIRIES</t>
  </si>
  <si>
    <t>Total Telephone Calls Received</t>
  </si>
  <si>
    <t>Total SMS Received</t>
  </si>
  <si>
    <t>Total emails Received</t>
  </si>
  <si>
    <t>Total Mails Received</t>
  </si>
  <si>
    <t>Total Social Media Customers Served</t>
  </si>
  <si>
    <t>Total</t>
  </si>
  <si>
    <t>(Designation/Position)</t>
  </si>
  <si>
    <t xml:space="preserve">  </t>
  </si>
  <si>
    <t>SUMMARY FEEDBACK REPORT GATHERED THROUGH FACE TO FACE AND ONLINE TRANSACTIONS</t>
  </si>
  <si>
    <t>(CSM Questionnaire)</t>
  </si>
  <si>
    <t xml:space="preserve">For the month of: </t>
  </si>
  <si>
    <t>A. Total Number of Customers Served by Gender</t>
  </si>
  <si>
    <t>Sex</t>
  </si>
  <si>
    <t>No. of Responses</t>
  </si>
  <si>
    <t>Internal</t>
  </si>
  <si>
    <t>External</t>
  </si>
  <si>
    <t>Overall</t>
  </si>
  <si>
    <t>Female</t>
  </si>
  <si>
    <t>Male</t>
  </si>
  <si>
    <t>Did not specify</t>
  </si>
  <si>
    <t>B. Distribution of Customers Served by Age Group</t>
  </si>
  <si>
    <t>Age Group</t>
  </si>
  <si>
    <t>19 or lower</t>
  </si>
  <si>
    <t>20-34</t>
  </si>
  <si>
    <t>35-49</t>
  </si>
  <si>
    <t>50-64</t>
  </si>
  <si>
    <t>65 or higher</t>
  </si>
  <si>
    <t>Total:</t>
  </si>
  <si>
    <t>C. Total Number of Customers by Customer Type</t>
  </si>
  <si>
    <t>Customer Type</t>
  </si>
  <si>
    <t>Citizen</t>
  </si>
  <si>
    <t>Business</t>
  </si>
  <si>
    <t>Government</t>
  </si>
  <si>
    <t>D. Total Number of Customers by Type of Transaction per TESDA Programs and Services</t>
  </si>
  <si>
    <t>Assessment &amp; Certification</t>
  </si>
  <si>
    <t>Program Registration</t>
  </si>
  <si>
    <t>Training</t>
  </si>
  <si>
    <t>Scholarship</t>
  </si>
  <si>
    <t>Admin. Related</t>
  </si>
  <si>
    <t>Others</t>
  </si>
  <si>
    <t>E. Total Number of Customers by Type of Transaction per TESDA Programs and Services</t>
  </si>
  <si>
    <t>Nature of Transaction</t>
  </si>
  <si>
    <t>Total Transactions</t>
  </si>
  <si>
    <t>Inquiry</t>
  </si>
  <si>
    <t>Complaint</t>
  </si>
  <si>
    <t>F. Total Number of Customers by Service Rendered based on the Citizens Charter Service Offered</t>
  </si>
  <si>
    <t>External Services Offered</t>
  </si>
  <si>
    <t>Overall Rating</t>
  </si>
  <si>
    <t>Internal Services Offered</t>
  </si>
  <si>
    <t>G. Citizen's Charter Questions</t>
  </si>
  <si>
    <t>Questions</t>
  </si>
  <si>
    <t>Percentage</t>
  </si>
  <si>
    <t>CC1. I know what a CC is and I saw this office's CC</t>
  </si>
  <si>
    <t>CC1. I know what a CC is but I did not see this office's CC</t>
  </si>
  <si>
    <t>CC1. I learned of the CC only when I saw this office's CC</t>
  </si>
  <si>
    <t>CC1. I do not know what a CC is and I did not see one in this office</t>
  </si>
  <si>
    <t>CC2. Easy to see</t>
  </si>
  <si>
    <t>CC2. Somewhat easy to see</t>
  </si>
  <si>
    <t>CC2. Difficult to see</t>
  </si>
  <si>
    <t>CC2. Not visible at all</t>
  </si>
  <si>
    <t>CC2. N/A</t>
  </si>
  <si>
    <t>CC3. Helped very much</t>
  </si>
  <si>
    <t>CC3. Somewhat helped</t>
  </si>
  <si>
    <t>CC3. Did not help</t>
  </si>
  <si>
    <t>CC3. N/A</t>
  </si>
  <si>
    <t>H. Action Provided Relative to Purpose of Visit</t>
  </si>
  <si>
    <t>Provided a Direct and Concrete Response / Information</t>
  </si>
  <si>
    <t>Referred to RO</t>
  </si>
  <si>
    <t>Referred to PO/DO</t>
  </si>
  <si>
    <t>Referred to Focal</t>
  </si>
  <si>
    <t>Referred to TVIs</t>
  </si>
  <si>
    <t>Referred Assessment Centers</t>
  </si>
  <si>
    <t>I. Service Quality Dimensions (SQD) Results</t>
  </si>
  <si>
    <t>Service Quality Dimension</t>
  </si>
  <si>
    <t xml:space="preserve"> Total 
Responses</t>
  </si>
  <si>
    <t>SA</t>
  </si>
  <si>
    <t>A</t>
  </si>
  <si>
    <t>NAD</t>
  </si>
  <si>
    <t>D</t>
  </si>
  <si>
    <t>SD</t>
  </si>
  <si>
    <t>N/A</t>
  </si>
  <si>
    <t>SQD1 - Kakayahang Tumugon (Responsiveness)</t>
  </si>
  <si>
    <t>SQD2 - Pagiging Maaasahan (Reliability)</t>
  </si>
  <si>
    <t>SQD3 - Akses at Pasilidad (Access and Facilities)</t>
  </si>
  <si>
    <t>SQD4 - Komunikasyon (Communication)</t>
  </si>
  <si>
    <t>SQD5 - Mga Halaga (Costs)</t>
  </si>
  <si>
    <t>SQD6 - Integridad (Integrity)</t>
  </si>
  <si>
    <t>SQD7 - Katiyakan (Assurance)</t>
  </si>
  <si>
    <t>SQD8 - Kinalabasan (Outcome)</t>
  </si>
  <si>
    <t>SQD0 Results</t>
  </si>
  <si>
    <t>SQD0 - Nasiyahan sa Serbisyo (Satisfaction of Services)</t>
  </si>
  <si>
    <t>J. Overall Rating</t>
  </si>
  <si>
    <t>Rating</t>
  </si>
  <si>
    <t>Lubhang Sumasang-ayon (Strongly Agree)</t>
  </si>
  <si>
    <t>Sumasang-ayon (Agree)</t>
  </si>
  <si>
    <t>Walang Sagot (Neither Agree nor Disagree)</t>
  </si>
  <si>
    <t>Hindi Sumasang-ayon (Disagree)</t>
  </si>
  <si>
    <t>Lubhang Hindi Sumasang-ayon (Strongly Disagreee)</t>
  </si>
  <si>
    <t>ANALYSIS:</t>
  </si>
  <si>
    <t>____________________________________________________________________________________________________________________________________________________________________________________________________________________________________________________________</t>
  </si>
  <si>
    <t>(Full Name)</t>
  </si>
  <si>
    <t>TESDA-OP-AS-03-F07(B)</t>
  </si>
  <si>
    <t>SUMMARY FEEDBACK REPORT GATHERED THROUGH ONLINE</t>
  </si>
  <si>
    <t>(Online Customer Feedback Form)</t>
  </si>
  <si>
    <t>D. Total Number of Customers by Type of Transaction</t>
  </si>
  <si>
    <t>CC1. Yes, aware before my transaction with this office</t>
  </si>
  <si>
    <t>CC1. Yes, but aware only when I saw the CC of this office</t>
  </si>
  <si>
    <t>CC1. No, not aware of the CC</t>
  </si>
  <si>
    <t>CC2. Yes, the CC was easy to find</t>
  </si>
  <si>
    <t>CC2. Yes, but the CC was hard to find</t>
  </si>
  <si>
    <t>CC2. No, I did not see this office’s CC</t>
  </si>
  <si>
    <t>CC3. Yes, I was able to use the CC</t>
  </si>
  <si>
    <t>CC3. No, I was not able to use the CC because</t>
  </si>
  <si>
    <t>H. Action Provided Relative to Transaction</t>
  </si>
  <si>
    <t>Service Quality Dimensions</t>
  </si>
  <si>
    <t>TESDA-OP-TESDO-03-F09</t>
  </si>
  <si>
    <t xml:space="preserve">Technical Education and Skills Development Authority </t>
  </si>
  <si>
    <t>(TESDA)</t>
  </si>
  <si>
    <t>Transmittal (Year)</t>
  </si>
  <si>
    <t>TRANSMITTAL OF DOCUMENTS, REPORTS AND ELECTRONIC MAILS (e-mail)</t>
  </si>
  <si>
    <t>(DD/MM/YYYY)</t>
  </si>
  <si>
    <t>TO:</t>
  </si>
  <si>
    <t>FROM:</t>
  </si>
  <si>
    <t xml:space="preserve">         (Name and Designation)</t>
  </si>
  <si>
    <t>(Designation and Office)</t>
  </si>
  <si>
    <t xml:space="preserve">         (Office)</t>
  </si>
  <si>
    <t>DATE OF DOCUMENT</t>
  </si>
  <si>
    <t>DETAILS</t>
  </si>
  <si>
    <t>TRACKING NUMBER: (__________________)</t>
  </si>
  <si>
    <t xml:space="preserve">       (DD/MM/YYYY)</t>
  </si>
  <si>
    <t xml:space="preserve">                          (SUMMARY / INSTRUCTION)</t>
  </si>
  <si>
    <t>________________________</t>
  </si>
  <si>
    <t>(Name and Designation)</t>
  </si>
  <si>
    <t>TESDA-OP-TESDO-03-F10</t>
  </si>
  <si>
    <t>Technical Education and Skills Development Authority</t>
  </si>
  <si>
    <t>Year ____</t>
  </si>
  <si>
    <t>COMPLAINT REPORT FORM</t>
  </si>
  <si>
    <t>DATE</t>
  </si>
  <si>
    <t xml:space="preserve">NAME OF COMPLAINANT: </t>
  </si>
  <si>
    <t>COMPLAINT</t>
  </si>
  <si>
    <t>RECEIVED BY:</t>
  </si>
  <si>
    <t>RECEIVED ON:</t>
  </si>
  <si>
    <t>Signature</t>
  </si>
  <si>
    <t>NATURE OF COMPLAINT</t>
  </si>
  <si>
    <t>DETAILS  OF COMPLAINT</t>
  </si>
  <si>
    <t>ACTION TAKEN</t>
  </si>
  <si>
    <t>Details of Action Taken:</t>
  </si>
  <si>
    <t>Name and Position of Personnel Acting on complaints</t>
  </si>
  <si>
    <t>Date:</t>
  </si>
  <si>
    <t>Noted  by:</t>
  </si>
  <si>
    <t>ACKNOWLEDGMENT OF ACTION TAKEN</t>
  </si>
  <si>
    <t>CONFORME</t>
  </si>
  <si>
    <t>Signature over Printed Name</t>
  </si>
  <si>
    <t>SUMMARY OF CUSTOMER COMMENTS</t>
  </si>
  <si>
    <t xml:space="preserve">Central / Region: </t>
  </si>
  <si>
    <t>Division / Province / District:</t>
  </si>
  <si>
    <t>Citizens’ Charter Services Availed by Respondents</t>
  </si>
  <si>
    <t>Summary of Clients Comments</t>
  </si>
  <si>
    <t>Action/s Taken</t>
  </si>
  <si>
    <t>SUMMARY OF CUSTOMERS SERVED PER DECLARED SERVICES IN THE CITIZENS CHARTER</t>
  </si>
  <si>
    <t>Division/Province/</t>
  </si>
  <si>
    <t>Citizen’s Charter Services Availed by Respondents</t>
  </si>
  <si>
    <t>Month</t>
  </si>
  <si>
    <t>Total Number of Clients per Services Offered</t>
  </si>
  <si>
    <t>TOTAL</t>
  </si>
  <si>
    <t>TESDA-OP-TESDO-03-F13</t>
  </si>
  <si>
    <t>Complaint Risk-Opportunity Assessment</t>
  </si>
  <si>
    <t>Nature of Complaint/Issue</t>
  </si>
  <si>
    <t>Risk and/or Opportunity</t>
  </si>
  <si>
    <t>Risk Rating</t>
  </si>
  <si>
    <t>Result of Action Taken</t>
  </si>
  <si>
    <t>(a)</t>
  </si>
  <si>
    <t>(b)</t>
  </si>
  <si>
    <t>(c)</t>
  </si>
  <si>
    <t>(d)</t>
  </si>
  <si>
    <t>(e)</t>
  </si>
  <si>
    <t>(f)</t>
  </si>
  <si>
    <t>External Services</t>
  </si>
  <si>
    <t>n/a</t>
  </si>
  <si>
    <t>MARLON M. VERCELES</t>
  </si>
  <si>
    <t>CUSAT Focal</t>
  </si>
  <si>
    <t>OIC-Administrator</t>
  </si>
  <si>
    <t>SHARON S. ESTIGOY</t>
  </si>
  <si>
    <t xml:space="preserve">Period Covered:     </t>
  </si>
  <si>
    <t>#1</t>
  </si>
  <si>
    <t>#2</t>
  </si>
  <si>
    <t>#3</t>
  </si>
  <si>
    <t>#4</t>
  </si>
  <si>
    <t>CC1</t>
  </si>
  <si>
    <t>CC2</t>
  </si>
  <si>
    <t>CC3</t>
  </si>
  <si>
    <t>#5</t>
  </si>
  <si>
    <t>X</t>
  </si>
  <si>
    <t>overall rating</t>
  </si>
  <si>
    <t>DO NOT INSERT BELOW THIS LINE</t>
  </si>
  <si>
    <t>External/ Internal</t>
  </si>
  <si>
    <t>Internal Services</t>
  </si>
  <si>
    <t>Type of  Services</t>
  </si>
  <si>
    <t>External Client</t>
  </si>
  <si>
    <t>Internal Client</t>
  </si>
  <si>
    <t>Client Type 
(Citizen / Business / Government) + External/ Internal</t>
  </si>
  <si>
    <t>Gender + External/ Internal</t>
  </si>
  <si>
    <t>Type of Transaction + External/ Internal</t>
  </si>
  <si>
    <t>Age+ External/ Internal</t>
  </si>
  <si>
    <t>Type of Transaction (Inquiry/ complaint)</t>
  </si>
  <si>
    <t>PROVINCIAL TRAINING CENTER-LA UNION</t>
  </si>
  <si>
    <t>Citizens Charter Score</t>
  </si>
  <si>
    <t>External / Internal</t>
  </si>
  <si>
    <t>Application for Scholarship and Enrollment</t>
  </si>
  <si>
    <t>Availment of Scholarship Program</t>
  </si>
  <si>
    <t>Community- Based Training</t>
  </si>
  <si>
    <t>Conduct of Assessment and Certification</t>
  </si>
  <si>
    <t>Conduct of Training Induction Program</t>
  </si>
  <si>
    <t>Customer Inquiry and Feedback thru Public Assistance and Complaint Desk</t>
  </si>
  <si>
    <t>Customer Inquiry and Feedback thru Mails</t>
  </si>
  <si>
    <t>Customer Inquiry and Feedback thru Calls</t>
  </si>
  <si>
    <t>Issuance of Certificate of Training</t>
  </si>
  <si>
    <t>Payment of Training Support Fund</t>
  </si>
  <si>
    <t>Replacement of Lost Training Certificate</t>
  </si>
  <si>
    <t>Citizens Charter Service</t>
  </si>
  <si>
    <t>definition and understanding</t>
  </si>
  <si>
    <t>(question)- how about FREE TRAINING</t>
  </si>
  <si>
    <t>Citizen's Charter Service</t>
  </si>
  <si>
    <t>E. Total Number of Customers by Nature of Transaction per TESDA Programs and Services</t>
  </si>
  <si>
    <t>October (2024)</t>
  </si>
  <si>
    <t>1 day</t>
  </si>
  <si>
    <t>PRISCILLA  N. SORIANO
0963-212-7724</t>
  </si>
  <si>
    <t>EVELYN L. MONTIZON
09468-353-588</t>
  </si>
  <si>
    <t>EURIKA R. NEMIR
0981-322-0888</t>
  </si>
  <si>
    <t>BELINDA A. SARMIENTO</t>
  </si>
  <si>
    <t>GLORY N. MORGATE
0951-050-9157</t>
  </si>
  <si>
    <t>DJHOANNA A. DELA CRUZ</t>
  </si>
  <si>
    <t>LETICIA N. NELMIDA
0948-117-6304</t>
  </si>
  <si>
    <t xml:space="preserve">MARGIELINE O. NODORA </t>
  </si>
  <si>
    <t xml:space="preserve">	rowenaferrernuval@gmail.com</t>
  </si>
  <si>
    <t>margielineolidonodora@yahoo.com</t>
  </si>
  <si>
    <t>priscillanavor@gmail.com</t>
  </si>
  <si>
    <t xml:space="preserve">	maryanelmida@gmail.com</t>
  </si>
  <si>
    <t>nillocristy13@gmail.com</t>
  </si>
  <si>
    <t>violetavengaso@gmail.com</t>
  </si>
  <si>
    <t>morgateglory@gmail.com</t>
  </si>
  <si>
    <t>evelynlaureagamontizon@gmail.com</t>
  </si>
  <si>
    <t>belindasarmiento578@gmail.com</t>
  </si>
  <si>
    <t>eurikadelrosario@gmail.com</t>
  </si>
  <si>
    <t>CSM-2024-11-001</t>
  </si>
  <si>
    <t>CSM-2024-11-002</t>
  </si>
  <si>
    <t>CSM-2024-11-003</t>
  </si>
  <si>
    <t>CSM-2024-11-004</t>
  </si>
  <si>
    <t>CSM-2024-11-005</t>
  </si>
  <si>
    <t>CSM-2024-11-006</t>
  </si>
  <si>
    <t>CSM-2024-11-007</t>
  </si>
  <si>
    <t>CSM-2024-11-008</t>
  </si>
  <si>
    <t>CSM-2024-11-009</t>
  </si>
  <si>
    <t>CSM-2024-11-010</t>
  </si>
  <si>
    <t>VIOLETA V. NOBLE 0963-423-5795</t>
  </si>
  <si>
    <t>none</t>
  </si>
  <si>
    <t>ROWENA F. NUVAL
0951-951-1471</t>
  </si>
  <si>
    <t>JUDITH NELMIDA BALALA</t>
  </si>
  <si>
    <t>judithnelmidabalala@gmail.com</t>
  </si>
  <si>
    <t>24riverajessica@gmail.com</t>
  </si>
  <si>
    <t>jakeortegalopez@gmail.com</t>
  </si>
  <si>
    <t>maraniongemmaerece@gmail.com</t>
  </si>
  <si>
    <t>reginanullar@gmail.com</t>
  </si>
  <si>
    <t>mcostales2780@gmail.com</t>
  </si>
  <si>
    <t>emilylopezyahoocom015@gmail.com</t>
  </si>
  <si>
    <t>JESSICA B. RIVERA</t>
  </si>
  <si>
    <t>CATHERINE L. PASCUA</t>
  </si>
  <si>
    <t>GEMMA E. MARANION</t>
  </si>
  <si>
    <t>REGINA A. NULLAR</t>
  </si>
  <si>
    <t>VERONICA C. CAYOG</t>
  </si>
  <si>
    <t>JACKIELOU L. MIQUE</t>
  </si>
  <si>
    <t>I/ PTC-La Union</t>
  </si>
  <si>
    <t>CSM-2024-11-011</t>
  </si>
  <si>
    <t>CSM-2024-11-012</t>
  </si>
  <si>
    <t>CSM-2024-11-013</t>
  </si>
  <si>
    <t>CSM-2024-11-014</t>
  </si>
  <si>
    <t>CSM-2024-11-015</t>
  </si>
  <si>
    <t>CSM-2024-11-016</t>
  </si>
  <si>
    <t>CSM-2024-11-017</t>
  </si>
  <si>
    <t>CSM-2024-11-018</t>
  </si>
  <si>
    <t>CSM-2024-11-019</t>
  </si>
  <si>
    <t>CSM-2024-11-020</t>
  </si>
  <si>
    <t>angelinebadriatico@gmail.com</t>
  </si>
  <si>
    <t>rochellealgas@gmail.com</t>
  </si>
  <si>
    <t>maryrose.amb.7@gmail.com</t>
  </si>
  <si>
    <t>balanonmarissa7@gmail.com</t>
  </si>
  <si>
    <t>jonidangca14@gmail.com</t>
  </si>
  <si>
    <t>alicuasabel7@gmail.com</t>
  </si>
  <si>
    <t>naidajamolin012@gmail.com</t>
  </si>
  <si>
    <t>halogremedios@gmail.com</t>
  </si>
  <si>
    <t>salviegarcia0621@gmail.com</t>
  </si>
  <si>
    <t>bjiemenez102279@.com</t>
  </si>
  <si>
    <t>madayagracquel21@gmail.com</t>
  </si>
  <si>
    <t>marinasmichaelapauleen27@gmail.com</t>
  </si>
  <si>
    <t>leticiamendoza012@gmail.com</t>
  </si>
  <si>
    <t>Monesjuanita2@gmail.com</t>
  </si>
  <si>
    <t>Luzmunar71@gmail.com</t>
  </si>
  <si>
    <t>janeofiaza800@gmail.com</t>
  </si>
  <si>
    <t>adaliaoligario@gmail.com</t>
  </si>
  <si>
    <t>mariacorazonfernandez927@gmail.com</t>
  </si>
  <si>
    <t>evangelinepaneda8@gmail.com</t>
  </si>
  <si>
    <t>pugoenmarlyn@gmail.com</t>
  </si>
  <si>
    <t>gel525600@gmail.com</t>
  </si>
  <si>
    <t>nessalting28@gmail.com</t>
  </si>
  <si>
    <t>azon01tejano@gmail.com</t>
  </si>
  <si>
    <t>tolentinochantal29@gmail.com</t>
  </si>
  <si>
    <t>ginadelacruztumbaga@yahoo.com</t>
  </si>
  <si>
    <t>Angelina B. Adriatico
0912-276-5686</t>
  </si>
  <si>
    <t>Rochelle R. Algas
0909-218-1228</t>
  </si>
  <si>
    <t>Ma. Rosa B. Ambeguia
0970-112-9407</t>
  </si>
  <si>
    <t>Marissa N. Balanon
0930-144-2462</t>
  </si>
  <si>
    <t>Joni M. Dangca
0965-803-0982</t>
  </si>
  <si>
    <t>Abel A. Ditche
0910-740-3800</t>
  </si>
  <si>
    <t>Naida J. Garcia
0936-964-5747</t>
  </si>
  <si>
    <t>Remedios N. Halog
0910-929-2629</t>
  </si>
  <si>
    <t>Salvacion G. Hipolito
0938-326-9920</t>
  </si>
  <si>
    <t>Beatriz C. Jimenez
0966-603-8212</t>
  </si>
  <si>
    <t>Racquel C. Madayag
0931-741-6331</t>
  </si>
  <si>
    <t>Claire C. Mariñas
0966-604-5580</t>
  </si>
  <si>
    <t>Leticia G. Mendoza
0967-832-0232</t>
  </si>
  <si>
    <t>Juanita D. Mones
0912-202-0915</t>
  </si>
  <si>
    <t>Luzviminda C. Munar
0910-686-3683</t>
  </si>
  <si>
    <t>Jane E. Ofiaza
0962-657-3832</t>
  </si>
  <si>
    <t>Adalia V. Oligario
0930-244-3224</t>
  </si>
  <si>
    <t>Maria Corazon F. Oropilla
0946-623-1106</t>
  </si>
  <si>
    <t>Evangeline R. Paneda
0963-254-5242</t>
  </si>
  <si>
    <t>Marlyn K. Pugoen
0908-285-0777</t>
  </si>
  <si>
    <t>Melissa B. Rivera
0927-853-3582</t>
  </si>
  <si>
    <t>Nerissa P. Salting
0956-592-3300</t>
  </si>
  <si>
    <t>Corazon C. Tejano
0970-816-6685</t>
  </si>
  <si>
    <t>Chantal C. Tolentino
0945-483-6095</t>
  </si>
  <si>
    <t>Gina D. Tumbaga
0915-830-5095</t>
  </si>
  <si>
    <t>10/30/2024</t>
  </si>
  <si>
    <t>20 days</t>
  </si>
  <si>
    <t xml:space="preserve">jimsonabbaco15@gmail.com 
</t>
  </si>
  <si>
    <t>jonathanabbaco@gmail.com</t>
  </si>
  <si>
    <t>aljonaspuria@gmail.com</t>
  </si>
  <si>
    <t>arvintimothya@gmail.com</t>
  </si>
  <si>
    <t>marcelinogalerabanera@gmail.com</t>
  </si>
  <si>
    <t>calpokenneth@gmail.com</t>
  </si>
  <si>
    <t>geromecarpio768@gmail.com</t>
  </si>
  <si>
    <t>restoesta7@gmail.com</t>
  </si>
  <si>
    <t>amiraaspuria88@gmail.com</t>
  </si>
  <si>
    <t>marlonefernandez251979@gmail.com</t>
  </si>
  <si>
    <t>galiernesto937@gmail.com</t>
  </si>
  <si>
    <t>realalexisgayo@gmail.com</t>
  </si>
  <si>
    <t>aogirilacsina@gmail.com</t>
  </si>
  <si>
    <t>johnlascanas277@gmail.com</t>
  </si>
  <si>
    <t>manzano.raca.rm@gmail.com</t>
  </si>
  <si>
    <t>greggtmendoza@gmail.com</t>
  </si>
  <si>
    <t>gemuel40@gmail.com</t>
  </si>
  <si>
    <t>maveriks2127@gmail.com</t>
  </si>
  <si>
    <t>danterivera.dj22@gmail.com</t>
  </si>
  <si>
    <t>ian.salazar94@gmail.com</t>
  </si>
  <si>
    <t>randysoriano1976@gmail.com</t>
  </si>
  <si>
    <t>jhef_ulanday@yahoo.com</t>
  </si>
  <si>
    <t>viloriadominic58@gmail.com</t>
  </si>
  <si>
    <t>chookstv07@gmail.com</t>
  </si>
  <si>
    <t>Jimson B. Abbaco  0995-168-2437</t>
  </si>
  <si>
    <t>Jonathan  B. Abbaco  0992-416-9119</t>
  </si>
  <si>
    <t>Aljon E. Aspuria  0966-140-7767</t>
  </si>
  <si>
    <t>Arvin Timothy C. Aspuria  0966-331-0229</t>
  </si>
  <si>
    <t>Marcelino G. Banera  0925-800-6896</t>
  </si>
  <si>
    <t>Kenneth D. Calpo  0946-837-5514</t>
  </si>
  <si>
    <t>Gerome G. Carpio  0991-371-1056</t>
  </si>
  <si>
    <t>Robert  D. Estoesta  0951-301-1396</t>
  </si>
  <si>
    <t>Alexis Jay L. Estolas  0948-824-6948</t>
  </si>
  <si>
    <t>Marlon E. Fernandez  0993-665-8597</t>
  </si>
  <si>
    <t>Ernesto S. Gali  0928-378-8578</t>
  </si>
  <si>
    <t>Alexis Jan Kelly A. Gayo  0977-127-6326</t>
  </si>
  <si>
    <t>James Rydell   A. Lacsina  0917-938-3309</t>
  </si>
  <si>
    <t>John F. Lascañas  0967-062-8998</t>
  </si>
  <si>
    <t>Randy C. Manzano  0945-829-3184</t>
  </si>
  <si>
    <t>Greggy   T. Mendoza  9053457181</t>
  </si>
  <si>
    <t>Gemuel B. Nisperos  0921-319-3454</t>
  </si>
  <si>
    <t>Ferret Kenn M. Olermo  0966-450-7866</t>
  </si>
  <si>
    <t>Dante F. Rivera, Jr. 0961-814-5042</t>
  </si>
  <si>
    <t>Ian Justin B. Salazar  0948-728-5164</t>
  </si>
  <si>
    <t>Randy S. Soriano  0933-850-6445</t>
  </si>
  <si>
    <t>Jeffrey V. Ulanday  9478790316</t>
  </si>
  <si>
    <t>Dominic L. Viloria  0977-270-7584</t>
  </si>
  <si>
    <t>Dexter John S. Viloria  0956-485-5825</t>
  </si>
  <si>
    <t>Conducted EIM NC II-CBT under TSB scholarship from October 9- 29, 2024</t>
  </si>
  <si>
    <t>10/29/2024</t>
  </si>
  <si>
    <t>10 days</t>
  </si>
  <si>
    <t>CSM-2024-11-021</t>
  </si>
  <si>
    <t>CSM-2024-11-022</t>
  </si>
  <si>
    <t>CSM-2024-11-023</t>
  </si>
  <si>
    <t>CSM-2024-11-024</t>
  </si>
  <si>
    <t>CSM-2024-11-025</t>
  </si>
  <si>
    <t>CSM-2024-11-026</t>
  </si>
  <si>
    <t>CSM-2024-11-027</t>
  </si>
  <si>
    <t>CSM-2024-11-028</t>
  </si>
  <si>
    <t>CSM-2024-11-029</t>
  </si>
  <si>
    <t>CSM-2024-11-030</t>
  </si>
  <si>
    <t>CSM-2024-11-031</t>
  </si>
  <si>
    <t>CSM-2024-11-032</t>
  </si>
  <si>
    <t>CSM-2024-11-033</t>
  </si>
  <si>
    <t>CSM-2024-11-034</t>
  </si>
  <si>
    <t>CSM-2024-11-035</t>
  </si>
  <si>
    <t>CSM-2024-11-036</t>
  </si>
  <si>
    <t>CSM-2024-11-037</t>
  </si>
  <si>
    <t>CSM-2024-11-038</t>
  </si>
  <si>
    <t>CSM-2024-11-039</t>
  </si>
  <si>
    <t>CSM-2024-11-040</t>
  </si>
  <si>
    <t>CSM-2024-11-041</t>
  </si>
  <si>
    <t>CSM-2024-11-042</t>
  </si>
  <si>
    <t>CSM-2024-11-043</t>
  </si>
  <si>
    <t>CSM-2024-11-044</t>
  </si>
  <si>
    <t>CSM-2024-11-045</t>
  </si>
  <si>
    <t>CSM-2024-11-046</t>
  </si>
  <si>
    <t>CSM-2024-11-047</t>
  </si>
  <si>
    <t>CSM-2024-11-048</t>
  </si>
  <si>
    <t>CSM-2024-11-049</t>
  </si>
  <si>
    <t>CSM-2024-11-050</t>
  </si>
  <si>
    <t>CSM-2024-11-051</t>
  </si>
  <si>
    <t>CSM-2024-11-052</t>
  </si>
  <si>
    <t>CSM-2024-11-053</t>
  </si>
  <si>
    <t>CSM-2024-11-054</t>
  </si>
  <si>
    <t>CSM-2024-11-055</t>
  </si>
  <si>
    <t>CSM-2024-11-056</t>
  </si>
  <si>
    <t>CSM-2024-11-057</t>
  </si>
  <si>
    <t>CSM-2024-11-058</t>
  </si>
  <si>
    <t>CSM-2024-11-059</t>
  </si>
  <si>
    <t>CSM-2024-11-060</t>
  </si>
  <si>
    <t>CSM-2024-11-061</t>
  </si>
  <si>
    <t>CSM-2024-11-062</t>
  </si>
  <si>
    <t>CSM-2024-11-063</t>
  </si>
  <si>
    <t>CSM-2024-11-064</t>
  </si>
  <si>
    <t>CSM-2024-11-065</t>
  </si>
  <si>
    <t>CSM-2024-11-066</t>
  </si>
  <si>
    <t>Conducted BHS NC II competency assessment October 5, 2024</t>
  </si>
  <si>
    <t>Conducted BHS NC II competency assessment October 6, 2024</t>
  </si>
  <si>
    <t>Conducted BHS NC II-CBT under TSB scholarship from October 9- 30, 2024</t>
  </si>
  <si>
    <t>SQD</t>
  </si>
  <si>
    <t>5- N/A</t>
  </si>
  <si>
    <t>4- N/A</t>
  </si>
  <si>
    <t>Complaint/ Query</t>
  </si>
  <si>
    <t>value (age)</t>
  </si>
  <si>
    <t>gggggggggggggggggggggg</t>
  </si>
  <si>
    <t>n</t>
  </si>
  <si>
    <t>No. 1</t>
  </si>
  <si>
    <t>No. 2</t>
  </si>
  <si>
    <t>No. 3</t>
  </si>
  <si>
    <t>No. 4</t>
  </si>
  <si>
    <t>No. 5</t>
  </si>
  <si>
    <t>value (SQD0)</t>
  </si>
  <si>
    <t>value (SQD1)</t>
  </si>
  <si>
    <t>value (SQD2)</t>
  </si>
  <si>
    <t>value (SQD3)</t>
  </si>
  <si>
    <t>value (SQD4)</t>
  </si>
  <si>
    <t>value (SQD5)</t>
  </si>
  <si>
    <t>value (SQD6)</t>
  </si>
  <si>
    <t>value (SQD7)</t>
  </si>
  <si>
    <t>value (SQD8)</t>
  </si>
  <si>
    <t>value (CC1)</t>
  </si>
  <si>
    <t>value (CC2)</t>
  </si>
  <si>
    <t>value (CC3)</t>
  </si>
  <si>
    <t>Operating Unit:</t>
  </si>
  <si>
    <t>Head of Operating Unit:</t>
  </si>
  <si>
    <t>Cusat Focal:</t>
  </si>
  <si>
    <t>Month:</t>
  </si>
  <si>
    <t>Year: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</si>
  <si>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</si>
  <si>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</si>
  <si>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</si>
  <si>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</si>
  <si>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</si>
  <si>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</si>
  <si>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</si>
  <si>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</si>
  <si>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</si>
  <si>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</si>
  <si>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November</t>
  </si>
  <si>
    <t>1 to 31</t>
  </si>
  <si>
    <t>1 to 28</t>
  </si>
  <si>
    <t>1 to 30</t>
  </si>
  <si>
    <t>Covered Date</t>
  </si>
  <si>
    <t>Leap Year</t>
  </si>
  <si>
    <t>TTI Logo path:</t>
  </si>
  <si>
    <t>Filename</t>
  </si>
  <si>
    <t>TESDA logo.png</t>
  </si>
  <si>
    <t>Bagong Pilipinas.png</t>
  </si>
  <si>
    <t>Emblem</t>
  </si>
  <si>
    <t>Bagong Pilipinas</t>
  </si>
  <si>
    <t>TESDA logo</t>
  </si>
  <si>
    <t>TTI logo</t>
  </si>
  <si>
    <t>Citizens Charter Service-External/ Internal</t>
  </si>
  <si>
    <t>Citizen's Charter Service-External Services</t>
  </si>
  <si>
    <t>Citizen's Charter Service-Internal Services</t>
  </si>
  <si>
    <t>Others:</t>
  </si>
  <si>
    <t>Date coverage:</t>
  </si>
  <si>
    <t xml:space="preserve">Central/Region:     </t>
  </si>
  <si>
    <t xml:space="preserve">District:    </t>
  </si>
  <si>
    <t>Designation/Position Title:</t>
  </si>
  <si>
    <t xml:space="preserve">
2024 MONITORING OF COMPLAINTS RECEIVED
</t>
  </si>
  <si>
    <t>Name of Complainant</t>
  </si>
  <si>
    <t>Complaint Received Thru</t>
  </si>
  <si>
    <t>Summary of Comments</t>
  </si>
  <si>
    <t>Enter complete filename of the Operating Unit Logo (including the image type or format).</t>
  </si>
  <si>
    <t>- Example: PTCLU Logo.png</t>
  </si>
  <si>
    <t xml:space="preserve">The </t>
  </si>
  <si>
    <t>Do not drag one cell to the other as it affects the cell references of formulas.</t>
  </si>
  <si>
    <t>Nature of Transaction (Inquiry/ Complaint)</t>
  </si>
  <si>
    <t xml:space="preserve">-The information will just be kept on being replaced on the same row without the transaction date provided. </t>
  </si>
  <si>
    <t>UPDATED NOTES:</t>
  </si>
  <si>
    <t>For "Did not specify" remarks</t>
  </si>
  <si>
    <t>The logo file should be same of width and height (pixel) for symmetrical presentation in the “FRONT” worksheet.</t>
  </si>
  <si>
    <t>Customer Inquiry and Feedback Through Public Assistance and Complaint Desk</t>
  </si>
  <si>
    <t>Customer Inquiry and Feedback Through Calls</t>
  </si>
  <si>
    <t>CONTACT CENTER UNIT</t>
  </si>
  <si>
    <t>Total Number of PACD Customers</t>
  </si>
  <si>
    <t>Customer Inquiry and Feedback Through Mails</t>
  </si>
  <si>
    <t xml:space="preserve">Region/Executive Office: </t>
  </si>
  <si>
    <t>CENTRAL/REGIONAL/PROVINCIAL OFFICE/TTI</t>
  </si>
  <si>
    <t>Number of Clients</t>
  </si>
  <si>
    <t>Number of Respondents</t>
  </si>
  <si>
    <t>C:\Users\LENOVO\Desktop\CUSAT automated\CUSAT updated from CCU</t>
  </si>
  <si>
    <t>TTI Logo.png</t>
  </si>
  <si>
    <t>off</t>
  </si>
  <si>
    <t>Reference Table</t>
  </si>
  <si>
    <t>CREDIT:</t>
  </si>
  <si>
    <t xml:space="preserve">Developed by: </t>
  </si>
  <si>
    <t>Engr. MARLON M. VERCELES, LPT</t>
  </si>
  <si>
    <t>Position:</t>
  </si>
  <si>
    <t>Technical Education and Skills Development Specialist II</t>
  </si>
  <si>
    <t xml:space="preserve">Special Thanks to: </t>
  </si>
  <si>
    <t>Sir Mark Glenn Escalona of PIAD-CCU</t>
  </si>
  <si>
    <t xml:space="preserve">Provincial Training Center- La Union under the leadership of OIC Administrator (RFASD Chief) Sharon S. Estigoy </t>
  </si>
  <si>
    <t xml:space="preserve">Designation: </t>
  </si>
  <si>
    <t>Cusat Focal</t>
  </si>
  <si>
    <t>Complaints Handling</t>
  </si>
  <si>
    <t>Customer Inquiry and Feedback Through Calls with concerned Office</t>
  </si>
  <si>
    <t>Customer Inquiry and Feedback Through Public Assistance and Complaint Desk with concerned Office</t>
  </si>
  <si>
    <t>Customer Inquiry and Feedback Through SMS and Electronic mails</t>
  </si>
  <si>
    <t>Customer Inquiry and Feedback Through SMS and Electronic mails with concerned Office</t>
  </si>
  <si>
    <t>Complaints Handling-External Services</t>
  </si>
  <si>
    <t>Customer Inquiry and Feedback Through Calls with concerned Office-External Services</t>
  </si>
  <si>
    <t>Customer Inquiry and Feedback Through Public Assistance and Complaint Desk-External Services</t>
  </si>
  <si>
    <t>Customer Inquiry and Feedback Through Public Assistance and Complaint Desk with concerned Office-External Services</t>
  </si>
  <si>
    <t>Customer Inquiry and Feedback Through SMS and Electronic mails-External Services</t>
  </si>
  <si>
    <t>Customer Inquiry and Feedback Through SMS and Electronic mails with concerned Office-External Services</t>
  </si>
  <si>
    <t>Procurement of Supplies, Equipment and Services</t>
  </si>
  <si>
    <t>Customer Inquiry and Feedback Through Calls-External Services</t>
  </si>
  <si>
    <t>Procurement of Supplies, Equipment and Services-Internal Services</t>
  </si>
  <si>
    <t>J. Overall Percentage</t>
  </si>
  <si>
    <t>Application for Assessment and Certification</t>
  </si>
  <si>
    <t>Accreditation of New Competency Assessors</t>
  </si>
  <si>
    <t>Accreditation of Competency Assessment Centers</t>
  </si>
  <si>
    <t>Availment of Scholarship Programs (Face to Face)</t>
  </si>
  <si>
    <t>Availment of Scholarship Programs (Online)</t>
  </si>
  <si>
    <t>Conduct of Training Induction Program (TIP)</t>
  </si>
  <si>
    <t>Issuance of Certification for Authentication and Verification (CAV) of Scholastic Records</t>
  </si>
  <si>
    <t>Issuance of Certified True Copy (CTC) of National Certificate (NC)/ Certificate of Competency (CoC)</t>
  </si>
  <si>
    <t>Issuance of E-Certification (NC/COC)</t>
  </si>
  <si>
    <t>Issuance of National TVET Trainer Certificate</t>
  </si>
  <si>
    <t>Issuance of NC Plastic Card</t>
  </si>
  <si>
    <t>Issuance of Special Order (SO)</t>
  </si>
  <si>
    <t>Online Processing of Program Registration Application</t>
  </si>
  <si>
    <t>Payment of Scholarship Vouchers</t>
  </si>
  <si>
    <t>Payment of Training Support Fund-Last Tranche</t>
  </si>
  <si>
    <t>Preparation of Provincial Qualification Map</t>
  </si>
  <si>
    <t>Release of Starter Toolkits</t>
  </si>
  <si>
    <t>Renewal of Competency Assessor’s Accreditation</t>
  </si>
  <si>
    <t>Renewal of National Certificate/ Certificate of Competency</t>
  </si>
  <si>
    <t>Replacement of Damaged National Certificate/Certificate of Competency</t>
  </si>
  <si>
    <t>Replacement of Lost National Certificate and Certificate of Competency</t>
  </si>
  <si>
    <t>Replacement of National Certificate and Certificate of Competency due to Change of Name</t>
  </si>
  <si>
    <t>Replacement of NC/COC due to Erroneous Entry</t>
  </si>
  <si>
    <t>Issuance of Supplies Available on Stock</t>
  </si>
  <si>
    <t>Application for Assessment and Certification-External Services</t>
  </si>
  <si>
    <t>Accreditation of New Competency Assessors-External Services</t>
  </si>
  <si>
    <t>Accreditation of Competency Assessment Centers-External Services</t>
  </si>
  <si>
    <t>Availment of Scholarship Programs (Face to Face)-External Services</t>
  </si>
  <si>
    <t>Availment of Scholarship Programs (Online)-External Services</t>
  </si>
  <si>
    <t>Conduct of Training Induction Program (TIP)-External Services</t>
  </si>
  <si>
    <t>Issuance of Certification for Authentication and Verification (CAV) of Scholastic Records-External Services</t>
  </si>
  <si>
    <t>Issuance of Certified True Copy (CTC) of National Certificate (NC)/ Certificate of Competency (CoC)-External Services</t>
  </si>
  <si>
    <t>Issuance of E-Certification (NC/COC)-External Services</t>
  </si>
  <si>
    <t>Issuance of National TVET Trainer Certificate-External Services</t>
  </si>
  <si>
    <t>Issuance of NC Plastic Card-External Services</t>
  </si>
  <si>
    <t>Issuance of Special Order (SO)-External Services</t>
  </si>
  <si>
    <t>Online Processing of Program Registration Application-External Services</t>
  </si>
  <si>
    <t>Payment of Scholarship Vouchers-External Services</t>
  </si>
  <si>
    <t>Payment of Training Support Fund-Last Tranche-External Services</t>
  </si>
  <si>
    <t>Preparation of Provincial Qualification Map-External Services</t>
  </si>
  <si>
    <t>Program Registration-External Services</t>
  </si>
  <si>
    <t>Release of Starter Toolkits-External Services</t>
  </si>
  <si>
    <t>Renewal of Competency Assessor’s Accreditation-External Services</t>
  </si>
  <si>
    <t>Renewal of National Certificate/ Certificate of Competency-External Services</t>
  </si>
  <si>
    <t>Replacement of Damaged National Certificate/Certificate of Competency-External Services</t>
  </si>
  <si>
    <t>Replacement of Lost National Certificate and Certificate of Competency-External Services</t>
  </si>
  <si>
    <t>Replacement of National Certificate and Certificate of Competency due to Change of Name-External Services</t>
  </si>
  <si>
    <t>Replacement of NC/COC due to Erroneous Entry-External Services</t>
  </si>
  <si>
    <t>Issuance of Supplies Available on Stock-Internal Services</t>
  </si>
  <si>
    <t>Payment of Scholarship Vouchers-Internal Services</t>
  </si>
  <si>
    <t xml:space="preserve"> </t>
  </si>
  <si>
    <r>
      <t xml:space="preserve">Citizens Charter Service
</t>
    </r>
    <r>
      <rPr>
        <i/>
        <sz val="8"/>
        <rFont val="Arial"/>
        <family val="2"/>
      </rPr>
      <t>(service name stated in the Citizens Charter)</t>
    </r>
  </si>
  <si>
    <r>
      <t xml:space="preserve">Others: </t>
    </r>
    <r>
      <rPr>
        <u/>
        <sz val="11"/>
        <color rgb="FF000000"/>
        <rFont val="Arial Narrow"/>
        <family val="2"/>
      </rPr>
      <t>conducted training and assessment</t>
    </r>
  </si>
  <si>
    <r>
      <t xml:space="preserve">Category
</t>
    </r>
    <r>
      <rPr>
        <sz val="11"/>
        <color theme="1"/>
        <rFont val="Arial"/>
        <family val="2"/>
        <scheme val="minor"/>
      </rPr>
      <t>(</t>
    </r>
    <r>
      <rPr>
        <i/>
        <sz val="11"/>
        <color theme="1"/>
        <rFont val="Arial"/>
        <family val="2"/>
        <scheme val="minor"/>
      </rPr>
      <t>Simple, Complex, Highly Technical</t>
    </r>
    <r>
      <rPr>
        <sz val="11"/>
        <color theme="1"/>
        <rFont val="Arial"/>
        <family val="2"/>
        <scheme val="minor"/>
      </rPr>
      <t>)</t>
    </r>
  </si>
  <si>
    <r>
      <t xml:space="preserve">error means the filename does not exact with the one encoded on the textbox. Press </t>
    </r>
    <r>
      <rPr>
        <b/>
        <sz val="11"/>
        <color rgb="FF000000"/>
        <rFont val="Calibri"/>
        <family val="2"/>
      </rPr>
      <t>end</t>
    </r>
    <r>
      <rPr>
        <sz val="11"/>
        <color rgb="FF000000"/>
        <rFont val="Calibri"/>
        <family val="2"/>
      </rPr>
      <t xml:space="preserve"> and copy exactly the file name</t>
    </r>
  </si>
  <si>
    <r>
      <t xml:space="preserve">The range used in the monitoring of feedback form for customer responses is from </t>
    </r>
    <r>
      <rPr>
        <b/>
        <sz val="11"/>
        <color rgb="FF000000"/>
        <rFont val="Calibri"/>
        <family val="2"/>
      </rPr>
      <t>ROW 10 TO ROW 509</t>
    </r>
    <r>
      <rPr>
        <sz val="11"/>
        <color rgb="FF000000"/>
        <rFont val="Calibri"/>
        <family val="2"/>
      </rPr>
      <t xml:space="preserve">, </t>
    </r>
    <r>
      <rPr>
        <b/>
        <sz val="11"/>
        <color rgb="FF000000"/>
        <rFont val="Calibri"/>
        <family val="2"/>
      </rPr>
      <t>HIDE</t>
    </r>
    <r>
      <rPr>
        <sz val="11"/>
        <color rgb="FF000000"/>
        <rFont val="Calibri"/>
        <family val="2"/>
      </rPr>
      <t xml:space="preserve"> the remaining unutilized rows for printing and presentation purposes.</t>
    </r>
  </si>
  <si>
    <r>
      <t xml:space="preserve">Please do not </t>
    </r>
    <r>
      <rPr>
        <b/>
        <sz val="11"/>
        <color rgb="FF000000"/>
        <rFont val="Calibri"/>
        <family val="2"/>
      </rPr>
      <t xml:space="preserve">INSERT </t>
    </r>
    <r>
      <rPr>
        <sz val="11"/>
        <color rgb="FF000000"/>
        <rFont val="Calibri"/>
        <family val="2"/>
      </rPr>
      <t>additional rows from row 10 to row 509 in "Feedback forms" worksheet due to the formula corresponded to each of the rows/cells.</t>
    </r>
  </si>
  <si>
    <r>
      <t xml:space="preserve">When refreshing content for the next reporting period, just erase the data input. Do not </t>
    </r>
    <r>
      <rPr>
        <b/>
        <sz val="11"/>
        <color rgb="FF000000"/>
        <rFont val="Calibri"/>
        <family val="2"/>
      </rPr>
      <t>DELETE/CUT</t>
    </r>
    <r>
      <rPr>
        <sz val="11"/>
        <color rgb="FF000000"/>
        <rFont val="Calibri"/>
        <family val="2"/>
      </rPr>
      <t xml:space="preserve"> the entire row of cells from the row header.</t>
    </r>
  </si>
  <si>
    <r>
      <t>1. The Filename of the Operating Unit logo should always be "</t>
    </r>
    <r>
      <rPr>
        <b/>
        <sz val="10"/>
        <color rgb="FFC00000"/>
        <rFont val="Arial"/>
        <family val="2"/>
        <scheme val="minor"/>
      </rPr>
      <t>TTI logo</t>
    </r>
    <r>
      <rPr>
        <sz val="10"/>
        <color rgb="FF000000"/>
        <rFont val="Arial"/>
        <family val="2"/>
        <scheme val="minor"/>
      </rPr>
      <t>" with filename extension "</t>
    </r>
    <r>
      <rPr>
        <b/>
        <sz val="10"/>
        <color rgb="FFC00000"/>
        <rFont val="Arial"/>
        <family val="2"/>
        <scheme val="minor"/>
      </rPr>
      <t>.png</t>
    </r>
    <r>
      <rPr>
        <sz val="10"/>
        <color rgb="FF000000"/>
        <rFont val="Arial"/>
        <family val="2"/>
        <scheme val="minor"/>
      </rPr>
      <t>", thus, "</t>
    </r>
    <r>
      <rPr>
        <b/>
        <sz val="10"/>
        <color rgb="FFC00000"/>
        <rFont val="Arial"/>
        <family val="2"/>
        <scheme val="minor"/>
      </rPr>
      <t>TTI logo.png</t>
    </r>
    <r>
      <rPr>
        <sz val="10"/>
        <color rgb="FF000000"/>
        <rFont val="Arial"/>
        <family val="2"/>
        <scheme val="minor"/>
      </rPr>
      <t>"</t>
    </r>
  </si>
  <si>
    <r>
      <t xml:space="preserve">2. If client did not provide information on his/her </t>
    </r>
    <r>
      <rPr>
        <b/>
        <sz val="10"/>
        <color rgb="FFC00000"/>
        <rFont val="Arial"/>
        <family val="2"/>
        <scheme val="minor"/>
      </rPr>
      <t xml:space="preserve">Age, Gender, Customer type, e-mail address </t>
    </r>
    <r>
      <rPr>
        <sz val="10"/>
        <color rgb="FF000000"/>
        <rFont val="Arial"/>
        <family val="2"/>
        <scheme val="minor"/>
      </rPr>
      <t>enter "</t>
    </r>
    <r>
      <rPr>
        <b/>
        <sz val="10"/>
        <color rgb="FFC00000"/>
        <rFont val="Arial"/>
        <family val="2"/>
        <scheme val="minor"/>
      </rPr>
      <t xml:space="preserve">Did not specify" </t>
    </r>
    <r>
      <rPr>
        <sz val="10"/>
        <rFont val="Arial"/>
        <family val="2"/>
        <scheme val="minor"/>
      </rPr>
      <t xml:space="preserve">(not case sensitive) utilizing the term provided in the template. This is for excel to still count the row inputs in these parameters accordingly despite being undisclosed. </t>
    </r>
    <r>
      <rPr>
        <sz val="10"/>
        <color rgb="FF000000"/>
        <rFont val="Arial"/>
        <family val="2"/>
        <scheme val="minor"/>
      </rPr>
      <t xml:space="preserve">  </t>
    </r>
  </si>
  <si>
    <r>
      <t xml:space="preserve">3. The </t>
    </r>
    <r>
      <rPr>
        <b/>
        <sz val="10"/>
        <color rgb="FFC00000"/>
        <rFont val="Arial"/>
        <family val="2"/>
        <scheme val="minor"/>
      </rPr>
      <t xml:space="preserve">transaction date </t>
    </r>
    <r>
      <rPr>
        <sz val="10"/>
        <rFont val="Arial"/>
        <family val="2"/>
        <scheme val="minor"/>
      </rPr>
      <t xml:space="preserve">is the </t>
    </r>
    <r>
      <rPr>
        <sz val="10"/>
        <color rgb="FF000000"/>
        <rFont val="Arial"/>
        <family val="2"/>
        <scheme val="minor"/>
      </rPr>
      <t xml:space="preserve">primary information needed to be entered by encoder on the </t>
    </r>
    <r>
      <rPr>
        <b/>
        <sz val="10"/>
        <color rgb="FFC00000"/>
        <rFont val="Arial"/>
        <family val="2"/>
        <scheme val="minor"/>
      </rPr>
      <t>Transaction</t>
    </r>
    <r>
      <rPr>
        <sz val="10"/>
        <color rgb="FF000000"/>
        <rFont val="Arial"/>
        <family val="2"/>
        <scheme val="minor"/>
      </rPr>
      <t xml:space="preserve"> </t>
    </r>
    <r>
      <rPr>
        <b/>
        <sz val="10"/>
        <color rgb="FFC00000"/>
        <rFont val="Arial"/>
        <family val="2"/>
        <scheme val="minor"/>
      </rPr>
      <t>Data Entry box</t>
    </r>
    <r>
      <rPr>
        <sz val="10"/>
        <color rgb="FFC00000"/>
        <rFont val="Arial"/>
        <family val="2"/>
        <scheme val="minor"/>
      </rPr>
      <t xml:space="preserve"> </t>
    </r>
    <r>
      <rPr>
        <sz val="10"/>
        <color rgb="FF000000"/>
        <rFont val="Arial"/>
        <family val="2"/>
        <scheme val="minor"/>
      </rPr>
      <t xml:space="preserve">so that the rows on the </t>
    </r>
    <r>
      <rPr>
        <b/>
        <sz val="10"/>
        <color rgb="FFC00000"/>
        <rFont val="Arial"/>
        <family val="2"/>
        <scheme val="minor"/>
      </rPr>
      <t xml:space="preserve">Monitoring Report of Customer Feedback Form Results </t>
    </r>
    <r>
      <rPr>
        <sz val="10"/>
        <rFont val="Arial"/>
        <family val="2"/>
        <scheme val="minor"/>
      </rPr>
      <t>(Feedback Forms worksheet)</t>
    </r>
    <r>
      <rPr>
        <sz val="10"/>
        <color rgb="FF000000"/>
        <rFont val="Arial"/>
        <family val="2"/>
        <scheme val="minor"/>
      </rPr>
      <t xml:space="preserve"> will display the information encoded when the </t>
    </r>
    <r>
      <rPr>
        <b/>
        <sz val="10"/>
        <color rgb="FFC00000"/>
        <rFont val="Arial"/>
        <family val="2"/>
        <scheme val="minor"/>
      </rPr>
      <t>RECORD</t>
    </r>
    <r>
      <rPr>
        <sz val="10"/>
        <color rgb="FF000000"/>
        <rFont val="Arial"/>
        <family val="2"/>
        <scheme val="minor"/>
      </rPr>
      <t xml:space="preserve"> button is tapped.</t>
    </r>
  </si>
  <si>
    <r>
      <t>4. You</t>
    </r>
    <r>
      <rPr>
        <b/>
        <sz val="10"/>
        <color rgb="FFC00000"/>
        <rFont val="Arial"/>
        <family val="2"/>
        <scheme val="minor"/>
      </rPr>
      <t xml:space="preserve"> don't need to be always refreshing the contents of the data entry box for each client </t>
    </r>
    <r>
      <rPr>
        <sz val="10"/>
        <rFont val="Arial"/>
        <family val="2"/>
        <scheme val="minor"/>
      </rPr>
      <t>(Front worksheet)</t>
    </r>
    <r>
      <rPr>
        <sz val="10"/>
        <color rgb="FF000000"/>
        <rFont val="Arial"/>
        <family val="2"/>
        <scheme val="minor"/>
      </rPr>
      <t xml:space="preserve">, tapping </t>
    </r>
    <r>
      <rPr>
        <b/>
        <sz val="10"/>
        <color rgb="FFC00000"/>
        <rFont val="Arial"/>
        <family val="2"/>
        <scheme val="minor"/>
      </rPr>
      <t>RECORD</t>
    </r>
    <r>
      <rPr>
        <sz val="10"/>
        <color rgb="FF000000"/>
        <rFont val="Arial"/>
        <family val="2"/>
        <scheme val="minor"/>
      </rPr>
      <t xml:space="preserve"> button will place </t>
    </r>
    <r>
      <rPr>
        <b/>
        <sz val="10"/>
        <color rgb="FFC00000"/>
        <rFont val="Arial"/>
        <family val="2"/>
        <scheme val="minor"/>
      </rPr>
      <t>new entries on the next vacant row</t>
    </r>
    <r>
      <rPr>
        <sz val="10"/>
        <color rgb="FF000000"/>
        <rFont val="Arial"/>
        <family val="2"/>
        <scheme val="minor"/>
      </rPr>
      <t xml:space="preserve"> on the Monitoring Report of Customer Feedback Form Results (Feedback Forms worksheet).</t>
    </r>
  </si>
  <si>
    <r>
      <t xml:space="preserve">5. The </t>
    </r>
    <r>
      <rPr>
        <b/>
        <sz val="10"/>
        <color rgb="FFC00000"/>
        <rFont val="Arial"/>
        <family val="2"/>
        <scheme val="minor"/>
      </rPr>
      <t xml:space="preserve">entry already recorded </t>
    </r>
    <r>
      <rPr>
        <sz val="10"/>
        <color rgb="FF000000"/>
        <rFont val="Arial"/>
        <family val="2"/>
        <scheme val="minor"/>
      </rPr>
      <t xml:space="preserve">in Monitoring Report of Customer Feedback Form Results (Feedback Forms worksheet) </t>
    </r>
    <r>
      <rPr>
        <b/>
        <sz val="10"/>
        <color rgb="FFC00000"/>
        <rFont val="Arial"/>
        <family val="2"/>
        <scheme val="minor"/>
      </rPr>
      <t xml:space="preserve">can be edited directly on the cells. </t>
    </r>
    <r>
      <rPr>
        <sz val="10"/>
        <rFont val="Arial"/>
        <family val="2"/>
        <scheme val="minor"/>
      </rPr>
      <t xml:space="preserve">Dropdown list are integrated to ease correction of entries. </t>
    </r>
  </si>
  <si>
    <t>Aj</t>
  </si>
  <si>
    <t>24</t>
  </si>
  <si>
    <t>sample@gmail.com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</si>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</sst>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[$-409]mmmm\ d\,\ yyyy;@"/>
  </numFmts>
  <fonts count="183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name val="Arial"/>
      <family val="2"/>
    </font>
    <font>
      <sz val="22"/>
      <color theme="1"/>
      <name val="Arial"/>
      <family val="2"/>
    </font>
    <font>
      <sz val="14"/>
      <color rgb="FF000000"/>
      <name val="Arial"/>
      <family val="2"/>
    </font>
    <font>
      <b/>
      <sz val="14"/>
      <color rgb="FFFF0000"/>
      <name val="Arial"/>
      <family val="2"/>
    </font>
    <font>
      <b/>
      <sz val="14"/>
      <color rgb="FF000000"/>
      <name val="Arial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2"/>
      <color rgb="FF000000"/>
      <name val="Calibri"/>
      <family val="2"/>
    </font>
    <font>
      <sz val="10"/>
      <color rgb="FF000000"/>
      <name val="Times New Roman"/>
      <family val="1"/>
    </font>
    <font>
      <b/>
      <sz val="12"/>
      <color rgb="FF000000"/>
      <name val="Arial"/>
      <family val="2"/>
    </font>
    <font>
      <sz val="14"/>
      <color rgb="FFFF0000"/>
      <name val="Arial"/>
      <family val="2"/>
    </font>
    <font>
      <sz val="14"/>
      <color rgb="FF000000"/>
      <name val="Times New Roman"/>
      <family val="1"/>
    </font>
    <font>
      <sz val="8"/>
      <color rgb="FFFF0000"/>
      <name val="Arial"/>
      <family val="2"/>
    </font>
    <font>
      <sz val="12"/>
      <color rgb="FFFF0000"/>
      <name val="Times New Roman"/>
      <family val="1"/>
    </font>
    <font>
      <sz val="11"/>
      <color rgb="FF000000"/>
      <name val="Calibri"/>
      <family val="2"/>
    </font>
    <font>
      <b/>
      <sz val="9"/>
      <color rgb="FFFF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15"/>
      <color rgb="FF000000"/>
      <name val="Arial"/>
      <family val="2"/>
    </font>
    <font>
      <b/>
      <sz val="15"/>
      <color rgb="FFFF0000"/>
      <name val="Arial"/>
      <family val="2"/>
    </font>
    <font>
      <sz val="15"/>
      <color rgb="FFFF0000"/>
      <name val="Arial"/>
      <family val="2"/>
    </font>
    <font>
      <b/>
      <sz val="15"/>
      <color theme="1"/>
      <name val="Arial"/>
      <family val="2"/>
    </font>
    <font>
      <sz val="15"/>
      <color theme="1"/>
      <name val="Arial"/>
      <family val="2"/>
    </font>
    <font>
      <sz val="15"/>
      <color rgb="FFFF0000"/>
      <name val="Century Gothic"/>
      <family val="2"/>
    </font>
    <font>
      <sz val="15"/>
      <color rgb="FF000000"/>
      <name val="Century Gothic"/>
      <family val="2"/>
    </font>
    <font>
      <u/>
      <sz val="15"/>
      <color rgb="FF0000FF"/>
      <name val="Calibri"/>
      <family val="2"/>
    </font>
    <font>
      <sz val="15"/>
      <color rgb="FF000000"/>
      <name val="Noto Sans Symbols"/>
    </font>
    <font>
      <b/>
      <sz val="15"/>
      <color theme="1"/>
      <name val="Arial Narrow"/>
      <family val="2"/>
    </font>
    <font>
      <sz val="15"/>
      <color theme="1"/>
      <name val="Calibri"/>
      <family val="2"/>
    </font>
    <font>
      <sz val="15"/>
      <color theme="1"/>
      <name val="Arial Narrow"/>
      <family val="2"/>
    </font>
    <font>
      <sz val="10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Gautami"/>
      <family val="2"/>
    </font>
    <font>
      <b/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theme="1"/>
      <name val="Times New Roman"/>
      <family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2"/>
      <color rgb="FF000000"/>
      <name val="Gautami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b/>
      <sz val="11"/>
      <color rgb="FF000000"/>
      <name val="Calibri"/>
      <family val="2"/>
    </font>
    <font>
      <sz val="11"/>
      <color rgb="FFFF0000"/>
      <name val="Arial Narrow"/>
      <family val="2"/>
    </font>
    <font>
      <b/>
      <sz val="11"/>
      <color rgb="FFFF0000"/>
      <name val="Arial Narrow"/>
      <family val="2"/>
    </font>
    <font>
      <sz val="11"/>
      <color rgb="FFFF0000"/>
      <name val="Arial"/>
      <family val="2"/>
    </font>
    <font>
      <sz val="11"/>
      <color theme="0"/>
      <name val="Arial Narrow"/>
      <family val="2"/>
    </font>
    <font>
      <b/>
      <sz val="11"/>
      <color theme="0"/>
      <name val="Arial Narrow"/>
      <family val="2"/>
    </font>
    <font>
      <sz val="11"/>
      <color rgb="FFFF0000"/>
      <name val="Calibri"/>
      <family val="2"/>
    </font>
    <font>
      <b/>
      <sz val="11"/>
      <color rgb="FFFF0000"/>
      <name val="Arial"/>
      <family val="2"/>
    </font>
    <font>
      <b/>
      <sz val="11"/>
      <color rgb="FFFF0000"/>
      <name val="Calibri"/>
      <family val="2"/>
    </font>
    <font>
      <sz val="12"/>
      <color rgb="FFFF0000"/>
      <name val="Arial"/>
      <family val="2"/>
    </font>
    <font>
      <sz val="12"/>
      <color rgb="FF000000"/>
      <name val="Arial Narrow"/>
      <family val="2"/>
    </font>
    <font>
      <sz val="10"/>
      <color rgb="FFFF0000"/>
      <name val="Arial"/>
      <family val="2"/>
    </font>
    <font>
      <b/>
      <sz val="12"/>
      <color rgb="FFFF0000"/>
      <name val="Arial Narrow"/>
      <family val="2"/>
    </font>
    <font>
      <b/>
      <sz val="12"/>
      <color rgb="FF000000"/>
      <name val="Arial Narrow"/>
      <family val="2"/>
    </font>
    <font>
      <b/>
      <sz val="12"/>
      <color rgb="FF000000"/>
      <name val="Calibri"/>
      <family val="2"/>
    </font>
    <font>
      <sz val="2"/>
      <color rgb="FF000000"/>
      <name val="Calibri"/>
      <family val="2"/>
    </font>
    <font>
      <b/>
      <sz val="2"/>
      <color rgb="FF000000"/>
      <name val="Calibri"/>
      <family val="2"/>
    </font>
    <font>
      <b/>
      <sz val="3"/>
      <color rgb="FF000000"/>
      <name val="Calibri"/>
      <family val="2"/>
    </font>
    <font>
      <sz val="3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9"/>
      <color rgb="FF000000"/>
      <name val="Arial"/>
      <family val="2"/>
    </font>
    <font>
      <sz val="8"/>
      <color rgb="FF000000"/>
      <name val="Arial"/>
      <family val="2"/>
    </font>
    <font>
      <sz val="22"/>
      <color theme="1"/>
      <name val="Arial"/>
      <family val="2"/>
      <scheme val="major"/>
    </font>
    <font>
      <sz val="10"/>
      <name val="Arial"/>
      <family val="2"/>
      <scheme val="major"/>
    </font>
    <font>
      <sz val="20"/>
      <color rgb="FF000000"/>
      <name val="Arial"/>
      <family val="2"/>
      <scheme val="minor"/>
    </font>
    <font>
      <sz val="11"/>
      <color rgb="FF000000"/>
      <name val="Arial Narrow"/>
      <family val="2"/>
    </font>
    <font>
      <sz val="10"/>
      <name val="Arial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rgb="FF000000"/>
      <name val="Arial"/>
      <family val="2"/>
      <scheme val="minor"/>
    </font>
    <font>
      <sz val="12"/>
      <color rgb="FF000000"/>
      <name val="Arial"/>
      <family val="2"/>
    </font>
    <font>
      <sz val="14"/>
      <color rgb="FF000000"/>
      <name val="Arial"/>
      <family val="2"/>
    </font>
    <font>
      <sz val="14"/>
      <color rgb="FF000000"/>
      <name val="Arial"/>
      <family val="2"/>
      <scheme val="minor"/>
    </font>
    <font>
      <sz val="8"/>
      <name val="Arial"/>
      <family val="2"/>
      <scheme val="minor"/>
    </font>
    <font>
      <sz val="12"/>
      <name val="Arial"/>
      <family val="2"/>
      <scheme val="major"/>
    </font>
    <font>
      <b/>
      <sz val="8"/>
      <color rgb="FF000000"/>
      <name val="Arial"/>
      <family val="2"/>
      <scheme val="minor"/>
    </font>
    <font>
      <b/>
      <sz val="10"/>
      <color theme="1"/>
      <name val="Arial Narrow"/>
      <family val="2"/>
    </font>
    <font>
      <sz val="16"/>
      <color theme="1"/>
      <name val="Arial"/>
      <family val="2"/>
    </font>
    <font>
      <sz val="16"/>
      <color rgb="FF000000"/>
      <name val="Arial"/>
      <family val="2"/>
      <scheme val="minor"/>
    </font>
    <font>
      <sz val="14"/>
      <color theme="1"/>
      <name val="Arial"/>
      <family val="2"/>
    </font>
    <font>
      <sz val="22"/>
      <color rgb="FF000000"/>
      <name val="Arial"/>
      <family val="2"/>
      <scheme val="minor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  <scheme val="minor"/>
    </font>
    <font>
      <b/>
      <sz val="11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rgb="FF000000"/>
      <name val="Arial"/>
      <family val="2"/>
      <scheme val="major"/>
    </font>
    <font>
      <b/>
      <sz val="12"/>
      <color theme="1"/>
      <name val="Arial"/>
      <family val="2"/>
      <scheme val="major"/>
    </font>
    <font>
      <sz val="10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b/>
      <sz val="10"/>
      <color theme="1"/>
      <name val="Arial"/>
      <family val="2"/>
      <scheme val="major"/>
    </font>
    <font>
      <b/>
      <sz val="12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scheme val="major"/>
    </font>
    <font>
      <b/>
      <sz val="11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b/>
      <sz val="11"/>
      <name val="Arial"/>
      <family val="2"/>
    </font>
    <font>
      <sz val="11"/>
      <name val="Arial"/>
      <family val="2"/>
      <scheme val="major"/>
    </font>
    <font>
      <b/>
      <sz val="11"/>
      <name val="Aharoni"/>
    </font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 Narrow"/>
      <family val="2"/>
    </font>
    <font>
      <i/>
      <sz val="8"/>
      <name val="Arial"/>
      <family val="2"/>
    </font>
    <font>
      <sz val="12"/>
      <color rgb="FF000000"/>
      <name val="Arial"/>
      <family val="2"/>
      <scheme val="minor"/>
    </font>
    <font>
      <sz val="12"/>
      <color rgb="FF232222"/>
      <name val="Arial"/>
      <family val="2"/>
      <scheme val="major"/>
    </font>
    <font>
      <sz val="11"/>
      <color rgb="FF050505"/>
      <name val="Segoe UI Historic"/>
      <family val="2"/>
    </font>
    <font>
      <sz val="11"/>
      <color rgb="FF050505"/>
      <name val="Arial"/>
      <family val="2"/>
      <scheme val="minor"/>
    </font>
    <font>
      <u/>
      <sz val="11"/>
      <color rgb="FF000000"/>
      <name val="Arial Narrow"/>
      <family val="2"/>
    </font>
    <font>
      <sz val="8"/>
      <color rgb="FF000000"/>
      <name val="Arial"/>
      <family val="2"/>
      <scheme val="minor"/>
    </font>
    <font>
      <sz val="10"/>
      <color rgb="FF000000"/>
      <name val="Arial Narrow"/>
      <family val="2"/>
    </font>
    <font>
      <b/>
      <sz val="8"/>
      <color rgb="FF000000"/>
      <name val="Arial Narrow"/>
      <family val="2"/>
    </font>
    <font>
      <b/>
      <sz val="8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2"/>
      <color rgb="FF000000"/>
      <name val="Arial"/>
      <family val="2"/>
      <scheme val="major"/>
    </font>
    <font>
      <b/>
      <sz val="12"/>
      <color rgb="FF000000"/>
      <name val="Arial"/>
      <family val="2"/>
      <scheme val="minor"/>
    </font>
    <font>
      <b/>
      <sz val="16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8"/>
      <color rgb="FFFF0000"/>
      <name val="Arial"/>
      <family val="2"/>
      <scheme val="minor"/>
    </font>
    <font>
      <sz val="11"/>
      <name val="Arial Narrow"/>
      <family val="2"/>
    </font>
    <font>
      <b/>
      <sz val="11"/>
      <name val="Arial"/>
      <family val="2"/>
      <scheme val="major"/>
    </font>
    <font>
      <sz val="14"/>
      <name val="Arial"/>
      <family val="2"/>
    </font>
    <font>
      <b/>
      <sz val="14"/>
      <color theme="1"/>
      <name val="Gautami"/>
      <family val="2"/>
    </font>
    <font>
      <b/>
      <sz val="14"/>
      <color rgb="FF000000"/>
      <name val="Gautami"/>
      <family val="2"/>
    </font>
    <font>
      <b/>
      <sz val="12"/>
      <color theme="1"/>
      <name val="Gautami"/>
      <family val="2"/>
    </font>
    <font>
      <b/>
      <sz val="12"/>
      <color rgb="FF000000"/>
      <name val="Gautami"/>
      <family val="2"/>
    </font>
    <font>
      <sz val="12"/>
      <color theme="1"/>
      <name val="Times New Roman"/>
      <family val="1"/>
    </font>
    <font>
      <b/>
      <sz val="12"/>
      <name val="Arial"/>
      <family val="2"/>
      <scheme val="maj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theme="0"/>
      <name val="Arial Narrow"/>
      <family val="2"/>
    </font>
    <font>
      <sz val="10"/>
      <name val="Arial"/>
      <family val="2"/>
      <scheme val="minor"/>
    </font>
    <font>
      <sz val="10"/>
      <color rgb="FFC00000"/>
      <name val="Arial"/>
      <family val="2"/>
      <scheme val="minor"/>
    </font>
    <font>
      <b/>
      <sz val="10"/>
      <color rgb="FFC00000"/>
      <name val="Arial"/>
      <family val="2"/>
      <scheme val="minor"/>
    </font>
    <font>
      <b/>
      <sz val="12"/>
      <name val="Arial"/>
      <family val="2"/>
      <scheme val="minor"/>
    </font>
    <font>
      <b/>
      <sz val="11"/>
      <name val="Arial"/>
      <family val="2"/>
      <scheme val="minor"/>
    </font>
    <font>
      <sz val="12"/>
      <name val="Arial"/>
      <family val="2"/>
      <scheme val="minor"/>
    </font>
    <font>
      <sz val="11"/>
      <name val="Arial"/>
      <family val="2"/>
    </font>
    <font>
      <sz val="18"/>
      <name val="Arial"/>
      <family val="2"/>
    </font>
    <font>
      <sz val="11"/>
      <name val="Arial"/>
      <family val="2"/>
      <scheme val="minor"/>
    </font>
    <font>
      <sz val="16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20"/>
      <name val="Arial"/>
      <family val="2"/>
      <scheme val="minor"/>
    </font>
    <font>
      <sz val="22"/>
      <name val="Arial"/>
      <family val="2"/>
      <scheme val="major"/>
    </font>
    <font>
      <sz val="16"/>
      <name val="Arial"/>
      <family val="2"/>
      <scheme val="minor"/>
    </font>
    <font>
      <b/>
      <sz val="14"/>
      <name val="Arial"/>
      <family val="2"/>
      <scheme val="major"/>
    </font>
    <font>
      <b/>
      <sz val="14"/>
      <name val="Arial"/>
      <family val="2"/>
      <scheme val="minor"/>
    </font>
    <font>
      <b/>
      <sz val="14"/>
      <name val="Arial Narrow"/>
      <family val="2"/>
    </font>
    <font>
      <b/>
      <sz val="16"/>
      <name val="Arial Narrow"/>
      <family val="2"/>
    </font>
    <font>
      <b/>
      <sz val="14"/>
      <name val="Arial "/>
    </font>
    <font>
      <b/>
      <sz val="16"/>
      <name val="Arial"/>
      <family val="2"/>
      <scheme val="minor"/>
    </font>
    <font>
      <sz val="9"/>
      <name val="Arial Narrow"/>
      <family val="2"/>
    </font>
    <font>
      <i/>
      <sz val="11"/>
      <color theme="1"/>
      <name val="Arial"/>
      <family val="2"/>
      <scheme val="minor"/>
    </font>
    <font>
      <i/>
      <sz val="11"/>
      <color theme="1"/>
      <name val="Arial"/>
      <family val="2"/>
    </font>
    <font>
      <b/>
      <sz val="18"/>
      <color theme="4" tint="-0.249977111117893"/>
      <name val="Arial"/>
      <family val="2"/>
      <scheme val="minor"/>
    </font>
    <font>
      <b/>
      <sz val="22"/>
      <color rgb="FF000000"/>
      <name val="Aharoni"/>
    </font>
    <font>
      <sz val="14"/>
      <color rgb="FF000000"/>
      <name val="Century Gothic"/>
      <family val="2"/>
    </font>
    <font>
      <sz val="16"/>
      <color rgb="FF000000"/>
      <name val="Century Gothic"/>
      <family val="2"/>
    </font>
    <font>
      <b/>
      <sz val="16"/>
      <color rgb="FF000000"/>
      <name val="Century Gothic"/>
      <family val="2"/>
    </font>
    <font>
      <sz val="10"/>
      <color theme="1"/>
      <name val="Simplified Arabic Fixed"/>
      <family val="3"/>
      <charset val="178"/>
    </font>
    <font>
      <b/>
      <sz val="10"/>
      <color theme="0"/>
      <name val="Arial"/>
      <family val="2"/>
    </font>
    <font>
      <b/>
      <sz val="10"/>
      <color theme="0" tint="-0.249977111117893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0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ck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ck">
        <color rgb="FFFFFFFF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ck">
        <color rgb="FFFFFFFF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rgb="FFFFFFFF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/>
      <top/>
      <bottom/>
      <diagonal/>
    </border>
    <border>
      <left/>
      <right style="thick">
        <color rgb="FFFFFFFF"/>
      </right>
      <top/>
      <bottom/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99" fillId="0" borderId="0" applyNumberFormat="0" applyFill="0" applyBorder="0" applyAlignment="0" applyProtection="0"/>
    <xf numFmtId="164" fontId="131" fillId="0" borderId="0" applyFont="0" applyFill="0" applyBorder="0" applyAlignment="0" applyProtection="0"/>
  </cellStyleXfs>
  <cellXfs count="998">
    <xf numFmtId="0" fontId="0" fillId="0" borderId="0" xfId="0"/>
    <xf numFmtId="0" fontId="4" fillId="0" borderId="1" xfId="0" applyFont="1" applyBorder="1"/>
    <xf numFmtId="0" fontId="4" fillId="0" borderId="0" xfId="0" applyFont="1"/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/>
    </xf>
    <xf numFmtId="0" fontId="14" fillId="0" borderId="24" xfId="0" applyFont="1" applyBorder="1" applyAlignment="1">
      <alignment vertical="center" wrapText="1"/>
    </xf>
    <xf numFmtId="0" fontId="15" fillId="0" borderId="25" xfId="0" applyFont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17" fillId="0" borderId="27" xfId="0" applyFont="1" applyBorder="1" applyAlignment="1">
      <alignment vertical="center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vertical="center"/>
    </xf>
    <xf numFmtId="0" fontId="21" fillId="0" borderId="0" xfId="0" applyFont="1" applyAlignment="1">
      <alignment wrapText="1"/>
    </xf>
    <xf numFmtId="0" fontId="21" fillId="0" borderId="0" xfId="0" applyFont="1"/>
    <xf numFmtId="0" fontId="22" fillId="0" borderId="0" xfId="0" applyFont="1" applyAlignment="1">
      <alignment vertical="center" wrapText="1"/>
    </xf>
    <xf numFmtId="0" fontId="21" fillId="0" borderId="26" xfId="0" applyFont="1" applyBorder="1" applyAlignment="1">
      <alignment wrapText="1"/>
    </xf>
    <xf numFmtId="0" fontId="21" fillId="0" borderId="26" xfId="0" applyFont="1" applyBorder="1"/>
    <xf numFmtId="0" fontId="24" fillId="2" borderId="31" xfId="0" applyFont="1" applyFill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5" xfId="0" applyFont="1" applyBorder="1" applyAlignment="1">
      <alignment vertical="center" wrapText="1"/>
    </xf>
    <xf numFmtId="0" fontId="24" fillId="0" borderId="25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6" fillId="0" borderId="0" xfId="0" applyFont="1" applyAlignment="1">
      <alignment horizontal="center"/>
    </xf>
    <xf numFmtId="0" fontId="29" fillId="0" borderId="0" xfId="0" applyFont="1"/>
    <xf numFmtId="0" fontId="27" fillId="0" borderId="18" xfId="0" applyFont="1" applyBorder="1" applyAlignment="1">
      <alignment horizontal="center"/>
    </xf>
    <xf numFmtId="0" fontId="27" fillId="0" borderId="18" xfId="0" applyFont="1" applyBorder="1" applyAlignment="1">
      <alignment horizontal="center" wrapText="1"/>
    </xf>
    <xf numFmtId="0" fontId="30" fillId="0" borderId="16" xfId="0" applyFont="1" applyBorder="1"/>
    <xf numFmtId="0" fontId="31" fillId="0" borderId="16" xfId="0" applyFont="1" applyBorder="1"/>
    <xf numFmtId="0" fontId="34" fillId="0" borderId="0" xfId="0" applyFont="1"/>
    <xf numFmtId="0" fontId="35" fillId="0" borderId="0" xfId="0" applyFont="1"/>
    <xf numFmtId="0" fontId="34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7" fillId="0" borderId="1" xfId="0" applyFont="1" applyBorder="1"/>
    <xf numFmtId="0" fontId="38" fillId="0" borderId="1" xfId="0" applyFont="1" applyBorder="1" applyAlignment="1">
      <alignment vertical="center"/>
    </xf>
    <xf numFmtId="0" fontId="39" fillId="0" borderId="1" xfId="0" applyFont="1" applyBorder="1"/>
    <xf numFmtId="0" fontId="40" fillId="0" borderId="1" xfId="0" applyFont="1" applyBorder="1" applyAlignment="1">
      <alignment vertical="center" wrapText="1"/>
    </xf>
    <xf numFmtId="0" fontId="37" fillId="0" borderId="2" xfId="0" applyFont="1" applyBorder="1"/>
    <xf numFmtId="0" fontId="37" fillId="0" borderId="4" xfId="0" applyFont="1" applyBorder="1"/>
    <xf numFmtId="0" fontId="47" fillId="0" borderId="1" xfId="0" applyFont="1" applyBorder="1" applyAlignment="1">
      <alignment vertical="center" wrapText="1"/>
    </xf>
    <xf numFmtId="0" fontId="46" fillId="0" borderId="1" xfId="0" applyFont="1" applyBorder="1" applyAlignment="1">
      <alignment vertical="center" wrapText="1"/>
    </xf>
    <xf numFmtId="0" fontId="48" fillId="0" borderId="1" xfId="0" applyFont="1" applyBorder="1" applyAlignment="1">
      <alignment vertical="center" wrapText="1"/>
    </xf>
    <xf numFmtId="0" fontId="49" fillId="0" borderId="0" xfId="0" applyFont="1"/>
    <xf numFmtId="0" fontId="39" fillId="0" borderId="0" xfId="0" applyFont="1"/>
    <xf numFmtId="0" fontId="50" fillId="0" borderId="0" xfId="0" applyFont="1"/>
    <xf numFmtId="0" fontId="53" fillId="0" borderId="0" xfId="0" applyFont="1"/>
    <xf numFmtId="0" fontId="44" fillId="0" borderId="0" xfId="0" applyFont="1"/>
    <xf numFmtId="0" fontId="56" fillId="0" borderId="0" xfId="0" applyFont="1"/>
    <xf numFmtId="0" fontId="57" fillId="0" borderId="0" xfId="0" applyFont="1" applyAlignment="1">
      <alignment horizontal="center"/>
    </xf>
    <xf numFmtId="0" fontId="58" fillId="0" borderId="0" xfId="0" applyFont="1"/>
    <xf numFmtId="0" fontId="57" fillId="0" borderId="0" xfId="0" applyFont="1"/>
    <xf numFmtId="0" fontId="57" fillId="0" borderId="35" xfId="0" applyFont="1" applyBorder="1" applyAlignment="1">
      <alignment horizontal="center"/>
    </xf>
    <xf numFmtId="0" fontId="57" fillId="0" borderId="35" xfId="0" applyFont="1" applyBorder="1" applyAlignment="1">
      <alignment vertical="top" wrapText="1"/>
    </xf>
    <xf numFmtId="0" fontId="56" fillId="0" borderId="35" xfId="0" applyFont="1" applyBorder="1" applyAlignment="1">
      <alignment horizontal="left"/>
    </xf>
    <xf numFmtId="9" fontId="59" fillId="0" borderId="35" xfId="0" applyNumberFormat="1" applyFont="1" applyBorder="1"/>
    <xf numFmtId="9" fontId="60" fillId="0" borderId="35" xfId="0" applyNumberFormat="1" applyFont="1" applyBorder="1"/>
    <xf numFmtId="0" fontId="56" fillId="0" borderId="35" xfId="0" applyFont="1" applyBorder="1"/>
    <xf numFmtId="0" fontId="56" fillId="0" borderId="35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7" fillId="0" borderId="35" xfId="0" applyFont="1" applyBorder="1" applyAlignment="1">
      <alignment horizontal="center" vertical="top" wrapText="1"/>
    </xf>
    <xf numFmtId="0" fontId="59" fillId="0" borderId="35" xfId="0" applyFont="1" applyBorder="1"/>
    <xf numFmtId="0" fontId="60" fillId="0" borderId="35" xfId="0" applyFont="1" applyBorder="1"/>
    <xf numFmtId="0" fontId="61" fillId="0" borderId="0" xfId="0" applyFont="1"/>
    <xf numFmtId="0" fontId="62" fillId="0" borderId="35" xfId="0" applyFont="1" applyBorder="1" applyAlignment="1">
      <alignment horizontal="center"/>
    </xf>
    <xf numFmtId="0" fontId="63" fillId="0" borderId="0" xfId="0" applyFont="1"/>
    <xf numFmtId="0" fontId="56" fillId="0" borderId="35" xfId="0" applyFont="1" applyBorder="1" applyAlignment="1">
      <alignment wrapText="1"/>
    </xf>
    <xf numFmtId="0" fontId="57" fillId="0" borderId="0" xfId="0" applyFont="1" applyAlignment="1">
      <alignment horizontal="left"/>
    </xf>
    <xf numFmtId="0" fontId="56" fillId="0" borderId="35" xfId="0" applyFont="1" applyBorder="1" applyAlignment="1">
      <alignment horizontal="center" vertical="center"/>
    </xf>
    <xf numFmtId="9" fontId="60" fillId="0" borderId="35" xfId="0" applyNumberFormat="1" applyFont="1" applyBorder="1" applyAlignment="1">
      <alignment horizontal="center"/>
    </xf>
    <xf numFmtId="0" fontId="57" fillId="0" borderId="35" xfId="0" applyFont="1" applyBorder="1" applyAlignment="1">
      <alignment wrapText="1"/>
    </xf>
    <xf numFmtId="0" fontId="56" fillId="0" borderId="0" xfId="0" applyFont="1" applyAlignment="1">
      <alignment wrapText="1"/>
    </xf>
    <xf numFmtId="0" fontId="57" fillId="0" borderId="35" xfId="0" applyFont="1" applyBorder="1" applyAlignment="1">
      <alignment horizontal="center" wrapText="1"/>
    </xf>
    <xf numFmtId="0" fontId="64" fillId="0" borderId="0" xfId="0" applyFont="1"/>
    <xf numFmtId="0" fontId="65" fillId="0" borderId="0" xfId="0" applyFont="1" applyAlignment="1">
      <alignment horizontal="left" vertical="center"/>
    </xf>
    <xf numFmtId="0" fontId="66" fillId="0" borderId="0" xfId="0" applyFont="1"/>
    <xf numFmtId="0" fontId="67" fillId="0" borderId="0" xfId="0" applyFont="1" applyAlignment="1">
      <alignment horizontal="left" vertical="center"/>
    </xf>
    <xf numFmtId="0" fontId="68" fillId="0" borderId="0" xfId="0" applyFont="1" applyAlignment="1">
      <alignment vertical="center" wrapText="1"/>
    </xf>
    <xf numFmtId="0" fontId="68" fillId="0" borderId="0" xfId="0" applyFont="1" applyAlignment="1">
      <alignment horizontal="center" vertical="center"/>
    </xf>
    <xf numFmtId="0" fontId="68" fillId="0" borderId="22" xfId="0" applyFont="1" applyBorder="1" applyAlignment="1">
      <alignment horizontal="center" vertical="center" wrapText="1"/>
    </xf>
    <xf numFmtId="0" fontId="68" fillId="0" borderId="25" xfId="0" applyFont="1" applyBorder="1" applyAlignment="1">
      <alignment vertical="center" wrapText="1"/>
    </xf>
    <xf numFmtId="0" fontId="65" fillId="0" borderId="0" xfId="0" applyFont="1" applyAlignment="1">
      <alignment vertical="center" wrapText="1"/>
    </xf>
    <xf numFmtId="0" fontId="68" fillId="0" borderId="0" xfId="0" applyFont="1" applyAlignment="1">
      <alignment horizontal="center" vertical="center" wrapText="1"/>
    </xf>
    <xf numFmtId="0" fontId="65" fillId="0" borderId="0" xfId="0" applyFont="1" applyAlignment="1">
      <alignment vertical="center"/>
    </xf>
    <xf numFmtId="0" fontId="46" fillId="0" borderId="0" xfId="0" applyFont="1"/>
    <xf numFmtId="0" fontId="68" fillId="0" borderId="0" xfId="0" applyFont="1" applyAlignment="1">
      <alignment horizontal="left"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horizontal="center" vertical="center"/>
    </xf>
    <xf numFmtId="0" fontId="72" fillId="0" borderId="44" xfId="0" applyFont="1" applyBorder="1" applyAlignment="1">
      <alignment vertical="center" wrapText="1"/>
    </xf>
    <xf numFmtId="0" fontId="72" fillId="0" borderId="45" xfId="0" applyFont="1" applyBorder="1" applyAlignment="1">
      <alignment vertical="center" wrapText="1"/>
    </xf>
    <xf numFmtId="0" fontId="69" fillId="0" borderId="46" xfId="0" applyFont="1" applyBorder="1" applyAlignment="1">
      <alignment horizontal="center" vertical="center" wrapText="1"/>
    </xf>
    <xf numFmtId="0" fontId="69" fillId="0" borderId="25" xfId="0" applyFont="1" applyBorder="1" applyAlignment="1">
      <alignment vertical="center" wrapText="1"/>
    </xf>
    <xf numFmtId="0" fontId="75" fillId="0" borderId="26" xfId="0" applyFont="1" applyBorder="1" applyAlignment="1">
      <alignment horizontal="center" vertical="center" wrapText="1"/>
    </xf>
    <xf numFmtId="0" fontId="21" fillId="0" borderId="25" xfId="0" applyFont="1" applyBorder="1" applyAlignment="1">
      <alignment vertical="center" wrapText="1"/>
    </xf>
    <xf numFmtId="0" fontId="16" fillId="0" borderId="29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46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48" fillId="0" borderId="0" xfId="0" applyFont="1" applyAlignment="1">
      <alignment vertical="center" wrapText="1"/>
    </xf>
    <xf numFmtId="0" fontId="46" fillId="0" borderId="26" xfId="0" applyFont="1" applyBorder="1" applyAlignment="1">
      <alignment vertical="center" wrapText="1"/>
    </xf>
    <xf numFmtId="0" fontId="77" fillId="0" borderId="27" xfId="0" applyFont="1" applyBorder="1" applyAlignment="1">
      <alignment vertical="center" wrapText="1"/>
    </xf>
    <xf numFmtId="0" fontId="77" fillId="0" borderId="28" xfId="0" applyFont="1" applyBorder="1" applyAlignment="1">
      <alignment vertical="center" wrapText="1"/>
    </xf>
    <xf numFmtId="0" fontId="45" fillId="0" borderId="0" xfId="0" applyFont="1" applyAlignment="1">
      <alignment vertical="center"/>
    </xf>
    <xf numFmtId="0" fontId="80" fillId="0" borderId="0" xfId="0" applyFont="1"/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8" fillId="0" borderId="0" xfId="0" applyFont="1"/>
    <xf numFmtId="0" fontId="4" fillId="0" borderId="2" xfId="0" applyFont="1" applyBorder="1"/>
    <xf numFmtId="0" fontId="85" fillId="0" borderId="0" xfId="0" applyFont="1"/>
    <xf numFmtId="0" fontId="79" fillId="0" borderId="0" xfId="0" applyFont="1" applyAlignment="1">
      <alignment vertical="center"/>
    </xf>
    <xf numFmtId="165" fontId="79" fillId="0" borderId="0" xfId="0" applyNumberFormat="1" applyFont="1" applyAlignment="1">
      <alignment vertical="center"/>
    </xf>
    <xf numFmtId="0" fontId="79" fillId="0" borderId="0" xfId="0" applyFont="1" applyAlignment="1">
      <alignment vertical="center" wrapText="1"/>
    </xf>
    <xf numFmtId="0" fontId="90" fillId="0" borderId="0" xfId="0" applyFont="1" applyAlignment="1">
      <alignment vertical="center"/>
    </xf>
    <xf numFmtId="0" fontId="78" fillId="0" borderId="0" xfId="0" applyFont="1" applyAlignment="1">
      <alignment horizontal="center" vertical="center" wrapText="1"/>
    </xf>
    <xf numFmtId="165" fontId="79" fillId="0" borderId="0" xfId="0" applyNumberFormat="1" applyFont="1" applyAlignment="1">
      <alignment vertical="center" wrapText="1"/>
    </xf>
    <xf numFmtId="0" fontId="79" fillId="0" borderId="0" xfId="0" applyFont="1" applyAlignment="1">
      <alignment horizontal="center" vertical="center"/>
    </xf>
    <xf numFmtId="0" fontId="6" fillId="0" borderId="0" xfId="0" applyFont="1"/>
    <xf numFmtId="0" fontId="8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9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3" fillId="0" borderId="1" xfId="0" applyFont="1" applyBorder="1"/>
    <xf numFmtId="0" fontId="93" fillId="0" borderId="1" xfId="0" applyFont="1" applyBorder="1" applyAlignment="1">
      <alignment horizontal="center" vertical="center"/>
    </xf>
    <xf numFmtId="0" fontId="93" fillId="0" borderId="1" xfId="0" applyFont="1" applyBorder="1" applyAlignment="1">
      <alignment horizontal="center"/>
    </xf>
    <xf numFmtId="0" fontId="93" fillId="0" borderId="2" xfId="0" applyFont="1" applyBorder="1"/>
    <xf numFmtId="0" fontId="93" fillId="0" borderId="5" xfId="0" applyFont="1" applyBorder="1"/>
    <xf numFmtId="0" fontId="93" fillId="0" borderId="5" xfId="0" applyFont="1" applyBorder="1" applyAlignment="1">
      <alignment horizontal="center" vertical="center"/>
    </xf>
    <xf numFmtId="0" fontId="93" fillId="0" borderId="5" xfId="0" applyFont="1" applyBorder="1" applyAlignment="1">
      <alignment horizontal="center"/>
    </xf>
    <xf numFmtId="0" fontId="93" fillId="0" borderId="55" xfId="0" applyFont="1" applyBorder="1"/>
    <xf numFmtId="0" fontId="95" fillId="0" borderId="1" xfId="0" applyFont="1" applyBorder="1"/>
    <xf numFmtId="0" fontId="95" fillId="0" borderId="5" xfId="0" applyFont="1" applyBorder="1"/>
    <xf numFmtId="0" fontId="94" fillId="0" borderId="0" xfId="0" applyFont="1"/>
    <xf numFmtId="0" fontId="50" fillId="0" borderId="53" xfId="0" applyFont="1" applyBorder="1" applyAlignment="1">
      <alignment horizontal="center" vertical="center" wrapText="1"/>
    </xf>
    <xf numFmtId="0" fontId="93" fillId="0" borderId="0" xfId="0" applyFont="1" applyAlignment="1">
      <alignment horizontal="center"/>
    </xf>
    <xf numFmtId="0" fontId="102" fillId="0" borderId="1" xfId="0" applyFont="1" applyBorder="1"/>
    <xf numFmtId="0" fontId="9" fillId="0" borderId="1" xfId="0" applyFont="1" applyBorder="1" applyAlignment="1">
      <alignment vertical="center" wrapText="1"/>
    </xf>
    <xf numFmtId="0" fontId="109" fillId="0" borderId="1" xfId="0" applyFont="1" applyBorder="1"/>
    <xf numFmtId="0" fontId="5" fillId="0" borderId="0" xfId="0" applyFont="1"/>
    <xf numFmtId="0" fontId="101" fillId="0" borderId="0" xfId="0" applyFont="1"/>
    <xf numFmtId="0" fontId="46" fillId="0" borderId="0" xfId="0" applyFont="1" applyAlignment="1">
      <alignment horizontal="center" vertical="center"/>
    </xf>
    <xf numFmtId="0" fontId="97" fillId="0" borderId="0" xfId="0" applyFont="1" applyAlignment="1">
      <alignment horizontal="center"/>
    </xf>
    <xf numFmtId="0" fontId="38" fillId="0" borderId="53" xfId="0" applyFont="1" applyBorder="1" applyAlignment="1">
      <alignment horizontal="center" vertical="center" wrapText="1"/>
    </xf>
    <xf numFmtId="0" fontId="53" fillId="0" borderId="0" xfId="0" applyFont="1" applyAlignment="1">
      <alignment horizontal="center"/>
    </xf>
    <xf numFmtId="0" fontId="103" fillId="0" borderId="0" xfId="0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113" fillId="0" borderId="0" xfId="0" applyFont="1" applyAlignment="1">
      <alignment horizontal="center"/>
    </xf>
    <xf numFmtId="0" fontId="114" fillId="0" borderId="0" xfId="0" applyFont="1"/>
    <xf numFmtId="0" fontId="53" fillId="0" borderId="56" xfId="0" applyFont="1" applyBorder="1" applyAlignment="1">
      <alignment horizontal="center"/>
    </xf>
    <xf numFmtId="0" fontId="103" fillId="0" borderId="59" xfId="0" applyFont="1" applyBorder="1" applyAlignment="1">
      <alignment horizontal="center" vertical="center"/>
    </xf>
    <xf numFmtId="0" fontId="112" fillId="0" borderId="59" xfId="0" applyFont="1" applyBorder="1" applyAlignment="1">
      <alignment horizontal="center" vertical="center"/>
    </xf>
    <xf numFmtId="0" fontId="113" fillId="0" borderId="59" xfId="0" applyFont="1" applyBorder="1" applyAlignment="1">
      <alignment horizontal="center"/>
    </xf>
    <xf numFmtId="0" fontId="112" fillId="4" borderId="64" xfId="0" applyFont="1" applyFill="1" applyBorder="1" applyAlignment="1">
      <alignment horizontal="center" vertical="center"/>
    </xf>
    <xf numFmtId="0" fontId="113" fillId="4" borderId="65" xfId="0" applyFont="1" applyFill="1" applyBorder="1" applyAlignment="1">
      <alignment horizontal="center" vertical="center" wrapText="1"/>
    </xf>
    <xf numFmtId="0" fontId="114" fillId="0" borderId="0" xfId="0" applyFont="1" applyAlignment="1">
      <alignment horizontal="center" vertical="center"/>
    </xf>
    <xf numFmtId="0" fontId="103" fillId="4" borderId="12" xfId="0" applyFont="1" applyFill="1" applyBorder="1" applyAlignment="1">
      <alignment horizontal="center" vertical="center" wrapText="1"/>
    </xf>
    <xf numFmtId="0" fontId="112" fillId="4" borderId="53" xfId="0" applyFont="1" applyFill="1" applyBorder="1" applyAlignment="1">
      <alignment horizontal="center" vertical="center"/>
    </xf>
    <xf numFmtId="0" fontId="103" fillId="6" borderId="12" xfId="0" applyFont="1" applyFill="1" applyBorder="1" applyAlignment="1">
      <alignment horizontal="center" vertical="center" wrapText="1"/>
    </xf>
    <xf numFmtId="165" fontId="103" fillId="6" borderId="12" xfId="0" applyNumberFormat="1" applyFont="1" applyFill="1" applyBorder="1" applyAlignment="1">
      <alignment horizontal="center" vertical="center" wrapText="1"/>
    </xf>
    <xf numFmtId="0" fontId="116" fillId="0" borderId="57" xfId="0" applyFont="1" applyBorder="1" applyAlignment="1">
      <alignment vertical="center"/>
    </xf>
    <xf numFmtId="0" fontId="116" fillId="0" borderId="0" xfId="0" applyFont="1" applyAlignment="1">
      <alignment horizontal="center" vertical="center"/>
    </xf>
    <xf numFmtId="0" fontId="116" fillId="0" borderId="0" xfId="0" applyFont="1" applyAlignment="1">
      <alignment vertical="center"/>
    </xf>
    <xf numFmtId="0" fontId="114" fillId="0" borderId="62" xfId="0" applyFont="1" applyBorder="1"/>
    <xf numFmtId="0" fontId="53" fillId="0" borderId="57" xfId="0" applyFont="1" applyBorder="1" applyAlignment="1">
      <alignment horizontal="center"/>
    </xf>
    <xf numFmtId="0" fontId="113" fillId="0" borderId="0" xfId="0" applyFont="1" applyAlignment="1">
      <alignment horizontal="center" vertical="center" wrapText="1"/>
    </xf>
    <xf numFmtId="0" fontId="113" fillId="0" borderId="0" xfId="0" applyFont="1" applyAlignment="1">
      <alignment horizontal="center" vertical="center"/>
    </xf>
    <xf numFmtId="0" fontId="101" fillId="0" borderId="57" xfId="0" applyFont="1" applyBorder="1" applyAlignment="1">
      <alignment horizontal="center"/>
    </xf>
    <xf numFmtId="0" fontId="103" fillId="4" borderId="53" xfId="0" applyFont="1" applyFill="1" applyBorder="1" applyAlignment="1">
      <alignment horizontal="center" vertical="center"/>
    </xf>
    <xf numFmtId="0" fontId="113" fillId="4" borderId="53" xfId="0" applyFont="1" applyFill="1" applyBorder="1" applyAlignment="1">
      <alignment horizontal="center" vertical="center"/>
    </xf>
    <xf numFmtId="0" fontId="53" fillId="0" borderId="60" xfId="0" applyFont="1" applyBorder="1" applyAlignment="1">
      <alignment horizontal="center"/>
    </xf>
    <xf numFmtId="0" fontId="103" fillId="0" borderId="60" xfId="0" applyFont="1" applyBorder="1" applyAlignment="1">
      <alignment horizontal="center" vertical="center"/>
    </xf>
    <xf numFmtId="0" fontId="112" fillId="0" borderId="60" xfId="0" applyFont="1" applyBorder="1" applyAlignment="1">
      <alignment horizontal="center" vertical="center"/>
    </xf>
    <xf numFmtId="0" fontId="113" fillId="0" borderId="60" xfId="0" applyFont="1" applyBorder="1" applyAlignment="1">
      <alignment horizontal="center"/>
    </xf>
    <xf numFmtId="0" fontId="114" fillId="0" borderId="60" xfId="0" applyFont="1" applyBorder="1"/>
    <xf numFmtId="0" fontId="114" fillId="0" borderId="61" xfId="0" applyFont="1" applyBorder="1"/>
    <xf numFmtId="0" fontId="53" fillId="0" borderId="0" xfId="0" applyFont="1" applyAlignment="1">
      <alignment horizontal="center" vertical="center"/>
    </xf>
    <xf numFmtId="0" fontId="114" fillId="0" borderId="0" xfId="0" applyFont="1" applyAlignment="1">
      <alignment horizontal="center"/>
    </xf>
    <xf numFmtId="0" fontId="53" fillId="0" borderId="56" xfId="0" applyFont="1" applyBorder="1"/>
    <xf numFmtId="0" fontId="114" fillId="0" borderId="59" xfId="0" applyFont="1" applyBorder="1" applyAlignment="1">
      <alignment horizontal="center" vertical="center"/>
    </xf>
    <xf numFmtId="0" fontId="114" fillId="0" borderId="59" xfId="0" applyFont="1" applyBorder="1"/>
    <xf numFmtId="0" fontId="53" fillId="0" borderId="59" xfId="0" applyFont="1" applyBorder="1"/>
    <xf numFmtId="0" fontId="53" fillId="0" borderId="57" xfId="0" applyFont="1" applyBorder="1"/>
    <xf numFmtId="0" fontId="101" fillId="0" borderId="53" xfId="0" applyFont="1" applyBorder="1" applyAlignment="1">
      <alignment horizontal="center" vertical="center" wrapText="1"/>
    </xf>
    <xf numFmtId="0" fontId="113" fillId="0" borderId="53" xfId="0" applyFont="1" applyBorder="1" applyAlignment="1">
      <alignment horizontal="center" vertical="center"/>
    </xf>
    <xf numFmtId="0" fontId="101" fillId="0" borderId="53" xfId="0" applyFont="1" applyBorder="1" applyAlignment="1">
      <alignment vertical="center"/>
    </xf>
    <xf numFmtId="0" fontId="101" fillId="0" borderId="53" xfId="0" applyFont="1" applyBorder="1" applyAlignment="1">
      <alignment horizontal="center" wrapText="1"/>
    </xf>
    <xf numFmtId="0" fontId="101" fillId="4" borderId="53" xfId="0" applyFont="1" applyFill="1" applyBorder="1" applyAlignment="1">
      <alignment horizontal="center" vertical="center"/>
    </xf>
    <xf numFmtId="0" fontId="101" fillId="0" borderId="53" xfId="0" applyFont="1" applyBorder="1" applyAlignment="1">
      <alignment horizontal="center"/>
    </xf>
    <xf numFmtId="0" fontId="101" fillId="0" borderId="0" xfId="0" applyFont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54" fillId="4" borderId="53" xfId="0" applyFont="1" applyFill="1" applyBorder="1" applyAlignment="1">
      <alignment horizontal="center" vertical="center"/>
    </xf>
    <xf numFmtId="0" fontId="53" fillId="0" borderId="60" xfId="0" applyFont="1" applyBorder="1" applyAlignment="1">
      <alignment horizontal="center" vertical="center"/>
    </xf>
    <xf numFmtId="0" fontId="53" fillId="0" borderId="60" xfId="0" applyFont="1" applyBorder="1"/>
    <xf numFmtId="0" fontId="101" fillId="4" borderId="53" xfId="0" applyFont="1" applyFill="1" applyBorder="1" applyAlignment="1">
      <alignment horizontal="center" wrapText="1"/>
    </xf>
    <xf numFmtId="0" fontId="101" fillId="5" borderId="53" xfId="0" applyFont="1" applyFill="1" applyBorder="1" applyAlignment="1">
      <alignment horizontal="center" vertical="center" wrapText="1"/>
    </xf>
    <xf numFmtId="0" fontId="101" fillId="4" borderId="53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wrapText="1"/>
    </xf>
    <xf numFmtId="0" fontId="93" fillId="0" borderId="1" xfId="0" applyFont="1" applyBorder="1" applyAlignment="1">
      <alignment horizontal="center" wrapText="1"/>
    </xf>
    <xf numFmtId="0" fontId="93" fillId="0" borderId="5" xfId="0" applyFont="1" applyBorder="1" applyAlignment="1">
      <alignment horizontal="center" wrapText="1"/>
    </xf>
    <xf numFmtId="0" fontId="79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4" fillId="0" borderId="0" xfId="0" applyFont="1" applyAlignment="1">
      <alignment horizontal="center" wrapText="1"/>
    </xf>
    <xf numFmtId="0" fontId="53" fillId="0" borderId="0" xfId="0" applyFont="1" applyAlignment="1">
      <alignment horizontal="center" wrapText="1"/>
    </xf>
    <xf numFmtId="0" fontId="114" fillId="0" borderId="0" xfId="0" applyFont="1" applyAlignment="1">
      <alignment horizontal="center" wrapText="1"/>
    </xf>
    <xf numFmtId="0" fontId="114" fillId="0" borderId="59" xfId="0" applyFont="1" applyBorder="1" applyAlignment="1">
      <alignment horizontal="center" wrapText="1"/>
    </xf>
    <xf numFmtId="0" fontId="53" fillId="0" borderId="53" xfId="0" applyFont="1" applyBorder="1" applyAlignment="1">
      <alignment horizontal="center" wrapText="1"/>
    </xf>
    <xf numFmtId="0" fontId="53" fillId="0" borderId="60" xfId="0" applyFont="1" applyBorder="1" applyAlignment="1">
      <alignment horizontal="center" wrapText="1"/>
    </xf>
    <xf numFmtId="0" fontId="113" fillId="0" borderId="0" xfId="0" applyFont="1"/>
    <xf numFmtId="0" fontId="113" fillId="0" borderId="59" xfId="0" applyFont="1" applyBorder="1"/>
    <xf numFmtId="0" fontId="113" fillId="0" borderId="64" xfId="0" applyFont="1" applyBorder="1" applyAlignment="1">
      <alignment horizontal="center" vertical="center"/>
    </xf>
    <xf numFmtId="0" fontId="113" fillId="0" borderId="60" xfId="0" applyFont="1" applyBorder="1"/>
    <xf numFmtId="0" fontId="113" fillId="0" borderId="59" xfId="0" applyFont="1" applyBorder="1" applyAlignment="1">
      <alignment horizontal="center" vertical="center"/>
    </xf>
    <xf numFmtId="1" fontId="113" fillId="4" borderId="53" xfId="0" applyNumberFormat="1" applyFont="1" applyFill="1" applyBorder="1" applyAlignment="1">
      <alignment horizontal="center" vertical="center"/>
    </xf>
    <xf numFmtId="0" fontId="113" fillId="0" borderId="60" xfId="0" applyFont="1" applyBorder="1" applyAlignment="1">
      <alignment horizontal="center" vertical="center"/>
    </xf>
    <xf numFmtId="0" fontId="97" fillId="0" borderId="1" xfId="0" applyFont="1" applyBorder="1" applyAlignment="1">
      <alignment horizontal="center"/>
    </xf>
    <xf numFmtId="0" fontId="53" fillId="0" borderId="59" xfId="0" applyFont="1" applyBorder="1" applyAlignment="1">
      <alignment horizontal="center"/>
    </xf>
    <xf numFmtId="0" fontId="104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118" fillId="0" borderId="0" xfId="0" applyFont="1" applyAlignment="1">
      <alignment horizontal="center" vertical="center" wrapText="1"/>
    </xf>
    <xf numFmtId="0" fontId="120" fillId="0" borderId="0" xfId="0" applyFont="1" applyAlignment="1">
      <alignment horizontal="right" indent="1"/>
    </xf>
    <xf numFmtId="0" fontId="68" fillId="0" borderId="0" xfId="0" applyFont="1" applyAlignment="1">
      <alignment horizontal="right" indent="1"/>
    </xf>
    <xf numFmtId="0" fontId="93" fillId="0" borderId="0" xfId="0" applyFont="1" applyAlignment="1">
      <alignment horizontal="center" vertical="center"/>
    </xf>
    <xf numFmtId="0" fontId="94" fillId="0" borderId="0" xfId="0" applyFont="1" applyAlignment="1">
      <alignment horizontal="center" vertical="center"/>
    </xf>
    <xf numFmtId="0" fontId="111" fillId="0" borderId="53" xfId="0" applyFont="1" applyBorder="1" applyAlignment="1">
      <alignment horizontal="center" vertical="center" wrapText="1"/>
    </xf>
    <xf numFmtId="0" fontId="90" fillId="0" borderId="53" xfId="0" applyFont="1" applyBorder="1" applyAlignment="1">
      <alignment horizontal="center" vertical="center"/>
    </xf>
    <xf numFmtId="0" fontId="90" fillId="0" borderId="53" xfId="0" applyFont="1" applyBorder="1" applyAlignment="1">
      <alignment horizontal="center" vertical="center" wrapText="1"/>
    </xf>
    <xf numFmtId="0" fontId="90" fillId="0" borderId="53" xfId="0" quotePrefix="1" applyFont="1" applyBorder="1" applyAlignment="1">
      <alignment horizontal="center" vertical="center" wrapText="1"/>
    </xf>
    <xf numFmtId="0" fontId="90" fillId="0" borderId="53" xfId="0" applyFont="1" applyBorder="1" applyAlignment="1">
      <alignment vertical="center"/>
    </xf>
    <xf numFmtId="14" fontId="90" fillId="0" borderId="53" xfId="0" applyNumberFormat="1" applyFont="1" applyBorder="1" applyAlignment="1">
      <alignment horizontal="center" vertical="center"/>
    </xf>
    <xf numFmtId="0" fontId="90" fillId="0" borderId="53" xfId="1" applyFont="1" applyBorder="1" applyAlignment="1">
      <alignment horizontal="center" vertical="center" wrapText="1"/>
    </xf>
    <xf numFmtId="0" fontId="90" fillId="0" borderId="53" xfId="0" applyFont="1" applyBorder="1" applyAlignment="1">
      <alignment horizontal="center" vertical="center" wrapText="1" readingOrder="1"/>
    </xf>
    <xf numFmtId="0" fontId="0" fillId="0" borderId="0" xfId="0" applyAlignment="1">
      <alignment vertical="center"/>
    </xf>
    <xf numFmtId="0" fontId="4" fillId="0" borderId="1" xfId="0" applyFont="1" applyBorder="1" applyAlignment="1">
      <alignment vertical="center"/>
    </xf>
    <xf numFmtId="0" fontId="93" fillId="0" borderId="1" xfId="0" applyFont="1" applyBorder="1" applyAlignment="1">
      <alignment vertical="center"/>
    </xf>
    <xf numFmtId="0" fontId="93" fillId="0" borderId="5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3" fillId="0" borderId="56" xfId="0" applyFont="1" applyBorder="1" applyAlignment="1">
      <alignment vertical="center"/>
    </xf>
    <xf numFmtId="0" fontId="53" fillId="0" borderId="57" xfId="0" applyFont="1" applyBorder="1" applyAlignment="1">
      <alignment vertical="center"/>
    </xf>
    <xf numFmtId="0" fontId="53" fillId="0" borderId="58" xfId="0" applyFont="1" applyBorder="1" applyAlignment="1">
      <alignment vertical="center"/>
    </xf>
    <xf numFmtId="0" fontId="122" fillId="0" borderId="0" xfId="0" applyFont="1" applyAlignment="1">
      <alignment wrapText="1"/>
    </xf>
    <xf numFmtId="0" fontId="90" fillId="0" borderId="53" xfId="0" applyFont="1" applyBorder="1" applyAlignment="1">
      <alignment horizontal="left" vertical="center" wrapText="1"/>
    </xf>
    <xf numFmtId="0" fontId="90" fillId="0" borderId="53" xfId="0" applyFont="1" applyBorder="1" applyAlignment="1">
      <alignment horizontal="left" vertical="center" wrapText="1" readingOrder="1"/>
    </xf>
    <xf numFmtId="0" fontId="90" fillId="0" borderId="53" xfId="1" applyFont="1" applyFill="1" applyBorder="1" applyAlignment="1">
      <alignment horizontal="center" vertical="center" wrapText="1"/>
    </xf>
    <xf numFmtId="0" fontId="118" fillId="0" borderId="59" xfId="0" applyFont="1" applyBorder="1" applyAlignment="1">
      <alignment horizontal="center" vertical="center" wrapText="1"/>
    </xf>
    <xf numFmtId="0" fontId="38" fillId="4" borderId="53" xfId="0" applyFont="1" applyFill="1" applyBorder="1" applyAlignment="1">
      <alignment horizontal="center" vertical="center" wrapText="1"/>
    </xf>
    <xf numFmtId="0" fontId="119" fillId="0" borderId="53" xfId="0" applyFont="1" applyBorder="1" applyAlignment="1">
      <alignment horizontal="center" vertical="center" wrapText="1"/>
    </xf>
    <xf numFmtId="0" fontId="44" fillId="0" borderId="60" xfId="0" applyFont="1" applyBorder="1" applyAlignment="1">
      <alignment horizontal="center" vertical="center" wrapText="1"/>
    </xf>
    <xf numFmtId="0" fontId="122" fillId="0" borderId="53" xfId="0" applyFont="1" applyBorder="1" applyAlignment="1">
      <alignment horizontal="left" vertical="center" wrapText="1"/>
    </xf>
    <xf numFmtId="0" fontId="46" fillId="0" borderId="53" xfId="0" applyFont="1" applyBorder="1" applyAlignment="1">
      <alignment vertical="center" wrapText="1"/>
    </xf>
    <xf numFmtId="0" fontId="114" fillId="0" borderId="53" xfId="0" applyFont="1" applyBorder="1" applyAlignment="1">
      <alignment vertical="center" wrapText="1"/>
    </xf>
    <xf numFmtId="0" fontId="114" fillId="8" borderId="53" xfId="0" applyFont="1" applyFill="1" applyBorder="1" applyAlignment="1">
      <alignment vertical="center" wrapText="1"/>
    </xf>
    <xf numFmtId="0" fontId="90" fillId="0" borderId="53" xfId="0" quotePrefix="1" applyFont="1" applyBorder="1" applyAlignment="1">
      <alignment horizontal="left" vertical="center" wrapText="1"/>
    </xf>
    <xf numFmtId="0" fontId="122" fillId="0" borderId="53" xfId="0" applyFont="1" applyBorder="1" applyAlignment="1">
      <alignment vertical="center" wrapText="1"/>
    </xf>
    <xf numFmtId="0" fontId="113" fillId="0" borderId="53" xfId="0" applyFont="1" applyBorder="1" applyAlignment="1">
      <alignment vertical="center"/>
    </xf>
    <xf numFmtId="0" fontId="114" fillId="0" borderId="0" xfId="0" applyFont="1" applyAlignment="1">
      <alignment vertical="center"/>
    </xf>
    <xf numFmtId="0" fontId="94" fillId="0" borderId="0" xfId="0" applyFont="1" applyAlignment="1">
      <alignment vertical="center"/>
    </xf>
    <xf numFmtId="0" fontId="123" fillId="0" borderId="53" xfId="0" applyFont="1" applyBorder="1" applyAlignment="1">
      <alignment horizontal="left" vertical="center" wrapText="1"/>
    </xf>
    <xf numFmtId="0" fontId="46" fillId="0" borderId="53" xfId="0" applyFont="1" applyBorder="1" applyAlignment="1">
      <alignment horizontal="center" vertical="center" wrapText="1" readingOrder="1"/>
    </xf>
    <xf numFmtId="0" fontId="21" fillId="8" borderId="53" xfId="0" applyFont="1" applyFill="1" applyBorder="1" applyAlignment="1">
      <alignment vertical="center" wrapText="1"/>
    </xf>
    <xf numFmtId="0" fontId="124" fillId="8" borderId="53" xfId="0" applyFont="1" applyFill="1" applyBorder="1" applyAlignment="1">
      <alignment vertical="center" wrapText="1"/>
    </xf>
    <xf numFmtId="0" fontId="85" fillId="8" borderId="53" xfId="0" applyFont="1" applyFill="1" applyBorder="1" applyAlignment="1">
      <alignment vertical="center" wrapText="1"/>
    </xf>
    <xf numFmtId="0" fontId="125" fillId="8" borderId="53" xfId="0" applyFont="1" applyFill="1" applyBorder="1" applyAlignment="1">
      <alignment vertical="center" wrapText="1"/>
    </xf>
    <xf numFmtId="0" fontId="124" fillId="9" borderId="53" xfId="0" applyFont="1" applyFill="1" applyBorder="1" applyAlignment="1">
      <alignment vertical="center" wrapText="1"/>
    </xf>
    <xf numFmtId="0" fontId="0" fillId="3" borderId="0" xfId="0" applyFill="1"/>
    <xf numFmtId="0" fontId="127" fillId="0" borderId="0" xfId="0" applyFont="1"/>
    <xf numFmtId="0" fontId="127" fillId="0" borderId="0" xfId="0" applyFont="1" applyAlignment="1">
      <alignment horizontal="center" vertical="center"/>
    </xf>
    <xf numFmtId="0" fontId="91" fillId="0" borderId="0" xfId="0" applyFont="1"/>
    <xf numFmtId="0" fontId="91" fillId="0" borderId="0" xfId="0" applyFont="1" applyAlignment="1">
      <alignment horizontal="center"/>
    </xf>
    <xf numFmtId="0" fontId="127" fillId="0" borderId="0" xfId="0" applyFont="1" applyAlignment="1">
      <alignment vertical="center"/>
    </xf>
    <xf numFmtId="0" fontId="91" fillId="0" borderId="0" xfId="0" applyFont="1" applyAlignment="1">
      <alignment horizontal="left" vertical="center"/>
    </xf>
    <xf numFmtId="0" fontId="91" fillId="0" borderId="0" xfId="0" applyFont="1" applyAlignment="1">
      <alignment vertical="center"/>
    </xf>
    <xf numFmtId="0" fontId="129" fillId="0" borderId="15" xfId="0" applyFont="1" applyBorder="1" applyAlignment="1">
      <alignment horizontal="left" vertical="center"/>
    </xf>
    <xf numFmtId="0" fontId="129" fillId="0" borderId="18" xfId="0" applyFont="1" applyBorder="1" applyAlignment="1">
      <alignment horizontal="left" vertical="center"/>
    </xf>
    <xf numFmtId="0" fontId="129" fillId="0" borderId="7" xfId="0" applyFont="1" applyBorder="1" applyAlignment="1">
      <alignment horizontal="left" vertical="center"/>
    </xf>
    <xf numFmtId="0" fontId="129" fillId="0" borderId="10" xfId="0" applyFont="1" applyBorder="1" applyAlignment="1">
      <alignment horizontal="left" vertical="center"/>
    </xf>
    <xf numFmtId="0" fontId="129" fillId="0" borderId="12" xfId="0" applyFont="1" applyBorder="1" applyAlignment="1">
      <alignment horizontal="left" vertical="center"/>
    </xf>
    <xf numFmtId="0" fontId="130" fillId="7" borderId="0" xfId="0" applyFont="1" applyFill="1"/>
    <xf numFmtId="0" fontId="130" fillId="5" borderId="0" xfId="0" applyFont="1" applyFill="1" applyAlignment="1">
      <alignment vertical="center"/>
    </xf>
    <xf numFmtId="0" fontId="91" fillId="0" borderId="0" xfId="0" applyFont="1" applyAlignment="1">
      <alignment horizontal="center" vertical="center" wrapText="1"/>
    </xf>
    <xf numFmtId="0" fontId="0" fillId="3" borderId="0" xfId="0" applyFill="1" applyAlignment="1">
      <alignment horizontal="left" indent="1"/>
    </xf>
    <xf numFmtId="1" fontId="122" fillId="0" borderId="0" xfId="0" applyNumberFormat="1" applyFont="1" applyAlignment="1">
      <alignment horizontal="center" vertical="center" wrapText="1"/>
    </xf>
    <xf numFmtId="0" fontId="128" fillId="3" borderId="0" xfId="0" applyFont="1" applyFill="1" applyAlignment="1">
      <alignment horizontal="left" indent="1"/>
    </xf>
    <xf numFmtId="1" fontId="0" fillId="3" borderId="0" xfId="0" applyNumberFormat="1" applyFill="1"/>
    <xf numFmtId="164" fontId="85" fillId="3" borderId="0" xfId="2" applyFont="1" applyFill="1" applyBorder="1"/>
    <xf numFmtId="164" fontId="0" fillId="3" borderId="0" xfId="2" applyFont="1" applyFill="1" applyBorder="1"/>
    <xf numFmtId="164" fontId="0" fillId="3" borderId="0" xfId="0" applyNumberFormat="1" applyFill="1"/>
    <xf numFmtId="0" fontId="122" fillId="0" borderId="0" xfId="0" applyFont="1" applyAlignment="1">
      <alignment horizontal="center" vertical="center" wrapText="1"/>
    </xf>
    <xf numFmtId="0" fontId="122" fillId="0" borderId="0" xfId="0" applyFont="1" applyAlignment="1">
      <alignment horizontal="left" vertical="center" wrapText="1"/>
    </xf>
    <xf numFmtId="0" fontId="105" fillId="0" borderId="0" xfId="0" applyFont="1" applyAlignment="1">
      <alignment horizontal="center" vertical="center" wrapText="1"/>
    </xf>
    <xf numFmtId="165" fontId="104" fillId="0" borderId="0" xfId="0" applyNumberFormat="1" applyFont="1" applyAlignment="1">
      <alignment horizontal="center" vertical="center" wrapText="1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 applyAlignment="1">
      <alignment horizontal="left" indent="2"/>
    </xf>
    <xf numFmtId="17" fontId="127" fillId="0" borderId="0" xfId="0" applyNumberFormat="1" applyFont="1"/>
    <xf numFmtId="0" fontId="127" fillId="0" borderId="0" xfId="0" applyFont="1" applyAlignment="1">
      <alignment horizontal="left"/>
    </xf>
    <xf numFmtId="0" fontId="137" fillId="0" borderId="0" xfId="0" applyFont="1"/>
    <xf numFmtId="0" fontId="89" fillId="0" borderId="0" xfId="0" applyFont="1"/>
    <xf numFmtId="0" fontId="37" fillId="0" borderId="1" xfId="0" applyFont="1" applyBorder="1" applyAlignment="1">
      <alignment vertical="center"/>
    </xf>
    <xf numFmtId="0" fontId="122" fillId="0" borderId="0" xfId="0" applyFont="1"/>
    <xf numFmtId="0" fontId="37" fillId="0" borderId="0" xfId="0" applyFont="1" applyAlignment="1">
      <alignment horizontal="center"/>
    </xf>
    <xf numFmtId="0" fontId="37" fillId="0" borderId="0" xfId="0" applyFont="1"/>
    <xf numFmtId="0" fontId="76" fillId="0" borderId="0" xfId="0" applyFont="1" applyAlignment="1">
      <alignment horizontal="center" vertical="center" wrapText="1"/>
    </xf>
    <xf numFmtId="0" fontId="76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47" fillId="0" borderId="53" xfId="0" applyFont="1" applyBorder="1" applyAlignment="1" applyProtection="1">
      <alignment horizontal="center" vertical="center" wrapText="1"/>
      <protection locked="0"/>
    </xf>
    <xf numFmtId="0" fontId="7" fillId="0" borderId="0" xfId="0" applyFont="1"/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49" fillId="0" borderId="0" xfId="0" applyFont="1" applyAlignment="1">
      <alignment horizontal="center" vertical="center"/>
    </xf>
    <xf numFmtId="0" fontId="51" fillId="0" borderId="18" xfId="0" applyFont="1" applyBorder="1" applyAlignment="1">
      <alignment horizontal="left"/>
    </xf>
    <xf numFmtId="0" fontId="82" fillId="0" borderId="0" xfId="0" applyFont="1"/>
    <xf numFmtId="0" fontId="51" fillId="0" borderId="0" xfId="0" applyFont="1"/>
    <xf numFmtId="0" fontId="51" fillId="0" borderId="0" xfId="0" applyFont="1" applyAlignment="1">
      <alignment horizontal="center"/>
    </xf>
    <xf numFmtId="1" fontId="51" fillId="0" borderId="0" xfId="0" applyNumberFormat="1" applyFont="1"/>
    <xf numFmtId="0" fontId="52" fillId="0" borderId="0" xfId="0" applyFont="1"/>
    <xf numFmtId="0" fontId="51" fillId="0" borderId="18" xfId="0" applyFont="1" applyBorder="1"/>
    <xf numFmtId="0" fontId="51" fillId="0" borderId="18" xfId="0" applyFont="1" applyBorder="1" applyAlignment="1">
      <alignment horizontal="center"/>
    </xf>
    <xf numFmtId="1" fontId="51" fillId="0" borderId="0" xfId="0" applyNumberFormat="1" applyFont="1" applyAlignment="1">
      <alignment horizontal="center"/>
    </xf>
    <xf numFmtId="0" fontId="52" fillId="0" borderId="0" xfId="0" applyFont="1" applyAlignment="1">
      <alignment horizontal="left"/>
    </xf>
    <xf numFmtId="0" fontId="81" fillId="0" borderId="18" xfId="0" applyFont="1" applyBorder="1"/>
    <xf numFmtId="0" fontId="51" fillId="0" borderId="14" xfId="0" applyFont="1" applyBorder="1" applyAlignment="1">
      <alignment horizontal="center"/>
    </xf>
    <xf numFmtId="0" fontId="52" fillId="0" borderId="0" xfId="0" applyFont="1" applyAlignment="1">
      <alignment horizontal="center"/>
    </xf>
    <xf numFmtId="0" fontId="51" fillId="0" borderId="6" xfId="0" applyFont="1" applyBorder="1" applyAlignment="1">
      <alignment horizontal="center"/>
    </xf>
    <xf numFmtId="2" fontId="7" fillId="0" borderId="0" xfId="0" applyNumberFormat="1" applyFont="1"/>
    <xf numFmtId="0" fontId="81" fillId="0" borderId="18" xfId="0" applyFont="1" applyBorder="1" applyAlignment="1">
      <alignment horizontal="left"/>
    </xf>
    <xf numFmtId="0" fontId="51" fillId="0" borderId="0" xfId="0" applyFont="1" applyAlignment="1">
      <alignment horizontal="left"/>
    </xf>
    <xf numFmtId="2" fontId="52" fillId="0" borderId="0" xfId="0" applyNumberFormat="1" applyFont="1" applyAlignment="1">
      <alignment horizontal="center"/>
    </xf>
    <xf numFmtId="2" fontId="21" fillId="0" borderId="0" xfId="0" applyNumberFormat="1" applyFont="1"/>
    <xf numFmtId="0" fontId="52" fillId="0" borderId="0" xfId="0" applyFont="1" applyAlignment="1">
      <alignment horizontal="center" wrapText="1"/>
    </xf>
    <xf numFmtId="0" fontId="91" fillId="0" borderId="0" xfId="0" applyFont="1" applyAlignment="1">
      <alignment horizontal="center" vertical="center"/>
    </xf>
    <xf numFmtId="2" fontId="52" fillId="0" borderId="18" xfId="0" applyNumberFormat="1" applyFont="1" applyBorder="1" applyAlignment="1">
      <alignment horizontal="center"/>
    </xf>
    <xf numFmtId="1" fontId="52" fillId="0" borderId="0" xfId="0" applyNumberFormat="1" applyFont="1" applyAlignment="1">
      <alignment horizontal="center"/>
    </xf>
    <xf numFmtId="0" fontId="83" fillId="0" borderId="0" xfId="0" applyFont="1"/>
    <xf numFmtId="0" fontId="51" fillId="0" borderId="18" xfId="0" applyFont="1" applyBorder="1" applyAlignment="1">
      <alignment wrapText="1"/>
    </xf>
    <xf numFmtId="0" fontId="52" fillId="0" borderId="18" xfId="0" applyFont="1" applyBorder="1" applyAlignment="1">
      <alignment wrapText="1"/>
    </xf>
    <xf numFmtId="0" fontId="51" fillId="0" borderId="33" xfId="0" applyFont="1" applyBorder="1" applyAlignment="1">
      <alignment wrapText="1"/>
    </xf>
    <xf numFmtId="0" fontId="51" fillId="0" borderId="33" xfId="0" applyFont="1" applyBorder="1" applyAlignment="1">
      <alignment horizontal="center" vertical="center"/>
    </xf>
    <xf numFmtId="0" fontId="52" fillId="0" borderId="33" xfId="0" applyFont="1" applyBorder="1" applyAlignment="1">
      <alignment horizontal="center"/>
    </xf>
    <xf numFmtId="0" fontId="92" fillId="0" borderId="0" xfId="0" applyFont="1"/>
    <xf numFmtId="0" fontId="92" fillId="0" borderId="0" xfId="0" applyFont="1" applyAlignment="1">
      <alignment horizontal="center" vertical="center"/>
    </xf>
    <xf numFmtId="0" fontId="51" fillId="0" borderId="0" xfId="0" applyFont="1" applyAlignment="1">
      <alignment wrapText="1"/>
    </xf>
    <xf numFmtId="2" fontId="51" fillId="0" borderId="18" xfId="0" applyNumberFormat="1" applyFont="1" applyBorder="1" applyAlignment="1">
      <alignment horizontal="center"/>
    </xf>
    <xf numFmtId="0" fontId="85" fillId="0" borderId="0" xfId="0" applyFont="1" applyAlignment="1">
      <alignment vertical="top"/>
    </xf>
    <xf numFmtId="0" fontId="39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85" fillId="0" borderId="0" xfId="0" applyFont="1" applyProtection="1">
      <protection locked="0"/>
    </xf>
    <xf numFmtId="0" fontId="85" fillId="6" borderId="53" xfId="0" applyFont="1" applyFill="1" applyBorder="1" applyProtection="1">
      <protection locked="0"/>
    </xf>
    <xf numFmtId="0" fontId="135" fillId="3" borderId="0" xfId="0" applyFont="1" applyFill="1" applyProtection="1">
      <protection locked="0"/>
    </xf>
    <xf numFmtId="0" fontId="135" fillId="3" borderId="0" xfId="0" applyFont="1" applyFill="1" applyAlignment="1" applyProtection="1">
      <alignment horizontal="left"/>
      <protection locked="0"/>
    </xf>
    <xf numFmtId="0" fontId="118" fillId="0" borderId="1" xfId="0" applyFont="1" applyBorder="1"/>
    <xf numFmtId="0" fontId="102" fillId="0" borderId="5" xfId="0" applyFont="1" applyBorder="1"/>
    <xf numFmtId="0" fontId="136" fillId="0" borderId="53" xfId="0" applyFont="1" applyBorder="1" applyAlignment="1" applyProtection="1">
      <alignment horizontal="center" vertical="center" wrapText="1"/>
      <protection locked="0"/>
    </xf>
    <xf numFmtId="0" fontId="3" fillId="0" borderId="0" xfId="0" applyFont="1"/>
    <xf numFmtId="0" fontId="148" fillId="0" borderId="0" xfId="0" applyFont="1"/>
    <xf numFmtId="0" fontId="45" fillId="0" borderId="0" xfId="0" applyFont="1" applyAlignment="1">
      <alignment horizontal="center" vertical="center" wrapText="1"/>
    </xf>
    <xf numFmtId="0" fontId="111" fillId="0" borderId="0" xfId="0" applyFont="1"/>
    <xf numFmtId="0" fontId="16" fillId="0" borderId="0" xfId="0" applyFont="1" applyAlignment="1">
      <alignment horizontal="center" wrapText="1"/>
    </xf>
    <xf numFmtId="0" fontId="147" fillId="0" borderId="0" xfId="0" applyFont="1"/>
    <xf numFmtId="0" fontId="119" fillId="0" borderId="0" xfId="0" applyFont="1"/>
    <xf numFmtId="0" fontId="136" fillId="0" borderId="0" xfId="0" applyFont="1" applyAlignment="1">
      <alignment horizontal="center"/>
    </xf>
    <xf numFmtId="0" fontId="136" fillId="0" borderId="0" xfId="0" applyFont="1"/>
    <xf numFmtId="0" fontId="106" fillId="0" borderId="53" xfId="0" applyFont="1" applyBorder="1" applyAlignment="1">
      <alignment horizontal="center" vertical="center"/>
    </xf>
    <xf numFmtId="0" fontId="104" fillId="0" borderId="53" xfId="0" applyFont="1" applyBorder="1" applyAlignment="1">
      <alignment horizontal="center" vertical="center"/>
    </xf>
    <xf numFmtId="0" fontId="39" fillId="0" borderId="47" xfId="0" applyFont="1" applyBorder="1"/>
    <xf numFmtId="0" fontId="38" fillId="0" borderId="47" xfId="0" applyFont="1" applyBorder="1" applyAlignment="1">
      <alignment vertical="center"/>
    </xf>
    <xf numFmtId="0" fontId="44" fillId="0" borderId="47" xfId="0" applyFont="1" applyBorder="1"/>
    <xf numFmtId="0" fontId="28" fillId="0" borderId="47" xfId="0" applyFont="1" applyBorder="1" applyAlignment="1">
      <alignment horizontal="center" vertical="center"/>
    </xf>
    <xf numFmtId="0" fontId="39" fillId="0" borderId="47" xfId="0" quotePrefix="1" applyFont="1" applyBorder="1"/>
    <xf numFmtId="0" fontId="28" fillId="0" borderId="51" xfId="0" applyFont="1" applyBorder="1" applyAlignment="1">
      <alignment vertical="center"/>
    </xf>
    <xf numFmtId="0" fontId="29" fillId="0" borderId="54" xfId="0" applyFont="1" applyBorder="1"/>
    <xf numFmtId="0" fontId="39" fillId="0" borderId="48" xfId="0" applyFont="1" applyBorder="1"/>
    <xf numFmtId="0" fontId="39" fillId="0" borderId="50" xfId="0" applyFont="1" applyBorder="1"/>
    <xf numFmtId="0" fontId="39" fillId="0" borderId="51" xfId="0" applyFont="1" applyBorder="1"/>
    <xf numFmtId="0" fontId="39" fillId="0" borderId="54" xfId="0" applyFont="1" applyBorder="1" applyAlignment="1">
      <alignment vertical="center"/>
    </xf>
    <xf numFmtId="0" fontId="39" fillId="0" borderId="54" xfId="0" applyFont="1" applyBorder="1"/>
    <xf numFmtId="0" fontId="39" fillId="0" borderId="50" xfId="0" applyFont="1" applyBorder="1" applyAlignment="1">
      <alignment vertical="center" wrapText="1"/>
    </xf>
    <xf numFmtId="0" fontId="40" fillId="0" borderId="47" xfId="0" applyFont="1" applyBorder="1" applyAlignment="1">
      <alignment vertical="center" wrapText="1"/>
    </xf>
    <xf numFmtId="0" fontId="39" fillId="0" borderId="50" xfId="0" applyFont="1" applyBorder="1" applyAlignment="1">
      <alignment wrapText="1"/>
    </xf>
    <xf numFmtId="0" fontId="47" fillId="0" borderId="0" xfId="0" applyFont="1" applyAlignment="1">
      <alignment horizontal="center" vertical="center" wrapText="1"/>
    </xf>
    <xf numFmtId="0" fontId="145" fillId="0" borderId="0" xfId="0" applyFont="1" applyAlignment="1">
      <alignment vertical="center" wrapText="1"/>
    </xf>
    <xf numFmtId="0" fontId="43" fillId="0" borderId="0" xfId="0" applyFont="1" applyAlignment="1">
      <alignment vertical="center" wrapText="1"/>
    </xf>
    <xf numFmtId="0" fontId="43" fillId="0" borderId="50" xfId="0" applyFont="1" applyBorder="1" applyAlignment="1">
      <alignment vertical="center" wrapText="1"/>
    </xf>
    <xf numFmtId="0" fontId="43" fillId="0" borderId="47" xfId="0" applyFont="1" applyBorder="1" applyAlignment="1">
      <alignment vertical="center" wrapText="1"/>
    </xf>
    <xf numFmtId="0" fontId="38" fillId="0" borderId="0" xfId="0" applyFont="1" applyAlignment="1">
      <alignment vertical="center"/>
    </xf>
    <xf numFmtId="0" fontId="39" fillId="0" borderId="52" xfId="0" applyFont="1" applyBorder="1"/>
    <xf numFmtId="0" fontId="143" fillId="0" borderId="1" xfId="0" applyFont="1" applyBorder="1" applyAlignment="1">
      <alignment vertical="center" wrapText="1"/>
    </xf>
    <xf numFmtId="0" fontId="143" fillId="0" borderId="5" xfId="0" applyFont="1" applyBorder="1" applyAlignment="1">
      <alignment vertical="center" wrapText="1"/>
    </xf>
    <xf numFmtId="0" fontId="122" fillId="0" borderId="66" xfId="0" applyFont="1" applyBorder="1" applyAlignment="1">
      <alignment wrapText="1"/>
    </xf>
    <xf numFmtId="0" fontId="122" fillId="0" borderId="67" xfId="0" applyFont="1" applyBorder="1" applyAlignment="1">
      <alignment wrapText="1"/>
    </xf>
    <xf numFmtId="0" fontId="106" fillId="0" borderId="18" xfId="0" applyFont="1" applyBorder="1" applyAlignment="1">
      <alignment horizontal="center" vertical="center" wrapText="1"/>
    </xf>
    <xf numFmtId="0" fontId="43" fillId="0" borderId="21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38" fillId="0" borderId="1" xfId="0" applyFont="1" applyBorder="1" applyAlignment="1">
      <alignment horizontal="right" vertical="center"/>
    </xf>
    <xf numFmtId="0" fontId="103" fillId="0" borderId="0" xfId="0" applyFont="1"/>
    <xf numFmtId="0" fontId="104" fillId="0" borderId="1" xfId="0" applyFont="1" applyBorder="1" applyAlignment="1">
      <alignment vertical="center" wrapText="1"/>
    </xf>
    <xf numFmtId="0" fontId="105" fillId="0" borderId="1" xfId="0" applyFont="1" applyBorder="1" applyAlignment="1">
      <alignment vertical="center" wrapText="1"/>
    </xf>
    <xf numFmtId="0" fontId="106" fillId="0" borderId="1" xfId="0" applyFont="1" applyBorder="1" applyAlignment="1">
      <alignment vertical="center" wrapText="1"/>
    </xf>
    <xf numFmtId="0" fontId="107" fillId="0" borderId="1" xfId="0" applyFont="1" applyBorder="1"/>
    <xf numFmtId="0" fontId="108" fillId="0" borderId="1" xfId="0" applyFont="1" applyBorder="1" applyAlignment="1">
      <alignment vertical="center" wrapText="1"/>
    </xf>
    <xf numFmtId="0" fontId="47" fillId="0" borderId="53" xfId="0" applyFont="1" applyBorder="1" applyAlignment="1" applyProtection="1">
      <alignment horizontal="center" vertical="center"/>
      <protection locked="0"/>
    </xf>
    <xf numFmtId="0" fontId="86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42" fillId="0" borderId="0" xfId="0" applyFont="1" applyAlignment="1">
      <alignment horizontal="right" vertical="center"/>
    </xf>
    <xf numFmtId="0" fontId="86" fillId="0" borderId="0" xfId="0" applyFont="1" applyAlignment="1">
      <alignment vertical="center" wrapText="1"/>
    </xf>
    <xf numFmtId="0" fontId="87" fillId="0" borderId="0" xfId="0" applyFont="1" applyAlignment="1">
      <alignment vertical="center" wrapText="1"/>
    </xf>
    <xf numFmtId="0" fontId="48" fillId="0" borderId="0" xfId="0" applyFont="1" applyAlignment="1">
      <alignment vertical="center"/>
    </xf>
    <xf numFmtId="0" fontId="149" fillId="0" borderId="0" xfId="0" applyFont="1" applyProtection="1">
      <protection locked="0"/>
    </xf>
    <xf numFmtId="0" fontId="150" fillId="0" borderId="0" xfId="0" applyFont="1" applyAlignment="1" applyProtection="1">
      <alignment horizontal="left" indent="1"/>
      <protection locked="0"/>
    </xf>
    <xf numFmtId="2" fontId="150" fillId="0" borderId="0" xfId="0" applyNumberFormat="1" applyFont="1" applyAlignment="1" applyProtection="1">
      <alignment horizontal="left" indent="1"/>
      <protection locked="0"/>
    </xf>
    <xf numFmtId="0" fontId="149" fillId="0" borderId="0" xfId="0" applyFont="1"/>
    <xf numFmtId="0" fontId="149" fillId="0" borderId="0" xfId="0" applyFont="1" applyAlignment="1">
      <alignment horizontal="left" indent="1"/>
    </xf>
    <xf numFmtId="0" fontId="0" fillId="6" borderId="0" xfId="0" applyFill="1"/>
    <xf numFmtId="0" fontId="55" fillId="6" borderId="0" xfId="0" applyFont="1" applyFill="1" applyAlignment="1">
      <alignment vertical="center"/>
    </xf>
    <xf numFmtId="0" fontId="129" fillId="0" borderId="0" xfId="0" applyFont="1" applyAlignment="1">
      <alignment horizontal="left" vertical="center"/>
    </xf>
    <xf numFmtId="0" fontId="154" fillId="0" borderId="53" xfId="0" applyFont="1" applyBorder="1" applyAlignment="1" applyProtection="1">
      <alignment horizontal="center" vertical="center" wrapText="1"/>
      <protection locked="0"/>
    </xf>
    <xf numFmtId="0" fontId="156" fillId="0" borderId="0" xfId="0" applyFont="1" applyAlignment="1" applyProtection="1">
      <alignment horizontal="center" vertical="center" wrapText="1"/>
      <protection locked="0"/>
    </xf>
    <xf numFmtId="0" fontId="157" fillId="0" borderId="0" xfId="0" applyFont="1" applyAlignment="1">
      <alignment horizontal="center"/>
    </xf>
    <xf numFmtId="0" fontId="151" fillId="0" borderId="0" xfId="0" applyFont="1" applyProtection="1">
      <protection locked="0"/>
    </xf>
    <xf numFmtId="0" fontId="127" fillId="0" borderId="0" xfId="0" applyFont="1" applyAlignment="1">
      <alignment horizontal="center" vertical="center" wrapText="1"/>
    </xf>
    <xf numFmtId="0" fontId="158" fillId="0" borderId="1" xfId="0" applyFont="1" applyBorder="1"/>
    <xf numFmtId="0" fontId="158" fillId="0" borderId="1" xfId="0" applyFont="1" applyBorder="1" applyAlignment="1">
      <alignment horizontal="center" vertical="center"/>
    </xf>
    <xf numFmtId="0" fontId="111" fillId="0" borderId="1" xfId="0" applyFont="1" applyBorder="1" applyAlignment="1">
      <alignment horizontal="center" vertical="center" wrapText="1"/>
    </xf>
    <xf numFmtId="0" fontId="158" fillId="0" borderId="1" xfId="0" applyFont="1" applyBorder="1" applyAlignment="1">
      <alignment horizontal="center"/>
    </xf>
    <xf numFmtId="0" fontId="158" fillId="0" borderId="1" xfId="0" applyFont="1" applyBorder="1" applyAlignment="1">
      <alignment horizontal="center" wrapText="1"/>
    </xf>
    <xf numFmtId="0" fontId="158" fillId="0" borderId="2" xfId="0" applyFont="1" applyBorder="1"/>
    <xf numFmtId="0" fontId="158" fillId="0" borderId="0" xfId="0" applyFont="1"/>
    <xf numFmtId="0" fontId="139" fillId="0" borderId="0" xfId="0" applyFont="1" applyAlignment="1">
      <alignment horizontal="center" vertical="center"/>
    </xf>
    <xf numFmtId="0" fontId="159" fillId="0" borderId="0" xfId="0" applyFont="1"/>
    <xf numFmtId="0" fontId="151" fillId="0" borderId="0" xfId="0" applyFont="1"/>
    <xf numFmtId="0" fontId="160" fillId="0" borderId="1" xfId="0" applyFont="1" applyBorder="1"/>
    <xf numFmtId="0" fontId="160" fillId="0" borderId="1" xfId="0" applyFont="1" applyBorder="1" applyAlignment="1">
      <alignment horizontal="center" vertical="center"/>
    </xf>
    <xf numFmtId="0" fontId="160" fillId="0" borderId="1" xfId="0" applyFont="1" applyBorder="1" applyAlignment="1">
      <alignment horizontal="center"/>
    </xf>
    <xf numFmtId="0" fontId="160" fillId="0" borderId="1" xfId="0" applyFont="1" applyBorder="1" applyAlignment="1">
      <alignment horizontal="center" wrapText="1"/>
    </xf>
    <xf numFmtId="0" fontId="160" fillId="0" borderId="0" xfId="0" applyFont="1"/>
    <xf numFmtId="0" fontId="140" fillId="0" borderId="1" xfId="0" applyFont="1" applyBorder="1"/>
    <xf numFmtId="0" fontId="162" fillId="0" borderId="0" xfId="0" applyFont="1" applyAlignment="1">
      <alignment horizontal="center"/>
    </xf>
    <xf numFmtId="0" fontId="140" fillId="0" borderId="5" xfId="0" applyFont="1" applyBorder="1"/>
    <xf numFmtId="0" fontId="160" fillId="0" borderId="5" xfId="0" applyFont="1" applyBorder="1"/>
    <xf numFmtId="0" fontId="160" fillId="0" borderId="5" xfId="0" applyFont="1" applyBorder="1" applyAlignment="1">
      <alignment horizontal="center" vertical="center"/>
    </xf>
    <xf numFmtId="0" fontId="111" fillId="0" borderId="5" xfId="0" applyFont="1" applyBorder="1" applyAlignment="1">
      <alignment horizontal="center" vertical="center" wrapText="1"/>
    </xf>
    <xf numFmtId="0" fontId="160" fillId="0" borderId="5" xfId="0" applyFont="1" applyBorder="1" applyAlignment="1">
      <alignment horizontal="center"/>
    </xf>
    <xf numFmtId="0" fontId="160" fillId="0" borderId="5" xfId="0" applyFont="1" applyBorder="1" applyAlignment="1">
      <alignment horizontal="center" wrapText="1"/>
    </xf>
    <xf numFmtId="0" fontId="163" fillId="0" borderId="0" xfId="0" applyFont="1"/>
    <xf numFmtId="0" fontId="151" fillId="0" borderId="0" xfId="0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0" fontId="156" fillId="0" borderId="0" xfId="0" applyFont="1" applyAlignment="1">
      <alignment horizontal="center" vertical="center" wrapText="1"/>
    </xf>
    <xf numFmtId="0" fontId="159" fillId="0" borderId="0" xfId="0" applyFont="1" applyProtection="1">
      <protection locked="0"/>
    </xf>
    <xf numFmtId="0" fontId="157" fillId="0" borderId="0" xfId="0" applyFont="1"/>
    <xf numFmtId="0" fontId="151" fillId="0" borderId="0" xfId="0" applyFont="1" applyAlignment="1">
      <alignment horizontal="center" wrapText="1"/>
    </xf>
    <xf numFmtId="0" fontId="161" fillId="0" borderId="0" xfId="0" applyFont="1" applyAlignment="1">
      <alignment horizontal="center"/>
    </xf>
    <xf numFmtId="0" fontId="111" fillId="0" borderId="0" xfId="0" applyFont="1" applyAlignment="1">
      <alignment horizontal="center" vertical="center" wrapText="1"/>
    </xf>
    <xf numFmtId="0" fontId="158" fillId="0" borderId="0" xfId="0" applyFont="1" applyAlignment="1">
      <alignment horizontal="center"/>
    </xf>
    <xf numFmtId="0" fontId="151" fillId="0" borderId="0" xfId="0" applyFont="1" applyAlignment="1">
      <alignment horizontal="center"/>
    </xf>
    <xf numFmtId="0" fontId="158" fillId="0" borderId="0" xfId="0" applyFont="1" applyAlignment="1">
      <alignment horizontal="center" wrapText="1"/>
    </xf>
    <xf numFmtId="0" fontId="160" fillId="0" borderId="0" xfId="0" applyFont="1" applyAlignment="1">
      <alignment horizontal="center"/>
    </xf>
    <xf numFmtId="0" fontId="158" fillId="0" borderId="0" xfId="0" applyFont="1" applyAlignment="1">
      <alignment horizontal="center" vertical="center"/>
    </xf>
    <xf numFmtId="0" fontId="157" fillId="0" borderId="0" xfId="0" applyFont="1" applyAlignment="1">
      <alignment horizontal="center" vertical="center"/>
    </xf>
    <xf numFmtId="0" fontId="157" fillId="0" borderId="0" xfId="0" applyFont="1" applyAlignment="1">
      <alignment horizontal="center" wrapText="1"/>
    </xf>
    <xf numFmtId="0" fontId="159" fillId="0" borderId="0" xfId="0" applyFont="1" applyAlignment="1">
      <alignment vertical="center"/>
    </xf>
    <xf numFmtId="0" fontId="159" fillId="0" borderId="0" xfId="0" applyFont="1" applyAlignment="1">
      <alignment horizontal="center" vertical="center"/>
    </xf>
    <xf numFmtId="0" fontId="159" fillId="0" borderId="0" xfId="0" applyFont="1" applyAlignment="1">
      <alignment horizontal="center" wrapText="1"/>
    </xf>
    <xf numFmtId="0" fontId="115" fillId="0" borderId="0" xfId="0" applyFont="1" applyAlignment="1">
      <alignment horizontal="center" vertical="center"/>
    </xf>
    <xf numFmtId="0" fontId="159" fillId="0" borderId="0" xfId="0" applyFont="1" applyAlignment="1">
      <alignment horizontal="center"/>
    </xf>
    <xf numFmtId="0" fontId="136" fillId="0" borderId="53" xfId="0" quotePrefix="1" applyFont="1" applyBorder="1" applyAlignment="1" applyProtection="1">
      <alignment horizontal="center" vertical="center" wrapText="1"/>
      <protection locked="0"/>
    </xf>
    <xf numFmtId="0" fontId="162" fillId="0" borderId="2" xfId="0" applyFont="1" applyBorder="1"/>
    <xf numFmtId="0" fontId="79" fillId="0" borderId="0" xfId="0" applyFont="1"/>
    <xf numFmtId="0" fontId="41" fillId="0" borderId="2" xfId="0" applyFont="1" applyBorder="1" applyAlignment="1">
      <alignment vertical="center" wrapText="1"/>
    </xf>
    <xf numFmtId="0" fontId="42" fillId="0" borderId="2" xfId="0" applyFont="1" applyBorder="1" applyAlignment="1">
      <alignment vertical="center" wrapText="1"/>
    </xf>
    <xf numFmtId="0" fontId="174" fillId="0" borderId="53" xfId="0" applyFont="1" applyBorder="1" applyAlignment="1" applyProtection="1">
      <alignment horizontal="left" vertical="center" wrapText="1" indent="2"/>
      <protection locked="0"/>
    </xf>
    <xf numFmtId="0" fontId="85" fillId="3" borderId="0" xfId="0" applyFont="1" applyFill="1" applyProtection="1">
      <protection locked="0"/>
    </xf>
    <xf numFmtId="0" fontId="89" fillId="0" borderId="93" xfId="0" applyFont="1" applyBorder="1"/>
    <xf numFmtId="0" fontId="51" fillId="0" borderId="6" xfId="0" applyFont="1" applyBorder="1" applyAlignment="1">
      <alignment horizontal="left"/>
    </xf>
    <xf numFmtId="0" fontId="2" fillId="0" borderId="53" xfId="0" applyFont="1" applyBorder="1" applyAlignment="1" applyProtection="1">
      <alignment horizontal="center" vertical="center" wrapText="1"/>
      <protection locked="0"/>
    </xf>
    <xf numFmtId="0" fontId="157" fillId="0" borderId="94" xfId="0" applyFont="1" applyBorder="1"/>
    <xf numFmtId="0" fontId="161" fillId="0" borderId="94" xfId="0" applyFont="1" applyBorder="1"/>
    <xf numFmtId="0" fontId="157" fillId="0" borderId="94" xfId="0" applyFont="1" applyBorder="1" applyAlignment="1">
      <alignment horizontal="center"/>
    </xf>
    <xf numFmtId="0" fontId="164" fillId="0" borderId="94" xfId="0" applyFont="1" applyBorder="1" applyAlignment="1">
      <alignment horizontal="center" vertical="center" wrapText="1"/>
    </xf>
    <xf numFmtId="0" fontId="79" fillId="0" borderId="94" xfId="0" applyFont="1" applyBorder="1" applyAlignment="1">
      <alignment vertical="center" wrapText="1"/>
    </xf>
    <xf numFmtId="165" fontId="79" fillId="0" borderId="94" xfId="0" applyNumberFormat="1" applyFont="1" applyBorder="1" applyAlignment="1">
      <alignment vertical="center" wrapText="1"/>
    </xf>
    <xf numFmtId="0" fontId="79" fillId="0" borderId="94" xfId="0" applyFont="1" applyBorder="1" applyAlignment="1">
      <alignment horizontal="center" vertical="center" wrapText="1"/>
    </xf>
    <xf numFmtId="0" fontId="79" fillId="0" borderId="94" xfId="0" applyFont="1" applyBorder="1" applyAlignment="1">
      <alignment vertical="center"/>
    </xf>
    <xf numFmtId="0" fontId="160" fillId="0" borderId="94" xfId="0" applyFont="1" applyBorder="1"/>
    <xf numFmtId="0" fontId="160" fillId="0" borderId="94" xfId="0" applyFont="1" applyBorder="1" applyAlignment="1">
      <alignment horizontal="center" vertical="center"/>
    </xf>
    <xf numFmtId="0" fontId="160" fillId="0" borderId="94" xfId="0" applyFont="1" applyBorder="1" applyAlignment="1">
      <alignment horizontal="center" vertical="center" wrapText="1"/>
    </xf>
    <xf numFmtId="0" fontId="158" fillId="0" borderId="94" xfId="0" applyFont="1" applyBorder="1"/>
    <xf numFmtId="0" fontId="151" fillId="0" borderId="94" xfId="0" applyFont="1" applyBorder="1"/>
    <xf numFmtId="0" fontId="151" fillId="0" borderId="94" xfId="0" applyFont="1" applyBorder="1" applyAlignment="1">
      <alignment horizontal="center" wrapText="1"/>
    </xf>
    <xf numFmtId="0" fontId="159" fillId="0" borderId="94" xfId="0" applyFont="1" applyBorder="1"/>
    <xf numFmtId="0" fontId="160" fillId="0" borderId="94" xfId="0" applyFont="1" applyBorder="1" applyAlignment="1">
      <alignment vertical="top"/>
    </xf>
    <xf numFmtId="0" fontId="151" fillId="0" borderId="94" xfId="0" applyFont="1" applyBorder="1" applyAlignment="1">
      <alignment horizontal="center" vertical="center"/>
    </xf>
    <xf numFmtId="0" fontId="111" fillId="0" borderId="94" xfId="0" applyFont="1" applyBorder="1" applyAlignment="1">
      <alignment horizontal="center" vertical="center" wrapText="1"/>
    </xf>
    <xf numFmtId="0" fontId="158" fillId="0" borderId="94" xfId="0" applyFont="1" applyBorder="1" applyAlignment="1">
      <alignment horizontal="center"/>
    </xf>
    <xf numFmtId="0" fontId="15" fillId="0" borderId="0" xfId="0" applyFont="1" applyAlignment="1">
      <alignment horizontal="center" vertical="top" wrapText="1"/>
    </xf>
    <xf numFmtId="0" fontId="86" fillId="0" borderId="0" xfId="0" applyFont="1" applyAlignment="1">
      <alignment horizontal="center" wrapText="1"/>
    </xf>
    <xf numFmtId="0" fontId="161" fillId="0" borderId="94" xfId="0" applyFont="1" applyBorder="1" applyAlignment="1">
      <alignment horizontal="left"/>
    </xf>
    <xf numFmtId="0" fontId="162" fillId="0" borderId="3" xfId="0" applyFont="1" applyBorder="1" applyAlignment="1">
      <alignment horizontal="left"/>
    </xf>
    <xf numFmtId="0" fontId="79" fillId="0" borderId="97" xfId="0" applyFont="1" applyBorder="1" applyAlignment="1">
      <alignment horizontal="center" vertical="center" wrapText="1"/>
    </xf>
    <xf numFmtId="0" fontId="79" fillId="0" borderId="97" xfId="0" applyFont="1" applyBorder="1" applyAlignment="1">
      <alignment vertical="center" wrapText="1"/>
    </xf>
    <xf numFmtId="0" fontId="79" fillId="0" borderId="97" xfId="0" applyFont="1" applyBorder="1" applyAlignment="1">
      <alignment horizontal="center" vertical="center"/>
    </xf>
    <xf numFmtId="2" fontId="79" fillId="0" borderId="0" xfId="0" applyNumberFormat="1" applyFont="1" applyAlignment="1" applyProtection="1">
      <alignment horizontal="center" vertical="center" wrapText="1"/>
      <protection locked="0"/>
    </xf>
    <xf numFmtId="2" fontId="156" fillId="0" borderId="0" xfId="0" applyNumberFormat="1" applyFont="1" applyAlignment="1" applyProtection="1">
      <alignment horizontal="center" vertical="center" wrapText="1"/>
      <protection locked="0"/>
    </xf>
    <xf numFmtId="0" fontId="79" fillId="0" borderId="0" xfId="0" applyFont="1" applyAlignment="1" applyProtection="1">
      <alignment horizontal="center" vertical="center" wrapText="1"/>
      <protection locked="0"/>
    </xf>
    <xf numFmtId="1" fontId="156" fillId="0" borderId="53" xfId="0" applyNumberFormat="1" applyFont="1" applyBorder="1" applyAlignment="1" applyProtection="1">
      <alignment horizontal="left" vertical="center" wrapText="1"/>
      <protection locked="0"/>
    </xf>
    <xf numFmtId="1" fontId="156" fillId="0" borderId="53" xfId="0" applyNumberFormat="1" applyFont="1" applyBorder="1" applyAlignment="1" applyProtection="1">
      <alignment horizontal="center" vertical="center" wrapText="1"/>
      <protection locked="0"/>
    </xf>
    <xf numFmtId="0" fontId="158" fillId="0" borderId="1" xfId="0" applyFont="1" applyBorder="1" applyAlignment="1">
      <alignment horizontal="left" vertical="center"/>
    </xf>
    <xf numFmtId="0" fontId="160" fillId="0" borderId="1" xfId="0" applyFont="1" applyBorder="1" applyAlignment="1">
      <alignment horizontal="left" vertical="center"/>
    </xf>
    <xf numFmtId="0" fontId="160" fillId="0" borderId="5" xfId="0" applyFont="1" applyBorder="1" applyAlignment="1">
      <alignment horizontal="left" vertical="center"/>
    </xf>
    <xf numFmtId="0" fontId="160" fillId="0" borderId="94" xfId="0" applyFont="1" applyBorder="1" applyAlignment="1">
      <alignment horizontal="left" vertical="center"/>
    </xf>
    <xf numFmtId="0" fontId="160" fillId="0" borderId="94" xfId="0" applyFont="1" applyBorder="1" applyAlignment="1">
      <alignment horizontal="left" vertical="top"/>
    </xf>
    <xf numFmtId="0" fontId="158" fillId="0" borderId="94" xfId="0" applyFont="1" applyBorder="1" applyAlignment="1">
      <alignment horizontal="left" vertical="center"/>
    </xf>
    <xf numFmtId="0" fontId="151" fillId="0" borderId="0" xfId="0" applyFont="1" applyAlignment="1">
      <alignment horizontal="left" vertical="center"/>
    </xf>
    <xf numFmtId="0" fontId="158" fillId="0" borderId="0" xfId="0" applyFont="1" applyAlignment="1">
      <alignment horizontal="left" vertical="center"/>
    </xf>
    <xf numFmtId="0" fontId="157" fillId="0" borderId="0" xfId="0" applyFont="1" applyAlignment="1">
      <alignment horizontal="left" vertical="center"/>
    </xf>
    <xf numFmtId="0" fontId="159" fillId="0" borderId="0" xfId="0" applyFont="1" applyAlignment="1">
      <alignment horizontal="left"/>
    </xf>
    <xf numFmtId="0" fontId="139" fillId="0" borderId="0" xfId="0" applyFont="1" applyAlignment="1">
      <alignment horizontal="left" vertical="center"/>
    </xf>
    <xf numFmtId="0" fontId="159" fillId="0" borderId="97" xfId="0" applyFont="1" applyBorder="1" applyProtection="1">
      <protection locked="0"/>
    </xf>
    <xf numFmtId="0" fontId="79" fillId="0" borderId="97" xfId="0" applyFont="1" applyBorder="1" applyAlignment="1" applyProtection="1">
      <alignment vertical="center" wrapText="1"/>
      <protection locked="0"/>
    </xf>
    <xf numFmtId="0" fontId="90" fillId="0" borderId="97" xfId="0" applyFont="1" applyBorder="1" applyAlignment="1" applyProtection="1">
      <alignment horizontal="left" vertical="center"/>
      <protection locked="0"/>
    </xf>
    <xf numFmtId="0" fontId="79" fillId="0" borderId="97" xfId="0" applyFont="1" applyBorder="1" applyAlignment="1" applyProtection="1">
      <alignment vertical="center"/>
      <protection locked="0"/>
    </xf>
    <xf numFmtId="0" fontId="79" fillId="0" borderId="97" xfId="0" applyFont="1" applyBorder="1" applyAlignment="1" applyProtection="1">
      <alignment horizontal="center" vertical="center"/>
      <protection locked="0"/>
    </xf>
    <xf numFmtId="0" fontId="90" fillId="0" borderId="97" xfId="0" applyFont="1" applyBorder="1" applyAlignment="1" applyProtection="1">
      <alignment horizontal="center" vertical="center" wrapText="1"/>
      <protection locked="0"/>
    </xf>
    <xf numFmtId="0" fontId="164" fillId="0" borderId="97" xfId="0" applyFont="1" applyBorder="1" applyAlignment="1" applyProtection="1">
      <alignment horizontal="center" vertical="center" wrapText="1"/>
      <protection locked="0"/>
    </xf>
    <xf numFmtId="165" fontId="79" fillId="0" borderId="97" xfId="0" applyNumberFormat="1" applyFont="1" applyBorder="1" applyAlignment="1" applyProtection="1">
      <alignment vertical="center" wrapText="1"/>
      <protection locked="0"/>
    </xf>
    <xf numFmtId="2" fontId="79" fillId="0" borderId="97" xfId="0" applyNumberFormat="1" applyFont="1" applyBorder="1" applyAlignment="1" applyProtection="1">
      <alignment horizontal="center" vertical="center" wrapText="1"/>
      <protection locked="0"/>
    </xf>
    <xf numFmtId="2" fontId="79" fillId="0" borderId="98" xfId="0" applyNumberFormat="1" applyFont="1" applyBorder="1" applyAlignment="1" applyProtection="1">
      <alignment horizontal="center" vertical="center" wrapText="1"/>
      <protection locked="0"/>
    </xf>
    <xf numFmtId="0" fontId="79" fillId="0" borderId="99" xfId="0" applyFont="1" applyBorder="1" applyAlignment="1" applyProtection="1">
      <alignment vertical="center"/>
      <protection locked="0"/>
    </xf>
    <xf numFmtId="0" fontId="0" fillId="10" borderId="0" xfId="0" applyFill="1" applyProtection="1">
      <protection locked="0"/>
    </xf>
    <xf numFmtId="0" fontId="0" fillId="3" borderId="0" xfId="0" applyFill="1" applyAlignment="1" applyProtection="1">
      <alignment horizontal="left" indent="1"/>
      <protection locked="0"/>
    </xf>
    <xf numFmtId="0" fontId="155" fillId="0" borderId="0" xfId="0" applyFont="1"/>
    <xf numFmtId="0" fontId="155" fillId="0" borderId="0" xfId="0" applyFont="1" applyAlignment="1">
      <alignment horizontal="center" vertical="center"/>
    </xf>
    <xf numFmtId="0" fontId="155" fillId="0" borderId="0" xfId="0" applyFont="1" applyAlignment="1">
      <alignment horizontal="center"/>
    </xf>
    <xf numFmtId="0" fontId="151" fillId="0" borderId="0" xfId="0" applyFont="1" applyAlignment="1">
      <alignment wrapText="1"/>
    </xf>
    <xf numFmtId="0" fontId="154" fillId="4" borderId="84" xfId="0" applyFont="1" applyFill="1" applyBorder="1" applyAlignment="1">
      <alignment horizontal="center" vertical="center" wrapText="1"/>
    </xf>
    <xf numFmtId="0" fontId="151" fillId="0" borderId="0" xfId="0" applyFont="1" applyAlignment="1">
      <alignment vertical="center"/>
    </xf>
    <xf numFmtId="0" fontId="154" fillId="4" borderId="73" xfId="0" applyFont="1" applyFill="1" applyBorder="1" applyAlignment="1">
      <alignment horizontal="center" vertical="center" wrapText="1"/>
    </xf>
    <xf numFmtId="0" fontId="154" fillId="4" borderId="0" xfId="0" applyFont="1" applyFill="1" applyAlignment="1">
      <alignment horizontal="center" vertical="center" wrapText="1"/>
    </xf>
    <xf numFmtId="0" fontId="156" fillId="0" borderId="0" xfId="0" applyFont="1"/>
    <xf numFmtId="0" fontId="163" fillId="0" borderId="73" xfId="0" applyFont="1" applyBorder="1"/>
    <xf numFmtId="0" fontId="156" fillId="0" borderId="0" xfId="0" applyFont="1" applyAlignment="1">
      <alignment wrapText="1"/>
    </xf>
    <xf numFmtId="0" fontId="156" fillId="0" borderId="0" xfId="0" applyFont="1" applyAlignment="1">
      <alignment horizontal="center" vertical="center"/>
    </xf>
    <xf numFmtId="0" fontId="146" fillId="11" borderId="53" xfId="0" applyFont="1" applyFill="1" applyBorder="1" applyAlignment="1">
      <alignment horizontal="center" vertical="center" wrapText="1"/>
    </xf>
    <xf numFmtId="0" fontId="146" fillId="11" borderId="70" xfId="0" applyFont="1" applyFill="1" applyBorder="1" applyAlignment="1">
      <alignment horizontal="center" vertical="center" wrapText="1"/>
    </xf>
    <xf numFmtId="0" fontId="139" fillId="11" borderId="53" xfId="0" applyFont="1" applyFill="1" applyBorder="1" applyAlignment="1">
      <alignment horizontal="center" vertical="center" wrapText="1"/>
    </xf>
    <xf numFmtId="165" fontId="139" fillId="11" borderId="53" xfId="0" applyNumberFormat="1" applyFont="1" applyFill="1" applyBorder="1" applyAlignment="1">
      <alignment horizontal="center" vertical="center" wrapText="1"/>
    </xf>
    <xf numFmtId="0" fontId="139" fillId="11" borderId="12" xfId="0" applyFont="1" applyFill="1" applyBorder="1" applyAlignment="1">
      <alignment horizontal="center" vertical="center" wrapText="1"/>
    </xf>
    <xf numFmtId="0" fontId="155" fillId="11" borderId="53" xfId="0" applyFont="1" applyFill="1" applyBorder="1" applyAlignment="1">
      <alignment horizontal="center" vertical="center"/>
    </xf>
    <xf numFmtId="0" fontId="151" fillId="11" borderId="53" xfId="0" applyFont="1" applyFill="1" applyBorder="1" applyAlignment="1">
      <alignment wrapText="1"/>
    </xf>
    <xf numFmtId="165" fontId="139" fillId="11" borderId="64" xfId="0" applyNumberFormat="1" applyFont="1" applyFill="1" applyBorder="1" applyAlignment="1">
      <alignment horizontal="center" vertical="center" wrapText="1"/>
    </xf>
    <xf numFmtId="165" fontId="139" fillId="11" borderId="70" xfId="0" applyNumberFormat="1" applyFont="1" applyFill="1" applyBorder="1" applyAlignment="1">
      <alignment horizontal="center" vertical="center" wrapText="1"/>
    </xf>
    <xf numFmtId="0" fontId="139" fillId="11" borderId="13" xfId="0" applyFont="1" applyFill="1" applyBorder="1" applyAlignment="1">
      <alignment horizontal="center" vertical="center" wrapText="1"/>
    </xf>
    <xf numFmtId="0" fontId="165" fillId="0" borderId="0" xfId="0" applyFont="1" applyAlignment="1">
      <alignment vertical="center"/>
    </xf>
    <xf numFmtId="0" fontId="159" fillId="0" borderId="0" xfId="0" applyFont="1" applyAlignment="1">
      <alignment wrapText="1"/>
    </xf>
    <xf numFmtId="0" fontId="140" fillId="0" borderId="0" xfId="0" applyFont="1" applyAlignment="1">
      <alignment horizontal="center" vertical="center"/>
    </xf>
    <xf numFmtId="0" fontId="166" fillId="4" borderId="53" xfId="0" applyFont="1" applyFill="1" applyBorder="1" applyAlignment="1">
      <alignment horizontal="center" vertical="center"/>
    </xf>
    <xf numFmtId="0" fontId="160" fillId="0" borderId="0" xfId="0" applyFont="1" applyAlignment="1">
      <alignment horizontal="center" vertical="center"/>
    </xf>
    <xf numFmtId="0" fontId="167" fillId="4" borderId="53" xfId="0" applyFont="1" applyFill="1" applyBorder="1" applyAlignment="1">
      <alignment horizontal="center" vertical="center" wrapText="1"/>
    </xf>
    <xf numFmtId="0" fontId="168" fillId="4" borderId="53" xfId="0" applyFont="1" applyFill="1" applyBorder="1" applyAlignment="1">
      <alignment horizontal="center" vertical="center" wrapText="1"/>
    </xf>
    <xf numFmtId="0" fontId="162" fillId="4" borderId="53" xfId="0" applyFont="1" applyFill="1" applyBorder="1" applyAlignment="1">
      <alignment horizontal="center" vertical="center"/>
    </xf>
    <xf numFmtId="0" fontId="146" fillId="11" borderId="53" xfId="0" applyFont="1" applyFill="1" applyBorder="1" applyAlignment="1">
      <alignment horizontal="center" vertical="center"/>
    </xf>
    <xf numFmtId="0" fontId="169" fillId="4" borderId="53" xfId="0" applyFont="1" applyFill="1" applyBorder="1" applyAlignment="1">
      <alignment horizontal="right" vertical="center"/>
    </xf>
    <xf numFmtId="0" fontId="110" fillId="11" borderId="53" xfId="0" applyFont="1" applyFill="1" applyBorder="1" applyAlignment="1">
      <alignment horizontal="center" vertical="center" wrapText="1"/>
    </xf>
    <xf numFmtId="0" fontId="110" fillId="11" borderId="53" xfId="0" applyFont="1" applyFill="1" applyBorder="1" applyAlignment="1">
      <alignment horizontal="center" vertical="center"/>
    </xf>
    <xf numFmtId="0" fontId="146" fillId="11" borderId="68" xfId="0" applyFont="1" applyFill="1" applyBorder="1" applyAlignment="1">
      <alignment horizontal="center" vertical="center"/>
    </xf>
    <xf numFmtId="0" fontId="165" fillId="0" borderId="0" xfId="0" applyFont="1"/>
    <xf numFmtId="0" fontId="165" fillId="0" borderId="0" xfId="0" applyFont="1" applyAlignment="1">
      <alignment horizontal="center" vertical="center"/>
    </xf>
    <xf numFmtId="0" fontId="162" fillId="4" borderId="53" xfId="0" applyFont="1" applyFill="1" applyBorder="1" applyAlignment="1">
      <alignment horizontal="center" vertical="center" wrapText="1"/>
    </xf>
    <xf numFmtId="0" fontId="167" fillId="4" borderId="53" xfId="0" applyFont="1" applyFill="1" applyBorder="1" applyAlignment="1">
      <alignment horizontal="center" vertical="center"/>
    </xf>
    <xf numFmtId="0" fontId="171" fillId="0" borderId="0" xfId="0" applyFont="1" applyAlignment="1">
      <alignment horizontal="center" vertical="center"/>
    </xf>
    <xf numFmtId="0" fontId="154" fillId="11" borderId="53" xfId="0" applyFont="1" applyFill="1" applyBorder="1" applyAlignment="1">
      <alignment horizontal="center" vertical="center"/>
    </xf>
    <xf numFmtId="0" fontId="169" fillId="4" borderId="53" xfId="0" applyFont="1" applyFill="1" applyBorder="1" applyAlignment="1">
      <alignment horizontal="right" vertical="center" wrapText="1"/>
    </xf>
    <xf numFmtId="0" fontId="159" fillId="3" borderId="0" xfId="0" applyFont="1" applyFill="1"/>
    <xf numFmtId="0" fontId="162" fillId="0" borderId="0" xfId="0" applyFont="1"/>
    <xf numFmtId="0" fontId="110" fillId="5" borderId="53" xfId="0" applyFont="1" applyFill="1" applyBorder="1" applyAlignment="1">
      <alignment horizontal="center" vertical="center" wrapText="1"/>
    </xf>
    <xf numFmtId="0" fontId="111" fillId="13" borderId="53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0" fontId="172" fillId="4" borderId="53" xfId="0" applyFont="1" applyFill="1" applyBorder="1" applyAlignment="1">
      <alignment horizontal="center" vertical="center"/>
    </xf>
    <xf numFmtId="0" fontId="172" fillId="0" borderId="0" xfId="0" applyFont="1" applyAlignment="1">
      <alignment vertical="center"/>
    </xf>
    <xf numFmtId="0" fontId="172" fillId="4" borderId="53" xfId="0" applyFont="1" applyFill="1" applyBorder="1" applyAlignment="1">
      <alignment horizontal="center" vertical="center" wrapText="1"/>
    </xf>
    <xf numFmtId="0" fontId="172" fillId="0" borderId="0" xfId="0" applyFont="1" applyAlignment="1">
      <alignment horizontal="center" vertical="center" wrapText="1"/>
    </xf>
    <xf numFmtId="0" fontId="172" fillId="0" borderId="0" xfId="0" applyFont="1" applyAlignment="1">
      <alignment horizontal="center" vertical="center"/>
    </xf>
    <xf numFmtId="0" fontId="172" fillId="6" borderId="69" xfId="0" applyFont="1" applyFill="1" applyBorder="1" applyAlignment="1">
      <alignment horizontal="center" vertical="center"/>
    </xf>
    <xf numFmtId="0" fontId="172" fillId="6" borderId="70" xfId="0" applyFont="1" applyFill="1" applyBorder="1" applyAlignment="1">
      <alignment horizontal="center" vertical="center"/>
    </xf>
    <xf numFmtId="0" fontId="172" fillId="6" borderId="68" xfId="0" applyFont="1" applyFill="1" applyBorder="1" applyAlignment="1">
      <alignment horizontal="center" vertical="center"/>
    </xf>
    <xf numFmtId="0" fontId="172" fillId="6" borderId="53" xfId="0" applyFont="1" applyFill="1" applyBorder="1" applyAlignment="1">
      <alignment horizontal="center" vertical="center"/>
    </xf>
    <xf numFmtId="0" fontId="172" fillId="0" borderId="0" xfId="0" applyFont="1"/>
    <xf numFmtId="0" fontId="172" fillId="6" borderId="53" xfId="0" applyFont="1" applyFill="1" applyBorder="1" applyAlignment="1">
      <alignment horizontal="center" vertical="center" wrapText="1"/>
    </xf>
    <xf numFmtId="0" fontId="172" fillId="0" borderId="0" xfId="0" applyFont="1" applyAlignment="1">
      <alignment horizontal="right" vertical="center"/>
    </xf>
    <xf numFmtId="0" fontId="172" fillId="5" borderId="53" xfId="0" applyFont="1" applyFill="1" applyBorder="1" applyAlignment="1">
      <alignment horizontal="center" vertical="center" wrapText="1"/>
    </xf>
    <xf numFmtId="0" fontId="172" fillId="0" borderId="0" xfId="0" applyFont="1" applyAlignment="1">
      <alignment vertical="center" wrapText="1"/>
    </xf>
    <xf numFmtId="0" fontId="79" fillId="0" borderId="0" xfId="0" applyFont="1" applyAlignment="1" applyProtection="1">
      <alignment vertical="center"/>
      <protection locked="0"/>
    </xf>
    <xf numFmtId="0" fontId="139" fillId="0" borderId="0" xfId="0" applyFont="1" applyAlignment="1" applyProtection="1">
      <alignment horizontal="center" vertical="center"/>
      <protection locked="0"/>
    </xf>
    <xf numFmtId="1" fontId="156" fillId="3" borderId="53" xfId="0" applyNumberFormat="1" applyFont="1" applyFill="1" applyBorder="1" applyAlignment="1" applyProtection="1">
      <alignment horizontal="center" vertical="center" wrapText="1"/>
      <protection locked="0"/>
    </xf>
    <xf numFmtId="0" fontId="52" fillId="0" borderId="53" xfId="0" applyFont="1" applyBorder="1" applyAlignment="1">
      <alignment horizontal="center"/>
    </xf>
    <xf numFmtId="2" fontId="49" fillId="0" borderId="18" xfId="0" applyNumberFormat="1" applyFont="1" applyBorder="1" applyAlignment="1">
      <alignment horizontal="center"/>
    </xf>
    <xf numFmtId="0" fontId="51" fillId="0" borderId="12" xfId="0" applyFont="1" applyBorder="1" applyAlignment="1">
      <alignment horizontal="center"/>
    </xf>
    <xf numFmtId="0" fontId="50" fillId="12" borderId="18" xfId="0" applyFont="1" applyFill="1" applyBorder="1" applyAlignment="1">
      <alignment horizontal="center"/>
    </xf>
    <xf numFmtId="0" fontId="52" fillId="12" borderId="18" xfId="0" applyFont="1" applyFill="1" applyBorder="1" applyAlignment="1">
      <alignment horizontal="center"/>
    </xf>
    <xf numFmtId="0" fontId="52" fillId="12" borderId="6" xfId="0" applyFont="1" applyFill="1" applyBorder="1" applyAlignment="1">
      <alignment horizontal="center"/>
    </xf>
    <xf numFmtId="0" fontId="54" fillId="12" borderId="18" xfId="0" applyFont="1" applyFill="1" applyBorder="1" applyAlignment="1">
      <alignment horizontal="center"/>
    </xf>
    <xf numFmtId="0" fontId="52" fillId="12" borderId="6" xfId="0" applyFont="1" applyFill="1" applyBorder="1" applyAlignment="1">
      <alignment horizontal="center" vertical="center" wrapText="1"/>
    </xf>
    <xf numFmtId="0" fontId="52" fillId="12" borderId="18" xfId="0" applyFont="1" applyFill="1" applyBorder="1" applyAlignment="1">
      <alignment horizontal="center" vertical="center"/>
    </xf>
    <xf numFmtId="1" fontId="111" fillId="12" borderId="53" xfId="0" applyNumberFormat="1" applyFont="1" applyFill="1" applyBorder="1" applyAlignment="1">
      <alignment horizontal="center" vertical="center" wrapText="1"/>
    </xf>
    <xf numFmtId="0" fontId="106" fillId="12" borderId="53" xfId="0" applyFont="1" applyFill="1" applyBorder="1" applyAlignment="1">
      <alignment horizontal="center" vertical="center"/>
    </xf>
    <xf numFmtId="0" fontId="143" fillId="12" borderId="18" xfId="0" applyFont="1" applyFill="1" applyBorder="1" applyAlignment="1">
      <alignment horizontal="center" vertical="center" wrapText="1"/>
    </xf>
    <xf numFmtId="0" fontId="101" fillId="12" borderId="53" xfId="0" applyFont="1" applyFill="1" applyBorder="1" applyAlignment="1">
      <alignment horizontal="center" vertical="center" wrapText="1"/>
    </xf>
    <xf numFmtId="0" fontId="54" fillId="12" borderId="53" xfId="0" applyFont="1" applyFill="1" applyBorder="1" applyAlignment="1">
      <alignment horizontal="center" vertical="center" wrapText="1"/>
    </xf>
    <xf numFmtId="0" fontId="136" fillId="12" borderId="53" xfId="0" applyFont="1" applyFill="1" applyBorder="1" applyAlignment="1">
      <alignment horizontal="center" vertical="center" wrapText="1"/>
    </xf>
    <xf numFmtId="0" fontId="52" fillId="0" borderId="0" xfId="0" applyFont="1" applyAlignment="1">
      <alignment vertical="center" wrapText="1"/>
    </xf>
    <xf numFmtId="2" fontId="52" fillId="0" borderId="0" xfId="0" applyNumberFormat="1" applyFont="1" applyAlignment="1">
      <alignment vertical="center"/>
    </xf>
    <xf numFmtId="0" fontId="154" fillId="4" borderId="83" xfId="0" applyFont="1" applyFill="1" applyBorder="1" applyAlignment="1">
      <alignment vertical="center" wrapText="1"/>
    </xf>
    <xf numFmtId="0" fontId="154" fillId="4" borderId="53" xfId="0" applyFont="1" applyFill="1" applyBorder="1" applyAlignment="1">
      <alignment vertical="center" wrapText="1"/>
    </xf>
    <xf numFmtId="0" fontId="154" fillId="4" borderId="64" xfId="0" applyFont="1" applyFill="1" applyBorder="1" applyAlignment="1">
      <alignment vertical="center" wrapText="1"/>
    </xf>
    <xf numFmtId="0" fontId="136" fillId="11" borderId="53" xfId="0" applyFont="1" applyFill="1" applyBorder="1" applyAlignment="1" applyProtection="1">
      <alignment horizontal="center" vertical="center" wrapText="1"/>
      <protection locked="0"/>
    </xf>
    <xf numFmtId="0" fontId="136" fillId="11" borderId="53" xfId="0" applyFont="1" applyFill="1" applyBorder="1" applyAlignment="1" applyProtection="1">
      <alignment vertical="center" wrapText="1"/>
      <protection locked="0"/>
    </xf>
    <xf numFmtId="0" fontId="176" fillId="0" borderId="0" xfId="0" applyFont="1" applyAlignment="1">
      <alignment vertical="center" wrapText="1"/>
    </xf>
    <xf numFmtId="0" fontId="177" fillId="0" borderId="0" xfId="0" applyFont="1" applyAlignment="1">
      <alignment vertical="center"/>
    </xf>
    <xf numFmtId="0" fontId="177" fillId="0" borderId="0" xfId="0" applyFont="1" applyAlignment="1">
      <alignment horizontal="left" vertical="center" indent="3"/>
    </xf>
    <xf numFmtId="0" fontId="178" fillId="0" borderId="0" xfId="0" applyFont="1" applyAlignment="1">
      <alignment horizontal="left" vertical="center" indent="3"/>
    </xf>
    <xf numFmtId="0" fontId="179" fillId="0" borderId="0" xfId="0" applyFont="1" applyAlignment="1">
      <alignment vertical="center"/>
    </xf>
    <xf numFmtId="0" fontId="45" fillId="0" borderId="0" xfId="0" applyFont="1" applyAlignment="1">
      <alignment horizontal="left" vertical="center" wrapText="1"/>
    </xf>
    <xf numFmtId="0" fontId="157" fillId="0" borderId="97" xfId="0" applyFont="1" applyBorder="1"/>
    <xf numFmtId="17" fontId="45" fillId="0" borderId="0" xfId="0" applyNumberFormat="1" applyFont="1" applyAlignment="1">
      <alignment horizontal="left" vertical="center" wrapText="1"/>
    </xf>
    <xf numFmtId="0" fontId="104" fillId="0" borderId="68" xfId="0" applyFont="1" applyBorder="1" applyAlignment="1" applyProtection="1">
      <alignment horizontal="center" vertical="center"/>
      <protection locked="0"/>
    </xf>
    <xf numFmtId="0" fontId="90" fillId="0" borderId="53" xfId="0" applyFont="1" applyBorder="1" applyAlignment="1" applyProtection="1">
      <alignment horizontal="center" vertical="center" wrapText="1"/>
      <protection locked="0"/>
    </xf>
    <xf numFmtId="0" fontId="174" fillId="0" borderId="71" xfId="0" applyFont="1" applyBorder="1" applyAlignment="1">
      <alignment horizontal="left" vertical="center" wrapText="1" indent="2"/>
    </xf>
    <xf numFmtId="0" fontId="174" fillId="0" borderId="71" xfId="0" applyFont="1" applyBorder="1" applyAlignment="1">
      <alignment horizontal="left" vertical="center" indent="2"/>
    </xf>
    <xf numFmtId="0" fontId="59" fillId="0" borderId="33" xfId="0" applyFont="1" applyBorder="1" applyAlignment="1">
      <alignment horizontal="center" vertical="center"/>
    </xf>
    <xf numFmtId="0" fontId="60" fillId="0" borderId="53" xfId="0" applyFont="1" applyBorder="1" applyAlignment="1">
      <alignment horizontal="center"/>
    </xf>
    <xf numFmtId="1" fontId="51" fillId="0" borderId="6" xfId="0" applyNumberFormat="1" applyFont="1" applyBorder="1" applyAlignment="1">
      <alignment horizontal="center"/>
    </xf>
    <xf numFmtId="1" fontId="52" fillId="0" borderId="6" xfId="0" applyNumberFormat="1" applyFont="1" applyBorder="1" applyAlignment="1">
      <alignment horizontal="center"/>
    </xf>
    <xf numFmtId="0" fontId="151" fillId="11" borderId="53" xfId="0" applyFont="1" applyFill="1" applyBorder="1" applyAlignment="1">
      <alignment horizontal="left" vertical="top" wrapText="1"/>
    </xf>
    <xf numFmtId="0" fontId="16" fillId="0" borderId="0" xfId="0" applyFont="1" applyAlignment="1" applyProtection="1">
      <alignment horizont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  <protection locked="0"/>
    </xf>
    <xf numFmtId="0" fontId="104" fillId="0" borderId="18" xfId="0" applyFont="1" applyBorder="1" applyAlignment="1">
      <alignment vertical="center" wrapText="1"/>
    </xf>
    <xf numFmtId="0" fontId="108" fillId="0" borderId="0" xfId="0" applyFont="1" applyAlignment="1" applyProtection="1">
      <alignment horizontal="center"/>
      <protection locked="0"/>
    </xf>
    <xf numFmtId="0" fontId="103" fillId="0" borderId="0" xfId="0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 vertical="top" wrapText="1"/>
      <protection locked="0"/>
    </xf>
    <xf numFmtId="0" fontId="37" fillId="0" borderId="53" xfId="0" applyFont="1" applyBorder="1" applyProtection="1">
      <protection locked="0"/>
    </xf>
    <xf numFmtId="2" fontId="182" fillId="0" borderId="53" xfId="0" applyNumberFormat="1" applyFont="1" applyBorder="1" applyAlignment="1">
      <alignment horizontal="center" vertical="center"/>
    </xf>
    <xf numFmtId="0" fontId="156" fillId="0" borderId="53" xfId="0" applyNumberFormat="1" applyFont="1" applyBorder="1" applyAlignment="1" applyProtection="1">
      <alignment horizontal="center" vertical="center" wrapText="1"/>
      <protection locked="0"/>
    </xf>
    <xf numFmtId="0" fontId="111" fillId="0" borderId="53" xfId="0" applyFont="1" applyBorder="1" applyAlignment="1" applyProtection="1">
      <alignment horizontal="center" vertical="center"/>
      <protection locked="0"/>
    </xf>
    <xf numFmtId="0" fontId="98" fillId="0" borderId="2" xfId="0" applyFont="1" applyBorder="1" applyAlignment="1">
      <alignment horizontal="center"/>
    </xf>
    <xf numFmtId="0" fontId="98" fillId="0" borderId="3" xfId="0" applyFont="1" applyBorder="1" applyAlignment="1">
      <alignment horizontal="center"/>
    </xf>
    <xf numFmtId="0" fontId="101" fillId="4" borderId="12" xfId="0" applyFont="1" applyFill="1" applyBorder="1" applyAlignment="1">
      <alignment horizontal="center" vertical="center" wrapText="1"/>
    </xf>
    <xf numFmtId="0" fontId="101" fillId="4" borderId="14" xfId="0" applyFont="1" applyFill="1" applyBorder="1" applyAlignment="1">
      <alignment horizontal="center" vertical="center" wrapText="1"/>
    </xf>
    <xf numFmtId="0" fontId="110" fillId="0" borderId="53" xfId="0" applyFont="1" applyBorder="1" applyAlignment="1">
      <alignment horizontal="center" vertical="center" wrapText="1"/>
    </xf>
    <xf numFmtId="0" fontId="110" fillId="0" borderId="53" xfId="0" applyFont="1" applyBorder="1" applyAlignment="1">
      <alignment horizontal="center" vertical="center"/>
    </xf>
    <xf numFmtId="0" fontId="110" fillId="0" borderId="53" xfId="0" applyFont="1" applyBorder="1" applyAlignment="1">
      <alignment vertical="center"/>
    </xf>
    <xf numFmtId="0" fontId="111" fillId="0" borderId="53" xfId="0" applyFont="1" applyBorder="1" applyAlignment="1">
      <alignment horizontal="center" vertical="center" wrapText="1"/>
    </xf>
    <xf numFmtId="0" fontId="111" fillId="0" borderId="53" xfId="0" applyFont="1" applyBorder="1" applyAlignment="1">
      <alignment vertical="center"/>
    </xf>
    <xf numFmtId="0" fontId="111" fillId="0" borderId="53" xfId="0" applyFont="1" applyBorder="1" applyAlignment="1">
      <alignment horizontal="center" vertical="center"/>
    </xf>
    <xf numFmtId="0" fontId="110" fillId="0" borderId="53" xfId="0" applyFont="1" applyBorder="1" applyAlignment="1">
      <alignment vertical="center" wrapText="1"/>
    </xf>
    <xf numFmtId="0" fontId="93" fillId="0" borderId="0" xfId="0" applyFont="1" applyAlignment="1">
      <alignment horizontal="center"/>
    </xf>
    <xf numFmtId="0" fontId="101" fillId="6" borderId="12" xfId="0" applyFont="1" applyFill="1" applyBorder="1" applyAlignment="1">
      <alignment horizontal="center" vertical="center" wrapText="1"/>
    </xf>
    <xf numFmtId="0" fontId="101" fillId="6" borderId="17" xfId="0" applyFont="1" applyFill="1" applyBorder="1" applyAlignment="1">
      <alignment horizontal="center" vertical="center" wrapText="1"/>
    </xf>
    <xf numFmtId="0" fontId="117" fillId="0" borderId="63" xfId="0" applyFont="1" applyBorder="1" applyAlignment="1">
      <alignment horizontal="center" vertical="center"/>
    </xf>
    <xf numFmtId="0" fontId="97" fillId="0" borderId="0" xfId="0" applyFont="1" applyAlignment="1">
      <alignment horizontal="center"/>
    </xf>
    <xf numFmtId="0" fontId="101" fillId="6" borderId="13" xfId="0" applyFont="1" applyFill="1" applyBorder="1" applyAlignment="1">
      <alignment horizontal="center" vertical="center" wrapText="1"/>
    </xf>
    <xf numFmtId="0" fontId="115" fillId="6" borderId="17" xfId="0" applyFont="1" applyFill="1" applyBorder="1" applyAlignment="1">
      <alignment vertical="center"/>
    </xf>
    <xf numFmtId="0" fontId="120" fillId="4" borderId="53" xfId="0" applyFont="1" applyFill="1" applyBorder="1" applyAlignment="1">
      <alignment horizontal="center" vertical="center"/>
    </xf>
    <xf numFmtId="0" fontId="101" fillId="4" borderId="5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0" fillId="0" borderId="53" xfId="0" applyFont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0" fillId="0" borderId="0" xfId="0"/>
    <xf numFmtId="0" fontId="17" fillId="0" borderId="0" xfId="0" applyFont="1" applyAlignment="1">
      <alignment horizontal="left" vertical="center" wrapText="1"/>
    </xf>
    <xf numFmtId="0" fontId="18" fillId="0" borderId="26" xfId="0" applyFont="1" applyBorder="1" applyAlignment="1">
      <alignment vertical="center" wrapText="1"/>
    </xf>
    <xf numFmtId="0" fontId="7" fillId="0" borderId="26" xfId="0" applyFont="1" applyBorder="1"/>
    <xf numFmtId="0" fontId="19" fillId="0" borderId="28" xfId="0" applyFont="1" applyBorder="1" applyAlignment="1">
      <alignment horizontal="left" vertical="center" wrapText="1"/>
    </xf>
    <xf numFmtId="0" fontId="7" fillId="0" borderId="28" xfId="0" applyFont="1" applyBorder="1"/>
    <xf numFmtId="0" fontId="20" fillId="0" borderId="0" xfId="0" applyFont="1" applyAlignment="1">
      <alignment horizontal="left" vertical="center" wrapText="1"/>
    </xf>
    <xf numFmtId="0" fontId="17" fillId="0" borderId="27" xfId="0" applyFont="1" applyBorder="1" applyAlignment="1">
      <alignment horizontal="left" vertical="center" wrapText="1"/>
    </xf>
    <xf numFmtId="0" fontId="7" fillId="0" borderId="27" xfId="0" applyFont="1" applyBorder="1"/>
    <xf numFmtId="0" fontId="18" fillId="0" borderId="0" xfId="0" applyFont="1" applyAlignment="1">
      <alignment vertical="top" wrapText="1"/>
    </xf>
    <xf numFmtId="0" fontId="22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0" borderId="26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7" fillId="0" borderId="30" xfId="0" applyFont="1" applyBorder="1"/>
    <xf numFmtId="0" fontId="7" fillId="0" borderId="24" xfId="0" applyFont="1" applyBorder="1"/>
    <xf numFmtId="0" fontId="23" fillId="0" borderId="29" xfId="0" applyFont="1" applyBorder="1" applyAlignment="1">
      <alignment horizontal="center" vertical="center" wrapText="1"/>
    </xf>
    <xf numFmtId="0" fontId="22" fillId="0" borderId="29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/>
    </xf>
    <xf numFmtId="0" fontId="7" fillId="0" borderId="17" xfId="0" applyFont="1" applyBorder="1"/>
    <xf numFmtId="0" fontId="7" fillId="0" borderId="13" xfId="0" applyFont="1" applyBorder="1"/>
    <xf numFmtId="15" fontId="30" fillId="0" borderId="9" xfId="0" applyNumberFormat="1" applyFont="1" applyBorder="1" applyAlignment="1">
      <alignment horizontal="center"/>
    </xf>
    <xf numFmtId="0" fontId="7" fillId="0" borderId="19" xfId="0" applyFont="1" applyBorder="1"/>
    <xf numFmtId="0" fontId="7" fillId="0" borderId="14" xfId="0" applyFont="1" applyBorder="1"/>
    <xf numFmtId="0" fontId="29" fillId="0" borderId="13" xfId="0" applyFont="1" applyBorder="1" applyAlignment="1">
      <alignment horizontal="center"/>
    </xf>
    <xf numFmtId="0" fontId="31" fillId="0" borderId="32" xfId="0" applyFont="1" applyBorder="1" applyAlignment="1">
      <alignment horizontal="center"/>
    </xf>
    <xf numFmtId="0" fontId="7" fillId="0" borderId="33" xfId="0" applyFont="1" applyBorder="1"/>
    <xf numFmtId="0" fontId="7" fillId="0" borderId="34" xfId="0" applyFont="1" applyBorder="1"/>
    <xf numFmtId="0" fontId="31" fillId="0" borderId="11" xfId="0" applyFont="1" applyBorder="1" applyAlignment="1">
      <alignment horizontal="center"/>
    </xf>
    <xf numFmtId="0" fontId="7" fillId="0" borderId="20" xfId="0" applyFont="1" applyBorder="1"/>
    <xf numFmtId="0" fontId="7" fillId="0" borderId="16" xfId="0" applyFont="1" applyBorder="1"/>
    <xf numFmtId="0" fontId="31" fillId="0" borderId="12" xfId="0" applyFont="1" applyBorder="1" applyAlignment="1">
      <alignment horizontal="center"/>
    </xf>
    <xf numFmtId="0" fontId="32" fillId="0" borderId="12" xfId="0" applyFont="1" applyBorder="1" applyAlignment="1">
      <alignment horizontal="center"/>
    </xf>
    <xf numFmtId="0" fontId="29" fillId="0" borderId="13" xfId="0" applyFont="1" applyBorder="1" applyAlignment="1">
      <alignment horizontal="center" wrapText="1"/>
    </xf>
    <xf numFmtId="0" fontId="27" fillId="0" borderId="13" xfId="0" applyFont="1" applyBorder="1" applyAlignment="1">
      <alignment horizontal="center" wrapText="1"/>
    </xf>
    <xf numFmtId="0" fontId="27" fillId="0" borderId="13" xfId="0" applyFont="1" applyBorder="1" applyAlignment="1">
      <alignment horizontal="center"/>
    </xf>
    <xf numFmtId="0" fontId="25" fillId="0" borderId="12" xfId="0" applyFont="1" applyBorder="1"/>
    <xf numFmtId="0" fontId="29" fillId="0" borderId="12" xfId="0" applyFont="1" applyBorder="1"/>
    <xf numFmtId="0" fontId="2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33" fillId="0" borderId="12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7" fillId="0" borderId="7" xfId="0" applyFont="1" applyBorder="1"/>
    <xf numFmtId="0" fontId="26" fillId="0" borderId="6" xfId="0" applyFont="1" applyBorder="1" applyAlignment="1">
      <alignment horizontal="center"/>
    </xf>
    <xf numFmtId="0" fontId="7" fillId="0" borderId="8" xfId="0" applyFont="1" applyBorder="1"/>
    <xf numFmtId="0" fontId="27" fillId="0" borderId="9" xfId="0" applyFont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7" fillId="0" borderId="15" xfId="0" applyFont="1" applyBorder="1"/>
    <xf numFmtId="0" fontId="29" fillId="0" borderId="12" xfId="0" applyFont="1" applyBorder="1" applyAlignment="1">
      <alignment horizontal="center" wrapText="1"/>
    </xf>
    <xf numFmtId="0" fontId="34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85" fillId="3" borderId="0" xfId="0" applyFont="1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0" fontId="85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161" fillId="0" borderId="94" xfId="0" applyFont="1" applyBorder="1" applyAlignment="1">
      <alignment horizontal="center"/>
    </xf>
    <xf numFmtId="0" fontId="160" fillId="0" borderId="94" xfId="0" applyFont="1" applyBorder="1" applyAlignment="1">
      <alignment horizontal="center" vertical="top"/>
    </xf>
    <xf numFmtId="0" fontId="154" fillId="4" borderId="53" xfId="0" applyFont="1" applyFill="1" applyBorder="1" applyAlignment="1">
      <alignment horizontal="center" vertical="center" wrapText="1"/>
    </xf>
    <xf numFmtId="0" fontId="154" fillId="4" borderId="64" xfId="0" applyFont="1" applyFill="1" applyBorder="1" applyAlignment="1">
      <alignment horizontal="center" vertical="center" wrapText="1"/>
    </xf>
    <xf numFmtId="0" fontId="154" fillId="4" borderId="70" xfId="0" applyFont="1" applyFill="1" applyBorder="1" applyAlignment="1">
      <alignment horizontal="center" vertical="center" wrapText="1"/>
    </xf>
    <xf numFmtId="0" fontId="161" fillId="0" borderId="94" xfId="0" applyFont="1" applyBorder="1" applyAlignment="1">
      <alignment horizontal="left"/>
    </xf>
    <xf numFmtId="1" fontId="111" fillId="12" borderId="64" xfId="0" applyNumberFormat="1" applyFont="1" applyFill="1" applyBorder="1" applyAlignment="1">
      <alignment horizontal="center" vertical="center" wrapText="1"/>
    </xf>
    <xf numFmtId="1" fontId="111" fillId="12" borderId="70" xfId="0" applyNumberFormat="1" applyFont="1" applyFill="1" applyBorder="1" applyAlignment="1">
      <alignment horizontal="center" vertical="center" wrapText="1"/>
    </xf>
    <xf numFmtId="0" fontId="146" fillId="4" borderId="64" xfId="0" quotePrefix="1" applyFont="1" applyFill="1" applyBorder="1" applyAlignment="1">
      <alignment horizontal="center" vertical="center" wrapText="1"/>
    </xf>
    <xf numFmtId="0" fontId="146" fillId="4" borderId="70" xfId="0" quotePrefix="1" applyFont="1" applyFill="1" applyBorder="1" applyAlignment="1">
      <alignment horizontal="center" vertical="center" wrapText="1"/>
    </xf>
    <xf numFmtId="1" fontId="110" fillId="12" borderId="53" xfId="0" applyNumberFormat="1" applyFont="1" applyFill="1" applyBorder="1" applyAlignment="1">
      <alignment horizontal="center" vertical="center" wrapText="1"/>
    </xf>
    <xf numFmtId="1" fontId="110" fillId="12" borderId="53" xfId="0" applyNumberFormat="1" applyFont="1" applyFill="1" applyBorder="1" applyAlignment="1">
      <alignment horizontal="center" vertical="center"/>
    </xf>
    <xf numFmtId="1" fontId="111" fillId="12" borderId="53" xfId="0" applyNumberFormat="1" applyFont="1" applyFill="1" applyBorder="1" applyAlignment="1">
      <alignment horizontal="center" vertical="center"/>
    </xf>
    <xf numFmtId="1" fontId="111" fillId="12" borderId="64" xfId="0" applyNumberFormat="1" applyFont="1" applyFill="1" applyBorder="1" applyAlignment="1">
      <alignment horizontal="center" vertical="center"/>
    </xf>
    <xf numFmtId="1" fontId="111" fillId="12" borderId="70" xfId="0" applyNumberFormat="1" applyFont="1" applyFill="1" applyBorder="1" applyAlignment="1">
      <alignment horizontal="center" vertical="center"/>
    </xf>
    <xf numFmtId="0" fontId="172" fillId="4" borderId="53" xfId="0" applyFont="1" applyFill="1" applyBorder="1" applyAlignment="1">
      <alignment horizontal="center" vertical="center"/>
    </xf>
    <xf numFmtId="0" fontId="172" fillId="4" borderId="71" xfId="0" applyFont="1" applyFill="1" applyBorder="1" applyAlignment="1">
      <alignment horizontal="center" vertical="center"/>
    </xf>
    <xf numFmtId="0" fontId="172" fillId="4" borderId="72" xfId="0" applyFont="1" applyFill="1" applyBorder="1" applyAlignment="1">
      <alignment horizontal="center" vertical="center"/>
    </xf>
    <xf numFmtId="0" fontId="172" fillId="4" borderId="68" xfId="0" applyFont="1" applyFill="1" applyBorder="1" applyAlignment="1">
      <alignment horizontal="center" vertical="center"/>
    </xf>
    <xf numFmtId="0" fontId="172" fillId="4" borderId="71" xfId="0" applyFont="1" applyFill="1" applyBorder="1" applyAlignment="1">
      <alignment horizontal="center" vertical="center" wrapText="1"/>
    </xf>
    <xf numFmtId="0" fontId="172" fillId="4" borderId="72" xfId="0" applyFont="1" applyFill="1" applyBorder="1" applyAlignment="1">
      <alignment horizontal="center" vertical="center" wrapText="1"/>
    </xf>
    <xf numFmtId="0" fontId="172" fillId="4" borderId="68" xfId="0" applyFont="1" applyFill="1" applyBorder="1" applyAlignment="1">
      <alignment horizontal="center" vertical="center" wrapText="1"/>
    </xf>
    <xf numFmtId="0" fontId="172" fillId="6" borderId="71" xfId="0" applyFont="1" applyFill="1" applyBorder="1" applyAlignment="1">
      <alignment horizontal="center" vertical="center"/>
    </xf>
    <xf numFmtId="0" fontId="172" fillId="6" borderId="68" xfId="0" applyFont="1" applyFill="1" applyBorder="1" applyAlignment="1">
      <alignment horizontal="center" vertical="center"/>
    </xf>
    <xf numFmtId="0" fontId="151" fillId="11" borderId="53" xfId="0" applyFont="1" applyFill="1" applyBorder="1" applyAlignment="1">
      <alignment horizontal="left" vertical="top" wrapText="1"/>
    </xf>
    <xf numFmtId="0" fontId="170" fillId="11" borderId="53" xfId="0" applyFont="1" applyFill="1" applyBorder="1" applyAlignment="1">
      <alignment horizontal="left" vertical="center"/>
    </xf>
    <xf numFmtId="0" fontId="151" fillId="0" borderId="0" xfId="0" applyFont="1" applyAlignment="1">
      <alignment horizontal="center" vertical="center"/>
    </xf>
    <xf numFmtId="0" fontId="154" fillId="4" borderId="75" xfId="0" applyFont="1" applyFill="1" applyBorder="1" applyAlignment="1">
      <alignment horizontal="center" vertical="center" wrapText="1"/>
    </xf>
    <xf numFmtId="0" fontId="154" fillId="4" borderId="84" xfId="0" applyFont="1" applyFill="1" applyBorder="1" applyAlignment="1">
      <alignment horizontal="center" vertical="center" wrapText="1"/>
    </xf>
    <xf numFmtId="0" fontId="169" fillId="4" borderId="53" xfId="0" applyFont="1" applyFill="1" applyBorder="1" applyAlignment="1">
      <alignment horizontal="center" vertical="center"/>
    </xf>
    <xf numFmtId="0" fontId="161" fillId="0" borderId="85" xfId="0" applyFont="1" applyBorder="1" applyAlignment="1">
      <alignment horizontal="center" vertical="top" wrapText="1"/>
    </xf>
    <xf numFmtId="0" fontId="161" fillId="0" borderId="85" xfId="0" applyFont="1" applyBorder="1" applyAlignment="1">
      <alignment horizontal="center" vertical="top"/>
    </xf>
    <xf numFmtId="0" fontId="161" fillId="0" borderId="0" xfId="0" applyFont="1" applyAlignment="1">
      <alignment horizontal="center" vertical="top"/>
    </xf>
    <xf numFmtId="0" fontId="161" fillId="0" borderId="84" xfId="0" applyFont="1" applyBorder="1" applyAlignment="1">
      <alignment horizontal="center" vertical="top"/>
    </xf>
    <xf numFmtId="0" fontId="162" fillId="0" borderId="2" xfId="0" applyFont="1" applyBorder="1" applyAlignment="1">
      <alignment horizontal="center"/>
    </xf>
    <xf numFmtId="0" fontId="162" fillId="0" borderId="3" xfId="0" applyFont="1" applyBorder="1" applyAlignment="1">
      <alignment horizontal="center"/>
    </xf>
    <xf numFmtId="0" fontId="162" fillId="0" borderId="3" xfId="0" applyFont="1" applyBorder="1" applyAlignment="1">
      <alignment horizontal="left"/>
    </xf>
    <xf numFmtId="0" fontId="110" fillId="4" borderId="53" xfId="0" applyFont="1" applyFill="1" applyBorder="1" applyAlignment="1">
      <alignment horizontal="center" vertical="center" wrapText="1"/>
    </xf>
    <xf numFmtId="0" fontId="110" fillId="12" borderId="64" xfId="0" applyFont="1" applyFill="1" applyBorder="1" applyAlignment="1">
      <alignment horizontal="center" vertical="center" wrapText="1"/>
    </xf>
    <xf numFmtId="0" fontId="110" fillId="12" borderId="74" xfId="0" applyFont="1" applyFill="1" applyBorder="1" applyAlignment="1">
      <alignment horizontal="center" vertical="center" wrapText="1"/>
    </xf>
    <xf numFmtId="0" fontId="110" fillId="12" borderId="70" xfId="0" applyFont="1" applyFill="1" applyBorder="1" applyAlignment="1">
      <alignment horizontal="center" vertical="center" wrapText="1"/>
    </xf>
    <xf numFmtId="0" fontId="146" fillId="4" borderId="53" xfId="0" quotePrefix="1" applyFont="1" applyFill="1" applyBorder="1" applyAlignment="1">
      <alignment horizontal="center" vertical="center" wrapText="1"/>
    </xf>
    <xf numFmtId="0" fontId="110" fillId="4" borderId="53" xfId="0" applyFont="1" applyFill="1" applyBorder="1" applyAlignment="1">
      <alignment vertical="center"/>
    </xf>
    <xf numFmtId="0" fontId="110" fillId="4" borderId="68" xfId="0" applyFont="1" applyFill="1" applyBorder="1" applyAlignment="1">
      <alignment horizontal="center" vertical="center" wrapText="1"/>
    </xf>
    <xf numFmtId="0" fontId="161" fillId="0" borderId="55" xfId="0" applyFont="1" applyBorder="1" applyAlignment="1">
      <alignment horizontal="center" wrapText="1"/>
    </xf>
    <xf numFmtId="0" fontId="161" fillId="0" borderId="85" xfId="0" applyFont="1" applyBorder="1" applyAlignment="1">
      <alignment horizontal="center" wrapText="1"/>
    </xf>
    <xf numFmtId="0" fontId="161" fillId="0" borderId="76" xfId="0" applyFont="1" applyBorder="1" applyAlignment="1">
      <alignment horizontal="center" wrapText="1"/>
    </xf>
    <xf numFmtId="0" fontId="161" fillId="0" borderId="95" xfId="0" applyFont="1" applyBorder="1" applyAlignment="1">
      <alignment horizontal="center" wrapText="1"/>
    </xf>
    <xf numFmtId="0" fontId="161" fillId="0" borderId="96" xfId="0" applyFont="1" applyBorder="1" applyAlignment="1">
      <alignment horizontal="center" wrapText="1"/>
    </xf>
    <xf numFmtId="0" fontId="161" fillId="0" borderId="86" xfId="0" applyFont="1" applyBorder="1" applyAlignment="1">
      <alignment horizontal="center" wrapText="1"/>
    </xf>
    <xf numFmtId="0" fontId="168" fillId="4" borderId="71" xfId="0" applyFont="1" applyFill="1" applyBorder="1" applyAlignment="1">
      <alignment horizontal="center" vertical="center"/>
    </xf>
    <xf numFmtId="0" fontId="168" fillId="4" borderId="68" xfId="0" applyFont="1" applyFill="1" applyBorder="1" applyAlignment="1">
      <alignment horizontal="center" vertical="center"/>
    </xf>
    <xf numFmtId="0" fontId="154" fillId="11" borderId="71" xfId="0" applyFont="1" applyFill="1" applyBorder="1" applyAlignment="1">
      <alignment horizontal="center" vertical="center"/>
    </xf>
    <xf numFmtId="0" fontId="154" fillId="11" borderId="68" xfId="0" applyFont="1" applyFill="1" applyBorder="1" applyAlignment="1">
      <alignment horizontal="center" vertical="center"/>
    </xf>
    <xf numFmtId="0" fontId="169" fillId="4" borderId="70" xfId="0" applyFont="1" applyFill="1" applyBorder="1" applyAlignment="1">
      <alignment horizontal="center" vertical="center"/>
    </xf>
    <xf numFmtId="0" fontId="106" fillId="12" borderId="53" xfId="0" applyFont="1" applyFill="1" applyBorder="1" applyAlignment="1">
      <alignment horizontal="center" vertical="center" wrapText="1"/>
    </xf>
    <xf numFmtId="0" fontId="90" fillId="12" borderId="53" xfId="0" applyFont="1" applyFill="1" applyBorder="1"/>
    <xf numFmtId="0" fontId="106" fillId="12" borderId="53" xfId="0" applyFont="1" applyFill="1" applyBorder="1" applyAlignment="1">
      <alignment horizontal="center" vertical="center"/>
    </xf>
    <xf numFmtId="0" fontId="146" fillId="12" borderId="53" xfId="0" applyFont="1" applyFill="1" applyBorder="1"/>
    <xf numFmtId="0" fontId="146" fillId="12" borderId="53" xfId="0" applyFont="1" applyFill="1" applyBorder="1" applyAlignment="1">
      <alignment wrapText="1"/>
    </xf>
    <xf numFmtId="0" fontId="47" fillId="0" borderId="0" xfId="0" applyFont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wrapText="1"/>
      <protection locked="0"/>
    </xf>
    <xf numFmtId="0" fontId="45" fillId="0" borderId="0" xfId="0" applyFont="1" applyAlignment="1">
      <alignment horizontal="left" vertical="center" wrapText="1"/>
    </xf>
    <xf numFmtId="0" fontId="146" fillId="0" borderId="71" xfId="0" applyFont="1" applyBorder="1" applyAlignment="1">
      <alignment horizontal="left" wrapText="1"/>
    </xf>
    <xf numFmtId="0" fontId="146" fillId="0" borderId="72" xfId="0" applyFont="1" applyBorder="1" applyAlignment="1">
      <alignment horizontal="left" wrapText="1"/>
    </xf>
    <xf numFmtId="0" fontId="146" fillId="0" borderId="68" xfId="0" applyFont="1" applyBorder="1" applyAlignment="1">
      <alignment horizontal="left" wrapText="1"/>
    </xf>
    <xf numFmtId="0" fontId="106" fillId="0" borderId="71" xfId="0" applyFont="1" applyBorder="1" applyAlignment="1">
      <alignment horizontal="center" vertical="center"/>
    </xf>
    <xf numFmtId="0" fontId="106" fillId="0" borderId="68" xfId="0" applyFont="1" applyBorder="1" applyAlignment="1">
      <alignment horizontal="center" vertical="center"/>
    </xf>
    <xf numFmtId="0" fontId="146" fillId="0" borderId="71" xfId="0" applyFont="1" applyBorder="1" applyAlignment="1">
      <alignment horizontal="left" vertical="center" wrapText="1"/>
    </xf>
    <xf numFmtId="0" fontId="146" fillId="0" borderId="72" xfId="0" applyFont="1" applyBorder="1" applyAlignment="1">
      <alignment horizontal="left" vertical="center" wrapText="1"/>
    </xf>
    <xf numFmtId="0" fontId="146" fillId="0" borderId="68" xfId="0" applyFont="1" applyBorder="1" applyAlignment="1">
      <alignment horizontal="left" vertical="center" wrapText="1"/>
    </xf>
    <xf numFmtId="0" fontId="146" fillId="0" borderId="53" xfId="0" applyFont="1" applyBorder="1" applyAlignment="1">
      <alignment horizontal="center" vertical="center"/>
    </xf>
    <xf numFmtId="0" fontId="146" fillId="0" borderId="53" xfId="0" applyFont="1" applyBorder="1" applyAlignment="1">
      <alignment horizontal="center" vertical="center" wrapText="1"/>
    </xf>
    <xf numFmtId="0" fontId="101" fillId="0" borderId="87" xfId="0" applyFont="1" applyBorder="1" applyAlignment="1">
      <alignment horizontal="right" wrapText="1"/>
    </xf>
    <xf numFmtId="0" fontId="101" fillId="0" borderId="88" xfId="0" applyFont="1" applyBorder="1" applyAlignment="1">
      <alignment horizontal="right"/>
    </xf>
    <xf numFmtId="0" fontId="101" fillId="0" borderId="89" xfId="0" applyFont="1" applyBorder="1" applyAlignment="1">
      <alignment horizontal="right"/>
    </xf>
    <xf numFmtId="0" fontId="101" fillId="0" borderId="90" xfId="0" applyFont="1" applyBorder="1" applyAlignment="1">
      <alignment horizontal="right"/>
    </xf>
    <xf numFmtId="0" fontId="101" fillId="0" borderId="91" xfId="0" applyFont="1" applyBorder="1" applyAlignment="1">
      <alignment horizontal="right"/>
    </xf>
    <xf numFmtId="0" fontId="101" fillId="0" borderId="92" xfId="0" applyFont="1" applyBorder="1" applyAlignment="1">
      <alignment horizontal="right"/>
    </xf>
    <xf numFmtId="0" fontId="98" fillId="0" borderId="48" xfId="0" applyFont="1" applyBorder="1" applyAlignment="1">
      <alignment horizontal="center" vertical="center" wrapText="1"/>
    </xf>
    <xf numFmtId="0" fontId="98" fillId="0" borderId="49" xfId="0" applyFont="1" applyBorder="1" applyAlignment="1">
      <alignment horizontal="center" vertical="center" wrapText="1"/>
    </xf>
    <xf numFmtId="0" fontId="98" fillId="0" borderId="50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/>
    </xf>
    <xf numFmtId="0" fontId="44" fillId="0" borderId="78" xfId="0" applyFont="1" applyBorder="1" applyAlignment="1">
      <alignment horizontal="center"/>
    </xf>
    <xf numFmtId="17" fontId="44" fillId="0" borderId="77" xfId="0" applyNumberFormat="1" applyFont="1" applyBorder="1" applyAlignment="1">
      <alignment horizontal="center"/>
    </xf>
    <xf numFmtId="17" fontId="44" fillId="0" borderId="78" xfId="0" applyNumberFormat="1" applyFont="1" applyBorder="1" applyAlignment="1">
      <alignment horizontal="center"/>
    </xf>
    <xf numFmtId="0" fontId="44" fillId="0" borderId="79" xfId="0" applyFont="1" applyBorder="1" applyAlignment="1">
      <alignment horizontal="center" vertical="center" wrapText="1"/>
    </xf>
    <xf numFmtId="0" fontId="44" fillId="0" borderId="80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57" fillId="0" borderId="36" xfId="0" applyFont="1" applyBorder="1" applyAlignment="1">
      <alignment horizontal="center"/>
    </xf>
    <xf numFmtId="0" fontId="7" fillId="0" borderId="38" xfId="0" applyFont="1" applyBorder="1"/>
    <xf numFmtId="0" fontId="7" fillId="0" borderId="37" xfId="0" applyFont="1" applyBorder="1"/>
    <xf numFmtId="0" fontId="63" fillId="0" borderId="36" xfId="0" applyFont="1" applyBorder="1" applyAlignment="1">
      <alignment horizontal="center"/>
    </xf>
    <xf numFmtId="0" fontId="57" fillId="0" borderId="39" xfId="0" applyFont="1" applyBorder="1" applyAlignment="1">
      <alignment horizontal="center"/>
    </xf>
    <xf numFmtId="0" fontId="7" fillId="0" borderId="40" xfId="0" applyFont="1" applyBorder="1"/>
    <xf numFmtId="0" fontId="57" fillId="0" borderId="39" xfId="0" applyFont="1" applyBorder="1" applyAlignment="1">
      <alignment horizontal="center" wrapText="1"/>
    </xf>
    <xf numFmtId="0" fontId="56" fillId="0" borderId="0" xfId="0" applyFont="1" applyAlignment="1">
      <alignment horizontal="left" vertical="top" wrapText="1"/>
    </xf>
    <xf numFmtId="0" fontId="57" fillId="0" borderId="0" xfId="0" applyFont="1" applyAlignment="1">
      <alignment horizontal="center"/>
    </xf>
    <xf numFmtId="0" fontId="56" fillId="0" borderId="36" xfId="0" applyFont="1" applyBorder="1" applyAlignment="1">
      <alignment horizontal="center"/>
    </xf>
    <xf numFmtId="0" fontId="50" fillId="0" borderId="36" xfId="0" applyFont="1" applyBorder="1" applyAlignment="1">
      <alignment horizontal="center"/>
    </xf>
    <xf numFmtId="0" fontId="61" fillId="0" borderId="36" xfId="0" applyFont="1" applyBorder="1" applyAlignment="1">
      <alignment horizontal="center"/>
    </xf>
    <xf numFmtId="0" fontId="68" fillId="0" borderId="28" xfId="0" applyFont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8" fillId="0" borderId="42" xfId="0" applyFont="1" applyBorder="1" applyAlignment="1">
      <alignment vertical="center" wrapText="1"/>
    </xf>
    <xf numFmtId="0" fontId="7" fillId="0" borderId="43" xfId="0" applyFont="1" applyBorder="1"/>
    <xf numFmtId="0" fontId="68" fillId="0" borderId="44" xfId="0" applyFont="1" applyBorder="1" applyAlignment="1">
      <alignment vertical="center" wrapText="1"/>
    </xf>
    <xf numFmtId="0" fontId="7" fillId="0" borderId="45" xfId="0" applyFont="1" applyBorder="1"/>
    <xf numFmtId="0" fontId="68" fillId="0" borderId="44" xfId="0" applyFont="1" applyBorder="1" applyAlignment="1">
      <alignment horizontal="center" vertical="center" wrapText="1"/>
    </xf>
    <xf numFmtId="0" fontId="46" fillId="0" borderId="44" xfId="0" applyFont="1" applyBorder="1" applyAlignment="1">
      <alignment vertical="top" wrapText="1"/>
    </xf>
    <xf numFmtId="0" fontId="68" fillId="0" borderId="26" xfId="0" applyFont="1" applyBorder="1" applyAlignment="1">
      <alignment horizontal="center" vertical="center" wrapText="1"/>
    </xf>
    <xf numFmtId="0" fontId="68" fillId="0" borderId="41" xfId="0" applyFont="1" applyBorder="1" applyAlignment="1">
      <alignment horizontal="center" vertical="center" wrapText="1"/>
    </xf>
    <xf numFmtId="0" fontId="7" fillId="0" borderId="23" xfId="0" applyFont="1" applyBorder="1"/>
    <xf numFmtId="0" fontId="68" fillId="0" borderId="44" xfId="0" applyFont="1" applyBorder="1" applyAlignment="1">
      <alignment horizontal="left" vertical="center" wrapText="1"/>
    </xf>
    <xf numFmtId="0" fontId="65" fillId="0" borderId="44" xfId="0" applyFont="1" applyBorder="1" applyAlignment="1">
      <alignment horizontal="center" vertical="center" wrapText="1"/>
    </xf>
    <xf numFmtId="0" fontId="7" fillId="0" borderId="44" xfId="0" applyFont="1" applyBorder="1"/>
    <xf numFmtId="0" fontId="7" fillId="0" borderId="46" xfId="0" applyFont="1" applyBorder="1"/>
    <xf numFmtId="0" fontId="7" fillId="0" borderId="25" xfId="0" applyFont="1" applyBorder="1"/>
    <xf numFmtId="0" fontId="46" fillId="0" borderId="46" xfId="0" applyFont="1" applyBorder="1" applyAlignment="1">
      <alignment vertical="top" wrapText="1"/>
    </xf>
    <xf numFmtId="0" fontId="68" fillId="0" borderId="46" xfId="0" applyFont="1" applyBorder="1" applyAlignment="1">
      <alignment vertical="center" wrapText="1"/>
    </xf>
    <xf numFmtId="0" fontId="65" fillId="0" borderId="42" xfId="0" applyFont="1" applyBorder="1" applyAlignment="1">
      <alignment horizontal="left" vertical="center" wrapText="1"/>
    </xf>
    <xf numFmtId="0" fontId="65" fillId="0" borderId="44" xfId="0" applyFont="1" applyBorder="1" applyAlignment="1">
      <alignment vertical="center" wrapText="1"/>
    </xf>
    <xf numFmtId="0" fontId="68" fillId="0" borderId="0" xfId="0" applyFont="1" applyAlignment="1">
      <alignment horizontal="center" vertical="center" wrapText="1"/>
    </xf>
    <xf numFmtId="0" fontId="70" fillId="0" borderId="28" xfId="0" applyFont="1" applyBorder="1" applyAlignment="1">
      <alignment vertical="center" wrapText="1"/>
    </xf>
    <xf numFmtId="0" fontId="72" fillId="0" borderId="28" xfId="0" applyFont="1" applyBorder="1" applyAlignment="1">
      <alignment vertical="center" wrapText="1"/>
    </xf>
    <xf numFmtId="0" fontId="69" fillId="0" borderId="44" xfId="0" applyFont="1" applyBorder="1" applyAlignment="1">
      <alignment vertical="center" wrapText="1"/>
    </xf>
    <xf numFmtId="0" fontId="71" fillId="0" borderId="28" xfId="0" applyFont="1" applyBorder="1" applyAlignment="1">
      <alignment vertical="center" wrapText="1"/>
    </xf>
    <xf numFmtId="0" fontId="69" fillId="0" borderId="42" xfId="0" applyFont="1" applyBorder="1" applyAlignment="1">
      <alignment horizontal="center" vertical="center" wrapText="1"/>
    </xf>
    <xf numFmtId="0" fontId="14" fillId="0" borderId="26" xfId="0" applyFont="1" applyBorder="1" applyAlignment="1">
      <alignment vertical="center" wrapText="1"/>
    </xf>
    <xf numFmtId="0" fontId="73" fillId="0" borderId="28" xfId="0" applyFont="1" applyBorder="1" applyAlignment="1">
      <alignment vertical="center" wrapText="1"/>
    </xf>
    <xf numFmtId="0" fontId="69" fillId="0" borderId="26" xfId="0" applyFont="1" applyBorder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69" fillId="0" borderId="41" xfId="0" applyFont="1" applyBorder="1" applyAlignment="1">
      <alignment horizontal="center" vertical="center" wrapText="1"/>
    </xf>
    <xf numFmtId="0" fontId="12" fillId="0" borderId="41" xfId="0" applyFont="1" applyBorder="1" applyAlignment="1">
      <alignment horizontal="center" vertical="center" wrapText="1"/>
    </xf>
    <xf numFmtId="0" fontId="69" fillId="0" borderId="41" xfId="0" applyFont="1" applyBorder="1" applyAlignment="1">
      <alignment vertical="center" wrapText="1"/>
    </xf>
    <xf numFmtId="0" fontId="69" fillId="0" borderId="27" xfId="0" applyFont="1" applyBorder="1" applyAlignment="1">
      <alignment vertical="center" wrapText="1"/>
    </xf>
    <xf numFmtId="0" fontId="14" fillId="0" borderId="42" xfId="0" applyFont="1" applyBorder="1" applyAlignment="1">
      <alignment horizontal="center" vertical="center" wrapText="1"/>
    </xf>
    <xf numFmtId="0" fontId="21" fillId="0" borderId="42" xfId="0" applyFont="1" applyBorder="1" applyAlignment="1">
      <alignment horizontal="left" vertical="center" wrapText="1"/>
    </xf>
    <xf numFmtId="0" fontId="74" fillId="0" borderId="27" xfId="0" applyFont="1" applyBorder="1" applyAlignment="1">
      <alignment vertical="center" wrapText="1"/>
    </xf>
    <xf numFmtId="0" fontId="72" fillId="0" borderId="27" xfId="0" applyFont="1" applyBorder="1" applyAlignment="1">
      <alignment vertical="center" wrapText="1"/>
    </xf>
    <xf numFmtId="0" fontId="21" fillId="0" borderId="46" xfId="0" applyFont="1" applyBorder="1" applyAlignment="1">
      <alignment vertical="center" wrapText="1"/>
    </xf>
    <xf numFmtId="0" fontId="69" fillId="0" borderId="42" xfId="0" applyFont="1" applyBorder="1" applyAlignment="1">
      <alignment vertical="center" wrapText="1"/>
    </xf>
    <xf numFmtId="0" fontId="69" fillId="0" borderId="30" xfId="0" applyFont="1" applyBorder="1" applyAlignment="1">
      <alignment vertical="center" wrapText="1"/>
    </xf>
    <xf numFmtId="0" fontId="72" fillId="0" borderId="44" xfId="0" applyFont="1" applyBorder="1" applyAlignment="1">
      <alignment vertical="center" wrapText="1"/>
    </xf>
    <xf numFmtId="0" fontId="74" fillId="0" borderId="27" xfId="0" applyFont="1" applyBorder="1" applyAlignment="1">
      <alignment horizontal="center" vertical="center" wrapText="1"/>
    </xf>
    <xf numFmtId="0" fontId="72" fillId="0" borderId="46" xfId="0" applyFont="1" applyBorder="1" applyAlignment="1">
      <alignment vertical="center" wrapText="1"/>
    </xf>
    <xf numFmtId="0" fontId="70" fillId="0" borderId="26" xfId="0" applyFont="1" applyBorder="1" applyAlignment="1">
      <alignment vertical="center" wrapText="1"/>
    </xf>
    <xf numFmtId="0" fontId="14" fillId="0" borderId="42" xfId="0" applyFont="1" applyBorder="1" applyAlignment="1">
      <alignment horizontal="left" vertical="center" wrapText="1"/>
    </xf>
    <xf numFmtId="0" fontId="70" fillId="0" borderId="27" xfId="0" applyFont="1" applyBorder="1" applyAlignment="1">
      <alignment horizontal="center" vertical="center" wrapText="1"/>
    </xf>
    <xf numFmtId="0" fontId="75" fillId="0" borderId="27" xfId="0" applyFont="1" applyBorder="1" applyAlignment="1">
      <alignment horizontal="center" vertical="center" wrapText="1"/>
    </xf>
    <xf numFmtId="0" fontId="21" fillId="0" borderId="26" xfId="0" applyFont="1" applyBorder="1" applyAlignment="1">
      <alignment vertical="center" wrapText="1"/>
    </xf>
    <xf numFmtId="0" fontId="70" fillId="0" borderId="42" xfId="0" applyFont="1" applyBorder="1" applyAlignment="1">
      <alignment horizontal="left" vertical="center" wrapText="1"/>
    </xf>
    <xf numFmtId="0" fontId="14" fillId="0" borderId="28" xfId="0" applyFont="1" applyBorder="1" applyAlignment="1">
      <alignment vertical="center" wrapText="1"/>
    </xf>
    <xf numFmtId="0" fontId="21" fillId="0" borderId="28" xfId="0" applyFont="1" applyBorder="1" applyAlignment="1">
      <alignment vertical="center" wrapText="1"/>
    </xf>
    <xf numFmtId="0" fontId="70" fillId="0" borderId="43" xfId="0" applyFont="1" applyBorder="1" applyAlignment="1">
      <alignment vertical="center" wrapText="1"/>
    </xf>
    <xf numFmtId="0" fontId="21" fillId="0" borderId="42" xfId="0" applyFont="1" applyBorder="1" applyAlignment="1">
      <alignment vertical="center" wrapText="1"/>
    </xf>
    <xf numFmtId="2" fontId="51" fillId="0" borderId="6" xfId="0" applyNumberFormat="1" applyFont="1" applyBorder="1" applyAlignment="1">
      <alignment horizontal="left" indent="5"/>
    </xf>
    <xf numFmtId="2" fontId="7" fillId="0" borderId="8" xfId="0" applyNumberFormat="1" applyFont="1" applyBorder="1" applyAlignment="1">
      <alignment horizontal="left" indent="5"/>
    </xf>
    <xf numFmtId="0" fontId="51" fillId="0" borderId="6" xfId="0" applyFont="1" applyBorder="1" applyAlignment="1">
      <alignment horizontal="center"/>
    </xf>
    <xf numFmtId="2" fontId="81" fillId="0" borderId="6" xfId="0" applyNumberFormat="1" applyFont="1" applyBorder="1" applyAlignment="1">
      <alignment horizontal="center"/>
    </xf>
    <xf numFmtId="2" fontId="82" fillId="0" borderId="8" xfId="0" applyNumberFormat="1" applyFont="1" applyBorder="1"/>
    <xf numFmtId="0" fontId="52" fillId="0" borderId="6" xfId="0" applyFont="1" applyBorder="1" applyAlignment="1">
      <alignment horizontal="center"/>
    </xf>
    <xf numFmtId="0" fontId="52" fillId="0" borderId="8" xfId="0" applyFont="1" applyBorder="1" applyAlignment="1">
      <alignment horizontal="center"/>
    </xf>
    <xf numFmtId="2" fontId="52" fillId="0" borderId="6" xfId="0" applyNumberFormat="1" applyFont="1" applyBorder="1" applyAlignment="1">
      <alignment horizontal="center"/>
    </xf>
    <xf numFmtId="2" fontId="7" fillId="0" borderId="8" xfId="0" applyNumberFormat="1" applyFont="1" applyBorder="1"/>
    <xf numFmtId="0" fontId="81" fillId="0" borderId="6" xfId="0" applyFont="1" applyBorder="1" applyAlignment="1">
      <alignment horizontal="center"/>
    </xf>
    <xf numFmtId="0" fontId="82" fillId="0" borderId="8" xfId="0" applyFont="1" applyBorder="1"/>
    <xf numFmtId="1" fontId="52" fillId="12" borderId="6" xfId="0" applyNumberFormat="1" applyFont="1" applyFill="1" applyBorder="1" applyAlignment="1">
      <alignment horizontal="center"/>
    </xf>
    <xf numFmtId="0" fontId="7" fillId="12" borderId="8" xfId="0" applyFont="1" applyFill="1" applyBorder="1"/>
    <xf numFmtId="0" fontId="52" fillId="12" borderId="6" xfId="0" applyFont="1" applyFill="1" applyBorder="1" applyAlignment="1">
      <alignment horizontal="center"/>
    </xf>
    <xf numFmtId="2" fontId="81" fillId="0" borderId="8" xfId="0" applyNumberFormat="1" applyFont="1" applyBorder="1" applyAlignment="1">
      <alignment horizontal="center"/>
    </xf>
    <xf numFmtId="0" fontId="50" fillId="12" borderId="6" xfId="0" applyFont="1" applyFill="1" applyBorder="1" applyAlignment="1">
      <alignment horizontal="center"/>
    </xf>
    <xf numFmtId="0" fontId="50" fillId="12" borderId="6" xfId="0" applyFont="1" applyFill="1" applyBorder="1" applyAlignment="1">
      <alignment horizontal="center" vertical="top" wrapText="1"/>
    </xf>
    <xf numFmtId="0" fontId="92" fillId="0" borderId="0" xfId="0" applyFont="1" applyAlignment="1">
      <alignment horizontal="center" wrapText="1"/>
    </xf>
    <xf numFmtId="0" fontId="92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103" fillId="0" borderId="0" xfId="0" applyFont="1" applyAlignment="1">
      <alignment horizontal="center"/>
    </xf>
    <xf numFmtId="0" fontId="139" fillId="0" borderId="0" xfId="0" applyFont="1" applyAlignment="1">
      <alignment horizontal="center"/>
    </xf>
    <xf numFmtId="1" fontId="52" fillId="12" borderId="6" xfId="0" applyNumberFormat="1" applyFont="1" applyFill="1" applyBorder="1" applyAlignment="1">
      <alignment horizontal="center" vertical="top" wrapText="1"/>
    </xf>
    <xf numFmtId="0" fontId="55" fillId="12" borderId="6" xfId="0" applyFont="1" applyFill="1" applyBorder="1" applyAlignment="1">
      <alignment horizontal="center"/>
    </xf>
    <xf numFmtId="0" fontId="7" fillId="12" borderId="7" xfId="0" applyFont="1" applyFill="1" applyBorder="1"/>
    <xf numFmtId="0" fontId="51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Protection="1">
      <protection locked="0"/>
    </xf>
    <xf numFmtId="0" fontId="7" fillId="0" borderId="8" xfId="0" applyFont="1" applyBorder="1" applyProtection="1">
      <protection locked="0"/>
    </xf>
    <xf numFmtId="0" fontId="52" fillId="0" borderId="0" xfId="0" applyFont="1" applyAlignment="1">
      <alignment horizontal="left"/>
    </xf>
    <xf numFmtId="0" fontId="52" fillId="0" borderId="7" xfId="0" applyFont="1" applyBorder="1" applyAlignment="1">
      <alignment horizontal="center"/>
    </xf>
    <xf numFmtId="0" fontId="50" fillId="0" borderId="6" xfId="0" applyFont="1" applyBorder="1" applyAlignment="1">
      <alignment horizontal="left"/>
    </xf>
    <xf numFmtId="0" fontId="39" fillId="0" borderId="8" xfId="0" applyFont="1" applyBorder="1" applyAlignment="1">
      <alignment horizontal="left"/>
    </xf>
    <xf numFmtId="2" fontId="51" fillId="0" borderId="6" xfId="0" applyNumberFormat="1" applyFont="1" applyBorder="1" applyAlignment="1">
      <alignment horizontal="center"/>
    </xf>
    <xf numFmtId="2" fontId="7" fillId="0" borderId="7" xfId="0" applyNumberFormat="1" applyFont="1" applyBorder="1"/>
    <xf numFmtId="0" fontId="83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38" fillId="0" borderId="0" xfId="0" applyFont="1" applyAlignment="1" applyProtection="1">
      <alignment horizontal="left" vertical="top" wrapText="1"/>
      <protection locked="0"/>
    </xf>
    <xf numFmtId="0" fontId="84" fillId="0" borderId="0" xfId="0" applyFont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0" fillId="0" borderId="7" xfId="0" applyFont="1" applyBorder="1"/>
    <xf numFmtId="0" fontId="100" fillId="0" borderId="8" xfId="0" applyFont="1" applyBorder="1"/>
    <xf numFmtId="0" fontId="52" fillId="12" borderId="12" xfId="0" applyFont="1" applyFill="1" applyBorder="1" applyAlignment="1">
      <alignment horizontal="center" wrapText="1"/>
    </xf>
    <xf numFmtId="0" fontId="7" fillId="12" borderId="17" xfId="0" applyFont="1" applyFill="1" applyBorder="1"/>
    <xf numFmtId="0" fontId="52" fillId="12" borderId="12" xfId="0" applyFont="1" applyFill="1" applyBorder="1" applyAlignment="1">
      <alignment horizontal="center"/>
    </xf>
    <xf numFmtId="0" fontId="52" fillId="12" borderId="12" xfId="0" applyFont="1" applyFill="1" applyBorder="1" applyAlignment="1">
      <alignment horizontal="center" vertical="center"/>
    </xf>
    <xf numFmtId="0" fontId="7" fillId="12" borderId="17" xfId="0" applyFont="1" applyFill="1" applyBorder="1" applyAlignment="1">
      <alignment vertical="center"/>
    </xf>
    <xf numFmtId="2" fontId="60" fillId="0" borderId="6" xfId="0" applyNumberFormat="1" applyFont="1" applyBorder="1" applyAlignment="1">
      <alignment horizontal="left" indent="5"/>
    </xf>
    <xf numFmtId="2" fontId="181" fillId="0" borderId="8" xfId="0" applyNumberFormat="1" applyFont="1" applyBorder="1" applyAlignment="1">
      <alignment horizontal="left" indent="5"/>
    </xf>
    <xf numFmtId="0" fontId="51" fillId="0" borderId="7" xfId="0" applyFont="1" applyBorder="1" applyAlignment="1">
      <alignment horizontal="center"/>
    </xf>
    <xf numFmtId="0" fontId="51" fillId="0" borderId="8" xfId="0" applyFont="1" applyBorder="1" applyAlignment="1">
      <alignment horizontal="center"/>
    </xf>
    <xf numFmtId="0" fontId="119" fillId="0" borderId="76" xfId="0" applyFont="1" applyBorder="1" applyAlignment="1">
      <alignment horizontal="right" vertical="center" wrapText="1"/>
    </xf>
    <xf numFmtId="0" fontId="119" fillId="0" borderId="67" xfId="0" applyFont="1" applyBorder="1" applyAlignment="1">
      <alignment horizontal="right" vertical="center"/>
    </xf>
    <xf numFmtId="0" fontId="119" fillId="0" borderId="86" xfId="0" applyFont="1" applyBorder="1" applyAlignment="1">
      <alignment horizontal="right" vertical="center"/>
    </xf>
    <xf numFmtId="0" fontId="133" fillId="0" borderId="66" xfId="0" applyFont="1" applyBorder="1" applyAlignment="1">
      <alignment horizontal="left" vertical="center" wrapText="1"/>
    </xf>
    <xf numFmtId="0" fontId="133" fillId="0" borderId="67" xfId="0" applyFont="1" applyBorder="1" applyAlignment="1">
      <alignment horizontal="left" vertical="center" wrapText="1"/>
    </xf>
    <xf numFmtId="0" fontId="105" fillId="0" borderId="18" xfId="0" applyFont="1" applyBorder="1" applyAlignment="1" applyProtection="1">
      <alignment horizontal="center" vertical="center" wrapText="1"/>
      <protection locked="0"/>
    </xf>
    <xf numFmtId="0" fontId="90" fillId="0" borderId="18" xfId="0" applyFont="1" applyBorder="1" applyProtection="1">
      <protection locked="0"/>
    </xf>
    <xf numFmtId="0" fontId="132" fillId="0" borderId="18" xfId="0" applyFont="1" applyBorder="1" applyAlignment="1">
      <alignment horizontal="center" vertical="center" wrapText="1"/>
    </xf>
    <xf numFmtId="0" fontId="146" fillId="0" borderId="18" xfId="0" applyFont="1" applyBorder="1"/>
    <xf numFmtId="0" fontId="46" fillId="0" borderId="2" xfId="0" applyFont="1" applyBorder="1" applyAlignment="1">
      <alignment vertical="center" wrapText="1"/>
    </xf>
    <xf numFmtId="0" fontId="46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right" vertical="center" wrapText="1"/>
    </xf>
    <xf numFmtId="0" fontId="7" fillId="0" borderId="4" xfId="0" applyFont="1" applyBorder="1"/>
    <xf numFmtId="0" fontId="141" fillId="0" borderId="2" xfId="0" applyFont="1" applyBorder="1" applyAlignment="1">
      <alignment horizontal="center" vertical="center" wrapText="1"/>
    </xf>
    <xf numFmtId="0" fontId="140" fillId="0" borderId="3" xfId="0" applyFont="1" applyBorder="1"/>
    <xf numFmtId="0" fontId="140" fillId="0" borderId="4" xfId="0" applyFont="1" applyBorder="1"/>
    <xf numFmtId="0" fontId="142" fillId="0" borderId="2" xfId="0" applyFont="1" applyBorder="1" applyAlignment="1">
      <alignment horizontal="center" vertical="center" wrapText="1"/>
    </xf>
    <xf numFmtId="0" fontId="144" fillId="12" borderId="18" xfId="0" applyFont="1" applyFill="1" applyBorder="1" applyAlignment="1">
      <alignment horizontal="center" vertical="center" wrapText="1"/>
    </xf>
    <xf numFmtId="0" fontId="111" fillId="12" borderId="18" xfId="0" applyFont="1" applyFill="1" applyBorder="1"/>
    <xf numFmtId="17" fontId="133" fillId="0" borderId="55" xfId="0" applyNumberFormat="1" applyFont="1" applyBorder="1" applyAlignment="1">
      <alignment horizontal="left" vertical="center"/>
    </xf>
    <xf numFmtId="17" fontId="133" fillId="0" borderId="76" xfId="0" applyNumberFormat="1" applyFont="1" applyBorder="1" applyAlignment="1">
      <alignment horizontal="left" vertical="center"/>
    </xf>
    <xf numFmtId="0" fontId="105" fillId="0" borderId="6" xfId="0" applyFont="1" applyBorder="1" applyAlignment="1" applyProtection="1">
      <alignment horizontal="center" vertical="center" wrapText="1"/>
      <protection locked="0"/>
    </xf>
    <xf numFmtId="0" fontId="105" fillId="0" borderId="8" xfId="0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>
      <alignment vertical="center" wrapText="1"/>
    </xf>
    <xf numFmtId="0" fontId="7" fillId="0" borderId="0" xfId="0" applyFont="1"/>
    <xf numFmtId="0" fontId="47" fillId="0" borderId="0" xfId="0" applyFont="1" applyAlignment="1">
      <alignment vertical="center" wrapText="1"/>
    </xf>
    <xf numFmtId="0" fontId="175" fillId="11" borderId="53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100" fillId="0" borderId="0" xfId="0" applyFont="1" applyAlignment="1">
      <alignment horizontal="right" wrapText="1"/>
    </xf>
    <xf numFmtId="0" fontId="100" fillId="0" borderId="0" xfId="0" applyFont="1" applyAlignment="1">
      <alignment horizontal="right"/>
    </xf>
    <xf numFmtId="0" fontId="101" fillId="0" borderId="53" xfId="0" applyFont="1" applyBorder="1" applyAlignment="1" applyProtection="1">
      <alignment horizontal="left" vertical="center" wrapText="1"/>
      <protection locked="0"/>
    </xf>
    <xf numFmtId="0" fontId="180" fillId="12" borderId="83" xfId="0" applyFont="1" applyFill="1" applyBorder="1" applyAlignment="1">
      <alignment horizontal="left" vertical="top" wrapText="1"/>
    </xf>
    <xf numFmtId="0" fontId="180" fillId="12" borderId="100" xfId="0" applyFont="1" applyFill="1" applyBorder="1" applyAlignment="1">
      <alignment horizontal="left" vertical="top" wrapText="1"/>
    </xf>
    <xf numFmtId="0" fontId="180" fillId="12" borderId="73" xfId="0" applyFont="1" applyFill="1" applyBorder="1" applyAlignment="1">
      <alignment horizontal="left" vertical="top" wrapText="1"/>
    </xf>
    <xf numFmtId="0" fontId="180" fillId="12" borderId="101" xfId="0" applyFont="1" applyFill="1" applyBorder="1" applyAlignment="1">
      <alignment horizontal="left" vertical="top" wrapText="1"/>
    </xf>
    <xf numFmtId="0" fontId="180" fillId="12" borderId="75" xfId="0" applyFont="1" applyFill="1" applyBorder="1" applyAlignment="1">
      <alignment horizontal="left" vertical="top" wrapText="1"/>
    </xf>
    <xf numFmtId="0" fontId="180" fillId="12" borderId="69" xfId="0" applyFont="1" applyFill="1" applyBorder="1" applyAlignment="1">
      <alignment horizontal="left" vertical="top" wrapText="1"/>
    </xf>
    <xf numFmtId="0" fontId="113" fillId="0" borderId="0" xfId="0" applyFont="1" applyAlignment="1">
      <alignment horizontal="right" wrapText="1"/>
    </xf>
    <xf numFmtId="0" fontId="113" fillId="0" borderId="0" xfId="0" applyFont="1" applyAlignment="1">
      <alignment horizontal="right"/>
    </xf>
    <xf numFmtId="0" fontId="118" fillId="0" borderId="2" xfId="0" applyFont="1" applyBorder="1" applyAlignment="1">
      <alignment horizontal="left"/>
    </xf>
    <xf numFmtId="0" fontId="118" fillId="0" borderId="3" xfId="0" applyFont="1" applyBorder="1" applyAlignment="1">
      <alignment horizontal="left"/>
    </xf>
    <xf numFmtId="0" fontId="118" fillId="0" borderId="4" xfId="0" applyFont="1" applyBorder="1" applyAlignment="1">
      <alignment horizontal="left"/>
    </xf>
    <xf numFmtId="0" fontId="147" fillId="0" borderId="53" xfId="0" applyFont="1" applyBorder="1" applyAlignment="1">
      <alignment horizontal="center" vertical="center" wrapText="1"/>
    </xf>
    <xf numFmtId="0" fontId="148" fillId="0" borderId="53" xfId="0" applyFont="1" applyBorder="1" applyAlignment="1">
      <alignment horizontal="center" vertical="center" wrapText="1"/>
    </xf>
    <xf numFmtId="0" fontId="134" fillId="0" borderId="0" xfId="0" applyFont="1" applyAlignment="1">
      <alignment horizontal="center"/>
    </xf>
    <xf numFmtId="0" fontId="44" fillId="0" borderId="0" xfId="0" applyFont="1" applyAlignment="1">
      <alignment vertical="center" wrapText="1"/>
    </xf>
    <xf numFmtId="0" fontId="111" fillId="0" borderId="0" xfId="0" applyFont="1"/>
    <xf numFmtId="0" fontId="16" fillId="0" borderId="0" xfId="0" applyFont="1" applyAlignment="1">
      <alignment horizontal="center" wrapText="1"/>
    </xf>
    <xf numFmtId="0" fontId="45" fillId="0" borderId="0" xfId="0" applyFont="1" applyAlignment="1">
      <alignment horizontal="center" vertical="center" wrapText="1"/>
    </xf>
    <xf numFmtId="0" fontId="85" fillId="6" borderId="0" xfId="0" quotePrefix="1" applyFont="1" applyFill="1" applyAlignment="1">
      <alignment horizontal="left"/>
    </xf>
    <xf numFmtId="0" fontId="85" fillId="6" borderId="0" xfId="0" applyFont="1" applyFill="1" applyAlignment="1">
      <alignment horizontal="left" wrapText="1" indent="1"/>
    </xf>
    <xf numFmtId="0" fontId="85" fillId="6" borderId="0" xfId="0" applyFont="1" applyFill="1" applyAlignment="1">
      <alignment horizontal="left" indent="1"/>
    </xf>
  </cellXfs>
  <cellStyles count="3">
    <cellStyle name="Comma" xfId="2" builtinId="3"/>
    <cellStyle name="Hyperlink" xfId="1" builtinId="8"/>
    <cellStyle name="Normal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8"/>
      </font>
    </dxf>
    <dxf>
      <font>
        <b/>
        <strike val="0"/>
        <outline val="0"/>
        <shadow val="0"/>
        <u val="none"/>
        <vertAlign val="baseline"/>
        <sz val="8"/>
        <family val="2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family val="2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family val="2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family val="2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AEAEA"/>
      <color rgb="FF00FF00"/>
      <color rgb="FFFFFF00"/>
      <color rgb="FFFFCC00"/>
      <color rgb="FFFF9966"/>
      <color rgb="FFE2FF37"/>
      <color rgb="FFFFFFFF"/>
      <color rgb="FF000000"/>
      <color rgb="FFF8F8F8"/>
      <color rgb="FF004F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jpeg"/><Relationship Id="rId1" Type="http://schemas.openxmlformats.org/officeDocument/2006/relationships/image" Target="../media/image37.png"/><Relationship Id="rId6" Type="http://schemas.openxmlformats.org/officeDocument/2006/relationships/hyperlink" Target="#FRONT!D37"/><Relationship Id="rId5" Type="http://schemas.openxmlformats.org/officeDocument/2006/relationships/image" Target="../media/image41.png"/><Relationship Id="rId4" Type="http://schemas.openxmlformats.org/officeDocument/2006/relationships/image" Target="../media/image4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7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8.emf"/><Relationship Id="rId26" Type="http://schemas.openxmlformats.org/officeDocument/2006/relationships/image" Target="../media/image33.emf"/><Relationship Id="rId3" Type="http://schemas.openxmlformats.org/officeDocument/2006/relationships/image" Target="../media/image31.emf"/><Relationship Id="rId21" Type="http://schemas.openxmlformats.org/officeDocument/2006/relationships/image" Target="../media/image14.emf"/><Relationship Id="rId34" Type="http://schemas.openxmlformats.org/officeDocument/2006/relationships/image" Target="../media/image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5.emf"/><Relationship Id="rId25" Type="http://schemas.openxmlformats.org/officeDocument/2006/relationships/image" Target="../media/image10.emf"/><Relationship Id="rId33" Type="http://schemas.openxmlformats.org/officeDocument/2006/relationships/image" Target="../media/image36.emf"/><Relationship Id="rId2" Type="http://schemas.openxmlformats.org/officeDocument/2006/relationships/image" Target="../media/image32.emf"/><Relationship Id="rId16" Type="http://schemas.openxmlformats.org/officeDocument/2006/relationships/image" Target="../media/image19.emf"/><Relationship Id="rId20" Type="http://schemas.openxmlformats.org/officeDocument/2006/relationships/image" Target="../media/image16.emf"/><Relationship Id="rId29" Type="http://schemas.openxmlformats.org/officeDocument/2006/relationships/image" Target="../media/image8.emf"/><Relationship Id="rId1" Type="http://schemas.openxmlformats.org/officeDocument/2006/relationships/image" Target="../media/image4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1.emf"/><Relationship Id="rId32" Type="http://schemas.openxmlformats.org/officeDocument/2006/relationships/image" Target="../media/image35.emf"/><Relationship Id="rId5" Type="http://schemas.openxmlformats.org/officeDocument/2006/relationships/image" Target="../media/image29.emf"/><Relationship Id="rId15" Type="http://schemas.openxmlformats.org/officeDocument/2006/relationships/image" Target="../media/image20.emf"/><Relationship Id="rId23" Type="http://schemas.openxmlformats.org/officeDocument/2006/relationships/image" Target="../media/image12.emf"/><Relationship Id="rId28" Type="http://schemas.openxmlformats.org/officeDocument/2006/relationships/image" Target="../media/image9.emf"/><Relationship Id="rId10" Type="http://schemas.openxmlformats.org/officeDocument/2006/relationships/image" Target="../media/image24.emf"/><Relationship Id="rId19" Type="http://schemas.openxmlformats.org/officeDocument/2006/relationships/image" Target="../media/image17.emf"/><Relationship Id="rId31" Type="http://schemas.openxmlformats.org/officeDocument/2006/relationships/image" Target="../media/image6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5.emf"/><Relationship Id="rId22" Type="http://schemas.openxmlformats.org/officeDocument/2006/relationships/image" Target="../media/image13.emf"/><Relationship Id="rId27" Type="http://schemas.openxmlformats.org/officeDocument/2006/relationships/image" Target="../media/image34.emf"/><Relationship Id="rId30" Type="http://schemas.openxmlformats.org/officeDocument/2006/relationships/image" Target="../media/image7.emf"/><Relationship Id="rId8" Type="http://schemas.openxmlformats.org/officeDocument/2006/relationships/image" Target="../media/image2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51</xdr:col>
      <xdr:colOff>88797</xdr:colOff>
      <xdr:row>982</xdr:row>
      <xdr:rowOff>111369</xdr:rowOff>
    </xdr:from>
    <xdr:to>
      <xdr:col>74</xdr:col>
      <xdr:colOff>313525</xdr:colOff>
      <xdr:row>1009</xdr:row>
      <xdr:rowOff>14914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6404542" y="247844496"/>
          <a:ext cx="23140147" cy="5140563"/>
          <a:chOff x="32217360" y="237987840"/>
          <a:chExt cx="22906625" cy="5082965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217360" y="238536480"/>
            <a:ext cx="11575778" cy="4336143"/>
          </a:xfrm>
          <a:prstGeom prst="rect">
            <a:avLst/>
          </a:prstGeom>
        </xdr:spPr>
      </xdr:pic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4592240" y="237987840"/>
            <a:ext cx="10531745" cy="5082965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348405</xdr:colOff>
      <xdr:row>92</xdr:row>
      <xdr:rowOff>101</xdr:rowOff>
    </xdr:from>
    <xdr:to>
      <xdr:col>7</xdr:col>
      <xdr:colOff>163001</xdr:colOff>
      <xdr:row>100</xdr:row>
      <xdr:rowOff>197917</xdr:rowOff>
    </xdr:to>
    <xdr:sp macro="" textlink="">
      <xdr:nvSpPr>
        <xdr:cNvPr id="13" name="Arrow: Bent-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5400000">
          <a:off x="6186311" y="157750148"/>
          <a:ext cx="3416270" cy="479612"/>
        </a:xfrm>
        <a:prstGeom prst="bentUpArrow">
          <a:avLst>
            <a:gd name="adj1" fmla="val 8333"/>
            <a:gd name="adj2" fmla="val 25240"/>
            <a:gd name="adj3" fmla="val 28758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4</xdr:col>
      <xdr:colOff>696390</xdr:colOff>
      <xdr:row>92</xdr:row>
      <xdr:rowOff>10888</xdr:rowOff>
    </xdr:from>
    <xdr:to>
      <xdr:col>7</xdr:col>
      <xdr:colOff>461377</xdr:colOff>
      <xdr:row>113</xdr:row>
      <xdr:rowOff>131836</xdr:rowOff>
    </xdr:to>
    <xdr:sp macro="" textlink="">
      <xdr:nvSpPr>
        <xdr:cNvPr id="22" name="Arrow: Bent-Up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 rot="5400000">
          <a:off x="3302181" y="160750188"/>
          <a:ext cx="8937173" cy="3702428"/>
        </a:xfrm>
        <a:prstGeom prst="bentUpArrow">
          <a:avLst>
            <a:gd name="adj1" fmla="val 1279"/>
            <a:gd name="adj2" fmla="val 5031"/>
            <a:gd name="adj3" fmla="val 592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5</xdr:col>
      <xdr:colOff>185056</xdr:colOff>
      <xdr:row>92</xdr:row>
      <xdr:rowOff>10887</xdr:rowOff>
    </xdr:from>
    <xdr:to>
      <xdr:col>7</xdr:col>
      <xdr:colOff>477343</xdr:colOff>
      <xdr:row>104</xdr:row>
      <xdr:rowOff>378316</xdr:rowOff>
    </xdr:to>
    <xdr:sp macro="" textlink="">
      <xdr:nvSpPr>
        <xdr:cNvPr id="23" name="Arrow: Bent-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 rot="5400000">
          <a:off x="4924214" y="158938444"/>
          <a:ext cx="5210357" cy="1255701"/>
        </a:xfrm>
        <a:prstGeom prst="bentUpArrow">
          <a:avLst>
            <a:gd name="adj1" fmla="val 3549"/>
            <a:gd name="adj2" fmla="val 10019"/>
            <a:gd name="adj3" fmla="val 1076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11</xdr:col>
      <xdr:colOff>852057</xdr:colOff>
      <xdr:row>94</xdr:row>
      <xdr:rowOff>69273</xdr:rowOff>
    </xdr:from>
    <xdr:to>
      <xdr:col>12</xdr:col>
      <xdr:colOff>1836656</xdr:colOff>
      <xdr:row>100</xdr:row>
      <xdr:rowOff>446296</xdr:rowOff>
    </xdr:to>
    <xdr:sp macro="" textlink="">
      <xdr:nvSpPr>
        <xdr:cNvPr id="25" name="Arrow: Bent-Up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5400000">
          <a:off x="13055931" y="17209326"/>
          <a:ext cx="2812473" cy="2032657"/>
        </a:xfrm>
        <a:prstGeom prst="bentUpArrow">
          <a:avLst>
            <a:gd name="adj1" fmla="val 3643"/>
            <a:gd name="adj2" fmla="val 6218"/>
            <a:gd name="adj3" fmla="val 632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9315</xdr:colOff>
      <xdr:row>0</xdr:row>
      <xdr:rowOff>118533</xdr:rowOff>
    </xdr:from>
    <xdr:to>
      <xdr:col>12</xdr:col>
      <xdr:colOff>533401</xdr:colOff>
      <xdr:row>21</xdr:row>
      <xdr:rowOff>102658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4750648" y="118533"/>
          <a:ext cx="2894753" cy="3717925"/>
        </a:xfrm>
        <a:prstGeom prst="rect">
          <a:avLst/>
        </a:prstGeom>
        <a:solidFill>
          <a:srgbClr val="EAEAE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514113</xdr:colOff>
      <xdr:row>0</xdr:row>
      <xdr:rowOff>0</xdr:rowOff>
    </xdr:from>
    <xdr:to>
      <xdr:col>12</xdr:col>
      <xdr:colOff>518952</xdr:colOff>
      <xdr:row>34</xdr:row>
      <xdr:rowOff>55617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514113" y="0"/>
          <a:ext cx="7320039" cy="5846817"/>
          <a:chOff x="6854667" y="0"/>
          <a:chExt cx="7377174" cy="5234903"/>
        </a:xfrm>
      </xdr:grpSpPr>
      <xdr:grpSp>
        <xdr:nvGrpSpPr>
          <xdr:cNvPr id="1173" name="Group 1172">
            <a:extLst>
              <a:ext uri="{FF2B5EF4-FFF2-40B4-BE49-F238E27FC236}">
                <a16:creationId xmlns:a16="http://schemas.microsoft.com/office/drawing/2014/main" id="{00000000-0008-0000-0500-000095040000}"/>
              </a:ext>
            </a:extLst>
          </xdr:cNvPr>
          <xdr:cNvGrpSpPr/>
        </xdr:nvGrpSpPr>
        <xdr:grpSpPr>
          <a:xfrm>
            <a:off x="6854667" y="0"/>
            <a:ext cx="7377174" cy="5234903"/>
            <a:chOff x="6854667" y="0"/>
            <a:chExt cx="7377174" cy="5218612"/>
          </a:xfrm>
        </xdr:grpSpPr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pSpPr/>
          </xdr:nvGrpSpPr>
          <xdr:grpSpPr>
            <a:xfrm>
              <a:off x="6854667" y="0"/>
              <a:ext cx="7377174" cy="5218612"/>
              <a:chOff x="6928327" y="0"/>
              <a:chExt cx="7377174" cy="5301984"/>
            </a:xfrm>
          </xdr:grpSpPr>
          <xdr:sp macro="[0]!movetn1" textlink="">
            <xdr:nvSpPr>
              <xdr:cNvPr id="1200" name="Rectangle: Rounded Corners 1199">
                <a:extLst>
                  <a:ext uri="{FF2B5EF4-FFF2-40B4-BE49-F238E27FC236}">
                    <a16:creationId xmlns:a16="http://schemas.microsoft.com/office/drawing/2014/main" id="{00000000-0008-0000-0500-0000B0040000}"/>
                  </a:ext>
                </a:extLst>
              </xdr:cNvPr>
              <xdr:cNvSpPr/>
            </xdr:nvSpPr>
            <xdr:spPr>
              <a:xfrm>
                <a:off x="6928327" y="0"/>
                <a:ext cx="7172301" cy="5301984"/>
              </a:xfrm>
              <a:prstGeom prst="roundRect">
                <a:avLst>
                  <a:gd name="adj" fmla="val 1678"/>
                </a:avLst>
              </a:prstGeom>
              <a:solidFill>
                <a:srgbClr val="EAEAEA"/>
              </a:solidFill>
              <a:ln w="3175"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10" name="TextBox 1109">
                <a:extLst>
                  <a:ext uri="{FF2B5EF4-FFF2-40B4-BE49-F238E27FC236}">
                    <a16:creationId xmlns:a16="http://schemas.microsoft.com/office/drawing/2014/main" id="{00000000-0008-0000-0500-000056040000}"/>
                  </a:ext>
                </a:extLst>
              </xdr:cNvPr>
              <xdr:cNvSpPr txBox="1"/>
            </xdr:nvSpPr>
            <xdr:spPr>
              <a:xfrm>
                <a:off x="7487135" y="7753"/>
                <a:ext cx="1828800" cy="22127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Reference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Data</a:t>
                </a:r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</a:p>
            </xdr:txBody>
          </xdr:sp>
          <xdr:sp macro="[0]!movetn1" textlink="">
            <xdr:nvSpPr>
              <xdr:cNvPr id="1113" name="Rectangle: Rounded Corners 1112">
                <a:extLst>
                  <a:ext uri="{FF2B5EF4-FFF2-40B4-BE49-F238E27FC236}">
                    <a16:creationId xmlns:a16="http://schemas.microsoft.com/office/drawing/2014/main" id="{00000000-0008-0000-0500-000059040000}"/>
                  </a:ext>
                </a:extLst>
              </xdr:cNvPr>
              <xdr:cNvSpPr/>
            </xdr:nvSpPr>
            <xdr:spPr>
              <a:xfrm>
                <a:off x="7587707" y="186509"/>
                <a:ext cx="3545113" cy="588797"/>
              </a:xfrm>
              <a:prstGeom prst="roundRect">
                <a:avLst>
                  <a:gd name="adj" fmla="val 5173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14" name="TextBox 1113">
                <a:extLst>
                  <a:ext uri="{FF2B5EF4-FFF2-40B4-BE49-F238E27FC236}">
                    <a16:creationId xmlns:a16="http://schemas.microsoft.com/office/drawing/2014/main" id="{00000000-0008-0000-0500-00005A040000}"/>
                  </a:ext>
                </a:extLst>
              </xdr:cNvPr>
              <xdr:cNvSpPr txBox="1"/>
            </xdr:nvSpPr>
            <xdr:spPr>
              <a:xfrm>
                <a:off x="7551805" y="257588"/>
                <a:ext cx="699644" cy="22385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Date:</a:t>
                </a:r>
              </a:p>
            </xdr:txBody>
          </xdr:sp>
          <xdr:sp macro="[0]!movetn1" textlink="">
            <xdr:nvSpPr>
              <xdr:cNvPr id="1116" name="TextBox 1115">
                <a:extLst>
                  <a:ext uri="{FF2B5EF4-FFF2-40B4-BE49-F238E27FC236}">
                    <a16:creationId xmlns:a16="http://schemas.microsoft.com/office/drawing/2014/main" id="{00000000-0008-0000-0500-00005C040000}"/>
                  </a:ext>
                </a:extLst>
              </xdr:cNvPr>
              <xdr:cNvSpPr txBox="1"/>
            </xdr:nvSpPr>
            <xdr:spPr>
              <a:xfrm>
                <a:off x="7551804" y="497472"/>
                <a:ext cx="779855" cy="22127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Control No.:</a:t>
                </a:r>
              </a:p>
            </xdr:txBody>
          </xdr:sp>
          <xdr:sp macro="[0]!movetn1" textlink="">
            <xdr:nvSpPr>
              <xdr:cNvPr id="1117" name="Rectangle: Rounded Corners 1116">
                <a:extLst>
                  <a:ext uri="{FF2B5EF4-FFF2-40B4-BE49-F238E27FC236}">
                    <a16:creationId xmlns:a16="http://schemas.microsoft.com/office/drawing/2014/main" id="{00000000-0008-0000-0500-00005D040000}"/>
                  </a:ext>
                </a:extLst>
              </xdr:cNvPr>
              <xdr:cNvSpPr/>
            </xdr:nvSpPr>
            <xdr:spPr>
              <a:xfrm>
                <a:off x="7589748" y="961602"/>
                <a:ext cx="3545395" cy="3158540"/>
              </a:xfrm>
              <a:prstGeom prst="roundRect">
                <a:avLst>
                  <a:gd name="adj" fmla="val 1069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18" name="TextBox 1117">
                <a:extLst>
                  <a:ext uri="{FF2B5EF4-FFF2-40B4-BE49-F238E27FC236}">
                    <a16:creationId xmlns:a16="http://schemas.microsoft.com/office/drawing/2014/main" id="{00000000-0008-0000-0500-00005E040000}"/>
                  </a:ext>
                </a:extLst>
              </xdr:cNvPr>
              <xdr:cNvSpPr txBox="1"/>
            </xdr:nvSpPr>
            <xdr:spPr>
              <a:xfrm>
                <a:off x="7488893" y="776752"/>
                <a:ext cx="2314628" cy="2254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Clients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Information and Service Provided: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19" name="TextBox 1118">
                <a:extLst>
                  <a:ext uri="{FF2B5EF4-FFF2-40B4-BE49-F238E27FC236}">
                    <a16:creationId xmlns:a16="http://schemas.microsoft.com/office/drawing/2014/main" id="{00000000-0008-0000-0500-00005F040000}"/>
                  </a:ext>
                </a:extLst>
              </xdr:cNvPr>
              <xdr:cNvSpPr txBox="1"/>
            </xdr:nvSpPr>
            <xdr:spPr>
              <a:xfrm>
                <a:off x="7524986" y="1028689"/>
                <a:ext cx="1306593" cy="40353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Client's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Name and Contact Details: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1" name="TextBox 1120">
                <a:extLst>
                  <a:ext uri="{FF2B5EF4-FFF2-40B4-BE49-F238E27FC236}">
                    <a16:creationId xmlns:a16="http://schemas.microsoft.com/office/drawing/2014/main" id="{00000000-0008-0000-0500-000061040000}"/>
                  </a:ext>
                </a:extLst>
              </xdr:cNvPr>
              <xdr:cNvSpPr txBox="1"/>
            </xdr:nvSpPr>
            <xdr:spPr>
              <a:xfrm>
                <a:off x="7524988" y="1485002"/>
                <a:ext cx="1347762" cy="2393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Client Type:      </a:t>
                </a:r>
              </a:p>
            </xdr:txBody>
          </xdr:sp>
          <xdr:sp macro="[0]!movetn1" textlink="">
            <xdr:nvSpPr>
              <xdr:cNvPr id="1122" name="TextBox 1121">
                <a:extLst>
                  <a:ext uri="{FF2B5EF4-FFF2-40B4-BE49-F238E27FC236}">
                    <a16:creationId xmlns:a16="http://schemas.microsoft.com/office/drawing/2014/main" id="{00000000-0008-0000-0500-000062040000}"/>
                  </a:ext>
                </a:extLst>
              </xdr:cNvPr>
              <xdr:cNvSpPr txBox="1"/>
            </xdr:nvSpPr>
            <xdr:spPr>
              <a:xfrm>
                <a:off x="7528705" y="1715456"/>
                <a:ext cx="1347762" cy="19180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Age: 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3" name="TextBox 1122">
                <a:extLst>
                  <a:ext uri="{FF2B5EF4-FFF2-40B4-BE49-F238E27FC236}">
                    <a16:creationId xmlns:a16="http://schemas.microsoft.com/office/drawing/2014/main" id="{00000000-0008-0000-0500-000063040000}"/>
                  </a:ext>
                </a:extLst>
              </xdr:cNvPr>
              <xdr:cNvSpPr txBox="1"/>
            </xdr:nvSpPr>
            <xdr:spPr>
              <a:xfrm>
                <a:off x="7524988" y="1927967"/>
                <a:ext cx="1347762" cy="19786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Gender: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4" name="TextBox 1123">
                <a:extLst>
                  <a:ext uri="{FF2B5EF4-FFF2-40B4-BE49-F238E27FC236}">
                    <a16:creationId xmlns:a16="http://schemas.microsoft.com/office/drawing/2014/main" id="{00000000-0008-0000-0500-000064040000}"/>
                  </a:ext>
                </a:extLst>
              </xdr:cNvPr>
              <xdr:cNvSpPr txBox="1"/>
            </xdr:nvSpPr>
            <xdr:spPr>
              <a:xfrm>
                <a:off x="7528705" y="2150263"/>
                <a:ext cx="1347762" cy="19061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Email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Address: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5" name="TextBox 1124">
                <a:extLst>
                  <a:ext uri="{FF2B5EF4-FFF2-40B4-BE49-F238E27FC236}">
                    <a16:creationId xmlns:a16="http://schemas.microsoft.com/office/drawing/2014/main" id="{00000000-0008-0000-0500-000065040000}"/>
                  </a:ext>
                </a:extLst>
              </xdr:cNvPr>
              <xdr:cNvSpPr txBox="1"/>
            </xdr:nvSpPr>
            <xdr:spPr>
              <a:xfrm>
                <a:off x="7524988" y="2378406"/>
                <a:ext cx="1347762" cy="19261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Region/Office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Visited: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6" name="TextBox 1125">
                <a:extLst>
                  <a:ext uri="{FF2B5EF4-FFF2-40B4-BE49-F238E27FC236}">
                    <a16:creationId xmlns:a16="http://schemas.microsoft.com/office/drawing/2014/main" id="{00000000-0008-0000-0500-000066040000}"/>
                  </a:ext>
                </a:extLst>
              </xdr:cNvPr>
              <xdr:cNvSpPr txBox="1"/>
            </xdr:nvSpPr>
            <xdr:spPr>
              <a:xfrm>
                <a:off x="7527167" y="2544517"/>
                <a:ext cx="1860573" cy="1941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Citizens Charter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Service: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7" name="TextBox 1126">
                <a:extLst>
                  <a:ext uri="{FF2B5EF4-FFF2-40B4-BE49-F238E27FC236}">
                    <a16:creationId xmlns:a16="http://schemas.microsoft.com/office/drawing/2014/main" id="{00000000-0008-0000-0500-000067040000}"/>
                  </a:ext>
                </a:extLst>
              </xdr:cNvPr>
              <xdr:cNvSpPr txBox="1"/>
            </xdr:nvSpPr>
            <xdr:spPr>
              <a:xfrm>
                <a:off x="7523451" y="2991161"/>
                <a:ext cx="1347762" cy="1928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External/Internal: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8" name="TextBox 1127">
                <a:extLst>
                  <a:ext uri="{FF2B5EF4-FFF2-40B4-BE49-F238E27FC236}">
                    <a16:creationId xmlns:a16="http://schemas.microsoft.com/office/drawing/2014/main" id="{00000000-0008-0000-0500-000068040000}"/>
                  </a:ext>
                </a:extLst>
              </xdr:cNvPr>
              <xdr:cNvSpPr txBox="1"/>
            </xdr:nvSpPr>
            <xdr:spPr>
              <a:xfrm>
                <a:off x="7527169" y="3221688"/>
                <a:ext cx="1347762" cy="19122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Type of Transaction: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9" name="TextBox 1128">
                <a:extLst>
                  <a:ext uri="{FF2B5EF4-FFF2-40B4-BE49-F238E27FC236}">
                    <a16:creationId xmlns:a16="http://schemas.microsoft.com/office/drawing/2014/main" id="{00000000-0008-0000-0500-000069040000}"/>
                  </a:ext>
                </a:extLst>
              </xdr:cNvPr>
              <xdr:cNvSpPr txBox="1"/>
            </xdr:nvSpPr>
            <xdr:spPr>
              <a:xfrm>
                <a:off x="7523451" y="3439937"/>
                <a:ext cx="1347762" cy="191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Action Provided: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30" name="TextBox 1129">
                <a:extLst>
                  <a:ext uri="{FF2B5EF4-FFF2-40B4-BE49-F238E27FC236}">
                    <a16:creationId xmlns:a16="http://schemas.microsoft.com/office/drawing/2014/main" id="{00000000-0008-0000-0500-00006A040000}"/>
                  </a:ext>
                </a:extLst>
              </xdr:cNvPr>
              <xdr:cNvSpPr txBox="1"/>
            </xdr:nvSpPr>
            <xdr:spPr>
              <a:xfrm>
                <a:off x="7520225" y="3667353"/>
                <a:ext cx="1347762" cy="19493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Date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Resolve: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32" name="TextBox 1131">
                <a:extLst>
                  <a:ext uri="{FF2B5EF4-FFF2-40B4-BE49-F238E27FC236}">
                    <a16:creationId xmlns:a16="http://schemas.microsoft.com/office/drawing/2014/main" id="{00000000-0008-0000-0500-00006C040000}"/>
                  </a:ext>
                </a:extLst>
              </xdr:cNvPr>
              <xdr:cNvSpPr txBox="1"/>
            </xdr:nvSpPr>
            <xdr:spPr>
              <a:xfrm>
                <a:off x="7518689" y="3903920"/>
                <a:ext cx="1734714" cy="19625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No.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of Days to Resolution: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35" name="Rectangle: Rounded Corners 1134">
                <a:extLst>
                  <a:ext uri="{FF2B5EF4-FFF2-40B4-BE49-F238E27FC236}">
                    <a16:creationId xmlns:a16="http://schemas.microsoft.com/office/drawing/2014/main" id="{00000000-0008-0000-0500-00006F040000}"/>
                  </a:ext>
                </a:extLst>
              </xdr:cNvPr>
              <xdr:cNvSpPr/>
            </xdr:nvSpPr>
            <xdr:spPr>
              <a:xfrm>
                <a:off x="11231879" y="1234800"/>
                <a:ext cx="2758771" cy="813675"/>
              </a:xfrm>
              <a:prstGeom prst="roundRect">
                <a:avLst>
                  <a:gd name="adj" fmla="val 3334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36" name="TextBox 1135">
                <a:extLst>
                  <a:ext uri="{FF2B5EF4-FFF2-40B4-BE49-F238E27FC236}">
                    <a16:creationId xmlns:a16="http://schemas.microsoft.com/office/drawing/2014/main" id="{00000000-0008-0000-0500-000070040000}"/>
                  </a:ext>
                </a:extLst>
              </xdr:cNvPr>
              <xdr:cNvSpPr txBox="1"/>
            </xdr:nvSpPr>
            <xdr:spPr>
              <a:xfrm>
                <a:off x="11188973" y="1349895"/>
                <a:ext cx="731227" cy="220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CC1 Score:</a:t>
                </a:r>
              </a:p>
            </xdr:txBody>
          </xdr:sp>
          <xdr:sp macro="[0]!movetn1" textlink="">
            <xdr:nvSpPr>
              <xdr:cNvPr id="1137" name="TextBox 1136">
                <a:extLst>
                  <a:ext uri="{FF2B5EF4-FFF2-40B4-BE49-F238E27FC236}">
                    <a16:creationId xmlns:a16="http://schemas.microsoft.com/office/drawing/2014/main" id="{00000000-0008-0000-0500-000071040000}"/>
                  </a:ext>
                </a:extLst>
              </xdr:cNvPr>
              <xdr:cNvSpPr txBox="1"/>
            </xdr:nvSpPr>
            <xdr:spPr>
              <a:xfrm>
                <a:off x="11188973" y="1586045"/>
                <a:ext cx="779855" cy="2279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CC2 Score:</a:t>
                </a:r>
              </a:p>
            </xdr:txBody>
          </xdr:sp>
          <xdr:sp macro="[0]!movetn1" textlink="">
            <xdr:nvSpPr>
              <xdr:cNvPr id="1138" name="TextBox 1137">
                <a:extLst>
                  <a:ext uri="{FF2B5EF4-FFF2-40B4-BE49-F238E27FC236}">
                    <a16:creationId xmlns:a16="http://schemas.microsoft.com/office/drawing/2014/main" id="{00000000-0008-0000-0500-000072040000}"/>
                  </a:ext>
                </a:extLst>
              </xdr:cNvPr>
              <xdr:cNvSpPr txBox="1"/>
            </xdr:nvSpPr>
            <xdr:spPr>
              <a:xfrm>
                <a:off x="11133691" y="1051090"/>
                <a:ext cx="1828800" cy="22856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Citizen's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Charter Score: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39" name="TextBox 1138">
                <a:extLst>
                  <a:ext uri="{FF2B5EF4-FFF2-40B4-BE49-F238E27FC236}">
                    <a16:creationId xmlns:a16="http://schemas.microsoft.com/office/drawing/2014/main" id="{00000000-0008-0000-0500-000073040000}"/>
                  </a:ext>
                </a:extLst>
              </xdr:cNvPr>
              <xdr:cNvSpPr txBox="1"/>
            </xdr:nvSpPr>
            <xdr:spPr>
              <a:xfrm>
                <a:off x="11184210" y="1833567"/>
                <a:ext cx="779855" cy="22088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CC3 Score:</a:t>
                </a:r>
              </a:p>
            </xdr:txBody>
          </xdr:sp>
          <xdr:sp macro="[0]!movetn1" textlink="">
            <xdr:nvSpPr>
              <xdr:cNvPr id="1140" name="Rectangle: Rounded Corners 1139">
                <a:extLst>
                  <a:ext uri="{FF2B5EF4-FFF2-40B4-BE49-F238E27FC236}">
                    <a16:creationId xmlns:a16="http://schemas.microsoft.com/office/drawing/2014/main" id="{00000000-0008-0000-0500-000074040000}"/>
                  </a:ext>
                </a:extLst>
              </xdr:cNvPr>
              <xdr:cNvSpPr/>
            </xdr:nvSpPr>
            <xdr:spPr>
              <a:xfrm>
                <a:off x="11222891" y="2336909"/>
                <a:ext cx="2785599" cy="2888095"/>
              </a:xfrm>
              <a:prstGeom prst="roundRect">
                <a:avLst>
                  <a:gd name="adj" fmla="val 1905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41" name="TextBox 1140">
                <a:extLst>
                  <a:ext uri="{FF2B5EF4-FFF2-40B4-BE49-F238E27FC236}">
                    <a16:creationId xmlns:a16="http://schemas.microsoft.com/office/drawing/2014/main" id="{00000000-0008-0000-0500-000075040000}"/>
                  </a:ext>
                </a:extLst>
              </xdr:cNvPr>
              <xdr:cNvSpPr txBox="1"/>
            </xdr:nvSpPr>
            <xdr:spPr>
              <a:xfrm>
                <a:off x="11196514" y="3151372"/>
                <a:ext cx="1665631" cy="21145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0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(Satisfaction of Services)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2" name="TextBox 1141">
                <a:extLst>
                  <a:ext uri="{FF2B5EF4-FFF2-40B4-BE49-F238E27FC236}">
                    <a16:creationId xmlns:a16="http://schemas.microsoft.com/office/drawing/2014/main" id="{00000000-0008-0000-0500-000076040000}"/>
                  </a:ext>
                </a:extLst>
              </xdr:cNvPr>
              <xdr:cNvSpPr txBox="1"/>
            </xdr:nvSpPr>
            <xdr:spPr>
              <a:xfrm>
                <a:off x="11138801" y="2145457"/>
                <a:ext cx="2875549" cy="10449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Citizen's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Quality Dimensions:</a:t>
                </a:r>
                <a:endParaRPr lang="en-PH" sz="300" b="0" kern="1200" baseline="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  <a:p>
                <a:endParaRPr lang="en-PH" sz="300" b="0" kern="1200" baseline="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  <a:p>
                <a:endParaRPr lang="en-PH" sz="300" b="0" kern="1200" baseline="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3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</a:t>
                </a:r>
                <a:r>
                  <a:rPr lang="en-PH" sz="800" b="1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Measurement Scale:</a:t>
                </a:r>
              </a:p>
              <a:p>
                <a:pPr>
                  <a:lnSpc>
                    <a:spcPct val="85000"/>
                  </a:lnSpc>
                </a:pP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1 </a:t>
                </a: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- Strongly Disagree </a:t>
                </a:r>
                <a:r>
                  <a:rPr kumimoji="0" lang="en-PH" sz="800" b="0" i="0" u="none" strike="noStrike" kern="1200" cap="none" spc="0" normalizeH="0" baseline="0" noProof="0">
                    <a:ln>
                      <a:noFill/>
                    </a:ln>
                    <a:solidFill>
                      <a:srgbClr val="000000"/>
                    </a:solidFill>
                    <a:effectLst/>
                    <a:uLnTx/>
                    <a:uFillTx/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(Labis na hindi sumasangayon)</a:t>
                </a:r>
                <a:endParaRPr lang="en-PH" sz="800" b="0" i="0" kern="1200" baseline="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2 - Disagree </a:t>
                </a:r>
                <a:r>
                  <a:rPr kumimoji="0" lang="en-PH" sz="800" b="0" i="0" u="none" strike="noStrike" kern="1200" cap="none" spc="0" normalizeH="0" baseline="0" noProof="0">
                    <a:ln>
                      <a:noFill/>
                    </a:ln>
                    <a:solidFill>
                      <a:srgbClr val="000000"/>
                    </a:solidFill>
                    <a:effectLst/>
                    <a:uLnTx/>
                    <a:uFillTx/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(Hindi sumasangayon)</a:t>
                </a:r>
                <a:endParaRPr lang="en-PH" sz="800" b="0" i="0" kern="1200" baseline="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3 - Neither Agree nor Disagree </a:t>
                </a:r>
                <a:r>
                  <a:rPr kumimoji="0" lang="en-PH" sz="800" b="0" i="0" u="none" strike="noStrike" kern="1200" cap="none" spc="0" normalizeH="0" baseline="0" noProof="0">
                    <a:ln>
                      <a:noFill/>
                    </a:ln>
                    <a:solidFill>
                      <a:srgbClr val="000000"/>
                    </a:solidFill>
                    <a:effectLst/>
                    <a:uLnTx/>
                    <a:uFillTx/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(Walang Kinikilingan)</a:t>
                </a:r>
                <a:endParaRPr lang="en-PH" sz="800" b="0" i="0" kern="1200" baseline="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4 - Agree </a:t>
                </a:r>
                <a:r>
                  <a:rPr kumimoji="0" lang="en-PH" sz="800" b="0" i="0" u="none" strike="noStrike" kern="1200" cap="none" spc="0" normalizeH="0" baseline="0" noProof="0">
                    <a:ln>
                      <a:noFill/>
                    </a:ln>
                    <a:solidFill>
                      <a:srgbClr val="000000"/>
                    </a:solidFill>
                    <a:effectLst/>
                    <a:uLnTx/>
                    <a:uFillTx/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(Labis na sumasangayon)</a:t>
                </a:r>
                <a:endParaRPr lang="en-PH" sz="800" b="0" i="0" kern="1200" baseline="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5 - Strongly Agree </a:t>
                </a:r>
                <a:r>
                  <a:rPr lang="en-PH" sz="800" b="0" i="0" kern="1200" baseline="0"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(Labis na sumasangayon)</a:t>
                </a:r>
                <a:endParaRPr lang="en-PH" sz="900" b="0" i="0" kern="120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</xdr:txBody>
          </xdr:sp>
          <xdr:sp macro="[0]!movetn1" textlink="">
            <xdr:nvSpPr>
              <xdr:cNvPr id="1143" name="TextBox 1142">
                <a:extLst>
                  <a:ext uri="{FF2B5EF4-FFF2-40B4-BE49-F238E27FC236}">
                    <a16:creationId xmlns:a16="http://schemas.microsoft.com/office/drawing/2014/main" id="{00000000-0008-0000-0500-000077040000}"/>
                  </a:ext>
                </a:extLst>
              </xdr:cNvPr>
              <xdr:cNvSpPr txBox="1"/>
            </xdr:nvSpPr>
            <xdr:spPr>
              <a:xfrm>
                <a:off x="11188898" y="3382838"/>
                <a:ext cx="1458577" cy="21191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1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(Responsiveness)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4" name="TextBox 1143">
                <a:extLst>
                  <a:ext uri="{FF2B5EF4-FFF2-40B4-BE49-F238E27FC236}">
                    <a16:creationId xmlns:a16="http://schemas.microsoft.com/office/drawing/2014/main" id="{00000000-0008-0000-0500-000078040000}"/>
                  </a:ext>
                </a:extLst>
              </xdr:cNvPr>
              <xdr:cNvSpPr txBox="1"/>
            </xdr:nvSpPr>
            <xdr:spPr>
              <a:xfrm>
                <a:off x="11199408" y="3605839"/>
                <a:ext cx="1627903" cy="21674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2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(Reliability)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5" name="TextBox 1144">
                <a:extLst>
                  <a:ext uri="{FF2B5EF4-FFF2-40B4-BE49-F238E27FC236}">
                    <a16:creationId xmlns:a16="http://schemas.microsoft.com/office/drawing/2014/main" id="{00000000-0008-0000-0500-000079040000}"/>
                  </a:ext>
                </a:extLst>
              </xdr:cNvPr>
              <xdr:cNvSpPr txBox="1"/>
            </xdr:nvSpPr>
            <xdr:spPr>
              <a:xfrm>
                <a:off x="11201769" y="3847668"/>
                <a:ext cx="1647313" cy="21782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3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(Access &amp; Facilities)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6" name="TextBox 1145">
                <a:extLst>
                  <a:ext uri="{FF2B5EF4-FFF2-40B4-BE49-F238E27FC236}">
                    <a16:creationId xmlns:a16="http://schemas.microsoft.com/office/drawing/2014/main" id="{00000000-0008-0000-0500-00007A040000}"/>
                  </a:ext>
                </a:extLst>
              </xdr:cNvPr>
              <xdr:cNvSpPr txBox="1"/>
            </xdr:nvSpPr>
            <xdr:spPr>
              <a:xfrm>
                <a:off x="11194153" y="4074145"/>
                <a:ext cx="1458577" cy="2115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4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(Communication)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7" name="TextBox 1146">
                <a:extLst>
                  <a:ext uri="{FF2B5EF4-FFF2-40B4-BE49-F238E27FC236}">
                    <a16:creationId xmlns:a16="http://schemas.microsoft.com/office/drawing/2014/main" id="{00000000-0008-0000-0500-00007B040000}"/>
                  </a:ext>
                </a:extLst>
              </xdr:cNvPr>
              <xdr:cNvSpPr txBox="1"/>
            </xdr:nvSpPr>
            <xdr:spPr>
              <a:xfrm>
                <a:off x="11204663" y="4287760"/>
                <a:ext cx="1458577" cy="22339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5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(Costs)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8" name="TextBox 1147">
                <a:extLst>
                  <a:ext uri="{FF2B5EF4-FFF2-40B4-BE49-F238E27FC236}">
                    <a16:creationId xmlns:a16="http://schemas.microsoft.com/office/drawing/2014/main" id="{00000000-0008-0000-0500-00007C040000}"/>
                  </a:ext>
                </a:extLst>
              </xdr:cNvPr>
              <xdr:cNvSpPr txBox="1"/>
            </xdr:nvSpPr>
            <xdr:spPr>
              <a:xfrm>
                <a:off x="11201769" y="4517290"/>
                <a:ext cx="1458577" cy="2125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6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(Integrity)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9" name="TextBox 1148">
                <a:extLst>
                  <a:ext uri="{FF2B5EF4-FFF2-40B4-BE49-F238E27FC236}">
                    <a16:creationId xmlns:a16="http://schemas.microsoft.com/office/drawing/2014/main" id="{00000000-0008-0000-0500-00007D040000}"/>
                  </a:ext>
                </a:extLst>
              </xdr:cNvPr>
              <xdr:cNvSpPr txBox="1"/>
            </xdr:nvSpPr>
            <xdr:spPr>
              <a:xfrm>
                <a:off x="11194153" y="4741090"/>
                <a:ext cx="1458577" cy="22201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7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(Assurance)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50" name="TextBox 1149">
                <a:extLst>
                  <a:ext uri="{FF2B5EF4-FFF2-40B4-BE49-F238E27FC236}">
                    <a16:creationId xmlns:a16="http://schemas.microsoft.com/office/drawing/2014/main" id="{00000000-0008-0000-0500-00007E040000}"/>
                  </a:ext>
                </a:extLst>
              </xdr:cNvPr>
              <xdr:cNvSpPr txBox="1"/>
            </xdr:nvSpPr>
            <xdr:spPr>
              <a:xfrm>
                <a:off x="11204663" y="4972270"/>
                <a:ext cx="1458577" cy="21388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8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(Outcome)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51" name="TextBox 1150">
                <a:extLst>
                  <a:ext uri="{FF2B5EF4-FFF2-40B4-BE49-F238E27FC236}">
                    <a16:creationId xmlns:a16="http://schemas.microsoft.com/office/drawing/2014/main" id="{00000000-0008-0000-0500-00007F040000}"/>
                  </a:ext>
                </a:extLst>
              </xdr:cNvPr>
              <xdr:cNvSpPr txBox="1"/>
            </xdr:nvSpPr>
            <xdr:spPr>
              <a:xfrm>
                <a:off x="7501214" y="4301294"/>
                <a:ext cx="915574" cy="3379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Citizens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Comments: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52" name="TextBox 1151">
                <a:extLst>
                  <a:ext uri="{FF2B5EF4-FFF2-40B4-BE49-F238E27FC236}">
                    <a16:creationId xmlns:a16="http://schemas.microsoft.com/office/drawing/2014/main" id="{00000000-0008-0000-0500-000080040000}"/>
                  </a:ext>
                </a:extLst>
              </xdr:cNvPr>
              <xdr:cNvSpPr txBox="1"/>
            </xdr:nvSpPr>
            <xdr:spPr>
              <a:xfrm>
                <a:off x="7492052" y="4779877"/>
                <a:ext cx="1140014" cy="2217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Action Taken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if any: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64" name="Rectangle: Rounded Corners 1163">
                <a:extLst>
                  <a:ext uri="{FF2B5EF4-FFF2-40B4-BE49-F238E27FC236}">
                    <a16:creationId xmlns:a16="http://schemas.microsoft.com/office/drawing/2014/main" id="{00000000-0008-0000-0500-00008C040000}"/>
                  </a:ext>
                </a:extLst>
              </xdr:cNvPr>
              <xdr:cNvSpPr/>
            </xdr:nvSpPr>
            <xdr:spPr>
              <a:xfrm>
                <a:off x="7579638" y="4150752"/>
                <a:ext cx="3543526" cy="1073515"/>
              </a:xfrm>
              <a:prstGeom prst="roundRect">
                <a:avLst>
                  <a:gd name="adj" fmla="val 3485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205" name="Freeform: Shape 1204">
                <a:extLst>
                  <a:ext uri="{FF2B5EF4-FFF2-40B4-BE49-F238E27FC236}">
                    <a16:creationId xmlns:a16="http://schemas.microsoft.com/office/drawing/2014/main" id="{00000000-0008-0000-0500-0000B5040000}"/>
                  </a:ext>
                </a:extLst>
              </xdr:cNvPr>
              <xdr:cNvSpPr/>
            </xdr:nvSpPr>
            <xdr:spPr>
              <a:xfrm>
                <a:off x="12941395" y="765779"/>
                <a:ext cx="1364106" cy="371841"/>
              </a:xfrm>
              <a:custGeom>
                <a:avLst/>
                <a:gdLst>
                  <a:gd name="connsiteX0" fmla="*/ 249255 w 1573332"/>
                  <a:gd name="connsiteY0" fmla="*/ 0 h 501717"/>
                  <a:gd name="connsiteX1" fmla="*/ 253217 w 1573332"/>
                  <a:gd name="connsiteY1" fmla="*/ 401 h 501717"/>
                  <a:gd name="connsiteX2" fmla="*/ 1291391 w 1573332"/>
                  <a:gd name="connsiteY2" fmla="*/ 401 h 501717"/>
                  <a:gd name="connsiteX3" fmla="*/ 1291391 w 1573332"/>
                  <a:gd name="connsiteY3" fmla="*/ 3308 h 501717"/>
                  <a:gd name="connsiteX4" fmla="*/ 1324077 w 1573332"/>
                  <a:gd name="connsiteY4" fmla="*/ 0 h 501717"/>
                  <a:gd name="connsiteX5" fmla="*/ 1573332 w 1573332"/>
                  <a:gd name="connsiteY5" fmla="*/ 250226 h 501717"/>
                  <a:gd name="connsiteX6" fmla="*/ 1324077 w 1573332"/>
                  <a:gd name="connsiteY6" fmla="*/ 500452 h 501717"/>
                  <a:gd name="connsiteX7" fmla="*/ 1291391 w 1573332"/>
                  <a:gd name="connsiteY7" fmla="*/ 497144 h 501717"/>
                  <a:gd name="connsiteX8" fmla="*/ 1291391 w 1573332"/>
                  <a:gd name="connsiteY8" fmla="*/ 501717 h 501717"/>
                  <a:gd name="connsiteX9" fmla="*/ 248655 w 1573332"/>
                  <a:gd name="connsiteY9" fmla="*/ 501717 h 501717"/>
                  <a:gd name="connsiteX10" fmla="*/ 248655 w 1573332"/>
                  <a:gd name="connsiteY10" fmla="*/ 500391 h 501717"/>
                  <a:gd name="connsiteX11" fmla="*/ 199021 w 1573332"/>
                  <a:gd name="connsiteY11" fmla="*/ 495368 h 501717"/>
                  <a:gd name="connsiteX12" fmla="*/ 0 w 1573332"/>
                  <a:gd name="connsiteY12" fmla="*/ 250226 h 501717"/>
                  <a:gd name="connsiteX13" fmla="*/ 249255 w 1573332"/>
                  <a:gd name="connsiteY13" fmla="*/ 0 h 5017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</a:cxnLst>
                <a:rect l="l" t="t" r="r" b="b"/>
                <a:pathLst>
                  <a:path w="1573332" h="501717">
                    <a:moveTo>
                      <a:pt x="249255" y="0"/>
                    </a:moveTo>
                    <a:lnTo>
                      <a:pt x="253217" y="401"/>
                    </a:lnTo>
                    <a:lnTo>
                      <a:pt x="1291391" y="401"/>
                    </a:lnTo>
                    <a:lnTo>
                      <a:pt x="1291391" y="3308"/>
                    </a:lnTo>
                    <a:lnTo>
                      <a:pt x="1324077" y="0"/>
                    </a:lnTo>
                    <a:cubicBezTo>
                      <a:pt x="1461737" y="0"/>
                      <a:pt x="1573332" y="112030"/>
                      <a:pt x="1573332" y="250226"/>
                    </a:cubicBezTo>
                    <a:cubicBezTo>
                      <a:pt x="1573332" y="388422"/>
                      <a:pt x="1461737" y="500452"/>
                      <a:pt x="1324077" y="500452"/>
                    </a:cubicBezTo>
                    <a:lnTo>
                      <a:pt x="1291391" y="497144"/>
                    </a:lnTo>
                    <a:lnTo>
                      <a:pt x="1291391" y="501717"/>
                    </a:lnTo>
                    <a:lnTo>
                      <a:pt x="248655" y="501717"/>
                    </a:lnTo>
                    <a:lnTo>
                      <a:pt x="248655" y="500391"/>
                    </a:lnTo>
                    <a:lnTo>
                      <a:pt x="199021" y="495368"/>
                    </a:lnTo>
                    <a:cubicBezTo>
                      <a:pt x="85440" y="472036"/>
                      <a:pt x="0" y="371148"/>
                      <a:pt x="0" y="250226"/>
                    </a:cubicBezTo>
                    <a:cubicBezTo>
                      <a:pt x="0" y="112030"/>
                      <a:pt x="111595" y="0"/>
                      <a:pt x="249255" y="0"/>
                    </a:cubicBezTo>
                    <a:close/>
                  </a:path>
                </a:pathLst>
              </a:custGeom>
              <a:solidFill>
                <a:schemeClr val="accent1">
                  <a:lumMod val="75000"/>
                </a:schemeClr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en-PH" sz="1100" kern="1200"/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74" name="CommandButton1" hidden="1">
                    <a:extLst>
                      <a:ext uri="{63B3BB69-23CF-44E3-9099-C40C66FF867C}">
                        <a14:compatExt spid="_x0000_s1074"/>
                      </a:ext>
                      <a:ext uri="{FF2B5EF4-FFF2-40B4-BE49-F238E27FC236}">
                        <a16:creationId xmlns:a16="http://schemas.microsoft.com/office/drawing/2014/main" id="{00000000-0008-0000-0500-000032040000}"/>
                      </a:ext>
                    </a:extLst>
                  </xdr:cNvPr>
                  <xdr:cNvSpPr/>
                </xdr:nvSpPr>
                <xdr:spPr bwMode="auto">
                  <a:xfrm>
                    <a:off x="12714642" y="258632"/>
                    <a:ext cx="1239371" cy="47019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00000000-0008-0000-0500-00001E000000}"/>
                  </a:ext>
                </a:extLst>
              </xdr:cNvPr>
              <xdr:cNvSpPr txBox="1"/>
            </xdr:nvSpPr>
            <xdr:spPr>
              <a:xfrm>
                <a:off x="8837625" y="4137179"/>
                <a:ext cx="1140014" cy="2233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Complaint/Inquiry: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38" name="TextBox9" hidden="1">
                    <a:extLst>
                      <a:ext uri="{63B3BB69-23CF-44E3-9099-C40C66FF867C}">
                        <a14:compatExt spid="_x0000_s1038"/>
                      </a:ext>
                      <a:ext uri="{FF2B5EF4-FFF2-40B4-BE49-F238E27FC236}">
                        <a16:creationId xmlns:a16="http://schemas.microsoft.com/office/drawing/2014/main" id="{00000000-0008-0000-0500-00000E040000}"/>
                      </a:ext>
                    </a:extLst>
                  </xdr:cNvPr>
                  <xdr:cNvSpPr/>
                </xdr:nvSpPr>
                <xdr:spPr bwMode="auto">
                  <a:xfrm>
                    <a:off x="8952406" y="247868"/>
                    <a:ext cx="2074785" cy="23098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39" name="TextBox10" hidden="1">
                    <a:extLst>
                      <a:ext uri="{63B3BB69-23CF-44E3-9099-C40C66FF867C}">
                        <a14:compatExt spid="_x0000_s1039"/>
                      </a:ext>
                      <a:ext uri="{FF2B5EF4-FFF2-40B4-BE49-F238E27FC236}">
                        <a16:creationId xmlns:a16="http://schemas.microsoft.com/office/drawing/2014/main" id="{00000000-0008-0000-0500-00000F040000}"/>
                      </a:ext>
                    </a:extLst>
                  </xdr:cNvPr>
                  <xdr:cNvSpPr/>
                </xdr:nvSpPr>
                <xdr:spPr bwMode="auto">
                  <a:xfrm>
                    <a:off x="8953500" y="475811"/>
                    <a:ext cx="2072701" cy="22174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40" name="TextBox11" hidden="1">
                    <a:extLst>
                      <a:ext uri="{63B3BB69-23CF-44E3-9099-C40C66FF867C}">
                        <a14:compatExt spid="_x0000_s1040"/>
                      </a:ext>
                      <a:ext uri="{FF2B5EF4-FFF2-40B4-BE49-F238E27FC236}">
                        <a16:creationId xmlns:a16="http://schemas.microsoft.com/office/drawing/2014/main" id="{00000000-0008-0000-0500-000010040000}"/>
                      </a:ext>
                    </a:extLst>
                  </xdr:cNvPr>
                  <xdr:cNvSpPr/>
                </xdr:nvSpPr>
                <xdr:spPr bwMode="auto">
                  <a:xfrm>
                    <a:off x="7707337" y="4579009"/>
                    <a:ext cx="3341332" cy="182157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41" name="TextBox12" hidden="1">
                    <a:extLst>
                      <a:ext uri="{63B3BB69-23CF-44E3-9099-C40C66FF867C}">
                        <a14:compatExt spid="_x0000_s1041"/>
                      </a:ext>
                      <a:ext uri="{FF2B5EF4-FFF2-40B4-BE49-F238E27FC236}">
                        <a16:creationId xmlns:a16="http://schemas.microsoft.com/office/drawing/2014/main" id="{00000000-0008-0000-0500-000011040000}"/>
                      </a:ext>
                    </a:extLst>
                  </xdr:cNvPr>
                  <xdr:cNvSpPr/>
                </xdr:nvSpPr>
                <xdr:spPr bwMode="auto">
                  <a:xfrm>
                    <a:off x="7707338" y="4951444"/>
                    <a:ext cx="3341332" cy="22601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7" name="TextBox17" hidden="1">
                    <a:extLst>
                      <a:ext uri="{63B3BB69-23CF-44E3-9099-C40C66FF867C}">
                        <a14:compatExt spid="_x0000_s1046"/>
                      </a:ext>
                      <a:ext uri="{FF2B5EF4-FFF2-40B4-BE49-F238E27FC236}">
                        <a16:creationId xmlns:a16="http://schemas.microsoft.com/office/drawing/2014/main" id="{00000000-0008-0000-0500-000007000000}"/>
                      </a:ext>
                    </a:extLst>
                  </xdr:cNvPr>
                  <xdr:cNvSpPr/>
                </xdr:nvSpPr>
                <xdr:spPr bwMode="auto">
                  <a:xfrm>
                    <a:off x="8933759" y="2368488"/>
                    <a:ext cx="2123211" cy="221617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5" name="TextBox19" hidden="1">
                    <a:extLst>
                      <a:ext uri="{63B3BB69-23CF-44E3-9099-C40C66FF867C}">
                        <a14:compatExt spid="_x0000_s1048"/>
                      </a:ext>
                      <a:ext uri="{FF2B5EF4-FFF2-40B4-BE49-F238E27FC236}">
                        <a16:creationId xmlns:a16="http://schemas.microsoft.com/office/drawing/2014/main" id="{00000000-0008-0000-0500-000005000000}"/>
                      </a:ext>
                    </a:extLst>
                  </xdr:cNvPr>
                  <xdr:cNvSpPr/>
                </xdr:nvSpPr>
                <xdr:spPr bwMode="auto">
                  <a:xfrm>
                    <a:off x="8941169" y="3638371"/>
                    <a:ext cx="2105344" cy="21440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" name="TextBox20" hidden="1">
                    <a:extLst>
                      <a:ext uri="{63B3BB69-23CF-44E3-9099-C40C66FF867C}">
                        <a14:compatExt spid="_x0000_s1049"/>
                      </a:ext>
                      <a:ext uri="{FF2B5EF4-FFF2-40B4-BE49-F238E27FC236}">
                        <a16:creationId xmlns:a16="http://schemas.microsoft.com/office/drawing/2014/main" id="{00000000-0008-0000-0500-000004000000}"/>
                      </a:ext>
                    </a:extLst>
                  </xdr:cNvPr>
                  <xdr:cNvSpPr/>
                </xdr:nvSpPr>
                <xdr:spPr bwMode="auto">
                  <a:xfrm>
                    <a:off x="8939137" y="3868204"/>
                    <a:ext cx="2112578" cy="21642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55" name="ComboBox3" hidden="1">
                    <a:extLst>
                      <a:ext uri="{63B3BB69-23CF-44E3-9099-C40C66FF867C}">
                        <a14:compatExt spid="_x0000_s1055"/>
                      </a:ext>
                      <a:ext uri="{FF2B5EF4-FFF2-40B4-BE49-F238E27FC236}">
                        <a16:creationId xmlns:a16="http://schemas.microsoft.com/office/drawing/2014/main" id="{00000000-0008-0000-0500-00001F040000}"/>
                      </a:ext>
                    </a:extLst>
                  </xdr:cNvPr>
                  <xdr:cNvSpPr/>
                </xdr:nvSpPr>
                <xdr:spPr bwMode="auto">
                  <a:xfrm>
                    <a:off x="8938202" y="1473944"/>
                    <a:ext cx="2118972" cy="21219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56" name="ComboBox4" hidden="1">
                    <a:extLst>
                      <a:ext uri="{63B3BB69-23CF-44E3-9099-C40C66FF867C}">
                        <a14:compatExt spid="_x0000_s1056"/>
                      </a:ext>
                      <a:ext uri="{FF2B5EF4-FFF2-40B4-BE49-F238E27FC236}">
                        <a16:creationId xmlns:a16="http://schemas.microsoft.com/office/drawing/2014/main" id="{00000000-0008-0000-0500-000020040000}"/>
                      </a:ext>
                    </a:extLst>
                  </xdr:cNvPr>
                  <xdr:cNvSpPr/>
                </xdr:nvSpPr>
                <xdr:spPr bwMode="auto">
                  <a:xfrm>
                    <a:off x="8937521" y="2965731"/>
                    <a:ext cx="2118972" cy="20066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57" name="ComboBox5" hidden="1">
                    <a:extLst>
                      <a:ext uri="{63B3BB69-23CF-44E3-9099-C40C66FF867C}">
                        <a14:compatExt spid="_x0000_s1057"/>
                      </a:ext>
                      <a:ext uri="{FF2B5EF4-FFF2-40B4-BE49-F238E27FC236}">
                        <a16:creationId xmlns:a16="http://schemas.microsoft.com/office/drawing/2014/main" id="{00000000-0008-0000-0500-000021040000}"/>
                      </a:ext>
                    </a:extLst>
                  </xdr:cNvPr>
                  <xdr:cNvSpPr/>
                </xdr:nvSpPr>
                <xdr:spPr bwMode="auto">
                  <a:xfrm>
                    <a:off x="8938203" y="3174909"/>
                    <a:ext cx="2118972" cy="21582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2" name="ComboBox6" hidden="1">
                    <a:extLst>
                      <a:ext uri="{63B3BB69-23CF-44E3-9099-C40C66FF867C}">
                        <a14:compatExt spid="_x0000_s1058"/>
                      </a:ext>
                      <a:ext uri="{FF2B5EF4-FFF2-40B4-BE49-F238E27FC236}">
                        <a16:creationId xmlns:a16="http://schemas.microsoft.com/office/drawing/2014/main" id="{00000000-0008-0000-0500-000002000000}"/>
                      </a:ext>
                    </a:extLst>
                  </xdr:cNvPr>
                  <xdr:cNvSpPr/>
                </xdr:nvSpPr>
                <xdr:spPr bwMode="auto">
                  <a:xfrm>
                    <a:off x="7633788" y="2733882"/>
                    <a:ext cx="3470811" cy="217356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59" name="ComboBox7" hidden="1">
                    <a:extLst>
                      <a:ext uri="{63B3BB69-23CF-44E3-9099-C40C66FF867C}">
                        <a14:compatExt spid="_x0000_s1059"/>
                      </a:ext>
                      <a:ext uri="{FF2B5EF4-FFF2-40B4-BE49-F238E27FC236}">
                        <a16:creationId xmlns:a16="http://schemas.microsoft.com/office/drawing/2014/main" id="{00000000-0008-0000-0500-000023040000}"/>
                      </a:ext>
                    </a:extLst>
                  </xdr:cNvPr>
                  <xdr:cNvSpPr/>
                </xdr:nvSpPr>
                <xdr:spPr bwMode="auto">
                  <a:xfrm>
                    <a:off x="8933880" y="1916211"/>
                    <a:ext cx="2122893" cy="21642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0" name="ComboBox8" hidden="1">
                    <a:extLst>
                      <a:ext uri="{63B3BB69-23CF-44E3-9099-C40C66FF867C}">
                        <a14:compatExt spid="_x0000_s1060"/>
                      </a:ext>
                      <a:ext uri="{FF2B5EF4-FFF2-40B4-BE49-F238E27FC236}">
                        <a16:creationId xmlns:a16="http://schemas.microsoft.com/office/drawing/2014/main" id="{00000000-0008-0000-0500-000024040000}"/>
                      </a:ext>
                    </a:extLst>
                  </xdr:cNvPr>
                  <xdr:cNvSpPr/>
                </xdr:nvSpPr>
                <xdr:spPr bwMode="auto">
                  <a:xfrm>
                    <a:off x="12767848" y="4967600"/>
                    <a:ext cx="1176166" cy="21546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1" name="ComboBox9" hidden="1">
                    <a:extLst>
                      <a:ext uri="{63B3BB69-23CF-44E3-9099-C40C66FF867C}">
                        <a14:compatExt spid="_x0000_s1061"/>
                      </a:ext>
                      <a:ext uri="{FF2B5EF4-FFF2-40B4-BE49-F238E27FC236}">
                        <a16:creationId xmlns:a16="http://schemas.microsoft.com/office/drawing/2014/main" id="{00000000-0008-0000-0500-000025040000}"/>
                      </a:ext>
                    </a:extLst>
                  </xdr:cNvPr>
                  <xdr:cNvSpPr/>
                </xdr:nvSpPr>
                <xdr:spPr bwMode="auto">
                  <a:xfrm>
                    <a:off x="12765942" y="4741562"/>
                    <a:ext cx="1176166" cy="2150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2" name="ComboBox10" hidden="1">
                    <a:extLst>
                      <a:ext uri="{63B3BB69-23CF-44E3-9099-C40C66FF867C}">
                        <a14:compatExt spid="_x0000_s1062"/>
                      </a:ext>
                      <a:ext uri="{FF2B5EF4-FFF2-40B4-BE49-F238E27FC236}">
                        <a16:creationId xmlns:a16="http://schemas.microsoft.com/office/drawing/2014/main" id="{00000000-0008-0000-0500-000026040000}"/>
                      </a:ext>
                    </a:extLst>
                  </xdr:cNvPr>
                  <xdr:cNvSpPr/>
                </xdr:nvSpPr>
                <xdr:spPr bwMode="auto">
                  <a:xfrm>
                    <a:off x="12765942" y="4519578"/>
                    <a:ext cx="1176166" cy="213967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3" name="ComboBox11" hidden="1">
                    <a:extLst>
                      <a:ext uri="{63B3BB69-23CF-44E3-9099-C40C66FF867C}">
                        <a14:compatExt spid="_x0000_s1063"/>
                      </a:ext>
                      <a:ext uri="{FF2B5EF4-FFF2-40B4-BE49-F238E27FC236}">
                        <a16:creationId xmlns:a16="http://schemas.microsoft.com/office/drawing/2014/main" id="{00000000-0008-0000-0500-000027040000}"/>
                      </a:ext>
                    </a:extLst>
                  </xdr:cNvPr>
                  <xdr:cNvSpPr/>
                </xdr:nvSpPr>
                <xdr:spPr bwMode="auto">
                  <a:xfrm>
                    <a:off x="12767848" y="4291138"/>
                    <a:ext cx="1176166" cy="21501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4" name="ComboBox12" hidden="1">
                    <a:extLst>
                      <a:ext uri="{63B3BB69-23CF-44E3-9099-C40C66FF867C}">
                        <a14:compatExt spid="_x0000_s1064"/>
                      </a:ext>
                      <a:ext uri="{FF2B5EF4-FFF2-40B4-BE49-F238E27FC236}">
                        <a16:creationId xmlns:a16="http://schemas.microsoft.com/office/drawing/2014/main" id="{00000000-0008-0000-0500-000028040000}"/>
                      </a:ext>
                    </a:extLst>
                  </xdr:cNvPr>
                  <xdr:cNvSpPr/>
                </xdr:nvSpPr>
                <xdr:spPr bwMode="auto">
                  <a:xfrm>
                    <a:off x="12771656" y="4064316"/>
                    <a:ext cx="1176166" cy="20433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5" name="ComboBox13" hidden="1">
                    <a:extLst>
                      <a:ext uri="{63B3BB69-23CF-44E3-9099-C40C66FF867C}">
                        <a14:compatExt spid="_x0000_s1065"/>
                      </a:ext>
                      <a:ext uri="{FF2B5EF4-FFF2-40B4-BE49-F238E27FC236}">
                        <a16:creationId xmlns:a16="http://schemas.microsoft.com/office/drawing/2014/main" id="{00000000-0008-0000-0500-000029040000}"/>
                      </a:ext>
                    </a:extLst>
                  </xdr:cNvPr>
                  <xdr:cNvSpPr/>
                </xdr:nvSpPr>
                <xdr:spPr bwMode="auto">
                  <a:xfrm>
                    <a:off x="12771656" y="3836869"/>
                    <a:ext cx="1176166" cy="21642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6" name="ComboBox14" hidden="1">
                    <a:extLst>
                      <a:ext uri="{63B3BB69-23CF-44E3-9099-C40C66FF867C}">
                        <a14:compatExt spid="_x0000_s1066"/>
                      </a:ext>
                      <a:ext uri="{FF2B5EF4-FFF2-40B4-BE49-F238E27FC236}">
                        <a16:creationId xmlns:a16="http://schemas.microsoft.com/office/drawing/2014/main" id="{00000000-0008-0000-0500-00002A040000}"/>
                      </a:ext>
                    </a:extLst>
                  </xdr:cNvPr>
                  <xdr:cNvSpPr/>
                </xdr:nvSpPr>
                <xdr:spPr bwMode="auto">
                  <a:xfrm>
                    <a:off x="12771656" y="3604920"/>
                    <a:ext cx="1176166" cy="21405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7" name="ComboBox15" hidden="1">
                    <a:extLst>
                      <a:ext uri="{63B3BB69-23CF-44E3-9099-C40C66FF867C}">
                        <a14:compatExt spid="_x0000_s1067"/>
                      </a:ext>
                      <a:ext uri="{FF2B5EF4-FFF2-40B4-BE49-F238E27FC236}">
                        <a16:creationId xmlns:a16="http://schemas.microsoft.com/office/drawing/2014/main" id="{00000000-0008-0000-0500-00002B040000}"/>
                      </a:ext>
                    </a:extLst>
                  </xdr:cNvPr>
                  <xdr:cNvSpPr/>
                </xdr:nvSpPr>
                <xdr:spPr bwMode="auto">
                  <a:xfrm>
                    <a:off x="12771656" y="3378064"/>
                    <a:ext cx="1176166" cy="2150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8" name="ComboBox16" hidden="1">
                    <a:extLst>
                      <a:ext uri="{63B3BB69-23CF-44E3-9099-C40C66FF867C}">
                        <a14:compatExt spid="_x0000_s1068"/>
                      </a:ext>
                      <a:ext uri="{FF2B5EF4-FFF2-40B4-BE49-F238E27FC236}">
                        <a16:creationId xmlns:a16="http://schemas.microsoft.com/office/drawing/2014/main" id="{00000000-0008-0000-0500-00002C040000}"/>
                      </a:ext>
                    </a:extLst>
                  </xdr:cNvPr>
                  <xdr:cNvSpPr/>
                </xdr:nvSpPr>
                <xdr:spPr bwMode="auto">
                  <a:xfrm>
                    <a:off x="12774514" y="3145866"/>
                    <a:ext cx="1176166" cy="21404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9" name="ComboBox17" hidden="1">
                    <a:extLst>
                      <a:ext uri="{63B3BB69-23CF-44E3-9099-C40C66FF867C}">
                        <a14:compatExt spid="_x0000_s1069"/>
                      </a:ext>
                      <a:ext uri="{FF2B5EF4-FFF2-40B4-BE49-F238E27FC236}">
                        <a16:creationId xmlns:a16="http://schemas.microsoft.com/office/drawing/2014/main" id="{00000000-0008-0000-0500-00002D040000}"/>
                      </a:ext>
                    </a:extLst>
                  </xdr:cNvPr>
                  <xdr:cNvSpPr/>
                </xdr:nvSpPr>
                <xdr:spPr bwMode="auto">
                  <a:xfrm>
                    <a:off x="12771706" y="1785540"/>
                    <a:ext cx="1148862" cy="2193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70" name="ComboBox18" hidden="1">
                    <a:extLst>
                      <a:ext uri="{63B3BB69-23CF-44E3-9099-C40C66FF867C}">
                        <a14:compatExt spid="_x0000_s1070"/>
                      </a:ext>
                      <a:ext uri="{FF2B5EF4-FFF2-40B4-BE49-F238E27FC236}">
                        <a16:creationId xmlns:a16="http://schemas.microsoft.com/office/drawing/2014/main" id="{00000000-0008-0000-0500-00002E040000}"/>
                      </a:ext>
                    </a:extLst>
                  </xdr:cNvPr>
                  <xdr:cNvSpPr/>
                </xdr:nvSpPr>
                <xdr:spPr bwMode="auto">
                  <a:xfrm>
                    <a:off x="12771706" y="1543572"/>
                    <a:ext cx="1148862" cy="20731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71" name="ComboBox19" hidden="1">
                    <a:extLst>
                      <a:ext uri="{63B3BB69-23CF-44E3-9099-C40C66FF867C}">
                        <a14:compatExt spid="_x0000_s1071"/>
                      </a:ext>
                      <a:ext uri="{FF2B5EF4-FFF2-40B4-BE49-F238E27FC236}">
                        <a16:creationId xmlns:a16="http://schemas.microsoft.com/office/drawing/2014/main" id="{00000000-0008-0000-0500-00002F040000}"/>
                      </a:ext>
                    </a:extLst>
                  </xdr:cNvPr>
                  <xdr:cNvSpPr/>
                </xdr:nvSpPr>
                <xdr:spPr bwMode="auto">
                  <a:xfrm>
                    <a:off x="12771706" y="1304582"/>
                    <a:ext cx="1148862" cy="2150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3" name="ComboBox1" hidden="1">
                    <a:extLst>
                      <a:ext uri="{63B3BB69-23CF-44E3-9099-C40C66FF867C}">
                        <a14:compatExt spid="_x0000_s1076"/>
                      </a:ext>
                      <a:ext uri="{FF2B5EF4-FFF2-40B4-BE49-F238E27FC236}">
                        <a16:creationId xmlns:a16="http://schemas.microsoft.com/office/drawing/2014/main" id="{00000000-0008-0000-0500-000003000000}"/>
                      </a:ext>
                    </a:extLst>
                  </xdr:cNvPr>
                  <xdr:cNvSpPr/>
                </xdr:nvSpPr>
                <xdr:spPr bwMode="auto">
                  <a:xfrm>
                    <a:off x="8929982" y="4293455"/>
                    <a:ext cx="2118360" cy="2187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78" name="CommandButton2" hidden="1">
                    <a:extLst>
                      <a:ext uri="{63B3BB69-23CF-44E3-9099-C40C66FF867C}">
                        <a14:compatExt spid="_x0000_s1078"/>
                      </a:ext>
                      <a:ext uri="{FF2B5EF4-FFF2-40B4-BE49-F238E27FC236}">
                        <a16:creationId xmlns:a16="http://schemas.microsoft.com/office/drawing/2014/main" id="{00000000-0008-0000-0500-000036040000}"/>
                      </a:ext>
                    </a:extLst>
                  </xdr:cNvPr>
                  <xdr:cNvSpPr/>
                </xdr:nvSpPr>
                <xdr:spPr bwMode="auto">
                  <a:xfrm>
                    <a:off x="11315700" y="261647"/>
                    <a:ext cx="1356360" cy="46526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92" name="ComboBox20" hidden="1">
                  <a:extLst>
                    <a:ext uri="{63B3BB69-23CF-44E3-9099-C40C66FF867C}">
                      <a14:compatExt spid="_x0000_s1092"/>
                    </a:ext>
                    <a:ext uri="{FF2B5EF4-FFF2-40B4-BE49-F238E27FC236}">
                      <a16:creationId xmlns:a16="http://schemas.microsoft.com/office/drawing/2014/main" id="{00000000-0008-0000-0500-000044040000}"/>
                    </a:ext>
                  </a:extLst>
                </xdr:cNvPr>
                <xdr:cNvSpPr/>
              </xdr:nvSpPr>
              <xdr:spPr bwMode="auto">
                <a:xfrm>
                  <a:off x="8860221" y="3348762"/>
                  <a:ext cx="2120199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4" name="ComboBox21" hidden="1">
                <a:extLst>
                  <a:ext uri="{63B3BB69-23CF-44E3-9099-C40C66FF867C}">
                    <a14:compatExt spid="_x0000_s1094"/>
                  </a:ext>
                  <a:ext uri="{FF2B5EF4-FFF2-40B4-BE49-F238E27FC236}">
                    <a16:creationId xmlns:a16="http://schemas.microsoft.com/office/drawing/2014/main" id="{00000000-0008-0000-0500-000046040000}"/>
                  </a:ext>
                </a:extLst>
              </xdr:cNvPr>
              <xdr:cNvSpPr/>
            </xdr:nvSpPr>
            <xdr:spPr bwMode="auto">
              <a:xfrm>
                <a:off x="8865476" y="1008993"/>
                <a:ext cx="2114944" cy="3820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" name="ComboBox22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500-000047040000}"/>
                  </a:ext>
                </a:extLst>
              </xdr:cNvPr>
              <xdr:cNvSpPr/>
            </xdr:nvSpPr>
            <xdr:spPr bwMode="auto">
              <a:xfrm>
                <a:off x="8862060" y="1681655"/>
                <a:ext cx="2118360" cy="1910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6" name="ComboBox23" hidden="1">
                <a:extLst>
                  <a:ext uri="{63B3BB69-23CF-44E3-9099-C40C66FF867C}">
                    <a14:compatExt spid="_x0000_s1096"/>
                  </a:ext>
                  <a:ext uri="{FF2B5EF4-FFF2-40B4-BE49-F238E27FC236}">
                    <a16:creationId xmlns:a16="http://schemas.microsoft.com/office/drawing/2014/main" id="{00000000-0008-0000-0500-000048040000}"/>
                  </a:ext>
                </a:extLst>
              </xdr:cNvPr>
              <xdr:cNvSpPr/>
            </xdr:nvSpPr>
            <xdr:spPr bwMode="auto">
              <a:xfrm>
                <a:off x="8862060" y="2117046"/>
                <a:ext cx="2118360" cy="2062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495499</xdr:colOff>
      <xdr:row>7</xdr:row>
      <xdr:rowOff>101861</xdr:rowOff>
    </xdr:from>
    <xdr:to>
      <xdr:col>12</xdr:col>
      <xdr:colOff>517475</xdr:colOff>
      <xdr:row>34</xdr:row>
      <xdr:rowOff>51275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495499" y="1294167"/>
          <a:ext cx="7337176" cy="4548308"/>
          <a:chOff x="5715000" y="1171267"/>
          <a:chExt cx="7395690" cy="4032522"/>
        </a:xfrm>
      </xdr:grpSpPr>
      <xdr:grpSp>
        <xdr:nvGrpSpPr>
          <xdr:cNvPr id="1176" name="Group 1175">
            <a:extLst>
              <a:ext uri="{FF2B5EF4-FFF2-40B4-BE49-F238E27FC236}">
                <a16:creationId xmlns:a16="http://schemas.microsoft.com/office/drawing/2014/main" id="{00000000-0008-0000-0500-000098040000}"/>
              </a:ext>
            </a:extLst>
          </xdr:cNvPr>
          <xdr:cNvGrpSpPr/>
        </xdr:nvGrpSpPr>
        <xdr:grpSpPr>
          <a:xfrm>
            <a:off x="5715000" y="1171267"/>
            <a:ext cx="7395690" cy="4032522"/>
            <a:chOff x="5715000" y="1169202"/>
            <a:chExt cx="7391928" cy="4038399"/>
          </a:xfrm>
        </xdr:grpSpPr>
        <xdr:grpSp>
          <xdr:nvGrpSpPr>
            <xdr:cNvPr id="1172" name="Group 1171">
              <a:extLst>
                <a:ext uri="{FF2B5EF4-FFF2-40B4-BE49-F238E27FC236}">
                  <a16:creationId xmlns:a16="http://schemas.microsoft.com/office/drawing/2014/main" id="{00000000-0008-0000-0500-000094040000}"/>
                </a:ext>
              </a:extLst>
            </xdr:cNvPr>
            <xdr:cNvGrpSpPr/>
          </xdr:nvGrpSpPr>
          <xdr:grpSpPr>
            <a:xfrm>
              <a:off x="5715000" y="1169202"/>
              <a:ext cx="7391928" cy="4038399"/>
              <a:chOff x="5715000" y="1169202"/>
              <a:chExt cx="7391928" cy="4038399"/>
            </a:xfrm>
          </xdr:grpSpPr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id="{00000000-0008-0000-0500-00001F000000}"/>
                  </a:ext>
                </a:extLst>
              </xdr:cNvPr>
              <xdr:cNvGrpSpPr/>
            </xdr:nvGrpSpPr>
            <xdr:grpSpPr>
              <a:xfrm>
                <a:off x="5715000" y="1169202"/>
                <a:ext cx="7391928" cy="4038399"/>
                <a:chOff x="5715000" y="1161582"/>
                <a:chExt cx="7391928" cy="4038399"/>
              </a:xfrm>
            </xdr:grpSpPr>
            <xdr:grpSp>
              <xdr:nvGrpSpPr>
                <xdr:cNvPr id="16" name="Group 15">
                  <a:extLst>
                    <a:ext uri="{FF2B5EF4-FFF2-40B4-BE49-F238E27FC236}">
                      <a16:creationId xmlns:a16="http://schemas.microsoft.com/office/drawing/2014/main" id="{00000000-0008-0000-0500-000010000000}"/>
                    </a:ext>
                  </a:extLst>
                </xdr:cNvPr>
                <xdr:cNvGrpSpPr/>
              </xdr:nvGrpSpPr>
              <xdr:grpSpPr>
                <a:xfrm>
                  <a:off x="5715000" y="1161582"/>
                  <a:ext cx="7391928" cy="4038399"/>
                  <a:chOff x="5875021" y="1169202"/>
                  <a:chExt cx="7391928" cy="4038399"/>
                </a:xfrm>
              </xdr:grpSpPr>
              <xdr:grpSp>
                <xdr:nvGrpSpPr>
                  <xdr:cNvPr id="1098" name="Group 1097">
                    <a:extLst>
                      <a:ext uri="{FF2B5EF4-FFF2-40B4-BE49-F238E27FC236}">
                        <a16:creationId xmlns:a16="http://schemas.microsoft.com/office/drawing/2014/main" id="{00000000-0008-0000-0500-00004A040000}"/>
                      </a:ext>
                    </a:extLst>
                  </xdr:cNvPr>
                  <xdr:cNvGrpSpPr/>
                </xdr:nvGrpSpPr>
                <xdr:grpSpPr>
                  <a:xfrm>
                    <a:off x="5875021" y="1169202"/>
                    <a:ext cx="7391928" cy="4038399"/>
                    <a:chOff x="6331603" y="1286183"/>
                    <a:chExt cx="7391928" cy="4094882"/>
                  </a:xfrm>
                </xdr:grpSpPr>
                <xdr:sp macro="[0]!MOVETN" textlink="">
                  <xdr:nvSpPr>
                    <xdr:cNvPr id="1054" name="Group 31">
                      <a:extLst>
                        <a:ext uri="{FF2B5EF4-FFF2-40B4-BE49-F238E27FC236}">
                          <a16:creationId xmlns:a16="http://schemas.microsoft.com/office/drawing/2014/main" id="{00000000-0008-0000-0500-00001E040000}"/>
                        </a:ext>
                      </a:extLst>
                    </xdr:cNvPr>
                    <xdr:cNvSpPr/>
                  </xdr:nvSpPr>
                  <xdr:spPr>
                    <a:xfrm>
                      <a:off x="6331603" y="1286183"/>
                      <a:ext cx="6972300" cy="4094882"/>
                    </a:xfrm>
                    <a:prstGeom prst="roundRect">
                      <a:avLst>
                        <a:gd name="adj" fmla="val 1147"/>
                      </a:avLst>
                    </a:prstGeom>
                    <a:solidFill>
                      <a:srgbClr val="EAEAEA"/>
                    </a:solidFill>
                    <a:ln w="3175"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PH" sz="1100" kern="1200"/>
                    </a:p>
                  </xdr:txBody>
                </xdr:sp>
                <xdr:sp macro="" textlink="">
                  <xdr:nvSpPr>
                    <xdr:cNvPr id="1076" name="TextBox 1075">
                      <a:extLst>
                        <a:ext uri="{FF2B5EF4-FFF2-40B4-BE49-F238E27FC236}">
                          <a16:creationId xmlns:a16="http://schemas.microsoft.com/office/drawing/2014/main" id="{00000000-0008-0000-0500-000034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2686777"/>
                      <a:ext cx="1828800" cy="22927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Region/Executive Office:</a:t>
                      </a:r>
                    </a:p>
                  </xdr:txBody>
                </xdr:sp>
                <xdr:sp macro="" textlink="">
                  <xdr:nvSpPr>
                    <xdr:cNvPr id="1077" name="TextBox 1076">
                      <a:extLst>
                        <a:ext uri="{FF2B5EF4-FFF2-40B4-BE49-F238E27FC236}">
                          <a16:creationId xmlns:a16="http://schemas.microsoft.com/office/drawing/2014/main" id="{00000000-0008-0000-0500-000035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1500" y="3025526"/>
                      <a:ext cx="1828800" cy="23891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Province/ District Office:</a:t>
                      </a:r>
                    </a:p>
                  </xdr:txBody>
                </xdr:sp>
                <xdr:sp macro="" textlink="">
                  <xdr:nvSpPr>
                    <xdr:cNvPr id="1079" name="TextBox 1078">
                      <a:extLst>
                        <a:ext uri="{FF2B5EF4-FFF2-40B4-BE49-F238E27FC236}">
                          <a16:creationId xmlns:a16="http://schemas.microsoft.com/office/drawing/2014/main" id="{00000000-0008-0000-0500-000037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3582349"/>
                      <a:ext cx="1828800" cy="231962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Head of Operating</a:t>
                      </a:r>
                      <a:r>
                        <a:rPr lang="en-PH" sz="1100" kern="1200" baseline="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 Unit</a:t>
                      </a:r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:</a:t>
                      </a:r>
                    </a:p>
                  </xdr:txBody>
                </xdr:sp>
                <xdr:sp macro="" textlink="">
                  <xdr:nvSpPr>
                    <xdr:cNvPr id="1080" name="TextBox 1079">
                      <a:extLst>
                        <a:ext uri="{FF2B5EF4-FFF2-40B4-BE49-F238E27FC236}">
                          <a16:creationId xmlns:a16="http://schemas.microsoft.com/office/drawing/2014/main" id="{00000000-0008-0000-0500-000038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4184245"/>
                      <a:ext cx="1828800" cy="23196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Cusat</a:t>
                      </a:r>
                      <a:r>
                        <a:rPr lang="en-PH" sz="1100" kern="1200" baseline="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 Focal:</a:t>
                      </a:r>
                      <a:endParaRPr lang="en-PH" sz="1100" kern="1200">
                        <a:latin typeface="Adobe Gothic Std B" panose="020B0800000000000000" pitchFamily="34" charset="-128"/>
                        <a:ea typeface="Adobe Gothic Std B" panose="020B0800000000000000" pitchFamily="34" charset="-128"/>
                      </a:endParaRPr>
                    </a:p>
                  </xdr:txBody>
                </xdr:sp>
                <xdr:sp macro="" textlink="">
                  <xdr:nvSpPr>
                    <xdr:cNvPr id="1081" name="TextBox 1080">
                      <a:extLst>
                        <a:ext uri="{FF2B5EF4-FFF2-40B4-BE49-F238E27FC236}">
                          <a16:creationId xmlns:a16="http://schemas.microsoft.com/office/drawing/2014/main" id="{00000000-0008-0000-0500-000039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4493053"/>
                      <a:ext cx="1828800" cy="23248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Period Covered: </a:t>
                      </a:r>
                    </a:p>
                  </xdr:txBody>
                </xdr:sp>
                <xdr:sp macro="" textlink="">
                  <xdr:nvSpPr>
                    <xdr:cNvPr id="1082" name="TextBox 1081">
                      <a:extLst>
                        <a:ext uri="{FF2B5EF4-FFF2-40B4-BE49-F238E27FC236}">
                          <a16:creationId xmlns:a16="http://schemas.microsoft.com/office/drawing/2014/main" id="{00000000-0008-0000-0500-00003A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3327552"/>
                      <a:ext cx="1828800" cy="231962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Operating</a:t>
                      </a:r>
                      <a:r>
                        <a:rPr lang="en-PH" sz="1100" kern="1200" baseline="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 Unit:</a:t>
                      </a:r>
                      <a:endParaRPr lang="en-PH" sz="1100" kern="1200">
                        <a:latin typeface="Adobe Gothic Std B" panose="020B0800000000000000" pitchFamily="34" charset="-128"/>
                        <a:ea typeface="Adobe Gothic Std B" panose="020B0800000000000000" pitchFamily="34" charset="-128"/>
                      </a:endParaRPr>
                    </a:p>
                  </xdr:txBody>
                </xdr:sp>
                <xdr:sp macro="" textlink="">
                  <xdr:nvSpPr>
                    <xdr:cNvPr id="1083" name="TextBox 1082">
                      <a:extLst>
                        <a:ext uri="{FF2B5EF4-FFF2-40B4-BE49-F238E27FC236}">
                          <a16:creationId xmlns:a16="http://schemas.microsoft.com/office/drawing/2014/main" id="{00000000-0008-0000-0500-00003B040000}"/>
                        </a:ext>
                      </a:extLst>
                    </xdr:cNvPr>
                    <xdr:cNvSpPr txBox="1"/>
                  </xdr:nvSpPr>
                  <xdr:spPr>
                    <a:xfrm>
                      <a:off x="9974580" y="4778314"/>
                      <a:ext cx="662323" cy="23641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ctr"/>
                      <a:r>
                        <a:rPr lang="en-PH" sz="900" i="0" kern="1200">
                          <a:latin typeface="Abadi" panose="020B0604020104020204" pitchFamily="34" charset="0"/>
                        </a:rPr>
                        <a:t>Month</a:t>
                      </a:r>
                    </a:p>
                  </xdr:txBody>
                </xdr:sp>
                <xdr:sp macro="" textlink="">
                  <xdr:nvSpPr>
                    <xdr:cNvPr id="1084" name="TextBox 1083">
                      <a:extLst>
                        <a:ext uri="{FF2B5EF4-FFF2-40B4-BE49-F238E27FC236}">
                          <a16:creationId xmlns:a16="http://schemas.microsoft.com/office/drawing/2014/main" id="{00000000-0008-0000-0500-00003C040000}"/>
                        </a:ext>
                      </a:extLst>
                    </xdr:cNvPr>
                    <xdr:cNvSpPr txBox="1"/>
                  </xdr:nvSpPr>
                  <xdr:spPr>
                    <a:xfrm>
                      <a:off x="11959983" y="4774374"/>
                      <a:ext cx="572026" cy="23412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ctr"/>
                      <a:r>
                        <a:rPr lang="en-PH" sz="900" i="0" kern="1200">
                          <a:latin typeface="+mj-lt"/>
                        </a:rPr>
                        <a:t>Year</a:t>
                      </a:r>
                      <a:endParaRPr lang="en-PH" sz="1000" i="0" kern="1200">
                        <a:latin typeface="+mj-lt"/>
                      </a:endParaRPr>
                    </a:p>
                  </xdr:txBody>
                </xdr:sp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28" name="TextBox1" hidden="1">
                          <a:extLst>
                            <a:ext uri="{63B3BB69-23CF-44E3-9099-C40C66FF867C}">
                              <a14:compatExt spid="_x0000_s1028"/>
                            </a:ext>
                            <a:ext uri="{FF2B5EF4-FFF2-40B4-BE49-F238E27FC236}">
                              <a16:creationId xmlns:a16="http://schemas.microsoft.com/office/drawing/2014/main" id="{00000000-0008-0000-0500-000004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50517" y="2720925"/>
                          <a:ext cx="2827020" cy="255636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29" name="TextBox2" hidden="1">
                          <a:extLst>
                            <a:ext uri="{63B3BB69-23CF-44E3-9099-C40C66FF867C}">
                              <a14:compatExt spid="_x0000_s1029"/>
                            </a:ext>
                            <a:ext uri="{FF2B5EF4-FFF2-40B4-BE49-F238E27FC236}">
                              <a16:creationId xmlns:a16="http://schemas.microsoft.com/office/drawing/2014/main" id="{00000000-0008-0000-0500-000005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53933" y="3031097"/>
                          <a:ext cx="2827020" cy="255637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31" name="TextBox3" hidden="1">
                          <a:extLst>
                            <a:ext uri="{63B3BB69-23CF-44E3-9099-C40C66FF867C}">
                              <a14:compatExt spid="_x0000_s1031"/>
                            </a:ext>
                            <a:ext uri="{FF2B5EF4-FFF2-40B4-BE49-F238E27FC236}">
                              <a16:creationId xmlns:a16="http://schemas.microsoft.com/office/drawing/2014/main" id="{00000000-0008-0000-0500-000007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50780" y="3325396"/>
                          <a:ext cx="2827020" cy="255637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33" name="TextBox5" hidden="1">
                          <a:extLst>
                            <a:ext uri="{63B3BB69-23CF-44E3-9099-C40C66FF867C}">
                              <a14:compatExt spid="_x0000_s1033"/>
                            </a:ext>
                            <a:ext uri="{FF2B5EF4-FFF2-40B4-BE49-F238E27FC236}">
                              <a16:creationId xmlns:a16="http://schemas.microsoft.com/office/drawing/2014/main" id="{00000000-0008-0000-0500-000009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45524" y="3920482"/>
                          <a:ext cx="2827020" cy="256093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34" name="TextBox6" hidden="1">
                          <a:extLst>
                            <a:ext uri="{63B3BB69-23CF-44E3-9099-C40C66FF867C}">
                              <a14:compatExt spid="_x0000_s1034"/>
                            </a:ext>
                            <a:ext uri="{FF2B5EF4-FFF2-40B4-BE49-F238E27FC236}">
                              <a16:creationId xmlns:a16="http://schemas.microsoft.com/office/drawing/2014/main" id="{00000000-0008-0000-0500-00000A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45524" y="4217778"/>
                          <a:ext cx="2827020" cy="256092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36" name="TextBox8" hidden="1">
                          <a:extLst>
                            <a:ext uri="{63B3BB69-23CF-44E3-9099-C40C66FF867C}">
                              <a14:compatExt spid="_x0000_s1036"/>
                            </a:ext>
                            <a:ext uri="{FF2B5EF4-FFF2-40B4-BE49-F238E27FC236}">
                              <a16:creationId xmlns:a16="http://schemas.microsoft.com/office/drawing/2014/main" id="{00000000-0008-0000-0500-00000C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2016124" y="4496229"/>
                          <a:ext cx="864304" cy="286793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xdr:sp macro="[0]!MOVETN" textlink="">
                  <xdr:nvSpPr>
                    <xdr:cNvPr id="1058" name="Freeform: Shape 1057">
                      <a:extLst>
                        <a:ext uri="{FF2B5EF4-FFF2-40B4-BE49-F238E27FC236}">
                          <a16:creationId xmlns:a16="http://schemas.microsoft.com/office/drawing/2014/main" id="{00000000-0008-0000-0500-000022040000}"/>
                        </a:ext>
                      </a:extLst>
                    </xdr:cNvPr>
                    <xdr:cNvSpPr/>
                  </xdr:nvSpPr>
                  <xdr:spPr>
                    <a:xfrm>
                      <a:off x="12365244" y="1350490"/>
                      <a:ext cx="1358287" cy="361414"/>
                    </a:xfrm>
                    <a:custGeom>
                      <a:avLst/>
                      <a:gdLst>
                        <a:gd name="connsiteX0" fmla="*/ 249255 w 1573332"/>
                        <a:gd name="connsiteY0" fmla="*/ 0 h 501717"/>
                        <a:gd name="connsiteX1" fmla="*/ 253217 w 1573332"/>
                        <a:gd name="connsiteY1" fmla="*/ 401 h 501717"/>
                        <a:gd name="connsiteX2" fmla="*/ 1291391 w 1573332"/>
                        <a:gd name="connsiteY2" fmla="*/ 401 h 501717"/>
                        <a:gd name="connsiteX3" fmla="*/ 1291391 w 1573332"/>
                        <a:gd name="connsiteY3" fmla="*/ 3308 h 501717"/>
                        <a:gd name="connsiteX4" fmla="*/ 1324077 w 1573332"/>
                        <a:gd name="connsiteY4" fmla="*/ 0 h 501717"/>
                        <a:gd name="connsiteX5" fmla="*/ 1573332 w 1573332"/>
                        <a:gd name="connsiteY5" fmla="*/ 250226 h 501717"/>
                        <a:gd name="connsiteX6" fmla="*/ 1324077 w 1573332"/>
                        <a:gd name="connsiteY6" fmla="*/ 500452 h 501717"/>
                        <a:gd name="connsiteX7" fmla="*/ 1291391 w 1573332"/>
                        <a:gd name="connsiteY7" fmla="*/ 497144 h 501717"/>
                        <a:gd name="connsiteX8" fmla="*/ 1291391 w 1573332"/>
                        <a:gd name="connsiteY8" fmla="*/ 501717 h 501717"/>
                        <a:gd name="connsiteX9" fmla="*/ 248655 w 1573332"/>
                        <a:gd name="connsiteY9" fmla="*/ 501717 h 501717"/>
                        <a:gd name="connsiteX10" fmla="*/ 248655 w 1573332"/>
                        <a:gd name="connsiteY10" fmla="*/ 500391 h 501717"/>
                        <a:gd name="connsiteX11" fmla="*/ 199021 w 1573332"/>
                        <a:gd name="connsiteY11" fmla="*/ 495368 h 501717"/>
                        <a:gd name="connsiteX12" fmla="*/ 0 w 1573332"/>
                        <a:gd name="connsiteY12" fmla="*/ 250226 h 501717"/>
                        <a:gd name="connsiteX13" fmla="*/ 249255 w 1573332"/>
                        <a:gd name="connsiteY13" fmla="*/ 0 h 501717"/>
                      </a:gdLst>
                      <a:ahLst/>
                      <a:cxnLst>
                        <a:cxn ang="0">
                          <a:pos x="connsiteX0" y="connsiteY0"/>
                        </a:cxn>
                        <a:cxn ang="0">
                          <a:pos x="connsiteX1" y="connsiteY1"/>
                        </a:cxn>
                        <a:cxn ang="0">
                          <a:pos x="connsiteX2" y="connsiteY2"/>
                        </a:cxn>
                        <a:cxn ang="0">
                          <a:pos x="connsiteX3" y="connsiteY3"/>
                        </a:cxn>
                        <a:cxn ang="0">
                          <a:pos x="connsiteX4" y="connsiteY4"/>
                        </a:cxn>
                        <a:cxn ang="0">
                          <a:pos x="connsiteX5" y="connsiteY5"/>
                        </a:cxn>
                        <a:cxn ang="0">
                          <a:pos x="connsiteX6" y="connsiteY6"/>
                        </a:cxn>
                        <a:cxn ang="0">
                          <a:pos x="connsiteX7" y="connsiteY7"/>
                        </a:cxn>
                        <a:cxn ang="0">
                          <a:pos x="connsiteX8" y="connsiteY8"/>
                        </a:cxn>
                        <a:cxn ang="0">
                          <a:pos x="connsiteX9" y="connsiteY9"/>
                        </a:cxn>
                        <a:cxn ang="0">
                          <a:pos x="connsiteX10" y="connsiteY10"/>
                        </a:cxn>
                        <a:cxn ang="0">
                          <a:pos x="connsiteX11" y="connsiteY11"/>
                        </a:cxn>
                        <a:cxn ang="0">
                          <a:pos x="connsiteX12" y="connsiteY12"/>
                        </a:cxn>
                        <a:cxn ang="0">
                          <a:pos x="connsiteX13" y="connsiteY13"/>
                        </a:cxn>
                      </a:cxnLst>
                      <a:rect l="l" t="t" r="r" b="b"/>
                      <a:pathLst>
                        <a:path w="1573332" h="501717">
                          <a:moveTo>
                            <a:pt x="249255" y="0"/>
                          </a:moveTo>
                          <a:lnTo>
                            <a:pt x="253217" y="401"/>
                          </a:lnTo>
                          <a:lnTo>
                            <a:pt x="1291391" y="401"/>
                          </a:lnTo>
                          <a:lnTo>
                            <a:pt x="1291391" y="3308"/>
                          </a:lnTo>
                          <a:lnTo>
                            <a:pt x="1324077" y="0"/>
                          </a:lnTo>
                          <a:cubicBezTo>
                            <a:pt x="1461737" y="0"/>
                            <a:pt x="1573332" y="112030"/>
                            <a:pt x="1573332" y="250226"/>
                          </a:cubicBezTo>
                          <a:cubicBezTo>
                            <a:pt x="1573332" y="388422"/>
                            <a:pt x="1461737" y="500452"/>
                            <a:pt x="1324077" y="500452"/>
                          </a:cubicBezTo>
                          <a:lnTo>
                            <a:pt x="1291391" y="497144"/>
                          </a:lnTo>
                          <a:lnTo>
                            <a:pt x="1291391" y="501717"/>
                          </a:lnTo>
                          <a:lnTo>
                            <a:pt x="248655" y="501717"/>
                          </a:lnTo>
                          <a:lnTo>
                            <a:pt x="248655" y="500391"/>
                          </a:lnTo>
                          <a:lnTo>
                            <a:pt x="199021" y="495368"/>
                          </a:lnTo>
                          <a:cubicBezTo>
                            <a:pt x="85440" y="472036"/>
                            <a:pt x="0" y="371148"/>
                            <a:pt x="0" y="250226"/>
                          </a:cubicBezTo>
                          <a:cubicBezTo>
                            <a:pt x="0" y="112030"/>
                            <a:pt x="111595" y="0"/>
                            <a:pt x="249255" y="0"/>
                          </a:cubicBezTo>
                          <a:close/>
                        </a:path>
                      </a:pathLst>
                    </a:custGeom>
                    <a:solidFill>
                      <a:schemeClr val="accent1">
                        <a:lumMod val="75000"/>
                      </a:schemeClr>
                    </a:solidFill>
                    <a:ln>
                      <a:noFill/>
                    </a:ln>
                    <a:scene3d>
                      <a:camera prst="orthographicFront"/>
                      <a:lightRig rig="threePt" dir="t"/>
                    </a:scene3d>
                    <a:sp3d>
                      <a:bevelT/>
                    </a:sp3d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ot="0" spcFirstLastPara="0" vert="horz" wrap="square" lIns="91440" tIns="45720" rIns="91440" bIns="45720" numCol="1" spcCol="0" rtlCol="0" fromWordArt="0" anchor="t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l"/>
                      <a:endParaRPr lang="en-PH" sz="1100" kern="1200"/>
                    </a:p>
                  </xdr:txBody>
                </xdr:sp>
              </xdr:grpSp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3" name="CommandButton3" hidden="1">
                        <a:extLst>
                          <a:ext uri="{63B3BB69-23CF-44E3-9099-C40C66FF867C}">
                            <a14:compatExt spid="_x0000_s1079"/>
                          </a:ext>
                          <a:ext uri="{FF2B5EF4-FFF2-40B4-BE49-F238E27FC236}">
                            <a16:creationId xmlns:a16="http://schemas.microsoft.com/office/drawing/2014/main" id="{00000000-0008-0000-0500-00000D00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0892" y="4792980"/>
                        <a:ext cx="2829709" cy="35814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</xdr:grpSp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9" name="ComboBox2" hidden="1">
                      <a:extLst>
                        <a:ext uri="{63B3BB69-23CF-44E3-9099-C40C66FF867C}">
                          <a14:compatExt spid="_x0000_s1082"/>
                        </a:ext>
                        <a:ext uri="{FF2B5EF4-FFF2-40B4-BE49-F238E27FC236}">
                          <a16:creationId xmlns:a16="http://schemas.microsoft.com/office/drawing/2014/main" id="{00000000-0008-0000-0500-000009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433560" y="4335780"/>
                      <a:ext cx="1950720" cy="27432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</xdr:grpSp>
          <xdr:sp macro="" textlink="">
            <xdr:nvSpPr>
              <xdr:cNvPr id="1133" name="TextBox 1132">
                <a:extLst>
                  <a:ext uri="{FF2B5EF4-FFF2-40B4-BE49-F238E27FC236}">
                    <a16:creationId xmlns:a16="http://schemas.microsoft.com/office/drawing/2014/main" id="{00000000-0008-0000-0500-00006D040000}"/>
                  </a:ext>
                </a:extLst>
              </xdr:cNvPr>
              <xdr:cNvSpPr txBox="1"/>
            </xdr:nvSpPr>
            <xdr:spPr>
              <a:xfrm>
                <a:off x="7597140" y="1583691"/>
                <a:ext cx="1828800" cy="2292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1100" kern="1200">
                    <a:latin typeface="Adobe Gothic Std B" panose="020B0800000000000000" pitchFamily="34" charset="-128"/>
                    <a:ea typeface="Adobe Gothic Std B" panose="020B0800000000000000" pitchFamily="34" charset="-128"/>
                  </a:rPr>
                  <a:t>Set up Logo Information: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6" name="TextBox4" hidden="1">
                    <a:extLst>
                      <a:ext uri="{63B3BB69-23CF-44E3-9099-C40C66FF867C}">
                        <a14:compatExt spid="_x0000_s1084"/>
                      </a:ext>
                      <a:ext uri="{FF2B5EF4-FFF2-40B4-BE49-F238E27FC236}">
                        <a16:creationId xmlns:a16="http://schemas.microsoft.com/office/drawing/2014/main" id="{00000000-0008-0000-0500-000006000000}"/>
                      </a:ext>
                    </a:extLst>
                  </xdr:cNvPr>
                  <xdr:cNvSpPr/>
                </xdr:nvSpPr>
                <xdr:spPr bwMode="auto">
                  <a:xfrm>
                    <a:off x="11038972" y="1865068"/>
                    <a:ext cx="1213990" cy="29718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85" name="TextBox7" hidden="1">
                    <a:extLst>
                      <a:ext uri="{63B3BB69-23CF-44E3-9099-C40C66FF867C}">
                        <a14:compatExt spid="_x0000_s1085"/>
                      </a:ext>
                      <a:ext uri="{FF2B5EF4-FFF2-40B4-BE49-F238E27FC236}">
                        <a16:creationId xmlns:a16="http://schemas.microsoft.com/office/drawing/2014/main" id="{00000000-0008-0000-0500-00003D040000}"/>
                      </a:ext>
                    </a:extLst>
                  </xdr:cNvPr>
                  <xdr:cNvSpPr/>
                </xdr:nvSpPr>
                <xdr:spPr bwMode="auto">
                  <a:xfrm>
                    <a:off x="10298723" y="2202180"/>
                    <a:ext cx="1961857" cy="2667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1158" name="TextBox 1157">
                <a:extLst>
                  <a:ext uri="{FF2B5EF4-FFF2-40B4-BE49-F238E27FC236}">
                    <a16:creationId xmlns:a16="http://schemas.microsoft.com/office/drawing/2014/main" id="{00000000-0008-0000-0500-000086040000}"/>
                  </a:ext>
                </a:extLst>
              </xdr:cNvPr>
              <xdr:cNvSpPr txBox="1"/>
            </xdr:nvSpPr>
            <xdr:spPr>
              <a:xfrm>
                <a:off x="7747925" y="1836420"/>
                <a:ext cx="1117250" cy="2292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r>
                  <a:rPr lang="en-PH" sz="1100" kern="1200">
                    <a:latin typeface="Adobe Gothic Std B" panose="020B0800000000000000" pitchFamily="34" charset="-128"/>
                    <a:ea typeface="Adobe Gothic Std B" panose="020B0800000000000000" pitchFamily="34" charset="-128"/>
                  </a:rPr>
                  <a:t>Filename:</a:t>
                </a:r>
              </a:p>
            </xdr:txBody>
          </xdr:sp>
          <xdr:sp macro="" textlink="">
            <xdr:nvSpPr>
              <xdr:cNvPr id="1159" name="TextBox 1158">
                <a:extLst>
                  <a:ext uri="{FF2B5EF4-FFF2-40B4-BE49-F238E27FC236}">
                    <a16:creationId xmlns:a16="http://schemas.microsoft.com/office/drawing/2014/main" id="{00000000-0008-0000-0500-000087040000}"/>
                  </a:ext>
                </a:extLst>
              </xdr:cNvPr>
              <xdr:cNvSpPr txBox="1"/>
            </xdr:nvSpPr>
            <xdr:spPr>
              <a:xfrm>
                <a:off x="7755545" y="2202180"/>
                <a:ext cx="1117250" cy="2292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r>
                  <a:rPr lang="en-PH" sz="1100" kern="1200">
                    <a:latin typeface="Adobe Gothic Std B" panose="020B0800000000000000" pitchFamily="34" charset="-128"/>
                    <a:ea typeface="Adobe Gothic Std B" panose="020B0800000000000000" pitchFamily="34" charset="-128"/>
                  </a:rPr>
                  <a:t>Path: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88" name="CommandButton4" hidden="1">
                    <a:extLst>
                      <a:ext uri="{63B3BB69-23CF-44E3-9099-C40C66FF867C}">
                        <a14:compatExt spid="_x0000_s1088"/>
                      </a:ext>
                      <a:ext uri="{FF2B5EF4-FFF2-40B4-BE49-F238E27FC236}">
                        <a16:creationId xmlns:a16="http://schemas.microsoft.com/office/drawing/2014/main" id="{00000000-0008-0000-0500-000040040000}"/>
                      </a:ext>
                    </a:extLst>
                  </xdr:cNvPr>
                  <xdr:cNvSpPr/>
                </xdr:nvSpPr>
                <xdr:spPr bwMode="auto">
                  <a:xfrm>
                    <a:off x="8832851" y="2204926"/>
                    <a:ext cx="1393714" cy="26594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91" name="CommandButton5" hidden="1">
                    <a:extLst>
                      <a:ext uri="{63B3BB69-23CF-44E3-9099-C40C66FF867C}">
                        <a14:compatExt spid="_x0000_s1091"/>
                      </a:ext>
                      <a:ext uri="{FF2B5EF4-FFF2-40B4-BE49-F238E27FC236}">
                        <a16:creationId xmlns:a16="http://schemas.microsoft.com/office/drawing/2014/main" id="{00000000-0008-0000-0500-000043040000}"/>
                      </a:ext>
                    </a:extLst>
                  </xdr:cNvPr>
                  <xdr:cNvSpPr/>
                </xdr:nvSpPr>
                <xdr:spPr bwMode="auto">
                  <a:xfrm>
                    <a:off x="9931103" y="1876433"/>
                    <a:ext cx="1019407" cy="27781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1171" name="TextBox 1170">
                <a:extLst>
                  <a:ext uri="{FF2B5EF4-FFF2-40B4-BE49-F238E27FC236}">
                    <a16:creationId xmlns:a16="http://schemas.microsoft.com/office/drawing/2014/main" id="{00000000-0008-0000-0500-000093040000}"/>
                  </a:ext>
                </a:extLst>
              </xdr:cNvPr>
              <xdr:cNvSpPr txBox="1"/>
            </xdr:nvSpPr>
            <xdr:spPr>
              <a:xfrm>
                <a:off x="8661670" y="1613050"/>
                <a:ext cx="1546540" cy="23126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r>
                  <a:rPr lang="en-PH" sz="1000" i="0" kern="1200">
                    <a:latin typeface="Agency FB" panose="020B0503020202020204" pitchFamily="34" charset="0"/>
                    <a:ea typeface="Adobe Gothic Std B" panose="020B0800000000000000" pitchFamily="34" charset="-128"/>
                  </a:rPr>
                  <a:t>e.g: PTCLU</a:t>
                </a:r>
                <a:r>
                  <a:rPr lang="en-PH" sz="1000" i="0" kern="1200" baseline="0">
                    <a:latin typeface="Agency FB" panose="020B0503020202020204" pitchFamily="34" charset="0"/>
                    <a:ea typeface="Adobe Gothic Std B" panose="020B0800000000000000" pitchFamily="34" charset="-128"/>
                  </a:rPr>
                  <a:t> Logo.png</a:t>
                </a:r>
                <a:endParaRPr lang="en-PH" sz="1000" i="0" kern="1200">
                  <a:latin typeface="Agency FB" panose="020B0503020202020204" pitchFamily="34" charset="0"/>
                  <a:ea typeface="Adobe Gothic Std B" panose="020B0800000000000000" pitchFamily="34" charset="-128"/>
                </a:endParaRPr>
              </a:p>
            </xdr:txBody>
          </xdr:sp>
        </xdr:grpSp>
        <xdr:sp macro="" textlink="">
          <xdr:nvSpPr>
            <xdr:cNvPr id="1175" name="TextBox 1174">
              <a:extLst>
                <a:ext uri="{FF2B5EF4-FFF2-40B4-BE49-F238E27FC236}">
                  <a16:creationId xmlns:a16="http://schemas.microsoft.com/office/drawing/2014/main" id="{00000000-0008-0000-0500-000097040000}"/>
                </a:ext>
              </a:extLst>
            </xdr:cNvPr>
            <xdr:cNvSpPr txBox="1"/>
          </xdr:nvSpPr>
          <xdr:spPr>
            <a:xfrm>
              <a:off x="7581900" y="3726180"/>
              <a:ext cx="1828800" cy="2261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PH" sz="1100" kern="1200">
                  <a:latin typeface="Adobe Gothic Std B" panose="020B0800000000000000" pitchFamily="34" charset="-128"/>
                  <a:ea typeface="Adobe Gothic Std B" panose="020B0800000000000000" pitchFamily="34" charset="-128"/>
                </a:rPr>
                <a:t>Designation/Position: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93" name="TextBox14" hidden="1">
                  <a:extLst>
                    <a:ext uri="{63B3BB69-23CF-44E3-9099-C40C66FF867C}">
                      <a14:compatExt spid="_x0000_s1093"/>
                    </a:ext>
                    <a:ext uri="{FF2B5EF4-FFF2-40B4-BE49-F238E27FC236}">
                      <a16:creationId xmlns:a16="http://schemas.microsoft.com/office/drawing/2014/main" id="{00000000-0008-0000-0500-000045040000}"/>
                    </a:ext>
                  </a:extLst>
                </xdr:cNvPr>
                <xdr:cNvSpPr/>
              </xdr:nvSpPr>
              <xdr:spPr bwMode="auto">
                <a:xfrm>
                  <a:off x="9433297" y="3470297"/>
                  <a:ext cx="2827020" cy="25211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7" name="CommandButton6" hidden="1">
                <a:extLst>
                  <a:ext uri="{63B3BB69-23CF-44E3-9099-C40C66FF867C}">
                    <a14:compatExt spid="_x0000_s1097"/>
                  </a:ext>
                  <a:ext uri="{FF2B5EF4-FFF2-40B4-BE49-F238E27FC236}">
                    <a16:creationId xmlns:a16="http://schemas.microsoft.com/office/drawing/2014/main" id="{00000000-0008-0000-0500-000049040000}"/>
                  </a:ext>
                </a:extLst>
              </xdr:cNvPr>
              <xdr:cNvSpPr/>
            </xdr:nvSpPr>
            <xdr:spPr bwMode="auto">
              <a:xfrm>
                <a:off x="8803633" y="1882139"/>
                <a:ext cx="1030605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30</xdr:row>
      <xdr:rowOff>38099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8600" cy="5118099"/>
        </a:xfrm>
        <a:custGeom>
          <a:avLst/>
          <a:gdLst>
            <a:gd name="connsiteX0" fmla="*/ 0 w 7326312"/>
            <a:gd name="connsiteY0" fmla="*/ 0 h 4899657"/>
            <a:gd name="connsiteX1" fmla="*/ 7326312 w 7326312"/>
            <a:gd name="connsiteY1" fmla="*/ 0 h 4899657"/>
            <a:gd name="connsiteX2" fmla="*/ 7326312 w 7326312"/>
            <a:gd name="connsiteY2" fmla="*/ 779230 h 4899657"/>
            <a:gd name="connsiteX3" fmla="*/ 6432324 w 7326312"/>
            <a:gd name="connsiteY3" fmla="*/ 779230 h 4899657"/>
            <a:gd name="connsiteX4" fmla="*/ 6428726 w 7326312"/>
            <a:gd name="connsiteY4" fmla="*/ 778882 h 4899657"/>
            <a:gd name="connsiteX5" fmla="*/ 6383104 w 7326312"/>
            <a:gd name="connsiteY5" fmla="*/ 783287 h 4899657"/>
            <a:gd name="connsiteX6" fmla="*/ 6378859 w 7326312"/>
            <a:gd name="connsiteY6" fmla="*/ 784549 h 4899657"/>
            <a:gd name="connsiteX7" fmla="*/ 6200751 w 7326312"/>
            <a:gd name="connsiteY7" fmla="*/ 784549 h 4899657"/>
            <a:gd name="connsiteX8" fmla="*/ 6197204 w 7326312"/>
            <a:gd name="connsiteY8" fmla="*/ 784207 h 4899657"/>
            <a:gd name="connsiteX9" fmla="*/ 5974081 w 7326312"/>
            <a:gd name="connsiteY9" fmla="*/ 997734 h 4899657"/>
            <a:gd name="connsiteX10" fmla="*/ 6152237 w 7326312"/>
            <a:gd name="connsiteY10" fmla="*/ 1206923 h 4899657"/>
            <a:gd name="connsiteX11" fmla="*/ 6196667 w 7326312"/>
            <a:gd name="connsiteY11" fmla="*/ 1211209 h 4899657"/>
            <a:gd name="connsiteX12" fmla="*/ 6196667 w 7326312"/>
            <a:gd name="connsiteY12" fmla="*/ 1212341 h 4899657"/>
            <a:gd name="connsiteX13" fmla="*/ 6427101 w 7326312"/>
            <a:gd name="connsiteY13" fmla="*/ 1212341 h 4899657"/>
            <a:gd name="connsiteX14" fmla="*/ 6428180 w 7326312"/>
            <a:gd name="connsiteY14" fmla="*/ 1212445 h 4899657"/>
            <a:gd name="connsiteX15" fmla="*/ 6428180 w 7326312"/>
            <a:gd name="connsiteY15" fmla="*/ 1213594 h 4899657"/>
            <a:gd name="connsiteX16" fmla="*/ 7326312 w 7326312"/>
            <a:gd name="connsiteY16" fmla="*/ 1213594 h 4899657"/>
            <a:gd name="connsiteX17" fmla="*/ 7326312 w 7326312"/>
            <a:gd name="connsiteY17" fmla="*/ 1264037 h 4899657"/>
            <a:gd name="connsiteX18" fmla="*/ 6432324 w 7326312"/>
            <a:gd name="connsiteY18" fmla="*/ 1264037 h 4899657"/>
            <a:gd name="connsiteX19" fmla="*/ 6428726 w 7326312"/>
            <a:gd name="connsiteY19" fmla="*/ 1263690 h 4899657"/>
            <a:gd name="connsiteX20" fmla="*/ 6383104 w 7326312"/>
            <a:gd name="connsiteY20" fmla="*/ 1268095 h 4899657"/>
            <a:gd name="connsiteX21" fmla="*/ 6379449 w 7326312"/>
            <a:gd name="connsiteY21" fmla="*/ 1269181 h 4899657"/>
            <a:gd name="connsiteX22" fmla="*/ 6200751 w 7326312"/>
            <a:gd name="connsiteY22" fmla="*/ 1269181 h 4899657"/>
            <a:gd name="connsiteX23" fmla="*/ 6197204 w 7326312"/>
            <a:gd name="connsiteY23" fmla="*/ 1268839 h 4899657"/>
            <a:gd name="connsiteX24" fmla="*/ 5974081 w 7326312"/>
            <a:gd name="connsiteY24" fmla="*/ 1482366 h 4899657"/>
            <a:gd name="connsiteX25" fmla="*/ 6152237 w 7326312"/>
            <a:gd name="connsiteY25" fmla="*/ 1691555 h 4899657"/>
            <a:gd name="connsiteX26" fmla="*/ 6196667 w 7326312"/>
            <a:gd name="connsiteY26" fmla="*/ 1695842 h 4899657"/>
            <a:gd name="connsiteX27" fmla="*/ 6196667 w 7326312"/>
            <a:gd name="connsiteY27" fmla="*/ 1696973 h 4899657"/>
            <a:gd name="connsiteX28" fmla="*/ 6425285 w 7326312"/>
            <a:gd name="connsiteY28" fmla="*/ 1696973 h 4899657"/>
            <a:gd name="connsiteX29" fmla="*/ 6428180 w 7326312"/>
            <a:gd name="connsiteY29" fmla="*/ 1697253 h 4899657"/>
            <a:gd name="connsiteX30" fmla="*/ 6428180 w 7326312"/>
            <a:gd name="connsiteY30" fmla="*/ 1698402 h 4899657"/>
            <a:gd name="connsiteX31" fmla="*/ 7326312 w 7326312"/>
            <a:gd name="connsiteY31" fmla="*/ 1698402 h 4899657"/>
            <a:gd name="connsiteX32" fmla="*/ 7326312 w 7326312"/>
            <a:gd name="connsiteY32" fmla="*/ 4899657 h 4899657"/>
            <a:gd name="connsiteX33" fmla="*/ 0 w 7326312"/>
            <a:gd name="connsiteY33" fmla="*/ 4899657 h 48996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7326312" h="4899657">
              <a:moveTo>
                <a:pt x="0" y="0"/>
              </a:moveTo>
              <a:lnTo>
                <a:pt x="7326312" y="0"/>
              </a:lnTo>
              <a:lnTo>
                <a:pt x="7326312" y="779230"/>
              </a:lnTo>
              <a:lnTo>
                <a:pt x="6432324" y="779230"/>
              </a:lnTo>
              <a:lnTo>
                <a:pt x="6428726" y="778882"/>
              </a:lnTo>
              <a:cubicBezTo>
                <a:pt x="6413098" y="778882"/>
                <a:pt x="6397840" y="780399"/>
                <a:pt x="6383104" y="783287"/>
              </a:cubicBezTo>
              <a:lnTo>
                <a:pt x="6378859" y="784549"/>
              </a:lnTo>
              <a:lnTo>
                <a:pt x="6200751" y="784549"/>
              </a:lnTo>
              <a:lnTo>
                <a:pt x="6197204" y="784207"/>
              </a:lnTo>
              <a:cubicBezTo>
                <a:pt x="6073976" y="784207"/>
                <a:pt x="5974081" y="879806"/>
                <a:pt x="5974081" y="997734"/>
              </a:cubicBezTo>
              <a:cubicBezTo>
                <a:pt x="5974081" y="1100921"/>
                <a:pt x="6050563" y="1187013"/>
                <a:pt x="6152237" y="1206923"/>
              </a:cubicBezTo>
              <a:lnTo>
                <a:pt x="6196667" y="1211209"/>
              </a:lnTo>
              <a:lnTo>
                <a:pt x="6196667" y="1212341"/>
              </a:lnTo>
              <a:lnTo>
                <a:pt x="6427101" y="1212341"/>
              </a:lnTo>
              <a:lnTo>
                <a:pt x="6428180" y="1212445"/>
              </a:lnTo>
              <a:lnTo>
                <a:pt x="6428180" y="1213594"/>
              </a:lnTo>
              <a:lnTo>
                <a:pt x="7326312" y="1213594"/>
              </a:lnTo>
              <a:lnTo>
                <a:pt x="7326312" y="1264037"/>
              </a:lnTo>
              <a:lnTo>
                <a:pt x="6432324" y="1264037"/>
              </a:lnTo>
              <a:lnTo>
                <a:pt x="6428726" y="1263690"/>
              </a:lnTo>
              <a:cubicBezTo>
                <a:pt x="6413098" y="1263690"/>
                <a:pt x="6397840" y="1265206"/>
                <a:pt x="6383104" y="1268095"/>
              </a:cubicBezTo>
              <a:lnTo>
                <a:pt x="6379449" y="1269181"/>
              </a:lnTo>
              <a:lnTo>
                <a:pt x="6200751" y="1269181"/>
              </a:lnTo>
              <a:lnTo>
                <a:pt x="6197204" y="1268839"/>
              </a:lnTo>
              <a:cubicBezTo>
                <a:pt x="6073976" y="1268839"/>
                <a:pt x="5974081" y="1364439"/>
                <a:pt x="5974081" y="1482366"/>
              </a:cubicBezTo>
              <a:cubicBezTo>
                <a:pt x="5974081" y="1585554"/>
                <a:pt x="6050563" y="1671645"/>
                <a:pt x="6152237" y="1691555"/>
              </a:cubicBezTo>
              <a:lnTo>
                <a:pt x="6196667" y="1695842"/>
              </a:lnTo>
              <a:lnTo>
                <a:pt x="6196667" y="1696973"/>
              </a:lnTo>
              <a:lnTo>
                <a:pt x="6425285" y="1696973"/>
              </a:lnTo>
              <a:lnTo>
                <a:pt x="6428180" y="1697253"/>
              </a:lnTo>
              <a:lnTo>
                <a:pt x="6428180" y="1698402"/>
              </a:lnTo>
              <a:lnTo>
                <a:pt x="7326312" y="1698402"/>
              </a:lnTo>
              <a:lnTo>
                <a:pt x="7326312" y="4899657"/>
              </a:lnTo>
              <a:lnTo>
                <a:pt x="0" y="4899657"/>
              </a:lnTo>
              <a:close/>
            </a:path>
          </a:pathLst>
        </a:custGeom>
        <a:blipFill dpi="0" rotWithShape="1">
          <a:blip xmlns:r="http://schemas.openxmlformats.org/officeDocument/2006/relationships" r:embed="rId2">
            <a:alphaModFix amt="0"/>
            <a:lum bright="70000" contrast="-70000"/>
          </a:blip>
          <a:srcRect/>
          <a:tile tx="0" ty="0" sx="100000" sy="100000" flip="none" algn="tr"/>
        </a:blipFill>
        <a:ln>
          <a:noFill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147743</xdr:colOff>
      <xdr:row>35</xdr:row>
      <xdr:rowOff>79190</xdr:rowOff>
    </xdr:to>
    <xdr:grpSp>
      <xdr:nvGrpSpPr>
        <xdr:cNvPr id="1053" name="Group 1052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GrpSpPr/>
      </xdr:nvGrpSpPr>
      <xdr:grpSpPr>
        <a:xfrm>
          <a:off x="0" y="0"/>
          <a:ext cx="8072543" cy="6148296"/>
          <a:chOff x="0" y="2"/>
          <a:chExt cx="8323984" cy="6205918"/>
        </a:xfrm>
      </xdr:grpSpPr>
      <xdr:grpSp>
        <xdr:nvGrpSpPr>
          <xdr:cNvPr id="1051" name="Group 1050">
            <a:extLst>
              <a:ext uri="{FF2B5EF4-FFF2-40B4-BE49-F238E27FC236}">
                <a16:creationId xmlns:a16="http://schemas.microsoft.com/office/drawing/2014/main" id="{00000000-0008-0000-0500-00001B040000}"/>
              </a:ext>
            </a:extLst>
          </xdr:cNvPr>
          <xdr:cNvGrpSpPr/>
        </xdr:nvGrpSpPr>
        <xdr:grpSpPr>
          <a:xfrm>
            <a:off x="0" y="2128220"/>
            <a:ext cx="8104567" cy="3772776"/>
            <a:chOff x="0" y="2128220"/>
            <a:chExt cx="8104567" cy="3772776"/>
          </a:xfrm>
        </xdr:grpSpPr>
        <xdr:sp macro="" textlink="">
          <xdr:nvSpPr>
            <xdr:cNvPr id="20" name="Freeform: Shape 19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SpPr/>
          </xdr:nvSpPr>
          <xdr:spPr>
            <a:xfrm flipH="1">
              <a:off x="0" y="2128220"/>
              <a:ext cx="8098270" cy="3751877"/>
            </a:xfrm>
            <a:custGeom>
              <a:avLst/>
              <a:gdLst>
                <a:gd name="connsiteX0" fmla="*/ 0 w 5515344"/>
                <a:gd name="connsiteY0" fmla="*/ 0 h 5544207"/>
                <a:gd name="connsiteX1" fmla="*/ 11663 w 5515344"/>
                <a:gd name="connsiteY1" fmla="*/ 11663 h 5544207"/>
                <a:gd name="connsiteX2" fmla="*/ 22155 w 5515344"/>
                <a:gd name="connsiteY2" fmla="*/ 140347 h 5544207"/>
                <a:gd name="connsiteX3" fmla="*/ 2286702 w 5515344"/>
                <a:gd name="connsiteY3" fmla="*/ 3271730 h 5544207"/>
                <a:gd name="connsiteX4" fmla="*/ 5418085 w 5515344"/>
                <a:gd name="connsiteY4" fmla="*/ 5536277 h 5544207"/>
                <a:gd name="connsiteX5" fmla="*/ 5515344 w 5515344"/>
                <a:gd name="connsiteY5" fmla="*/ 5544207 h 5544207"/>
                <a:gd name="connsiteX6" fmla="*/ 0 w 5515344"/>
                <a:gd name="connsiteY6" fmla="*/ 5544207 h 55442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515344" h="5544207">
                  <a:moveTo>
                    <a:pt x="0" y="0"/>
                  </a:moveTo>
                  <a:lnTo>
                    <a:pt x="11663" y="11663"/>
                  </a:lnTo>
                  <a:lnTo>
                    <a:pt x="22155" y="140347"/>
                  </a:lnTo>
                  <a:cubicBezTo>
                    <a:pt x="128728" y="749121"/>
                    <a:pt x="1019049" y="2004077"/>
                    <a:pt x="2286702" y="3271730"/>
                  </a:cubicBezTo>
                  <a:cubicBezTo>
                    <a:pt x="3554355" y="4539383"/>
                    <a:pt x="4809311" y="5429704"/>
                    <a:pt x="5418085" y="5536277"/>
                  </a:cubicBezTo>
                  <a:lnTo>
                    <a:pt x="5515344" y="5544207"/>
                  </a:lnTo>
                  <a:lnTo>
                    <a:pt x="0" y="5544207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PH"/>
            </a:p>
          </xdr:txBody>
        </xdr:sp>
        <xdr:sp macro="" textlink="">
          <xdr:nvSpPr>
            <xdr:cNvPr id="21" name="Freeform: Shape 20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SpPr/>
          </xdr:nvSpPr>
          <xdr:spPr>
            <a:xfrm flipH="1">
              <a:off x="0" y="2499359"/>
              <a:ext cx="8104567" cy="3401637"/>
            </a:xfrm>
            <a:custGeom>
              <a:avLst/>
              <a:gdLst>
                <a:gd name="connsiteX0" fmla="*/ 0 w 5515344"/>
                <a:gd name="connsiteY0" fmla="*/ 0 h 5544207"/>
                <a:gd name="connsiteX1" fmla="*/ 11663 w 5515344"/>
                <a:gd name="connsiteY1" fmla="*/ 11663 h 5544207"/>
                <a:gd name="connsiteX2" fmla="*/ 22155 w 5515344"/>
                <a:gd name="connsiteY2" fmla="*/ 140347 h 5544207"/>
                <a:gd name="connsiteX3" fmla="*/ 2286702 w 5515344"/>
                <a:gd name="connsiteY3" fmla="*/ 3271730 h 5544207"/>
                <a:gd name="connsiteX4" fmla="*/ 5418085 w 5515344"/>
                <a:gd name="connsiteY4" fmla="*/ 5536277 h 5544207"/>
                <a:gd name="connsiteX5" fmla="*/ 5515344 w 5515344"/>
                <a:gd name="connsiteY5" fmla="*/ 5544207 h 5544207"/>
                <a:gd name="connsiteX6" fmla="*/ 0 w 5515344"/>
                <a:gd name="connsiteY6" fmla="*/ 5544207 h 55442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515344" h="5544207">
                  <a:moveTo>
                    <a:pt x="0" y="0"/>
                  </a:moveTo>
                  <a:lnTo>
                    <a:pt x="11663" y="11663"/>
                  </a:lnTo>
                  <a:lnTo>
                    <a:pt x="22155" y="140347"/>
                  </a:lnTo>
                  <a:cubicBezTo>
                    <a:pt x="128728" y="749121"/>
                    <a:pt x="1019049" y="2004077"/>
                    <a:pt x="2286702" y="3271730"/>
                  </a:cubicBezTo>
                  <a:cubicBezTo>
                    <a:pt x="3554355" y="4539383"/>
                    <a:pt x="4809311" y="5429704"/>
                    <a:pt x="5418085" y="5536277"/>
                  </a:cubicBezTo>
                  <a:lnTo>
                    <a:pt x="5515344" y="5544207"/>
                  </a:lnTo>
                  <a:lnTo>
                    <a:pt x="0" y="5544207"/>
                  </a:lnTo>
                  <a:close/>
                </a:path>
              </a:pathLst>
            </a:custGeom>
            <a:solidFill>
              <a:schemeClr val="accent1">
                <a:lumMod val="75000"/>
                <a:alpha val="43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PH"/>
            </a:p>
          </xdr:txBody>
        </xdr:sp>
        <xdr:sp macro="" textlink="">
          <xdr:nvSpPr>
            <xdr:cNvPr id="22" name="Freeform: Shape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SpPr/>
          </xdr:nvSpPr>
          <xdr:spPr>
            <a:xfrm flipH="1">
              <a:off x="0" y="2957455"/>
              <a:ext cx="8092343" cy="2932655"/>
            </a:xfrm>
            <a:custGeom>
              <a:avLst/>
              <a:gdLst>
                <a:gd name="connsiteX0" fmla="*/ 0 w 5515344"/>
                <a:gd name="connsiteY0" fmla="*/ 0 h 5544207"/>
                <a:gd name="connsiteX1" fmla="*/ 11663 w 5515344"/>
                <a:gd name="connsiteY1" fmla="*/ 11663 h 5544207"/>
                <a:gd name="connsiteX2" fmla="*/ 22155 w 5515344"/>
                <a:gd name="connsiteY2" fmla="*/ 140347 h 5544207"/>
                <a:gd name="connsiteX3" fmla="*/ 2286702 w 5515344"/>
                <a:gd name="connsiteY3" fmla="*/ 3271730 h 5544207"/>
                <a:gd name="connsiteX4" fmla="*/ 5418085 w 5515344"/>
                <a:gd name="connsiteY4" fmla="*/ 5536277 h 5544207"/>
                <a:gd name="connsiteX5" fmla="*/ 5515344 w 5515344"/>
                <a:gd name="connsiteY5" fmla="*/ 5544207 h 5544207"/>
                <a:gd name="connsiteX6" fmla="*/ 0 w 5515344"/>
                <a:gd name="connsiteY6" fmla="*/ 5544207 h 55442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515344" h="5544207">
                  <a:moveTo>
                    <a:pt x="0" y="0"/>
                  </a:moveTo>
                  <a:lnTo>
                    <a:pt x="11663" y="11663"/>
                  </a:lnTo>
                  <a:lnTo>
                    <a:pt x="22155" y="140347"/>
                  </a:lnTo>
                  <a:cubicBezTo>
                    <a:pt x="128728" y="749121"/>
                    <a:pt x="1019049" y="2004077"/>
                    <a:pt x="2286702" y="3271730"/>
                  </a:cubicBezTo>
                  <a:cubicBezTo>
                    <a:pt x="3554355" y="4539383"/>
                    <a:pt x="4809311" y="5429704"/>
                    <a:pt x="5418085" y="5536277"/>
                  </a:cubicBezTo>
                  <a:lnTo>
                    <a:pt x="5515344" y="5544207"/>
                  </a:lnTo>
                  <a:lnTo>
                    <a:pt x="0" y="5544207"/>
                  </a:lnTo>
                  <a:close/>
                </a:path>
              </a:pathLst>
            </a:custGeom>
            <a:solidFill>
              <a:schemeClr val="accent1">
                <a:lumMod val="75000"/>
                <a:alpha val="43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PH"/>
            </a:p>
          </xdr:txBody>
        </xdr:sp>
        <xdr:sp macro="" textlink="">
          <xdr:nvSpPr>
            <xdr:cNvPr id="23" name="Freeform: Shape 22">
              <a:extLst>
                <a:ext uri="{FF2B5EF4-FFF2-40B4-BE49-F238E27FC236}">
                  <a16:creationId xmlns:a16="http://schemas.microsoft.com/office/drawing/2014/main" id="{00000000-0008-0000-0500-000017000000}"/>
                </a:ext>
              </a:extLst>
            </xdr:cNvPr>
            <xdr:cNvSpPr/>
          </xdr:nvSpPr>
          <xdr:spPr>
            <a:xfrm flipH="1">
              <a:off x="0" y="3372907"/>
              <a:ext cx="8092343" cy="2527002"/>
            </a:xfrm>
            <a:custGeom>
              <a:avLst/>
              <a:gdLst>
                <a:gd name="connsiteX0" fmla="*/ 0 w 5515344"/>
                <a:gd name="connsiteY0" fmla="*/ 0 h 5544207"/>
                <a:gd name="connsiteX1" fmla="*/ 11663 w 5515344"/>
                <a:gd name="connsiteY1" fmla="*/ 11663 h 5544207"/>
                <a:gd name="connsiteX2" fmla="*/ 22155 w 5515344"/>
                <a:gd name="connsiteY2" fmla="*/ 140347 h 5544207"/>
                <a:gd name="connsiteX3" fmla="*/ 2286702 w 5515344"/>
                <a:gd name="connsiteY3" fmla="*/ 3271730 h 5544207"/>
                <a:gd name="connsiteX4" fmla="*/ 5418085 w 5515344"/>
                <a:gd name="connsiteY4" fmla="*/ 5536277 h 5544207"/>
                <a:gd name="connsiteX5" fmla="*/ 5515344 w 5515344"/>
                <a:gd name="connsiteY5" fmla="*/ 5544207 h 5544207"/>
                <a:gd name="connsiteX6" fmla="*/ 0 w 5515344"/>
                <a:gd name="connsiteY6" fmla="*/ 5544207 h 55442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515344" h="5544207">
                  <a:moveTo>
                    <a:pt x="0" y="0"/>
                  </a:moveTo>
                  <a:lnTo>
                    <a:pt x="11663" y="11663"/>
                  </a:lnTo>
                  <a:lnTo>
                    <a:pt x="22155" y="140347"/>
                  </a:lnTo>
                  <a:cubicBezTo>
                    <a:pt x="128728" y="749121"/>
                    <a:pt x="1019049" y="2004077"/>
                    <a:pt x="2286702" y="3271730"/>
                  </a:cubicBezTo>
                  <a:cubicBezTo>
                    <a:pt x="3554355" y="4539383"/>
                    <a:pt x="4809311" y="5429704"/>
                    <a:pt x="5418085" y="5536277"/>
                  </a:cubicBezTo>
                  <a:lnTo>
                    <a:pt x="5515344" y="5544207"/>
                  </a:lnTo>
                  <a:lnTo>
                    <a:pt x="0" y="5544207"/>
                  </a:lnTo>
                  <a:close/>
                </a:path>
              </a:pathLst>
            </a:custGeom>
            <a:solidFill>
              <a:schemeClr val="accent1">
                <a:lumMod val="75000"/>
                <a:alpha val="43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PH"/>
            </a:p>
          </xdr:txBody>
        </xdr:sp>
      </xdr:grpSp>
      <xdr:sp macro="" textlink="">
        <xdr:nvSpPr>
          <xdr:cNvPr id="24" name="Freeform: Shape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 rot="5400000" flipH="1">
            <a:off x="-358401" y="385297"/>
            <a:ext cx="5958393" cy="5187803"/>
          </a:xfrm>
          <a:custGeom>
            <a:avLst/>
            <a:gdLst>
              <a:gd name="connsiteX0" fmla="*/ 0 w 5515344"/>
              <a:gd name="connsiteY0" fmla="*/ 0 h 5544207"/>
              <a:gd name="connsiteX1" fmla="*/ 11663 w 5515344"/>
              <a:gd name="connsiteY1" fmla="*/ 11663 h 5544207"/>
              <a:gd name="connsiteX2" fmla="*/ 22155 w 5515344"/>
              <a:gd name="connsiteY2" fmla="*/ 140347 h 5544207"/>
              <a:gd name="connsiteX3" fmla="*/ 2286702 w 5515344"/>
              <a:gd name="connsiteY3" fmla="*/ 3271730 h 5544207"/>
              <a:gd name="connsiteX4" fmla="*/ 5418085 w 5515344"/>
              <a:gd name="connsiteY4" fmla="*/ 5536277 h 5544207"/>
              <a:gd name="connsiteX5" fmla="*/ 5515344 w 5515344"/>
              <a:gd name="connsiteY5" fmla="*/ 5544207 h 5544207"/>
              <a:gd name="connsiteX6" fmla="*/ 0 w 5515344"/>
              <a:gd name="connsiteY6" fmla="*/ 5544207 h 55442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5515344" h="5544207">
                <a:moveTo>
                  <a:pt x="0" y="0"/>
                </a:moveTo>
                <a:lnTo>
                  <a:pt x="11663" y="11663"/>
                </a:lnTo>
                <a:lnTo>
                  <a:pt x="22155" y="140347"/>
                </a:lnTo>
                <a:cubicBezTo>
                  <a:pt x="128728" y="749121"/>
                  <a:pt x="1019049" y="2004077"/>
                  <a:pt x="2286702" y="3271730"/>
                </a:cubicBezTo>
                <a:cubicBezTo>
                  <a:pt x="3554355" y="4539383"/>
                  <a:pt x="4809311" y="5429704"/>
                  <a:pt x="5418085" y="5536277"/>
                </a:cubicBezTo>
                <a:lnTo>
                  <a:pt x="5515344" y="5544207"/>
                </a:lnTo>
                <a:lnTo>
                  <a:pt x="0" y="5544207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PH"/>
          </a:p>
        </xdr:txBody>
      </xdr:sp>
      <xdr:sp macro="" textlink="">
        <xdr:nvSpPr>
          <xdr:cNvPr id="27" name="Text Box 2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161466" y="4636988"/>
            <a:ext cx="4162518" cy="15689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anchor="t" anchorCtr="0">
            <a:noAutofit/>
          </a:bodyPr>
          <a:lstStyle/>
          <a:p>
            <a:pPr algn="ctr">
              <a:lnSpc>
                <a:spcPct val="100000"/>
              </a:lnSpc>
              <a:spcAft>
                <a:spcPts val="0"/>
              </a:spcAft>
            </a:pPr>
            <a:r>
              <a:rPr lang="en-PH" sz="9000">
                <a:solidFill>
                  <a:schemeClr val="bg1"/>
                </a:solidFill>
                <a:effectLst/>
                <a:latin typeface="Artifakt Element Heavy" panose="020B0B03050000020004" pitchFamily="34" charset="0"/>
                <a:ea typeface="Artifakt Element Heavy" panose="020B0B03050000020004" pitchFamily="34" charset="0"/>
                <a:cs typeface="Arial Narrow" panose="020B0606020202030204" pitchFamily="34" charset="0"/>
              </a:rPr>
              <a:t>CUSAT</a:t>
            </a:r>
            <a:endParaRPr lang="en-PH" sz="1000">
              <a:solidFill>
                <a:schemeClr val="bg1"/>
              </a:solidFill>
              <a:effectLst/>
              <a:latin typeface="Artifakt Element Heavy" panose="020B0B03050000020004" pitchFamily="34" charset="0"/>
              <a:ea typeface="Artifakt Element Heavy" panose="020B0B03050000020004" pitchFamily="34" charset="0"/>
              <a:cs typeface="Times New Roman" panose="02020603050405020304" pitchFamily="18" charset="0"/>
            </a:endParaRPr>
          </a:p>
        </xdr:txBody>
      </xdr:sp>
      <xdr:grpSp>
        <xdr:nvGrpSpPr>
          <xdr:cNvPr id="1043" name="Group 1042">
            <a:extLst>
              <a:ext uri="{FF2B5EF4-FFF2-40B4-BE49-F238E27FC236}">
                <a16:creationId xmlns:a16="http://schemas.microsoft.com/office/drawing/2014/main" id="{00000000-0008-0000-0500-000013040000}"/>
              </a:ext>
            </a:extLst>
          </xdr:cNvPr>
          <xdr:cNvGrpSpPr/>
        </xdr:nvGrpSpPr>
        <xdr:grpSpPr>
          <a:xfrm>
            <a:off x="793378" y="1698171"/>
            <a:ext cx="995230" cy="3847108"/>
            <a:chOff x="4221780" y="2106735"/>
            <a:chExt cx="995230" cy="3755466"/>
          </a:xfrm>
        </xdr:grpSpPr>
        <xdr:sp macro="" textlink="">
          <xdr:nvSpPr>
            <xdr:cNvPr id="1045" name="Freeform: Shape 1044">
              <a:extLs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>
            <a:xfrm rot="10800000">
              <a:off x="4221780" y="2106735"/>
              <a:ext cx="259149" cy="1683649"/>
            </a:xfrm>
            <a:custGeom>
              <a:avLst/>
              <a:gdLst>
                <a:gd name="connsiteX0" fmla="*/ 259212 w 259212"/>
                <a:gd name="connsiteY0" fmla="*/ 1683649 h 1683649"/>
                <a:gd name="connsiteX1" fmla="*/ 174944 w 259212"/>
                <a:gd name="connsiteY1" fmla="*/ 1555115 h 1683649"/>
                <a:gd name="connsiteX2" fmla="*/ 18118 w 259212"/>
                <a:gd name="connsiteY2" fmla="*/ 1327319 h 1683649"/>
                <a:gd name="connsiteX3" fmla="*/ 0 w 259212"/>
                <a:gd name="connsiteY3" fmla="*/ 1302152 h 1683649"/>
                <a:gd name="connsiteX4" fmla="*/ 0 w 259212"/>
                <a:gd name="connsiteY4" fmla="*/ 117307 h 1683649"/>
                <a:gd name="connsiteX5" fmla="*/ 94508 w 259212"/>
                <a:gd name="connsiteY5" fmla="*/ 89120 h 1683649"/>
                <a:gd name="connsiteX6" fmla="*/ 242829 w 259212"/>
                <a:gd name="connsiteY6" fmla="*/ 11770 h 1683649"/>
                <a:gd name="connsiteX7" fmla="*/ 259212 w 259212"/>
                <a:gd name="connsiteY7" fmla="*/ 0 h 1683649"/>
                <a:gd name="connsiteX8" fmla="*/ 259212 w 259212"/>
                <a:gd name="connsiteY8" fmla="*/ 1683649 h 16836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259212" h="1683649">
                  <a:moveTo>
                    <a:pt x="259212" y="1683649"/>
                  </a:moveTo>
                  <a:lnTo>
                    <a:pt x="174944" y="1555115"/>
                  </a:lnTo>
                  <a:cubicBezTo>
                    <a:pt x="124666" y="1480322"/>
                    <a:pt x="72360" y="1404335"/>
                    <a:pt x="18118" y="1327319"/>
                  </a:cubicBezTo>
                  <a:lnTo>
                    <a:pt x="0" y="1302152"/>
                  </a:lnTo>
                  <a:lnTo>
                    <a:pt x="0" y="117307"/>
                  </a:lnTo>
                  <a:lnTo>
                    <a:pt x="94508" y="89120"/>
                  </a:lnTo>
                  <a:cubicBezTo>
                    <a:pt x="146741" y="67894"/>
                    <a:pt x="196377" y="41923"/>
                    <a:pt x="242829" y="11770"/>
                  </a:cubicBezTo>
                  <a:lnTo>
                    <a:pt x="259212" y="0"/>
                  </a:lnTo>
                  <a:lnTo>
                    <a:pt x="259212" y="1683649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46" name="Freeform: Shape 1045">
              <a:extLst>
                <a:ext uri="{FF2B5EF4-FFF2-40B4-BE49-F238E27FC236}">
                  <a16:creationId xmlns:a16="http://schemas.microsoft.com/office/drawing/2014/main" id="{00000000-0008-0000-0500-000016040000}"/>
                </a:ext>
              </a:extLst>
            </xdr:cNvPr>
            <xdr:cNvSpPr/>
          </xdr:nvSpPr>
          <xdr:spPr>
            <a:xfrm rot="10800000">
              <a:off x="4598247" y="2650840"/>
              <a:ext cx="259212" cy="997174"/>
            </a:xfrm>
            <a:custGeom>
              <a:avLst/>
              <a:gdLst>
                <a:gd name="connsiteX0" fmla="*/ 259212 w 259212"/>
                <a:gd name="connsiteY0" fmla="*/ 997174 h 997174"/>
                <a:gd name="connsiteX1" fmla="*/ 225950 w 259212"/>
                <a:gd name="connsiteY1" fmla="*/ 950971 h 997174"/>
                <a:gd name="connsiteX2" fmla="*/ 46447 w 259212"/>
                <a:gd name="connsiteY2" fmla="*/ 711788 h 997174"/>
                <a:gd name="connsiteX3" fmla="*/ 0 w 259212"/>
                <a:gd name="connsiteY3" fmla="*/ 652287 h 997174"/>
                <a:gd name="connsiteX4" fmla="*/ 0 w 259212"/>
                <a:gd name="connsiteY4" fmla="*/ 0 h 997174"/>
                <a:gd name="connsiteX5" fmla="*/ 130904 w 259212"/>
                <a:gd name="connsiteY5" fmla="*/ 12679 h 997174"/>
                <a:gd name="connsiteX6" fmla="*/ 259212 w 259212"/>
                <a:gd name="connsiteY6" fmla="*/ 252 h 997174"/>
                <a:gd name="connsiteX7" fmla="*/ 259212 w 259212"/>
                <a:gd name="connsiteY7" fmla="*/ 997174 h 99717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59212" h="997174">
                  <a:moveTo>
                    <a:pt x="259212" y="997174"/>
                  </a:moveTo>
                  <a:lnTo>
                    <a:pt x="225950" y="950971"/>
                  </a:lnTo>
                  <a:cubicBezTo>
                    <a:pt x="167928" y="872057"/>
                    <a:pt x="108062" y="792275"/>
                    <a:pt x="46447" y="711788"/>
                  </a:cubicBezTo>
                  <a:lnTo>
                    <a:pt x="0" y="652287"/>
                  </a:lnTo>
                  <a:lnTo>
                    <a:pt x="0" y="0"/>
                  </a:lnTo>
                  <a:lnTo>
                    <a:pt x="130904" y="12679"/>
                  </a:lnTo>
                  <a:lnTo>
                    <a:pt x="259212" y="252"/>
                  </a:lnTo>
                  <a:lnTo>
                    <a:pt x="259212" y="997174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47" name="Freeform: Shape 1046">
              <a:extLs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>
            <a:xfrm rot="10800000">
              <a:off x="4957799" y="3124267"/>
              <a:ext cx="259211" cy="655966"/>
            </a:xfrm>
            <a:custGeom>
              <a:avLst/>
              <a:gdLst>
                <a:gd name="connsiteX0" fmla="*/ 259211 w 259211"/>
                <a:gd name="connsiteY0" fmla="*/ 655966 h 655966"/>
                <a:gd name="connsiteX1" fmla="*/ 215990 w 259211"/>
                <a:gd name="connsiteY1" fmla="*/ 600598 h 655966"/>
                <a:gd name="connsiteX2" fmla="*/ 16037 w 259211"/>
                <a:gd name="connsiteY2" fmla="*/ 353940 h 655966"/>
                <a:gd name="connsiteX3" fmla="*/ 0 w 259211"/>
                <a:gd name="connsiteY3" fmla="*/ 334871 h 655966"/>
                <a:gd name="connsiteX4" fmla="*/ 0 w 259211"/>
                <a:gd name="connsiteY4" fmla="*/ 0 h 655966"/>
                <a:gd name="connsiteX5" fmla="*/ 2255 w 259211"/>
                <a:gd name="connsiteY5" fmla="*/ 1620 h 655966"/>
                <a:gd name="connsiteX6" fmla="*/ 150577 w 259211"/>
                <a:gd name="connsiteY6" fmla="*/ 78970 h 655966"/>
                <a:gd name="connsiteX7" fmla="*/ 259211 w 259211"/>
                <a:gd name="connsiteY7" fmla="*/ 111370 h 655966"/>
                <a:gd name="connsiteX8" fmla="*/ 259211 w 259211"/>
                <a:gd name="connsiteY8" fmla="*/ 655966 h 6559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259211" h="655966">
                  <a:moveTo>
                    <a:pt x="259211" y="655966"/>
                  </a:moveTo>
                  <a:lnTo>
                    <a:pt x="215990" y="600598"/>
                  </a:lnTo>
                  <a:cubicBezTo>
                    <a:pt x="150966" y="518866"/>
                    <a:pt x="84284" y="436592"/>
                    <a:pt x="16037" y="353940"/>
                  </a:cubicBezTo>
                  <a:lnTo>
                    <a:pt x="0" y="334871"/>
                  </a:lnTo>
                  <a:lnTo>
                    <a:pt x="0" y="0"/>
                  </a:lnTo>
                  <a:lnTo>
                    <a:pt x="2255" y="1620"/>
                  </a:lnTo>
                  <a:cubicBezTo>
                    <a:pt x="48708" y="31773"/>
                    <a:pt x="98344" y="57744"/>
                    <a:pt x="150577" y="78970"/>
                  </a:cubicBezTo>
                  <a:lnTo>
                    <a:pt x="259211" y="111370"/>
                  </a:lnTo>
                  <a:lnTo>
                    <a:pt x="259211" y="655966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48" name="Freeform: Shape 1047">
              <a:extLs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>
            <a:xfrm rot="10800000">
              <a:off x="4221972" y="5300041"/>
              <a:ext cx="259212" cy="562160"/>
            </a:xfrm>
            <a:custGeom>
              <a:avLst/>
              <a:gdLst>
                <a:gd name="connsiteX0" fmla="*/ 259212 w 259212"/>
                <a:gd name="connsiteY0" fmla="*/ 562161 h 562161"/>
                <a:gd name="connsiteX1" fmla="*/ 242829 w 259212"/>
                <a:gd name="connsiteY1" fmla="*/ 550390 h 562161"/>
                <a:gd name="connsiteX2" fmla="*/ 94508 w 259212"/>
                <a:gd name="connsiteY2" fmla="*/ 473040 h 562161"/>
                <a:gd name="connsiteX3" fmla="*/ 0 w 259212"/>
                <a:gd name="connsiteY3" fmla="*/ 444853 h 562161"/>
                <a:gd name="connsiteX4" fmla="*/ 0 w 259212"/>
                <a:gd name="connsiteY4" fmla="*/ 125963 h 562161"/>
                <a:gd name="connsiteX5" fmla="*/ 259212 w 259212"/>
                <a:gd name="connsiteY5" fmla="*/ 0 h 562161"/>
                <a:gd name="connsiteX6" fmla="*/ 259212 w 259212"/>
                <a:gd name="connsiteY6" fmla="*/ 562161 h 56216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59212" h="562161">
                  <a:moveTo>
                    <a:pt x="259212" y="562161"/>
                  </a:moveTo>
                  <a:lnTo>
                    <a:pt x="242829" y="550390"/>
                  </a:lnTo>
                  <a:cubicBezTo>
                    <a:pt x="196377" y="520237"/>
                    <a:pt x="146741" y="494267"/>
                    <a:pt x="94508" y="473040"/>
                  </a:cubicBezTo>
                  <a:lnTo>
                    <a:pt x="0" y="444853"/>
                  </a:lnTo>
                  <a:lnTo>
                    <a:pt x="0" y="125963"/>
                  </a:lnTo>
                  <a:lnTo>
                    <a:pt x="259212" y="0"/>
                  </a:lnTo>
                  <a:lnTo>
                    <a:pt x="259212" y="562161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49" name="Freeform: Shape 1048">
              <a:extLs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>
            <a:xfrm rot="10800000">
              <a:off x="4957797" y="5310189"/>
              <a:ext cx="259211" cy="550692"/>
            </a:xfrm>
            <a:custGeom>
              <a:avLst/>
              <a:gdLst>
                <a:gd name="connsiteX0" fmla="*/ 0 w 259211"/>
                <a:gd name="connsiteY0" fmla="*/ 550693 h 550693"/>
                <a:gd name="connsiteX1" fmla="*/ 0 w 259211"/>
                <a:gd name="connsiteY1" fmla="*/ 0 h 550693"/>
                <a:gd name="connsiteX2" fmla="*/ 259211 w 259211"/>
                <a:gd name="connsiteY2" fmla="*/ 125964 h 550693"/>
                <a:gd name="connsiteX3" fmla="*/ 259211 w 259211"/>
                <a:gd name="connsiteY3" fmla="*/ 439321 h 550693"/>
                <a:gd name="connsiteX4" fmla="*/ 150577 w 259211"/>
                <a:gd name="connsiteY4" fmla="*/ 471722 h 550693"/>
                <a:gd name="connsiteX5" fmla="*/ 2255 w 259211"/>
                <a:gd name="connsiteY5" fmla="*/ 549072 h 550693"/>
                <a:gd name="connsiteX6" fmla="*/ 0 w 259211"/>
                <a:gd name="connsiteY6" fmla="*/ 550693 h 55069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59211" h="550693">
                  <a:moveTo>
                    <a:pt x="0" y="550693"/>
                  </a:moveTo>
                  <a:lnTo>
                    <a:pt x="0" y="0"/>
                  </a:lnTo>
                  <a:lnTo>
                    <a:pt x="259211" y="125964"/>
                  </a:lnTo>
                  <a:lnTo>
                    <a:pt x="259211" y="439321"/>
                  </a:lnTo>
                  <a:lnTo>
                    <a:pt x="150577" y="471722"/>
                  </a:lnTo>
                  <a:cubicBezTo>
                    <a:pt x="98344" y="492949"/>
                    <a:pt x="48708" y="518919"/>
                    <a:pt x="2255" y="549072"/>
                  </a:cubicBezTo>
                  <a:lnTo>
                    <a:pt x="0" y="550693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50" name="Freeform: Shape 1049">
              <a:extLs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>
            <a:xfrm rot="10800000">
              <a:off x="4598247" y="5442411"/>
              <a:ext cx="259212" cy="243747"/>
            </a:xfrm>
            <a:custGeom>
              <a:avLst/>
              <a:gdLst>
                <a:gd name="connsiteX0" fmla="*/ 0 w 259212"/>
                <a:gd name="connsiteY0" fmla="*/ 243747 h 243747"/>
                <a:gd name="connsiteX1" fmla="*/ 0 w 259212"/>
                <a:gd name="connsiteY1" fmla="*/ 0 h 243747"/>
                <a:gd name="connsiteX2" fmla="*/ 136611 w 259212"/>
                <a:gd name="connsiteY2" fmla="*/ 66385 h 243747"/>
                <a:gd name="connsiteX3" fmla="*/ 259212 w 259212"/>
                <a:gd name="connsiteY3" fmla="*/ 6808 h 243747"/>
                <a:gd name="connsiteX4" fmla="*/ 259212 w 259212"/>
                <a:gd name="connsiteY4" fmla="*/ 243496 h 243747"/>
                <a:gd name="connsiteX5" fmla="*/ 130904 w 259212"/>
                <a:gd name="connsiteY5" fmla="*/ 231069 h 243747"/>
                <a:gd name="connsiteX6" fmla="*/ 0 w 259212"/>
                <a:gd name="connsiteY6" fmla="*/ 243747 h 24374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59212" h="243747">
                  <a:moveTo>
                    <a:pt x="0" y="243747"/>
                  </a:moveTo>
                  <a:lnTo>
                    <a:pt x="0" y="0"/>
                  </a:lnTo>
                  <a:lnTo>
                    <a:pt x="136611" y="66385"/>
                  </a:lnTo>
                  <a:lnTo>
                    <a:pt x="259212" y="6808"/>
                  </a:lnTo>
                  <a:lnTo>
                    <a:pt x="259212" y="243496"/>
                  </a:lnTo>
                  <a:lnTo>
                    <a:pt x="130904" y="231069"/>
                  </a:lnTo>
                  <a:lnTo>
                    <a:pt x="0" y="243747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</xdr:grpSp>
    </xdr:grpSp>
    <xdr:clientData/>
  </xdr:twoCellAnchor>
  <xdr:twoCellAnchor>
    <xdr:from>
      <xdr:col>0</xdr:col>
      <xdr:colOff>104439</xdr:colOff>
      <xdr:row>0</xdr:row>
      <xdr:rowOff>0</xdr:rowOff>
    </xdr:from>
    <xdr:to>
      <xdr:col>11</xdr:col>
      <xdr:colOff>36315</xdr:colOff>
      <xdr:row>5</xdr:row>
      <xdr:rowOff>105462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104439" y="0"/>
          <a:ext cx="6637476" cy="957109"/>
          <a:chOff x="-693420" y="0"/>
          <a:chExt cx="6637476" cy="957109"/>
        </a:xfrm>
      </xdr:grpSpPr>
      <xdr:pic macro="[0]!movetn1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69187" y="93783"/>
            <a:ext cx="847440" cy="850361"/>
          </a:xfrm>
          <a:prstGeom prst="rect">
            <a:avLst/>
          </a:prstGeom>
          <a:noFill/>
          <a:ln>
            <a:noFill/>
          </a:ln>
          <a:effectLst>
            <a:glow>
              <a:schemeClr val="accent1">
                <a:lumMod val="50000"/>
                <a:alpha val="40000"/>
              </a:schemeClr>
            </a:glow>
          </a:effectLst>
        </xdr:spPr>
      </xdr:pic>
      <xdr:pic macro="[0]!movetn1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5958" b="-1"/>
          <a:stretch/>
        </xdr:blipFill>
        <xdr:spPr bwMode="auto">
          <a:xfrm>
            <a:off x="-693420" y="0"/>
            <a:ext cx="1040744" cy="957109"/>
          </a:xfrm>
          <a:prstGeom prst="rect">
            <a:avLst/>
          </a:prstGeom>
          <a:noFill/>
          <a:ln>
            <a:noFill/>
          </a:ln>
        </xdr:spPr>
      </xdr:pic>
      <xdr:sp macro="[0]!movetn1" textlink="">
        <xdr:nvSpPr>
          <xdr:cNvPr id="11" name="Text Box 2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53801" y="122368"/>
            <a:ext cx="4890255" cy="5141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anchor="t" anchorCtr="0">
            <a:noAutofit/>
          </a:bodyPr>
          <a:lstStyle/>
          <a:p>
            <a:pPr algn="ctr">
              <a:lnSpc>
                <a:spcPct val="100000"/>
              </a:lnSpc>
              <a:spcAft>
                <a:spcPts val="0"/>
              </a:spcAft>
            </a:pPr>
            <a:r>
              <a:rPr lang="en-US" sz="1200">
                <a:solidFill>
                  <a:srgbClr val="000099"/>
                </a:solidFill>
                <a:effectLst/>
                <a:latin typeface="Arial Narrow" panose="020B0606020202030204" pitchFamily="34" charset="0"/>
                <a:ea typeface="Arial Narrow" panose="020B0606020202030204" pitchFamily="34" charset="0"/>
                <a:cs typeface="Arial Narrow" panose="020B0606020202030204" pitchFamily="34" charset="0"/>
              </a:rPr>
              <a:t>Republic of the Philippines</a:t>
            </a:r>
            <a:endParaRPr lang="en-PH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algn="ctr">
              <a:lnSpc>
                <a:spcPct val="100000"/>
              </a:lnSpc>
              <a:spcAft>
                <a:spcPts val="0"/>
              </a:spcAft>
            </a:pPr>
            <a:r>
              <a:rPr lang="en-US" sz="1100">
                <a:solidFill>
                  <a:srgbClr val="000099"/>
                </a:solidFill>
                <a:effectLst/>
                <a:latin typeface="Adobe Garamond Pro Bold" panose="02020702060506020403" pitchFamily="18" charset="0"/>
                <a:ea typeface="Friz Quadrata Std"/>
                <a:cs typeface="Friz Quadrata Std"/>
              </a:rPr>
              <a:t>TECHNICAL EDUCATION AND SKILLS DEVELOPMENT AUTHORITY</a:t>
            </a:r>
            <a:endParaRPr lang="en-PH" sz="1100">
              <a:effectLst/>
              <a:latin typeface="Adobe Garamond Pro Bold" panose="02020702060506020403" pitchFamily="18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10</xdr:col>
      <xdr:colOff>167640</xdr:colOff>
      <xdr:row>10</xdr:row>
      <xdr:rowOff>52678</xdr:rowOff>
    </xdr:from>
    <xdr:to>
      <xdr:col>12</xdr:col>
      <xdr:colOff>53340</xdr:colOff>
      <xdr:row>12</xdr:row>
      <xdr:rowOff>60298</xdr:rowOff>
    </xdr:to>
    <xdr:sp macro="" textlink="">
      <xdr:nvSpPr>
        <xdr:cNvPr id="1075" name="TextBox 1074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SpPr txBox="1"/>
      </xdr:nvSpPr>
      <xdr:spPr>
        <a:xfrm>
          <a:off x="6263640" y="1729078"/>
          <a:ext cx="11049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1100" b="1" kern="1200">
              <a:solidFill>
                <a:srgbClr val="C00000"/>
              </a:solidFill>
              <a:latin typeface="Artifakt Element Heavy" panose="020B0B03050000020004" pitchFamily="34" charset="0"/>
              <a:ea typeface="Artifakt Element Heavy" panose="020B0B03050000020004" pitchFamily="34" charset="0"/>
            </a:rPr>
            <a:t>Tap to</a:t>
          </a:r>
          <a:r>
            <a:rPr lang="en-PH" sz="1100" b="1" kern="1200" baseline="0">
              <a:solidFill>
                <a:srgbClr val="C00000"/>
              </a:solidFill>
              <a:latin typeface="Artifakt Element Heavy" panose="020B0B03050000020004" pitchFamily="34" charset="0"/>
              <a:ea typeface="Artifakt Element Heavy" panose="020B0B03050000020004" pitchFamily="34" charset="0"/>
            </a:rPr>
            <a:t> slide</a:t>
          </a:r>
          <a:endParaRPr lang="en-PH" sz="1100" b="1" kern="1200">
            <a:solidFill>
              <a:srgbClr val="C00000"/>
            </a:solidFill>
            <a:latin typeface="Artifakt Element Heavy" panose="020B0B03050000020004" pitchFamily="34" charset="0"/>
            <a:ea typeface="Artifakt Element Heavy" panose="020B0B03050000020004" pitchFamily="34" charset="0"/>
          </a:endParaRPr>
        </a:p>
      </xdr:txBody>
    </xdr:sp>
    <xdr:clientData/>
  </xdr:twoCellAnchor>
  <xdr:twoCellAnchor>
    <xdr:from>
      <xdr:col>8</xdr:col>
      <xdr:colOff>28575</xdr:colOff>
      <xdr:row>7</xdr:row>
      <xdr:rowOff>152732</xdr:rowOff>
    </xdr:from>
    <xdr:to>
      <xdr:col>9</xdr:col>
      <xdr:colOff>539115</xdr:colOff>
      <xdr:row>9</xdr:row>
      <xdr:rowOff>160352</xdr:rowOff>
    </xdr:to>
    <xdr:sp macro="" textlink="">
      <xdr:nvSpPr>
        <xdr:cNvPr id="1105" name="TextBox 1104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SpPr txBox="1"/>
      </xdr:nvSpPr>
      <xdr:spPr>
        <a:xfrm>
          <a:off x="4905375" y="1319545"/>
          <a:ext cx="1120140" cy="340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PH" sz="900" b="1" kern="1200">
              <a:solidFill>
                <a:schemeClr val="accent1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rPr>
            <a:t>Service</a:t>
          </a:r>
          <a:r>
            <a:rPr lang="en-PH" sz="900" b="1" kern="1200" baseline="0">
              <a:solidFill>
                <a:schemeClr val="accent1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rPr>
            <a:t> provider</a:t>
          </a:r>
          <a:endParaRPr lang="en-PH" sz="900" b="1" kern="1200">
            <a:solidFill>
              <a:schemeClr val="accent1">
                <a:lumMod val="75000"/>
              </a:schemeClr>
            </a:solidFill>
            <a:latin typeface="Adobe Gothic Std B" panose="020B0800000000000000" pitchFamily="34" charset="-128"/>
            <a:ea typeface="Adobe Gothic Std B" panose="020B0800000000000000" pitchFamily="34" charset="-128"/>
          </a:endParaRPr>
        </a:p>
      </xdr:txBody>
    </xdr:sp>
    <xdr:clientData/>
  </xdr:twoCellAnchor>
  <xdr:twoCellAnchor>
    <xdr:from>
      <xdr:col>7</xdr:col>
      <xdr:colOff>424815</xdr:colOff>
      <xdr:row>5</xdr:row>
      <xdr:rowOff>15572</xdr:rowOff>
    </xdr:from>
    <xdr:to>
      <xdr:col>9</xdr:col>
      <xdr:colOff>531495</xdr:colOff>
      <xdr:row>7</xdr:row>
      <xdr:rowOff>23192</xdr:rowOff>
    </xdr:to>
    <xdr:sp macro="" textlink="">
      <xdr:nvSpPr>
        <xdr:cNvPr id="1106" name="TextBox 1105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SpPr txBox="1"/>
      </xdr:nvSpPr>
      <xdr:spPr>
        <a:xfrm>
          <a:off x="4692015" y="849010"/>
          <a:ext cx="1325880" cy="340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PH" sz="900" b="1" kern="1200">
              <a:solidFill>
                <a:schemeClr val="accent1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rPr>
            <a:t>Client response</a:t>
          </a:r>
        </a:p>
      </xdr:txBody>
    </xdr:sp>
    <xdr:clientData/>
  </xdr:twoCellAnchor>
  <xdr:twoCellAnchor>
    <xdr:from>
      <xdr:col>6</xdr:col>
      <xdr:colOff>426719</xdr:colOff>
      <xdr:row>24</xdr:row>
      <xdr:rowOff>152401</xdr:rowOff>
    </xdr:from>
    <xdr:to>
      <xdr:col>12</xdr:col>
      <xdr:colOff>190500</xdr:colOff>
      <xdr:row>29</xdr:row>
      <xdr:rowOff>106681</xdr:rowOff>
    </xdr:to>
    <xdr:sp macro="" textlink="">
      <xdr:nvSpPr>
        <xdr:cNvPr id="29" name="Text Box 2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084319" y="4175761"/>
          <a:ext cx="3421381" cy="7924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r">
            <a:lnSpc>
              <a:spcPct val="100000"/>
            </a:lnSpc>
            <a:spcAft>
              <a:spcPts val="0"/>
            </a:spcAft>
          </a:pPr>
          <a:endParaRPr lang="en-PH" sz="900">
            <a:solidFill>
              <a:schemeClr val="bg1"/>
            </a:solidFill>
            <a:effectLst/>
            <a:latin typeface="Artifakt Element Heavy" panose="020B0B03050000020004" pitchFamily="34" charset="0"/>
            <a:ea typeface="Artifakt Element Heavy" panose="020B0B030500000200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406747</xdr:colOff>
      <xdr:row>19</xdr:row>
      <xdr:rowOff>80436</xdr:rowOff>
    </xdr:from>
    <xdr:to>
      <xdr:col>3</xdr:col>
      <xdr:colOff>266347</xdr:colOff>
      <xdr:row>29</xdr:row>
      <xdr:rowOff>64702</xdr:rowOff>
    </xdr:to>
    <xdr:sp macro="" textlink="">
      <xdr:nvSpPr>
        <xdr:cNvPr id="1162" name="Logo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SpPr/>
      </xdr:nvSpPr>
      <xdr:spPr>
        <a:xfrm>
          <a:off x="406747" y="3316695"/>
          <a:ext cx="1688400" cy="1687560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2</xdr:col>
      <xdr:colOff>579570</xdr:colOff>
      <xdr:row>2</xdr:row>
      <xdr:rowOff>107574</xdr:rowOff>
    </xdr:from>
    <xdr:to>
      <xdr:col>10</xdr:col>
      <xdr:colOff>593025</xdr:colOff>
      <xdr:row>5</xdr:row>
      <xdr:rowOff>110712</xdr:rowOff>
    </xdr:to>
    <xdr:sp macro="[0]!movetn1" textlink="$D$37">
      <xdr:nvSpPr>
        <xdr:cNvPr id="1168" name="Text Box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SpPr txBox="1">
          <a:spLocks noChangeArrowheads="1"/>
        </xdr:cNvSpPr>
      </xdr:nvSpPr>
      <xdr:spPr bwMode="auto">
        <a:xfrm>
          <a:off x="1798770" y="448233"/>
          <a:ext cx="4890255" cy="51412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ct val="100000"/>
            </a:lnSpc>
            <a:spcAft>
              <a:spcPts val="0"/>
            </a:spcAft>
          </a:pPr>
          <a:fld id="{63B75675-6412-46DA-AC47-5B8722DC4A23}" type="TxLink">
            <a:rPr lang="en-U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Arial"/>
            </a:rPr>
            <a:pPr algn="ctr">
              <a:lnSpc>
                <a:spcPct val="100000"/>
              </a:lnSpc>
              <a:spcAft>
                <a:spcPts val="0"/>
              </a:spcAft>
            </a:pPr>
            <a:t> </a:t>
          </a:fld>
          <a:endParaRPr lang="en-PH" sz="2000">
            <a:solidFill>
              <a:schemeClr val="accent1">
                <a:lumMod val="50000"/>
              </a:schemeClr>
            </a:solidFill>
            <a:effectLst/>
            <a:latin typeface="Adobe Gothic Std B" panose="020B0800000000000000" pitchFamily="34" charset="-128"/>
            <a:ea typeface="Adobe Gothic Std B" panose="020B0800000000000000" pitchFamily="34" charset="-128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129539</xdr:colOff>
      <xdr:row>34</xdr:row>
      <xdr:rowOff>76201</xdr:rowOff>
    </xdr:from>
    <xdr:to>
      <xdr:col>14</xdr:col>
      <xdr:colOff>110066</xdr:colOff>
      <xdr:row>55</xdr:row>
      <xdr:rowOff>110067</xdr:rowOff>
    </xdr:to>
    <xdr:sp macro="" textlink="">
      <xdr:nvSpPr>
        <xdr:cNvPr id="1177" name="Rectangle 1176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SpPr/>
      </xdr:nvSpPr>
      <xdr:spPr>
        <a:xfrm>
          <a:off x="129539" y="5833534"/>
          <a:ext cx="8514927" cy="4504266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7</xdr:col>
      <xdr:colOff>211668</xdr:colOff>
      <xdr:row>27</xdr:row>
      <xdr:rowOff>110066</xdr:rowOff>
    </xdr:from>
    <xdr:to>
      <xdr:col>12</xdr:col>
      <xdr:colOff>585049</xdr:colOff>
      <xdr:row>32</xdr:row>
      <xdr:rowOff>55879</xdr:rowOff>
    </xdr:to>
    <xdr:sp macro="" textlink="">
      <xdr:nvSpPr>
        <xdr:cNvPr id="19" name="Text Box 2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>
          <a:spLocks noChangeArrowheads="1"/>
        </xdr:cNvSpPr>
      </xdr:nvSpPr>
      <xdr:spPr bwMode="auto">
        <a:xfrm>
          <a:off x="4478868" y="4682066"/>
          <a:ext cx="3421381" cy="7924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r">
            <a:lnSpc>
              <a:spcPct val="100000"/>
            </a:lnSpc>
            <a:spcAft>
              <a:spcPts val="0"/>
            </a:spcAft>
          </a:pPr>
          <a:endParaRPr lang="en-PH" sz="1400">
            <a:solidFill>
              <a:schemeClr val="bg1"/>
            </a:solidFill>
            <a:effectLst/>
            <a:latin typeface="Artifakt Element Heavy" panose="020B0B03050000020004" pitchFamily="34" charset="0"/>
            <a:ea typeface="Artifakt Element Heavy" panose="020B0B03050000020004" pitchFamily="34" charset="0"/>
            <a:cs typeface="Arial Narrow" panose="020B0606020202030204" pitchFamily="34" charset="0"/>
          </a:endParaRPr>
        </a:p>
        <a:p>
          <a:pPr algn="r">
            <a:lnSpc>
              <a:spcPct val="100000"/>
            </a:lnSpc>
            <a:spcAft>
              <a:spcPts val="0"/>
            </a:spcAft>
          </a:pPr>
          <a:endParaRPr lang="en-PH" sz="900">
            <a:solidFill>
              <a:schemeClr val="bg1"/>
            </a:solidFill>
            <a:effectLst/>
            <a:latin typeface="Artifakt Element Heavy" panose="020B0B03050000020004" pitchFamily="34" charset="0"/>
            <a:ea typeface="Artifakt Element Heavy" panose="020B0B030500000200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46</xdr:col>
      <xdr:colOff>511831</xdr:colOff>
      <xdr:row>1868</xdr:row>
      <xdr:rowOff>84844</xdr:rowOff>
    </xdr:from>
    <xdr:to>
      <xdr:col>57</xdr:col>
      <xdr:colOff>117195</xdr:colOff>
      <xdr:row>1916</xdr:row>
      <xdr:rowOff>94842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0156131" y="315648094"/>
          <a:ext cx="23341664" cy="9153998"/>
          <a:chOff x="32217360" y="237987840"/>
          <a:chExt cx="22906625" cy="508296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217360" y="238536480"/>
            <a:ext cx="11575778" cy="4336143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4592240" y="237987840"/>
            <a:ext cx="10531745" cy="508296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8</xdr:row>
          <xdr:rowOff>449580</xdr:rowOff>
        </xdr:from>
        <xdr:to>
          <xdr:col>31</xdr:col>
          <xdr:colOff>1470660</xdr:colOff>
          <xdr:row>9</xdr:row>
          <xdr:rowOff>388620</xdr:rowOff>
        </xdr:to>
        <xdr:sp macro="" textlink="">
          <xdr:nvSpPr>
            <xdr:cNvPr id="2059" name="cmdUndo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6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7</xdr:row>
          <xdr:rowOff>175260</xdr:rowOff>
        </xdr:from>
        <xdr:to>
          <xdr:col>31</xdr:col>
          <xdr:colOff>1463040</xdr:colOff>
          <xdr:row>8</xdr:row>
          <xdr:rowOff>373380</xdr:rowOff>
        </xdr:to>
        <xdr:sp macro="" textlink="">
          <xdr:nvSpPr>
            <xdr:cNvPr id="2060" name="cmd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6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10</xdr:row>
          <xdr:rowOff>7620</xdr:rowOff>
        </xdr:from>
        <xdr:to>
          <xdr:col>31</xdr:col>
          <xdr:colOff>1470660</xdr:colOff>
          <xdr:row>11</xdr:row>
          <xdr:rowOff>45720</xdr:rowOff>
        </xdr:to>
        <xdr:sp macro="" textlink="">
          <xdr:nvSpPr>
            <xdr:cNvPr id="2061" name="cmdRedo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6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2219863</xdr:colOff>
      <xdr:row>7</xdr:row>
      <xdr:rowOff>194656</xdr:rowOff>
    </xdr:from>
    <xdr:to>
      <xdr:col>93</xdr:col>
      <xdr:colOff>225226</xdr:colOff>
      <xdr:row>579</xdr:row>
      <xdr:rowOff>184265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30947263" y="2175856"/>
          <a:ext cx="171207963" cy="5904460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367553</xdr:colOff>
      <xdr:row>13</xdr:row>
      <xdr:rowOff>161365</xdr:rowOff>
    </xdr:from>
    <xdr:to>
      <xdr:col>12</xdr:col>
      <xdr:colOff>446666</xdr:colOff>
      <xdr:row>29</xdr:row>
      <xdr:rowOff>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744635" y="3379694"/>
          <a:ext cx="3656031" cy="1145689"/>
        </a:xfrm>
        <a:prstGeom prst="wedgeRectCallout">
          <a:avLst>
            <a:gd name="adj1" fmla="val -57651"/>
            <a:gd name="adj2" fmla="val -1975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PH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PH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NUMBER OF CLIENTS 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 is manually encoded to account for  clients served but did not fill-out CSM form.</a:t>
          </a:r>
          <a:endParaRPr lang="en-PH" sz="1100" b="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484909</xdr:colOff>
      <xdr:row>2</xdr:row>
      <xdr:rowOff>13854</xdr:rowOff>
    </xdr:from>
    <xdr:to>
      <xdr:col>9</xdr:col>
      <xdr:colOff>457096</xdr:colOff>
      <xdr:row>19</xdr:row>
      <xdr:rowOff>53893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4909" y="346363"/>
          <a:ext cx="5458587" cy="60469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251460</xdr:colOff>
      <xdr:row>158</xdr:row>
      <xdr:rowOff>78888</xdr:rowOff>
    </xdr:from>
    <xdr:to>
      <xdr:col>15</xdr:col>
      <xdr:colOff>21964</xdr:colOff>
      <xdr:row>167</xdr:row>
      <xdr:rowOff>69475</xdr:rowOff>
    </xdr:to>
    <xdr:sp macro="" textlink="">
      <xdr:nvSpPr>
        <xdr:cNvPr id="6" name="Speech Bubble: Rectangl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8900160" y="25133448"/>
          <a:ext cx="2422264" cy="1499347"/>
        </a:xfrm>
        <a:prstGeom prst="wedgeRectCallout">
          <a:avLst>
            <a:gd name="adj1" fmla="val -58780"/>
            <a:gd name="adj2" fmla="val -2054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The</a:t>
          </a:r>
          <a:r>
            <a:rPr lang="en-PH" sz="1100" b="1" baseline="0"/>
            <a:t> analysis shall be manually encoded in this area </a:t>
          </a:r>
          <a:endParaRPr lang="en-PH" sz="1100" b="1"/>
        </a:p>
      </xdr:txBody>
    </xdr:sp>
    <xdr:clientData/>
  </xdr:twoCellAnchor>
  <xdr:twoCellAnchor>
    <xdr:from>
      <xdr:col>10</xdr:col>
      <xdr:colOff>317350</xdr:colOff>
      <xdr:row>7</xdr:row>
      <xdr:rowOff>7173</xdr:rowOff>
    </xdr:from>
    <xdr:to>
      <xdr:col>15</xdr:col>
      <xdr:colOff>93233</xdr:colOff>
      <xdr:row>13</xdr:row>
      <xdr:rowOff>91440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966050" y="1180653"/>
          <a:ext cx="2427643" cy="1090107"/>
        </a:xfrm>
        <a:prstGeom prst="wedgeRectCallout">
          <a:avLst>
            <a:gd name="adj1" fmla="val -58746"/>
            <a:gd name="adj2" fmla="val -19766"/>
          </a:avLst>
        </a:prstGeom>
        <a:solidFill>
          <a:srgbClr val="FFCC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Note: </a:t>
          </a:r>
        </a:p>
        <a:p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PH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INTERNAL/EXTERNAL </a:t>
          </a:r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classification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of the repondents must be specified along with the basic classificaiton/category as requirement for it to be counted.</a:t>
          </a:r>
          <a:endParaRPr lang="en-PH">
            <a:effectLst/>
          </a:endParaRPr>
        </a:p>
      </xdr:txBody>
    </xdr:sp>
    <xdr:clientData/>
  </xdr:twoCellAnchor>
  <xdr:twoCellAnchor>
    <xdr:from>
      <xdr:col>10</xdr:col>
      <xdr:colOff>368897</xdr:colOff>
      <xdr:row>44</xdr:row>
      <xdr:rowOff>91441</xdr:rowOff>
    </xdr:from>
    <xdr:to>
      <xdr:col>17</xdr:col>
      <xdr:colOff>373380</xdr:colOff>
      <xdr:row>51</xdr:row>
      <xdr:rowOff>44824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017597" y="7459981"/>
          <a:ext cx="3601123" cy="1126863"/>
        </a:xfrm>
        <a:prstGeom prst="wedgeRectCallout">
          <a:avLst>
            <a:gd name="adj1" fmla="val -57651"/>
            <a:gd name="adj2" fmla="val -1975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PH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PH" sz="1100" b="1" baseline="0">
              <a:solidFill>
                <a:srgbClr val="FFFF00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TOTAL TRANSACTIONS 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 in </a:t>
          </a:r>
          <a:r>
            <a:rPr lang="en-PH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item E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is manually encoded to account for  clients served but did not fill-out CSM form.</a:t>
          </a:r>
          <a:endParaRPr lang="en-PH" sz="1100" b="0"/>
        </a:p>
      </xdr:txBody>
    </xdr:sp>
    <xdr:clientData/>
  </xdr:twoCellAnchor>
  <xdr:twoCellAnchor>
    <xdr:from>
      <xdr:col>10</xdr:col>
      <xdr:colOff>368897</xdr:colOff>
      <xdr:row>84</xdr:row>
      <xdr:rowOff>0</xdr:rowOff>
    </xdr:from>
    <xdr:to>
      <xdr:col>17</xdr:col>
      <xdr:colOff>421117</xdr:colOff>
      <xdr:row>90</xdr:row>
      <xdr:rowOff>0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017597" y="11498580"/>
          <a:ext cx="3648860" cy="1310640"/>
        </a:xfrm>
        <a:prstGeom prst="wedgeRectCallout">
          <a:avLst>
            <a:gd name="adj1" fmla="val -57651"/>
            <a:gd name="adj2" fmla="val -1975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PH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PH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TOTAL TRANSACTIONS 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 in item F reflects the entries from</a:t>
          </a:r>
          <a:r>
            <a:rPr lang="en-PH" sz="1100" b="1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SUMMARY OF CUSTOMERS SERVED PER DECLARED SERVICES IN THE CITIZENS CHARTER (Customers per CC worksheet) </a:t>
          </a:r>
          <a:r>
            <a:rPr lang="en-PH" sz="11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reporting form.</a:t>
          </a:r>
          <a:endParaRPr lang="en-PH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362173</xdr:colOff>
      <xdr:row>51</xdr:row>
      <xdr:rowOff>77546</xdr:rowOff>
    </xdr:from>
    <xdr:to>
      <xdr:col>27</xdr:col>
      <xdr:colOff>396240</xdr:colOff>
      <xdr:row>56</xdr:row>
      <xdr:rowOff>243840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pSpPr/>
      </xdr:nvGrpSpPr>
      <xdr:grpSpPr>
        <a:xfrm>
          <a:off x="8990702" y="8638840"/>
          <a:ext cx="8931538" cy="1029147"/>
          <a:chOff x="9010873" y="8726246"/>
          <a:chExt cx="8934227" cy="1964615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GrpSpPr/>
        </xdr:nvGrpSpPr>
        <xdr:grpSpPr>
          <a:xfrm>
            <a:off x="9010873" y="8726246"/>
            <a:ext cx="8934227" cy="1964615"/>
            <a:chOff x="9031044" y="8864751"/>
            <a:chExt cx="8961452" cy="1982964"/>
          </a:xfrm>
        </xdr:grpSpPr>
        <xdr:sp macro="" textlink="">
          <xdr:nvSpPr>
            <xdr:cNvPr id="5" name="Speech Bubble: Rectangle 4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SpPr/>
          </xdr:nvSpPr>
          <xdr:spPr>
            <a:xfrm>
              <a:off x="9031044" y="8864751"/>
              <a:ext cx="3636980" cy="1975271"/>
            </a:xfrm>
            <a:prstGeom prst="wedgeRectCallout">
              <a:avLst>
                <a:gd name="adj1" fmla="val -57108"/>
                <a:gd name="adj2" fmla="val -2112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PH" sz="1100" b="0"/>
                <a:t>The</a:t>
              </a:r>
              <a:r>
                <a:rPr lang="en-PH" sz="1100" b="0" baseline="0"/>
                <a:t> </a:t>
              </a:r>
              <a:r>
                <a:rPr lang="en-PH" sz="1100" b="1" baseline="0">
                  <a:solidFill>
                    <a:srgbClr val="FFFF00"/>
                  </a:solidFill>
                  <a:latin typeface="Arial Black" panose="020B0A04020102020204" pitchFamily="34" charset="0"/>
                </a:rPr>
                <a:t>OVERALL RATING</a:t>
              </a:r>
              <a:r>
                <a:rPr lang="en-PH" sz="1100" b="0" baseline="0">
                  <a:latin typeface="Arial Black" panose="020B0A04020102020204" pitchFamily="34" charset="0"/>
                </a:rPr>
                <a:t> </a:t>
              </a:r>
              <a:r>
                <a:rPr lang="en-PH" sz="1100" b="0" baseline="0"/>
                <a:t>column is computed by:</a:t>
              </a:r>
            </a:p>
            <a:p>
              <a:pPr algn="l"/>
              <a:endParaRPr lang="en-PH" sz="1100" b="0" baseline="0"/>
            </a:p>
            <a:p>
              <a:pPr algn="l"/>
              <a:r>
                <a:rPr lang="en-PH" sz="1100" b="0" baseline="0"/>
                <a:t>1.) Filtering the </a:t>
              </a:r>
              <a:r>
                <a:rPr lang="en-PH" sz="1100" b="1" baseline="0"/>
                <a:t>specific Citizens Charter service</a:t>
              </a:r>
              <a:r>
                <a:rPr lang="en-PH" sz="1100" b="0" baseline="0"/>
                <a:t> in the </a:t>
              </a:r>
              <a:r>
                <a:rPr lang="en-PH" sz="1100" b="1" baseline="0"/>
                <a:t>Monitoring Report of Customer Feedback Form Results (TESDA-OP-AS-03-F02)</a:t>
              </a:r>
              <a:r>
                <a:rPr lang="en-PH" sz="1100" b="0" baseline="0"/>
                <a:t>. </a:t>
              </a:r>
              <a:r>
                <a:rPr lang="en-PH" sz="1100" b="0" i="1" baseline="0"/>
                <a:t>Example</a:t>
              </a:r>
              <a:r>
                <a:rPr lang="en-PH" sz="1100" b="0" baseline="0"/>
                <a:t>: </a:t>
              </a:r>
              <a:r>
                <a:rPr lang="en-PH" sz="1100" b="0" u="sng" baseline="0"/>
                <a:t>Customer Inquiry and Feedback Through the Public Assistance and Complaints Desk</a:t>
              </a:r>
            </a:p>
            <a:p>
              <a:pPr algn="l"/>
              <a:endParaRPr lang="en-PH" sz="1100" b="0" baseline="0"/>
            </a:p>
            <a:p>
              <a:pPr algn="l"/>
              <a:r>
                <a:rPr lang="en-PH" sz="1100" b="0" baseline="0"/>
                <a:t>2.) Use the following formula to compute:</a:t>
              </a:r>
            </a:p>
            <a:p>
              <a:pPr algn="l"/>
              <a:endParaRPr lang="en-PH" sz="1100" b="0" baseline="0"/>
            </a:p>
            <a:p>
              <a:pPr algn="l"/>
              <a:endParaRPr lang="en-PH" sz="1100" b="0" baseline="0"/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/>
          </xdr:nvSpPr>
          <xdr:spPr>
            <a:xfrm>
              <a:off x="12891245" y="8866094"/>
              <a:ext cx="5101251" cy="1981621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PH" sz="1100" b="1"/>
                <a:t>Note:</a:t>
              </a:r>
              <a:endParaRPr lang="en-PH" sz="1100" b="1" baseline="0"/>
            </a:p>
            <a:p>
              <a:pPr algn="l"/>
              <a:endParaRPr lang="en-PH" sz="1100" baseline="0"/>
            </a:p>
            <a:p>
              <a:pPr algn="l"/>
              <a:r>
                <a:rPr lang="en-PH" sz="1100" baseline="0"/>
                <a:t>1.) The interpretation of the </a:t>
              </a:r>
              <a:r>
                <a:rPr lang="en-PH" sz="1100" b="1" baseline="0"/>
                <a:t>“Number of Responses” </a:t>
              </a:r>
              <a:r>
                <a:rPr lang="en-PH" sz="1100" baseline="0"/>
                <a:t>column in </a:t>
              </a:r>
              <a:r>
                <a:rPr lang="en-PH" sz="1100" b="1" baseline="0"/>
                <a:t>item F </a:t>
              </a:r>
              <a:r>
                <a:rPr lang="en-PH" sz="1100" baseline="0"/>
                <a:t>aligns with the concept of the </a:t>
              </a:r>
              <a:r>
                <a:rPr lang="en-PH" sz="1100" b="1" baseline="0"/>
                <a:t>“Total Transactions” </a:t>
              </a:r>
              <a:r>
                <a:rPr lang="en-PH" sz="1100" baseline="0"/>
                <a:t>column, where the figures are based on the </a:t>
              </a:r>
              <a:r>
                <a:rPr lang="en-PH" sz="1100" b="1" baseline="0"/>
                <a:t>number of clients served</a:t>
              </a:r>
              <a:r>
                <a:rPr lang="en-PH" sz="1100" baseline="0"/>
                <a:t>.    </a:t>
              </a:r>
            </a:p>
            <a:p>
              <a:pPr algn="l"/>
              <a:r>
                <a:rPr lang="en-PH" sz="1100" baseline="0"/>
                <a:t>    - </a:t>
              </a:r>
              <a:r>
                <a:rPr lang="en-PH" sz="1100" b="1" i="1" u="sng" baseline="0"/>
                <a:t>No. of responses: </a:t>
              </a:r>
              <a:r>
                <a:rPr lang="en-PH" sz="1100" i="1" u="sng" baseline="0"/>
                <a:t>no. of clients served and filled out CSM form</a:t>
              </a:r>
            </a:p>
            <a:p>
              <a:r>
                <a:rPr lang="en-PH" sz="1100" i="1" u="none" baseline="0"/>
                <a:t>    - </a:t>
              </a:r>
              <a:r>
                <a:rPr lang="en-PH" sz="1100" b="1" i="1" u="sng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No. of Transactions:</a:t>
              </a:r>
              <a:r>
                <a:rPr lang="en-PH" sz="1100" b="0" i="1" u="sng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The total number of transactions reflects all customers served, including those who did not fill out the CSM form.</a:t>
              </a:r>
              <a:endParaRPr lang="en-PH" b="1">
                <a:effectLst/>
              </a:endParaRPr>
            </a:p>
            <a:p>
              <a:r>
                <a:rPr lang="en-PH" sz="1100" i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   </a:t>
              </a:r>
              <a:endParaRPr lang="en-PH" sz="1100" baseline="0"/>
            </a:p>
            <a:p>
              <a:pPr algn="l"/>
              <a:r>
                <a:rPr lang="en-PH" sz="1100" baseline="0"/>
                <a:t>2.) The </a:t>
              </a:r>
              <a:r>
                <a:rPr lang="en-PH" sz="1100" b="1" baseline="0"/>
                <a:t>Over all rating </a:t>
              </a:r>
              <a:r>
                <a:rPr lang="en-PH" sz="1100" b="0" baseline="0"/>
                <a:t>or </a:t>
              </a:r>
              <a:r>
                <a:rPr lang="en-PH" sz="1100" b="1" baseline="0"/>
                <a:t>score </a:t>
              </a:r>
              <a:r>
                <a:rPr lang="en-PH" sz="1100" b="0" baseline="0"/>
                <a:t>however, is based on the no. of responses on SQD 1-8 for specific CC service rendered as per </a:t>
              </a:r>
              <a:r>
                <a:rPr lang="en-PH" sz="1100" b="1" i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ARTA MC 2022-05 s. 2022.</a:t>
              </a:r>
              <a:endParaRPr lang="en-PH" sz="1100" b="1" baseline="0"/>
            </a:p>
            <a:p>
              <a:pPr algn="l"/>
              <a:endParaRPr lang="en-PH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SpPr/>
          </xdr:nvSpPr>
          <xdr:spPr>
            <a:xfrm>
              <a:off x="12604026" y="9045388"/>
              <a:ext cx="351588" cy="475130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H" sz="1100"/>
            </a:p>
          </xdr:txBody>
        </xdr:sp>
      </xdr:grp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097832" y="10282967"/>
            <a:ext cx="3430905" cy="3503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328864</xdr:colOff>
      <xdr:row>9</xdr:row>
      <xdr:rowOff>40104</xdr:rowOff>
    </xdr:from>
    <xdr:to>
      <xdr:col>9</xdr:col>
      <xdr:colOff>550717</xdr:colOff>
      <xdr:row>13</xdr:row>
      <xdr:rowOff>83890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9352548" y="2109536"/>
          <a:ext cx="2427643" cy="1238922"/>
        </a:xfrm>
        <a:prstGeom prst="wedgeRectCallout">
          <a:avLst>
            <a:gd name="adj1" fmla="val -58085"/>
            <a:gd name="adj2" fmla="val -2054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The</a:t>
          </a:r>
          <a:r>
            <a:rPr lang="en-PH" sz="1100" b="1" baseline="0"/>
            <a:t> number of inquiries on the different channels is to be encoded manually</a:t>
          </a:r>
          <a:endParaRPr lang="en-PH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372534</xdr:colOff>
      <xdr:row>0</xdr:row>
      <xdr:rowOff>193889</xdr:rowOff>
    </xdr:from>
    <xdr:to>
      <xdr:col>6</xdr:col>
      <xdr:colOff>3707554</xdr:colOff>
      <xdr:row>3</xdr:row>
      <xdr:rowOff>160867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7024346" y="193889"/>
          <a:ext cx="4572149" cy="917237"/>
          <a:chOff x="8153400" y="-18848"/>
          <a:chExt cx="4342215" cy="1165115"/>
        </a:xfrm>
      </xdr:grpSpPr>
      <xdr:sp macro="" textlink="">
        <xdr:nvSpPr>
          <xdr:cNvPr id="7" name="Arrow: Pentagon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 flipH="1">
            <a:off x="8153400" y="7620"/>
            <a:ext cx="2217420" cy="1135380"/>
          </a:xfrm>
          <a:prstGeom prst="homePlate">
            <a:avLst>
              <a:gd name="adj" fmla="val 21341"/>
            </a:avLst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 Copy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the provided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texts from the </a:t>
            </a:r>
            <a:r>
              <a:rPr lang="en-PH" sz="1050" b="1" baseline="0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Reference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table 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to the </a:t>
            </a:r>
            <a:r>
              <a:rPr lang="en-PH" sz="1050" b="1" baseline="0">
                <a:solidFill>
                  <a:schemeClr val="accent5"/>
                </a:solidFill>
                <a:effectLst/>
                <a:latin typeface="+mn-lt"/>
                <a:ea typeface="+mn-ea"/>
                <a:cs typeface="+mn-cs"/>
              </a:rPr>
              <a:t>Summary of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accent5"/>
                </a:solidFill>
                <a:effectLst/>
                <a:latin typeface="+mn-lt"/>
                <a:ea typeface="+mn-ea"/>
                <a:cs typeface="+mn-cs"/>
              </a:rPr>
              <a:t>  Clients Comments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column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&amp; </a:t>
            </a:r>
            <a:r>
              <a:rPr lang="en-PH" sz="1050" b="1" baseline="0">
                <a:solidFill>
                  <a:srgbClr val="FFFF00"/>
                </a:solidFill>
                <a:effectLst/>
                <a:latin typeface="+mn-lt"/>
                <a:ea typeface="+mn-ea"/>
                <a:cs typeface="+mn-cs"/>
              </a:rPr>
              <a:t>Actions Taken 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column</a:t>
            </a:r>
            <a:endParaRPr lang="en-PH" sz="1050">
              <a:effectLst/>
            </a:endParaRPr>
          </a:p>
          <a:p>
            <a:pPr algn="l"/>
            <a:endParaRPr lang="en-PH" sz="1050"/>
          </a:p>
        </xdr:txBody>
      </xdr:sp>
      <xdr:sp macro="" textlink="">
        <xdr:nvSpPr>
          <xdr:cNvPr id="6" name="Arrow: Pentagon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 flipH="1">
            <a:off x="9989819" y="-18848"/>
            <a:ext cx="1821180" cy="1165115"/>
          </a:xfrm>
          <a:prstGeom prst="homePlate">
            <a:avLst>
              <a:gd name="adj" fmla="val 21341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5" name="Arrow: Pentagon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 flipH="1">
            <a:off x="10560135" y="0"/>
            <a:ext cx="1935480" cy="1135380"/>
          </a:xfrm>
          <a:prstGeom prst="homePlate">
            <a:avLst>
              <a:gd name="adj" fmla="val 21341"/>
            </a:avLst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  Summary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of Client 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Comments and Actions taken reports are displayed on the </a:t>
            </a:r>
            <a:r>
              <a:rPr lang="en-PH" sz="1050" b="1" baseline="0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Reference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PH" sz="1050" b="1" baseline="0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table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hereunder.</a:t>
            </a:r>
            <a:endParaRPr lang="en-PH" sz="1050">
              <a:effectLst/>
            </a:endParaRPr>
          </a:p>
          <a:p>
            <a:pPr algn="l"/>
            <a:endParaRPr lang="en-PH" sz="105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433254</xdr:colOff>
      <xdr:row>8</xdr:row>
      <xdr:rowOff>144786</xdr:rowOff>
    </xdr:from>
    <xdr:to>
      <xdr:col>19</xdr:col>
      <xdr:colOff>422497</xdr:colOff>
      <xdr:row>12</xdr:row>
      <xdr:rowOff>107575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3481199" y="1887991"/>
          <a:ext cx="2410942" cy="1528543"/>
        </a:xfrm>
        <a:prstGeom prst="wedgeRectCallout">
          <a:avLst>
            <a:gd name="adj1" fmla="val -59115"/>
            <a:gd name="adj2" fmla="val -2092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Information on</a:t>
          </a:r>
          <a:r>
            <a:rPr lang="en-PH" sz="1100" b="1" baseline="0"/>
            <a:t> the </a:t>
          </a:r>
          <a:r>
            <a:rPr lang="en-PH" sz="1100" b="1" baseline="0">
              <a:solidFill>
                <a:srgbClr val="FFFF00"/>
              </a:solidFill>
            </a:rPr>
            <a:t>COMPLAINTS RECEIVED</a:t>
          </a:r>
          <a:r>
            <a:rPr lang="en-PH" sz="1100" b="1" baseline="0"/>
            <a:t> is manually encoded</a:t>
          </a:r>
          <a:endParaRPr lang="en-PH" sz="11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0</xdr:rowOff>
    </xdr:from>
    <xdr:to>
      <xdr:col>3</xdr:col>
      <xdr:colOff>565750</xdr:colOff>
      <xdr:row>10</xdr:row>
      <xdr:rowOff>231913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8470" y="1033670"/>
          <a:ext cx="1977106" cy="12125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ownloads\updated-CUSAT-form-for-Provincial-District-Office-Services_June_All_Years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Monitoring of Feedback Formsq"/>
      <sheetName val="TESDA-OP-TESDO-03-F03"/>
      <sheetName val="TESDA-OP-TESDO-03-F04"/>
      <sheetName val="TESDA-OP-TESDO-03-F05"/>
      <sheetName val="FRONT"/>
      <sheetName val="Feedback Forms"/>
      <sheetName val="Customers Per CC"/>
      <sheetName val="Credit"/>
      <sheetName val="TESDA-OP-AS-03-F07(B)"/>
      <sheetName val="TESDA-OP-TESDO-03-F09"/>
      <sheetName val="TESDA-OP-TESDO-03-F10"/>
      <sheetName val="Feedback Report"/>
      <sheetName val="Customer Served"/>
      <sheetName val="Customer Comments"/>
      <sheetName val="Complaints"/>
      <sheetName val="Pls Read"/>
      <sheetName val="TESDA-OP-TESDO-03-F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1E5458-3430-4D5E-BEB6-D376F63666A7}" name="Table2" displayName="Table2" ref="D2:D8" totalsRowShown="0" headerRowDxfId="42" dataDxfId="41" tableBorderDxfId="40">
  <autoFilter ref="D2:D8" xr:uid="{711E5458-3430-4D5E-BEB6-D376F63666A7}"/>
  <tableColumns count="1">
    <tableColumn id="1" xr3:uid="{8F2754CF-785B-4172-AD6B-02D1C95AC6C7}" name="Type of Transaction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42EAC8-DF85-4FFD-BDE1-B03977A11A0B}" name="Table3" displayName="Table3" ref="F2:F4" totalsRowShown="0" headerRowDxfId="38" dataDxfId="37">
  <autoFilter ref="F2:F4" xr:uid="{E342EAC8-DF85-4FFD-BDE1-B03977A11A0B}"/>
  <tableColumns count="1">
    <tableColumn id="1" xr3:uid="{3588BA7C-6135-4B31-8208-ED28111728EC}" name="Type of  Services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191663-7C18-4431-B5F4-B0869A4FDAE1}" name="Table35" displayName="Table35" ref="H2:H5" totalsRowShown="0" headerRowDxfId="35" dataDxfId="34">
  <autoFilter ref="H2:H5" xr:uid="{98191663-7C18-4431-B5F4-B0869A4FDAE1}"/>
  <tableColumns count="1">
    <tableColumn id="1" xr3:uid="{F3D63E05-02D2-49D7-8A98-917113E1F0B6}" name="Gender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5AC321-4153-4E03-AA39-6A92CB079A27}" name="Table5" displayName="Table5" ref="J2:J6" totalsRowShown="0" headerRowDxfId="32" dataDxfId="30" headerRowBorderDxfId="31" tableBorderDxfId="29" totalsRowBorderDxfId="28">
  <autoFilter ref="J2:J6" xr:uid="{DB5AC321-4153-4E03-AA39-6A92CB079A27}"/>
  <tableColumns count="1">
    <tableColumn id="1" xr3:uid="{8E27CB01-B3BF-4A85-8615-6970129FC9D0}" name="Customer Type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203220-FED2-45BB-9918-C84B08BFB9AC}" name="Table352" displayName="Table352" ref="L2:L5" totalsRowShown="0" headerRowDxfId="26" dataDxfId="25">
  <autoFilter ref="L2:L5" xr:uid="{D1203220-FED2-45BB-9918-C84B08BFB9AC}"/>
  <tableColumns count="1">
    <tableColumn id="1" xr3:uid="{EF3BD4C1-520A-4F1C-9D2B-8C1F995FBEF1}" name="Nature of Transaction (Inquiry/ Complaint)" dataDxfId="2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7734D2A-4730-4497-9488-314BFF215F77}" name="Table6" displayName="Table6" ref="D13:D47" totalsRowShown="0" headerRowDxfId="23" dataDxfId="22">
  <autoFilter ref="D13:D47" xr:uid="{97734D2A-4730-4497-9488-314BFF215F77}"/>
  <tableColumns count="1">
    <tableColumn id="1" xr3:uid="{15B350EE-121C-480A-B38C-956DC31E13EF}" name="Citizens Charter Service" dataDxf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F1EF757-E353-4E9C-9F66-2614540871EE}" name="Table7" displayName="Table7" ref="H13:H19" totalsRowShown="0" headerRowDxfId="20" dataDxfId="19">
  <autoFilter ref="H13:H19" xr:uid="{EF1EF757-E353-4E9C-9F66-2614540871EE}"/>
  <tableColumns count="1">
    <tableColumn id="1" xr3:uid="{27FB96A6-D9F5-486D-90C1-692000C8A4D0}" name="SQD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AABC7A-C30B-44B4-822F-792C4B877A67}" name="Table8" displayName="Table8" ref="L13:L17" totalsRowShown="0" headerRowDxfId="17" dataDxfId="16">
  <autoFilter ref="L13:L17" xr:uid="{4DAABC7A-C30B-44B4-822F-792C4B877A67}"/>
  <tableColumns count="1">
    <tableColumn id="1" xr3:uid="{DBFD4040-17ED-4765-9E0F-B19540A0BDE3}" name="CC3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73995C-2486-4ACE-B4BD-46BC36D549EA}" name="Table9" displayName="Table9" ref="J13:J18" totalsRowShown="0" headerRowDxfId="14" dataDxfId="13">
  <autoFilter ref="J13:J18" xr:uid="{F173995C-2486-4ACE-B4BD-46BC36D549EA}"/>
  <tableColumns count="1">
    <tableColumn id="1" xr3:uid="{723CE5B1-98B7-4F07-BE57-28A8DEDC0250}" name="CC2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2EACD1E-8299-44E4-AC4A-857FEA1BB8DE}" name="Table10" displayName="Table10" ref="N13:N16" totalsRowShown="0" headerRowDxfId="11" dataDxfId="10">
  <autoFilter ref="N13:N16" xr:uid="{12EACD1E-8299-44E4-AC4A-857FEA1BB8DE}"/>
  <tableColumns count="1">
    <tableColumn id="1" xr3:uid="{D2B23EB7-F081-4A1E-8ABD-EE37338D2EEC}" name="Complaint/ Query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4BED45-39BA-4164-B7E4-1D0696730343}" name="Table812" displayName="Table812" ref="I13:I18" totalsRowShown="0" headerRowDxfId="8" dataDxfId="7">
  <autoFilter ref="I13:I18" xr:uid="{484BED45-39BA-4164-B7E4-1D0696730343}"/>
  <tableColumns count="1">
    <tableColumn id="1" xr3:uid="{835FA311-D74A-4815-A1AB-BFFE1179F843}" name="CC1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ED4A9F5-5D26-464C-B3E2-EBA8BE75C72D}" name="Table1013" displayName="Table1013" ref="P13:P21" totalsRowShown="0" headerRowDxfId="5" dataDxfId="4">
  <autoFilter ref="P13:P21" xr:uid="{0ED4A9F5-5D26-464C-B3E2-EBA8BE75C72D}"/>
  <tableColumns count="1">
    <tableColumn id="1" xr3:uid="{0067520D-8574-4C75-9682-7C0F691B2FA4}" name="Complaint/ Query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7F64CA-7ED7-41D6-803D-2A048FEBD4F3}" name="Table13" displayName="Table13" ref="N2:N3" totalsRowShown="0" headerRowDxfId="2" dataDxfId="1">
  <autoFilter ref="N2:N3" xr:uid="{7C7F64CA-7ED7-41D6-803D-2A048FEBD4F3}"/>
  <tableColumns count="1">
    <tableColumn id="1" xr3:uid="{6032C8C7-3403-44AC-BEC7-C31C47917518}" name="For &quot;Did not specify&quot; remark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emf"/><Relationship Id="rId21" Type="http://schemas.openxmlformats.org/officeDocument/2006/relationships/control" Target="../activeX/activeX10.xml"/><Relationship Id="rId42" Type="http://schemas.openxmlformats.org/officeDocument/2006/relationships/control" Target="../activeX/activeX22.xml"/><Relationship Id="rId47" Type="http://schemas.openxmlformats.org/officeDocument/2006/relationships/control" Target="../activeX/activeX26.xml"/><Relationship Id="rId63" Type="http://schemas.openxmlformats.org/officeDocument/2006/relationships/control" Target="../activeX/activeX34.xml"/><Relationship Id="rId68" Type="http://schemas.openxmlformats.org/officeDocument/2006/relationships/image" Target="../media/image31.emf"/><Relationship Id="rId16" Type="http://schemas.openxmlformats.org/officeDocument/2006/relationships/control" Target="../activeX/activeX7.xml"/><Relationship Id="rId11" Type="http://schemas.openxmlformats.org/officeDocument/2006/relationships/image" Target="../media/image6.emf"/><Relationship Id="rId32" Type="http://schemas.openxmlformats.org/officeDocument/2006/relationships/image" Target="../media/image16.emf"/><Relationship Id="rId37" Type="http://schemas.openxmlformats.org/officeDocument/2006/relationships/image" Target="../media/image18.emf"/><Relationship Id="rId53" Type="http://schemas.openxmlformats.org/officeDocument/2006/relationships/control" Target="../activeX/activeX29.xml"/><Relationship Id="rId58" Type="http://schemas.openxmlformats.org/officeDocument/2006/relationships/image" Target="../media/image26.emf"/><Relationship Id="rId74" Type="http://schemas.openxmlformats.org/officeDocument/2006/relationships/control" Target="../activeX/activeX41.xml"/><Relationship Id="rId79" Type="http://schemas.openxmlformats.org/officeDocument/2006/relationships/image" Target="../media/image35.emf"/><Relationship Id="rId5" Type="http://schemas.openxmlformats.org/officeDocument/2006/relationships/image" Target="../media/image3.emf"/><Relationship Id="rId61" Type="http://schemas.openxmlformats.org/officeDocument/2006/relationships/control" Target="../activeX/activeX33.xml"/><Relationship Id="rId82" Type="http://schemas.openxmlformats.org/officeDocument/2006/relationships/control" Target="../activeX/activeX45.xml"/><Relationship Id="rId19" Type="http://schemas.openxmlformats.org/officeDocument/2006/relationships/image" Target="../media/image10.emf"/><Relationship Id="rId14" Type="http://schemas.openxmlformats.org/officeDocument/2006/relationships/control" Target="../activeX/activeX6.xml"/><Relationship Id="rId22" Type="http://schemas.openxmlformats.org/officeDocument/2006/relationships/image" Target="../media/image11.emf"/><Relationship Id="rId27" Type="http://schemas.openxmlformats.org/officeDocument/2006/relationships/control" Target="../activeX/activeX13.xml"/><Relationship Id="rId30" Type="http://schemas.openxmlformats.org/officeDocument/2006/relationships/image" Target="../media/image15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3.xml"/><Relationship Id="rId48" Type="http://schemas.openxmlformats.org/officeDocument/2006/relationships/image" Target="../media/image21.emf"/><Relationship Id="rId56" Type="http://schemas.openxmlformats.org/officeDocument/2006/relationships/image" Target="../media/image25.emf"/><Relationship Id="rId64" Type="http://schemas.openxmlformats.org/officeDocument/2006/relationships/image" Target="../media/image29.emf"/><Relationship Id="rId69" Type="http://schemas.openxmlformats.org/officeDocument/2006/relationships/control" Target="../activeX/activeX37.xml"/><Relationship Id="rId77" Type="http://schemas.openxmlformats.org/officeDocument/2006/relationships/image" Target="../media/image34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8.xml"/><Relationship Id="rId72" Type="http://schemas.openxmlformats.org/officeDocument/2006/relationships/image" Target="../media/image32.emf"/><Relationship Id="rId80" Type="http://schemas.openxmlformats.org/officeDocument/2006/relationships/control" Target="../activeX/activeX4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9.emf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5.xml"/><Relationship Id="rId59" Type="http://schemas.openxmlformats.org/officeDocument/2006/relationships/control" Target="../activeX/activeX32.xml"/><Relationship Id="rId67" Type="http://schemas.openxmlformats.org/officeDocument/2006/relationships/control" Target="../activeX/activeX3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54" Type="http://schemas.openxmlformats.org/officeDocument/2006/relationships/image" Target="../media/image24.emf"/><Relationship Id="rId62" Type="http://schemas.openxmlformats.org/officeDocument/2006/relationships/image" Target="../media/image28.emf"/><Relationship Id="rId70" Type="http://schemas.openxmlformats.org/officeDocument/2006/relationships/control" Target="../activeX/activeX38.xml"/><Relationship Id="rId75" Type="http://schemas.openxmlformats.org/officeDocument/2006/relationships/image" Target="../media/image3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5" Type="http://schemas.openxmlformats.org/officeDocument/2006/relationships/image" Target="../media/image8.emf"/><Relationship Id="rId23" Type="http://schemas.openxmlformats.org/officeDocument/2006/relationships/control" Target="../activeX/activeX11.xml"/><Relationship Id="rId28" Type="http://schemas.openxmlformats.org/officeDocument/2006/relationships/image" Target="../media/image14.emf"/><Relationship Id="rId36" Type="http://schemas.openxmlformats.org/officeDocument/2006/relationships/control" Target="../activeX/activeX18.xml"/><Relationship Id="rId49" Type="http://schemas.openxmlformats.org/officeDocument/2006/relationships/control" Target="../activeX/activeX27.xml"/><Relationship Id="rId57" Type="http://schemas.openxmlformats.org/officeDocument/2006/relationships/control" Target="../activeX/activeX31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control" Target="../activeX/activeX24.xml"/><Relationship Id="rId52" Type="http://schemas.openxmlformats.org/officeDocument/2006/relationships/image" Target="../media/image23.emf"/><Relationship Id="rId60" Type="http://schemas.openxmlformats.org/officeDocument/2006/relationships/image" Target="../media/image27.emf"/><Relationship Id="rId65" Type="http://schemas.openxmlformats.org/officeDocument/2006/relationships/control" Target="../activeX/activeX35.xml"/><Relationship Id="rId73" Type="http://schemas.openxmlformats.org/officeDocument/2006/relationships/control" Target="../activeX/activeX40.xml"/><Relationship Id="rId78" Type="http://schemas.openxmlformats.org/officeDocument/2006/relationships/control" Target="../activeX/activeX43.xml"/><Relationship Id="rId81" Type="http://schemas.openxmlformats.org/officeDocument/2006/relationships/image" Target="../media/image36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20.xml"/><Relationship Id="rId34" Type="http://schemas.openxmlformats.org/officeDocument/2006/relationships/image" Target="../media/image17.emf"/><Relationship Id="rId50" Type="http://schemas.openxmlformats.org/officeDocument/2006/relationships/image" Target="../media/image22.emf"/><Relationship Id="rId55" Type="http://schemas.openxmlformats.org/officeDocument/2006/relationships/control" Target="../activeX/activeX30.xml"/><Relationship Id="rId76" Type="http://schemas.openxmlformats.org/officeDocument/2006/relationships/control" Target="../activeX/activeX42.xml"/><Relationship Id="rId7" Type="http://schemas.openxmlformats.org/officeDocument/2006/relationships/image" Target="../media/image4.emf"/><Relationship Id="rId71" Type="http://schemas.openxmlformats.org/officeDocument/2006/relationships/control" Target="../activeX/activeX39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14.xml"/><Relationship Id="rId24" Type="http://schemas.openxmlformats.org/officeDocument/2006/relationships/image" Target="../media/image12.emf"/><Relationship Id="rId40" Type="http://schemas.openxmlformats.org/officeDocument/2006/relationships/image" Target="../media/image19.emf"/><Relationship Id="rId45" Type="http://schemas.openxmlformats.org/officeDocument/2006/relationships/image" Target="../media/image20.emf"/><Relationship Id="rId66" Type="http://schemas.openxmlformats.org/officeDocument/2006/relationships/image" Target="../media/image3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7.xml"/><Relationship Id="rId5" Type="http://schemas.openxmlformats.org/officeDocument/2006/relationships/image" Target="../media/image42.emf"/><Relationship Id="rId4" Type="http://schemas.openxmlformats.org/officeDocument/2006/relationships/control" Target="../activeX/activeX46.xml"/><Relationship Id="rId9" Type="http://schemas.openxmlformats.org/officeDocument/2006/relationships/image" Target="../media/image44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7271-560C-4ED4-A13A-B76696BEA6A1}">
  <sheetPr codeName="Sheet14"/>
  <dimension ref="C2:P57"/>
  <sheetViews>
    <sheetView topLeftCell="A6" zoomScale="115" zoomScaleNormal="115" workbookViewId="0">
      <selection activeCell="D47" sqref="D47"/>
    </sheetView>
  </sheetViews>
  <sheetFormatPr defaultColWidth="8.88671875" defaultRowHeight="10.199999999999999"/>
  <cols>
    <col min="1" max="3" width="8.88671875" style="281"/>
    <col min="4" max="4" width="63.5546875" style="281" customWidth="1"/>
    <col min="5" max="5" width="3.6640625" style="281" customWidth="1"/>
    <col min="6" max="6" width="112.6640625" style="281" customWidth="1"/>
    <col min="7" max="7" width="8.88671875" style="281"/>
    <col min="8" max="8" width="11.44140625" style="281" customWidth="1"/>
    <col min="9" max="11" width="10" style="281" customWidth="1"/>
    <col min="12" max="12" width="15.33203125" style="281" customWidth="1"/>
    <col min="13" max="13" width="8.88671875" style="281"/>
    <col min="14" max="14" width="15.33203125" style="281" customWidth="1"/>
    <col min="15" max="15" width="8.88671875" style="281"/>
    <col min="16" max="16" width="39.33203125" style="281" customWidth="1"/>
    <col min="17" max="16384" width="8.88671875" style="281"/>
  </cols>
  <sheetData>
    <row r="2" spans="4:16" ht="32.4" customHeight="1">
      <c r="D2" s="286" t="s">
        <v>18</v>
      </c>
      <c r="F2" s="287" t="s">
        <v>295</v>
      </c>
      <c r="H2" s="287" t="s">
        <v>15</v>
      </c>
      <c r="J2" s="288" t="s">
        <v>127</v>
      </c>
      <c r="L2" s="295" t="s">
        <v>601</v>
      </c>
      <c r="N2" s="435" t="s">
        <v>604</v>
      </c>
    </row>
    <row r="3" spans="4:16">
      <c r="D3" s="289" t="s">
        <v>132</v>
      </c>
      <c r="F3" s="286" t="s">
        <v>275</v>
      </c>
      <c r="H3" s="430" t="s">
        <v>116</v>
      </c>
      <c r="J3" s="290" t="s">
        <v>128</v>
      </c>
      <c r="L3" s="346" t="s">
        <v>141</v>
      </c>
      <c r="N3" s="283" t="s">
        <v>117</v>
      </c>
    </row>
    <row r="4" spans="4:16">
      <c r="D4" s="289" t="s">
        <v>133</v>
      </c>
      <c r="F4" s="286" t="s">
        <v>294</v>
      </c>
      <c r="H4" s="430" t="s">
        <v>115</v>
      </c>
      <c r="J4" s="290" t="s">
        <v>129</v>
      </c>
      <c r="L4" s="346" t="s">
        <v>142</v>
      </c>
    </row>
    <row r="5" spans="4:16">
      <c r="D5" s="289" t="s">
        <v>134</v>
      </c>
      <c r="H5" s="430" t="s">
        <v>117</v>
      </c>
      <c r="J5" s="290" t="s">
        <v>130</v>
      </c>
      <c r="L5" s="346" t="s">
        <v>178</v>
      </c>
    </row>
    <row r="6" spans="4:16">
      <c r="D6" s="289" t="s">
        <v>135</v>
      </c>
      <c r="J6" s="291" t="s">
        <v>117</v>
      </c>
    </row>
    <row r="7" spans="4:16">
      <c r="D7" s="289" t="s">
        <v>136</v>
      </c>
    </row>
    <row r="8" spans="4:16">
      <c r="D8" s="292" t="s">
        <v>137</v>
      </c>
    </row>
    <row r="13" spans="4:16" ht="29.4" customHeight="1">
      <c r="D13" s="281" t="s">
        <v>317</v>
      </c>
      <c r="F13" s="293" t="s">
        <v>318</v>
      </c>
      <c r="H13" s="282" t="s">
        <v>532</v>
      </c>
      <c r="I13" s="282" t="s">
        <v>286</v>
      </c>
      <c r="J13" s="282" t="s">
        <v>287</v>
      </c>
      <c r="K13" s="285"/>
      <c r="L13" s="282" t="s">
        <v>288</v>
      </c>
      <c r="N13" s="295" t="s">
        <v>535</v>
      </c>
      <c r="P13" s="295" t="s">
        <v>535</v>
      </c>
    </row>
    <row r="14" spans="4:16">
      <c r="D14" s="313" t="s">
        <v>644</v>
      </c>
      <c r="H14" s="284">
        <v>1</v>
      </c>
      <c r="I14" s="284">
        <v>1</v>
      </c>
      <c r="J14" s="284">
        <v>1</v>
      </c>
      <c r="K14" s="283"/>
      <c r="L14" s="284">
        <v>1</v>
      </c>
      <c r="N14" s="287" t="s">
        <v>142</v>
      </c>
      <c r="P14" s="287" t="s">
        <v>164</v>
      </c>
    </row>
    <row r="15" spans="4:16">
      <c r="D15" s="313" t="s">
        <v>645</v>
      </c>
      <c r="H15" s="284">
        <v>2</v>
      </c>
      <c r="I15" s="284">
        <v>2</v>
      </c>
      <c r="J15" s="284">
        <v>2</v>
      </c>
      <c r="K15" s="283"/>
      <c r="L15" s="284">
        <v>2</v>
      </c>
      <c r="N15" s="287" t="s">
        <v>141</v>
      </c>
      <c r="P15" s="287" t="s">
        <v>165</v>
      </c>
    </row>
    <row r="16" spans="4:16">
      <c r="D16" s="313" t="s">
        <v>646</v>
      </c>
      <c r="H16" s="284">
        <v>3</v>
      </c>
      <c r="I16" s="284">
        <v>3</v>
      </c>
      <c r="J16" s="284">
        <v>3</v>
      </c>
      <c r="K16" s="283"/>
      <c r="L16" s="284">
        <v>3</v>
      </c>
      <c r="N16" s="287" t="s">
        <v>178</v>
      </c>
      <c r="P16" s="287" t="s">
        <v>166</v>
      </c>
    </row>
    <row r="17" spans="3:16">
      <c r="D17" s="313" t="s">
        <v>647</v>
      </c>
      <c r="H17" s="284">
        <v>4</v>
      </c>
      <c r="I17" s="284">
        <v>4</v>
      </c>
      <c r="J17" s="284">
        <v>4</v>
      </c>
      <c r="K17" s="283"/>
      <c r="L17" s="284" t="s">
        <v>534</v>
      </c>
      <c r="P17" s="287" t="s">
        <v>167</v>
      </c>
    </row>
    <row r="18" spans="3:16">
      <c r="D18" s="313" t="s">
        <v>648</v>
      </c>
      <c r="H18" s="284">
        <v>5</v>
      </c>
      <c r="I18" s="284"/>
      <c r="J18" s="284" t="s">
        <v>533</v>
      </c>
      <c r="K18" s="283"/>
      <c r="L18" s="284"/>
      <c r="P18" s="287" t="s">
        <v>168</v>
      </c>
    </row>
    <row r="19" spans="3:16">
      <c r="D19" s="313" t="s">
        <v>629</v>
      </c>
      <c r="H19" s="284" t="s">
        <v>178</v>
      </c>
      <c r="I19" s="283"/>
      <c r="J19" s="284"/>
      <c r="K19" s="283"/>
      <c r="L19" s="284"/>
      <c r="P19" s="287" t="s">
        <v>169</v>
      </c>
    </row>
    <row r="20" spans="3:16">
      <c r="D20" s="313" t="s">
        <v>649</v>
      </c>
      <c r="P20" s="287" t="s">
        <v>588</v>
      </c>
    </row>
    <row r="21" spans="3:16">
      <c r="D21" s="313" t="s">
        <v>607</v>
      </c>
      <c r="H21" s="281" t="s">
        <v>260</v>
      </c>
      <c r="I21" s="281" t="s">
        <v>575</v>
      </c>
      <c r="P21" s="287"/>
    </row>
    <row r="22" spans="3:16" s="312" customFormat="1">
      <c r="C22" s="281"/>
      <c r="D22" s="313" t="s">
        <v>630</v>
      </c>
    </row>
    <row r="23" spans="3:16" s="312" customFormat="1">
      <c r="C23" s="281"/>
      <c r="D23" s="313" t="s">
        <v>606</v>
      </c>
    </row>
    <row r="24" spans="3:16" s="312" customFormat="1">
      <c r="C24" s="281"/>
      <c r="D24" s="313" t="s">
        <v>631</v>
      </c>
    </row>
    <row r="25" spans="3:16">
      <c r="D25" s="313" t="s">
        <v>632</v>
      </c>
      <c r="H25" s="281" t="s">
        <v>562</v>
      </c>
      <c r="I25" s="310" t="s">
        <v>572</v>
      </c>
    </row>
    <row r="26" spans="3:16">
      <c r="D26" s="313" t="s">
        <v>633</v>
      </c>
      <c r="H26" s="281" t="s">
        <v>563</v>
      </c>
      <c r="I26" s="281" t="s">
        <v>573</v>
      </c>
    </row>
    <row r="27" spans="3:16">
      <c r="D27" s="313" t="s">
        <v>650</v>
      </c>
      <c r="H27" s="281" t="s">
        <v>564</v>
      </c>
      <c r="I27" s="310" t="s">
        <v>572</v>
      </c>
    </row>
    <row r="28" spans="3:16">
      <c r="D28" s="313" t="s">
        <v>651</v>
      </c>
      <c r="H28" s="281" t="s">
        <v>565</v>
      </c>
      <c r="I28" s="310" t="s">
        <v>574</v>
      </c>
    </row>
    <row r="29" spans="3:16">
      <c r="D29" s="313" t="s">
        <v>652</v>
      </c>
      <c r="H29" s="281" t="s">
        <v>566</v>
      </c>
      <c r="I29" s="310" t="s">
        <v>572</v>
      </c>
    </row>
    <row r="30" spans="3:16">
      <c r="D30" s="313" t="s">
        <v>653</v>
      </c>
      <c r="H30" s="281" t="s">
        <v>567</v>
      </c>
      <c r="I30" s="310" t="s">
        <v>574</v>
      </c>
    </row>
    <row r="31" spans="3:16">
      <c r="D31" s="313" t="s">
        <v>654</v>
      </c>
      <c r="H31" s="281" t="s">
        <v>568</v>
      </c>
      <c r="I31" s="310" t="s">
        <v>572</v>
      </c>
    </row>
    <row r="32" spans="3:16">
      <c r="D32" s="313" t="s">
        <v>655</v>
      </c>
      <c r="H32" s="281" t="s">
        <v>569</v>
      </c>
      <c r="I32" s="310" t="s">
        <v>572</v>
      </c>
    </row>
    <row r="33" spans="4:9">
      <c r="D33" s="313" t="s">
        <v>656</v>
      </c>
      <c r="H33" s="281" t="s">
        <v>570</v>
      </c>
      <c r="I33" s="310" t="s">
        <v>574</v>
      </c>
    </row>
    <row r="34" spans="4:9">
      <c r="D34" s="487" t="s">
        <v>657</v>
      </c>
      <c r="H34" s="281" t="s">
        <v>571</v>
      </c>
      <c r="I34" s="310" t="s">
        <v>574</v>
      </c>
    </row>
    <row r="35" spans="4:9">
      <c r="D35" s="313" t="s">
        <v>658</v>
      </c>
      <c r="H35" s="281" t="s">
        <v>561</v>
      </c>
      <c r="I35" s="310" t="s">
        <v>572</v>
      </c>
    </row>
    <row r="36" spans="4:9">
      <c r="D36" s="313" t="s">
        <v>659</v>
      </c>
    </row>
    <row r="37" spans="4:9">
      <c r="D37" s="313" t="s">
        <v>133</v>
      </c>
      <c r="H37" s="281" t="s">
        <v>576</v>
      </c>
    </row>
    <row r="38" spans="4:9">
      <c r="D38" s="313" t="s">
        <v>660</v>
      </c>
      <c r="H38" s="311">
        <v>2024</v>
      </c>
    </row>
    <row r="39" spans="4:9">
      <c r="D39" s="313" t="s">
        <v>661</v>
      </c>
      <c r="H39" s="311">
        <f>H38+4</f>
        <v>2028</v>
      </c>
    </row>
    <row r="40" spans="4:9" ht="13.2" customHeight="1">
      <c r="D40" s="313" t="s">
        <v>662</v>
      </c>
      <c r="F40" s="294" t="s">
        <v>319</v>
      </c>
      <c r="H40" s="311">
        <f t="shared" ref="H40:H57" si="0">H39+4</f>
        <v>2032</v>
      </c>
    </row>
    <row r="41" spans="4:9">
      <c r="D41" s="313" t="s">
        <v>663</v>
      </c>
      <c r="H41" s="311">
        <f t="shared" si="0"/>
        <v>2036</v>
      </c>
    </row>
    <row r="42" spans="4:9">
      <c r="D42" s="313" t="s">
        <v>664</v>
      </c>
      <c r="H42" s="311">
        <f t="shared" si="0"/>
        <v>2040</v>
      </c>
    </row>
    <row r="43" spans="4:9">
      <c r="D43" s="313" t="s">
        <v>665</v>
      </c>
      <c r="H43" s="311">
        <f t="shared" si="0"/>
        <v>2044</v>
      </c>
    </row>
    <row r="44" spans="4:9">
      <c r="D44" s="313" t="s">
        <v>666</v>
      </c>
      <c r="H44" s="311">
        <f t="shared" si="0"/>
        <v>2048</v>
      </c>
    </row>
    <row r="45" spans="4:9">
      <c r="D45" s="313" t="s">
        <v>667</v>
      </c>
      <c r="H45" s="311">
        <f t="shared" si="0"/>
        <v>2052</v>
      </c>
    </row>
    <row r="46" spans="4:9">
      <c r="D46" s="313" t="s">
        <v>657</v>
      </c>
      <c r="H46" s="311">
        <f t="shared" si="0"/>
        <v>2056</v>
      </c>
    </row>
    <row r="47" spans="4:9">
      <c r="D47" s="313" t="s">
        <v>640</v>
      </c>
      <c r="H47" s="311">
        <f t="shared" si="0"/>
        <v>2060</v>
      </c>
    </row>
    <row r="48" spans="4:9">
      <c r="H48" s="311">
        <f t="shared" si="0"/>
        <v>2064</v>
      </c>
    </row>
    <row r="49" spans="8:8">
      <c r="H49" s="311">
        <f t="shared" si="0"/>
        <v>2068</v>
      </c>
    </row>
    <row r="50" spans="8:8">
      <c r="H50" s="311">
        <f t="shared" si="0"/>
        <v>2072</v>
      </c>
    </row>
    <row r="51" spans="8:8">
      <c r="H51" s="311">
        <f t="shared" si="0"/>
        <v>2076</v>
      </c>
    </row>
    <row r="52" spans="8:8">
      <c r="H52" s="311">
        <f t="shared" si="0"/>
        <v>2080</v>
      </c>
    </row>
    <row r="53" spans="8:8">
      <c r="H53" s="311">
        <f t="shared" si="0"/>
        <v>2084</v>
      </c>
    </row>
    <row r="54" spans="8:8">
      <c r="H54" s="311">
        <f t="shared" si="0"/>
        <v>2088</v>
      </c>
    </row>
    <row r="55" spans="8:8">
      <c r="H55" s="311">
        <f t="shared" si="0"/>
        <v>2092</v>
      </c>
    </row>
    <row r="56" spans="8:8">
      <c r="H56" s="311">
        <f t="shared" si="0"/>
        <v>2096</v>
      </c>
    </row>
    <row r="57" spans="8:8">
      <c r="H57" s="311">
        <f t="shared" si="0"/>
        <v>2100</v>
      </c>
    </row>
  </sheetData>
  <phoneticPr fontId="89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outlinePr summaryBelow="0" summaryRight="0"/>
  </sheetPr>
  <dimension ref="A1:BP547"/>
  <sheetViews>
    <sheetView zoomScale="55" zoomScaleNormal="55" zoomScaleSheetLayoutView="55" workbookViewId="0">
      <pane ySplit="9" topLeftCell="A50" activePane="bottomLeft" state="frozen"/>
      <selection pane="bottomLeft" activeCell="C5" sqref="C5:AC5"/>
    </sheetView>
  </sheetViews>
  <sheetFormatPr defaultColWidth="12.5546875" defaultRowHeight="15" customHeight="1"/>
  <cols>
    <col min="1" max="1" width="5.6640625" customWidth="1"/>
    <col min="2" max="2" width="42.6640625" customWidth="1"/>
    <col min="3" max="3" width="17.6640625" customWidth="1"/>
    <col min="4" max="4" width="26.33203125" style="247" customWidth="1"/>
    <col min="5" max="5" width="21.5546875" customWidth="1"/>
    <col min="6" max="6" width="10.5546875" customWidth="1"/>
    <col min="7" max="7" width="9.6640625" style="119" customWidth="1"/>
    <col min="8" max="8" width="19.109375" style="234" customWidth="1"/>
    <col min="9" max="9" width="12.6640625" style="116" customWidth="1"/>
    <col min="10" max="10" width="19.6640625" style="116" customWidth="1"/>
    <col min="11" max="11" width="12.33203125" customWidth="1"/>
    <col min="12" max="12" width="15.44140625" customWidth="1"/>
    <col min="13" max="13" width="28.5546875" customWidth="1"/>
    <col min="14" max="14" width="15.6640625" customWidth="1"/>
    <col min="15" max="15" width="13.6640625" customWidth="1"/>
    <col min="16" max="18" width="9.88671875" style="214" customWidth="1"/>
    <col min="19" max="25" width="5.88671875" customWidth="1"/>
    <col min="26" max="27" width="5.88671875" style="119" customWidth="1"/>
    <col min="28" max="28" width="15.6640625" style="116" customWidth="1"/>
    <col min="29" max="29" width="15.6640625" customWidth="1"/>
    <col min="30" max="30" width="16.88671875" customWidth="1"/>
    <col min="31" max="31" width="15.33203125" style="190" customWidth="1"/>
    <col min="32" max="40" width="9.109375" style="159" customWidth="1"/>
    <col min="41" max="41" width="5.44140625" style="221" customWidth="1"/>
    <col min="42" max="42" width="11.109375" style="179" customWidth="1"/>
    <col min="43" max="43" width="26.33203125" style="160" customWidth="1"/>
    <col min="44" max="44" width="21.44140625" style="161" customWidth="1"/>
    <col min="45" max="46" width="24.6640625" style="161" customWidth="1"/>
    <col min="47" max="51" width="12.5546875" style="161" customWidth="1"/>
    <col min="52" max="52" width="12.5546875" customWidth="1"/>
    <col min="53" max="53" width="27.6640625" customWidth="1"/>
    <col min="54" max="56" width="22.88671875" customWidth="1"/>
    <col min="57" max="65" width="12.5546875" customWidth="1"/>
  </cols>
  <sheetData>
    <row r="1" spans="1:68" ht="15.75" customHeight="1">
      <c r="A1" s="1"/>
      <c r="B1" s="1"/>
      <c r="C1" s="1"/>
      <c r="D1" s="248"/>
      <c r="E1" s="1"/>
      <c r="F1" s="1"/>
      <c r="G1" s="117"/>
      <c r="H1" s="231"/>
      <c r="I1" s="114"/>
      <c r="J1" s="114"/>
      <c r="K1" s="1"/>
      <c r="L1" s="1"/>
      <c r="M1" s="1"/>
      <c r="N1" s="1"/>
      <c r="O1" s="1"/>
      <c r="P1" s="210"/>
      <c r="Q1" s="210"/>
      <c r="R1" s="210"/>
      <c r="S1" s="1"/>
      <c r="T1" s="1"/>
      <c r="U1" s="1"/>
      <c r="V1" s="1"/>
      <c r="W1" s="1"/>
      <c r="X1" s="1"/>
      <c r="Y1" s="1"/>
      <c r="Z1" s="117"/>
      <c r="AA1" s="117"/>
      <c r="AB1" s="114"/>
      <c r="AC1" s="122"/>
      <c r="AD1" s="2"/>
      <c r="AE1" s="157"/>
      <c r="AF1" s="158"/>
      <c r="AG1" s="158"/>
      <c r="AH1" s="158"/>
    </row>
    <row r="2" spans="1:68" ht="15.75" customHeight="1">
      <c r="A2" s="136"/>
      <c r="B2" s="136"/>
      <c r="C2" s="136"/>
      <c r="D2" s="249"/>
      <c r="E2" s="136"/>
      <c r="F2" s="136"/>
      <c r="G2" s="137"/>
      <c r="H2" s="231"/>
      <c r="I2" s="138"/>
      <c r="J2" s="138"/>
      <c r="K2" s="136"/>
      <c r="L2" s="136"/>
      <c r="M2" s="136"/>
      <c r="N2" s="136"/>
      <c r="O2" s="136"/>
      <c r="P2" s="211"/>
      <c r="Q2" s="211"/>
      <c r="R2" s="211"/>
      <c r="S2" s="136"/>
      <c r="T2" s="136"/>
      <c r="U2" s="136"/>
      <c r="V2" s="136"/>
      <c r="W2" s="136"/>
      <c r="X2" s="136"/>
      <c r="Y2" s="136"/>
      <c r="Z2" s="137"/>
      <c r="AA2" s="137"/>
      <c r="AB2" s="228"/>
      <c r="AC2" s="139"/>
      <c r="AD2" s="2"/>
      <c r="AE2" s="157"/>
      <c r="AF2" s="158"/>
      <c r="AG2" s="158"/>
      <c r="AH2" s="158"/>
    </row>
    <row r="3" spans="1:68" ht="22.2" customHeight="1">
      <c r="A3" s="144" t="s">
        <v>0</v>
      </c>
      <c r="B3" s="144"/>
      <c r="C3" s="660" t="s">
        <v>1</v>
      </c>
      <c r="D3" s="661"/>
      <c r="E3" s="661"/>
      <c r="F3" s="661"/>
      <c r="G3" s="661"/>
      <c r="H3" s="661"/>
      <c r="I3" s="661"/>
      <c r="J3" s="661"/>
      <c r="K3" s="661"/>
      <c r="L3" s="661"/>
      <c r="M3" s="661"/>
      <c r="N3" s="661"/>
      <c r="O3" s="661"/>
      <c r="P3" s="661"/>
      <c r="Q3" s="661"/>
      <c r="R3" s="661"/>
      <c r="S3" s="661"/>
      <c r="T3" s="661"/>
      <c r="U3" s="661"/>
      <c r="V3" s="661"/>
      <c r="W3" s="661"/>
      <c r="X3" s="661"/>
      <c r="Y3" s="661"/>
      <c r="Z3" s="661"/>
      <c r="AA3" s="661"/>
      <c r="AB3" s="661"/>
      <c r="AC3" s="661"/>
      <c r="AD3" s="131"/>
      <c r="AE3" s="157"/>
      <c r="AF3" s="158"/>
      <c r="AG3" s="158"/>
      <c r="AH3" s="158"/>
    </row>
    <row r="4" spans="1:68" ht="28.5" customHeight="1">
      <c r="A4" s="144" t="s">
        <v>2</v>
      </c>
      <c r="B4" s="144"/>
      <c r="C4" s="660" t="s">
        <v>3</v>
      </c>
      <c r="D4" s="661"/>
      <c r="E4" s="661"/>
      <c r="F4" s="661"/>
      <c r="G4" s="661"/>
      <c r="H4" s="661"/>
      <c r="I4" s="661"/>
      <c r="J4" s="661"/>
      <c r="K4" s="661"/>
      <c r="L4" s="661"/>
      <c r="M4" s="661"/>
      <c r="N4" s="661"/>
      <c r="O4" s="661"/>
      <c r="P4" s="661"/>
      <c r="Q4" s="661"/>
      <c r="R4" s="661"/>
      <c r="S4" s="661"/>
      <c r="T4" s="661"/>
      <c r="U4" s="661"/>
      <c r="V4" s="661"/>
      <c r="W4" s="661"/>
      <c r="X4" s="661"/>
      <c r="Y4" s="661"/>
      <c r="Z4" s="661"/>
      <c r="AA4" s="661"/>
      <c r="AB4" s="661"/>
      <c r="AC4" s="661"/>
      <c r="AD4" s="131"/>
      <c r="AE4" s="157"/>
      <c r="AF4" s="158"/>
      <c r="AG4" s="158"/>
      <c r="AH4" s="158"/>
    </row>
    <row r="5" spans="1:68" ht="38.25" customHeight="1">
      <c r="A5" s="144" t="s">
        <v>4</v>
      </c>
      <c r="B5" s="144"/>
      <c r="C5" s="660" t="s">
        <v>322</v>
      </c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  <c r="U5" s="661"/>
      <c r="V5" s="661"/>
      <c r="W5" s="661"/>
      <c r="X5" s="661"/>
      <c r="Y5" s="661"/>
      <c r="Z5" s="661"/>
      <c r="AA5" s="661"/>
      <c r="AB5" s="661"/>
      <c r="AC5" s="661"/>
      <c r="AD5" s="131"/>
      <c r="AE5" s="157"/>
      <c r="AF5" s="158"/>
      <c r="AG5" s="158"/>
      <c r="AH5" s="158"/>
    </row>
    <row r="6" spans="1:68" ht="15.75" customHeight="1" thickBot="1">
      <c r="A6" s="145"/>
      <c r="B6" s="140"/>
      <c r="C6" s="140"/>
      <c r="D6" s="250"/>
      <c r="E6" s="140"/>
      <c r="F6" s="140"/>
      <c r="G6" s="141"/>
      <c r="H6" s="232"/>
      <c r="I6" s="142"/>
      <c r="J6" s="142"/>
      <c r="K6" s="140"/>
      <c r="L6" s="140"/>
      <c r="M6" s="140"/>
      <c r="N6" s="140"/>
      <c r="O6" s="140"/>
      <c r="P6" s="212"/>
      <c r="Q6" s="212"/>
      <c r="R6" s="212"/>
      <c r="S6" s="140"/>
      <c r="T6" s="140"/>
      <c r="U6" s="140"/>
      <c r="V6" s="140"/>
      <c r="W6" s="140"/>
      <c r="X6" s="140"/>
      <c r="Y6" s="140"/>
      <c r="Z6" s="141"/>
      <c r="AA6" s="141"/>
      <c r="AB6" s="142"/>
      <c r="AC6" s="143"/>
      <c r="AD6" s="131"/>
      <c r="AE6" s="157"/>
      <c r="AF6" s="158"/>
      <c r="AG6" s="158"/>
      <c r="AH6" s="158"/>
    </row>
    <row r="7" spans="1:68" ht="36" customHeight="1" thickTop="1">
      <c r="A7" s="664" t="s">
        <v>5</v>
      </c>
      <c r="B7" s="670"/>
      <c r="C7" s="670"/>
      <c r="D7" s="665" t="s">
        <v>303</v>
      </c>
      <c r="E7" s="668"/>
      <c r="F7" s="668"/>
      <c r="G7" s="668"/>
      <c r="H7" s="668"/>
      <c r="I7" s="668"/>
      <c r="J7" s="668"/>
      <c r="K7" s="668"/>
      <c r="L7" s="668"/>
      <c r="M7" s="668"/>
      <c r="N7" s="668"/>
      <c r="O7" s="668"/>
      <c r="P7" s="664" t="s">
        <v>304</v>
      </c>
      <c r="Q7" s="664"/>
      <c r="R7" s="664"/>
      <c r="S7" s="664" t="s">
        <v>171</v>
      </c>
      <c r="T7" s="664"/>
      <c r="U7" s="664"/>
      <c r="V7" s="664"/>
      <c r="W7" s="664"/>
      <c r="X7" s="664"/>
      <c r="Y7" s="664"/>
      <c r="Z7" s="664"/>
      <c r="AA7" s="664"/>
      <c r="AB7" s="664" t="s">
        <v>7</v>
      </c>
      <c r="AC7" s="664" t="s">
        <v>8</v>
      </c>
      <c r="AD7" s="132"/>
      <c r="AE7" s="162"/>
      <c r="AF7" s="163"/>
      <c r="AG7" s="163"/>
      <c r="AH7" s="163"/>
      <c r="AI7" s="164"/>
      <c r="AJ7" s="164"/>
      <c r="AK7" s="164"/>
      <c r="AL7" s="164"/>
      <c r="AM7" s="164"/>
      <c r="AN7" s="164"/>
      <c r="AO7" s="222"/>
      <c r="AP7" s="225"/>
      <c r="AQ7" s="165"/>
    </row>
    <row r="8" spans="1:68" s="113" customFormat="1" ht="28.5" customHeight="1">
      <c r="A8" s="669" t="s">
        <v>9</v>
      </c>
      <c r="B8" s="669" t="s">
        <v>10</v>
      </c>
      <c r="C8" s="667" t="s">
        <v>11</v>
      </c>
      <c r="D8" s="667" t="s">
        <v>12</v>
      </c>
      <c r="E8" s="667" t="s">
        <v>13</v>
      </c>
      <c r="F8" s="669" t="s">
        <v>14</v>
      </c>
      <c r="G8" s="669" t="s">
        <v>15</v>
      </c>
      <c r="H8" s="667" t="s">
        <v>16</v>
      </c>
      <c r="I8" s="667" t="s">
        <v>17</v>
      </c>
      <c r="J8" s="667" t="s">
        <v>695</v>
      </c>
      <c r="K8" s="667" t="s">
        <v>305</v>
      </c>
      <c r="L8" s="667" t="s">
        <v>18</v>
      </c>
      <c r="M8" s="667" t="s">
        <v>19</v>
      </c>
      <c r="N8" s="667" t="s">
        <v>20</v>
      </c>
      <c r="O8" s="667" t="s">
        <v>21</v>
      </c>
      <c r="P8" s="664"/>
      <c r="Q8" s="664"/>
      <c r="R8" s="664"/>
      <c r="S8" s="664"/>
      <c r="T8" s="664"/>
      <c r="U8" s="664"/>
      <c r="V8" s="664"/>
      <c r="W8" s="664"/>
      <c r="X8" s="664"/>
      <c r="Y8" s="664"/>
      <c r="Z8" s="664"/>
      <c r="AA8" s="664"/>
      <c r="AB8" s="665"/>
      <c r="AC8" s="666"/>
      <c r="AD8" s="133"/>
      <c r="AE8" s="662" t="s">
        <v>302</v>
      </c>
      <c r="AF8" s="158"/>
      <c r="AG8" s="158"/>
      <c r="AH8" s="158"/>
      <c r="AI8" s="159"/>
      <c r="AJ8" s="159"/>
      <c r="AK8" s="159"/>
      <c r="AL8" s="159"/>
      <c r="AM8" s="159"/>
      <c r="AN8" s="159"/>
      <c r="AO8" s="221"/>
      <c r="AP8" s="179"/>
      <c r="AQ8" s="672" t="s">
        <v>298</v>
      </c>
      <c r="AR8" s="672" t="s">
        <v>301</v>
      </c>
      <c r="AS8" s="672" t="s">
        <v>299</v>
      </c>
      <c r="AT8" s="676" t="s">
        <v>300</v>
      </c>
      <c r="AU8" s="161"/>
      <c r="AV8" s="161"/>
      <c r="AW8" s="161"/>
      <c r="AX8" s="161"/>
      <c r="AY8" s="161"/>
    </row>
    <row r="9" spans="1:68" s="120" customFormat="1" ht="46.95" customHeight="1">
      <c r="A9" s="668"/>
      <c r="B9" s="668"/>
      <c r="C9" s="668"/>
      <c r="D9" s="668"/>
      <c r="E9" s="668"/>
      <c r="F9" s="668"/>
      <c r="G9" s="668"/>
      <c r="H9" s="667"/>
      <c r="I9" s="669"/>
      <c r="J9" s="669"/>
      <c r="K9" s="667"/>
      <c r="L9" s="668"/>
      <c r="M9" s="668"/>
      <c r="N9" s="668"/>
      <c r="O9" s="668"/>
      <c r="P9" s="239" t="s">
        <v>22</v>
      </c>
      <c r="Q9" s="239" t="s">
        <v>23</v>
      </c>
      <c r="R9" s="239" t="s">
        <v>24</v>
      </c>
      <c r="S9" s="239" t="s">
        <v>27</v>
      </c>
      <c r="T9" s="239" t="s">
        <v>28</v>
      </c>
      <c r="U9" s="239" t="s">
        <v>29</v>
      </c>
      <c r="V9" s="239" t="s">
        <v>30</v>
      </c>
      <c r="W9" s="239" t="s">
        <v>31</v>
      </c>
      <c r="X9" s="239" t="s">
        <v>32</v>
      </c>
      <c r="Y9" s="239" t="s">
        <v>33</v>
      </c>
      <c r="Z9" s="239" t="s">
        <v>34</v>
      </c>
      <c r="AA9" s="239" t="s">
        <v>35</v>
      </c>
      <c r="AB9" s="665"/>
      <c r="AC9" s="666"/>
      <c r="AD9" s="133"/>
      <c r="AE9" s="663"/>
      <c r="AF9" s="166" t="s">
        <v>27</v>
      </c>
      <c r="AG9" s="166" t="s">
        <v>28</v>
      </c>
      <c r="AH9" s="166" t="s">
        <v>29</v>
      </c>
      <c r="AI9" s="166" t="s">
        <v>30</v>
      </c>
      <c r="AJ9" s="166" t="s">
        <v>31</v>
      </c>
      <c r="AK9" s="166" t="s">
        <v>32</v>
      </c>
      <c r="AL9" s="166" t="s">
        <v>33</v>
      </c>
      <c r="AM9" s="166" t="s">
        <v>34</v>
      </c>
      <c r="AN9" s="166" t="s">
        <v>35</v>
      </c>
      <c r="AO9" s="223"/>
      <c r="AP9" s="167" t="s">
        <v>291</v>
      </c>
      <c r="AQ9" s="673"/>
      <c r="AR9" s="673"/>
      <c r="AS9" s="673"/>
      <c r="AT9" s="677"/>
      <c r="AU9" s="168"/>
      <c r="AV9" s="168"/>
      <c r="AW9" s="168"/>
      <c r="AX9" s="168"/>
      <c r="AY9" s="168"/>
    </row>
    <row r="10" spans="1:68" s="272" customFormat="1" ht="46.2" customHeight="1">
      <c r="A10" s="240">
        <v>1</v>
      </c>
      <c r="B10" s="244">
        <v>45422</v>
      </c>
      <c r="C10" s="241" t="s">
        <v>342</v>
      </c>
      <c r="D10" s="257" t="s">
        <v>331</v>
      </c>
      <c r="E10" s="241" t="s">
        <v>128</v>
      </c>
      <c r="F10" s="241">
        <v>50</v>
      </c>
      <c r="G10" s="241" t="s">
        <v>115</v>
      </c>
      <c r="H10" s="269" t="s">
        <v>333</v>
      </c>
      <c r="I10" s="241" t="s">
        <v>369</v>
      </c>
      <c r="J10" s="241" t="s">
        <v>309</v>
      </c>
      <c r="K10" s="241" t="s">
        <v>275</v>
      </c>
      <c r="L10" s="241" t="s">
        <v>132</v>
      </c>
      <c r="M10" s="242" t="s">
        <v>529</v>
      </c>
      <c r="N10" s="244">
        <v>45422</v>
      </c>
      <c r="O10" s="241" t="s">
        <v>323</v>
      </c>
      <c r="P10" s="241">
        <v>1</v>
      </c>
      <c r="Q10" s="241">
        <v>1</v>
      </c>
      <c r="R10" s="241">
        <v>1</v>
      </c>
      <c r="S10" s="240">
        <v>5</v>
      </c>
      <c r="T10" s="240">
        <v>5</v>
      </c>
      <c r="U10" s="240">
        <v>5</v>
      </c>
      <c r="V10" s="240">
        <v>5</v>
      </c>
      <c r="W10" s="240">
        <v>5</v>
      </c>
      <c r="X10" s="240">
        <v>5</v>
      </c>
      <c r="Y10" s="240">
        <v>5</v>
      </c>
      <c r="Z10" s="240">
        <v>5</v>
      </c>
      <c r="AA10" s="240">
        <v>5</v>
      </c>
      <c r="AB10" s="241" t="s">
        <v>353</v>
      </c>
      <c r="AC10" s="243"/>
      <c r="AD10" s="238"/>
      <c r="AE10" s="169" t="s">
        <v>141</v>
      </c>
      <c r="AF10" s="170">
        <f t="shared" ref="AF10" si="0">S10</f>
        <v>5</v>
      </c>
      <c r="AG10" s="170">
        <f t="shared" ref="AG10:AN10" si="1">T10</f>
        <v>5</v>
      </c>
      <c r="AH10" s="170">
        <f t="shared" si="1"/>
        <v>5</v>
      </c>
      <c r="AI10" s="170">
        <f t="shared" si="1"/>
        <v>5</v>
      </c>
      <c r="AJ10" s="170">
        <f t="shared" si="1"/>
        <v>5</v>
      </c>
      <c r="AK10" s="170">
        <f t="shared" si="1"/>
        <v>5</v>
      </c>
      <c r="AL10" s="170">
        <f t="shared" si="1"/>
        <v>5</v>
      </c>
      <c r="AM10" s="170">
        <f t="shared" si="1"/>
        <v>5</v>
      </c>
      <c r="AN10" s="170">
        <f t="shared" si="1"/>
        <v>5</v>
      </c>
      <c r="AO10" s="270"/>
      <c r="AP10" s="226">
        <f>ROUND(AVERAGE(AF10:AN10),0)</f>
        <v>5</v>
      </c>
      <c r="AQ10" s="171" t="str">
        <f t="shared" ref="AQ10" si="2">IF(K10="","",K10&amp;"-"&amp;E10)</f>
        <v>External Services-Citizen</v>
      </c>
      <c r="AR10" s="172" t="str">
        <f t="shared" ref="AR10" si="3">IF(K10="","",IF(K10="External Services",IF(F10&lt;=19,"External Services"&amp;"-"&amp;"19 or Lower",IF(AND(F10&gt;=20,F10&lt;=34),"External Services"&amp;"-"&amp;"20 to 34",IF(AND(F10&gt;=35,F10&lt;=49),"External Services"&amp;"-"&amp;"35 to 49",IF(AND(F10&gt;=50,F10&lt;=64),"External Services"&amp;"-"&amp;"50 to 64",IF(AND(F10&gt;=65,F10&lt;=100),"External Services"&amp;"-"&amp;"65 or higher","External Services-Did not Specify"))))),IF(F10&lt;=19,"Internal Services"&amp;"-"&amp;"19 or Lower",IF(AND(F10&gt;=20,F10&lt;=34),"Internal Services"&amp;"-"&amp;"20 to 34",IF(AND(F10&gt;=35,F10&lt;=49),"Internal Services"&amp;"-"&amp;"35 to 49",IF(AND(F10&gt;=50,F10&lt;=64),"Internal Services"&amp;"-"&amp;"50 to 64",IF(AND(F10&gt;=65,F10&lt;=100),"Internal Services"&amp;"-"&amp;"65 or higher","Internal Services-Did not Specify")))))))</f>
        <v>External Services-50 to 64</v>
      </c>
      <c r="AS10" s="171" t="str">
        <f t="shared" ref="AS10" si="4">IF(K10="","",K10&amp;"-"&amp;G10)</f>
        <v>External Services-Female</v>
      </c>
      <c r="AT10" s="171" t="str">
        <f t="shared" ref="AT10" si="5">IF(K10="","",K10&amp;"-"&amp;L10)</f>
        <v>External Services-Assessment &amp; Certification</v>
      </c>
      <c r="AU10" s="271"/>
      <c r="AV10" s="271"/>
      <c r="AW10" s="271"/>
      <c r="AX10" s="271"/>
      <c r="AY10" s="271"/>
    </row>
    <row r="11" spans="1:68" s="272" customFormat="1" ht="46.2" customHeight="1">
      <c r="A11" s="240">
        <v>2</v>
      </c>
      <c r="B11" s="244">
        <v>45422</v>
      </c>
      <c r="C11" s="241" t="s">
        <v>343</v>
      </c>
      <c r="D11" s="258" t="s">
        <v>324</v>
      </c>
      <c r="E11" s="241" t="s">
        <v>128</v>
      </c>
      <c r="F11" s="241">
        <v>46</v>
      </c>
      <c r="G11" s="241" t="s">
        <v>115</v>
      </c>
      <c r="H11" s="269" t="s">
        <v>334</v>
      </c>
      <c r="I11" s="241" t="s">
        <v>369</v>
      </c>
      <c r="J11" s="241" t="s">
        <v>309</v>
      </c>
      <c r="K11" s="241" t="s">
        <v>275</v>
      </c>
      <c r="L11" s="241" t="s">
        <v>132</v>
      </c>
      <c r="M11" s="242" t="s">
        <v>529</v>
      </c>
      <c r="N11" s="244">
        <v>45422</v>
      </c>
      <c r="O11" s="241" t="s">
        <v>323</v>
      </c>
      <c r="P11" s="241">
        <v>1</v>
      </c>
      <c r="Q11" s="241">
        <v>1</v>
      </c>
      <c r="R11" s="241">
        <v>1</v>
      </c>
      <c r="S11" s="240">
        <v>5</v>
      </c>
      <c r="T11" s="240">
        <v>5</v>
      </c>
      <c r="U11" s="240">
        <v>5</v>
      </c>
      <c r="V11" s="240">
        <v>5</v>
      </c>
      <c r="W11" s="240">
        <v>5</v>
      </c>
      <c r="X11" s="240">
        <v>5</v>
      </c>
      <c r="Y11" s="240">
        <v>5</v>
      </c>
      <c r="Z11" s="240">
        <v>5</v>
      </c>
      <c r="AA11" s="240">
        <v>5</v>
      </c>
      <c r="AB11" s="241" t="s">
        <v>353</v>
      </c>
      <c r="AC11" s="243"/>
      <c r="AD11" s="237"/>
      <c r="AE11" s="169" t="s">
        <v>141</v>
      </c>
      <c r="AF11" s="170">
        <f t="shared" ref="AF11:AF74" si="6">S11</f>
        <v>5</v>
      </c>
      <c r="AG11" s="170">
        <f t="shared" ref="AG11:AG74" si="7">T11</f>
        <v>5</v>
      </c>
      <c r="AH11" s="170">
        <f t="shared" ref="AH11:AH74" si="8">U11</f>
        <v>5</v>
      </c>
      <c r="AI11" s="170">
        <f t="shared" ref="AI11:AI74" si="9">V11</f>
        <v>5</v>
      </c>
      <c r="AJ11" s="170">
        <f t="shared" ref="AJ11:AJ74" si="10">W11</f>
        <v>5</v>
      </c>
      <c r="AK11" s="170">
        <f t="shared" ref="AK11:AK74" si="11">X11</f>
        <v>5</v>
      </c>
      <c r="AL11" s="170">
        <f t="shared" ref="AL11:AL74" si="12">Y11</f>
        <v>5</v>
      </c>
      <c r="AM11" s="170">
        <f t="shared" ref="AM11:AM74" si="13">Z11</f>
        <v>5</v>
      </c>
      <c r="AN11" s="170">
        <f t="shared" ref="AN11:AN74" si="14">AA11</f>
        <v>5</v>
      </c>
      <c r="AO11" s="270"/>
      <c r="AP11" s="226">
        <f t="shared" ref="AP11:AP74" si="15">ROUND(AVERAGE(AF11:AN11),0)</f>
        <v>5</v>
      </c>
      <c r="AQ11" s="171" t="str">
        <f t="shared" ref="AQ11:AQ74" si="16">IF(K11="","",K11&amp;"-"&amp;E11)</f>
        <v>External Services-Citizen</v>
      </c>
      <c r="AR11" s="172" t="str">
        <f t="shared" ref="AR11:AR74" si="17">IF(K11="","",IF(K11="External Services",IF(F11&lt;=19,"External Services"&amp;"-"&amp;"19 or Lower",IF(AND(F11&gt;=20,F11&lt;=34),"External Services"&amp;"-"&amp;"20 to 34",IF(AND(F11&gt;=35,F11&lt;=49),"External Services"&amp;"-"&amp;"35 to 49",IF(AND(F11&gt;=50,F11&lt;=64),"External Services"&amp;"-"&amp;"50 to 64",IF(AND(F11&gt;=65,F11&lt;=100),"External Services"&amp;"-"&amp;"65 or higher","External Services-Did not Specify"))))),IF(F11&lt;=19,"Internal Services"&amp;"-"&amp;"19 or Lower",IF(AND(F11&gt;=20,F11&lt;=34),"Internal Services"&amp;"-"&amp;"20 to 34",IF(AND(F11&gt;=35,F11&lt;=49),"Internal Services"&amp;"-"&amp;"35 to 49",IF(AND(F11&gt;=50,F11&lt;=64),"Internal Services"&amp;"-"&amp;"50 to 64",IF(AND(F11&gt;=65,F11&lt;=100),"Internal Services"&amp;"-"&amp;"65 or higher","Internal Services-Did not Specify")))))))</f>
        <v>External Services-35 to 49</v>
      </c>
      <c r="AS11" s="171" t="str">
        <f t="shared" ref="AS11:AS74" si="18">IF(K11="","",K11&amp;"-"&amp;G11)</f>
        <v>External Services-Female</v>
      </c>
      <c r="AT11" s="171" t="str">
        <f t="shared" ref="AT11:AT74" si="19">IF(K11="","",K11&amp;"-"&amp;L11)</f>
        <v>External Services-Assessment &amp; Certification</v>
      </c>
      <c r="AU11" s="271"/>
      <c r="AV11" s="271"/>
      <c r="AW11" s="271"/>
      <c r="AX11" s="271"/>
      <c r="AY11" s="271"/>
    </row>
    <row r="12" spans="1:68" s="272" customFormat="1" ht="46.2" customHeight="1">
      <c r="A12" s="240">
        <v>3</v>
      </c>
      <c r="B12" s="244">
        <v>45422</v>
      </c>
      <c r="C12" s="241" t="s">
        <v>344</v>
      </c>
      <c r="D12" s="264" t="s">
        <v>330</v>
      </c>
      <c r="E12" s="241" t="s">
        <v>128</v>
      </c>
      <c r="F12" s="241">
        <v>56</v>
      </c>
      <c r="G12" s="241" t="s">
        <v>115</v>
      </c>
      <c r="H12" s="245" t="s">
        <v>335</v>
      </c>
      <c r="I12" s="241" t="s">
        <v>369</v>
      </c>
      <c r="J12" s="241" t="s">
        <v>309</v>
      </c>
      <c r="K12" s="241" t="s">
        <v>275</v>
      </c>
      <c r="L12" s="241" t="s">
        <v>132</v>
      </c>
      <c r="M12" s="242" t="s">
        <v>529</v>
      </c>
      <c r="N12" s="244">
        <v>45422</v>
      </c>
      <c r="O12" s="241" t="s">
        <v>323</v>
      </c>
      <c r="P12" s="241">
        <v>1</v>
      </c>
      <c r="Q12" s="241">
        <v>1</v>
      </c>
      <c r="R12" s="241">
        <v>1</v>
      </c>
      <c r="S12" s="240">
        <v>5</v>
      </c>
      <c r="T12" s="240">
        <v>5</v>
      </c>
      <c r="U12" s="240">
        <v>5</v>
      </c>
      <c r="V12" s="240">
        <v>5</v>
      </c>
      <c r="W12" s="240">
        <v>5</v>
      </c>
      <c r="X12" s="240">
        <v>5</v>
      </c>
      <c r="Y12" s="240">
        <v>5</v>
      </c>
      <c r="Z12" s="240">
        <v>5</v>
      </c>
      <c r="AA12" s="240">
        <v>5</v>
      </c>
      <c r="AB12" s="241" t="s">
        <v>353</v>
      </c>
      <c r="AC12" s="243"/>
      <c r="AD12" s="237"/>
      <c r="AE12" s="169" t="s">
        <v>141</v>
      </c>
      <c r="AF12" s="170">
        <f t="shared" si="6"/>
        <v>5</v>
      </c>
      <c r="AG12" s="170">
        <f t="shared" si="7"/>
        <v>5</v>
      </c>
      <c r="AH12" s="170">
        <f t="shared" si="8"/>
        <v>5</v>
      </c>
      <c r="AI12" s="170">
        <f t="shared" si="9"/>
        <v>5</v>
      </c>
      <c r="AJ12" s="170">
        <f t="shared" si="10"/>
        <v>5</v>
      </c>
      <c r="AK12" s="170">
        <f t="shared" si="11"/>
        <v>5</v>
      </c>
      <c r="AL12" s="170">
        <f t="shared" si="12"/>
        <v>5</v>
      </c>
      <c r="AM12" s="170">
        <f t="shared" si="13"/>
        <v>5</v>
      </c>
      <c r="AN12" s="170">
        <f t="shared" si="14"/>
        <v>5</v>
      </c>
      <c r="AO12" s="270"/>
      <c r="AP12" s="226">
        <f t="shared" si="15"/>
        <v>5</v>
      </c>
      <c r="AQ12" s="171" t="str">
        <f t="shared" si="16"/>
        <v>External Services-Citizen</v>
      </c>
      <c r="AR12" s="172" t="str">
        <f t="shared" si="17"/>
        <v>External Services-50 to 64</v>
      </c>
      <c r="AS12" s="171" t="str">
        <f t="shared" si="18"/>
        <v>External Services-Female</v>
      </c>
      <c r="AT12" s="171" t="str">
        <f t="shared" si="19"/>
        <v>External Services-Assessment &amp; Certification</v>
      </c>
      <c r="AU12" s="271"/>
      <c r="AV12" s="271"/>
      <c r="AW12" s="271"/>
      <c r="AX12" s="271"/>
      <c r="AY12" s="271"/>
    </row>
    <row r="13" spans="1:68" s="272" customFormat="1" ht="46.2" customHeight="1">
      <c r="A13" s="240">
        <v>4</v>
      </c>
      <c r="B13" s="244">
        <v>45422</v>
      </c>
      <c r="C13" s="241" t="s">
        <v>345</v>
      </c>
      <c r="D13" s="264" t="s">
        <v>352</v>
      </c>
      <c r="E13" s="241" t="s">
        <v>128</v>
      </c>
      <c r="F13" s="241">
        <v>56</v>
      </c>
      <c r="G13" s="241" t="s">
        <v>115</v>
      </c>
      <c r="H13" s="269" t="s">
        <v>337</v>
      </c>
      <c r="I13" s="241" t="s">
        <v>369</v>
      </c>
      <c r="J13" s="241" t="s">
        <v>309</v>
      </c>
      <c r="K13" s="241" t="s">
        <v>275</v>
      </c>
      <c r="L13" s="241" t="s">
        <v>132</v>
      </c>
      <c r="M13" s="242" t="s">
        <v>529</v>
      </c>
      <c r="N13" s="244">
        <v>45422</v>
      </c>
      <c r="O13" s="241" t="s">
        <v>323</v>
      </c>
      <c r="P13" s="241">
        <v>1</v>
      </c>
      <c r="Q13" s="241">
        <v>1</v>
      </c>
      <c r="R13" s="241">
        <v>1</v>
      </c>
      <c r="S13" s="240">
        <v>4</v>
      </c>
      <c r="T13" s="240">
        <v>5</v>
      </c>
      <c r="U13" s="240">
        <v>5</v>
      </c>
      <c r="V13" s="240">
        <v>5</v>
      </c>
      <c r="W13" s="240">
        <v>5</v>
      </c>
      <c r="X13" s="240">
        <v>5</v>
      </c>
      <c r="Y13" s="240">
        <v>5</v>
      </c>
      <c r="Z13" s="240">
        <v>5</v>
      </c>
      <c r="AA13" s="240">
        <v>5</v>
      </c>
      <c r="AB13" s="241" t="s">
        <v>353</v>
      </c>
      <c r="AC13" s="243"/>
      <c r="AD13" s="237"/>
      <c r="AE13" s="169" t="s">
        <v>141</v>
      </c>
      <c r="AF13" s="170">
        <f t="shared" si="6"/>
        <v>4</v>
      </c>
      <c r="AG13" s="170">
        <f t="shared" si="7"/>
        <v>5</v>
      </c>
      <c r="AH13" s="170">
        <f t="shared" si="8"/>
        <v>5</v>
      </c>
      <c r="AI13" s="170">
        <f t="shared" si="9"/>
        <v>5</v>
      </c>
      <c r="AJ13" s="170">
        <f t="shared" si="10"/>
        <v>5</v>
      </c>
      <c r="AK13" s="170">
        <f t="shared" si="11"/>
        <v>5</v>
      </c>
      <c r="AL13" s="170">
        <f t="shared" si="12"/>
        <v>5</v>
      </c>
      <c r="AM13" s="170">
        <f t="shared" si="13"/>
        <v>5</v>
      </c>
      <c r="AN13" s="170">
        <f t="shared" si="14"/>
        <v>5</v>
      </c>
      <c r="AO13" s="270"/>
      <c r="AP13" s="226">
        <f t="shared" si="15"/>
        <v>5</v>
      </c>
      <c r="AQ13" s="171" t="str">
        <f t="shared" si="16"/>
        <v>External Services-Citizen</v>
      </c>
      <c r="AR13" s="172" t="str">
        <f t="shared" si="17"/>
        <v>External Services-50 to 64</v>
      </c>
      <c r="AS13" s="171" t="str">
        <f t="shared" si="18"/>
        <v>External Services-Female</v>
      </c>
      <c r="AT13" s="171" t="str">
        <f t="shared" si="19"/>
        <v>External Services-Assessment &amp; Certification</v>
      </c>
      <c r="AU13" s="271"/>
      <c r="AV13" s="271"/>
      <c r="AW13" s="271"/>
      <c r="AX13" s="271"/>
      <c r="AY13" s="271"/>
    </row>
    <row r="14" spans="1:68" s="272" customFormat="1" ht="46.2" customHeight="1">
      <c r="A14" s="240">
        <v>5</v>
      </c>
      <c r="B14" s="244">
        <v>45422</v>
      </c>
      <c r="C14" s="241" t="s">
        <v>346</v>
      </c>
      <c r="D14" s="257" t="s">
        <v>328</v>
      </c>
      <c r="E14" s="241" t="s">
        <v>128</v>
      </c>
      <c r="F14" s="241">
        <v>52</v>
      </c>
      <c r="G14" s="241" t="s">
        <v>115</v>
      </c>
      <c r="H14" s="269" t="s">
        <v>338</v>
      </c>
      <c r="I14" s="241" t="s">
        <v>369</v>
      </c>
      <c r="J14" s="241" t="s">
        <v>309</v>
      </c>
      <c r="K14" s="241" t="s">
        <v>275</v>
      </c>
      <c r="L14" s="241" t="s">
        <v>132</v>
      </c>
      <c r="M14" s="242" t="s">
        <v>529</v>
      </c>
      <c r="N14" s="244">
        <v>45422</v>
      </c>
      <c r="O14" s="241" t="s">
        <v>323</v>
      </c>
      <c r="P14" s="241">
        <v>1</v>
      </c>
      <c r="Q14" s="241">
        <v>1</v>
      </c>
      <c r="R14" s="241">
        <v>1</v>
      </c>
      <c r="S14" s="240">
        <v>5</v>
      </c>
      <c r="T14" s="240">
        <v>5</v>
      </c>
      <c r="U14" s="240">
        <v>5</v>
      </c>
      <c r="V14" s="240">
        <v>5</v>
      </c>
      <c r="W14" s="240">
        <v>5</v>
      </c>
      <c r="X14" s="240">
        <v>5</v>
      </c>
      <c r="Y14" s="240">
        <v>5</v>
      </c>
      <c r="Z14" s="240">
        <v>5</v>
      </c>
      <c r="AA14" s="240">
        <v>5</v>
      </c>
      <c r="AB14" s="241" t="s">
        <v>353</v>
      </c>
      <c r="AC14" s="243"/>
      <c r="AD14" s="237"/>
      <c r="AE14" s="169" t="s">
        <v>141</v>
      </c>
      <c r="AF14" s="170">
        <f t="shared" si="6"/>
        <v>5</v>
      </c>
      <c r="AG14" s="170">
        <f t="shared" si="7"/>
        <v>5</v>
      </c>
      <c r="AH14" s="170">
        <f t="shared" si="8"/>
        <v>5</v>
      </c>
      <c r="AI14" s="170">
        <f t="shared" si="9"/>
        <v>5</v>
      </c>
      <c r="AJ14" s="170">
        <f t="shared" si="10"/>
        <v>5</v>
      </c>
      <c r="AK14" s="170">
        <f t="shared" si="11"/>
        <v>5</v>
      </c>
      <c r="AL14" s="170">
        <f t="shared" si="12"/>
        <v>5</v>
      </c>
      <c r="AM14" s="170">
        <f t="shared" si="13"/>
        <v>5</v>
      </c>
      <c r="AN14" s="170">
        <f t="shared" si="14"/>
        <v>5</v>
      </c>
      <c r="AO14" s="270"/>
      <c r="AP14" s="226">
        <f t="shared" si="15"/>
        <v>5</v>
      </c>
      <c r="AQ14" s="171" t="str">
        <f t="shared" si="16"/>
        <v>External Services-Citizen</v>
      </c>
      <c r="AR14" s="172" t="str">
        <f t="shared" si="17"/>
        <v>External Services-50 to 64</v>
      </c>
      <c r="AS14" s="171" t="str">
        <f t="shared" si="18"/>
        <v>External Services-Female</v>
      </c>
      <c r="AT14" s="171" t="str">
        <f t="shared" si="19"/>
        <v>External Services-Assessment &amp; Certification</v>
      </c>
      <c r="AU14" s="271"/>
      <c r="AV14" s="271"/>
      <c r="AW14" s="271"/>
      <c r="AX14" s="271"/>
      <c r="AY14" s="271"/>
    </row>
    <row r="15" spans="1:68" s="272" customFormat="1" ht="46.2" customHeight="1">
      <c r="A15" s="240">
        <v>6</v>
      </c>
      <c r="B15" s="244">
        <v>45422</v>
      </c>
      <c r="C15" s="241" t="s">
        <v>347</v>
      </c>
      <c r="D15" s="264" t="s">
        <v>325</v>
      </c>
      <c r="E15" s="241" t="s">
        <v>128</v>
      </c>
      <c r="F15" s="241">
        <v>60</v>
      </c>
      <c r="G15" s="241" t="s">
        <v>115</v>
      </c>
      <c r="H15" s="269" t="s">
        <v>339</v>
      </c>
      <c r="I15" s="241" t="s">
        <v>369</v>
      </c>
      <c r="J15" s="241" t="s">
        <v>309</v>
      </c>
      <c r="K15" s="241" t="s">
        <v>275</v>
      </c>
      <c r="L15" s="241" t="s">
        <v>132</v>
      </c>
      <c r="M15" s="242" t="s">
        <v>529</v>
      </c>
      <c r="N15" s="244">
        <v>45422</v>
      </c>
      <c r="O15" s="241" t="s">
        <v>323</v>
      </c>
      <c r="P15" s="241">
        <v>1</v>
      </c>
      <c r="Q15" s="241">
        <v>1</v>
      </c>
      <c r="R15" s="241">
        <v>1</v>
      </c>
      <c r="S15" s="240">
        <v>5</v>
      </c>
      <c r="T15" s="240">
        <v>5</v>
      </c>
      <c r="U15" s="240">
        <v>5</v>
      </c>
      <c r="V15" s="240">
        <v>5</v>
      </c>
      <c r="W15" s="240">
        <v>5</v>
      </c>
      <c r="X15" s="240">
        <v>5</v>
      </c>
      <c r="Y15" s="240">
        <v>5</v>
      </c>
      <c r="Z15" s="240">
        <v>5</v>
      </c>
      <c r="AA15" s="240">
        <v>5</v>
      </c>
      <c r="AB15" s="241" t="s">
        <v>353</v>
      </c>
      <c r="AC15" s="243"/>
      <c r="AD15" s="237"/>
      <c r="AE15" s="169" t="s">
        <v>141</v>
      </c>
      <c r="AF15" s="170">
        <f t="shared" si="6"/>
        <v>5</v>
      </c>
      <c r="AG15" s="170">
        <f t="shared" si="7"/>
        <v>5</v>
      </c>
      <c r="AH15" s="170">
        <f t="shared" si="8"/>
        <v>5</v>
      </c>
      <c r="AI15" s="170">
        <f t="shared" si="9"/>
        <v>5</v>
      </c>
      <c r="AJ15" s="170">
        <f t="shared" si="10"/>
        <v>5</v>
      </c>
      <c r="AK15" s="170">
        <f t="shared" si="11"/>
        <v>5</v>
      </c>
      <c r="AL15" s="170">
        <f t="shared" si="12"/>
        <v>5</v>
      </c>
      <c r="AM15" s="170">
        <f t="shared" si="13"/>
        <v>5</v>
      </c>
      <c r="AN15" s="170">
        <f t="shared" si="14"/>
        <v>5</v>
      </c>
      <c r="AO15" s="270"/>
      <c r="AP15" s="226">
        <f t="shared" si="15"/>
        <v>5</v>
      </c>
      <c r="AQ15" s="171" t="str">
        <f t="shared" si="16"/>
        <v>External Services-Citizen</v>
      </c>
      <c r="AR15" s="172" t="str">
        <f t="shared" si="17"/>
        <v>External Services-50 to 64</v>
      </c>
      <c r="AS15" s="171" t="str">
        <f t="shared" si="18"/>
        <v>External Services-Female</v>
      </c>
      <c r="AT15" s="171" t="str">
        <f t="shared" si="19"/>
        <v>External Services-Assessment &amp; Certification</v>
      </c>
      <c r="AU15" s="271"/>
      <c r="AV15" s="271"/>
      <c r="AW15" s="271"/>
      <c r="AX15" s="271"/>
      <c r="AY15" s="271"/>
      <c r="BP15" s="272">
        <f>1974-2024</f>
        <v>-50</v>
      </c>
    </row>
    <row r="16" spans="1:68" s="272" customFormat="1" ht="46.2" customHeight="1">
      <c r="A16" s="240">
        <v>7</v>
      </c>
      <c r="B16" s="244">
        <v>45422</v>
      </c>
      <c r="C16" s="241" t="s">
        <v>348</v>
      </c>
      <c r="D16" s="264" t="s">
        <v>327</v>
      </c>
      <c r="E16" s="241" t="s">
        <v>128</v>
      </c>
      <c r="F16" s="241">
        <v>39</v>
      </c>
      <c r="G16" s="241" t="s">
        <v>115</v>
      </c>
      <c r="H16" s="269" t="s">
        <v>340</v>
      </c>
      <c r="I16" s="241" t="s">
        <v>369</v>
      </c>
      <c r="J16" s="241" t="s">
        <v>309</v>
      </c>
      <c r="K16" s="241" t="s">
        <v>275</v>
      </c>
      <c r="L16" s="241" t="s">
        <v>132</v>
      </c>
      <c r="M16" s="242" t="s">
        <v>529</v>
      </c>
      <c r="N16" s="244">
        <v>45422</v>
      </c>
      <c r="O16" s="241" t="s">
        <v>323</v>
      </c>
      <c r="P16" s="241">
        <v>1</v>
      </c>
      <c r="Q16" s="241">
        <v>1</v>
      </c>
      <c r="R16" s="241">
        <v>1</v>
      </c>
      <c r="S16" s="240">
        <v>5</v>
      </c>
      <c r="T16" s="240">
        <v>5</v>
      </c>
      <c r="U16" s="240">
        <v>5</v>
      </c>
      <c r="V16" s="240">
        <v>5</v>
      </c>
      <c r="W16" s="240">
        <v>5</v>
      </c>
      <c r="X16" s="240">
        <v>5</v>
      </c>
      <c r="Y16" s="240">
        <v>5</v>
      </c>
      <c r="Z16" s="240">
        <v>5</v>
      </c>
      <c r="AA16" s="240">
        <v>5</v>
      </c>
      <c r="AB16" s="241" t="s">
        <v>353</v>
      </c>
      <c r="AC16" s="243"/>
      <c r="AD16" s="237"/>
      <c r="AE16" s="169" t="s">
        <v>141</v>
      </c>
      <c r="AF16" s="170">
        <f t="shared" si="6"/>
        <v>5</v>
      </c>
      <c r="AG16" s="170">
        <f t="shared" si="7"/>
        <v>5</v>
      </c>
      <c r="AH16" s="170">
        <f t="shared" si="8"/>
        <v>5</v>
      </c>
      <c r="AI16" s="170">
        <f t="shared" si="9"/>
        <v>5</v>
      </c>
      <c r="AJ16" s="170">
        <f t="shared" si="10"/>
        <v>5</v>
      </c>
      <c r="AK16" s="170">
        <f t="shared" si="11"/>
        <v>5</v>
      </c>
      <c r="AL16" s="170">
        <f t="shared" si="12"/>
        <v>5</v>
      </c>
      <c r="AM16" s="170">
        <f t="shared" si="13"/>
        <v>5</v>
      </c>
      <c r="AN16" s="170">
        <f t="shared" si="14"/>
        <v>5</v>
      </c>
      <c r="AO16" s="270"/>
      <c r="AP16" s="226">
        <f t="shared" si="15"/>
        <v>5</v>
      </c>
      <c r="AQ16" s="171" t="str">
        <f t="shared" si="16"/>
        <v>External Services-Citizen</v>
      </c>
      <c r="AR16" s="172" t="str">
        <f t="shared" si="17"/>
        <v>External Services-35 to 49</v>
      </c>
      <c r="AS16" s="171" t="str">
        <f t="shared" si="18"/>
        <v>External Services-Female</v>
      </c>
      <c r="AT16" s="171" t="str">
        <f t="shared" si="19"/>
        <v>External Services-Assessment &amp; Certification</v>
      </c>
      <c r="AU16" s="271"/>
      <c r="AV16" s="271"/>
      <c r="AW16" s="271"/>
      <c r="AX16" s="271"/>
      <c r="AY16" s="271"/>
    </row>
    <row r="17" spans="1:51" s="272" customFormat="1" ht="46.2" customHeight="1">
      <c r="A17" s="240">
        <v>8</v>
      </c>
      <c r="B17" s="244">
        <v>45422</v>
      </c>
      <c r="C17" s="241" t="s">
        <v>349</v>
      </c>
      <c r="D17" s="264" t="s">
        <v>326</v>
      </c>
      <c r="E17" s="241" t="s">
        <v>128</v>
      </c>
      <c r="F17" s="241">
        <v>40</v>
      </c>
      <c r="G17" s="241" t="s">
        <v>115</v>
      </c>
      <c r="H17" s="269" t="s">
        <v>341</v>
      </c>
      <c r="I17" s="241" t="s">
        <v>369</v>
      </c>
      <c r="J17" s="241" t="s">
        <v>309</v>
      </c>
      <c r="K17" s="241" t="s">
        <v>275</v>
      </c>
      <c r="L17" s="241" t="s">
        <v>132</v>
      </c>
      <c r="M17" s="242" t="s">
        <v>529</v>
      </c>
      <c r="N17" s="244">
        <v>45422</v>
      </c>
      <c r="O17" s="241" t="s">
        <v>323</v>
      </c>
      <c r="P17" s="241">
        <v>1</v>
      </c>
      <c r="Q17" s="241">
        <v>1</v>
      </c>
      <c r="R17" s="241">
        <v>1</v>
      </c>
      <c r="S17" s="240">
        <v>5</v>
      </c>
      <c r="T17" s="240">
        <v>5</v>
      </c>
      <c r="U17" s="240">
        <v>5</v>
      </c>
      <c r="V17" s="240">
        <v>5</v>
      </c>
      <c r="W17" s="240">
        <v>5</v>
      </c>
      <c r="X17" s="240">
        <v>5</v>
      </c>
      <c r="Y17" s="240">
        <v>5</v>
      </c>
      <c r="Z17" s="240">
        <v>5</v>
      </c>
      <c r="AA17" s="240">
        <v>5</v>
      </c>
      <c r="AB17" s="241" t="s">
        <v>353</v>
      </c>
      <c r="AC17" s="243"/>
      <c r="AD17" s="237"/>
      <c r="AE17" s="169" t="s">
        <v>141</v>
      </c>
      <c r="AF17" s="170">
        <f t="shared" si="6"/>
        <v>5</v>
      </c>
      <c r="AG17" s="170">
        <f t="shared" si="7"/>
        <v>5</v>
      </c>
      <c r="AH17" s="170">
        <f t="shared" si="8"/>
        <v>5</v>
      </c>
      <c r="AI17" s="170">
        <f t="shared" si="9"/>
        <v>5</v>
      </c>
      <c r="AJ17" s="170">
        <f t="shared" si="10"/>
        <v>5</v>
      </c>
      <c r="AK17" s="170">
        <f t="shared" si="11"/>
        <v>5</v>
      </c>
      <c r="AL17" s="170">
        <f t="shared" si="12"/>
        <v>5</v>
      </c>
      <c r="AM17" s="170">
        <f t="shared" si="13"/>
        <v>5</v>
      </c>
      <c r="AN17" s="170">
        <f t="shared" si="14"/>
        <v>5</v>
      </c>
      <c r="AO17" s="270"/>
      <c r="AP17" s="226">
        <f t="shared" si="15"/>
        <v>5</v>
      </c>
      <c r="AQ17" s="171" t="str">
        <f t="shared" si="16"/>
        <v>External Services-Citizen</v>
      </c>
      <c r="AR17" s="172" t="str">
        <f t="shared" si="17"/>
        <v>External Services-35 to 49</v>
      </c>
      <c r="AS17" s="171" t="str">
        <f t="shared" si="18"/>
        <v>External Services-Female</v>
      </c>
      <c r="AT17" s="171" t="str">
        <f t="shared" si="19"/>
        <v>External Services-Assessment &amp; Certification</v>
      </c>
      <c r="AU17" s="271"/>
      <c r="AV17" s="271"/>
      <c r="AW17" s="271"/>
      <c r="AX17" s="271"/>
      <c r="AY17" s="271"/>
    </row>
    <row r="18" spans="1:51" s="272" customFormat="1" ht="46.2" customHeight="1">
      <c r="A18" s="240">
        <v>9</v>
      </c>
      <c r="B18" s="244">
        <v>45422</v>
      </c>
      <c r="C18" s="241" t="s">
        <v>350</v>
      </c>
      <c r="D18" s="258" t="s">
        <v>329</v>
      </c>
      <c r="E18" s="241" t="s">
        <v>128</v>
      </c>
      <c r="F18" s="240">
        <v>46</v>
      </c>
      <c r="G18" s="241" t="s">
        <v>115</v>
      </c>
      <c r="H18" s="269" t="s">
        <v>336</v>
      </c>
      <c r="I18" s="241" t="s">
        <v>369</v>
      </c>
      <c r="J18" s="241" t="s">
        <v>309</v>
      </c>
      <c r="K18" s="241" t="s">
        <v>275</v>
      </c>
      <c r="L18" s="241" t="s">
        <v>132</v>
      </c>
      <c r="M18" s="242" t="s">
        <v>529</v>
      </c>
      <c r="N18" s="244">
        <v>45422</v>
      </c>
      <c r="O18" s="241" t="s">
        <v>323</v>
      </c>
      <c r="P18" s="241">
        <v>1</v>
      </c>
      <c r="Q18" s="241">
        <v>1</v>
      </c>
      <c r="R18" s="241">
        <v>1</v>
      </c>
      <c r="S18" s="240">
        <v>5</v>
      </c>
      <c r="T18" s="240">
        <v>5</v>
      </c>
      <c r="U18" s="240">
        <v>5</v>
      </c>
      <c r="V18" s="240">
        <v>4</v>
      </c>
      <c r="W18" s="240">
        <v>4</v>
      </c>
      <c r="X18" s="240">
        <v>5</v>
      </c>
      <c r="Y18" s="240">
        <v>5</v>
      </c>
      <c r="Z18" s="240">
        <v>5</v>
      </c>
      <c r="AA18" s="240">
        <v>5</v>
      </c>
      <c r="AB18" s="241" t="s">
        <v>353</v>
      </c>
      <c r="AC18" s="243"/>
      <c r="AD18" s="237"/>
      <c r="AE18" s="169" t="s">
        <v>141</v>
      </c>
      <c r="AF18" s="170">
        <f t="shared" si="6"/>
        <v>5</v>
      </c>
      <c r="AG18" s="170">
        <f t="shared" si="7"/>
        <v>5</v>
      </c>
      <c r="AH18" s="170">
        <f t="shared" si="8"/>
        <v>5</v>
      </c>
      <c r="AI18" s="170">
        <f t="shared" si="9"/>
        <v>4</v>
      </c>
      <c r="AJ18" s="170">
        <f t="shared" si="10"/>
        <v>4</v>
      </c>
      <c r="AK18" s="170">
        <f t="shared" si="11"/>
        <v>5</v>
      </c>
      <c r="AL18" s="170">
        <f t="shared" si="12"/>
        <v>5</v>
      </c>
      <c r="AM18" s="170">
        <f t="shared" si="13"/>
        <v>5</v>
      </c>
      <c r="AN18" s="170">
        <f t="shared" si="14"/>
        <v>5</v>
      </c>
      <c r="AO18" s="270"/>
      <c r="AP18" s="226">
        <f t="shared" si="15"/>
        <v>5</v>
      </c>
      <c r="AQ18" s="171" t="str">
        <f t="shared" si="16"/>
        <v>External Services-Citizen</v>
      </c>
      <c r="AR18" s="172" t="str">
        <f t="shared" si="17"/>
        <v>External Services-35 to 49</v>
      </c>
      <c r="AS18" s="171" t="str">
        <f t="shared" si="18"/>
        <v>External Services-Female</v>
      </c>
      <c r="AT18" s="171" t="str">
        <f t="shared" si="19"/>
        <v>External Services-Assessment &amp; Certification</v>
      </c>
      <c r="AU18" s="271"/>
      <c r="AV18" s="271"/>
      <c r="AW18" s="271"/>
      <c r="AX18" s="271"/>
      <c r="AY18" s="271"/>
    </row>
    <row r="19" spans="1:51" s="272" customFormat="1" ht="46.2" customHeight="1">
      <c r="A19" s="240">
        <v>10</v>
      </c>
      <c r="B19" s="244">
        <v>45422</v>
      </c>
      <c r="C19" s="241" t="s">
        <v>351</v>
      </c>
      <c r="D19" s="264" t="s">
        <v>354</v>
      </c>
      <c r="E19" s="241" t="s">
        <v>128</v>
      </c>
      <c r="F19" s="240">
        <v>50</v>
      </c>
      <c r="G19" s="241" t="s">
        <v>115</v>
      </c>
      <c r="H19" s="245" t="s">
        <v>332</v>
      </c>
      <c r="I19" s="241" t="s">
        <v>369</v>
      </c>
      <c r="J19" s="241" t="s">
        <v>309</v>
      </c>
      <c r="K19" s="241" t="s">
        <v>275</v>
      </c>
      <c r="L19" s="241" t="s">
        <v>132</v>
      </c>
      <c r="M19" s="242" t="s">
        <v>529</v>
      </c>
      <c r="N19" s="244">
        <v>45422</v>
      </c>
      <c r="O19" s="241" t="s">
        <v>323</v>
      </c>
      <c r="P19" s="241">
        <v>1</v>
      </c>
      <c r="Q19" s="241">
        <v>1</v>
      </c>
      <c r="R19" s="241">
        <v>1</v>
      </c>
      <c r="S19" s="240">
        <v>5</v>
      </c>
      <c r="T19" s="240">
        <v>5</v>
      </c>
      <c r="U19" s="240">
        <v>5</v>
      </c>
      <c r="V19" s="240">
        <v>5</v>
      </c>
      <c r="W19" s="240">
        <v>5</v>
      </c>
      <c r="X19" s="240">
        <v>5</v>
      </c>
      <c r="Y19" s="240">
        <v>5</v>
      </c>
      <c r="Z19" s="240">
        <v>5</v>
      </c>
      <c r="AA19" s="240">
        <v>5</v>
      </c>
      <c r="AB19" s="241" t="s">
        <v>353</v>
      </c>
      <c r="AC19" s="243"/>
      <c r="AD19" s="237"/>
      <c r="AE19" s="169" t="s">
        <v>141</v>
      </c>
      <c r="AF19" s="170">
        <f t="shared" si="6"/>
        <v>5</v>
      </c>
      <c r="AG19" s="170">
        <f t="shared" si="7"/>
        <v>5</v>
      </c>
      <c r="AH19" s="170">
        <f t="shared" si="8"/>
        <v>5</v>
      </c>
      <c r="AI19" s="170">
        <f t="shared" si="9"/>
        <v>5</v>
      </c>
      <c r="AJ19" s="170">
        <f t="shared" si="10"/>
        <v>5</v>
      </c>
      <c r="AK19" s="170">
        <f t="shared" si="11"/>
        <v>5</v>
      </c>
      <c r="AL19" s="170">
        <f t="shared" si="12"/>
        <v>5</v>
      </c>
      <c r="AM19" s="170">
        <f t="shared" si="13"/>
        <v>5</v>
      </c>
      <c r="AN19" s="170">
        <f t="shared" si="14"/>
        <v>5</v>
      </c>
      <c r="AO19" s="270"/>
      <c r="AP19" s="226">
        <f t="shared" si="15"/>
        <v>5</v>
      </c>
      <c r="AQ19" s="171" t="str">
        <f t="shared" si="16"/>
        <v>External Services-Citizen</v>
      </c>
      <c r="AR19" s="172" t="str">
        <f t="shared" si="17"/>
        <v>External Services-50 to 64</v>
      </c>
      <c r="AS19" s="171" t="str">
        <f t="shared" si="18"/>
        <v>External Services-Female</v>
      </c>
      <c r="AT19" s="171" t="str">
        <f t="shared" si="19"/>
        <v>External Services-Assessment &amp; Certification</v>
      </c>
      <c r="AU19" s="271"/>
      <c r="AV19" s="271"/>
      <c r="AW19" s="271"/>
      <c r="AX19" s="271"/>
      <c r="AY19" s="271"/>
    </row>
    <row r="20" spans="1:51" s="272" customFormat="1" ht="46.2" customHeight="1">
      <c r="A20" s="240">
        <v>11</v>
      </c>
      <c r="B20" s="244">
        <v>45453</v>
      </c>
      <c r="C20" s="241" t="s">
        <v>370</v>
      </c>
      <c r="D20" s="273" t="s">
        <v>355</v>
      </c>
      <c r="E20" s="241" t="s">
        <v>128</v>
      </c>
      <c r="F20" s="240">
        <v>49</v>
      </c>
      <c r="G20" s="241" t="s">
        <v>115</v>
      </c>
      <c r="H20" s="259" t="s">
        <v>356</v>
      </c>
      <c r="I20" s="241" t="s">
        <v>369</v>
      </c>
      <c r="J20" s="241" t="s">
        <v>309</v>
      </c>
      <c r="K20" s="241" t="s">
        <v>275</v>
      </c>
      <c r="L20" s="241" t="s">
        <v>132</v>
      </c>
      <c r="M20" s="242" t="s">
        <v>530</v>
      </c>
      <c r="N20" s="244">
        <v>45453</v>
      </c>
      <c r="O20" s="241" t="s">
        <v>323</v>
      </c>
      <c r="P20" s="241">
        <v>1</v>
      </c>
      <c r="Q20" s="241">
        <v>1</v>
      </c>
      <c r="R20" s="241">
        <v>1</v>
      </c>
      <c r="S20" s="240">
        <v>5</v>
      </c>
      <c r="T20" s="240">
        <v>5</v>
      </c>
      <c r="U20" s="240">
        <v>5</v>
      </c>
      <c r="V20" s="240">
        <v>5</v>
      </c>
      <c r="W20" s="240">
        <v>5</v>
      </c>
      <c r="X20" s="240">
        <v>5</v>
      </c>
      <c r="Y20" s="240">
        <v>5</v>
      </c>
      <c r="Z20" s="240">
        <v>5</v>
      </c>
      <c r="AA20" s="240">
        <v>5</v>
      </c>
      <c r="AB20" s="241" t="s">
        <v>353</v>
      </c>
      <c r="AC20" s="243"/>
      <c r="AD20" s="237"/>
      <c r="AE20" s="169" t="s">
        <v>141</v>
      </c>
      <c r="AF20" s="170">
        <f t="shared" si="6"/>
        <v>5</v>
      </c>
      <c r="AG20" s="170">
        <f t="shared" si="7"/>
        <v>5</v>
      </c>
      <c r="AH20" s="170">
        <f t="shared" si="8"/>
        <v>5</v>
      </c>
      <c r="AI20" s="170">
        <f t="shared" si="9"/>
        <v>5</v>
      </c>
      <c r="AJ20" s="170">
        <f t="shared" si="10"/>
        <v>5</v>
      </c>
      <c r="AK20" s="170">
        <f t="shared" si="11"/>
        <v>5</v>
      </c>
      <c r="AL20" s="170">
        <f t="shared" si="12"/>
        <v>5</v>
      </c>
      <c r="AM20" s="170">
        <f t="shared" si="13"/>
        <v>5</v>
      </c>
      <c r="AN20" s="170">
        <f t="shared" si="14"/>
        <v>5</v>
      </c>
      <c r="AO20" s="270"/>
      <c r="AP20" s="226">
        <f t="shared" si="15"/>
        <v>5</v>
      </c>
      <c r="AQ20" s="171" t="str">
        <f t="shared" si="16"/>
        <v>External Services-Citizen</v>
      </c>
      <c r="AR20" s="172" t="str">
        <f t="shared" si="17"/>
        <v>External Services-35 to 49</v>
      </c>
      <c r="AS20" s="171" t="str">
        <f t="shared" si="18"/>
        <v>External Services-Female</v>
      </c>
      <c r="AT20" s="171" t="str">
        <f t="shared" si="19"/>
        <v>External Services-Assessment &amp; Certification</v>
      </c>
      <c r="AU20" s="271"/>
      <c r="AV20" s="271"/>
      <c r="AW20" s="271"/>
      <c r="AX20" s="271"/>
      <c r="AY20" s="271"/>
    </row>
    <row r="21" spans="1:51" s="272" customFormat="1" ht="46.2" customHeight="1">
      <c r="A21" s="240">
        <v>12</v>
      </c>
      <c r="B21" s="244">
        <v>45453</v>
      </c>
      <c r="C21" s="241" t="s">
        <v>371</v>
      </c>
      <c r="D21" s="258" t="s">
        <v>363</v>
      </c>
      <c r="E21" s="241" t="s">
        <v>128</v>
      </c>
      <c r="F21" s="240">
        <v>31</v>
      </c>
      <c r="G21" s="241" t="s">
        <v>115</v>
      </c>
      <c r="H21" s="246" t="s">
        <v>357</v>
      </c>
      <c r="I21" s="241" t="s">
        <v>369</v>
      </c>
      <c r="J21" s="241" t="s">
        <v>309</v>
      </c>
      <c r="K21" s="241" t="s">
        <v>275</v>
      </c>
      <c r="L21" s="241" t="s">
        <v>132</v>
      </c>
      <c r="M21" s="242" t="s">
        <v>530</v>
      </c>
      <c r="N21" s="244">
        <v>45453</v>
      </c>
      <c r="O21" s="241" t="s">
        <v>323</v>
      </c>
      <c r="P21" s="241">
        <v>1</v>
      </c>
      <c r="Q21" s="241">
        <v>1</v>
      </c>
      <c r="R21" s="241">
        <v>1</v>
      </c>
      <c r="S21" s="240">
        <v>5</v>
      </c>
      <c r="T21" s="240">
        <v>5</v>
      </c>
      <c r="U21" s="240">
        <v>5</v>
      </c>
      <c r="V21" s="240">
        <v>5</v>
      </c>
      <c r="W21" s="240">
        <v>5</v>
      </c>
      <c r="X21" s="240">
        <v>5</v>
      </c>
      <c r="Y21" s="240">
        <v>5</v>
      </c>
      <c r="Z21" s="240">
        <v>5</v>
      </c>
      <c r="AA21" s="240">
        <v>5</v>
      </c>
      <c r="AB21" s="241" t="s">
        <v>353</v>
      </c>
      <c r="AC21" s="243"/>
      <c r="AD21" s="237"/>
      <c r="AE21" s="169" t="s">
        <v>141</v>
      </c>
      <c r="AF21" s="170">
        <f t="shared" si="6"/>
        <v>5</v>
      </c>
      <c r="AG21" s="170">
        <f t="shared" si="7"/>
        <v>5</v>
      </c>
      <c r="AH21" s="170">
        <f t="shared" si="8"/>
        <v>5</v>
      </c>
      <c r="AI21" s="170">
        <f t="shared" si="9"/>
        <v>5</v>
      </c>
      <c r="AJ21" s="170">
        <f t="shared" si="10"/>
        <v>5</v>
      </c>
      <c r="AK21" s="170">
        <f t="shared" si="11"/>
        <v>5</v>
      </c>
      <c r="AL21" s="170">
        <f t="shared" si="12"/>
        <v>5</v>
      </c>
      <c r="AM21" s="170">
        <f t="shared" si="13"/>
        <v>5</v>
      </c>
      <c r="AN21" s="170">
        <f t="shared" si="14"/>
        <v>5</v>
      </c>
      <c r="AO21" s="270"/>
      <c r="AP21" s="226">
        <f t="shared" si="15"/>
        <v>5</v>
      </c>
      <c r="AQ21" s="171" t="str">
        <f t="shared" si="16"/>
        <v>External Services-Citizen</v>
      </c>
      <c r="AR21" s="172" t="str">
        <f t="shared" si="17"/>
        <v>External Services-20 to 34</v>
      </c>
      <c r="AS21" s="171" t="str">
        <f t="shared" si="18"/>
        <v>External Services-Female</v>
      </c>
      <c r="AT21" s="171" t="str">
        <f t="shared" si="19"/>
        <v>External Services-Assessment &amp; Certification</v>
      </c>
      <c r="AU21" s="271"/>
      <c r="AV21" s="271"/>
      <c r="AW21" s="271"/>
      <c r="AX21" s="271"/>
      <c r="AY21" s="271"/>
    </row>
    <row r="22" spans="1:51" s="272" customFormat="1" ht="46.2" customHeight="1">
      <c r="A22" s="240">
        <v>13</v>
      </c>
      <c r="B22" s="244">
        <v>45453</v>
      </c>
      <c r="C22" s="241" t="s">
        <v>372</v>
      </c>
      <c r="D22" s="258" t="s">
        <v>364</v>
      </c>
      <c r="E22" s="241" t="s">
        <v>128</v>
      </c>
      <c r="F22" s="240">
        <v>52</v>
      </c>
      <c r="G22" s="241" t="s">
        <v>115</v>
      </c>
      <c r="H22" s="246" t="s">
        <v>358</v>
      </c>
      <c r="I22" s="241" t="s">
        <v>369</v>
      </c>
      <c r="J22" s="241" t="s">
        <v>309</v>
      </c>
      <c r="K22" s="241" t="s">
        <v>275</v>
      </c>
      <c r="L22" s="241" t="s">
        <v>132</v>
      </c>
      <c r="M22" s="242" t="s">
        <v>530</v>
      </c>
      <c r="N22" s="244">
        <v>45453</v>
      </c>
      <c r="O22" s="241" t="s">
        <v>323</v>
      </c>
      <c r="P22" s="241">
        <v>1</v>
      </c>
      <c r="Q22" s="241">
        <v>1</v>
      </c>
      <c r="R22" s="241">
        <v>1</v>
      </c>
      <c r="S22" s="240">
        <v>5</v>
      </c>
      <c r="T22" s="240">
        <v>5</v>
      </c>
      <c r="U22" s="240">
        <v>5</v>
      </c>
      <c r="V22" s="240">
        <v>5</v>
      </c>
      <c r="W22" s="240">
        <v>5</v>
      </c>
      <c r="X22" s="240">
        <v>5</v>
      </c>
      <c r="Y22" s="240">
        <v>4</v>
      </c>
      <c r="Z22" s="240">
        <v>5</v>
      </c>
      <c r="AA22" s="240">
        <v>5</v>
      </c>
      <c r="AB22" s="241" t="s">
        <v>353</v>
      </c>
      <c r="AC22" s="243"/>
      <c r="AD22" s="237"/>
      <c r="AE22" s="169" t="s">
        <v>141</v>
      </c>
      <c r="AF22" s="170">
        <f t="shared" si="6"/>
        <v>5</v>
      </c>
      <c r="AG22" s="170">
        <f t="shared" si="7"/>
        <v>5</v>
      </c>
      <c r="AH22" s="170">
        <f t="shared" si="8"/>
        <v>5</v>
      </c>
      <c r="AI22" s="170">
        <f t="shared" si="9"/>
        <v>5</v>
      </c>
      <c r="AJ22" s="170">
        <f t="shared" si="10"/>
        <v>5</v>
      </c>
      <c r="AK22" s="170">
        <f t="shared" si="11"/>
        <v>5</v>
      </c>
      <c r="AL22" s="170">
        <f t="shared" si="12"/>
        <v>4</v>
      </c>
      <c r="AM22" s="170">
        <f t="shared" si="13"/>
        <v>5</v>
      </c>
      <c r="AN22" s="170">
        <f t="shared" si="14"/>
        <v>5</v>
      </c>
      <c r="AO22" s="270"/>
      <c r="AP22" s="226">
        <f t="shared" si="15"/>
        <v>5</v>
      </c>
      <c r="AQ22" s="171" t="str">
        <f t="shared" si="16"/>
        <v>External Services-Citizen</v>
      </c>
      <c r="AR22" s="172" t="str">
        <f t="shared" si="17"/>
        <v>External Services-50 to 64</v>
      </c>
      <c r="AS22" s="171" t="str">
        <f t="shared" si="18"/>
        <v>External Services-Female</v>
      </c>
      <c r="AT22" s="171" t="str">
        <f t="shared" si="19"/>
        <v>External Services-Assessment &amp; Certification</v>
      </c>
      <c r="AU22" s="271"/>
      <c r="AV22" s="271"/>
      <c r="AW22" s="271"/>
      <c r="AX22" s="271"/>
      <c r="AY22" s="271"/>
    </row>
    <row r="23" spans="1:51" s="272" customFormat="1" ht="46.2" customHeight="1">
      <c r="A23" s="240">
        <v>14</v>
      </c>
      <c r="B23" s="244">
        <v>45453</v>
      </c>
      <c r="C23" s="241" t="s">
        <v>373</v>
      </c>
      <c r="D23" s="258" t="s">
        <v>365</v>
      </c>
      <c r="E23" s="241" t="s">
        <v>128</v>
      </c>
      <c r="F23" s="240">
        <v>41</v>
      </c>
      <c r="G23" s="241" t="s">
        <v>115</v>
      </c>
      <c r="H23" s="246" t="s">
        <v>359</v>
      </c>
      <c r="I23" s="241" t="s">
        <v>369</v>
      </c>
      <c r="J23" s="241" t="s">
        <v>309</v>
      </c>
      <c r="K23" s="241" t="s">
        <v>275</v>
      </c>
      <c r="L23" s="241" t="s">
        <v>132</v>
      </c>
      <c r="M23" s="242" t="s">
        <v>530</v>
      </c>
      <c r="N23" s="244">
        <v>45453</v>
      </c>
      <c r="O23" s="241" t="s">
        <v>323</v>
      </c>
      <c r="P23" s="241">
        <v>1</v>
      </c>
      <c r="Q23" s="241">
        <v>1</v>
      </c>
      <c r="R23" s="241">
        <v>1</v>
      </c>
      <c r="S23" s="240">
        <v>4</v>
      </c>
      <c r="T23" s="240">
        <v>5</v>
      </c>
      <c r="U23" s="240">
        <v>5</v>
      </c>
      <c r="V23" s="240">
        <v>5</v>
      </c>
      <c r="W23" s="240">
        <v>5</v>
      </c>
      <c r="X23" s="240">
        <v>5</v>
      </c>
      <c r="Y23" s="240">
        <v>4</v>
      </c>
      <c r="Z23" s="240">
        <v>5</v>
      </c>
      <c r="AA23" s="240">
        <v>5</v>
      </c>
      <c r="AB23" s="241" t="s">
        <v>353</v>
      </c>
      <c r="AC23" s="243"/>
      <c r="AD23" s="237"/>
      <c r="AE23" s="169" t="s">
        <v>141</v>
      </c>
      <c r="AF23" s="170">
        <f t="shared" si="6"/>
        <v>4</v>
      </c>
      <c r="AG23" s="170">
        <f t="shared" si="7"/>
        <v>5</v>
      </c>
      <c r="AH23" s="170">
        <f t="shared" si="8"/>
        <v>5</v>
      </c>
      <c r="AI23" s="170">
        <f t="shared" si="9"/>
        <v>5</v>
      </c>
      <c r="AJ23" s="170">
        <f t="shared" si="10"/>
        <v>5</v>
      </c>
      <c r="AK23" s="170">
        <f t="shared" si="11"/>
        <v>5</v>
      </c>
      <c r="AL23" s="170">
        <f t="shared" si="12"/>
        <v>4</v>
      </c>
      <c r="AM23" s="170">
        <f t="shared" si="13"/>
        <v>5</v>
      </c>
      <c r="AN23" s="170">
        <f t="shared" si="14"/>
        <v>5</v>
      </c>
      <c r="AO23" s="270"/>
      <c r="AP23" s="226">
        <f t="shared" si="15"/>
        <v>5</v>
      </c>
      <c r="AQ23" s="171" t="str">
        <f t="shared" si="16"/>
        <v>External Services-Citizen</v>
      </c>
      <c r="AR23" s="172" t="str">
        <f t="shared" si="17"/>
        <v>External Services-35 to 49</v>
      </c>
      <c r="AS23" s="171" t="str">
        <f t="shared" si="18"/>
        <v>External Services-Female</v>
      </c>
      <c r="AT23" s="171" t="str">
        <f t="shared" si="19"/>
        <v>External Services-Assessment &amp; Certification</v>
      </c>
      <c r="AU23" s="271"/>
      <c r="AV23" s="271"/>
      <c r="AW23" s="271"/>
      <c r="AX23" s="271"/>
      <c r="AY23" s="271"/>
    </row>
    <row r="24" spans="1:51" s="238" customFormat="1" ht="46.2" customHeight="1">
      <c r="A24" s="240">
        <v>15</v>
      </c>
      <c r="B24" s="244">
        <v>45453</v>
      </c>
      <c r="C24" s="241" t="s">
        <v>374</v>
      </c>
      <c r="D24" s="258" t="s">
        <v>366</v>
      </c>
      <c r="E24" s="241" t="s">
        <v>128</v>
      </c>
      <c r="F24" s="240">
        <v>52</v>
      </c>
      <c r="G24" s="241" t="s">
        <v>115</v>
      </c>
      <c r="H24" s="246" t="s">
        <v>360</v>
      </c>
      <c r="I24" s="241" t="s">
        <v>369</v>
      </c>
      <c r="J24" s="241" t="s">
        <v>309</v>
      </c>
      <c r="K24" s="241" t="s">
        <v>275</v>
      </c>
      <c r="L24" s="241" t="s">
        <v>132</v>
      </c>
      <c r="M24" s="242" t="s">
        <v>530</v>
      </c>
      <c r="N24" s="244">
        <v>45453</v>
      </c>
      <c r="O24" s="241" t="s">
        <v>323</v>
      </c>
      <c r="P24" s="241">
        <v>1</v>
      </c>
      <c r="Q24" s="241">
        <v>1</v>
      </c>
      <c r="R24" s="241">
        <v>1</v>
      </c>
      <c r="S24" s="240">
        <v>5</v>
      </c>
      <c r="T24" s="240">
        <v>5</v>
      </c>
      <c r="U24" s="240">
        <v>5</v>
      </c>
      <c r="V24" s="240">
        <v>5</v>
      </c>
      <c r="W24" s="240">
        <v>5</v>
      </c>
      <c r="X24" s="240">
        <v>5</v>
      </c>
      <c r="Y24" s="240">
        <v>5</v>
      </c>
      <c r="Z24" s="240">
        <v>5</v>
      </c>
      <c r="AA24" s="240">
        <v>5</v>
      </c>
      <c r="AB24" s="241" t="s">
        <v>353</v>
      </c>
      <c r="AC24" s="240"/>
      <c r="AD24" s="237"/>
      <c r="AE24" s="169" t="s">
        <v>141</v>
      </c>
      <c r="AF24" s="170">
        <f t="shared" si="6"/>
        <v>5</v>
      </c>
      <c r="AG24" s="170">
        <f t="shared" si="7"/>
        <v>5</v>
      </c>
      <c r="AH24" s="170">
        <f t="shared" si="8"/>
        <v>5</v>
      </c>
      <c r="AI24" s="170">
        <f t="shared" si="9"/>
        <v>5</v>
      </c>
      <c r="AJ24" s="170">
        <f t="shared" si="10"/>
        <v>5</v>
      </c>
      <c r="AK24" s="170">
        <f t="shared" si="11"/>
        <v>5</v>
      </c>
      <c r="AL24" s="170">
        <f t="shared" si="12"/>
        <v>5</v>
      </c>
      <c r="AM24" s="170">
        <f t="shared" si="13"/>
        <v>5</v>
      </c>
      <c r="AN24" s="170">
        <f t="shared" si="14"/>
        <v>5</v>
      </c>
      <c r="AO24" s="270"/>
      <c r="AP24" s="226">
        <f t="shared" si="15"/>
        <v>5</v>
      </c>
      <c r="AQ24" s="171" t="str">
        <f t="shared" si="16"/>
        <v>External Services-Citizen</v>
      </c>
      <c r="AR24" s="172" t="str">
        <f t="shared" si="17"/>
        <v>External Services-50 to 64</v>
      </c>
      <c r="AS24" s="171" t="str">
        <f t="shared" si="18"/>
        <v>External Services-Female</v>
      </c>
      <c r="AT24" s="171" t="str">
        <f t="shared" si="19"/>
        <v>External Services-Assessment &amp; Certification</v>
      </c>
      <c r="AU24" s="168"/>
      <c r="AV24" s="168"/>
      <c r="AW24" s="168"/>
      <c r="AX24" s="168"/>
      <c r="AY24" s="168"/>
    </row>
    <row r="25" spans="1:51" s="272" customFormat="1" ht="46.2" customHeight="1">
      <c r="A25" s="240">
        <v>16</v>
      </c>
      <c r="B25" s="244">
        <v>45453</v>
      </c>
      <c r="C25" s="241" t="s">
        <v>375</v>
      </c>
      <c r="D25" s="257" t="s">
        <v>367</v>
      </c>
      <c r="E25" s="241" t="s">
        <v>128</v>
      </c>
      <c r="F25" s="240">
        <v>52</v>
      </c>
      <c r="G25" s="241" t="s">
        <v>115</v>
      </c>
      <c r="H25" s="246" t="s">
        <v>361</v>
      </c>
      <c r="I25" s="241" t="s">
        <v>369</v>
      </c>
      <c r="J25" s="241" t="s">
        <v>309</v>
      </c>
      <c r="K25" s="241" t="s">
        <v>275</v>
      </c>
      <c r="L25" s="241" t="s">
        <v>132</v>
      </c>
      <c r="M25" s="242" t="s">
        <v>530</v>
      </c>
      <c r="N25" s="244">
        <v>45453</v>
      </c>
      <c r="O25" s="241" t="s">
        <v>323</v>
      </c>
      <c r="P25" s="241">
        <v>1</v>
      </c>
      <c r="Q25" s="241">
        <v>1</v>
      </c>
      <c r="R25" s="241">
        <v>1</v>
      </c>
      <c r="S25" s="240">
        <v>5</v>
      </c>
      <c r="T25" s="240">
        <v>5</v>
      </c>
      <c r="U25" s="240">
        <v>5</v>
      </c>
      <c r="V25" s="240">
        <v>5</v>
      </c>
      <c r="W25" s="240">
        <v>5</v>
      </c>
      <c r="X25" s="240">
        <v>5</v>
      </c>
      <c r="Y25" s="240">
        <v>5</v>
      </c>
      <c r="Z25" s="240">
        <v>5</v>
      </c>
      <c r="AA25" s="240">
        <v>5</v>
      </c>
      <c r="AB25" s="241" t="s">
        <v>353</v>
      </c>
      <c r="AC25" s="243"/>
      <c r="AD25" s="237"/>
      <c r="AE25" s="169" t="s">
        <v>141</v>
      </c>
      <c r="AF25" s="170">
        <f t="shared" si="6"/>
        <v>5</v>
      </c>
      <c r="AG25" s="170">
        <f t="shared" si="7"/>
        <v>5</v>
      </c>
      <c r="AH25" s="170">
        <f t="shared" si="8"/>
        <v>5</v>
      </c>
      <c r="AI25" s="170">
        <f t="shared" si="9"/>
        <v>5</v>
      </c>
      <c r="AJ25" s="170">
        <f t="shared" si="10"/>
        <v>5</v>
      </c>
      <c r="AK25" s="170">
        <f t="shared" si="11"/>
        <v>5</v>
      </c>
      <c r="AL25" s="170">
        <f t="shared" si="12"/>
        <v>5</v>
      </c>
      <c r="AM25" s="170">
        <f t="shared" si="13"/>
        <v>5</v>
      </c>
      <c r="AN25" s="170">
        <f t="shared" si="14"/>
        <v>5</v>
      </c>
      <c r="AO25" s="270"/>
      <c r="AP25" s="226">
        <f t="shared" si="15"/>
        <v>5</v>
      </c>
      <c r="AQ25" s="171" t="str">
        <f t="shared" si="16"/>
        <v>External Services-Citizen</v>
      </c>
      <c r="AR25" s="172" t="str">
        <f t="shared" si="17"/>
        <v>External Services-50 to 64</v>
      </c>
      <c r="AS25" s="171" t="str">
        <f t="shared" si="18"/>
        <v>External Services-Female</v>
      </c>
      <c r="AT25" s="171" t="str">
        <f t="shared" si="19"/>
        <v>External Services-Assessment &amp; Certification</v>
      </c>
      <c r="AU25" s="271"/>
      <c r="AV25" s="271"/>
      <c r="AW25" s="271"/>
      <c r="AX25" s="271"/>
      <c r="AY25" s="271"/>
    </row>
    <row r="26" spans="1:51" s="272" customFormat="1" ht="46.2" customHeight="1">
      <c r="A26" s="240">
        <v>17</v>
      </c>
      <c r="B26" s="244">
        <v>45453</v>
      </c>
      <c r="C26" s="241" t="s">
        <v>376</v>
      </c>
      <c r="D26" s="257" t="s">
        <v>368</v>
      </c>
      <c r="E26" s="241" t="s">
        <v>128</v>
      </c>
      <c r="F26" s="240">
        <v>49</v>
      </c>
      <c r="G26" s="241" t="s">
        <v>115</v>
      </c>
      <c r="H26" s="245" t="s">
        <v>362</v>
      </c>
      <c r="I26" s="241" t="s">
        <v>369</v>
      </c>
      <c r="J26" s="241" t="s">
        <v>309</v>
      </c>
      <c r="K26" s="241" t="s">
        <v>275</v>
      </c>
      <c r="L26" s="241" t="s">
        <v>132</v>
      </c>
      <c r="M26" s="242" t="s">
        <v>530</v>
      </c>
      <c r="N26" s="244">
        <v>45453</v>
      </c>
      <c r="O26" s="241" t="s">
        <v>323</v>
      </c>
      <c r="P26" s="241">
        <v>1</v>
      </c>
      <c r="Q26" s="241">
        <v>1</v>
      </c>
      <c r="R26" s="241">
        <v>1</v>
      </c>
      <c r="S26" s="240">
        <v>5</v>
      </c>
      <c r="T26" s="240">
        <v>5</v>
      </c>
      <c r="U26" s="240">
        <v>5</v>
      </c>
      <c r="V26" s="240">
        <v>5</v>
      </c>
      <c r="W26" s="240">
        <v>5</v>
      </c>
      <c r="X26" s="240">
        <v>5</v>
      </c>
      <c r="Y26" s="240">
        <v>5</v>
      </c>
      <c r="Z26" s="240">
        <v>5</v>
      </c>
      <c r="AA26" s="240">
        <v>5</v>
      </c>
      <c r="AB26" s="241" t="s">
        <v>353</v>
      </c>
      <c r="AC26" s="243"/>
      <c r="AD26" s="237"/>
      <c r="AE26" s="169" t="s">
        <v>141</v>
      </c>
      <c r="AF26" s="170">
        <f t="shared" si="6"/>
        <v>5</v>
      </c>
      <c r="AG26" s="170">
        <f t="shared" si="7"/>
        <v>5</v>
      </c>
      <c r="AH26" s="170">
        <f t="shared" si="8"/>
        <v>5</v>
      </c>
      <c r="AI26" s="170">
        <f t="shared" si="9"/>
        <v>5</v>
      </c>
      <c r="AJ26" s="170">
        <f t="shared" si="10"/>
        <v>5</v>
      </c>
      <c r="AK26" s="170">
        <f t="shared" si="11"/>
        <v>5</v>
      </c>
      <c r="AL26" s="170">
        <f t="shared" si="12"/>
        <v>5</v>
      </c>
      <c r="AM26" s="170">
        <f t="shared" si="13"/>
        <v>5</v>
      </c>
      <c r="AN26" s="170">
        <f t="shared" si="14"/>
        <v>5</v>
      </c>
      <c r="AO26" s="270"/>
      <c r="AP26" s="226">
        <f t="shared" si="15"/>
        <v>5</v>
      </c>
      <c r="AQ26" s="171" t="str">
        <f t="shared" si="16"/>
        <v>External Services-Citizen</v>
      </c>
      <c r="AR26" s="172" t="str">
        <f t="shared" si="17"/>
        <v>External Services-35 to 49</v>
      </c>
      <c r="AS26" s="171" t="str">
        <f t="shared" si="18"/>
        <v>External Services-Female</v>
      </c>
      <c r="AT26" s="171" t="str">
        <f t="shared" si="19"/>
        <v>External Services-Assessment &amp; Certification</v>
      </c>
      <c r="AU26" s="271"/>
      <c r="AV26" s="271"/>
      <c r="AW26" s="271"/>
      <c r="AX26" s="271"/>
      <c r="AY26" s="271"/>
    </row>
    <row r="27" spans="1:51" s="272" customFormat="1" ht="52.95" customHeight="1">
      <c r="A27" s="240">
        <v>18</v>
      </c>
      <c r="B27" s="244" t="s">
        <v>481</v>
      </c>
      <c r="C27" s="241" t="s">
        <v>377</v>
      </c>
      <c r="D27" s="257" t="s">
        <v>456</v>
      </c>
      <c r="E27" s="241" t="s">
        <v>128</v>
      </c>
      <c r="F27" s="240">
        <v>39</v>
      </c>
      <c r="G27" s="241" t="s">
        <v>116</v>
      </c>
      <c r="H27" s="266" t="s">
        <v>432</v>
      </c>
      <c r="I27" s="241" t="s">
        <v>369</v>
      </c>
      <c r="J27" s="241" t="s">
        <v>308</v>
      </c>
      <c r="K27" s="241" t="s">
        <v>275</v>
      </c>
      <c r="L27" s="241" t="s">
        <v>134</v>
      </c>
      <c r="M27" s="242" t="s">
        <v>480</v>
      </c>
      <c r="N27" s="244" t="s">
        <v>481</v>
      </c>
      <c r="O27" s="241" t="s">
        <v>482</v>
      </c>
      <c r="P27" s="241">
        <v>1</v>
      </c>
      <c r="Q27" s="241">
        <v>1</v>
      </c>
      <c r="R27" s="241">
        <v>2</v>
      </c>
      <c r="S27" s="240">
        <v>5</v>
      </c>
      <c r="T27" s="240">
        <v>5</v>
      </c>
      <c r="U27" s="240">
        <v>5</v>
      </c>
      <c r="V27" s="240">
        <v>5</v>
      </c>
      <c r="W27" s="240">
        <v>4</v>
      </c>
      <c r="X27" s="240" t="s">
        <v>276</v>
      </c>
      <c r="Y27" s="240">
        <v>5</v>
      </c>
      <c r="Z27" s="240">
        <v>5</v>
      </c>
      <c r="AA27" s="240">
        <v>5</v>
      </c>
      <c r="AB27" s="241" t="s">
        <v>353</v>
      </c>
      <c r="AC27" s="243"/>
      <c r="AD27" s="237"/>
      <c r="AE27" s="169" t="s">
        <v>141</v>
      </c>
      <c r="AF27" s="170">
        <f t="shared" si="6"/>
        <v>5</v>
      </c>
      <c r="AG27" s="170">
        <f t="shared" si="7"/>
        <v>5</v>
      </c>
      <c r="AH27" s="170">
        <f t="shared" si="8"/>
        <v>5</v>
      </c>
      <c r="AI27" s="170">
        <f t="shared" si="9"/>
        <v>5</v>
      </c>
      <c r="AJ27" s="170">
        <f t="shared" si="10"/>
        <v>4</v>
      </c>
      <c r="AK27" s="170" t="str">
        <f t="shared" si="11"/>
        <v>n/a</v>
      </c>
      <c r="AL27" s="170">
        <f t="shared" si="12"/>
        <v>5</v>
      </c>
      <c r="AM27" s="170">
        <f t="shared" si="13"/>
        <v>5</v>
      </c>
      <c r="AN27" s="170">
        <f t="shared" si="14"/>
        <v>5</v>
      </c>
      <c r="AO27" s="270"/>
      <c r="AP27" s="226">
        <f t="shared" si="15"/>
        <v>5</v>
      </c>
      <c r="AQ27" s="171" t="str">
        <f t="shared" si="16"/>
        <v>External Services-Citizen</v>
      </c>
      <c r="AR27" s="172" t="str">
        <f t="shared" si="17"/>
        <v>External Services-35 to 49</v>
      </c>
      <c r="AS27" s="171" t="str">
        <f t="shared" si="18"/>
        <v>External Services-Male</v>
      </c>
      <c r="AT27" s="171" t="str">
        <f t="shared" si="19"/>
        <v>External Services-Training</v>
      </c>
      <c r="AU27" s="271"/>
      <c r="AV27" s="271"/>
      <c r="AW27" s="271"/>
      <c r="AX27" s="271"/>
      <c r="AY27" s="271"/>
    </row>
    <row r="28" spans="1:51" s="272" customFormat="1" ht="52.95" customHeight="1">
      <c r="A28" s="240">
        <v>19</v>
      </c>
      <c r="B28" s="244" t="s">
        <v>481</v>
      </c>
      <c r="C28" s="241" t="s">
        <v>378</v>
      </c>
      <c r="D28" s="257" t="s">
        <v>457</v>
      </c>
      <c r="E28" s="241" t="s">
        <v>128</v>
      </c>
      <c r="F28" s="240">
        <v>32</v>
      </c>
      <c r="G28" s="241" t="s">
        <v>116</v>
      </c>
      <c r="H28" s="267" t="s">
        <v>433</v>
      </c>
      <c r="I28" s="241" t="s">
        <v>369</v>
      </c>
      <c r="J28" s="241" t="s">
        <v>308</v>
      </c>
      <c r="K28" s="241" t="s">
        <v>275</v>
      </c>
      <c r="L28" s="241" t="s">
        <v>134</v>
      </c>
      <c r="M28" s="242" t="s">
        <v>480</v>
      </c>
      <c r="N28" s="244" t="s">
        <v>481</v>
      </c>
      <c r="O28" s="241" t="s">
        <v>482</v>
      </c>
      <c r="P28" s="241">
        <v>1</v>
      </c>
      <c r="Q28" s="241">
        <v>1</v>
      </c>
      <c r="R28" s="241">
        <v>2</v>
      </c>
      <c r="S28" s="240">
        <v>5</v>
      </c>
      <c r="T28" s="240">
        <v>5</v>
      </c>
      <c r="U28" s="240">
        <v>5</v>
      </c>
      <c r="V28" s="240">
        <v>4</v>
      </c>
      <c r="W28" s="240">
        <v>4</v>
      </c>
      <c r="X28" s="240" t="s">
        <v>276</v>
      </c>
      <c r="Y28" s="240">
        <v>5</v>
      </c>
      <c r="Z28" s="240">
        <v>5</v>
      </c>
      <c r="AA28" s="240">
        <v>5</v>
      </c>
      <c r="AB28" s="241" t="s">
        <v>353</v>
      </c>
      <c r="AC28" s="243"/>
      <c r="AD28" s="237"/>
      <c r="AE28" s="169" t="s">
        <v>141</v>
      </c>
      <c r="AF28" s="170">
        <f t="shared" si="6"/>
        <v>5</v>
      </c>
      <c r="AG28" s="170">
        <f t="shared" si="7"/>
        <v>5</v>
      </c>
      <c r="AH28" s="170">
        <f t="shared" si="8"/>
        <v>5</v>
      </c>
      <c r="AI28" s="170">
        <f t="shared" si="9"/>
        <v>4</v>
      </c>
      <c r="AJ28" s="170">
        <f t="shared" si="10"/>
        <v>4</v>
      </c>
      <c r="AK28" s="170" t="str">
        <f t="shared" si="11"/>
        <v>n/a</v>
      </c>
      <c r="AL28" s="170">
        <f t="shared" si="12"/>
        <v>5</v>
      </c>
      <c r="AM28" s="170">
        <f t="shared" si="13"/>
        <v>5</v>
      </c>
      <c r="AN28" s="170">
        <f t="shared" si="14"/>
        <v>5</v>
      </c>
      <c r="AO28" s="270"/>
      <c r="AP28" s="226">
        <f t="shared" si="15"/>
        <v>5</v>
      </c>
      <c r="AQ28" s="171" t="str">
        <f t="shared" si="16"/>
        <v>External Services-Citizen</v>
      </c>
      <c r="AR28" s="172" t="str">
        <f t="shared" si="17"/>
        <v>External Services-20 to 34</v>
      </c>
      <c r="AS28" s="171" t="str">
        <f t="shared" si="18"/>
        <v>External Services-Male</v>
      </c>
      <c r="AT28" s="171" t="str">
        <f t="shared" si="19"/>
        <v>External Services-Training</v>
      </c>
      <c r="AU28" s="271"/>
      <c r="AV28" s="271"/>
      <c r="AW28" s="271"/>
      <c r="AX28" s="271"/>
      <c r="AY28" s="271"/>
    </row>
    <row r="29" spans="1:51" s="272" customFormat="1" ht="52.95" customHeight="1">
      <c r="A29" s="240">
        <v>20</v>
      </c>
      <c r="B29" s="244" t="s">
        <v>481</v>
      </c>
      <c r="C29" s="241" t="s">
        <v>379</v>
      </c>
      <c r="D29" s="257" t="s">
        <v>458</v>
      </c>
      <c r="E29" s="241" t="s">
        <v>128</v>
      </c>
      <c r="F29" s="240">
        <v>32</v>
      </c>
      <c r="G29" s="241" t="s">
        <v>116</v>
      </c>
      <c r="H29" s="275" t="s">
        <v>434</v>
      </c>
      <c r="I29" s="241" t="s">
        <v>369</v>
      </c>
      <c r="J29" s="241" t="s">
        <v>308</v>
      </c>
      <c r="K29" s="241" t="s">
        <v>275</v>
      </c>
      <c r="L29" s="241" t="s">
        <v>134</v>
      </c>
      <c r="M29" s="242" t="s">
        <v>480</v>
      </c>
      <c r="N29" s="244" t="s">
        <v>481</v>
      </c>
      <c r="O29" s="241" t="s">
        <v>482</v>
      </c>
      <c r="P29" s="241">
        <v>1</v>
      </c>
      <c r="Q29" s="241">
        <v>1</v>
      </c>
      <c r="R29" s="241">
        <v>1</v>
      </c>
      <c r="S29" s="240">
        <v>5</v>
      </c>
      <c r="T29" s="240">
        <v>5</v>
      </c>
      <c r="U29" s="240">
        <v>4</v>
      </c>
      <c r="V29" s="240">
        <v>4</v>
      </c>
      <c r="W29" s="240">
        <v>4</v>
      </c>
      <c r="X29" s="240" t="s">
        <v>276</v>
      </c>
      <c r="Y29" s="240">
        <v>4</v>
      </c>
      <c r="Z29" s="240">
        <v>4</v>
      </c>
      <c r="AA29" s="240">
        <v>5</v>
      </c>
      <c r="AB29" s="241" t="s">
        <v>353</v>
      </c>
      <c r="AC29" s="243"/>
      <c r="AD29" s="237"/>
      <c r="AE29" s="169" t="s">
        <v>141</v>
      </c>
      <c r="AF29" s="170">
        <f t="shared" si="6"/>
        <v>5</v>
      </c>
      <c r="AG29" s="170">
        <f t="shared" si="7"/>
        <v>5</v>
      </c>
      <c r="AH29" s="170">
        <f t="shared" si="8"/>
        <v>4</v>
      </c>
      <c r="AI29" s="170">
        <f t="shared" si="9"/>
        <v>4</v>
      </c>
      <c r="AJ29" s="170">
        <f t="shared" si="10"/>
        <v>4</v>
      </c>
      <c r="AK29" s="170" t="str">
        <f t="shared" si="11"/>
        <v>n/a</v>
      </c>
      <c r="AL29" s="170">
        <f t="shared" si="12"/>
        <v>4</v>
      </c>
      <c r="AM29" s="170">
        <f t="shared" si="13"/>
        <v>4</v>
      </c>
      <c r="AN29" s="170">
        <f t="shared" si="14"/>
        <v>5</v>
      </c>
      <c r="AO29" s="270"/>
      <c r="AP29" s="226">
        <f t="shared" si="15"/>
        <v>4</v>
      </c>
      <c r="AQ29" s="171" t="str">
        <f t="shared" si="16"/>
        <v>External Services-Citizen</v>
      </c>
      <c r="AR29" s="172" t="str">
        <f t="shared" si="17"/>
        <v>External Services-20 to 34</v>
      </c>
      <c r="AS29" s="171" t="str">
        <f t="shared" si="18"/>
        <v>External Services-Male</v>
      </c>
      <c r="AT29" s="171" t="str">
        <f t="shared" si="19"/>
        <v>External Services-Training</v>
      </c>
      <c r="AU29" s="271"/>
      <c r="AV29" s="271"/>
      <c r="AW29" s="271"/>
      <c r="AX29" s="271"/>
      <c r="AY29" s="271"/>
    </row>
    <row r="30" spans="1:51" s="272" customFormat="1" ht="52.95" customHeight="1">
      <c r="A30" s="240">
        <v>21</v>
      </c>
      <c r="B30" s="244" t="s">
        <v>481</v>
      </c>
      <c r="C30" s="241" t="s">
        <v>483</v>
      </c>
      <c r="D30" s="257" t="s">
        <v>459</v>
      </c>
      <c r="E30" s="241" t="s">
        <v>128</v>
      </c>
      <c r="F30" s="240">
        <v>24</v>
      </c>
      <c r="G30" s="241" t="s">
        <v>116</v>
      </c>
      <c r="H30" s="276" t="s">
        <v>435</v>
      </c>
      <c r="I30" s="241" t="s">
        <v>369</v>
      </c>
      <c r="J30" s="241" t="s">
        <v>308</v>
      </c>
      <c r="K30" s="241" t="s">
        <v>275</v>
      </c>
      <c r="L30" s="241" t="s">
        <v>134</v>
      </c>
      <c r="M30" s="242" t="s">
        <v>480</v>
      </c>
      <c r="N30" s="244" t="s">
        <v>481</v>
      </c>
      <c r="O30" s="241" t="s">
        <v>482</v>
      </c>
      <c r="P30" s="241">
        <v>3</v>
      </c>
      <c r="Q30" s="241">
        <v>2</v>
      </c>
      <c r="R30" s="241">
        <v>1</v>
      </c>
      <c r="S30" s="240">
        <v>5</v>
      </c>
      <c r="T30" s="240">
        <v>5</v>
      </c>
      <c r="U30" s="240">
        <v>5</v>
      </c>
      <c r="V30" s="240">
        <v>5</v>
      </c>
      <c r="W30" s="240">
        <v>4</v>
      </c>
      <c r="X30" s="240" t="s">
        <v>276</v>
      </c>
      <c r="Y30" s="240">
        <v>5</v>
      </c>
      <c r="Z30" s="240">
        <v>5</v>
      </c>
      <c r="AA30" s="240">
        <v>5</v>
      </c>
      <c r="AB30" s="241" t="s">
        <v>353</v>
      </c>
      <c r="AC30" s="243"/>
      <c r="AD30" s="237"/>
      <c r="AE30" s="169" t="s">
        <v>141</v>
      </c>
      <c r="AF30" s="170">
        <f t="shared" si="6"/>
        <v>5</v>
      </c>
      <c r="AG30" s="170">
        <f t="shared" si="7"/>
        <v>5</v>
      </c>
      <c r="AH30" s="170">
        <f t="shared" si="8"/>
        <v>5</v>
      </c>
      <c r="AI30" s="170">
        <f t="shared" si="9"/>
        <v>5</v>
      </c>
      <c r="AJ30" s="170">
        <f t="shared" si="10"/>
        <v>4</v>
      </c>
      <c r="AK30" s="170" t="str">
        <f t="shared" si="11"/>
        <v>n/a</v>
      </c>
      <c r="AL30" s="170">
        <f t="shared" si="12"/>
        <v>5</v>
      </c>
      <c r="AM30" s="170">
        <f t="shared" si="13"/>
        <v>5</v>
      </c>
      <c r="AN30" s="170">
        <f t="shared" si="14"/>
        <v>5</v>
      </c>
      <c r="AO30" s="270"/>
      <c r="AP30" s="226">
        <f t="shared" si="15"/>
        <v>5</v>
      </c>
      <c r="AQ30" s="171" t="str">
        <f t="shared" si="16"/>
        <v>External Services-Citizen</v>
      </c>
      <c r="AR30" s="172" t="str">
        <f t="shared" si="17"/>
        <v>External Services-20 to 34</v>
      </c>
      <c r="AS30" s="171" t="str">
        <f t="shared" si="18"/>
        <v>External Services-Male</v>
      </c>
      <c r="AT30" s="171" t="str">
        <f t="shared" si="19"/>
        <v>External Services-Training</v>
      </c>
      <c r="AU30" s="271"/>
      <c r="AV30" s="271"/>
      <c r="AW30" s="271"/>
      <c r="AX30" s="271"/>
      <c r="AY30" s="271"/>
    </row>
    <row r="31" spans="1:51" s="272" customFormat="1" ht="52.95" customHeight="1">
      <c r="A31" s="240">
        <v>22</v>
      </c>
      <c r="B31" s="244" t="s">
        <v>481</v>
      </c>
      <c r="C31" s="241" t="s">
        <v>484</v>
      </c>
      <c r="D31" s="257" t="s">
        <v>460</v>
      </c>
      <c r="E31" s="241" t="s">
        <v>128</v>
      </c>
      <c r="F31" s="240">
        <v>52</v>
      </c>
      <c r="G31" s="241" t="s">
        <v>116</v>
      </c>
      <c r="H31" s="276" t="s">
        <v>436</v>
      </c>
      <c r="I31" s="241" t="s">
        <v>369</v>
      </c>
      <c r="J31" s="241" t="s">
        <v>308</v>
      </c>
      <c r="K31" s="241" t="s">
        <v>275</v>
      </c>
      <c r="L31" s="241" t="s">
        <v>134</v>
      </c>
      <c r="M31" s="242" t="s">
        <v>480</v>
      </c>
      <c r="N31" s="244" t="s">
        <v>481</v>
      </c>
      <c r="O31" s="241" t="s">
        <v>482</v>
      </c>
      <c r="P31" s="241">
        <v>1</v>
      </c>
      <c r="Q31" s="241">
        <v>1</v>
      </c>
      <c r="R31" s="241">
        <v>1</v>
      </c>
      <c r="S31" s="240">
        <v>5</v>
      </c>
      <c r="T31" s="240">
        <v>5</v>
      </c>
      <c r="U31" s="240">
        <v>5</v>
      </c>
      <c r="V31" s="240">
        <v>5</v>
      </c>
      <c r="W31" s="240">
        <v>5</v>
      </c>
      <c r="X31" s="240" t="s">
        <v>276</v>
      </c>
      <c r="Y31" s="240">
        <v>5</v>
      </c>
      <c r="Z31" s="240">
        <v>5</v>
      </c>
      <c r="AA31" s="240">
        <v>5</v>
      </c>
      <c r="AB31" s="241" t="s">
        <v>353</v>
      </c>
      <c r="AC31" s="243"/>
      <c r="AD31" s="237"/>
      <c r="AE31" s="169" t="s">
        <v>141</v>
      </c>
      <c r="AF31" s="170">
        <f t="shared" si="6"/>
        <v>5</v>
      </c>
      <c r="AG31" s="170">
        <f t="shared" si="7"/>
        <v>5</v>
      </c>
      <c r="AH31" s="170">
        <f t="shared" si="8"/>
        <v>5</v>
      </c>
      <c r="AI31" s="170">
        <f t="shared" si="9"/>
        <v>5</v>
      </c>
      <c r="AJ31" s="170">
        <f t="shared" si="10"/>
        <v>5</v>
      </c>
      <c r="AK31" s="170" t="str">
        <f t="shared" si="11"/>
        <v>n/a</v>
      </c>
      <c r="AL31" s="170">
        <f t="shared" si="12"/>
        <v>5</v>
      </c>
      <c r="AM31" s="170">
        <f t="shared" si="13"/>
        <v>5</v>
      </c>
      <c r="AN31" s="170">
        <f t="shared" si="14"/>
        <v>5</v>
      </c>
      <c r="AO31" s="270"/>
      <c r="AP31" s="226">
        <f t="shared" si="15"/>
        <v>5</v>
      </c>
      <c r="AQ31" s="171" t="str">
        <f t="shared" si="16"/>
        <v>External Services-Citizen</v>
      </c>
      <c r="AR31" s="172" t="str">
        <f t="shared" si="17"/>
        <v>External Services-50 to 64</v>
      </c>
      <c r="AS31" s="171" t="str">
        <f t="shared" si="18"/>
        <v>External Services-Male</v>
      </c>
      <c r="AT31" s="171" t="str">
        <f t="shared" si="19"/>
        <v>External Services-Training</v>
      </c>
      <c r="AU31" s="271"/>
      <c r="AV31" s="271"/>
      <c r="AW31" s="271"/>
      <c r="AX31" s="271"/>
      <c r="AY31" s="271"/>
    </row>
    <row r="32" spans="1:51" s="272" customFormat="1" ht="52.95" customHeight="1">
      <c r="A32" s="240">
        <v>23</v>
      </c>
      <c r="B32" s="244" t="s">
        <v>481</v>
      </c>
      <c r="C32" s="241" t="s">
        <v>485</v>
      </c>
      <c r="D32" s="257" t="s">
        <v>461</v>
      </c>
      <c r="E32" s="241" t="s">
        <v>128</v>
      </c>
      <c r="F32" s="240">
        <v>35</v>
      </c>
      <c r="G32" s="241" t="s">
        <v>116</v>
      </c>
      <c r="H32" s="276" t="s">
        <v>437</v>
      </c>
      <c r="I32" s="241" t="s">
        <v>369</v>
      </c>
      <c r="J32" s="241" t="s">
        <v>308</v>
      </c>
      <c r="K32" s="241" t="s">
        <v>275</v>
      </c>
      <c r="L32" s="241" t="s">
        <v>134</v>
      </c>
      <c r="M32" s="242" t="s">
        <v>480</v>
      </c>
      <c r="N32" s="244" t="s">
        <v>481</v>
      </c>
      <c r="O32" s="241" t="s">
        <v>482</v>
      </c>
      <c r="P32" s="241">
        <v>1</v>
      </c>
      <c r="Q32" s="241">
        <v>1</v>
      </c>
      <c r="R32" s="241">
        <v>1</v>
      </c>
      <c r="S32" s="240">
        <v>5</v>
      </c>
      <c r="T32" s="240">
        <v>5</v>
      </c>
      <c r="U32" s="240">
        <v>5</v>
      </c>
      <c r="V32" s="240">
        <v>5</v>
      </c>
      <c r="W32" s="240">
        <v>5</v>
      </c>
      <c r="X32" s="240" t="s">
        <v>276</v>
      </c>
      <c r="Y32" s="240">
        <v>5</v>
      </c>
      <c r="Z32" s="240">
        <v>5</v>
      </c>
      <c r="AA32" s="240">
        <v>5</v>
      </c>
      <c r="AB32" s="241" t="s">
        <v>353</v>
      </c>
      <c r="AC32" s="243"/>
      <c r="AD32" s="237"/>
      <c r="AE32" s="169" t="s">
        <v>141</v>
      </c>
      <c r="AF32" s="170">
        <f t="shared" si="6"/>
        <v>5</v>
      </c>
      <c r="AG32" s="170">
        <f t="shared" si="7"/>
        <v>5</v>
      </c>
      <c r="AH32" s="170">
        <f t="shared" si="8"/>
        <v>5</v>
      </c>
      <c r="AI32" s="170">
        <f t="shared" si="9"/>
        <v>5</v>
      </c>
      <c r="AJ32" s="170">
        <f t="shared" si="10"/>
        <v>5</v>
      </c>
      <c r="AK32" s="170" t="str">
        <f t="shared" si="11"/>
        <v>n/a</v>
      </c>
      <c r="AL32" s="170">
        <f t="shared" si="12"/>
        <v>5</v>
      </c>
      <c r="AM32" s="170">
        <f t="shared" si="13"/>
        <v>5</v>
      </c>
      <c r="AN32" s="170">
        <f t="shared" si="14"/>
        <v>5</v>
      </c>
      <c r="AO32" s="270"/>
      <c r="AP32" s="226">
        <f t="shared" si="15"/>
        <v>5</v>
      </c>
      <c r="AQ32" s="171" t="str">
        <f t="shared" si="16"/>
        <v>External Services-Citizen</v>
      </c>
      <c r="AR32" s="172" t="str">
        <f t="shared" si="17"/>
        <v>External Services-35 to 49</v>
      </c>
      <c r="AS32" s="171" t="str">
        <f t="shared" si="18"/>
        <v>External Services-Male</v>
      </c>
      <c r="AT32" s="171" t="str">
        <f t="shared" si="19"/>
        <v>External Services-Training</v>
      </c>
      <c r="AU32" s="271"/>
      <c r="AV32" s="271"/>
      <c r="AW32" s="271"/>
      <c r="AX32" s="271"/>
      <c r="AY32" s="271"/>
    </row>
    <row r="33" spans="1:51" s="272" customFormat="1" ht="52.95" customHeight="1">
      <c r="A33" s="240">
        <v>24</v>
      </c>
      <c r="B33" s="244" t="s">
        <v>481</v>
      </c>
      <c r="C33" s="241" t="s">
        <v>486</v>
      </c>
      <c r="D33" s="257" t="s">
        <v>462</v>
      </c>
      <c r="E33" s="241" t="s">
        <v>128</v>
      </c>
      <c r="F33" s="240">
        <v>22</v>
      </c>
      <c r="G33" s="241" t="s">
        <v>116</v>
      </c>
      <c r="H33" s="276" t="s">
        <v>438</v>
      </c>
      <c r="I33" s="241" t="s">
        <v>369</v>
      </c>
      <c r="J33" s="241" t="s">
        <v>308</v>
      </c>
      <c r="K33" s="241" t="s">
        <v>275</v>
      </c>
      <c r="L33" s="241" t="s">
        <v>134</v>
      </c>
      <c r="M33" s="242" t="s">
        <v>480</v>
      </c>
      <c r="N33" s="244" t="s">
        <v>481</v>
      </c>
      <c r="O33" s="241" t="s">
        <v>482</v>
      </c>
      <c r="P33" s="241">
        <v>1</v>
      </c>
      <c r="Q33" s="241">
        <v>1</v>
      </c>
      <c r="R33" s="241">
        <v>1</v>
      </c>
      <c r="S33" s="240">
        <v>5</v>
      </c>
      <c r="T33" s="240">
        <v>5</v>
      </c>
      <c r="U33" s="240">
        <v>5</v>
      </c>
      <c r="V33" s="240">
        <v>5</v>
      </c>
      <c r="W33" s="240">
        <v>5</v>
      </c>
      <c r="X33" s="240" t="s">
        <v>276</v>
      </c>
      <c r="Y33" s="240">
        <v>5</v>
      </c>
      <c r="Z33" s="240">
        <v>5</v>
      </c>
      <c r="AA33" s="240">
        <v>5</v>
      </c>
      <c r="AB33" s="241" t="s">
        <v>353</v>
      </c>
      <c r="AC33" s="243"/>
      <c r="AD33" s="237"/>
      <c r="AE33" s="169" t="s">
        <v>141</v>
      </c>
      <c r="AF33" s="170">
        <f t="shared" si="6"/>
        <v>5</v>
      </c>
      <c r="AG33" s="170">
        <f t="shared" si="7"/>
        <v>5</v>
      </c>
      <c r="AH33" s="170">
        <f t="shared" si="8"/>
        <v>5</v>
      </c>
      <c r="AI33" s="170">
        <f t="shared" si="9"/>
        <v>5</v>
      </c>
      <c r="AJ33" s="170">
        <f t="shared" si="10"/>
        <v>5</v>
      </c>
      <c r="AK33" s="170" t="str">
        <f t="shared" si="11"/>
        <v>n/a</v>
      </c>
      <c r="AL33" s="170">
        <f t="shared" si="12"/>
        <v>5</v>
      </c>
      <c r="AM33" s="170">
        <f t="shared" si="13"/>
        <v>5</v>
      </c>
      <c r="AN33" s="170">
        <f t="shared" si="14"/>
        <v>5</v>
      </c>
      <c r="AO33" s="270"/>
      <c r="AP33" s="226">
        <f t="shared" si="15"/>
        <v>5</v>
      </c>
      <c r="AQ33" s="171" t="str">
        <f t="shared" si="16"/>
        <v>External Services-Citizen</v>
      </c>
      <c r="AR33" s="172" t="str">
        <f t="shared" si="17"/>
        <v>External Services-20 to 34</v>
      </c>
      <c r="AS33" s="171" t="str">
        <f t="shared" si="18"/>
        <v>External Services-Male</v>
      </c>
      <c r="AT33" s="171" t="str">
        <f t="shared" si="19"/>
        <v>External Services-Training</v>
      </c>
      <c r="AU33" s="271"/>
      <c r="AV33" s="271"/>
      <c r="AW33" s="271"/>
      <c r="AX33" s="271"/>
      <c r="AY33" s="271"/>
    </row>
    <row r="34" spans="1:51" s="272" customFormat="1" ht="52.95" customHeight="1">
      <c r="A34" s="240">
        <v>25</v>
      </c>
      <c r="B34" s="244" t="s">
        <v>481</v>
      </c>
      <c r="C34" s="241" t="s">
        <v>487</v>
      </c>
      <c r="D34" s="257" t="s">
        <v>463</v>
      </c>
      <c r="E34" s="241" t="s">
        <v>128</v>
      </c>
      <c r="F34" s="240">
        <v>26</v>
      </c>
      <c r="G34" s="241" t="s">
        <v>116</v>
      </c>
      <c r="H34" s="277" t="s">
        <v>439</v>
      </c>
      <c r="I34" s="241" t="s">
        <v>369</v>
      </c>
      <c r="J34" s="241" t="s">
        <v>308</v>
      </c>
      <c r="K34" s="241" t="s">
        <v>275</v>
      </c>
      <c r="L34" s="241" t="s">
        <v>134</v>
      </c>
      <c r="M34" s="242" t="s">
        <v>480</v>
      </c>
      <c r="N34" s="244" t="s">
        <v>481</v>
      </c>
      <c r="O34" s="241" t="s">
        <v>482</v>
      </c>
      <c r="P34" s="241">
        <v>1</v>
      </c>
      <c r="Q34" s="241">
        <v>1</v>
      </c>
      <c r="R34" s="241">
        <v>1</v>
      </c>
      <c r="S34" s="240">
        <v>5</v>
      </c>
      <c r="T34" s="240">
        <v>5</v>
      </c>
      <c r="U34" s="240">
        <v>5</v>
      </c>
      <c r="V34" s="240">
        <v>5</v>
      </c>
      <c r="W34" s="240">
        <v>5</v>
      </c>
      <c r="X34" s="240" t="s">
        <v>276</v>
      </c>
      <c r="Y34" s="240">
        <v>5</v>
      </c>
      <c r="Z34" s="240">
        <v>5</v>
      </c>
      <c r="AA34" s="240">
        <v>5</v>
      </c>
      <c r="AB34" s="241" t="s">
        <v>353</v>
      </c>
      <c r="AC34" s="243"/>
      <c r="AD34" s="237"/>
      <c r="AE34" s="169" t="s">
        <v>141</v>
      </c>
      <c r="AF34" s="170">
        <f t="shared" si="6"/>
        <v>5</v>
      </c>
      <c r="AG34" s="170">
        <f t="shared" si="7"/>
        <v>5</v>
      </c>
      <c r="AH34" s="170">
        <f t="shared" si="8"/>
        <v>5</v>
      </c>
      <c r="AI34" s="170">
        <f t="shared" si="9"/>
        <v>5</v>
      </c>
      <c r="AJ34" s="170">
        <f t="shared" si="10"/>
        <v>5</v>
      </c>
      <c r="AK34" s="170" t="str">
        <f t="shared" si="11"/>
        <v>n/a</v>
      </c>
      <c r="AL34" s="170">
        <f t="shared" si="12"/>
        <v>5</v>
      </c>
      <c r="AM34" s="170">
        <f t="shared" si="13"/>
        <v>5</v>
      </c>
      <c r="AN34" s="170">
        <f t="shared" si="14"/>
        <v>5</v>
      </c>
      <c r="AO34" s="270"/>
      <c r="AP34" s="226">
        <f t="shared" si="15"/>
        <v>5</v>
      </c>
      <c r="AQ34" s="171" t="str">
        <f t="shared" si="16"/>
        <v>External Services-Citizen</v>
      </c>
      <c r="AR34" s="172" t="str">
        <f t="shared" si="17"/>
        <v>External Services-20 to 34</v>
      </c>
      <c r="AS34" s="171" t="str">
        <f t="shared" si="18"/>
        <v>External Services-Male</v>
      </c>
      <c r="AT34" s="171" t="str">
        <f t="shared" si="19"/>
        <v>External Services-Training</v>
      </c>
      <c r="AU34" s="271"/>
      <c r="AV34" s="271"/>
      <c r="AW34" s="271"/>
      <c r="AX34" s="271"/>
      <c r="AY34" s="271"/>
    </row>
    <row r="35" spans="1:51" s="272" customFormat="1" ht="52.95" customHeight="1">
      <c r="A35" s="240">
        <v>26</v>
      </c>
      <c r="B35" s="244" t="s">
        <v>481</v>
      </c>
      <c r="C35" s="241" t="s">
        <v>488</v>
      </c>
      <c r="D35" s="268" t="s">
        <v>464</v>
      </c>
      <c r="E35" s="241" t="s">
        <v>128</v>
      </c>
      <c r="F35" s="240">
        <v>28</v>
      </c>
      <c r="G35" s="241" t="s">
        <v>116</v>
      </c>
      <c r="H35" s="278" t="s">
        <v>440</v>
      </c>
      <c r="I35" s="241" t="s">
        <v>369</v>
      </c>
      <c r="J35" s="241" t="s">
        <v>308</v>
      </c>
      <c r="K35" s="241" t="s">
        <v>275</v>
      </c>
      <c r="L35" s="241" t="s">
        <v>134</v>
      </c>
      <c r="M35" s="242" t="s">
        <v>480</v>
      </c>
      <c r="N35" s="244" t="s">
        <v>481</v>
      </c>
      <c r="O35" s="241" t="s">
        <v>482</v>
      </c>
      <c r="P35" s="241">
        <v>1</v>
      </c>
      <c r="Q35" s="241">
        <v>1</v>
      </c>
      <c r="R35" s="241">
        <v>1</v>
      </c>
      <c r="S35" s="240">
        <v>5</v>
      </c>
      <c r="T35" s="240">
        <v>5</v>
      </c>
      <c r="U35" s="240">
        <v>5</v>
      </c>
      <c r="V35" s="240">
        <v>5</v>
      </c>
      <c r="W35" s="240">
        <v>5</v>
      </c>
      <c r="X35" s="240" t="s">
        <v>276</v>
      </c>
      <c r="Y35" s="240">
        <v>5</v>
      </c>
      <c r="Z35" s="240">
        <v>5</v>
      </c>
      <c r="AA35" s="240">
        <v>5</v>
      </c>
      <c r="AB35" s="241" t="s">
        <v>353</v>
      </c>
      <c r="AC35" s="243"/>
      <c r="AD35" s="237"/>
      <c r="AE35" s="169" t="s">
        <v>141</v>
      </c>
      <c r="AF35" s="170">
        <f t="shared" si="6"/>
        <v>5</v>
      </c>
      <c r="AG35" s="170">
        <f t="shared" si="7"/>
        <v>5</v>
      </c>
      <c r="AH35" s="170">
        <f t="shared" si="8"/>
        <v>5</v>
      </c>
      <c r="AI35" s="170">
        <f t="shared" si="9"/>
        <v>5</v>
      </c>
      <c r="AJ35" s="170">
        <f t="shared" si="10"/>
        <v>5</v>
      </c>
      <c r="AK35" s="170" t="str">
        <f t="shared" si="11"/>
        <v>n/a</v>
      </c>
      <c r="AL35" s="170">
        <f t="shared" si="12"/>
        <v>5</v>
      </c>
      <c r="AM35" s="170">
        <f t="shared" si="13"/>
        <v>5</v>
      </c>
      <c r="AN35" s="170">
        <f t="shared" si="14"/>
        <v>5</v>
      </c>
      <c r="AO35" s="270"/>
      <c r="AP35" s="226">
        <f t="shared" si="15"/>
        <v>5</v>
      </c>
      <c r="AQ35" s="171" t="str">
        <f t="shared" si="16"/>
        <v>External Services-Citizen</v>
      </c>
      <c r="AR35" s="172" t="str">
        <f t="shared" si="17"/>
        <v>External Services-20 to 34</v>
      </c>
      <c r="AS35" s="171" t="str">
        <f t="shared" si="18"/>
        <v>External Services-Male</v>
      </c>
      <c r="AT35" s="171" t="str">
        <f t="shared" si="19"/>
        <v>External Services-Training</v>
      </c>
      <c r="AU35" s="271"/>
      <c r="AV35" s="271"/>
      <c r="AW35" s="271"/>
      <c r="AX35" s="271"/>
      <c r="AY35" s="271"/>
    </row>
    <row r="36" spans="1:51" s="272" customFormat="1" ht="52.95" customHeight="1">
      <c r="A36" s="240">
        <v>27</v>
      </c>
      <c r="B36" s="244" t="s">
        <v>481</v>
      </c>
      <c r="C36" s="241" t="s">
        <v>489</v>
      </c>
      <c r="D36" s="268" t="s">
        <v>465</v>
      </c>
      <c r="E36" s="241" t="s">
        <v>128</v>
      </c>
      <c r="F36" s="242">
        <v>45</v>
      </c>
      <c r="G36" s="241" t="s">
        <v>116</v>
      </c>
      <c r="H36" s="278" t="s">
        <v>441</v>
      </c>
      <c r="I36" s="241" t="s">
        <v>369</v>
      </c>
      <c r="J36" s="241" t="s">
        <v>308</v>
      </c>
      <c r="K36" s="241" t="s">
        <v>275</v>
      </c>
      <c r="L36" s="241" t="s">
        <v>134</v>
      </c>
      <c r="M36" s="242" t="s">
        <v>480</v>
      </c>
      <c r="N36" s="244" t="s">
        <v>481</v>
      </c>
      <c r="O36" s="241" t="s">
        <v>482</v>
      </c>
      <c r="P36" s="241">
        <v>3</v>
      </c>
      <c r="Q36" s="241">
        <v>1</v>
      </c>
      <c r="R36" s="241">
        <v>1</v>
      </c>
      <c r="S36" s="240">
        <v>5</v>
      </c>
      <c r="T36" s="240">
        <v>5</v>
      </c>
      <c r="U36" s="240">
        <v>5</v>
      </c>
      <c r="V36" s="240">
        <v>5</v>
      </c>
      <c r="W36" s="240">
        <v>5</v>
      </c>
      <c r="X36" s="240" t="s">
        <v>276</v>
      </c>
      <c r="Y36" s="240">
        <v>5</v>
      </c>
      <c r="Z36" s="240">
        <v>5</v>
      </c>
      <c r="AA36" s="240">
        <v>5</v>
      </c>
      <c r="AB36" s="241" t="s">
        <v>353</v>
      </c>
      <c r="AC36" s="243"/>
      <c r="AD36" s="237"/>
      <c r="AE36" s="169" t="s">
        <v>141</v>
      </c>
      <c r="AF36" s="170">
        <f t="shared" si="6"/>
        <v>5</v>
      </c>
      <c r="AG36" s="170">
        <f t="shared" si="7"/>
        <v>5</v>
      </c>
      <c r="AH36" s="170">
        <f t="shared" si="8"/>
        <v>5</v>
      </c>
      <c r="AI36" s="170">
        <f t="shared" si="9"/>
        <v>5</v>
      </c>
      <c r="AJ36" s="170">
        <f t="shared" si="10"/>
        <v>5</v>
      </c>
      <c r="AK36" s="170" t="str">
        <f t="shared" si="11"/>
        <v>n/a</v>
      </c>
      <c r="AL36" s="170">
        <f t="shared" si="12"/>
        <v>5</v>
      </c>
      <c r="AM36" s="170">
        <f t="shared" si="13"/>
        <v>5</v>
      </c>
      <c r="AN36" s="170">
        <f t="shared" si="14"/>
        <v>5</v>
      </c>
      <c r="AO36" s="270"/>
      <c r="AP36" s="226">
        <f t="shared" si="15"/>
        <v>5</v>
      </c>
      <c r="AQ36" s="171" t="str">
        <f t="shared" si="16"/>
        <v>External Services-Citizen</v>
      </c>
      <c r="AR36" s="172" t="str">
        <f t="shared" si="17"/>
        <v>External Services-35 to 49</v>
      </c>
      <c r="AS36" s="171" t="str">
        <f t="shared" si="18"/>
        <v>External Services-Male</v>
      </c>
      <c r="AT36" s="171" t="str">
        <f t="shared" si="19"/>
        <v>External Services-Training</v>
      </c>
      <c r="AU36" s="271"/>
      <c r="AV36" s="271"/>
      <c r="AW36" s="271"/>
      <c r="AX36" s="271"/>
      <c r="AY36" s="271"/>
    </row>
    <row r="37" spans="1:51" s="272" customFormat="1" ht="52.95" customHeight="1">
      <c r="A37" s="240">
        <v>28</v>
      </c>
      <c r="B37" s="244" t="s">
        <v>481</v>
      </c>
      <c r="C37" s="241" t="s">
        <v>490</v>
      </c>
      <c r="D37" s="257" t="s">
        <v>466</v>
      </c>
      <c r="E37" s="241" t="s">
        <v>128</v>
      </c>
      <c r="F37" s="240">
        <v>37</v>
      </c>
      <c r="G37" s="241" t="s">
        <v>116</v>
      </c>
      <c r="H37" s="276" t="s">
        <v>442</v>
      </c>
      <c r="I37" s="241" t="s">
        <v>369</v>
      </c>
      <c r="J37" s="241" t="s">
        <v>308</v>
      </c>
      <c r="K37" s="241" t="s">
        <v>275</v>
      </c>
      <c r="L37" s="241" t="s">
        <v>134</v>
      </c>
      <c r="M37" s="242" t="s">
        <v>480</v>
      </c>
      <c r="N37" s="244" t="s">
        <v>481</v>
      </c>
      <c r="O37" s="241" t="s">
        <v>482</v>
      </c>
      <c r="P37" s="241">
        <v>1</v>
      </c>
      <c r="Q37" s="241">
        <v>1</v>
      </c>
      <c r="R37" s="241">
        <v>1</v>
      </c>
      <c r="S37" s="240">
        <v>5</v>
      </c>
      <c r="T37" s="240">
        <v>5</v>
      </c>
      <c r="U37" s="240">
        <v>5</v>
      </c>
      <c r="V37" s="240">
        <v>5</v>
      </c>
      <c r="W37" s="240">
        <v>5</v>
      </c>
      <c r="X37" s="240" t="s">
        <v>276</v>
      </c>
      <c r="Y37" s="240">
        <v>5</v>
      </c>
      <c r="Z37" s="240">
        <v>5</v>
      </c>
      <c r="AA37" s="240">
        <v>5</v>
      </c>
      <c r="AB37" s="241" t="s">
        <v>353</v>
      </c>
      <c r="AC37" s="243"/>
      <c r="AD37" s="237"/>
      <c r="AE37" s="169" t="s">
        <v>141</v>
      </c>
      <c r="AF37" s="170">
        <f t="shared" si="6"/>
        <v>5</v>
      </c>
      <c r="AG37" s="170">
        <f t="shared" si="7"/>
        <v>5</v>
      </c>
      <c r="AH37" s="170">
        <f t="shared" si="8"/>
        <v>5</v>
      </c>
      <c r="AI37" s="170">
        <f t="shared" si="9"/>
        <v>5</v>
      </c>
      <c r="AJ37" s="170">
        <f t="shared" si="10"/>
        <v>5</v>
      </c>
      <c r="AK37" s="170" t="str">
        <f t="shared" si="11"/>
        <v>n/a</v>
      </c>
      <c r="AL37" s="170">
        <f t="shared" si="12"/>
        <v>5</v>
      </c>
      <c r="AM37" s="170">
        <f t="shared" si="13"/>
        <v>5</v>
      </c>
      <c r="AN37" s="170">
        <f t="shared" si="14"/>
        <v>5</v>
      </c>
      <c r="AO37" s="270"/>
      <c r="AP37" s="226">
        <f t="shared" si="15"/>
        <v>5</v>
      </c>
      <c r="AQ37" s="171" t="str">
        <f t="shared" si="16"/>
        <v>External Services-Citizen</v>
      </c>
      <c r="AR37" s="172" t="str">
        <f t="shared" si="17"/>
        <v>External Services-35 to 49</v>
      </c>
      <c r="AS37" s="171" t="str">
        <f t="shared" si="18"/>
        <v>External Services-Male</v>
      </c>
      <c r="AT37" s="171" t="str">
        <f t="shared" si="19"/>
        <v>External Services-Training</v>
      </c>
      <c r="AU37" s="271"/>
      <c r="AV37" s="271"/>
      <c r="AW37" s="271"/>
      <c r="AX37" s="271"/>
      <c r="AY37" s="271"/>
    </row>
    <row r="38" spans="1:51" s="272" customFormat="1" ht="52.95" customHeight="1">
      <c r="A38" s="240">
        <v>29</v>
      </c>
      <c r="B38" s="244" t="s">
        <v>481</v>
      </c>
      <c r="C38" s="241" t="s">
        <v>491</v>
      </c>
      <c r="D38" s="257" t="s">
        <v>467</v>
      </c>
      <c r="E38" s="241" t="s">
        <v>128</v>
      </c>
      <c r="F38" s="240">
        <v>22</v>
      </c>
      <c r="G38" s="241" t="s">
        <v>116</v>
      </c>
      <c r="H38" s="267" t="s">
        <v>443</v>
      </c>
      <c r="I38" s="241" t="s">
        <v>369</v>
      </c>
      <c r="J38" s="241" t="s">
        <v>308</v>
      </c>
      <c r="K38" s="241" t="s">
        <v>275</v>
      </c>
      <c r="L38" s="241" t="s">
        <v>134</v>
      </c>
      <c r="M38" s="242" t="s">
        <v>480</v>
      </c>
      <c r="N38" s="244" t="s">
        <v>481</v>
      </c>
      <c r="O38" s="241" t="s">
        <v>482</v>
      </c>
      <c r="P38" s="241">
        <v>1</v>
      </c>
      <c r="Q38" s="241">
        <v>1</v>
      </c>
      <c r="R38" s="241">
        <v>1</v>
      </c>
      <c r="S38" s="240">
        <v>5</v>
      </c>
      <c r="T38" s="240">
        <v>5</v>
      </c>
      <c r="U38" s="240">
        <v>5</v>
      </c>
      <c r="V38" s="240">
        <v>5</v>
      </c>
      <c r="W38" s="240">
        <v>5</v>
      </c>
      <c r="X38" s="240" t="s">
        <v>276</v>
      </c>
      <c r="Y38" s="240">
        <v>5</v>
      </c>
      <c r="Z38" s="240">
        <v>5</v>
      </c>
      <c r="AA38" s="240">
        <v>5</v>
      </c>
      <c r="AB38" s="241" t="s">
        <v>353</v>
      </c>
      <c r="AC38" s="243"/>
      <c r="AD38" s="237"/>
      <c r="AE38" s="169" t="s">
        <v>141</v>
      </c>
      <c r="AF38" s="170">
        <f t="shared" si="6"/>
        <v>5</v>
      </c>
      <c r="AG38" s="170">
        <f t="shared" si="7"/>
        <v>5</v>
      </c>
      <c r="AH38" s="170">
        <f t="shared" si="8"/>
        <v>5</v>
      </c>
      <c r="AI38" s="170">
        <f t="shared" si="9"/>
        <v>5</v>
      </c>
      <c r="AJ38" s="170">
        <f t="shared" si="10"/>
        <v>5</v>
      </c>
      <c r="AK38" s="170" t="str">
        <f t="shared" si="11"/>
        <v>n/a</v>
      </c>
      <c r="AL38" s="170">
        <f t="shared" si="12"/>
        <v>5</v>
      </c>
      <c r="AM38" s="170">
        <f t="shared" si="13"/>
        <v>5</v>
      </c>
      <c r="AN38" s="170">
        <f t="shared" si="14"/>
        <v>5</v>
      </c>
      <c r="AO38" s="270"/>
      <c r="AP38" s="226">
        <f t="shared" si="15"/>
        <v>5</v>
      </c>
      <c r="AQ38" s="171" t="str">
        <f t="shared" si="16"/>
        <v>External Services-Citizen</v>
      </c>
      <c r="AR38" s="172" t="str">
        <f t="shared" si="17"/>
        <v>External Services-20 to 34</v>
      </c>
      <c r="AS38" s="171" t="str">
        <f t="shared" si="18"/>
        <v>External Services-Male</v>
      </c>
      <c r="AT38" s="171" t="str">
        <f t="shared" si="19"/>
        <v>External Services-Training</v>
      </c>
      <c r="AU38" s="271"/>
      <c r="AV38" s="271"/>
      <c r="AW38" s="271"/>
      <c r="AX38" s="271"/>
      <c r="AY38" s="271"/>
    </row>
    <row r="39" spans="1:51" s="272" customFormat="1" ht="52.95" customHeight="1">
      <c r="A39" s="240">
        <v>30</v>
      </c>
      <c r="B39" s="244" t="s">
        <v>481</v>
      </c>
      <c r="C39" s="241" t="s">
        <v>492</v>
      </c>
      <c r="D39" s="257" t="s">
        <v>468</v>
      </c>
      <c r="E39" s="241" t="s">
        <v>128</v>
      </c>
      <c r="F39" s="240">
        <v>22</v>
      </c>
      <c r="G39" s="241" t="s">
        <v>116</v>
      </c>
      <c r="H39" s="276" t="s">
        <v>444</v>
      </c>
      <c r="I39" s="241" t="s">
        <v>369</v>
      </c>
      <c r="J39" s="241" t="s">
        <v>308</v>
      </c>
      <c r="K39" s="241" t="s">
        <v>275</v>
      </c>
      <c r="L39" s="241" t="s">
        <v>134</v>
      </c>
      <c r="M39" s="242" t="s">
        <v>480</v>
      </c>
      <c r="N39" s="244" t="s">
        <v>481</v>
      </c>
      <c r="O39" s="241" t="s">
        <v>482</v>
      </c>
      <c r="P39" s="241">
        <v>3</v>
      </c>
      <c r="Q39" s="241">
        <v>1</v>
      </c>
      <c r="R39" s="241">
        <v>1</v>
      </c>
      <c r="S39" s="240">
        <v>5</v>
      </c>
      <c r="T39" s="240">
        <v>5</v>
      </c>
      <c r="U39" s="240">
        <v>5</v>
      </c>
      <c r="V39" s="240">
        <v>5</v>
      </c>
      <c r="W39" s="240">
        <v>5</v>
      </c>
      <c r="X39" s="240" t="s">
        <v>276</v>
      </c>
      <c r="Y39" s="240">
        <v>5</v>
      </c>
      <c r="Z39" s="240">
        <v>5</v>
      </c>
      <c r="AA39" s="240">
        <v>5</v>
      </c>
      <c r="AB39" s="241" t="s">
        <v>353</v>
      </c>
      <c r="AC39" s="243"/>
      <c r="AD39" s="237"/>
      <c r="AE39" s="169" t="s">
        <v>141</v>
      </c>
      <c r="AF39" s="170">
        <f t="shared" si="6"/>
        <v>5</v>
      </c>
      <c r="AG39" s="170">
        <f t="shared" si="7"/>
        <v>5</v>
      </c>
      <c r="AH39" s="170">
        <f t="shared" si="8"/>
        <v>5</v>
      </c>
      <c r="AI39" s="170">
        <f t="shared" si="9"/>
        <v>5</v>
      </c>
      <c r="AJ39" s="170">
        <f t="shared" si="10"/>
        <v>5</v>
      </c>
      <c r="AK39" s="170" t="str">
        <f t="shared" si="11"/>
        <v>n/a</v>
      </c>
      <c r="AL39" s="170">
        <f t="shared" si="12"/>
        <v>5</v>
      </c>
      <c r="AM39" s="170">
        <f t="shared" si="13"/>
        <v>5</v>
      </c>
      <c r="AN39" s="170">
        <f t="shared" si="14"/>
        <v>5</v>
      </c>
      <c r="AO39" s="270"/>
      <c r="AP39" s="226">
        <f t="shared" si="15"/>
        <v>5</v>
      </c>
      <c r="AQ39" s="171" t="str">
        <f t="shared" si="16"/>
        <v>External Services-Citizen</v>
      </c>
      <c r="AR39" s="172" t="str">
        <f t="shared" si="17"/>
        <v>External Services-20 to 34</v>
      </c>
      <c r="AS39" s="171" t="str">
        <f t="shared" si="18"/>
        <v>External Services-Male</v>
      </c>
      <c r="AT39" s="171" t="str">
        <f t="shared" si="19"/>
        <v>External Services-Training</v>
      </c>
      <c r="AU39" s="271"/>
      <c r="AV39" s="271"/>
      <c r="AW39" s="271"/>
      <c r="AX39" s="271"/>
      <c r="AY39" s="271"/>
    </row>
    <row r="40" spans="1:51" s="272" customFormat="1" ht="52.95" customHeight="1">
      <c r="A40" s="240">
        <v>31</v>
      </c>
      <c r="B40" s="244" t="s">
        <v>481</v>
      </c>
      <c r="C40" s="241" t="s">
        <v>493</v>
      </c>
      <c r="D40" s="257" t="s">
        <v>469</v>
      </c>
      <c r="E40" s="241" t="s">
        <v>128</v>
      </c>
      <c r="F40" s="240">
        <v>26</v>
      </c>
      <c r="G40" s="241" t="s">
        <v>116</v>
      </c>
      <c r="H40" s="279" t="s">
        <v>445</v>
      </c>
      <c r="I40" s="241" t="s">
        <v>369</v>
      </c>
      <c r="J40" s="241" t="s">
        <v>308</v>
      </c>
      <c r="K40" s="241" t="s">
        <v>275</v>
      </c>
      <c r="L40" s="241" t="s">
        <v>134</v>
      </c>
      <c r="M40" s="242" t="s">
        <v>480</v>
      </c>
      <c r="N40" s="244" t="s">
        <v>481</v>
      </c>
      <c r="O40" s="241" t="s">
        <v>482</v>
      </c>
      <c r="P40" s="241">
        <v>1</v>
      </c>
      <c r="Q40" s="241">
        <v>2</v>
      </c>
      <c r="R40" s="241">
        <v>1</v>
      </c>
      <c r="S40" s="240">
        <v>5</v>
      </c>
      <c r="T40" s="240">
        <v>5</v>
      </c>
      <c r="U40" s="240">
        <v>5</v>
      </c>
      <c r="V40" s="240">
        <v>5</v>
      </c>
      <c r="W40" s="240">
        <v>5</v>
      </c>
      <c r="X40" s="240" t="s">
        <v>276</v>
      </c>
      <c r="Y40" s="240">
        <v>5</v>
      </c>
      <c r="Z40" s="240">
        <v>5</v>
      </c>
      <c r="AA40" s="240">
        <v>5</v>
      </c>
      <c r="AB40" s="241" t="s">
        <v>353</v>
      </c>
      <c r="AC40" s="243"/>
      <c r="AD40" s="237"/>
      <c r="AE40" s="169" t="s">
        <v>141</v>
      </c>
      <c r="AF40" s="170">
        <f t="shared" si="6"/>
        <v>5</v>
      </c>
      <c r="AG40" s="170">
        <f t="shared" si="7"/>
        <v>5</v>
      </c>
      <c r="AH40" s="170">
        <f t="shared" si="8"/>
        <v>5</v>
      </c>
      <c r="AI40" s="170">
        <f t="shared" si="9"/>
        <v>5</v>
      </c>
      <c r="AJ40" s="170">
        <f t="shared" si="10"/>
        <v>5</v>
      </c>
      <c r="AK40" s="170" t="str">
        <f t="shared" si="11"/>
        <v>n/a</v>
      </c>
      <c r="AL40" s="170">
        <f t="shared" si="12"/>
        <v>5</v>
      </c>
      <c r="AM40" s="170">
        <f t="shared" si="13"/>
        <v>5</v>
      </c>
      <c r="AN40" s="170">
        <f t="shared" si="14"/>
        <v>5</v>
      </c>
      <c r="AO40" s="270"/>
      <c r="AP40" s="226">
        <f t="shared" si="15"/>
        <v>5</v>
      </c>
      <c r="AQ40" s="171" t="str">
        <f t="shared" si="16"/>
        <v>External Services-Citizen</v>
      </c>
      <c r="AR40" s="172" t="str">
        <f t="shared" si="17"/>
        <v>External Services-20 to 34</v>
      </c>
      <c r="AS40" s="171" t="str">
        <f t="shared" si="18"/>
        <v>External Services-Male</v>
      </c>
      <c r="AT40" s="171" t="str">
        <f t="shared" si="19"/>
        <v>External Services-Training</v>
      </c>
      <c r="AU40" s="271"/>
      <c r="AV40" s="271"/>
      <c r="AW40" s="271"/>
      <c r="AX40" s="271"/>
      <c r="AY40" s="271"/>
    </row>
    <row r="41" spans="1:51" s="272" customFormat="1" ht="52.95" customHeight="1">
      <c r="A41" s="240">
        <v>32</v>
      </c>
      <c r="B41" s="244" t="s">
        <v>481</v>
      </c>
      <c r="C41" s="241" t="s">
        <v>494</v>
      </c>
      <c r="D41" s="257" t="s">
        <v>470</v>
      </c>
      <c r="E41" s="241" t="s">
        <v>128</v>
      </c>
      <c r="F41" s="240">
        <v>34</v>
      </c>
      <c r="G41" s="241" t="s">
        <v>116</v>
      </c>
      <c r="H41" s="275" t="s">
        <v>446</v>
      </c>
      <c r="I41" s="241" t="s">
        <v>369</v>
      </c>
      <c r="J41" s="241" t="s">
        <v>308</v>
      </c>
      <c r="K41" s="241" t="s">
        <v>275</v>
      </c>
      <c r="L41" s="241" t="s">
        <v>134</v>
      </c>
      <c r="M41" s="242" t="s">
        <v>480</v>
      </c>
      <c r="N41" s="244" t="s">
        <v>481</v>
      </c>
      <c r="O41" s="241" t="s">
        <v>482</v>
      </c>
      <c r="P41" s="241">
        <v>1</v>
      </c>
      <c r="Q41" s="241">
        <v>1</v>
      </c>
      <c r="R41" s="241">
        <v>1</v>
      </c>
      <c r="S41" s="240">
        <v>5</v>
      </c>
      <c r="T41" s="240">
        <v>5</v>
      </c>
      <c r="U41" s="240">
        <v>5</v>
      </c>
      <c r="V41" s="240">
        <v>5</v>
      </c>
      <c r="W41" s="240">
        <v>5</v>
      </c>
      <c r="X41" s="240" t="s">
        <v>276</v>
      </c>
      <c r="Y41" s="240">
        <v>5</v>
      </c>
      <c r="Z41" s="240">
        <v>5</v>
      </c>
      <c r="AA41" s="240">
        <v>5</v>
      </c>
      <c r="AB41" s="241" t="s">
        <v>353</v>
      </c>
      <c r="AC41" s="243"/>
      <c r="AD41" s="237"/>
      <c r="AE41" s="169" t="s">
        <v>141</v>
      </c>
      <c r="AF41" s="170">
        <f t="shared" si="6"/>
        <v>5</v>
      </c>
      <c r="AG41" s="170">
        <f t="shared" si="7"/>
        <v>5</v>
      </c>
      <c r="AH41" s="170">
        <f t="shared" si="8"/>
        <v>5</v>
      </c>
      <c r="AI41" s="170">
        <f t="shared" si="9"/>
        <v>5</v>
      </c>
      <c r="AJ41" s="170">
        <f t="shared" si="10"/>
        <v>5</v>
      </c>
      <c r="AK41" s="170" t="str">
        <f t="shared" si="11"/>
        <v>n/a</v>
      </c>
      <c r="AL41" s="170">
        <f t="shared" si="12"/>
        <v>5</v>
      </c>
      <c r="AM41" s="170">
        <f t="shared" si="13"/>
        <v>5</v>
      </c>
      <c r="AN41" s="170">
        <f t="shared" si="14"/>
        <v>5</v>
      </c>
      <c r="AO41" s="270"/>
      <c r="AP41" s="226">
        <f t="shared" si="15"/>
        <v>5</v>
      </c>
      <c r="AQ41" s="171" t="str">
        <f t="shared" si="16"/>
        <v>External Services-Citizen</v>
      </c>
      <c r="AR41" s="172" t="str">
        <f t="shared" si="17"/>
        <v>External Services-20 to 34</v>
      </c>
      <c r="AS41" s="171" t="str">
        <f t="shared" si="18"/>
        <v>External Services-Male</v>
      </c>
      <c r="AT41" s="171" t="str">
        <f t="shared" si="19"/>
        <v>External Services-Training</v>
      </c>
      <c r="AU41" s="271"/>
      <c r="AV41" s="271"/>
      <c r="AW41" s="271"/>
      <c r="AX41" s="271"/>
      <c r="AY41" s="271"/>
    </row>
    <row r="42" spans="1:51" s="272" customFormat="1" ht="52.95" customHeight="1">
      <c r="A42" s="240">
        <v>33</v>
      </c>
      <c r="B42" s="244" t="s">
        <v>481</v>
      </c>
      <c r="C42" s="241" t="s">
        <v>495</v>
      </c>
      <c r="D42" s="257" t="s">
        <v>471</v>
      </c>
      <c r="E42" s="241" t="s">
        <v>128</v>
      </c>
      <c r="F42" s="240">
        <v>35</v>
      </c>
      <c r="G42" s="241" t="s">
        <v>116</v>
      </c>
      <c r="H42" s="277" t="s">
        <v>447</v>
      </c>
      <c r="I42" s="241" t="s">
        <v>369</v>
      </c>
      <c r="J42" s="241" t="s">
        <v>308</v>
      </c>
      <c r="K42" s="241" t="s">
        <v>275</v>
      </c>
      <c r="L42" s="241" t="s">
        <v>134</v>
      </c>
      <c r="M42" s="242" t="s">
        <v>480</v>
      </c>
      <c r="N42" s="244" t="s">
        <v>481</v>
      </c>
      <c r="O42" s="241" t="s">
        <v>482</v>
      </c>
      <c r="P42" s="241">
        <v>1</v>
      </c>
      <c r="Q42" s="241">
        <v>1</v>
      </c>
      <c r="R42" s="241">
        <v>2</v>
      </c>
      <c r="S42" s="240">
        <v>5</v>
      </c>
      <c r="T42" s="240">
        <v>5</v>
      </c>
      <c r="U42" s="240">
        <v>5</v>
      </c>
      <c r="V42" s="240">
        <v>5</v>
      </c>
      <c r="W42" s="240">
        <v>5</v>
      </c>
      <c r="X42" s="240" t="s">
        <v>276</v>
      </c>
      <c r="Y42" s="240">
        <v>5</v>
      </c>
      <c r="Z42" s="240">
        <v>5</v>
      </c>
      <c r="AA42" s="240">
        <v>5</v>
      </c>
      <c r="AB42" s="241" t="s">
        <v>353</v>
      </c>
      <c r="AC42" s="243"/>
      <c r="AD42" s="237"/>
      <c r="AE42" s="169" t="s">
        <v>141</v>
      </c>
      <c r="AF42" s="170">
        <f t="shared" si="6"/>
        <v>5</v>
      </c>
      <c r="AG42" s="170">
        <f t="shared" si="7"/>
        <v>5</v>
      </c>
      <c r="AH42" s="170">
        <f t="shared" si="8"/>
        <v>5</v>
      </c>
      <c r="AI42" s="170">
        <f t="shared" si="9"/>
        <v>5</v>
      </c>
      <c r="AJ42" s="170">
        <f t="shared" si="10"/>
        <v>5</v>
      </c>
      <c r="AK42" s="170" t="str">
        <f t="shared" si="11"/>
        <v>n/a</v>
      </c>
      <c r="AL42" s="170">
        <f t="shared" si="12"/>
        <v>5</v>
      </c>
      <c r="AM42" s="170">
        <f t="shared" si="13"/>
        <v>5</v>
      </c>
      <c r="AN42" s="170">
        <f t="shared" si="14"/>
        <v>5</v>
      </c>
      <c r="AO42" s="270"/>
      <c r="AP42" s="226">
        <f t="shared" si="15"/>
        <v>5</v>
      </c>
      <c r="AQ42" s="171" t="str">
        <f t="shared" si="16"/>
        <v>External Services-Citizen</v>
      </c>
      <c r="AR42" s="172" t="str">
        <f t="shared" si="17"/>
        <v>External Services-35 to 49</v>
      </c>
      <c r="AS42" s="171" t="str">
        <f t="shared" si="18"/>
        <v>External Services-Male</v>
      </c>
      <c r="AT42" s="171" t="str">
        <f t="shared" si="19"/>
        <v>External Services-Training</v>
      </c>
      <c r="AU42" s="271"/>
      <c r="AV42" s="271"/>
      <c r="AW42" s="271"/>
      <c r="AX42" s="271"/>
      <c r="AY42" s="271"/>
    </row>
    <row r="43" spans="1:51" s="272" customFormat="1" ht="52.95" customHeight="1">
      <c r="A43" s="240">
        <v>34</v>
      </c>
      <c r="B43" s="244" t="s">
        <v>481</v>
      </c>
      <c r="C43" s="241" t="s">
        <v>496</v>
      </c>
      <c r="D43" s="257" t="s">
        <v>472</v>
      </c>
      <c r="E43" s="241" t="s">
        <v>128</v>
      </c>
      <c r="F43" s="240">
        <v>41</v>
      </c>
      <c r="G43" s="241" t="s">
        <v>116</v>
      </c>
      <c r="H43" s="276" t="s">
        <v>448</v>
      </c>
      <c r="I43" s="241" t="s">
        <v>369</v>
      </c>
      <c r="J43" s="241" t="s">
        <v>308</v>
      </c>
      <c r="K43" s="241" t="s">
        <v>275</v>
      </c>
      <c r="L43" s="241" t="s">
        <v>134</v>
      </c>
      <c r="M43" s="242" t="s">
        <v>480</v>
      </c>
      <c r="N43" s="244" t="s">
        <v>481</v>
      </c>
      <c r="O43" s="241" t="s">
        <v>482</v>
      </c>
      <c r="P43" s="241">
        <v>1</v>
      </c>
      <c r="Q43" s="241">
        <v>1</v>
      </c>
      <c r="R43" s="241">
        <v>1</v>
      </c>
      <c r="S43" s="240">
        <v>5</v>
      </c>
      <c r="T43" s="240">
        <v>5</v>
      </c>
      <c r="U43" s="240">
        <v>5</v>
      </c>
      <c r="V43" s="240">
        <v>5</v>
      </c>
      <c r="W43" s="240">
        <v>5</v>
      </c>
      <c r="X43" s="240" t="s">
        <v>276</v>
      </c>
      <c r="Y43" s="240">
        <v>5</v>
      </c>
      <c r="Z43" s="240">
        <v>5</v>
      </c>
      <c r="AA43" s="240">
        <v>5</v>
      </c>
      <c r="AB43" s="241" t="s">
        <v>353</v>
      </c>
      <c r="AC43" s="243"/>
      <c r="AD43" s="237"/>
      <c r="AE43" s="169" t="s">
        <v>141</v>
      </c>
      <c r="AF43" s="170">
        <f t="shared" si="6"/>
        <v>5</v>
      </c>
      <c r="AG43" s="170">
        <f t="shared" si="7"/>
        <v>5</v>
      </c>
      <c r="AH43" s="170">
        <f t="shared" si="8"/>
        <v>5</v>
      </c>
      <c r="AI43" s="170">
        <f t="shared" si="9"/>
        <v>5</v>
      </c>
      <c r="AJ43" s="170">
        <f t="shared" si="10"/>
        <v>5</v>
      </c>
      <c r="AK43" s="170" t="str">
        <f t="shared" si="11"/>
        <v>n/a</v>
      </c>
      <c r="AL43" s="170">
        <f t="shared" si="12"/>
        <v>5</v>
      </c>
      <c r="AM43" s="170">
        <f t="shared" si="13"/>
        <v>5</v>
      </c>
      <c r="AN43" s="170">
        <f t="shared" si="14"/>
        <v>5</v>
      </c>
      <c r="AO43" s="270"/>
      <c r="AP43" s="226">
        <f t="shared" si="15"/>
        <v>5</v>
      </c>
      <c r="AQ43" s="171" t="str">
        <f t="shared" si="16"/>
        <v>External Services-Citizen</v>
      </c>
      <c r="AR43" s="172" t="str">
        <f t="shared" si="17"/>
        <v>External Services-35 to 49</v>
      </c>
      <c r="AS43" s="171" t="str">
        <f t="shared" si="18"/>
        <v>External Services-Male</v>
      </c>
      <c r="AT43" s="171" t="str">
        <f t="shared" si="19"/>
        <v>External Services-Training</v>
      </c>
      <c r="AU43" s="271"/>
      <c r="AV43" s="271"/>
      <c r="AW43" s="271"/>
      <c r="AX43" s="271"/>
      <c r="AY43" s="271"/>
    </row>
    <row r="44" spans="1:51" s="272" customFormat="1" ht="52.95" customHeight="1">
      <c r="A44" s="240">
        <v>35</v>
      </c>
      <c r="B44" s="244" t="s">
        <v>481</v>
      </c>
      <c r="C44" s="241" t="s">
        <v>497</v>
      </c>
      <c r="D44" s="257" t="s">
        <v>473</v>
      </c>
      <c r="E44" s="241" t="s">
        <v>128</v>
      </c>
      <c r="F44" s="240">
        <v>24</v>
      </c>
      <c r="G44" s="241" t="s">
        <v>116</v>
      </c>
      <c r="H44" s="267" t="s">
        <v>449</v>
      </c>
      <c r="I44" s="241" t="s">
        <v>369</v>
      </c>
      <c r="J44" s="241" t="s">
        <v>308</v>
      </c>
      <c r="K44" s="241" t="s">
        <v>275</v>
      </c>
      <c r="L44" s="241" t="s">
        <v>134</v>
      </c>
      <c r="M44" s="242" t="s">
        <v>480</v>
      </c>
      <c r="N44" s="244" t="s">
        <v>481</v>
      </c>
      <c r="O44" s="241" t="s">
        <v>482</v>
      </c>
      <c r="P44" s="241">
        <v>3</v>
      </c>
      <c r="Q44" s="241">
        <v>1</v>
      </c>
      <c r="R44" s="241">
        <v>1</v>
      </c>
      <c r="S44" s="240">
        <v>5</v>
      </c>
      <c r="T44" s="240">
        <v>5</v>
      </c>
      <c r="U44" s="240">
        <v>5</v>
      </c>
      <c r="V44" s="240">
        <v>5</v>
      </c>
      <c r="W44" s="240">
        <v>5</v>
      </c>
      <c r="X44" s="240" t="s">
        <v>276</v>
      </c>
      <c r="Y44" s="240">
        <v>5</v>
      </c>
      <c r="Z44" s="240">
        <v>5</v>
      </c>
      <c r="AA44" s="240">
        <v>5</v>
      </c>
      <c r="AB44" s="241" t="s">
        <v>353</v>
      </c>
      <c r="AC44" s="243"/>
      <c r="AD44" s="237"/>
      <c r="AE44" s="169" t="s">
        <v>141</v>
      </c>
      <c r="AF44" s="170">
        <f t="shared" si="6"/>
        <v>5</v>
      </c>
      <c r="AG44" s="170">
        <f t="shared" si="7"/>
        <v>5</v>
      </c>
      <c r="AH44" s="170">
        <f t="shared" si="8"/>
        <v>5</v>
      </c>
      <c r="AI44" s="170">
        <f t="shared" si="9"/>
        <v>5</v>
      </c>
      <c r="AJ44" s="170">
        <f t="shared" si="10"/>
        <v>5</v>
      </c>
      <c r="AK44" s="170" t="str">
        <f t="shared" si="11"/>
        <v>n/a</v>
      </c>
      <c r="AL44" s="170">
        <f t="shared" si="12"/>
        <v>5</v>
      </c>
      <c r="AM44" s="170">
        <f t="shared" si="13"/>
        <v>5</v>
      </c>
      <c r="AN44" s="170">
        <f t="shared" si="14"/>
        <v>5</v>
      </c>
      <c r="AO44" s="270"/>
      <c r="AP44" s="226">
        <f t="shared" si="15"/>
        <v>5</v>
      </c>
      <c r="AQ44" s="171" t="str">
        <f t="shared" si="16"/>
        <v>External Services-Citizen</v>
      </c>
      <c r="AR44" s="172" t="str">
        <f t="shared" si="17"/>
        <v>External Services-20 to 34</v>
      </c>
      <c r="AS44" s="171" t="str">
        <f t="shared" si="18"/>
        <v>External Services-Male</v>
      </c>
      <c r="AT44" s="171" t="str">
        <f t="shared" si="19"/>
        <v>External Services-Training</v>
      </c>
      <c r="AU44" s="271"/>
      <c r="AV44" s="271"/>
      <c r="AW44" s="271"/>
      <c r="AX44" s="271"/>
      <c r="AY44" s="271"/>
    </row>
    <row r="45" spans="1:51" s="272" customFormat="1" ht="52.95" customHeight="1">
      <c r="A45" s="240">
        <v>36</v>
      </c>
      <c r="B45" s="244" t="s">
        <v>481</v>
      </c>
      <c r="C45" s="241" t="s">
        <v>498</v>
      </c>
      <c r="D45" s="257" t="s">
        <v>474</v>
      </c>
      <c r="E45" s="241" t="s">
        <v>128</v>
      </c>
      <c r="F45" s="240">
        <v>26</v>
      </c>
      <c r="G45" s="241" t="s">
        <v>116</v>
      </c>
      <c r="H45" s="275" t="s">
        <v>450</v>
      </c>
      <c r="I45" s="241" t="s">
        <v>369</v>
      </c>
      <c r="J45" s="241" t="s">
        <v>308</v>
      </c>
      <c r="K45" s="241" t="s">
        <v>275</v>
      </c>
      <c r="L45" s="241" t="s">
        <v>134</v>
      </c>
      <c r="M45" s="242" t="s">
        <v>480</v>
      </c>
      <c r="N45" s="244" t="s">
        <v>481</v>
      </c>
      <c r="O45" s="241" t="s">
        <v>482</v>
      </c>
      <c r="P45" s="241">
        <v>1</v>
      </c>
      <c r="Q45" s="241">
        <v>1</v>
      </c>
      <c r="R45" s="241">
        <v>1</v>
      </c>
      <c r="S45" s="240">
        <v>5</v>
      </c>
      <c r="T45" s="240">
        <v>5</v>
      </c>
      <c r="U45" s="240">
        <v>5</v>
      </c>
      <c r="V45" s="240">
        <v>5</v>
      </c>
      <c r="W45" s="240">
        <v>5</v>
      </c>
      <c r="X45" s="240" t="s">
        <v>276</v>
      </c>
      <c r="Y45" s="240">
        <v>5</v>
      </c>
      <c r="Z45" s="240">
        <v>5</v>
      </c>
      <c r="AA45" s="240">
        <v>5</v>
      </c>
      <c r="AB45" s="241" t="s">
        <v>353</v>
      </c>
      <c r="AC45" s="243"/>
      <c r="AD45" s="237"/>
      <c r="AE45" s="169" t="s">
        <v>141</v>
      </c>
      <c r="AF45" s="170">
        <f t="shared" si="6"/>
        <v>5</v>
      </c>
      <c r="AG45" s="170">
        <f t="shared" si="7"/>
        <v>5</v>
      </c>
      <c r="AH45" s="170">
        <f t="shared" si="8"/>
        <v>5</v>
      </c>
      <c r="AI45" s="170">
        <f t="shared" si="9"/>
        <v>5</v>
      </c>
      <c r="AJ45" s="170">
        <f t="shared" si="10"/>
        <v>5</v>
      </c>
      <c r="AK45" s="170" t="str">
        <f t="shared" si="11"/>
        <v>n/a</v>
      </c>
      <c r="AL45" s="170">
        <f t="shared" si="12"/>
        <v>5</v>
      </c>
      <c r="AM45" s="170">
        <f t="shared" si="13"/>
        <v>5</v>
      </c>
      <c r="AN45" s="170">
        <f t="shared" si="14"/>
        <v>5</v>
      </c>
      <c r="AO45" s="270"/>
      <c r="AP45" s="226">
        <f t="shared" si="15"/>
        <v>5</v>
      </c>
      <c r="AQ45" s="171" t="str">
        <f t="shared" si="16"/>
        <v>External Services-Citizen</v>
      </c>
      <c r="AR45" s="172" t="str">
        <f t="shared" si="17"/>
        <v>External Services-20 to 34</v>
      </c>
      <c r="AS45" s="171" t="str">
        <f t="shared" si="18"/>
        <v>External Services-Male</v>
      </c>
      <c r="AT45" s="171" t="str">
        <f t="shared" si="19"/>
        <v>External Services-Training</v>
      </c>
      <c r="AU45" s="271"/>
      <c r="AV45" s="271"/>
      <c r="AW45" s="271"/>
      <c r="AX45" s="271"/>
      <c r="AY45" s="271"/>
    </row>
    <row r="46" spans="1:51" s="272" customFormat="1" ht="52.95" customHeight="1">
      <c r="A46" s="240">
        <v>37</v>
      </c>
      <c r="B46" s="244" t="s">
        <v>481</v>
      </c>
      <c r="C46" s="241" t="s">
        <v>499</v>
      </c>
      <c r="D46" s="257" t="s">
        <v>475</v>
      </c>
      <c r="E46" s="241" t="s">
        <v>128</v>
      </c>
      <c r="F46" s="240">
        <v>24</v>
      </c>
      <c r="G46" s="241" t="s">
        <v>116</v>
      </c>
      <c r="H46" s="276" t="s">
        <v>451</v>
      </c>
      <c r="I46" s="241" t="s">
        <v>369</v>
      </c>
      <c r="J46" s="241" t="s">
        <v>308</v>
      </c>
      <c r="K46" s="241" t="s">
        <v>275</v>
      </c>
      <c r="L46" s="241" t="s">
        <v>134</v>
      </c>
      <c r="M46" s="242" t="s">
        <v>480</v>
      </c>
      <c r="N46" s="244" t="s">
        <v>481</v>
      </c>
      <c r="O46" s="241" t="s">
        <v>482</v>
      </c>
      <c r="P46" s="241">
        <v>1</v>
      </c>
      <c r="Q46" s="241">
        <v>1</v>
      </c>
      <c r="R46" s="241">
        <v>1</v>
      </c>
      <c r="S46" s="240" t="s">
        <v>177</v>
      </c>
      <c r="T46" s="240">
        <v>5</v>
      </c>
      <c r="U46" s="240">
        <v>5</v>
      </c>
      <c r="V46" s="240">
        <v>5</v>
      </c>
      <c r="W46" s="240">
        <v>5</v>
      </c>
      <c r="X46" s="240" t="s">
        <v>276</v>
      </c>
      <c r="Y46" s="240">
        <v>5</v>
      </c>
      <c r="Z46" s="240">
        <v>5</v>
      </c>
      <c r="AA46" s="240">
        <v>5</v>
      </c>
      <c r="AB46" s="241" t="s">
        <v>353</v>
      </c>
      <c r="AC46" s="243"/>
      <c r="AD46" s="237"/>
      <c r="AE46" s="169" t="s">
        <v>141</v>
      </c>
      <c r="AF46" s="170" t="str">
        <f t="shared" si="6"/>
        <v>SD</v>
      </c>
      <c r="AG46" s="170">
        <f t="shared" si="7"/>
        <v>5</v>
      </c>
      <c r="AH46" s="170">
        <f t="shared" si="8"/>
        <v>5</v>
      </c>
      <c r="AI46" s="170">
        <f t="shared" si="9"/>
        <v>5</v>
      </c>
      <c r="AJ46" s="170">
        <f t="shared" si="10"/>
        <v>5</v>
      </c>
      <c r="AK46" s="170" t="str">
        <f t="shared" si="11"/>
        <v>n/a</v>
      </c>
      <c r="AL46" s="170">
        <f t="shared" si="12"/>
        <v>5</v>
      </c>
      <c r="AM46" s="170">
        <f t="shared" si="13"/>
        <v>5</v>
      </c>
      <c r="AN46" s="170">
        <f t="shared" si="14"/>
        <v>5</v>
      </c>
      <c r="AO46" s="270"/>
      <c r="AP46" s="226">
        <f t="shared" si="15"/>
        <v>5</v>
      </c>
      <c r="AQ46" s="171" t="str">
        <f t="shared" si="16"/>
        <v>External Services-Citizen</v>
      </c>
      <c r="AR46" s="172" t="str">
        <f t="shared" si="17"/>
        <v>External Services-20 to 34</v>
      </c>
      <c r="AS46" s="171" t="str">
        <f t="shared" si="18"/>
        <v>External Services-Male</v>
      </c>
      <c r="AT46" s="171" t="str">
        <f t="shared" si="19"/>
        <v>External Services-Training</v>
      </c>
      <c r="AU46" s="271"/>
      <c r="AV46" s="271"/>
      <c r="AW46" s="271"/>
      <c r="AX46" s="271"/>
      <c r="AY46" s="271"/>
    </row>
    <row r="47" spans="1:51" s="272" customFormat="1" ht="52.95" customHeight="1">
      <c r="A47" s="240">
        <v>38</v>
      </c>
      <c r="B47" s="244" t="s">
        <v>481</v>
      </c>
      <c r="C47" s="241" t="s">
        <v>500</v>
      </c>
      <c r="D47" s="268" t="s">
        <v>476</v>
      </c>
      <c r="E47" s="241" t="s">
        <v>128</v>
      </c>
      <c r="F47" s="240">
        <v>48</v>
      </c>
      <c r="G47" s="241" t="s">
        <v>116</v>
      </c>
      <c r="H47" s="276" t="s">
        <v>452</v>
      </c>
      <c r="I47" s="241" t="s">
        <v>369</v>
      </c>
      <c r="J47" s="241" t="s">
        <v>308</v>
      </c>
      <c r="K47" s="241" t="s">
        <v>275</v>
      </c>
      <c r="L47" s="241" t="s">
        <v>134</v>
      </c>
      <c r="M47" s="242" t="s">
        <v>480</v>
      </c>
      <c r="N47" s="244" t="s">
        <v>481</v>
      </c>
      <c r="O47" s="241" t="s">
        <v>482</v>
      </c>
      <c r="P47" s="241">
        <v>1</v>
      </c>
      <c r="Q47" s="241">
        <v>2</v>
      </c>
      <c r="R47" s="241">
        <v>2</v>
      </c>
      <c r="S47" s="240">
        <v>5</v>
      </c>
      <c r="T47" s="240">
        <v>5</v>
      </c>
      <c r="U47" s="240">
        <v>5</v>
      </c>
      <c r="V47" s="240">
        <v>5</v>
      </c>
      <c r="W47" s="240">
        <v>5</v>
      </c>
      <c r="X47" s="240" t="s">
        <v>276</v>
      </c>
      <c r="Y47" s="240">
        <v>5</v>
      </c>
      <c r="Z47" s="240">
        <v>5</v>
      </c>
      <c r="AA47" s="240">
        <v>5</v>
      </c>
      <c r="AB47" s="241" t="s">
        <v>353</v>
      </c>
      <c r="AC47" s="243"/>
      <c r="AD47" s="237"/>
      <c r="AE47" s="169" t="s">
        <v>141</v>
      </c>
      <c r="AF47" s="170">
        <f t="shared" si="6"/>
        <v>5</v>
      </c>
      <c r="AG47" s="170">
        <f t="shared" si="7"/>
        <v>5</v>
      </c>
      <c r="AH47" s="170">
        <f t="shared" si="8"/>
        <v>5</v>
      </c>
      <c r="AI47" s="170">
        <f t="shared" si="9"/>
        <v>5</v>
      </c>
      <c r="AJ47" s="170">
        <f t="shared" si="10"/>
        <v>5</v>
      </c>
      <c r="AK47" s="170" t="str">
        <f t="shared" si="11"/>
        <v>n/a</v>
      </c>
      <c r="AL47" s="170">
        <f t="shared" si="12"/>
        <v>5</v>
      </c>
      <c r="AM47" s="170">
        <f t="shared" si="13"/>
        <v>5</v>
      </c>
      <c r="AN47" s="170">
        <f t="shared" si="14"/>
        <v>5</v>
      </c>
      <c r="AO47" s="270"/>
      <c r="AP47" s="226">
        <f t="shared" si="15"/>
        <v>5</v>
      </c>
      <c r="AQ47" s="171" t="str">
        <f t="shared" si="16"/>
        <v>External Services-Citizen</v>
      </c>
      <c r="AR47" s="172" t="str">
        <f t="shared" si="17"/>
        <v>External Services-35 to 49</v>
      </c>
      <c r="AS47" s="171" t="str">
        <f t="shared" si="18"/>
        <v>External Services-Male</v>
      </c>
      <c r="AT47" s="171" t="str">
        <f t="shared" si="19"/>
        <v>External Services-Training</v>
      </c>
      <c r="AU47" s="271"/>
      <c r="AV47" s="271"/>
      <c r="AW47" s="271"/>
      <c r="AX47" s="271"/>
      <c r="AY47" s="271"/>
    </row>
    <row r="48" spans="1:51" s="272" customFormat="1" ht="52.95" customHeight="1">
      <c r="A48" s="240">
        <v>39</v>
      </c>
      <c r="B48" s="244" t="s">
        <v>481</v>
      </c>
      <c r="C48" s="241" t="s">
        <v>501</v>
      </c>
      <c r="D48" s="268" t="s">
        <v>477</v>
      </c>
      <c r="E48" s="241" t="s">
        <v>128</v>
      </c>
      <c r="F48" s="242">
        <v>43</v>
      </c>
      <c r="G48" s="241" t="s">
        <v>116</v>
      </c>
      <c r="H48" s="277" t="s">
        <v>453</v>
      </c>
      <c r="I48" s="241" t="s">
        <v>369</v>
      </c>
      <c r="J48" s="241" t="s">
        <v>308</v>
      </c>
      <c r="K48" s="241" t="s">
        <v>275</v>
      </c>
      <c r="L48" s="241" t="s">
        <v>134</v>
      </c>
      <c r="M48" s="242" t="s">
        <v>480</v>
      </c>
      <c r="N48" s="244" t="s">
        <v>481</v>
      </c>
      <c r="O48" s="241" t="s">
        <v>482</v>
      </c>
      <c r="P48" s="241">
        <v>1</v>
      </c>
      <c r="Q48" s="241">
        <v>1</v>
      </c>
      <c r="R48" s="241">
        <v>1</v>
      </c>
      <c r="S48" s="240">
        <v>5</v>
      </c>
      <c r="T48" s="240">
        <v>5</v>
      </c>
      <c r="U48" s="240">
        <v>5</v>
      </c>
      <c r="V48" s="240">
        <v>5</v>
      </c>
      <c r="W48" s="240">
        <v>5</v>
      </c>
      <c r="X48" s="240" t="s">
        <v>276</v>
      </c>
      <c r="Y48" s="240">
        <v>5</v>
      </c>
      <c r="Z48" s="240">
        <v>5</v>
      </c>
      <c r="AA48" s="240">
        <v>5</v>
      </c>
      <c r="AB48" s="241" t="s">
        <v>353</v>
      </c>
      <c r="AC48" s="243"/>
      <c r="AD48" s="237"/>
      <c r="AE48" s="169" t="s">
        <v>141</v>
      </c>
      <c r="AF48" s="170">
        <f t="shared" si="6"/>
        <v>5</v>
      </c>
      <c r="AG48" s="170">
        <f t="shared" si="7"/>
        <v>5</v>
      </c>
      <c r="AH48" s="170">
        <f t="shared" si="8"/>
        <v>5</v>
      </c>
      <c r="AI48" s="170">
        <f t="shared" si="9"/>
        <v>5</v>
      </c>
      <c r="AJ48" s="170">
        <f t="shared" si="10"/>
        <v>5</v>
      </c>
      <c r="AK48" s="170" t="str">
        <f t="shared" si="11"/>
        <v>n/a</v>
      </c>
      <c r="AL48" s="170">
        <f t="shared" si="12"/>
        <v>5</v>
      </c>
      <c r="AM48" s="170">
        <f t="shared" si="13"/>
        <v>5</v>
      </c>
      <c r="AN48" s="170">
        <f t="shared" si="14"/>
        <v>5</v>
      </c>
      <c r="AO48" s="270"/>
      <c r="AP48" s="226">
        <f t="shared" si="15"/>
        <v>5</v>
      </c>
      <c r="AQ48" s="171" t="str">
        <f t="shared" si="16"/>
        <v>External Services-Citizen</v>
      </c>
      <c r="AR48" s="172" t="str">
        <f t="shared" si="17"/>
        <v>External Services-35 to 49</v>
      </c>
      <c r="AS48" s="171" t="str">
        <f t="shared" si="18"/>
        <v>External Services-Male</v>
      </c>
      <c r="AT48" s="171" t="str">
        <f t="shared" si="19"/>
        <v>External Services-Training</v>
      </c>
      <c r="AU48" s="271"/>
      <c r="AV48" s="271"/>
      <c r="AW48" s="271"/>
      <c r="AX48" s="271"/>
      <c r="AY48" s="271"/>
    </row>
    <row r="49" spans="1:51" s="272" customFormat="1" ht="52.95" customHeight="1">
      <c r="A49" s="240">
        <v>40</v>
      </c>
      <c r="B49" s="244" t="s">
        <v>481</v>
      </c>
      <c r="C49" s="241" t="s">
        <v>502</v>
      </c>
      <c r="D49" s="257" t="s">
        <v>478</v>
      </c>
      <c r="E49" s="241" t="s">
        <v>128</v>
      </c>
      <c r="F49" s="240">
        <v>27</v>
      </c>
      <c r="G49" s="241" t="s">
        <v>116</v>
      </c>
      <c r="H49" s="276" t="s">
        <v>454</v>
      </c>
      <c r="I49" s="241" t="s">
        <v>369</v>
      </c>
      <c r="J49" s="241" t="s">
        <v>308</v>
      </c>
      <c r="K49" s="241" t="s">
        <v>275</v>
      </c>
      <c r="L49" s="241" t="s">
        <v>134</v>
      </c>
      <c r="M49" s="242" t="s">
        <v>480</v>
      </c>
      <c r="N49" s="244" t="s">
        <v>481</v>
      </c>
      <c r="O49" s="241" t="s">
        <v>482</v>
      </c>
      <c r="P49" s="241">
        <v>1</v>
      </c>
      <c r="Q49" s="241">
        <v>1</v>
      </c>
      <c r="R49" s="241">
        <v>1</v>
      </c>
      <c r="S49" s="240">
        <v>5</v>
      </c>
      <c r="T49" s="240">
        <v>5</v>
      </c>
      <c r="U49" s="240">
        <v>5</v>
      </c>
      <c r="V49" s="240">
        <v>5</v>
      </c>
      <c r="W49" s="240">
        <v>5</v>
      </c>
      <c r="X49" s="240" t="s">
        <v>276</v>
      </c>
      <c r="Y49" s="240">
        <v>5</v>
      </c>
      <c r="Z49" s="240">
        <v>5</v>
      </c>
      <c r="AA49" s="240">
        <v>5</v>
      </c>
      <c r="AB49" s="241" t="s">
        <v>353</v>
      </c>
      <c r="AC49" s="243"/>
      <c r="AD49" s="237"/>
      <c r="AE49" s="169" t="s">
        <v>141</v>
      </c>
      <c r="AF49" s="170">
        <f t="shared" si="6"/>
        <v>5</v>
      </c>
      <c r="AG49" s="170">
        <f t="shared" si="7"/>
        <v>5</v>
      </c>
      <c r="AH49" s="170">
        <f t="shared" si="8"/>
        <v>5</v>
      </c>
      <c r="AI49" s="170">
        <f t="shared" si="9"/>
        <v>5</v>
      </c>
      <c r="AJ49" s="170">
        <f t="shared" si="10"/>
        <v>5</v>
      </c>
      <c r="AK49" s="170" t="str">
        <f t="shared" si="11"/>
        <v>n/a</v>
      </c>
      <c r="AL49" s="170">
        <f t="shared" si="12"/>
        <v>5</v>
      </c>
      <c r="AM49" s="170">
        <f t="shared" si="13"/>
        <v>5</v>
      </c>
      <c r="AN49" s="170">
        <f t="shared" si="14"/>
        <v>5</v>
      </c>
      <c r="AO49" s="270"/>
      <c r="AP49" s="226">
        <f t="shared" si="15"/>
        <v>5</v>
      </c>
      <c r="AQ49" s="171" t="str">
        <f t="shared" si="16"/>
        <v>External Services-Citizen</v>
      </c>
      <c r="AR49" s="172" t="str">
        <f t="shared" si="17"/>
        <v>External Services-20 to 34</v>
      </c>
      <c r="AS49" s="171" t="str">
        <f t="shared" si="18"/>
        <v>External Services-Male</v>
      </c>
      <c r="AT49" s="171" t="str">
        <f t="shared" si="19"/>
        <v>External Services-Training</v>
      </c>
      <c r="AU49" s="271"/>
      <c r="AV49" s="271"/>
      <c r="AW49" s="271"/>
      <c r="AX49" s="271"/>
      <c r="AY49" s="271"/>
    </row>
    <row r="50" spans="1:51" s="272" customFormat="1" ht="52.95" customHeight="1">
      <c r="A50" s="240">
        <v>41</v>
      </c>
      <c r="B50" s="244" t="s">
        <v>481</v>
      </c>
      <c r="C50" s="241" t="s">
        <v>503</v>
      </c>
      <c r="D50" s="257" t="s">
        <v>479</v>
      </c>
      <c r="E50" s="241" t="s">
        <v>128</v>
      </c>
      <c r="F50" s="240">
        <v>22</v>
      </c>
      <c r="G50" s="241" t="s">
        <v>116</v>
      </c>
      <c r="H50" s="276" t="s">
        <v>455</v>
      </c>
      <c r="I50" s="241" t="s">
        <v>369</v>
      </c>
      <c r="J50" s="241" t="s">
        <v>308</v>
      </c>
      <c r="K50" s="241" t="s">
        <v>275</v>
      </c>
      <c r="L50" s="241" t="s">
        <v>134</v>
      </c>
      <c r="M50" s="242" t="s">
        <v>480</v>
      </c>
      <c r="N50" s="244" t="s">
        <v>481</v>
      </c>
      <c r="O50" s="241" t="s">
        <v>482</v>
      </c>
      <c r="P50" s="241">
        <v>1</v>
      </c>
      <c r="Q50" s="241">
        <v>1</v>
      </c>
      <c r="R50" s="241">
        <v>1</v>
      </c>
      <c r="S50" s="240">
        <v>5</v>
      </c>
      <c r="T50" s="240">
        <v>5</v>
      </c>
      <c r="U50" s="240">
        <v>5</v>
      </c>
      <c r="V50" s="240">
        <v>5</v>
      </c>
      <c r="W50" s="240">
        <v>5</v>
      </c>
      <c r="X50" s="240" t="s">
        <v>276</v>
      </c>
      <c r="Y50" s="240">
        <v>5</v>
      </c>
      <c r="Z50" s="240">
        <v>5</v>
      </c>
      <c r="AA50" s="240">
        <v>5</v>
      </c>
      <c r="AB50" s="241" t="s">
        <v>353</v>
      </c>
      <c r="AC50" s="243"/>
      <c r="AD50" s="237"/>
      <c r="AE50" s="169" t="s">
        <v>141</v>
      </c>
      <c r="AF50" s="170">
        <f t="shared" si="6"/>
        <v>5</v>
      </c>
      <c r="AG50" s="170">
        <f t="shared" si="7"/>
        <v>5</v>
      </c>
      <c r="AH50" s="170">
        <f t="shared" si="8"/>
        <v>5</v>
      </c>
      <c r="AI50" s="170">
        <f t="shared" si="9"/>
        <v>5</v>
      </c>
      <c r="AJ50" s="170">
        <f t="shared" si="10"/>
        <v>5</v>
      </c>
      <c r="AK50" s="170" t="str">
        <f t="shared" si="11"/>
        <v>n/a</v>
      </c>
      <c r="AL50" s="170">
        <f t="shared" si="12"/>
        <v>5</v>
      </c>
      <c r="AM50" s="170">
        <f t="shared" si="13"/>
        <v>5</v>
      </c>
      <c r="AN50" s="170">
        <f t="shared" si="14"/>
        <v>5</v>
      </c>
      <c r="AO50" s="270"/>
      <c r="AP50" s="226">
        <f t="shared" si="15"/>
        <v>5</v>
      </c>
      <c r="AQ50" s="171" t="str">
        <f t="shared" si="16"/>
        <v>External Services-Citizen</v>
      </c>
      <c r="AR50" s="172" t="str">
        <f t="shared" si="17"/>
        <v>External Services-20 to 34</v>
      </c>
      <c r="AS50" s="171" t="str">
        <f t="shared" si="18"/>
        <v>External Services-Male</v>
      </c>
      <c r="AT50" s="171" t="str">
        <f t="shared" si="19"/>
        <v>External Services-Training</v>
      </c>
      <c r="AU50" s="271"/>
      <c r="AV50" s="271"/>
      <c r="AW50" s="271"/>
      <c r="AX50" s="271"/>
      <c r="AY50" s="271"/>
    </row>
    <row r="51" spans="1:51" s="272" customFormat="1" ht="44.4" customHeight="1">
      <c r="A51" s="240">
        <v>42</v>
      </c>
      <c r="B51" s="244" t="s">
        <v>430</v>
      </c>
      <c r="C51" s="241" t="s">
        <v>504</v>
      </c>
      <c r="D51" s="265" t="s">
        <v>405</v>
      </c>
      <c r="E51" s="241" t="s">
        <v>128</v>
      </c>
      <c r="F51" s="274">
        <v>56</v>
      </c>
      <c r="G51" s="241" t="s">
        <v>115</v>
      </c>
      <c r="H51" s="266" t="s">
        <v>380</v>
      </c>
      <c r="I51" s="241" t="s">
        <v>369</v>
      </c>
      <c r="J51" s="241" t="s">
        <v>308</v>
      </c>
      <c r="K51" s="241" t="s">
        <v>275</v>
      </c>
      <c r="L51" s="241" t="s">
        <v>134</v>
      </c>
      <c r="M51" s="242" t="s">
        <v>531</v>
      </c>
      <c r="N51" s="244" t="s">
        <v>430</v>
      </c>
      <c r="O51" s="241" t="s">
        <v>431</v>
      </c>
      <c r="P51" s="241">
        <v>1</v>
      </c>
      <c r="Q51" s="241">
        <v>1</v>
      </c>
      <c r="R51" s="241">
        <v>1</v>
      </c>
      <c r="S51" s="240">
        <v>5</v>
      </c>
      <c r="T51" s="240">
        <v>5</v>
      </c>
      <c r="U51" s="240">
        <v>5</v>
      </c>
      <c r="V51" s="240">
        <v>5</v>
      </c>
      <c r="W51" s="240">
        <v>5</v>
      </c>
      <c r="X51" s="240" t="s">
        <v>276</v>
      </c>
      <c r="Y51" s="240">
        <v>5</v>
      </c>
      <c r="Z51" s="240">
        <v>5</v>
      </c>
      <c r="AA51" s="240">
        <v>5</v>
      </c>
      <c r="AB51" s="241" t="s">
        <v>353</v>
      </c>
      <c r="AC51" s="243"/>
      <c r="AD51" s="237"/>
      <c r="AE51" s="169" t="s">
        <v>141</v>
      </c>
      <c r="AF51" s="170">
        <f t="shared" si="6"/>
        <v>5</v>
      </c>
      <c r="AG51" s="170">
        <f t="shared" si="7"/>
        <v>5</v>
      </c>
      <c r="AH51" s="170">
        <f t="shared" si="8"/>
        <v>5</v>
      </c>
      <c r="AI51" s="170">
        <f t="shared" si="9"/>
        <v>5</v>
      </c>
      <c r="AJ51" s="170">
        <f t="shared" si="10"/>
        <v>5</v>
      </c>
      <c r="AK51" s="170" t="str">
        <f t="shared" si="11"/>
        <v>n/a</v>
      </c>
      <c r="AL51" s="170">
        <f t="shared" si="12"/>
        <v>5</v>
      </c>
      <c r="AM51" s="170">
        <f t="shared" si="13"/>
        <v>5</v>
      </c>
      <c r="AN51" s="170">
        <f t="shared" si="14"/>
        <v>5</v>
      </c>
      <c r="AO51" s="270"/>
      <c r="AP51" s="226">
        <f t="shared" si="15"/>
        <v>5</v>
      </c>
      <c r="AQ51" s="171" t="str">
        <f t="shared" si="16"/>
        <v>External Services-Citizen</v>
      </c>
      <c r="AR51" s="172" t="str">
        <f t="shared" si="17"/>
        <v>External Services-50 to 64</v>
      </c>
      <c r="AS51" s="171" t="str">
        <f t="shared" si="18"/>
        <v>External Services-Female</v>
      </c>
      <c r="AT51" s="171" t="str">
        <f t="shared" si="19"/>
        <v>External Services-Training</v>
      </c>
      <c r="AU51" s="271"/>
      <c r="AV51" s="271"/>
      <c r="AW51" s="271"/>
      <c r="AX51" s="271"/>
      <c r="AY51" s="271"/>
    </row>
    <row r="52" spans="1:51" s="272" customFormat="1" ht="44.4" customHeight="1">
      <c r="A52" s="240">
        <v>43</v>
      </c>
      <c r="B52" s="244" t="s">
        <v>430</v>
      </c>
      <c r="C52" s="241" t="s">
        <v>505</v>
      </c>
      <c r="D52" s="265" t="s">
        <v>406</v>
      </c>
      <c r="E52" s="241" t="s">
        <v>128</v>
      </c>
      <c r="F52" s="274">
        <v>47</v>
      </c>
      <c r="G52" s="241" t="s">
        <v>115</v>
      </c>
      <c r="H52" s="266" t="s">
        <v>381</v>
      </c>
      <c r="I52" s="241" t="s">
        <v>369</v>
      </c>
      <c r="J52" s="241" t="s">
        <v>308</v>
      </c>
      <c r="K52" s="241" t="s">
        <v>275</v>
      </c>
      <c r="L52" s="241" t="s">
        <v>134</v>
      </c>
      <c r="M52" s="242" t="s">
        <v>531</v>
      </c>
      <c r="N52" s="244" t="s">
        <v>430</v>
      </c>
      <c r="O52" s="241" t="s">
        <v>431</v>
      </c>
      <c r="P52" s="241">
        <v>1</v>
      </c>
      <c r="Q52" s="241">
        <v>2</v>
      </c>
      <c r="R52" s="241">
        <v>1</v>
      </c>
      <c r="S52" s="240">
        <v>5</v>
      </c>
      <c r="T52" s="240">
        <v>5</v>
      </c>
      <c r="U52" s="240">
        <v>5</v>
      </c>
      <c r="V52" s="240">
        <v>5</v>
      </c>
      <c r="W52" s="240">
        <v>5</v>
      </c>
      <c r="X52" s="240" t="s">
        <v>276</v>
      </c>
      <c r="Y52" s="240">
        <v>5</v>
      </c>
      <c r="Z52" s="240">
        <v>5</v>
      </c>
      <c r="AA52" s="240">
        <v>5</v>
      </c>
      <c r="AB52" s="241" t="s">
        <v>353</v>
      </c>
      <c r="AC52" s="243"/>
      <c r="AD52" s="237"/>
      <c r="AE52" s="169" t="s">
        <v>141</v>
      </c>
      <c r="AF52" s="170">
        <f t="shared" si="6"/>
        <v>5</v>
      </c>
      <c r="AG52" s="170">
        <f t="shared" si="7"/>
        <v>5</v>
      </c>
      <c r="AH52" s="170">
        <f t="shared" si="8"/>
        <v>5</v>
      </c>
      <c r="AI52" s="170">
        <f t="shared" si="9"/>
        <v>5</v>
      </c>
      <c r="AJ52" s="170">
        <f t="shared" si="10"/>
        <v>5</v>
      </c>
      <c r="AK52" s="170" t="str">
        <f t="shared" si="11"/>
        <v>n/a</v>
      </c>
      <c r="AL52" s="170">
        <f t="shared" si="12"/>
        <v>5</v>
      </c>
      <c r="AM52" s="170">
        <f t="shared" si="13"/>
        <v>5</v>
      </c>
      <c r="AN52" s="170">
        <f t="shared" si="14"/>
        <v>5</v>
      </c>
      <c r="AO52" s="270"/>
      <c r="AP52" s="226">
        <f t="shared" si="15"/>
        <v>5</v>
      </c>
      <c r="AQ52" s="171" t="str">
        <f t="shared" si="16"/>
        <v>External Services-Citizen</v>
      </c>
      <c r="AR52" s="172" t="str">
        <f t="shared" si="17"/>
        <v>External Services-35 to 49</v>
      </c>
      <c r="AS52" s="171" t="str">
        <f t="shared" si="18"/>
        <v>External Services-Female</v>
      </c>
      <c r="AT52" s="171" t="str">
        <f t="shared" si="19"/>
        <v>External Services-Training</v>
      </c>
      <c r="AU52" s="271"/>
      <c r="AV52" s="271"/>
      <c r="AW52" s="271"/>
      <c r="AX52" s="271"/>
      <c r="AY52" s="271"/>
    </row>
    <row r="53" spans="1:51" s="272" customFormat="1" ht="44.4" customHeight="1">
      <c r="A53" s="240">
        <v>44</v>
      </c>
      <c r="B53" s="244" t="s">
        <v>430</v>
      </c>
      <c r="C53" s="241" t="s">
        <v>506</v>
      </c>
      <c r="D53" s="265" t="s">
        <v>407</v>
      </c>
      <c r="E53" s="241" t="s">
        <v>128</v>
      </c>
      <c r="F53" s="274">
        <v>52</v>
      </c>
      <c r="G53" s="241" t="s">
        <v>115</v>
      </c>
      <c r="H53" s="266" t="s">
        <v>382</v>
      </c>
      <c r="I53" s="241" t="s">
        <v>369</v>
      </c>
      <c r="J53" s="241" t="s">
        <v>308</v>
      </c>
      <c r="K53" s="241" t="s">
        <v>275</v>
      </c>
      <c r="L53" s="241" t="s">
        <v>134</v>
      </c>
      <c r="M53" s="242" t="s">
        <v>531</v>
      </c>
      <c r="N53" s="244" t="s">
        <v>430</v>
      </c>
      <c r="O53" s="241" t="s">
        <v>431</v>
      </c>
      <c r="P53" s="241">
        <v>3</v>
      </c>
      <c r="Q53" s="241">
        <v>1</v>
      </c>
      <c r="R53" s="241">
        <v>1</v>
      </c>
      <c r="S53" s="240">
        <v>5</v>
      </c>
      <c r="T53" s="240">
        <v>5</v>
      </c>
      <c r="U53" s="240">
        <v>5</v>
      </c>
      <c r="V53" s="240">
        <v>5</v>
      </c>
      <c r="W53" s="240">
        <v>5</v>
      </c>
      <c r="X53" s="240" t="s">
        <v>276</v>
      </c>
      <c r="Y53" s="240">
        <v>5</v>
      </c>
      <c r="Z53" s="240">
        <v>5</v>
      </c>
      <c r="AA53" s="240">
        <v>5</v>
      </c>
      <c r="AB53" s="241" t="s">
        <v>353</v>
      </c>
      <c r="AC53" s="243"/>
      <c r="AD53" s="237"/>
      <c r="AE53" s="169" t="s">
        <v>141</v>
      </c>
      <c r="AF53" s="170">
        <f t="shared" si="6"/>
        <v>5</v>
      </c>
      <c r="AG53" s="170">
        <f t="shared" si="7"/>
        <v>5</v>
      </c>
      <c r="AH53" s="170">
        <f t="shared" si="8"/>
        <v>5</v>
      </c>
      <c r="AI53" s="170">
        <f t="shared" si="9"/>
        <v>5</v>
      </c>
      <c r="AJ53" s="170">
        <f t="shared" si="10"/>
        <v>5</v>
      </c>
      <c r="AK53" s="170" t="str">
        <f t="shared" si="11"/>
        <v>n/a</v>
      </c>
      <c r="AL53" s="170">
        <f t="shared" si="12"/>
        <v>5</v>
      </c>
      <c r="AM53" s="170">
        <f t="shared" si="13"/>
        <v>5</v>
      </c>
      <c r="AN53" s="170">
        <f t="shared" si="14"/>
        <v>5</v>
      </c>
      <c r="AO53" s="270"/>
      <c r="AP53" s="226">
        <f t="shared" si="15"/>
        <v>5</v>
      </c>
      <c r="AQ53" s="171" t="str">
        <f t="shared" si="16"/>
        <v>External Services-Citizen</v>
      </c>
      <c r="AR53" s="172" t="str">
        <f t="shared" si="17"/>
        <v>External Services-50 to 64</v>
      </c>
      <c r="AS53" s="171" t="str">
        <f t="shared" si="18"/>
        <v>External Services-Female</v>
      </c>
      <c r="AT53" s="171" t="str">
        <f t="shared" si="19"/>
        <v>External Services-Training</v>
      </c>
      <c r="AU53" s="271"/>
      <c r="AV53" s="271"/>
      <c r="AW53" s="271"/>
      <c r="AX53" s="271"/>
      <c r="AY53" s="271"/>
    </row>
    <row r="54" spans="1:51" s="272" customFormat="1" ht="44.4" customHeight="1">
      <c r="A54" s="240">
        <v>45</v>
      </c>
      <c r="B54" s="244" t="s">
        <v>430</v>
      </c>
      <c r="C54" s="241" t="s">
        <v>507</v>
      </c>
      <c r="D54" s="265" t="s">
        <v>408</v>
      </c>
      <c r="E54" s="241" t="s">
        <v>128</v>
      </c>
      <c r="F54" s="274">
        <v>48</v>
      </c>
      <c r="G54" s="241" t="s">
        <v>115</v>
      </c>
      <c r="H54" s="266" t="s">
        <v>383</v>
      </c>
      <c r="I54" s="241" t="s">
        <v>369</v>
      </c>
      <c r="J54" s="241" t="s">
        <v>308</v>
      </c>
      <c r="K54" s="241" t="s">
        <v>275</v>
      </c>
      <c r="L54" s="241" t="s">
        <v>134</v>
      </c>
      <c r="M54" s="242" t="s">
        <v>531</v>
      </c>
      <c r="N54" s="244" t="s">
        <v>430</v>
      </c>
      <c r="O54" s="241" t="s">
        <v>431</v>
      </c>
      <c r="P54" s="241">
        <v>3</v>
      </c>
      <c r="Q54" s="241">
        <v>1</v>
      </c>
      <c r="R54" s="241">
        <v>1</v>
      </c>
      <c r="S54" s="240">
        <v>5</v>
      </c>
      <c r="T54" s="240">
        <v>5</v>
      </c>
      <c r="U54" s="240">
        <v>5</v>
      </c>
      <c r="V54" s="240">
        <v>5</v>
      </c>
      <c r="W54" s="240">
        <v>5</v>
      </c>
      <c r="X54" s="240" t="s">
        <v>276</v>
      </c>
      <c r="Y54" s="240">
        <v>5</v>
      </c>
      <c r="Z54" s="240">
        <v>5</v>
      </c>
      <c r="AA54" s="240">
        <v>5</v>
      </c>
      <c r="AB54" s="241" t="s">
        <v>353</v>
      </c>
      <c r="AC54" s="243"/>
      <c r="AD54" s="237"/>
      <c r="AE54" s="169" t="s">
        <v>141</v>
      </c>
      <c r="AF54" s="170">
        <f t="shared" si="6"/>
        <v>5</v>
      </c>
      <c r="AG54" s="170">
        <f t="shared" si="7"/>
        <v>5</v>
      </c>
      <c r="AH54" s="170">
        <f t="shared" si="8"/>
        <v>5</v>
      </c>
      <c r="AI54" s="170">
        <f t="shared" si="9"/>
        <v>5</v>
      </c>
      <c r="AJ54" s="170">
        <f t="shared" si="10"/>
        <v>5</v>
      </c>
      <c r="AK54" s="170" t="str">
        <f t="shared" si="11"/>
        <v>n/a</v>
      </c>
      <c r="AL54" s="170">
        <f t="shared" si="12"/>
        <v>5</v>
      </c>
      <c r="AM54" s="170">
        <f t="shared" si="13"/>
        <v>5</v>
      </c>
      <c r="AN54" s="170">
        <f t="shared" si="14"/>
        <v>5</v>
      </c>
      <c r="AO54" s="270"/>
      <c r="AP54" s="226">
        <f t="shared" si="15"/>
        <v>5</v>
      </c>
      <c r="AQ54" s="171" t="str">
        <f t="shared" si="16"/>
        <v>External Services-Citizen</v>
      </c>
      <c r="AR54" s="172" t="str">
        <f t="shared" si="17"/>
        <v>External Services-35 to 49</v>
      </c>
      <c r="AS54" s="171" t="str">
        <f t="shared" si="18"/>
        <v>External Services-Female</v>
      </c>
      <c r="AT54" s="171" t="str">
        <f t="shared" si="19"/>
        <v>External Services-Training</v>
      </c>
      <c r="AU54" s="271"/>
      <c r="AV54" s="271"/>
      <c r="AW54" s="271"/>
      <c r="AX54" s="271"/>
      <c r="AY54" s="271"/>
    </row>
    <row r="55" spans="1:51" s="272" customFormat="1" ht="44.4" customHeight="1">
      <c r="A55" s="240">
        <v>46</v>
      </c>
      <c r="B55" s="244" t="s">
        <v>430</v>
      </c>
      <c r="C55" s="241" t="s">
        <v>508</v>
      </c>
      <c r="D55" s="265" t="s">
        <v>409</v>
      </c>
      <c r="E55" s="241" t="s">
        <v>128</v>
      </c>
      <c r="F55" s="274">
        <v>48</v>
      </c>
      <c r="G55" s="241" t="s">
        <v>115</v>
      </c>
      <c r="H55" s="266" t="s">
        <v>384</v>
      </c>
      <c r="I55" s="241" t="s">
        <v>369</v>
      </c>
      <c r="J55" s="241" t="s">
        <v>308</v>
      </c>
      <c r="K55" s="241" t="s">
        <v>275</v>
      </c>
      <c r="L55" s="241" t="s">
        <v>134</v>
      </c>
      <c r="M55" s="242" t="s">
        <v>531</v>
      </c>
      <c r="N55" s="244" t="s">
        <v>430</v>
      </c>
      <c r="O55" s="241" t="s">
        <v>431</v>
      </c>
      <c r="P55" s="241">
        <v>1</v>
      </c>
      <c r="Q55" s="241">
        <v>1</v>
      </c>
      <c r="R55" s="241">
        <v>1</v>
      </c>
      <c r="S55" s="240">
        <v>5</v>
      </c>
      <c r="T55" s="240">
        <v>5</v>
      </c>
      <c r="U55" s="240">
        <v>5</v>
      </c>
      <c r="V55" s="240">
        <v>5</v>
      </c>
      <c r="W55" s="240">
        <v>5</v>
      </c>
      <c r="X55" s="240" t="s">
        <v>276</v>
      </c>
      <c r="Y55" s="240">
        <v>5</v>
      </c>
      <c r="Z55" s="240">
        <v>5</v>
      </c>
      <c r="AA55" s="240">
        <v>5</v>
      </c>
      <c r="AB55" s="241" t="s">
        <v>353</v>
      </c>
      <c r="AC55" s="243"/>
      <c r="AD55" s="237"/>
      <c r="AE55" s="169" t="s">
        <v>141</v>
      </c>
      <c r="AF55" s="170">
        <f t="shared" si="6"/>
        <v>5</v>
      </c>
      <c r="AG55" s="170">
        <f t="shared" si="7"/>
        <v>5</v>
      </c>
      <c r="AH55" s="170">
        <f t="shared" si="8"/>
        <v>5</v>
      </c>
      <c r="AI55" s="170">
        <f t="shared" si="9"/>
        <v>5</v>
      </c>
      <c r="AJ55" s="170">
        <f t="shared" si="10"/>
        <v>5</v>
      </c>
      <c r="AK55" s="170" t="str">
        <f t="shared" si="11"/>
        <v>n/a</v>
      </c>
      <c r="AL55" s="170">
        <f t="shared" si="12"/>
        <v>5</v>
      </c>
      <c r="AM55" s="170">
        <f t="shared" si="13"/>
        <v>5</v>
      </c>
      <c r="AN55" s="170">
        <f t="shared" si="14"/>
        <v>5</v>
      </c>
      <c r="AO55" s="270"/>
      <c r="AP55" s="226">
        <f t="shared" si="15"/>
        <v>5</v>
      </c>
      <c r="AQ55" s="171" t="str">
        <f t="shared" si="16"/>
        <v>External Services-Citizen</v>
      </c>
      <c r="AR55" s="172" t="str">
        <f t="shared" si="17"/>
        <v>External Services-35 to 49</v>
      </c>
      <c r="AS55" s="171" t="str">
        <f t="shared" si="18"/>
        <v>External Services-Female</v>
      </c>
      <c r="AT55" s="171" t="str">
        <f t="shared" si="19"/>
        <v>External Services-Training</v>
      </c>
      <c r="AU55" s="271"/>
      <c r="AV55" s="271"/>
      <c r="AW55" s="271"/>
      <c r="AX55" s="271"/>
      <c r="AY55" s="271"/>
    </row>
    <row r="56" spans="1:51" s="272" customFormat="1" ht="44.4" customHeight="1">
      <c r="A56" s="240">
        <v>47</v>
      </c>
      <c r="B56" s="244" t="s">
        <v>430</v>
      </c>
      <c r="C56" s="241" t="s">
        <v>509</v>
      </c>
      <c r="D56" s="265" t="s">
        <v>410</v>
      </c>
      <c r="E56" s="241" t="s">
        <v>128</v>
      </c>
      <c r="F56" s="274">
        <v>47</v>
      </c>
      <c r="G56" s="241" t="s">
        <v>115</v>
      </c>
      <c r="H56" s="266" t="s">
        <v>385</v>
      </c>
      <c r="I56" s="241" t="s">
        <v>369</v>
      </c>
      <c r="J56" s="241" t="s">
        <v>308</v>
      </c>
      <c r="K56" s="241" t="s">
        <v>275</v>
      </c>
      <c r="L56" s="241" t="s">
        <v>134</v>
      </c>
      <c r="M56" s="242" t="s">
        <v>531</v>
      </c>
      <c r="N56" s="244" t="s">
        <v>430</v>
      </c>
      <c r="O56" s="241" t="s">
        <v>431</v>
      </c>
      <c r="P56" s="241">
        <v>1</v>
      </c>
      <c r="Q56" s="241">
        <v>1</v>
      </c>
      <c r="R56" s="241">
        <v>1</v>
      </c>
      <c r="S56" s="240">
        <v>5</v>
      </c>
      <c r="T56" s="240">
        <v>5</v>
      </c>
      <c r="U56" s="240">
        <v>5</v>
      </c>
      <c r="V56" s="240">
        <v>5</v>
      </c>
      <c r="W56" s="240">
        <v>5</v>
      </c>
      <c r="X56" s="240" t="s">
        <v>276</v>
      </c>
      <c r="Y56" s="240">
        <v>5</v>
      </c>
      <c r="Z56" s="240">
        <v>5</v>
      </c>
      <c r="AA56" s="240">
        <v>5</v>
      </c>
      <c r="AB56" s="241" t="s">
        <v>353</v>
      </c>
      <c r="AC56" s="243"/>
      <c r="AD56" s="237"/>
      <c r="AE56" s="169" t="s">
        <v>141</v>
      </c>
      <c r="AF56" s="170">
        <f t="shared" si="6"/>
        <v>5</v>
      </c>
      <c r="AG56" s="170">
        <f t="shared" si="7"/>
        <v>5</v>
      </c>
      <c r="AH56" s="170">
        <f t="shared" si="8"/>
        <v>5</v>
      </c>
      <c r="AI56" s="170">
        <f t="shared" si="9"/>
        <v>5</v>
      </c>
      <c r="AJ56" s="170">
        <f t="shared" si="10"/>
        <v>5</v>
      </c>
      <c r="AK56" s="170" t="str">
        <f t="shared" si="11"/>
        <v>n/a</v>
      </c>
      <c r="AL56" s="170">
        <f t="shared" si="12"/>
        <v>5</v>
      </c>
      <c r="AM56" s="170">
        <f t="shared" si="13"/>
        <v>5</v>
      </c>
      <c r="AN56" s="170">
        <f t="shared" si="14"/>
        <v>5</v>
      </c>
      <c r="AO56" s="270"/>
      <c r="AP56" s="226">
        <f t="shared" si="15"/>
        <v>5</v>
      </c>
      <c r="AQ56" s="171" t="str">
        <f t="shared" si="16"/>
        <v>External Services-Citizen</v>
      </c>
      <c r="AR56" s="172" t="str">
        <f t="shared" si="17"/>
        <v>External Services-35 to 49</v>
      </c>
      <c r="AS56" s="171" t="str">
        <f t="shared" si="18"/>
        <v>External Services-Female</v>
      </c>
      <c r="AT56" s="171" t="str">
        <f t="shared" si="19"/>
        <v>External Services-Training</v>
      </c>
      <c r="AU56" s="271"/>
      <c r="AV56" s="271"/>
      <c r="AW56" s="271"/>
      <c r="AX56" s="271"/>
      <c r="AY56" s="271"/>
    </row>
    <row r="57" spans="1:51" s="272" customFormat="1" ht="44.4" customHeight="1">
      <c r="A57" s="240">
        <v>48</v>
      </c>
      <c r="B57" s="244" t="s">
        <v>430</v>
      </c>
      <c r="C57" s="241" t="s">
        <v>510</v>
      </c>
      <c r="D57" s="265" t="s">
        <v>411</v>
      </c>
      <c r="E57" s="241" t="s">
        <v>128</v>
      </c>
      <c r="F57" s="274">
        <v>48</v>
      </c>
      <c r="G57" s="241" t="s">
        <v>115</v>
      </c>
      <c r="H57" s="266" t="s">
        <v>386</v>
      </c>
      <c r="I57" s="241" t="s">
        <v>369</v>
      </c>
      <c r="J57" s="241" t="s">
        <v>308</v>
      </c>
      <c r="K57" s="241" t="s">
        <v>275</v>
      </c>
      <c r="L57" s="241" t="s">
        <v>134</v>
      </c>
      <c r="M57" s="242" t="s">
        <v>531</v>
      </c>
      <c r="N57" s="244" t="s">
        <v>430</v>
      </c>
      <c r="O57" s="241" t="s">
        <v>431</v>
      </c>
      <c r="P57" s="241">
        <v>1</v>
      </c>
      <c r="Q57" s="241">
        <v>1</v>
      </c>
      <c r="R57" s="241">
        <v>2</v>
      </c>
      <c r="S57" s="240">
        <v>5</v>
      </c>
      <c r="T57" s="240">
        <v>5</v>
      </c>
      <c r="U57" s="240">
        <v>5</v>
      </c>
      <c r="V57" s="240">
        <v>5</v>
      </c>
      <c r="W57" s="240">
        <v>5</v>
      </c>
      <c r="X57" s="240" t="s">
        <v>276</v>
      </c>
      <c r="Y57" s="240">
        <v>5</v>
      </c>
      <c r="Z57" s="240">
        <v>5</v>
      </c>
      <c r="AA57" s="240">
        <v>5</v>
      </c>
      <c r="AB57" s="241" t="s">
        <v>353</v>
      </c>
      <c r="AC57" s="243"/>
      <c r="AD57" s="237"/>
      <c r="AE57" s="169" t="s">
        <v>141</v>
      </c>
      <c r="AF57" s="170">
        <f t="shared" si="6"/>
        <v>5</v>
      </c>
      <c r="AG57" s="170">
        <f t="shared" si="7"/>
        <v>5</v>
      </c>
      <c r="AH57" s="170">
        <f t="shared" si="8"/>
        <v>5</v>
      </c>
      <c r="AI57" s="170">
        <f t="shared" si="9"/>
        <v>5</v>
      </c>
      <c r="AJ57" s="170">
        <f t="shared" si="10"/>
        <v>5</v>
      </c>
      <c r="AK57" s="170" t="str">
        <f t="shared" si="11"/>
        <v>n/a</v>
      </c>
      <c r="AL57" s="170">
        <f t="shared" si="12"/>
        <v>5</v>
      </c>
      <c r="AM57" s="170">
        <f t="shared" si="13"/>
        <v>5</v>
      </c>
      <c r="AN57" s="170">
        <f t="shared" si="14"/>
        <v>5</v>
      </c>
      <c r="AO57" s="270"/>
      <c r="AP57" s="226">
        <f t="shared" si="15"/>
        <v>5</v>
      </c>
      <c r="AQ57" s="171" t="str">
        <f t="shared" si="16"/>
        <v>External Services-Citizen</v>
      </c>
      <c r="AR57" s="172" t="str">
        <f t="shared" si="17"/>
        <v>External Services-35 to 49</v>
      </c>
      <c r="AS57" s="171" t="str">
        <f t="shared" si="18"/>
        <v>External Services-Female</v>
      </c>
      <c r="AT57" s="171" t="str">
        <f t="shared" si="19"/>
        <v>External Services-Training</v>
      </c>
      <c r="AU57" s="271"/>
      <c r="AV57" s="271"/>
      <c r="AW57" s="271"/>
      <c r="AX57" s="271"/>
      <c r="AY57" s="271"/>
    </row>
    <row r="58" spans="1:51" s="272" customFormat="1" ht="44.4" customHeight="1">
      <c r="A58" s="240">
        <v>49</v>
      </c>
      <c r="B58" s="244" t="s">
        <v>430</v>
      </c>
      <c r="C58" s="241" t="s">
        <v>511</v>
      </c>
      <c r="D58" s="265" t="s">
        <v>412</v>
      </c>
      <c r="E58" s="241" t="s">
        <v>128</v>
      </c>
      <c r="F58" s="274">
        <v>58</v>
      </c>
      <c r="G58" s="241" t="s">
        <v>115</v>
      </c>
      <c r="H58" s="266" t="s">
        <v>387</v>
      </c>
      <c r="I58" s="241" t="s">
        <v>369</v>
      </c>
      <c r="J58" s="241" t="s">
        <v>308</v>
      </c>
      <c r="K58" s="241" t="s">
        <v>275</v>
      </c>
      <c r="L58" s="241" t="s">
        <v>134</v>
      </c>
      <c r="M58" s="242" t="s">
        <v>531</v>
      </c>
      <c r="N58" s="244" t="s">
        <v>430</v>
      </c>
      <c r="O58" s="241" t="s">
        <v>431</v>
      </c>
      <c r="P58" s="241">
        <v>1</v>
      </c>
      <c r="Q58" s="241">
        <v>1</v>
      </c>
      <c r="R58" s="241">
        <v>1</v>
      </c>
      <c r="S58" s="240">
        <v>5</v>
      </c>
      <c r="T58" s="240">
        <v>5</v>
      </c>
      <c r="U58" s="240">
        <v>5</v>
      </c>
      <c r="V58" s="240">
        <v>5</v>
      </c>
      <c r="W58" s="240">
        <v>5</v>
      </c>
      <c r="X58" s="240" t="s">
        <v>276</v>
      </c>
      <c r="Y58" s="240">
        <v>5</v>
      </c>
      <c r="Z58" s="240">
        <v>5</v>
      </c>
      <c r="AA58" s="240">
        <v>5</v>
      </c>
      <c r="AB58" s="241" t="s">
        <v>353</v>
      </c>
      <c r="AC58" s="243"/>
      <c r="AD58" s="237"/>
      <c r="AE58" s="169" t="s">
        <v>141</v>
      </c>
      <c r="AF58" s="170">
        <f t="shared" si="6"/>
        <v>5</v>
      </c>
      <c r="AG58" s="170">
        <f t="shared" si="7"/>
        <v>5</v>
      </c>
      <c r="AH58" s="170">
        <f t="shared" si="8"/>
        <v>5</v>
      </c>
      <c r="AI58" s="170">
        <f t="shared" si="9"/>
        <v>5</v>
      </c>
      <c r="AJ58" s="170">
        <f t="shared" si="10"/>
        <v>5</v>
      </c>
      <c r="AK58" s="170" t="str">
        <f t="shared" si="11"/>
        <v>n/a</v>
      </c>
      <c r="AL58" s="170">
        <f t="shared" si="12"/>
        <v>5</v>
      </c>
      <c r="AM58" s="170">
        <f t="shared" si="13"/>
        <v>5</v>
      </c>
      <c r="AN58" s="170">
        <f t="shared" si="14"/>
        <v>5</v>
      </c>
      <c r="AO58" s="270"/>
      <c r="AP58" s="226">
        <f t="shared" si="15"/>
        <v>5</v>
      </c>
      <c r="AQ58" s="171" t="str">
        <f t="shared" si="16"/>
        <v>External Services-Citizen</v>
      </c>
      <c r="AR58" s="172" t="str">
        <f t="shared" si="17"/>
        <v>External Services-50 to 64</v>
      </c>
      <c r="AS58" s="171" t="str">
        <f t="shared" si="18"/>
        <v>External Services-Female</v>
      </c>
      <c r="AT58" s="171" t="str">
        <f t="shared" si="19"/>
        <v>External Services-Training</v>
      </c>
      <c r="AU58" s="271"/>
      <c r="AV58" s="271"/>
      <c r="AW58" s="271"/>
      <c r="AX58" s="271"/>
      <c r="AY58" s="271"/>
    </row>
    <row r="59" spans="1:51" s="272" customFormat="1" ht="44.4" customHeight="1">
      <c r="A59" s="240">
        <v>50</v>
      </c>
      <c r="B59" s="244" t="s">
        <v>430</v>
      </c>
      <c r="C59" s="241" t="s">
        <v>512</v>
      </c>
      <c r="D59" s="265" t="s">
        <v>413</v>
      </c>
      <c r="E59" s="241" t="s">
        <v>128</v>
      </c>
      <c r="F59" s="274">
        <v>52</v>
      </c>
      <c r="G59" s="241" t="s">
        <v>115</v>
      </c>
      <c r="H59" s="266" t="s">
        <v>388</v>
      </c>
      <c r="I59" s="241" t="s">
        <v>369</v>
      </c>
      <c r="J59" s="241" t="s">
        <v>308</v>
      </c>
      <c r="K59" s="241" t="s">
        <v>275</v>
      </c>
      <c r="L59" s="241" t="s">
        <v>134</v>
      </c>
      <c r="M59" s="242" t="s">
        <v>531</v>
      </c>
      <c r="N59" s="244" t="s">
        <v>430</v>
      </c>
      <c r="O59" s="241" t="s">
        <v>431</v>
      </c>
      <c r="P59" s="241">
        <v>1</v>
      </c>
      <c r="Q59" s="241">
        <v>1</v>
      </c>
      <c r="R59" s="241">
        <v>1</v>
      </c>
      <c r="S59" s="240">
        <v>5</v>
      </c>
      <c r="T59" s="240">
        <v>5</v>
      </c>
      <c r="U59" s="240">
        <v>5</v>
      </c>
      <c r="V59" s="240">
        <v>5</v>
      </c>
      <c r="W59" s="240">
        <v>5</v>
      </c>
      <c r="X59" s="240" t="s">
        <v>276</v>
      </c>
      <c r="Y59" s="240">
        <v>5</v>
      </c>
      <c r="Z59" s="240">
        <v>5</v>
      </c>
      <c r="AA59" s="240">
        <v>5</v>
      </c>
      <c r="AB59" s="241" t="s">
        <v>353</v>
      </c>
      <c r="AC59" s="243"/>
      <c r="AD59" s="237"/>
      <c r="AE59" s="169" t="s">
        <v>141</v>
      </c>
      <c r="AF59" s="170">
        <f t="shared" si="6"/>
        <v>5</v>
      </c>
      <c r="AG59" s="170">
        <f t="shared" si="7"/>
        <v>5</v>
      </c>
      <c r="AH59" s="170">
        <f t="shared" si="8"/>
        <v>5</v>
      </c>
      <c r="AI59" s="170">
        <f t="shared" si="9"/>
        <v>5</v>
      </c>
      <c r="AJ59" s="170">
        <f t="shared" si="10"/>
        <v>5</v>
      </c>
      <c r="AK59" s="170" t="str">
        <f t="shared" si="11"/>
        <v>n/a</v>
      </c>
      <c r="AL59" s="170">
        <f t="shared" si="12"/>
        <v>5</v>
      </c>
      <c r="AM59" s="170">
        <f t="shared" si="13"/>
        <v>5</v>
      </c>
      <c r="AN59" s="170">
        <f t="shared" si="14"/>
        <v>5</v>
      </c>
      <c r="AO59" s="270"/>
      <c r="AP59" s="226">
        <f t="shared" si="15"/>
        <v>5</v>
      </c>
      <c r="AQ59" s="171" t="str">
        <f t="shared" si="16"/>
        <v>External Services-Citizen</v>
      </c>
      <c r="AR59" s="172" t="str">
        <f t="shared" si="17"/>
        <v>External Services-50 to 64</v>
      </c>
      <c r="AS59" s="171" t="str">
        <f t="shared" si="18"/>
        <v>External Services-Female</v>
      </c>
      <c r="AT59" s="171" t="str">
        <f t="shared" si="19"/>
        <v>External Services-Training</v>
      </c>
      <c r="AU59" s="271"/>
      <c r="AV59" s="271"/>
      <c r="AW59" s="271"/>
      <c r="AX59" s="271"/>
      <c r="AY59" s="271"/>
    </row>
    <row r="60" spans="1:51" s="272" customFormat="1" ht="44.4" customHeight="1">
      <c r="A60" s="240">
        <v>51</v>
      </c>
      <c r="B60" s="244" t="s">
        <v>430</v>
      </c>
      <c r="C60" s="241" t="s">
        <v>513</v>
      </c>
      <c r="D60" s="265" t="s">
        <v>414</v>
      </c>
      <c r="E60" s="241" t="s">
        <v>128</v>
      </c>
      <c r="F60" s="274">
        <v>44</v>
      </c>
      <c r="G60" s="241" t="s">
        <v>115</v>
      </c>
      <c r="H60" s="266" t="s">
        <v>389</v>
      </c>
      <c r="I60" s="241" t="s">
        <v>369</v>
      </c>
      <c r="J60" s="241" t="s">
        <v>308</v>
      </c>
      <c r="K60" s="241" t="s">
        <v>275</v>
      </c>
      <c r="L60" s="241" t="s">
        <v>134</v>
      </c>
      <c r="M60" s="242" t="s">
        <v>531</v>
      </c>
      <c r="N60" s="244" t="s">
        <v>430</v>
      </c>
      <c r="O60" s="241" t="s">
        <v>431</v>
      </c>
      <c r="P60" s="241">
        <v>1</v>
      </c>
      <c r="Q60" s="241">
        <v>1</v>
      </c>
      <c r="R60" s="241">
        <v>1</v>
      </c>
      <c r="S60" s="240">
        <v>5</v>
      </c>
      <c r="T60" s="240">
        <v>5</v>
      </c>
      <c r="U60" s="240">
        <v>5</v>
      </c>
      <c r="V60" s="240">
        <v>5</v>
      </c>
      <c r="W60" s="240">
        <v>5</v>
      </c>
      <c r="X60" s="240" t="s">
        <v>276</v>
      </c>
      <c r="Y60" s="240">
        <v>5</v>
      </c>
      <c r="Z60" s="240">
        <v>5</v>
      </c>
      <c r="AA60" s="240">
        <v>5</v>
      </c>
      <c r="AB60" s="241" t="s">
        <v>353</v>
      </c>
      <c r="AC60" s="243"/>
      <c r="AD60" s="237"/>
      <c r="AE60" s="169" t="s">
        <v>141</v>
      </c>
      <c r="AF60" s="170">
        <f t="shared" si="6"/>
        <v>5</v>
      </c>
      <c r="AG60" s="170">
        <f t="shared" si="7"/>
        <v>5</v>
      </c>
      <c r="AH60" s="170">
        <f t="shared" si="8"/>
        <v>5</v>
      </c>
      <c r="AI60" s="170">
        <f t="shared" si="9"/>
        <v>5</v>
      </c>
      <c r="AJ60" s="170">
        <f t="shared" si="10"/>
        <v>5</v>
      </c>
      <c r="AK60" s="170" t="str">
        <f t="shared" si="11"/>
        <v>n/a</v>
      </c>
      <c r="AL60" s="170">
        <f t="shared" si="12"/>
        <v>5</v>
      </c>
      <c r="AM60" s="170">
        <f t="shared" si="13"/>
        <v>5</v>
      </c>
      <c r="AN60" s="170">
        <f t="shared" si="14"/>
        <v>5</v>
      </c>
      <c r="AO60" s="270"/>
      <c r="AP60" s="226">
        <f t="shared" si="15"/>
        <v>5</v>
      </c>
      <c r="AQ60" s="171" t="str">
        <f t="shared" si="16"/>
        <v>External Services-Citizen</v>
      </c>
      <c r="AR60" s="172" t="str">
        <f t="shared" si="17"/>
        <v>External Services-35 to 49</v>
      </c>
      <c r="AS60" s="171" t="str">
        <f t="shared" si="18"/>
        <v>External Services-Female</v>
      </c>
      <c r="AT60" s="171" t="str">
        <f t="shared" si="19"/>
        <v>External Services-Training</v>
      </c>
      <c r="AU60" s="271"/>
      <c r="AV60" s="271"/>
      <c r="AW60" s="271"/>
      <c r="AX60" s="271"/>
      <c r="AY60" s="271"/>
    </row>
    <row r="61" spans="1:51" s="272" customFormat="1" ht="44.4" customHeight="1">
      <c r="A61" s="240">
        <v>52</v>
      </c>
      <c r="B61" s="244" t="s">
        <v>430</v>
      </c>
      <c r="C61" s="241" t="s">
        <v>514</v>
      </c>
      <c r="D61" s="265" t="s">
        <v>415</v>
      </c>
      <c r="E61" s="241" t="s">
        <v>128</v>
      </c>
      <c r="F61" s="274">
        <v>44</v>
      </c>
      <c r="G61" s="241" t="s">
        <v>115</v>
      </c>
      <c r="H61" s="266" t="s">
        <v>390</v>
      </c>
      <c r="I61" s="241" t="s">
        <v>369</v>
      </c>
      <c r="J61" s="241" t="s">
        <v>308</v>
      </c>
      <c r="K61" s="241" t="s">
        <v>275</v>
      </c>
      <c r="L61" s="241" t="s">
        <v>134</v>
      </c>
      <c r="M61" s="242" t="s">
        <v>531</v>
      </c>
      <c r="N61" s="244" t="s">
        <v>430</v>
      </c>
      <c r="O61" s="241" t="s">
        <v>431</v>
      </c>
      <c r="P61" s="241">
        <v>1</v>
      </c>
      <c r="Q61" s="241">
        <v>1</v>
      </c>
      <c r="R61" s="241">
        <v>1</v>
      </c>
      <c r="S61" s="240">
        <v>5</v>
      </c>
      <c r="T61" s="240">
        <v>5</v>
      </c>
      <c r="U61" s="240">
        <v>5</v>
      </c>
      <c r="V61" s="240">
        <v>5</v>
      </c>
      <c r="W61" s="240">
        <v>5</v>
      </c>
      <c r="X61" s="240" t="s">
        <v>276</v>
      </c>
      <c r="Y61" s="240">
        <v>5</v>
      </c>
      <c r="Z61" s="240">
        <v>5</v>
      </c>
      <c r="AA61" s="240">
        <v>4</v>
      </c>
      <c r="AB61" s="241" t="s">
        <v>353</v>
      </c>
      <c r="AC61" s="243"/>
      <c r="AD61" s="237"/>
      <c r="AE61" s="169" t="s">
        <v>141</v>
      </c>
      <c r="AF61" s="170">
        <f t="shared" si="6"/>
        <v>5</v>
      </c>
      <c r="AG61" s="170">
        <f t="shared" si="7"/>
        <v>5</v>
      </c>
      <c r="AH61" s="170">
        <f t="shared" si="8"/>
        <v>5</v>
      </c>
      <c r="AI61" s="170">
        <f t="shared" si="9"/>
        <v>5</v>
      </c>
      <c r="AJ61" s="170">
        <f t="shared" si="10"/>
        <v>5</v>
      </c>
      <c r="AK61" s="170" t="str">
        <f t="shared" si="11"/>
        <v>n/a</v>
      </c>
      <c r="AL61" s="170">
        <f t="shared" si="12"/>
        <v>5</v>
      </c>
      <c r="AM61" s="170">
        <f t="shared" si="13"/>
        <v>5</v>
      </c>
      <c r="AN61" s="170">
        <f t="shared" si="14"/>
        <v>4</v>
      </c>
      <c r="AO61" s="270"/>
      <c r="AP61" s="226">
        <f t="shared" si="15"/>
        <v>5</v>
      </c>
      <c r="AQ61" s="171" t="str">
        <f t="shared" si="16"/>
        <v>External Services-Citizen</v>
      </c>
      <c r="AR61" s="172" t="str">
        <f t="shared" si="17"/>
        <v>External Services-35 to 49</v>
      </c>
      <c r="AS61" s="171" t="str">
        <f t="shared" si="18"/>
        <v>External Services-Female</v>
      </c>
      <c r="AT61" s="171" t="str">
        <f t="shared" si="19"/>
        <v>External Services-Training</v>
      </c>
      <c r="AU61" s="271"/>
      <c r="AV61" s="271"/>
      <c r="AW61" s="271"/>
      <c r="AX61" s="271"/>
      <c r="AY61" s="271"/>
    </row>
    <row r="62" spans="1:51" s="272" customFormat="1" ht="44.4" customHeight="1">
      <c r="A62" s="240">
        <v>53</v>
      </c>
      <c r="B62" s="244" t="s">
        <v>430</v>
      </c>
      <c r="C62" s="241" t="s">
        <v>515</v>
      </c>
      <c r="D62" s="265" t="s">
        <v>416</v>
      </c>
      <c r="E62" s="241" t="s">
        <v>128</v>
      </c>
      <c r="F62" s="274">
        <v>44</v>
      </c>
      <c r="G62" s="241" t="s">
        <v>115</v>
      </c>
      <c r="H62" s="266" t="s">
        <v>391</v>
      </c>
      <c r="I62" s="241" t="s">
        <v>369</v>
      </c>
      <c r="J62" s="241" t="s">
        <v>308</v>
      </c>
      <c r="K62" s="241" t="s">
        <v>275</v>
      </c>
      <c r="L62" s="241" t="s">
        <v>134</v>
      </c>
      <c r="M62" s="242" t="s">
        <v>531</v>
      </c>
      <c r="N62" s="244" t="s">
        <v>430</v>
      </c>
      <c r="O62" s="241" t="s">
        <v>431</v>
      </c>
      <c r="P62" s="241">
        <v>1</v>
      </c>
      <c r="Q62" s="241">
        <v>1</v>
      </c>
      <c r="R62" s="241">
        <v>1</v>
      </c>
      <c r="S62" s="240">
        <v>5</v>
      </c>
      <c r="T62" s="240">
        <v>5</v>
      </c>
      <c r="U62" s="240">
        <v>5</v>
      </c>
      <c r="V62" s="240">
        <v>5</v>
      </c>
      <c r="W62" s="240">
        <v>5</v>
      </c>
      <c r="X62" s="240" t="s">
        <v>276</v>
      </c>
      <c r="Y62" s="240">
        <v>5</v>
      </c>
      <c r="Z62" s="240">
        <v>5</v>
      </c>
      <c r="AA62" s="240">
        <v>5</v>
      </c>
      <c r="AB62" s="241" t="s">
        <v>353</v>
      </c>
      <c r="AC62" s="243"/>
      <c r="AD62" s="237"/>
      <c r="AE62" s="169" t="s">
        <v>141</v>
      </c>
      <c r="AF62" s="170">
        <f t="shared" si="6"/>
        <v>5</v>
      </c>
      <c r="AG62" s="170">
        <f t="shared" si="7"/>
        <v>5</v>
      </c>
      <c r="AH62" s="170">
        <f t="shared" si="8"/>
        <v>5</v>
      </c>
      <c r="AI62" s="170">
        <f t="shared" si="9"/>
        <v>5</v>
      </c>
      <c r="AJ62" s="170">
        <f t="shared" si="10"/>
        <v>5</v>
      </c>
      <c r="AK62" s="170" t="str">
        <f t="shared" si="11"/>
        <v>n/a</v>
      </c>
      <c r="AL62" s="170">
        <f t="shared" si="12"/>
        <v>5</v>
      </c>
      <c r="AM62" s="170">
        <f t="shared" si="13"/>
        <v>5</v>
      </c>
      <c r="AN62" s="170">
        <f t="shared" si="14"/>
        <v>5</v>
      </c>
      <c r="AO62" s="270"/>
      <c r="AP62" s="226">
        <f t="shared" si="15"/>
        <v>5</v>
      </c>
      <c r="AQ62" s="171" t="str">
        <f t="shared" si="16"/>
        <v>External Services-Citizen</v>
      </c>
      <c r="AR62" s="172" t="str">
        <f t="shared" si="17"/>
        <v>External Services-35 to 49</v>
      </c>
      <c r="AS62" s="171" t="str">
        <f t="shared" si="18"/>
        <v>External Services-Female</v>
      </c>
      <c r="AT62" s="171" t="str">
        <f t="shared" si="19"/>
        <v>External Services-Training</v>
      </c>
      <c r="AU62" s="271"/>
      <c r="AV62" s="271"/>
      <c r="AW62" s="271"/>
      <c r="AX62" s="271"/>
      <c r="AY62" s="271"/>
    </row>
    <row r="63" spans="1:51" s="272" customFormat="1" ht="44.4" customHeight="1">
      <c r="A63" s="240">
        <v>54</v>
      </c>
      <c r="B63" s="244" t="s">
        <v>430</v>
      </c>
      <c r="C63" s="241" t="s">
        <v>516</v>
      </c>
      <c r="D63" s="265" t="s">
        <v>417</v>
      </c>
      <c r="E63" s="241" t="s">
        <v>128</v>
      </c>
      <c r="F63" s="274">
        <v>60</v>
      </c>
      <c r="G63" s="241" t="s">
        <v>115</v>
      </c>
      <c r="H63" s="266" t="s">
        <v>392</v>
      </c>
      <c r="I63" s="241" t="s">
        <v>369</v>
      </c>
      <c r="J63" s="241" t="s">
        <v>308</v>
      </c>
      <c r="K63" s="241" t="s">
        <v>275</v>
      </c>
      <c r="L63" s="241" t="s">
        <v>134</v>
      </c>
      <c r="M63" s="242" t="s">
        <v>531</v>
      </c>
      <c r="N63" s="244" t="s">
        <v>430</v>
      </c>
      <c r="O63" s="241" t="s">
        <v>431</v>
      </c>
      <c r="P63" s="241">
        <v>1</v>
      </c>
      <c r="Q63" s="241">
        <v>2</v>
      </c>
      <c r="R63" s="241">
        <v>1</v>
      </c>
      <c r="S63" s="240">
        <v>5</v>
      </c>
      <c r="T63" s="240">
        <v>5</v>
      </c>
      <c r="U63" s="240">
        <v>5</v>
      </c>
      <c r="V63" s="240">
        <v>5</v>
      </c>
      <c r="W63" s="240">
        <v>4</v>
      </c>
      <c r="X63" s="240" t="s">
        <v>276</v>
      </c>
      <c r="Y63" s="240">
        <v>5</v>
      </c>
      <c r="Z63" s="240">
        <v>5</v>
      </c>
      <c r="AA63" s="240">
        <v>4</v>
      </c>
      <c r="AB63" s="241" t="s">
        <v>353</v>
      </c>
      <c r="AC63" s="243"/>
      <c r="AD63" s="237"/>
      <c r="AE63" s="169" t="s">
        <v>141</v>
      </c>
      <c r="AF63" s="170">
        <f t="shared" si="6"/>
        <v>5</v>
      </c>
      <c r="AG63" s="170">
        <f t="shared" si="7"/>
        <v>5</v>
      </c>
      <c r="AH63" s="170">
        <f t="shared" si="8"/>
        <v>5</v>
      </c>
      <c r="AI63" s="170">
        <f t="shared" si="9"/>
        <v>5</v>
      </c>
      <c r="AJ63" s="170">
        <f t="shared" si="10"/>
        <v>4</v>
      </c>
      <c r="AK63" s="170" t="str">
        <f t="shared" si="11"/>
        <v>n/a</v>
      </c>
      <c r="AL63" s="170">
        <f t="shared" si="12"/>
        <v>5</v>
      </c>
      <c r="AM63" s="170">
        <f t="shared" si="13"/>
        <v>5</v>
      </c>
      <c r="AN63" s="170">
        <f t="shared" si="14"/>
        <v>4</v>
      </c>
      <c r="AO63" s="270"/>
      <c r="AP63" s="226">
        <f t="shared" si="15"/>
        <v>5</v>
      </c>
      <c r="AQ63" s="171" t="str">
        <f t="shared" si="16"/>
        <v>External Services-Citizen</v>
      </c>
      <c r="AR63" s="172" t="str">
        <f t="shared" si="17"/>
        <v>External Services-50 to 64</v>
      </c>
      <c r="AS63" s="171" t="str">
        <f t="shared" si="18"/>
        <v>External Services-Female</v>
      </c>
      <c r="AT63" s="171" t="str">
        <f t="shared" si="19"/>
        <v>External Services-Training</v>
      </c>
      <c r="AU63" s="271"/>
      <c r="AV63" s="271"/>
      <c r="AW63" s="271"/>
      <c r="AX63" s="271"/>
      <c r="AY63" s="271"/>
    </row>
    <row r="64" spans="1:51" s="272" customFormat="1" ht="44.4" customHeight="1">
      <c r="A64" s="240">
        <v>55</v>
      </c>
      <c r="B64" s="244" t="s">
        <v>430</v>
      </c>
      <c r="C64" s="241" t="s">
        <v>517</v>
      </c>
      <c r="D64" s="265" t="s">
        <v>418</v>
      </c>
      <c r="E64" s="241" t="s">
        <v>128</v>
      </c>
      <c r="F64" s="274">
        <v>57</v>
      </c>
      <c r="G64" s="241" t="s">
        <v>115</v>
      </c>
      <c r="H64" s="266" t="s">
        <v>393</v>
      </c>
      <c r="I64" s="241" t="s">
        <v>369</v>
      </c>
      <c r="J64" s="241" t="s">
        <v>308</v>
      </c>
      <c r="K64" s="241" t="s">
        <v>275</v>
      </c>
      <c r="L64" s="241" t="s">
        <v>134</v>
      </c>
      <c r="M64" s="242" t="s">
        <v>531</v>
      </c>
      <c r="N64" s="244" t="s">
        <v>430</v>
      </c>
      <c r="O64" s="241" t="s">
        <v>431</v>
      </c>
      <c r="P64" s="241">
        <v>1</v>
      </c>
      <c r="Q64" s="241">
        <v>1</v>
      </c>
      <c r="R64" s="241">
        <v>1</v>
      </c>
      <c r="S64" s="240">
        <v>5</v>
      </c>
      <c r="T64" s="240">
        <v>5</v>
      </c>
      <c r="U64" s="240">
        <v>5</v>
      </c>
      <c r="V64" s="240">
        <v>5</v>
      </c>
      <c r="W64" s="240">
        <v>4</v>
      </c>
      <c r="X64" s="240" t="s">
        <v>276</v>
      </c>
      <c r="Y64" s="240">
        <v>5</v>
      </c>
      <c r="Z64" s="240">
        <v>5</v>
      </c>
      <c r="AA64" s="240">
        <v>5</v>
      </c>
      <c r="AB64" s="241" t="s">
        <v>353</v>
      </c>
      <c r="AC64" s="243"/>
      <c r="AD64" s="237"/>
      <c r="AE64" s="169" t="s">
        <v>141</v>
      </c>
      <c r="AF64" s="170">
        <f t="shared" si="6"/>
        <v>5</v>
      </c>
      <c r="AG64" s="170">
        <f t="shared" si="7"/>
        <v>5</v>
      </c>
      <c r="AH64" s="170">
        <f t="shared" si="8"/>
        <v>5</v>
      </c>
      <c r="AI64" s="170">
        <f t="shared" si="9"/>
        <v>5</v>
      </c>
      <c r="AJ64" s="170">
        <f t="shared" si="10"/>
        <v>4</v>
      </c>
      <c r="AK64" s="170" t="str">
        <f t="shared" si="11"/>
        <v>n/a</v>
      </c>
      <c r="AL64" s="170">
        <f t="shared" si="12"/>
        <v>5</v>
      </c>
      <c r="AM64" s="170">
        <f t="shared" si="13"/>
        <v>5</v>
      </c>
      <c r="AN64" s="170">
        <f t="shared" si="14"/>
        <v>5</v>
      </c>
      <c r="AO64" s="270"/>
      <c r="AP64" s="226">
        <f t="shared" si="15"/>
        <v>5</v>
      </c>
      <c r="AQ64" s="171" t="str">
        <f t="shared" si="16"/>
        <v>External Services-Citizen</v>
      </c>
      <c r="AR64" s="172" t="str">
        <f t="shared" si="17"/>
        <v>External Services-50 to 64</v>
      </c>
      <c r="AS64" s="171" t="str">
        <f t="shared" si="18"/>
        <v>External Services-Female</v>
      </c>
      <c r="AT64" s="171" t="str">
        <f t="shared" si="19"/>
        <v>External Services-Training</v>
      </c>
      <c r="AU64" s="271"/>
      <c r="AV64" s="271"/>
      <c r="AW64" s="271"/>
      <c r="AX64" s="271"/>
      <c r="AY64" s="271"/>
    </row>
    <row r="65" spans="1:51" s="272" customFormat="1" ht="44.4" customHeight="1">
      <c r="A65" s="240">
        <v>56</v>
      </c>
      <c r="B65" s="244" t="s">
        <v>430</v>
      </c>
      <c r="C65" s="241" t="s">
        <v>518</v>
      </c>
      <c r="D65" s="265" t="s">
        <v>419</v>
      </c>
      <c r="E65" s="241" t="s">
        <v>128</v>
      </c>
      <c r="F65" s="274">
        <v>53</v>
      </c>
      <c r="G65" s="241" t="s">
        <v>115</v>
      </c>
      <c r="H65" s="266" t="s">
        <v>394</v>
      </c>
      <c r="I65" s="241" t="s">
        <v>369</v>
      </c>
      <c r="J65" s="241" t="s">
        <v>308</v>
      </c>
      <c r="K65" s="241" t="s">
        <v>275</v>
      </c>
      <c r="L65" s="241" t="s">
        <v>134</v>
      </c>
      <c r="M65" s="242" t="s">
        <v>531</v>
      </c>
      <c r="N65" s="244" t="s">
        <v>430</v>
      </c>
      <c r="O65" s="241" t="s">
        <v>431</v>
      </c>
      <c r="P65" s="241">
        <v>1</v>
      </c>
      <c r="Q65" s="241">
        <v>1</v>
      </c>
      <c r="R65" s="241">
        <v>1</v>
      </c>
      <c r="S65" s="240">
        <v>5</v>
      </c>
      <c r="T65" s="240">
        <v>5</v>
      </c>
      <c r="U65" s="240">
        <v>5</v>
      </c>
      <c r="V65" s="240">
        <v>5</v>
      </c>
      <c r="W65" s="240">
        <v>4</v>
      </c>
      <c r="X65" s="240" t="s">
        <v>276</v>
      </c>
      <c r="Y65" s="240">
        <v>5</v>
      </c>
      <c r="Z65" s="240">
        <v>5</v>
      </c>
      <c r="AA65" s="240">
        <v>5</v>
      </c>
      <c r="AB65" s="241" t="s">
        <v>353</v>
      </c>
      <c r="AC65" s="243"/>
      <c r="AD65" s="237"/>
      <c r="AE65" s="169" t="s">
        <v>141</v>
      </c>
      <c r="AF65" s="170">
        <f t="shared" si="6"/>
        <v>5</v>
      </c>
      <c r="AG65" s="170">
        <f t="shared" si="7"/>
        <v>5</v>
      </c>
      <c r="AH65" s="170">
        <f t="shared" si="8"/>
        <v>5</v>
      </c>
      <c r="AI65" s="170">
        <f t="shared" si="9"/>
        <v>5</v>
      </c>
      <c r="AJ65" s="170">
        <f t="shared" si="10"/>
        <v>4</v>
      </c>
      <c r="AK65" s="170" t="str">
        <f t="shared" si="11"/>
        <v>n/a</v>
      </c>
      <c r="AL65" s="170">
        <f t="shared" si="12"/>
        <v>5</v>
      </c>
      <c r="AM65" s="170">
        <f t="shared" si="13"/>
        <v>5</v>
      </c>
      <c r="AN65" s="170">
        <f t="shared" si="14"/>
        <v>5</v>
      </c>
      <c r="AO65" s="270"/>
      <c r="AP65" s="226">
        <f t="shared" si="15"/>
        <v>5</v>
      </c>
      <c r="AQ65" s="171" t="str">
        <f t="shared" si="16"/>
        <v>External Services-Citizen</v>
      </c>
      <c r="AR65" s="172" t="str">
        <f t="shared" si="17"/>
        <v>External Services-50 to 64</v>
      </c>
      <c r="AS65" s="171" t="str">
        <f t="shared" si="18"/>
        <v>External Services-Female</v>
      </c>
      <c r="AT65" s="171" t="str">
        <f t="shared" si="19"/>
        <v>External Services-Training</v>
      </c>
      <c r="AU65" s="271"/>
      <c r="AV65" s="271"/>
      <c r="AW65" s="271"/>
      <c r="AX65" s="271"/>
      <c r="AY65" s="271"/>
    </row>
    <row r="66" spans="1:51" s="272" customFormat="1" ht="44.4" customHeight="1">
      <c r="A66" s="240">
        <v>57</v>
      </c>
      <c r="B66" s="244" t="s">
        <v>430</v>
      </c>
      <c r="C66" s="241" t="s">
        <v>519</v>
      </c>
      <c r="D66" s="265" t="s">
        <v>420</v>
      </c>
      <c r="E66" s="241" t="s">
        <v>128</v>
      </c>
      <c r="F66" s="274">
        <v>55</v>
      </c>
      <c r="G66" s="241" t="s">
        <v>115</v>
      </c>
      <c r="H66" s="266" t="s">
        <v>395</v>
      </c>
      <c r="I66" s="241" t="s">
        <v>369</v>
      </c>
      <c r="J66" s="241" t="s">
        <v>308</v>
      </c>
      <c r="K66" s="241" t="s">
        <v>275</v>
      </c>
      <c r="L66" s="241" t="s">
        <v>134</v>
      </c>
      <c r="M66" s="242" t="s">
        <v>531</v>
      </c>
      <c r="N66" s="244" t="s">
        <v>430</v>
      </c>
      <c r="O66" s="241" t="s">
        <v>431</v>
      </c>
      <c r="P66" s="241">
        <v>3</v>
      </c>
      <c r="Q66" s="241">
        <v>1</v>
      </c>
      <c r="R66" s="241">
        <v>1</v>
      </c>
      <c r="S66" s="240">
        <v>5</v>
      </c>
      <c r="T66" s="240">
        <v>5</v>
      </c>
      <c r="U66" s="240">
        <v>5</v>
      </c>
      <c r="V66" s="240">
        <v>5</v>
      </c>
      <c r="W66" s="240">
        <v>4</v>
      </c>
      <c r="X66" s="240" t="s">
        <v>276</v>
      </c>
      <c r="Y66" s="240">
        <v>5</v>
      </c>
      <c r="Z66" s="240">
        <v>5</v>
      </c>
      <c r="AA66" s="240">
        <v>5</v>
      </c>
      <c r="AB66" s="241" t="s">
        <v>353</v>
      </c>
      <c r="AC66" s="243"/>
      <c r="AD66" s="237"/>
      <c r="AE66" s="169" t="s">
        <v>141</v>
      </c>
      <c r="AF66" s="170">
        <f t="shared" si="6"/>
        <v>5</v>
      </c>
      <c r="AG66" s="170">
        <f t="shared" si="7"/>
        <v>5</v>
      </c>
      <c r="AH66" s="170">
        <f t="shared" si="8"/>
        <v>5</v>
      </c>
      <c r="AI66" s="170">
        <f t="shared" si="9"/>
        <v>5</v>
      </c>
      <c r="AJ66" s="170">
        <f t="shared" si="10"/>
        <v>4</v>
      </c>
      <c r="AK66" s="170" t="str">
        <f t="shared" si="11"/>
        <v>n/a</v>
      </c>
      <c r="AL66" s="170">
        <f t="shared" si="12"/>
        <v>5</v>
      </c>
      <c r="AM66" s="170">
        <f t="shared" si="13"/>
        <v>5</v>
      </c>
      <c r="AN66" s="170">
        <f t="shared" si="14"/>
        <v>5</v>
      </c>
      <c r="AO66" s="270"/>
      <c r="AP66" s="226">
        <f t="shared" si="15"/>
        <v>5</v>
      </c>
      <c r="AQ66" s="171" t="str">
        <f t="shared" si="16"/>
        <v>External Services-Citizen</v>
      </c>
      <c r="AR66" s="172" t="str">
        <f t="shared" si="17"/>
        <v>External Services-50 to 64</v>
      </c>
      <c r="AS66" s="171" t="str">
        <f t="shared" si="18"/>
        <v>External Services-Female</v>
      </c>
      <c r="AT66" s="171" t="str">
        <f t="shared" si="19"/>
        <v>External Services-Training</v>
      </c>
      <c r="AU66" s="271"/>
      <c r="AV66" s="271"/>
      <c r="AW66" s="271"/>
      <c r="AX66" s="271"/>
      <c r="AY66" s="271"/>
    </row>
    <row r="67" spans="1:51" s="272" customFormat="1" ht="44.4" customHeight="1">
      <c r="A67" s="240">
        <v>58</v>
      </c>
      <c r="B67" s="244" t="s">
        <v>430</v>
      </c>
      <c r="C67" s="241" t="s">
        <v>520</v>
      </c>
      <c r="D67" s="265" t="s">
        <v>421</v>
      </c>
      <c r="E67" s="241" t="s">
        <v>128</v>
      </c>
      <c r="F67" s="274">
        <v>60</v>
      </c>
      <c r="G67" s="241" t="s">
        <v>115</v>
      </c>
      <c r="H67" s="266" t="s">
        <v>396</v>
      </c>
      <c r="I67" s="241" t="s">
        <v>369</v>
      </c>
      <c r="J67" s="241" t="s">
        <v>308</v>
      </c>
      <c r="K67" s="241" t="s">
        <v>275</v>
      </c>
      <c r="L67" s="241" t="s">
        <v>134</v>
      </c>
      <c r="M67" s="242" t="s">
        <v>531</v>
      </c>
      <c r="N67" s="244" t="s">
        <v>430</v>
      </c>
      <c r="O67" s="241" t="s">
        <v>431</v>
      </c>
      <c r="P67" s="241">
        <v>1</v>
      </c>
      <c r="Q67" s="241">
        <v>1</v>
      </c>
      <c r="R67" s="241">
        <v>1</v>
      </c>
      <c r="S67" s="240">
        <v>5</v>
      </c>
      <c r="T67" s="240">
        <v>5</v>
      </c>
      <c r="U67" s="240">
        <v>5</v>
      </c>
      <c r="V67" s="240">
        <v>5</v>
      </c>
      <c r="W67" s="240">
        <v>5</v>
      </c>
      <c r="X67" s="240" t="s">
        <v>276</v>
      </c>
      <c r="Y67" s="240">
        <v>5</v>
      </c>
      <c r="Z67" s="240">
        <v>5</v>
      </c>
      <c r="AA67" s="240">
        <v>5</v>
      </c>
      <c r="AB67" s="241" t="s">
        <v>353</v>
      </c>
      <c r="AC67" s="243"/>
      <c r="AD67" s="237"/>
      <c r="AE67" s="169" t="s">
        <v>141</v>
      </c>
      <c r="AF67" s="170">
        <f t="shared" si="6"/>
        <v>5</v>
      </c>
      <c r="AG67" s="170">
        <f t="shared" si="7"/>
        <v>5</v>
      </c>
      <c r="AH67" s="170">
        <f t="shared" si="8"/>
        <v>5</v>
      </c>
      <c r="AI67" s="170">
        <f t="shared" si="9"/>
        <v>5</v>
      </c>
      <c r="AJ67" s="170">
        <f t="shared" si="10"/>
        <v>5</v>
      </c>
      <c r="AK67" s="170" t="str">
        <f t="shared" si="11"/>
        <v>n/a</v>
      </c>
      <c r="AL67" s="170">
        <f t="shared" si="12"/>
        <v>5</v>
      </c>
      <c r="AM67" s="170">
        <f t="shared" si="13"/>
        <v>5</v>
      </c>
      <c r="AN67" s="170">
        <f t="shared" si="14"/>
        <v>5</v>
      </c>
      <c r="AO67" s="270"/>
      <c r="AP67" s="226">
        <f t="shared" si="15"/>
        <v>5</v>
      </c>
      <c r="AQ67" s="171" t="str">
        <f t="shared" si="16"/>
        <v>External Services-Citizen</v>
      </c>
      <c r="AR67" s="172" t="str">
        <f t="shared" si="17"/>
        <v>External Services-50 to 64</v>
      </c>
      <c r="AS67" s="171" t="str">
        <f t="shared" si="18"/>
        <v>External Services-Female</v>
      </c>
      <c r="AT67" s="171" t="str">
        <f t="shared" si="19"/>
        <v>External Services-Training</v>
      </c>
      <c r="AU67" s="271"/>
      <c r="AV67" s="271"/>
      <c r="AW67" s="271"/>
      <c r="AX67" s="271"/>
      <c r="AY67" s="271"/>
    </row>
    <row r="68" spans="1:51" s="272" customFormat="1" ht="44.4" customHeight="1">
      <c r="A68" s="240">
        <v>59</v>
      </c>
      <c r="B68" s="244" t="s">
        <v>430</v>
      </c>
      <c r="C68" s="241" t="s">
        <v>521</v>
      </c>
      <c r="D68" s="265" t="s">
        <v>422</v>
      </c>
      <c r="E68" s="241" t="s">
        <v>128</v>
      </c>
      <c r="F68" s="274">
        <v>54</v>
      </c>
      <c r="G68" s="241" t="s">
        <v>115</v>
      </c>
      <c r="H68" s="266" t="s">
        <v>397</v>
      </c>
      <c r="I68" s="241" t="s">
        <v>369</v>
      </c>
      <c r="J68" s="241" t="s">
        <v>308</v>
      </c>
      <c r="K68" s="241" t="s">
        <v>275</v>
      </c>
      <c r="L68" s="241" t="s">
        <v>134</v>
      </c>
      <c r="M68" s="242" t="s">
        <v>531</v>
      </c>
      <c r="N68" s="244" t="s">
        <v>430</v>
      </c>
      <c r="O68" s="241" t="s">
        <v>431</v>
      </c>
      <c r="P68" s="241">
        <v>1</v>
      </c>
      <c r="Q68" s="241">
        <v>1</v>
      </c>
      <c r="R68" s="241">
        <v>1</v>
      </c>
      <c r="S68" s="240">
        <v>5</v>
      </c>
      <c r="T68" s="240">
        <v>5</v>
      </c>
      <c r="U68" s="240">
        <v>5</v>
      </c>
      <c r="V68" s="240">
        <v>5</v>
      </c>
      <c r="W68" s="240">
        <v>5</v>
      </c>
      <c r="X68" s="240" t="s">
        <v>276</v>
      </c>
      <c r="Y68" s="240">
        <v>5</v>
      </c>
      <c r="Z68" s="240">
        <v>5</v>
      </c>
      <c r="AA68" s="240">
        <v>5</v>
      </c>
      <c r="AB68" s="241" t="s">
        <v>353</v>
      </c>
      <c r="AC68" s="243"/>
      <c r="AD68" s="237"/>
      <c r="AE68" s="169" t="s">
        <v>141</v>
      </c>
      <c r="AF68" s="170">
        <f t="shared" si="6"/>
        <v>5</v>
      </c>
      <c r="AG68" s="170">
        <f t="shared" si="7"/>
        <v>5</v>
      </c>
      <c r="AH68" s="170">
        <f t="shared" si="8"/>
        <v>5</v>
      </c>
      <c r="AI68" s="170">
        <f t="shared" si="9"/>
        <v>5</v>
      </c>
      <c r="AJ68" s="170">
        <f t="shared" si="10"/>
        <v>5</v>
      </c>
      <c r="AK68" s="170" t="str">
        <f t="shared" si="11"/>
        <v>n/a</v>
      </c>
      <c r="AL68" s="170">
        <f t="shared" si="12"/>
        <v>5</v>
      </c>
      <c r="AM68" s="170">
        <f t="shared" si="13"/>
        <v>5</v>
      </c>
      <c r="AN68" s="170">
        <f t="shared" si="14"/>
        <v>5</v>
      </c>
      <c r="AO68" s="270"/>
      <c r="AP68" s="226">
        <f t="shared" si="15"/>
        <v>5</v>
      </c>
      <c r="AQ68" s="171" t="str">
        <f t="shared" si="16"/>
        <v>External Services-Citizen</v>
      </c>
      <c r="AR68" s="172" t="str">
        <f t="shared" si="17"/>
        <v>External Services-50 to 64</v>
      </c>
      <c r="AS68" s="171" t="str">
        <f t="shared" si="18"/>
        <v>External Services-Female</v>
      </c>
      <c r="AT68" s="171" t="str">
        <f t="shared" si="19"/>
        <v>External Services-Training</v>
      </c>
      <c r="AU68" s="271"/>
      <c r="AV68" s="271"/>
      <c r="AW68" s="271"/>
      <c r="AX68" s="271"/>
      <c r="AY68" s="271"/>
    </row>
    <row r="69" spans="1:51" s="272" customFormat="1" ht="44.4" customHeight="1">
      <c r="A69" s="240">
        <v>60</v>
      </c>
      <c r="B69" s="244" t="s">
        <v>430</v>
      </c>
      <c r="C69" s="241" t="s">
        <v>522</v>
      </c>
      <c r="D69" s="265" t="s">
        <v>423</v>
      </c>
      <c r="E69" s="241" t="s">
        <v>128</v>
      </c>
      <c r="F69" s="274">
        <v>49</v>
      </c>
      <c r="G69" s="241" t="s">
        <v>115</v>
      </c>
      <c r="H69" s="266" t="s">
        <v>398</v>
      </c>
      <c r="I69" s="241" t="s">
        <v>369</v>
      </c>
      <c r="J69" s="241" t="s">
        <v>308</v>
      </c>
      <c r="K69" s="241" t="s">
        <v>275</v>
      </c>
      <c r="L69" s="241" t="s">
        <v>134</v>
      </c>
      <c r="M69" s="242" t="s">
        <v>531</v>
      </c>
      <c r="N69" s="244" t="s">
        <v>430</v>
      </c>
      <c r="O69" s="241" t="s">
        <v>431</v>
      </c>
      <c r="P69" s="241">
        <v>1</v>
      </c>
      <c r="Q69" s="241">
        <v>1</v>
      </c>
      <c r="R69" s="241">
        <v>1</v>
      </c>
      <c r="S69" s="240">
        <v>5</v>
      </c>
      <c r="T69" s="240">
        <v>5</v>
      </c>
      <c r="U69" s="240">
        <v>4</v>
      </c>
      <c r="V69" s="240">
        <v>4</v>
      </c>
      <c r="W69" s="240">
        <v>4</v>
      </c>
      <c r="X69" s="240" t="s">
        <v>276</v>
      </c>
      <c r="Y69" s="240">
        <v>4</v>
      </c>
      <c r="Z69" s="240">
        <v>4</v>
      </c>
      <c r="AA69" s="240">
        <v>4</v>
      </c>
      <c r="AB69" s="241" t="s">
        <v>353</v>
      </c>
      <c r="AC69" s="243"/>
      <c r="AD69" s="238"/>
      <c r="AE69" s="169" t="s">
        <v>141</v>
      </c>
      <c r="AF69" s="170">
        <f t="shared" si="6"/>
        <v>5</v>
      </c>
      <c r="AG69" s="170">
        <f t="shared" si="7"/>
        <v>5</v>
      </c>
      <c r="AH69" s="170">
        <f t="shared" si="8"/>
        <v>4</v>
      </c>
      <c r="AI69" s="170">
        <f t="shared" si="9"/>
        <v>4</v>
      </c>
      <c r="AJ69" s="170">
        <f t="shared" si="10"/>
        <v>4</v>
      </c>
      <c r="AK69" s="170" t="str">
        <f t="shared" si="11"/>
        <v>n/a</v>
      </c>
      <c r="AL69" s="170">
        <f t="shared" si="12"/>
        <v>4</v>
      </c>
      <c r="AM69" s="170">
        <f t="shared" si="13"/>
        <v>4</v>
      </c>
      <c r="AN69" s="170">
        <f t="shared" si="14"/>
        <v>4</v>
      </c>
      <c r="AO69" s="270"/>
      <c r="AP69" s="226">
        <f t="shared" si="15"/>
        <v>4</v>
      </c>
      <c r="AQ69" s="171" t="str">
        <f t="shared" si="16"/>
        <v>External Services-Citizen</v>
      </c>
      <c r="AR69" s="172" t="str">
        <f t="shared" si="17"/>
        <v>External Services-35 to 49</v>
      </c>
      <c r="AS69" s="171" t="str">
        <f t="shared" si="18"/>
        <v>External Services-Female</v>
      </c>
      <c r="AT69" s="171" t="str">
        <f t="shared" si="19"/>
        <v>External Services-Training</v>
      </c>
      <c r="AU69" s="271"/>
      <c r="AV69" s="271"/>
      <c r="AW69" s="271"/>
      <c r="AX69" s="271"/>
      <c r="AY69" s="271"/>
    </row>
    <row r="70" spans="1:51" s="272" customFormat="1" ht="44.4" customHeight="1">
      <c r="A70" s="240">
        <v>61</v>
      </c>
      <c r="B70" s="244" t="s">
        <v>430</v>
      </c>
      <c r="C70" s="241" t="s">
        <v>523</v>
      </c>
      <c r="D70" s="265" t="s">
        <v>424</v>
      </c>
      <c r="E70" s="241" t="s">
        <v>128</v>
      </c>
      <c r="F70" s="274">
        <v>52</v>
      </c>
      <c r="G70" s="241" t="s">
        <v>115</v>
      </c>
      <c r="H70" s="267" t="s">
        <v>399</v>
      </c>
      <c r="I70" s="241" t="s">
        <v>369</v>
      </c>
      <c r="J70" s="241" t="s">
        <v>308</v>
      </c>
      <c r="K70" s="241" t="s">
        <v>275</v>
      </c>
      <c r="L70" s="241" t="s">
        <v>134</v>
      </c>
      <c r="M70" s="242" t="s">
        <v>531</v>
      </c>
      <c r="N70" s="244" t="s">
        <v>430</v>
      </c>
      <c r="O70" s="241" t="s">
        <v>431</v>
      </c>
      <c r="P70" s="241">
        <v>1</v>
      </c>
      <c r="Q70" s="241">
        <v>1</v>
      </c>
      <c r="R70" s="241">
        <v>1</v>
      </c>
      <c r="S70" s="240">
        <v>5</v>
      </c>
      <c r="T70" s="240">
        <v>5</v>
      </c>
      <c r="U70" s="240">
        <v>5</v>
      </c>
      <c r="V70" s="240">
        <v>5</v>
      </c>
      <c r="W70" s="240">
        <v>4</v>
      </c>
      <c r="X70" s="240" t="s">
        <v>276</v>
      </c>
      <c r="Y70" s="240">
        <v>5</v>
      </c>
      <c r="Z70" s="240">
        <v>5</v>
      </c>
      <c r="AA70" s="240">
        <v>5</v>
      </c>
      <c r="AB70" s="241" t="s">
        <v>353</v>
      </c>
      <c r="AC70" s="243"/>
      <c r="AD70" s="237"/>
      <c r="AE70" s="169" t="s">
        <v>141</v>
      </c>
      <c r="AF70" s="170">
        <f t="shared" si="6"/>
        <v>5</v>
      </c>
      <c r="AG70" s="170">
        <f t="shared" si="7"/>
        <v>5</v>
      </c>
      <c r="AH70" s="170">
        <f t="shared" si="8"/>
        <v>5</v>
      </c>
      <c r="AI70" s="170">
        <f t="shared" si="9"/>
        <v>5</v>
      </c>
      <c r="AJ70" s="170">
        <f t="shared" si="10"/>
        <v>4</v>
      </c>
      <c r="AK70" s="170" t="str">
        <f t="shared" si="11"/>
        <v>n/a</v>
      </c>
      <c r="AL70" s="170">
        <f t="shared" si="12"/>
        <v>5</v>
      </c>
      <c r="AM70" s="170">
        <f t="shared" si="13"/>
        <v>5</v>
      </c>
      <c r="AN70" s="170">
        <f t="shared" si="14"/>
        <v>5</v>
      </c>
      <c r="AO70" s="270"/>
      <c r="AP70" s="226">
        <f t="shared" si="15"/>
        <v>5</v>
      </c>
      <c r="AQ70" s="171" t="str">
        <f t="shared" si="16"/>
        <v>External Services-Citizen</v>
      </c>
      <c r="AR70" s="172" t="str">
        <f t="shared" si="17"/>
        <v>External Services-50 to 64</v>
      </c>
      <c r="AS70" s="171" t="str">
        <f t="shared" si="18"/>
        <v>External Services-Female</v>
      </c>
      <c r="AT70" s="171" t="str">
        <f t="shared" si="19"/>
        <v>External Services-Training</v>
      </c>
      <c r="AU70" s="271"/>
      <c r="AV70" s="271"/>
      <c r="AW70" s="271"/>
      <c r="AX70" s="271"/>
      <c r="AY70" s="271"/>
    </row>
    <row r="71" spans="1:51" s="272" customFormat="1" ht="44.4" customHeight="1">
      <c r="A71" s="240">
        <v>62</v>
      </c>
      <c r="B71" s="244" t="s">
        <v>430</v>
      </c>
      <c r="C71" s="241" t="s">
        <v>524</v>
      </c>
      <c r="D71" s="265" t="s">
        <v>425</v>
      </c>
      <c r="E71" s="241" t="s">
        <v>128</v>
      </c>
      <c r="F71" s="274">
        <v>37</v>
      </c>
      <c r="G71" s="241" t="s">
        <v>115</v>
      </c>
      <c r="H71" s="267" t="s">
        <v>400</v>
      </c>
      <c r="I71" s="241" t="s">
        <v>369</v>
      </c>
      <c r="J71" s="241" t="s">
        <v>308</v>
      </c>
      <c r="K71" s="241" t="s">
        <v>275</v>
      </c>
      <c r="L71" s="241" t="s">
        <v>134</v>
      </c>
      <c r="M71" s="242" t="s">
        <v>531</v>
      </c>
      <c r="N71" s="244" t="s">
        <v>430</v>
      </c>
      <c r="O71" s="241" t="s">
        <v>431</v>
      </c>
      <c r="P71" s="241">
        <v>1</v>
      </c>
      <c r="Q71" s="241">
        <v>1</v>
      </c>
      <c r="R71" s="241">
        <v>1</v>
      </c>
      <c r="S71" s="240">
        <v>5</v>
      </c>
      <c r="T71" s="240">
        <v>5</v>
      </c>
      <c r="U71" s="240">
        <v>5</v>
      </c>
      <c r="V71" s="240">
        <v>4</v>
      </c>
      <c r="W71" s="240">
        <v>5</v>
      </c>
      <c r="X71" s="240" t="s">
        <v>276</v>
      </c>
      <c r="Y71" s="240">
        <v>5</v>
      </c>
      <c r="Z71" s="240">
        <v>5</v>
      </c>
      <c r="AA71" s="240">
        <v>5</v>
      </c>
      <c r="AB71" s="241" t="s">
        <v>353</v>
      </c>
      <c r="AC71" s="243"/>
      <c r="AD71" s="237"/>
      <c r="AE71" s="169" t="s">
        <v>141</v>
      </c>
      <c r="AF71" s="170">
        <f t="shared" si="6"/>
        <v>5</v>
      </c>
      <c r="AG71" s="170">
        <f t="shared" si="7"/>
        <v>5</v>
      </c>
      <c r="AH71" s="170">
        <f t="shared" si="8"/>
        <v>5</v>
      </c>
      <c r="AI71" s="170">
        <f t="shared" si="9"/>
        <v>4</v>
      </c>
      <c r="AJ71" s="170">
        <f t="shared" si="10"/>
        <v>5</v>
      </c>
      <c r="AK71" s="170" t="str">
        <f t="shared" si="11"/>
        <v>n/a</v>
      </c>
      <c r="AL71" s="170">
        <f t="shared" si="12"/>
        <v>5</v>
      </c>
      <c r="AM71" s="170">
        <f t="shared" si="13"/>
        <v>5</v>
      </c>
      <c r="AN71" s="170">
        <f t="shared" si="14"/>
        <v>5</v>
      </c>
      <c r="AO71" s="270"/>
      <c r="AP71" s="226">
        <f t="shared" si="15"/>
        <v>5</v>
      </c>
      <c r="AQ71" s="171" t="str">
        <f t="shared" si="16"/>
        <v>External Services-Citizen</v>
      </c>
      <c r="AR71" s="172" t="str">
        <f t="shared" si="17"/>
        <v>External Services-35 to 49</v>
      </c>
      <c r="AS71" s="171" t="str">
        <f t="shared" si="18"/>
        <v>External Services-Female</v>
      </c>
      <c r="AT71" s="171" t="str">
        <f t="shared" si="19"/>
        <v>External Services-Training</v>
      </c>
      <c r="AU71" s="271"/>
      <c r="AV71" s="271"/>
      <c r="AW71" s="271"/>
      <c r="AX71" s="271"/>
      <c r="AY71" s="271"/>
    </row>
    <row r="72" spans="1:51" s="272" customFormat="1" ht="44.4" customHeight="1">
      <c r="A72" s="240">
        <v>63</v>
      </c>
      <c r="B72" s="244" t="s">
        <v>430</v>
      </c>
      <c r="C72" s="241" t="s">
        <v>525</v>
      </c>
      <c r="D72" s="265" t="s">
        <v>426</v>
      </c>
      <c r="E72" s="241" t="s">
        <v>128</v>
      </c>
      <c r="F72" s="274">
        <v>45</v>
      </c>
      <c r="G72" s="241" t="s">
        <v>115</v>
      </c>
      <c r="H72" s="267" t="s">
        <v>401</v>
      </c>
      <c r="I72" s="241" t="s">
        <v>369</v>
      </c>
      <c r="J72" s="241" t="s">
        <v>308</v>
      </c>
      <c r="K72" s="241" t="s">
        <v>275</v>
      </c>
      <c r="L72" s="241" t="s">
        <v>134</v>
      </c>
      <c r="M72" s="242" t="s">
        <v>531</v>
      </c>
      <c r="N72" s="244" t="s">
        <v>430</v>
      </c>
      <c r="O72" s="241" t="s">
        <v>431</v>
      </c>
      <c r="P72" s="241">
        <v>1</v>
      </c>
      <c r="Q72" s="241">
        <v>1</v>
      </c>
      <c r="R72" s="241">
        <v>1</v>
      </c>
      <c r="S72" s="240">
        <v>5</v>
      </c>
      <c r="T72" s="240">
        <v>5</v>
      </c>
      <c r="U72" s="240">
        <v>5</v>
      </c>
      <c r="V72" s="240">
        <v>5</v>
      </c>
      <c r="W72" s="240">
        <v>4</v>
      </c>
      <c r="X72" s="240" t="s">
        <v>276</v>
      </c>
      <c r="Y72" s="240">
        <v>5</v>
      </c>
      <c r="Z72" s="240">
        <v>5</v>
      </c>
      <c r="AA72" s="240">
        <v>4</v>
      </c>
      <c r="AB72" s="241" t="s">
        <v>353</v>
      </c>
      <c r="AC72" s="243"/>
      <c r="AD72" s="237"/>
      <c r="AE72" s="169" t="s">
        <v>141</v>
      </c>
      <c r="AF72" s="170">
        <f t="shared" si="6"/>
        <v>5</v>
      </c>
      <c r="AG72" s="170">
        <f t="shared" si="7"/>
        <v>5</v>
      </c>
      <c r="AH72" s="170">
        <f t="shared" si="8"/>
        <v>5</v>
      </c>
      <c r="AI72" s="170">
        <f t="shared" si="9"/>
        <v>5</v>
      </c>
      <c r="AJ72" s="170">
        <f t="shared" si="10"/>
        <v>4</v>
      </c>
      <c r="AK72" s="170" t="str">
        <f t="shared" si="11"/>
        <v>n/a</v>
      </c>
      <c r="AL72" s="170">
        <f t="shared" si="12"/>
        <v>5</v>
      </c>
      <c r="AM72" s="170">
        <f t="shared" si="13"/>
        <v>5</v>
      </c>
      <c r="AN72" s="170">
        <f t="shared" si="14"/>
        <v>4</v>
      </c>
      <c r="AO72" s="270"/>
      <c r="AP72" s="226">
        <f t="shared" si="15"/>
        <v>5</v>
      </c>
      <c r="AQ72" s="171" t="str">
        <f t="shared" si="16"/>
        <v>External Services-Citizen</v>
      </c>
      <c r="AR72" s="172" t="str">
        <f t="shared" si="17"/>
        <v>External Services-35 to 49</v>
      </c>
      <c r="AS72" s="171" t="str">
        <f t="shared" si="18"/>
        <v>External Services-Female</v>
      </c>
      <c r="AT72" s="171" t="str">
        <f t="shared" si="19"/>
        <v>External Services-Training</v>
      </c>
      <c r="AU72" s="271"/>
      <c r="AV72" s="271"/>
      <c r="AW72" s="271"/>
      <c r="AX72" s="271"/>
      <c r="AY72" s="271"/>
    </row>
    <row r="73" spans="1:51" s="272" customFormat="1" ht="44.4" customHeight="1">
      <c r="A73" s="240">
        <v>64</v>
      </c>
      <c r="B73" s="244" t="s">
        <v>430</v>
      </c>
      <c r="C73" s="241" t="s">
        <v>526</v>
      </c>
      <c r="D73" s="265" t="s">
        <v>427</v>
      </c>
      <c r="E73" s="241" t="s">
        <v>128</v>
      </c>
      <c r="F73" s="274">
        <v>62</v>
      </c>
      <c r="G73" s="241" t="s">
        <v>115</v>
      </c>
      <c r="H73" s="267" t="s">
        <v>402</v>
      </c>
      <c r="I73" s="241" t="s">
        <v>369</v>
      </c>
      <c r="J73" s="241" t="s">
        <v>308</v>
      </c>
      <c r="K73" s="241" t="s">
        <v>275</v>
      </c>
      <c r="L73" s="241" t="s">
        <v>134</v>
      </c>
      <c r="M73" s="242" t="s">
        <v>531</v>
      </c>
      <c r="N73" s="244" t="s">
        <v>430</v>
      </c>
      <c r="O73" s="241" t="s">
        <v>431</v>
      </c>
      <c r="P73" s="241">
        <v>1</v>
      </c>
      <c r="Q73" s="241">
        <v>1</v>
      </c>
      <c r="R73" s="241">
        <v>1</v>
      </c>
      <c r="S73" s="240">
        <v>5</v>
      </c>
      <c r="T73" s="240">
        <v>5</v>
      </c>
      <c r="U73" s="240">
        <v>5</v>
      </c>
      <c r="V73" s="240">
        <v>5</v>
      </c>
      <c r="W73" s="240">
        <v>5</v>
      </c>
      <c r="X73" s="240" t="s">
        <v>276</v>
      </c>
      <c r="Y73" s="240">
        <v>5</v>
      </c>
      <c r="Z73" s="240">
        <v>5</v>
      </c>
      <c r="AA73" s="240">
        <v>5</v>
      </c>
      <c r="AB73" s="241" t="s">
        <v>353</v>
      </c>
      <c r="AC73" s="243"/>
      <c r="AD73" s="237"/>
      <c r="AE73" s="169" t="s">
        <v>141</v>
      </c>
      <c r="AF73" s="170">
        <f t="shared" si="6"/>
        <v>5</v>
      </c>
      <c r="AG73" s="170">
        <f t="shared" si="7"/>
        <v>5</v>
      </c>
      <c r="AH73" s="170">
        <f t="shared" si="8"/>
        <v>5</v>
      </c>
      <c r="AI73" s="170">
        <f t="shared" si="9"/>
        <v>5</v>
      </c>
      <c r="AJ73" s="170">
        <f t="shared" si="10"/>
        <v>5</v>
      </c>
      <c r="AK73" s="170" t="str">
        <f t="shared" si="11"/>
        <v>n/a</v>
      </c>
      <c r="AL73" s="170">
        <f t="shared" si="12"/>
        <v>5</v>
      </c>
      <c r="AM73" s="170">
        <f t="shared" si="13"/>
        <v>5</v>
      </c>
      <c r="AN73" s="170">
        <f t="shared" si="14"/>
        <v>5</v>
      </c>
      <c r="AO73" s="270"/>
      <c r="AP73" s="226">
        <f t="shared" si="15"/>
        <v>5</v>
      </c>
      <c r="AQ73" s="171" t="str">
        <f t="shared" si="16"/>
        <v>External Services-Citizen</v>
      </c>
      <c r="AR73" s="172" t="str">
        <f t="shared" si="17"/>
        <v>External Services-50 to 64</v>
      </c>
      <c r="AS73" s="171" t="str">
        <f t="shared" si="18"/>
        <v>External Services-Female</v>
      </c>
      <c r="AT73" s="171" t="str">
        <f t="shared" si="19"/>
        <v>External Services-Training</v>
      </c>
      <c r="AU73" s="271"/>
      <c r="AV73" s="271"/>
      <c r="AW73" s="271"/>
      <c r="AX73" s="271"/>
      <c r="AY73" s="271"/>
    </row>
    <row r="74" spans="1:51" s="272" customFormat="1" ht="44.4" customHeight="1">
      <c r="A74" s="240">
        <v>65</v>
      </c>
      <c r="B74" s="244" t="s">
        <v>430</v>
      </c>
      <c r="C74" s="241" t="s">
        <v>527</v>
      </c>
      <c r="D74" s="265" t="s">
        <v>428</v>
      </c>
      <c r="E74" s="241" t="s">
        <v>128</v>
      </c>
      <c r="F74" s="274">
        <v>51</v>
      </c>
      <c r="G74" s="241" t="s">
        <v>115</v>
      </c>
      <c r="H74" s="267" t="s">
        <v>403</v>
      </c>
      <c r="I74" s="241" t="s">
        <v>369</v>
      </c>
      <c r="J74" s="241" t="s">
        <v>308</v>
      </c>
      <c r="K74" s="241" t="s">
        <v>275</v>
      </c>
      <c r="L74" s="241" t="s">
        <v>134</v>
      </c>
      <c r="M74" s="242" t="s">
        <v>531</v>
      </c>
      <c r="N74" s="244" t="s">
        <v>430</v>
      </c>
      <c r="O74" s="241" t="s">
        <v>431</v>
      </c>
      <c r="P74" s="241">
        <v>1</v>
      </c>
      <c r="Q74" s="241">
        <v>1</v>
      </c>
      <c r="R74" s="241">
        <v>1</v>
      </c>
      <c r="S74" s="240">
        <v>5</v>
      </c>
      <c r="T74" s="240">
        <v>5</v>
      </c>
      <c r="U74" s="240">
        <v>5</v>
      </c>
      <c r="V74" s="240">
        <v>5</v>
      </c>
      <c r="W74" s="240">
        <v>5</v>
      </c>
      <c r="X74" s="240" t="s">
        <v>276</v>
      </c>
      <c r="Y74" s="240">
        <v>5</v>
      </c>
      <c r="Z74" s="240">
        <v>5</v>
      </c>
      <c r="AA74" s="240">
        <v>5</v>
      </c>
      <c r="AB74" s="241" t="s">
        <v>353</v>
      </c>
      <c r="AC74" s="243"/>
      <c r="AD74" s="237"/>
      <c r="AE74" s="169" t="s">
        <v>141</v>
      </c>
      <c r="AF74" s="170">
        <f t="shared" si="6"/>
        <v>5</v>
      </c>
      <c r="AG74" s="170">
        <f t="shared" si="7"/>
        <v>5</v>
      </c>
      <c r="AH74" s="170">
        <f t="shared" si="8"/>
        <v>5</v>
      </c>
      <c r="AI74" s="170">
        <f t="shared" si="9"/>
        <v>5</v>
      </c>
      <c r="AJ74" s="170">
        <f t="shared" si="10"/>
        <v>5</v>
      </c>
      <c r="AK74" s="170" t="str">
        <f t="shared" si="11"/>
        <v>n/a</v>
      </c>
      <c r="AL74" s="170">
        <f t="shared" si="12"/>
        <v>5</v>
      </c>
      <c r="AM74" s="170">
        <f t="shared" si="13"/>
        <v>5</v>
      </c>
      <c r="AN74" s="170">
        <f t="shared" si="14"/>
        <v>5</v>
      </c>
      <c r="AO74" s="270"/>
      <c r="AP74" s="226">
        <f t="shared" si="15"/>
        <v>5</v>
      </c>
      <c r="AQ74" s="171" t="str">
        <f t="shared" si="16"/>
        <v>External Services-Citizen</v>
      </c>
      <c r="AR74" s="172" t="str">
        <f t="shared" si="17"/>
        <v>External Services-50 to 64</v>
      </c>
      <c r="AS74" s="171" t="str">
        <f t="shared" si="18"/>
        <v>External Services-Female</v>
      </c>
      <c r="AT74" s="171" t="str">
        <f t="shared" si="19"/>
        <v>External Services-Training</v>
      </c>
      <c r="AU74" s="271"/>
      <c r="AV74" s="271"/>
      <c r="AW74" s="271"/>
      <c r="AX74" s="271"/>
      <c r="AY74" s="271"/>
    </row>
    <row r="75" spans="1:51" s="272" customFormat="1" ht="51" customHeight="1">
      <c r="A75" s="240">
        <v>66</v>
      </c>
      <c r="B75" s="244" t="s">
        <v>430</v>
      </c>
      <c r="C75" s="241" t="s">
        <v>528</v>
      </c>
      <c r="D75" s="265" t="s">
        <v>429</v>
      </c>
      <c r="E75" s="241" t="s">
        <v>128</v>
      </c>
      <c r="F75" s="274">
        <v>51</v>
      </c>
      <c r="G75" s="241" t="s">
        <v>115</v>
      </c>
      <c r="H75" s="267" t="s">
        <v>404</v>
      </c>
      <c r="I75" s="241" t="s">
        <v>369</v>
      </c>
      <c r="J75" s="241" t="s">
        <v>308</v>
      </c>
      <c r="K75" s="241" t="s">
        <v>275</v>
      </c>
      <c r="L75" s="241" t="s">
        <v>134</v>
      </c>
      <c r="M75" s="242" t="s">
        <v>531</v>
      </c>
      <c r="N75" s="244" t="s">
        <v>430</v>
      </c>
      <c r="O75" s="241" t="s">
        <v>431</v>
      </c>
      <c r="P75" s="241">
        <v>1</v>
      </c>
      <c r="Q75" s="241">
        <v>1</v>
      </c>
      <c r="R75" s="241">
        <v>2</v>
      </c>
      <c r="S75" s="240">
        <v>5</v>
      </c>
      <c r="T75" s="240">
        <v>5</v>
      </c>
      <c r="U75" s="240">
        <v>5</v>
      </c>
      <c r="V75" s="240">
        <v>5</v>
      </c>
      <c r="W75" s="240">
        <v>4</v>
      </c>
      <c r="X75" s="240" t="s">
        <v>276</v>
      </c>
      <c r="Y75" s="240">
        <v>5</v>
      </c>
      <c r="Z75" s="240">
        <v>5</v>
      </c>
      <c r="AA75" s="240">
        <v>5</v>
      </c>
      <c r="AB75" s="241" t="s">
        <v>353</v>
      </c>
      <c r="AC75" s="243"/>
      <c r="AD75" s="237"/>
      <c r="AE75" s="169" t="s">
        <v>141</v>
      </c>
      <c r="AF75" s="170">
        <f t="shared" ref="AF75:AF76" si="20">S75</f>
        <v>5</v>
      </c>
      <c r="AG75" s="170">
        <f t="shared" ref="AG75:AG76" si="21">T75</f>
        <v>5</v>
      </c>
      <c r="AH75" s="170">
        <f t="shared" ref="AH75:AH76" si="22">U75</f>
        <v>5</v>
      </c>
      <c r="AI75" s="170">
        <f t="shared" ref="AI75:AI76" si="23">V75</f>
        <v>5</v>
      </c>
      <c r="AJ75" s="170">
        <f t="shared" ref="AJ75:AJ76" si="24">W75</f>
        <v>4</v>
      </c>
      <c r="AK75" s="170" t="str">
        <f t="shared" ref="AK75:AK76" si="25">X75</f>
        <v>n/a</v>
      </c>
      <c r="AL75" s="170">
        <f t="shared" ref="AL75:AL76" si="26">Y75</f>
        <v>5</v>
      </c>
      <c r="AM75" s="170">
        <f t="shared" ref="AM75:AM76" si="27">Z75</f>
        <v>5</v>
      </c>
      <c r="AN75" s="170">
        <f t="shared" ref="AN75:AN76" si="28">AA75</f>
        <v>5</v>
      </c>
      <c r="AO75" s="270"/>
      <c r="AP75" s="226">
        <f t="shared" ref="AP75:AP76" si="29">ROUND(AVERAGE(AF75:AN75),0)</f>
        <v>5</v>
      </c>
      <c r="AQ75" s="171" t="str">
        <f t="shared" ref="AQ75:AQ76" si="30">IF(K75="","",K75&amp;"-"&amp;E75)</f>
        <v>External Services-Citizen</v>
      </c>
      <c r="AR75" s="172" t="str">
        <f t="shared" ref="AR75:AR76" si="31">IF(K75="","",IF(K75="External Services",IF(F75&lt;=19,"External Services"&amp;"-"&amp;"19 or Lower",IF(AND(F75&gt;=20,F75&lt;=34),"External Services"&amp;"-"&amp;"20 to 34",IF(AND(F75&gt;=35,F75&lt;=49),"External Services"&amp;"-"&amp;"35 to 49",IF(AND(F75&gt;=50,F75&lt;=64),"External Services"&amp;"-"&amp;"50 to 64",IF(AND(F75&gt;=65,F75&lt;=100),"External Services"&amp;"-"&amp;"65 or higher","External Services-Did not Specify"))))),IF(F75&lt;=19,"Internal Services"&amp;"-"&amp;"19 or Lower",IF(AND(F75&gt;=20,F75&lt;=34),"Internal Services"&amp;"-"&amp;"20 to 34",IF(AND(F75&gt;=35,F75&lt;=49),"Internal Services"&amp;"-"&amp;"35 to 49",IF(AND(F75&gt;=50,F75&lt;=64),"Internal Services"&amp;"-"&amp;"50 to 64",IF(AND(F75&gt;=65,F75&lt;=100),"Internal Services"&amp;"-"&amp;"65 or higher","Internal Services-Did not Specify")))))))</f>
        <v>External Services-50 to 64</v>
      </c>
      <c r="AS75" s="171" t="str">
        <f t="shared" ref="AS75:AS76" si="32">IF(K75="","",K75&amp;"-"&amp;G75)</f>
        <v>External Services-Female</v>
      </c>
      <c r="AT75" s="171" t="str">
        <f t="shared" ref="AT75:AT76" si="33">IF(K75="","",K75&amp;"-"&amp;L75)</f>
        <v>External Services-Training</v>
      </c>
      <c r="AU75" s="271"/>
      <c r="AV75" s="271"/>
      <c r="AW75" s="271"/>
      <c r="AX75" s="271"/>
      <c r="AY75" s="271"/>
    </row>
    <row r="76" spans="1:51" s="146" customFormat="1" ht="33" customHeight="1" thickBot="1">
      <c r="A76" s="240"/>
      <c r="B76" s="244"/>
      <c r="C76" s="241"/>
      <c r="D76" s="241"/>
      <c r="E76" s="240"/>
      <c r="F76" s="240"/>
      <c r="G76" s="240"/>
      <c r="H76" s="241"/>
      <c r="I76" s="241"/>
      <c r="J76" s="241"/>
      <c r="K76" s="241"/>
      <c r="L76" s="241"/>
      <c r="M76" s="242"/>
      <c r="N76" s="244"/>
      <c r="O76" s="241"/>
      <c r="P76" s="241"/>
      <c r="Q76" s="241"/>
      <c r="R76" s="241"/>
      <c r="S76" s="240"/>
      <c r="T76" s="240"/>
      <c r="U76" s="240"/>
      <c r="V76" s="240"/>
      <c r="W76" s="240"/>
      <c r="X76" s="240"/>
      <c r="Y76" s="240"/>
      <c r="Z76" s="240"/>
      <c r="AA76" s="240"/>
      <c r="AB76" s="241"/>
      <c r="AC76" s="243"/>
      <c r="AD76" s="148"/>
      <c r="AE76" s="169" t="s">
        <v>141</v>
      </c>
      <c r="AF76" s="170">
        <f t="shared" si="20"/>
        <v>0</v>
      </c>
      <c r="AG76" s="170">
        <f t="shared" si="21"/>
        <v>0</v>
      </c>
      <c r="AH76" s="170">
        <f t="shared" si="22"/>
        <v>0</v>
      </c>
      <c r="AI76" s="170">
        <f t="shared" si="23"/>
        <v>0</v>
      </c>
      <c r="AJ76" s="170">
        <f t="shared" si="24"/>
        <v>0</v>
      </c>
      <c r="AK76" s="170">
        <f t="shared" si="25"/>
        <v>0</v>
      </c>
      <c r="AL76" s="170">
        <f t="shared" si="26"/>
        <v>0</v>
      </c>
      <c r="AM76" s="170">
        <f t="shared" si="27"/>
        <v>0</v>
      </c>
      <c r="AN76" s="170">
        <f t="shared" si="28"/>
        <v>0</v>
      </c>
      <c r="AO76" s="270"/>
      <c r="AP76" s="226">
        <f t="shared" si="29"/>
        <v>0</v>
      </c>
      <c r="AQ76" s="171" t="str">
        <f t="shared" si="30"/>
        <v/>
      </c>
      <c r="AR76" s="172" t="str">
        <f t="shared" si="31"/>
        <v/>
      </c>
      <c r="AS76" s="171" t="str">
        <f t="shared" si="32"/>
        <v/>
      </c>
      <c r="AT76" s="171" t="str">
        <f t="shared" si="33"/>
        <v/>
      </c>
      <c r="AU76" s="161"/>
      <c r="AV76" s="161"/>
      <c r="AW76" s="161"/>
      <c r="AX76" s="161"/>
      <c r="AY76" s="161"/>
    </row>
    <row r="77" spans="1:51" ht="42" customHeight="1" thickTop="1">
      <c r="A77" s="124"/>
      <c r="B77" s="125"/>
      <c r="C77" s="126"/>
      <c r="D77" s="127"/>
      <c r="E77" s="124"/>
      <c r="F77" s="124"/>
      <c r="G77" s="130"/>
      <c r="H77" s="230"/>
      <c r="I77" s="128"/>
      <c r="J77" s="128"/>
      <c r="K77" s="128"/>
      <c r="L77" s="128"/>
      <c r="M77" s="126"/>
      <c r="N77" s="129"/>
      <c r="O77" s="126"/>
      <c r="P77" s="213"/>
      <c r="Q77" s="213"/>
      <c r="R77" s="213"/>
      <c r="S77" s="126"/>
      <c r="T77" s="126"/>
      <c r="U77" s="126"/>
      <c r="V77" s="126"/>
      <c r="W77" s="126"/>
      <c r="X77" s="126"/>
      <c r="Y77" s="126"/>
      <c r="Z77" s="130"/>
      <c r="AA77" s="130"/>
      <c r="AB77" s="213"/>
      <c r="AC77" s="124"/>
      <c r="AD77" s="124"/>
      <c r="AE77" s="173"/>
      <c r="AF77" s="674" t="s">
        <v>292</v>
      </c>
      <c r="AG77" s="674"/>
      <c r="AH77" s="674"/>
      <c r="AI77" s="674"/>
      <c r="AJ77" s="674"/>
      <c r="AK77" s="674"/>
      <c r="AL77" s="674"/>
      <c r="AM77" s="674"/>
      <c r="AN77" s="674"/>
      <c r="AO77" s="674"/>
      <c r="AP77" s="674"/>
      <c r="AQ77" s="174"/>
      <c r="AR77" s="175"/>
      <c r="AY77" s="176"/>
    </row>
    <row r="78" spans="1:51" ht="30" customHeight="1">
      <c r="A78" s="124"/>
      <c r="B78" s="152" t="s">
        <v>36</v>
      </c>
      <c r="C78" s="2"/>
      <c r="D78" s="251"/>
      <c r="E78" s="680" t="s">
        <v>37</v>
      </c>
      <c r="F78" s="680"/>
      <c r="G78" s="680"/>
      <c r="H78" s="233"/>
      <c r="I78" s="157"/>
      <c r="J78" s="157"/>
      <c r="K78" s="128"/>
      <c r="L78" s="128"/>
      <c r="M78" s="126"/>
      <c r="N78" s="129"/>
      <c r="O78" s="126"/>
      <c r="P78" s="213"/>
      <c r="Q78" s="213"/>
      <c r="R78" s="213"/>
      <c r="S78" s="126"/>
      <c r="T78" s="126"/>
      <c r="U78" s="126"/>
      <c r="V78" s="126"/>
      <c r="W78" s="126"/>
      <c r="X78" s="126"/>
      <c r="Y78" s="126"/>
      <c r="Z78" s="130"/>
      <c r="AA78" s="130"/>
      <c r="AB78" s="213"/>
      <c r="AC78" s="124"/>
      <c r="AD78" s="124"/>
      <c r="AE78" s="173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4"/>
      <c r="AQ78" s="174"/>
      <c r="AR78" s="175"/>
      <c r="AY78" s="176"/>
    </row>
    <row r="79" spans="1:51" ht="75" customHeight="1">
      <c r="A79" s="2"/>
      <c r="B79" s="54"/>
      <c r="C79" s="2"/>
      <c r="D79" s="251"/>
      <c r="E79" s="54"/>
      <c r="F79" s="54"/>
      <c r="G79" s="154"/>
      <c r="H79" s="233"/>
      <c r="I79" s="157"/>
      <c r="J79" s="157"/>
      <c r="K79" s="2"/>
      <c r="L79" s="2"/>
      <c r="M79" s="2"/>
      <c r="N79" s="2"/>
      <c r="Z79" s="134"/>
      <c r="AB79" s="115"/>
      <c r="AC79" s="2"/>
      <c r="AD79" s="2"/>
      <c r="AE79" s="177" t="s">
        <v>290</v>
      </c>
      <c r="AF79" s="159" t="s">
        <v>27</v>
      </c>
      <c r="AG79" s="159" t="s">
        <v>28</v>
      </c>
      <c r="AH79" s="159" t="s">
        <v>29</v>
      </c>
      <c r="AI79" s="159" t="s">
        <v>30</v>
      </c>
      <c r="AJ79" s="159" t="s">
        <v>31</v>
      </c>
      <c r="AK79" s="159" t="s">
        <v>32</v>
      </c>
      <c r="AL79" s="159" t="s">
        <v>33</v>
      </c>
      <c r="AM79" s="159" t="s">
        <v>34</v>
      </c>
      <c r="AN79" s="159" t="s">
        <v>35</v>
      </c>
      <c r="AP79" s="178" t="s">
        <v>291</v>
      </c>
      <c r="AQ79" s="178"/>
      <c r="AR79" s="179" t="str">
        <f t="array" ref="AR79:AX87">TRANSPOSE(AE79:AN85)</f>
        <v>X</v>
      </c>
      <c r="AS79" s="179" t="e">
        <v>#VALUE!</v>
      </c>
      <c r="AT79" s="179" t="e">
        <v>#VALUE!</v>
      </c>
      <c r="AU79" s="179" t="e">
        <v>#VALUE!</v>
      </c>
      <c r="AV79" s="179" t="e">
        <v>#VALUE!</v>
      </c>
      <c r="AW79" s="179" t="e">
        <v>#VALUE!</v>
      </c>
      <c r="AX79" s="179" t="e">
        <v>#VALUE!</v>
      </c>
      <c r="AY79" s="176"/>
    </row>
    <row r="80" spans="1:51" ht="30" customHeight="1">
      <c r="A80" s="2"/>
      <c r="B80" s="675" t="s">
        <v>277</v>
      </c>
      <c r="C80" s="675"/>
      <c r="D80" s="675"/>
      <c r="E80" s="675" t="s">
        <v>280</v>
      </c>
      <c r="F80" s="675"/>
      <c r="G80" s="675"/>
      <c r="H80" s="675"/>
      <c r="I80" s="675"/>
      <c r="J80" s="675"/>
      <c r="K80" s="2"/>
      <c r="L80" s="2"/>
      <c r="M80" s="2"/>
      <c r="N80" s="2"/>
      <c r="Z80" s="134"/>
      <c r="AB80" s="115"/>
      <c r="AC80" s="2"/>
      <c r="AD80" s="2"/>
      <c r="AE80" s="180" t="s">
        <v>173</v>
      </c>
      <c r="AF80" s="181">
        <f t="shared" ref="AF80:AN80" si="34">COUNTIF(AF$10:AF$79,5)</f>
        <v>63</v>
      </c>
      <c r="AG80" s="181">
        <f t="shared" si="34"/>
        <v>66</v>
      </c>
      <c r="AH80" s="181">
        <f t="shared" si="34"/>
        <v>64</v>
      </c>
      <c r="AI80" s="181">
        <f t="shared" si="34"/>
        <v>61</v>
      </c>
      <c r="AJ80" s="181">
        <f t="shared" si="34"/>
        <v>53</v>
      </c>
      <c r="AK80" s="181">
        <f t="shared" si="34"/>
        <v>17</v>
      </c>
      <c r="AL80" s="181">
        <f t="shared" si="34"/>
        <v>62</v>
      </c>
      <c r="AM80" s="181">
        <f t="shared" si="34"/>
        <v>64</v>
      </c>
      <c r="AN80" s="181">
        <f t="shared" si="34"/>
        <v>62</v>
      </c>
      <c r="AP80" s="181">
        <f>COUNTIF(AP$10:AP$76,5)</f>
        <v>64</v>
      </c>
      <c r="AQ80" s="158"/>
      <c r="AR80" s="179" t="e">
        <v>#VALUE!</v>
      </c>
      <c r="AS80" s="182">
        <v>63</v>
      </c>
      <c r="AT80" s="182">
        <v>2</v>
      </c>
      <c r="AU80" s="182">
        <v>0</v>
      </c>
      <c r="AV80" s="182">
        <v>0</v>
      </c>
      <c r="AW80" s="182">
        <v>0</v>
      </c>
      <c r="AX80" s="182">
        <v>0</v>
      </c>
      <c r="AY80" s="176"/>
    </row>
    <row r="81" spans="1:51" ht="30" customHeight="1">
      <c r="A81" s="2"/>
      <c r="B81" s="671" t="s">
        <v>278</v>
      </c>
      <c r="C81" s="671"/>
      <c r="D81" s="671"/>
      <c r="E81" s="671" t="s">
        <v>279</v>
      </c>
      <c r="F81" s="671"/>
      <c r="G81" s="671"/>
      <c r="H81" s="671"/>
      <c r="I81" s="671"/>
      <c r="J81" s="671"/>
      <c r="K81" s="2"/>
      <c r="L81" s="2"/>
      <c r="M81" s="2"/>
      <c r="N81" s="2"/>
      <c r="Z81" s="134"/>
      <c r="AB81" s="115"/>
      <c r="AC81" s="2"/>
      <c r="AD81" s="2"/>
      <c r="AE81" s="180" t="s">
        <v>174</v>
      </c>
      <c r="AF81" s="181">
        <f t="shared" ref="AF81:AN81" si="35">COUNTIF(AF$10:AF$79,4)</f>
        <v>2</v>
      </c>
      <c r="AG81" s="181">
        <f t="shared" si="35"/>
        <v>0</v>
      </c>
      <c r="AH81" s="181">
        <f t="shared" si="35"/>
        <v>2</v>
      </c>
      <c r="AI81" s="181">
        <f t="shared" si="35"/>
        <v>5</v>
      </c>
      <c r="AJ81" s="181">
        <f t="shared" si="35"/>
        <v>13</v>
      </c>
      <c r="AK81" s="181">
        <f t="shared" si="35"/>
        <v>0</v>
      </c>
      <c r="AL81" s="181">
        <f t="shared" si="35"/>
        <v>4</v>
      </c>
      <c r="AM81" s="181">
        <f t="shared" si="35"/>
        <v>2</v>
      </c>
      <c r="AN81" s="181">
        <f t="shared" si="35"/>
        <v>4</v>
      </c>
      <c r="AP81" s="181">
        <f>COUNTIF(AP$10:AP$76,4)</f>
        <v>2</v>
      </c>
      <c r="AQ81" s="158"/>
      <c r="AR81" s="179" t="e">
        <v>#VALUE!</v>
      </c>
      <c r="AS81" s="182">
        <v>66</v>
      </c>
      <c r="AT81" s="182">
        <v>0</v>
      </c>
      <c r="AU81" s="182">
        <v>0</v>
      </c>
      <c r="AV81" s="182">
        <v>0</v>
      </c>
      <c r="AW81" s="182">
        <v>0</v>
      </c>
      <c r="AX81" s="182">
        <v>0</v>
      </c>
      <c r="AY81" s="176"/>
    </row>
    <row r="82" spans="1:51" ht="30" customHeight="1">
      <c r="A82" s="2"/>
      <c r="B82" s="2"/>
      <c r="C82" s="2"/>
      <c r="D82" s="251"/>
      <c r="E82" s="2"/>
      <c r="F82" s="2"/>
      <c r="H82" s="233"/>
      <c r="I82" s="115"/>
      <c r="J82" s="115"/>
      <c r="K82" s="2"/>
      <c r="L82" s="2"/>
      <c r="M82" s="2"/>
      <c r="N82" s="2"/>
      <c r="Z82" s="134"/>
      <c r="AB82" s="115"/>
      <c r="AC82" s="2"/>
      <c r="AD82" s="2"/>
      <c r="AE82" s="180" t="s">
        <v>175</v>
      </c>
      <c r="AF82" s="181">
        <f t="shared" ref="AF82:AN82" si="36">COUNTIF(AF$10:AF$79,3)</f>
        <v>0</v>
      </c>
      <c r="AG82" s="181">
        <f t="shared" si="36"/>
        <v>0</v>
      </c>
      <c r="AH82" s="181">
        <f t="shared" si="36"/>
        <v>0</v>
      </c>
      <c r="AI82" s="181">
        <f t="shared" si="36"/>
        <v>0</v>
      </c>
      <c r="AJ82" s="181">
        <f t="shared" si="36"/>
        <v>0</v>
      </c>
      <c r="AK82" s="181">
        <f t="shared" si="36"/>
        <v>0</v>
      </c>
      <c r="AL82" s="181">
        <f t="shared" si="36"/>
        <v>0</v>
      </c>
      <c r="AM82" s="181">
        <f t="shared" si="36"/>
        <v>0</v>
      </c>
      <c r="AN82" s="181">
        <f t="shared" si="36"/>
        <v>0</v>
      </c>
      <c r="AP82" s="181">
        <f>COUNTIF(AP$10:AP$76,3)</f>
        <v>0</v>
      </c>
      <c r="AQ82" s="158"/>
      <c r="AR82" s="179" t="e">
        <v>#VALUE!</v>
      </c>
      <c r="AS82" s="182">
        <v>64</v>
      </c>
      <c r="AT82" s="182">
        <v>2</v>
      </c>
      <c r="AU82" s="182">
        <v>0</v>
      </c>
      <c r="AV82" s="182">
        <v>0</v>
      </c>
      <c r="AW82" s="182">
        <v>0</v>
      </c>
      <c r="AX82" s="182">
        <v>0</v>
      </c>
      <c r="AY82" s="176"/>
    </row>
    <row r="83" spans="1:51" ht="30" customHeight="1">
      <c r="A83" s="2"/>
      <c r="K83" s="54"/>
      <c r="L83" s="2"/>
      <c r="M83" s="2"/>
      <c r="N83" s="2"/>
      <c r="Z83" s="134"/>
      <c r="AB83" s="115"/>
      <c r="AC83" s="2"/>
      <c r="AD83" s="2"/>
      <c r="AE83" s="180" t="s">
        <v>176</v>
      </c>
      <c r="AF83" s="181">
        <f t="shared" ref="AF83:AK83" si="37">COUNTIF(AF$10:AF$79,2)</f>
        <v>0</v>
      </c>
      <c r="AG83" s="181">
        <f t="shared" si="37"/>
        <v>0</v>
      </c>
      <c r="AH83" s="181">
        <f t="shared" si="37"/>
        <v>0</v>
      </c>
      <c r="AI83" s="181">
        <f t="shared" si="37"/>
        <v>0</v>
      </c>
      <c r="AJ83" s="181">
        <f t="shared" si="37"/>
        <v>0</v>
      </c>
      <c r="AK83" s="181">
        <f t="shared" si="37"/>
        <v>0</v>
      </c>
      <c r="AL83" s="181">
        <f>COUNTIF(AL7:AL$79,2)</f>
        <v>0</v>
      </c>
      <c r="AM83" s="181">
        <f>COUNTIF(AM$10:AM$79,2)</f>
        <v>0</v>
      </c>
      <c r="AN83" s="181">
        <f>COUNTIF(AN$10:AN$79,2)</f>
        <v>0</v>
      </c>
      <c r="AP83" s="181">
        <f>COUNTIF(AP$10:AP$76,2)</f>
        <v>0</v>
      </c>
      <c r="AQ83" s="158"/>
      <c r="AR83" s="179" t="e">
        <v>#VALUE!</v>
      </c>
      <c r="AS83" s="182">
        <v>61</v>
      </c>
      <c r="AT83" s="182">
        <v>5</v>
      </c>
      <c r="AU83" s="182">
        <v>0</v>
      </c>
      <c r="AV83" s="182">
        <v>0</v>
      </c>
      <c r="AW83" s="182">
        <v>0</v>
      </c>
      <c r="AX83" s="182">
        <v>0</v>
      </c>
      <c r="AY83" s="176"/>
    </row>
    <row r="84" spans="1:51" ht="30" customHeight="1">
      <c r="A84" s="2"/>
      <c r="K84" s="54"/>
      <c r="L84" s="2"/>
      <c r="M84" s="2"/>
      <c r="N84" s="2"/>
      <c r="Z84" s="134"/>
      <c r="AB84" s="115"/>
      <c r="AC84" s="2"/>
      <c r="AD84" s="2"/>
      <c r="AE84" s="180" t="s">
        <v>177</v>
      </c>
      <c r="AF84" s="181">
        <f t="shared" ref="AF84:AN84" si="38">COUNTIF(AF$10:AF$79,1)</f>
        <v>0</v>
      </c>
      <c r="AG84" s="181">
        <f t="shared" si="38"/>
        <v>0</v>
      </c>
      <c r="AH84" s="181">
        <f t="shared" si="38"/>
        <v>0</v>
      </c>
      <c r="AI84" s="181">
        <f t="shared" si="38"/>
        <v>0</v>
      </c>
      <c r="AJ84" s="181">
        <f t="shared" si="38"/>
        <v>0</v>
      </c>
      <c r="AK84" s="181">
        <f t="shared" si="38"/>
        <v>0</v>
      </c>
      <c r="AL84" s="181">
        <f t="shared" si="38"/>
        <v>0</v>
      </c>
      <c r="AM84" s="181">
        <f t="shared" si="38"/>
        <v>0</v>
      </c>
      <c r="AN84" s="181">
        <f t="shared" si="38"/>
        <v>0</v>
      </c>
      <c r="AP84" s="181">
        <f>COUNTIF(AP$10:AP$76,1)</f>
        <v>0</v>
      </c>
      <c r="AQ84" s="158"/>
      <c r="AR84" s="179" t="e">
        <v>#VALUE!</v>
      </c>
      <c r="AS84" s="182">
        <v>53</v>
      </c>
      <c r="AT84" s="182">
        <v>13</v>
      </c>
      <c r="AU84" s="182">
        <v>0</v>
      </c>
      <c r="AV84" s="182">
        <v>0</v>
      </c>
      <c r="AW84" s="182">
        <v>0</v>
      </c>
      <c r="AX84" s="182">
        <v>0</v>
      </c>
      <c r="AY84" s="176"/>
    </row>
    <row r="85" spans="1:51" ht="30" customHeight="1">
      <c r="A85" s="2"/>
      <c r="K85" s="155"/>
      <c r="L85" s="2"/>
      <c r="M85" s="2"/>
      <c r="N85" s="2"/>
      <c r="O85" s="2"/>
      <c r="P85" s="215"/>
      <c r="Q85" s="215"/>
      <c r="R85" s="215"/>
      <c r="S85" s="2"/>
      <c r="T85" s="2"/>
      <c r="U85" s="2"/>
      <c r="V85" s="2"/>
      <c r="W85" s="2"/>
      <c r="X85" s="2"/>
      <c r="Y85" s="2"/>
      <c r="Z85" s="135"/>
      <c r="AA85" s="118"/>
      <c r="AB85" s="115"/>
      <c r="AC85" s="2"/>
      <c r="AD85" s="2"/>
      <c r="AE85" s="180" t="s">
        <v>178</v>
      </c>
      <c r="AF85" s="181">
        <f t="shared" ref="AF85:AN85" si="39">COUNTIF(AF$10:AF$79,"n/a")</f>
        <v>0</v>
      </c>
      <c r="AG85" s="181">
        <f t="shared" si="39"/>
        <v>0</v>
      </c>
      <c r="AH85" s="181">
        <f t="shared" si="39"/>
        <v>0</v>
      </c>
      <c r="AI85" s="181">
        <f t="shared" si="39"/>
        <v>0</v>
      </c>
      <c r="AJ85" s="181">
        <f t="shared" si="39"/>
        <v>0</v>
      </c>
      <c r="AK85" s="181">
        <f t="shared" si="39"/>
        <v>49</v>
      </c>
      <c r="AL85" s="181">
        <f t="shared" si="39"/>
        <v>0</v>
      </c>
      <c r="AM85" s="181">
        <f t="shared" si="39"/>
        <v>0</v>
      </c>
      <c r="AN85" s="181">
        <f t="shared" si="39"/>
        <v>0</v>
      </c>
      <c r="AP85" s="181">
        <f>COUNTIF(AP$10:AP$76,6)</f>
        <v>0</v>
      </c>
      <c r="AQ85" s="158"/>
      <c r="AR85" s="179" t="e">
        <v>#VALUE!</v>
      </c>
      <c r="AS85" s="182">
        <v>17</v>
      </c>
      <c r="AT85" s="182">
        <v>0</v>
      </c>
      <c r="AU85" s="182">
        <v>0</v>
      </c>
      <c r="AV85" s="182">
        <v>0</v>
      </c>
      <c r="AW85" s="182">
        <v>0</v>
      </c>
      <c r="AX85" s="182">
        <v>49</v>
      </c>
      <c r="AY85" s="176"/>
    </row>
    <row r="86" spans="1:51" ht="30" customHeight="1">
      <c r="A86" s="2"/>
      <c r="K86" s="148"/>
      <c r="L86" s="2"/>
      <c r="M86" s="2"/>
      <c r="N86" s="2"/>
      <c r="O86" s="2"/>
      <c r="P86" s="215"/>
      <c r="Q86" s="215"/>
      <c r="R86" s="215"/>
      <c r="S86" s="2"/>
      <c r="T86" s="2"/>
      <c r="U86" s="2"/>
      <c r="V86" s="2"/>
      <c r="W86" s="2"/>
      <c r="X86" s="2"/>
      <c r="Y86" s="2"/>
      <c r="Z86" s="135"/>
      <c r="AA86" s="118"/>
      <c r="AB86" s="115"/>
      <c r="AC86" s="2"/>
      <c r="AD86" s="2"/>
      <c r="AE86" s="177"/>
      <c r="AF86" s="158"/>
      <c r="AG86" s="158"/>
      <c r="AH86" s="158"/>
      <c r="AR86" s="179" t="e">
        <v>#VALUE!</v>
      </c>
      <c r="AS86" s="182">
        <v>62</v>
      </c>
      <c r="AT86" s="182">
        <v>4</v>
      </c>
      <c r="AU86" s="182">
        <v>0</v>
      </c>
      <c r="AV86" s="182">
        <v>0</v>
      </c>
      <c r="AW86" s="182">
        <v>0</v>
      </c>
      <c r="AX86" s="182">
        <v>0</v>
      </c>
      <c r="AY86" s="176"/>
    </row>
    <row r="87" spans="1:51" ht="30" customHeight="1">
      <c r="A87" s="2"/>
      <c r="B87" s="2"/>
      <c r="C87" s="2"/>
      <c r="D87" s="251"/>
      <c r="E87" s="2"/>
      <c r="F87" s="2"/>
      <c r="G87" s="118"/>
      <c r="H87" s="233"/>
      <c r="I87" s="115"/>
      <c r="J87" s="115"/>
      <c r="K87" s="2"/>
      <c r="L87" s="2"/>
      <c r="M87" s="2"/>
      <c r="N87" s="2"/>
      <c r="O87" s="2"/>
      <c r="P87" s="215"/>
      <c r="Q87" s="215"/>
      <c r="R87" s="215"/>
      <c r="S87" s="2"/>
      <c r="T87" s="2"/>
      <c r="U87" s="2"/>
      <c r="V87" s="2"/>
      <c r="W87" s="2"/>
      <c r="X87" s="2"/>
      <c r="Y87" s="2"/>
      <c r="Z87" s="135"/>
      <c r="AA87" s="118"/>
      <c r="AB87" s="115"/>
      <c r="AC87" s="2"/>
      <c r="AD87" s="2"/>
      <c r="AE87" s="177"/>
      <c r="AF87" s="158"/>
      <c r="AG87" s="158"/>
      <c r="AH87" s="158"/>
      <c r="AR87" s="179" t="e">
        <v>#VALUE!</v>
      </c>
      <c r="AS87" s="182">
        <v>64</v>
      </c>
      <c r="AT87" s="182">
        <v>2</v>
      </c>
      <c r="AU87" s="182">
        <v>0</v>
      </c>
      <c r="AV87" s="182">
        <v>0</v>
      </c>
      <c r="AW87" s="182">
        <v>0</v>
      </c>
      <c r="AX87" s="182">
        <v>0</v>
      </c>
      <c r="AY87" s="176"/>
    </row>
    <row r="88" spans="1:51" s="161" customFormat="1" ht="30" customHeight="1">
      <c r="A88" s="54"/>
      <c r="B88" s="54"/>
      <c r="C88" s="54"/>
      <c r="D88" s="252"/>
      <c r="E88" s="54"/>
      <c r="F88" s="54"/>
      <c r="G88" s="189"/>
      <c r="H88" s="233"/>
      <c r="I88" s="157"/>
      <c r="J88" s="157"/>
      <c r="K88" s="54"/>
      <c r="L88" s="54"/>
      <c r="M88" s="54"/>
      <c r="N88" s="54"/>
      <c r="O88" s="54"/>
      <c r="P88" s="216"/>
      <c r="Q88" s="216"/>
      <c r="R88" s="216"/>
      <c r="S88" s="54"/>
      <c r="T88" s="54"/>
      <c r="U88" s="54"/>
      <c r="V88" s="54"/>
      <c r="W88" s="54"/>
      <c r="X88" s="54"/>
      <c r="Y88" s="54"/>
      <c r="Z88" s="189"/>
      <c r="AA88" s="189"/>
      <c r="AB88" s="157"/>
      <c r="AC88" s="54"/>
      <c r="AD88" s="54"/>
      <c r="AE88" s="177"/>
      <c r="AF88" s="159"/>
      <c r="AG88" s="159"/>
      <c r="AH88" s="158"/>
      <c r="AI88" s="159"/>
      <c r="AJ88" s="159"/>
      <c r="AK88" s="159"/>
      <c r="AL88" s="159"/>
      <c r="AM88" s="159"/>
      <c r="AN88" s="159"/>
      <c r="AO88" s="221"/>
      <c r="AP88" s="179"/>
      <c r="AQ88" s="160"/>
      <c r="AR88" s="179" t="s">
        <v>35</v>
      </c>
      <c r="AS88" s="182">
        <f t="array" ref="AS88:AX88">TRANSPOSE(AN80:AN85)</f>
        <v>62</v>
      </c>
      <c r="AT88" s="182">
        <v>4</v>
      </c>
      <c r="AU88" s="182">
        <v>0</v>
      </c>
      <c r="AV88" s="182">
        <v>0</v>
      </c>
      <c r="AW88" s="182">
        <v>0</v>
      </c>
      <c r="AX88" s="182">
        <v>0</v>
      </c>
      <c r="AY88" s="176"/>
    </row>
    <row r="89" spans="1:51" s="161" customFormat="1" ht="30" customHeight="1">
      <c r="A89" s="54"/>
      <c r="B89" s="54"/>
      <c r="C89" s="54"/>
      <c r="D89" s="252"/>
      <c r="E89" s="54"/>
      <c r="F89" s="54"/>
      <c r="G89" s="168"/>
      <c r="H89" s="233"/>
      <c r="I89" s="157"/>
      <c r="J89" s="157"/>
      <c r="K89" s="54"/>
      <c r="L89" s="54"/>
      <c r="M89" s="54"/>
      <c r="N89" s="54"/>
      <c r="P89" s="217"/>
      <c r="Q89" s="217"/>
      <c r="R89" s="217"/>
      <c r="Z89" s="168"/>
      <c r="AA89" s="168"/>
      <c r="AB89" s="157"/>
      <c r="AC89" s="54"/>
      <c r="AD89" s="54"/>
      <c r="AE89" s="177"/>
      <c r="AF89" s="158"/>
      <c r="AG89" s="158"/>
      <c r="AH89" s="158"/>
      <c r="AI89" s="159"/>
      <c r="AJ89" s="159"/>
      <c r="AK89" s="159"/>
      <c r="AL89" s="159"/>
      <c r="AM89" s="159"/>
      <c r="AN89" s="159"/>
      <c r="AO89" s="221"/>
      <c r="AP89" s="179"/>
      <c r="AQ89" s="160"/>
      <c r="AY89" s="176"/>
    </row>
    <row r="90" spans="1:51" s="161" customFormat="1" ht="30" customHeight="1" thickBot="1">
      <c r="A90" s="54"/>
      <c r="B90" s="54"/>
      <c r="C90" s="54"/>
      <c r="D90" s="252"/>
      <c r="E90" s="54"/>
      <c r="F90" s="54"/>
      <c r="G90" s="54"/>
      <c r="H90" s="233"/>
      <c r="I90" s="157"/>
      <c r="J90" s="157"/>
      <c r="K90" s="54"/>
      <c r="L90" s="54"/>
      <c r="M90" s="54"/>
      <c r="N90" s="54"/>
      <c r="P90" s="217"/>
      <c r="Q90" s="217"/>
      <c r="R90" s="217"/>
      <c r="Z90" s="168"/>
      <c r="AA90" s="168"/>
      <c r="AB90" s="157"/>
      <c r="AC90" s="54"/>
      <c r="AD90" s="54"/>
      <c r="AE90" s="177"/>
      <c r="AF90" s="158"/>
      <c r="AG90" s="158"/>
      <c r="AH90" s="158"/>
      <c r="AI90" s="159"/>
      <c r="AJ90" s="159"/>
      <c r="AK90" s="159"/>
      <c r="AL90" s="159"/>
      <c r="AM90" s="159"/>
      <c r="AN90" s="159"/>
      <c r="AO90" s="221"/>
      <c r="AP90" s="179"/>
      <c r="AQ90" s="160"/>
      <c r="AY90" s="176"/>
    </row>
    <row r="91" spans="1:51" s="161" customFormat="1" ht="30" customHeight="1" thickTop="1">
      <c r="A91" s="54"/>
      <c r="B91" s="54"/>
      <c r="D91" s="253"/>
      <c r="E91" s="192"/>
      <c r="F91" s="192"/>
      <c r="G91" s="192"/>
      <c r="H91" s="260"/>
      <c r="I91" s="192"/>
      <c r="J91" s="192"/>
      <c r="K91" s="192"/>
      <c r="L91" s="192"/>
      <c r="M91" s="192"/>
      <c r="N91" s="192"/>
      <c r="O91" s="193"/>
      <c r="P91" s="218"/>
      <c r="Q91" s="218"/>
      <c r="R91" s="218"/>
      <c r="S91" s="193"/>
      <c r="T91" s="193"/>
      <c r="U91" s="193"/>
      <c r="V91" s="193"/>
      <c r="W91" s="193"/>
      <c r="X91" s="193"/>
      <c r="Y91" s="193"/>
      <c r="Z91" s="192"/>
      <c r="AA91" s="192"/>
      <c r="AB91" s="229"/>
      <c r="AC91" s="194"/>
      <c r="AD91" s="194"/>
      <c r="AE91" s="157"/>
      <c r="AF91" s="158"/>
      <c r="AG91" s="158"/>
      <c r="AH91" s="158"/>
      <c r="AI91" s="159"/>
      <c r="AJ91" s="159"/>
      <c r="AK91" s="159"/>
      <c r="AL91" s="159"/>
      <c r="AM91" s="159"/>
      <c r="AN91" s="159"/>
      <c r="AO91" s="221"/>
      <c r="AP91" s="179"/>
      <c r="AQ91" s="160"/>
      <c r="AY91" s="176"/>
    </row>
    <row r="92" spans="1:51" s="161" customFormat="1" ht="52.95" customHeight="1">
      <c r="A92" s="54"/>
      <c r="B92" s="54"/>
      <c r="D92" s="254"/>
      <c r="E92" s="196" t="s">
        <v>127</v>
      </c>
      <c r="F92" s="197" t="s">
        <v>14</v>
      </c>
      <c r="G92" s="198" t="s">
        <v>15</v>
      </c>
      <c r="H92" s="234"/>
      <c r="I92" s="190"/>
      <c r="J92" s="190"/>
      <c r="K92" s="196" t="s">
        <v>293</v>
      </c>
      <c r="L92" s="196" t="s">
        <v>18</v>
      </c>
      <c r="O92" s="153"/>
      <c r="P92" s="196" t="s">
        <v>286</v>
      </c>
      <c r="Q92" s="196" t="s">
        <v>287</v>
      </c>
      <c r="R92" s="196" t="s">
        <v>288</v>
      </c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54"/>
      <c r="AD92" s="54"/>
      <c r="AE92" s="157"/>
      <c r="AF92" s="158"/>
      <c r="AG92" s="158"/>
      <c r="AH92" s="158"/>
      <c r="AI92" s="159"/>
      <c r="AJ92" s="159"/>
      <c r="AK92" s="159"/>
      <c r="AL92" s="159"/>
      <c r="AM92" s="159"/>
      <c r="AN92" s="159"/>
      <c r="AO92" s="221"/>
      <c r="AP92" s="179"/>
      <c r="AQ92" s="160"/>
      <c r="AY92" s="176"/>
    </row>
    <row r="93" spans="1:51" s="161" customFormat="1" ht="30" customHeight="1">
      <c r="A93" s="54"/>
      <c r="B93" s="54"/>
      <c r="D93" s="254"/>
      <c r="G93" s="168"/>
      <c r="H93" s="234"/>
      <c r="I93" s="190"/>
      <c r="J93" s="157"/>
      <c r="K93" s="200">
        <f>COUNTIF(K10:K76,"External Services")</f>
        <v>66</v>
      </c>
      <c r="L93" s="182">
        <f>COUNTIF(AE10:AE76,"Inquiry")</f>
        <v>67</v>
      </c>
      <c r="O93" s="201" t="s">
        <v>282</v>
      </c>
      <c r="P93" s="207">
        <f>COUNTIF(P10:P76,1)</f>
        <v>59</v>
      </c>
      <c r="Q93" s="207">
        <f>COUNTIF(Q10:Q76,1)</f>
        <v>61</v>
      </c>
      <c r="R93" s="207">
        <f>COUNTIF(R10:R76,1)</f>
        <v>60</v>
      </c>
      <c r="S93" s="157"/>
      <c r="T93" s="157"/>
      <c r="U93" s="157"/>
      <c r="V93" s="157"/>
      <c r="W93" s="157"/>
      <c r="X93" s="157"/>
      <c r="Y93" s="157"/>
      <c r="Z93" s="157"/>
      <c r="AA93" s="157"/>
      <c r="AB93" s="157"/>
      <c r="AC93" s="54"/>
      <c r="AD93" s="54"/>
      <c r="AE93" s="157"/>
      <c r="AF93" s="158"/>
      <c r="AG93" s="158"/>
      <c r="AH93" s="158"/>
      <c r="AI93" s="159"/>
      <c r="AJ93" s="159"/>
      <c r="AK93" s="159"/>
      <c r="AL93" s="159"/>
      <c r="AM93" s="159"/>
      <c r="AN93" s="159"/>
      <c r="AO93" s="221"/>
      <c r="AP93" s="179"/>
      <c r="AQ93" s="160"/>
      <c r="AY93" s="176"/>
    </row>
    <row r="94" spans="1:51" s="161" customFormat="1" ht="30" customHeight="1">
      <c r="A94" s="54"/>
      <c r="B94" s="54"/>
      <c r="D94" s="254"/>
      <c r="G94" s="168"/>
      <c r="H94" s="234"/>
      <c r="I94" s="190"/>
      <c r="J94" s="157"/>
      <c r="K94" s="200">
        <f>COUNTIF(K10:K76,"Internal Services")</f>
        <v>0</v>
      </c>
      <c r="L94" s="182">
        <f>COUNTIF(AE10:AE76,"Complaint")</f>
        <v>0</v>
      </c>
      <c r="O94" s="201" t="s">
        <v>283</v>
      </c>
      <c r="P94" s="208">
        <f>COUNTIF(P10:P76,2)</f>
        <v>0</v>
      </c>
      <c r="Q94" s="209">
        <f>COUNTIF(Q10:Q76,2)</f>
        <v>5</v>
      </c>
      <c r="R94" s="209">
        <f>COUNTIF(R10:R76,2)</f>
        <v>6</v>
      </c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54"/>
      <c r="AD94" s="54"/>
      <c r="AE94" s="157"/>
      <c r="AF94" s="158"/>
      <c r="AG94" s="158"/>
      <c r="AH94" s="158"/>
      <c r="AI94" s="159"/>
      <c r="AJ94" s="159"/>
      <c r="AK94" s="159"/>
      <c r="AL94" s="159"/>
      <c r="AM94" s="159"/>
      <c r="AN94" s="159"/>
      <c r="AO94" s="221"/>
      <c r="AP94" s="179"/>
      <c r="AQ94" s="160"/>
      <c r="AY94" s="176"/>
    </row>
    <row r="95" spans="1:51" s="161" customFormat="1" ht="30" customHeight="1">
      <c r="A95" s="54"/>
      <c r="B95" s="54"/>
      <c r="D95" s="254"/>
      <c r="G95" s="168"/>
      <c r="H95" s="234"/>
      <c r="I95" s="190"/>
      <c r="J95" s="157"/>
      <c r="K95" s="54"/>
      <c r="O95" s="201" t="s">
        <v>284</v>
      </c>
      <c r="P95" s="209">
        <f>COUNTIF(P10:P76,3)</f>
        <v>7</v>
      </c>
      <c r="Q95" s="208">
        <f>COUNTIF(Q10:Q76,3)</f>
        <v>0</v>
      </c>
      <c r="R95" s="208">
        <f>COUNTIF(R10:R76,3)</f>
        <v>0</v>
      </c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54"/>
      <c r="AD95" s="54"/>
      <c r="AE95" s="157"/>
      <c r="AF95" s="158"/>
      <c r="AG95" s="158"/>
      <c r="AH95" s="158"/>
      <c r="AI95" s="159"/>
      <c r="AJ95" s="159"/>
      <c r="AK95" s="159"/>
      <c r="AL95" s="159"/>
      <c r="AM95" s="159"/>
      <c r="AN95" s="159"/>
      <c r="AO95" s="221"/>
      <c r="AP95" s="179"/>
      <c r="AQ95" s="160"/>
      <c r="AY95" s="176"/>
    </row>
    <row r="96" spans="1:51" s="161" customFormat="1" ht="30" customHeight="1">
      <c r="A96" s="54"/>
      <c r="B96" s="54"/>
      <c r="D96" s="254"/>
      <c r="G96" s="202"/>
      <c r="H96" s="234"/>
      <c r="I96" s="190"/>
      <c r="J96" s="157"/>
      <c r="K96" s="54"/>
      <c r="O96" s="201" t="s">
        <v>285</v>
      </c>
      <c r="P96" s="208">
        <f>COUNTIF(P10:P76,4)</f>
        <v>0</v>
      </c>
      <c r="Q96" s="208">
        <f>COUNTIF(Q10:Q76,4)</f>
        <v>0</v>
      </c>
      <c r="R96" s="208">
        <f>COUNTIF(R10:R76,4)</f>
        <v>0</v>
      </c>
      <c r="S96" s="157"/>
      <c r="T96" s="157"/>
      <c r="U96" s="157"/>
      <c r="V96" s="157"/>
      <c r="W96" s="157"/>
      <c r="X96" s="157"/>
      <c r="Y96" s="157"/>
      <c r="Z96" s="157"/>
      <c r="AA96" s="157"/>
      <c r="AB96" s="157"/>
      <c r="AC96" s="54"/>
      <c r="AD96" s="54"/>
      <c r="AE96" s="157"/>
      <c r="AF96" s="158"/>
      <c r="AG96" s="158"/>
      <c r="AH96" s="158"/>
      <c r="AI96" s="159"/>
      <c r="AJ96" s="159"/>
      <c r="AK96" s="159"/>
      <c r="AL96" s="159"/>
      <c r="AM96" s="159"/>
      <c r="AN96" s="159"/>
      <c r="AO96" s="221"/>
      <c r="AP96" s="179"/>
      <c r="AQ96" s="160"/>
      <c r="AY96" s="176"/>
    </row>
    <row r="97" spans="1:51" s="161" customFormat="1" ht="30" customHeight="1">
      <c r="A97" s="54"/>
      <c r="B97" s="54"/>
      <c r="D97" s="254"/>
      <c r="E97" s="202"/>
      <c r="G97" s="202"/>
      <c r="H97" s="234"/>
      <c r="I97" s="157"/>
      <c r="J97" s="157"/>
      <c r="K97" s="54"/>
      <c r="O97" s="201" t="s">
        <v>289</v>
      </c>
      <c r="P97" s="219"/>
      <c r="Q97" s="208">
        <f>COUNTIF(Q10:Q76,5)</f>
        <v>0</v>
      </c>
      <c r="R97" s="219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54"/>
      <c r="AD97" s="54"/>
      <c r="AE97" s="157"/>
      <c r="AF97" s="158"/>
      <c r="AG97" s="158"/>
      <c r="AH97" s="158"/>
      <c r="AI97" s="159"/>
      <c r="AJ97" s="159"/>
      <c r="AK97" s="159"/>
      <c r="AL97" s="159"/>
      <c r="AM97" s="159"/>
      <c r="AN97" s="159"/>
      <c r="AO97" s="221"/>
      <c r="AP97" s="179"/>
      <c r="AQ97" s="160"/>
      <c r="AY97" s="176"/>
    </row>
    <row r="98" spans="1:51" s="161" customFormat="1" ht="30" customHeight="1">
      <c r="A98" s="54"/>
      <c r="B98" s="54"/>
      <c r="D98" s="254"/>
      <c r="E98" s="54"/>
      <c r="G98" s="189"/>
      <c r="H98" s="233"/>
      <c r="I98" s="157"/>
      <c r="J98" s="157"/>
      <c r="K98" s="54"/>
      <c r="L98" s="161" t="s">
        <v>538</v>
      </c>
      <c r="M98" s="161" t="s">
        <v>537</v>
      </c>
      <c r="O98" s="54"/>
      <c r="P98" s="216"/>
      <c r="Q98" s="216"/>
      <c r="R98" s="216"/>
      <c r="S98" s="54"/>
      <c r="T98" s="54"/>
      <c r="U98" s="54"/>
      <c r="V98" s="54"/>
      <c r="W98" s="54"/>
      <c r="X98" s="54"/>
      <c r="Y98" s="54"/>
      <c r="Z98" s="189"/>
      <c r="AA98" s="189"/>
      <c r="AB98" s="157"/>
      <c r="AC98" s="54"/>
      <c r="AD98" s="54"/>
      <c r="AE98" s="157"/>
      <c r="AF98" s="158"/>
      <c r="AG98" s="158"/>
      <c r="AH98" s="158"/>
      <c r="AI98" s="159"/>
      <c r="AJ98" s="159"/>
      <c r="AK98" s="159"/>
      <c r="AL98" s="159"/>
      <c r="AM98" s="159"/>
      <c r="AN98" s="159"/>
      <c r="AO98" s="221"/>
      <c r="AP98" s="179"/>
      <c r="AQ98" s="160"/>
      <c r="AY98" s="176"/>
    </row>
    <row r="99" spans="1:51" s="161" customFormat="1" ht="30" customHeight="1" thickBot="1">
      <c r="A99" s="54"/>
      <c r="B99" s="54"/>
      <c r="D99" s="254"/>
      <c r="G99" s="168"/>
      <c r="H99" s="234"/>
      <c r="I99" s="190"/>
      <c r="J99" s="190"/>
      <c r="P99" s="217"/>
      <c r="Q99" s="217"/>
      <c r="R99" s="217"/>
      <c r="Z99" s="168"/>
      <c r="AA99" s="168"/>
      <c r="AB99" s="183"/>
      <c r="AC99" s="183"/>
      <c r="AD99" s="183"/>
      <c r="AE99" s="183"/>
      <c r="AF99" s="184"/>
      <c r="AG99" s="184"/>
      <c r="AH99" s="184"/>
      <c r="AI99" s="185"/>
      <c r="AJ99" s="185"/>
      <c r="AK99" s="185"/>
      <c r="AL99" s="185"/>
      <c r="AM99" s="185"/>
      <c r="AN99" s="185"/>
      <c r="AO99" s="224"/>
      <c r="AP99" s="227"/>
      <c r="AQ99" s="186"/>
      <c r="AR99" s="187"/>
      <c r="AS99" s="187"/>
      <c r="AT99" s="187"/>
      <c r="AU99" s="187"/>
      <c r="AV99" s="187"/>
      <c r="AW99" s="187"/>
      <c r="AX99" s="187"/>
      <c r="AY99" s="188"/>
    </row>
    <row r="100" spans="1:51" s="161" customFormat="1" ht="30" customHeight="1" thickTop="1">
      <c r="A100" s="54"/>
      <c r="B100" s="54"/>
      <c r="C100" s="54"/>
      <c r="D100" s="254"/>
      <c r="E100" s="54"/>
      <c r="F100" s="54"/>
      <c r="G100" s="168"/>
      <c r="H100" s="234"/>
      <c r="I100" s="190"/>
      <c r="J100" s="157"/>
      <c r="L100" s="54"/>
      <c r="M100" s="54"/>
      <c r="N100" s="54"/>
      <c r="O100" s="54"/>
      <c r="P100" s="216"/>
      <c r="Q100" s="216"/>
      <c r="R100" s="217"/>
      <c r="Z100" s="189"/>
      <c r="AA100" s="189"/>
      <c r="AB100" s="162"/>
      <c r="AC100" s="54"/>
      <c r="AD100" s="54"/>
      <c r="AE100" s="157"/>
      <c r="AF100" s="158"/>
      <c r="AG100" s="158"/>
      <c r="AH100" s="158"/>
      <c r="AI100" s="159"/>
      <c r="AJ100" s="159"/>
      <c r="AK100" s="159"/>
      <c r="AL100" s="159"/>
      <c r="AM100" s="159"/>
      <c r="AN100" s="159"/>
      <c r="AO100" s="221"/>
      <c r="AP100" s="179"/>
      <c r="AQ100" s="160"/>
    </row>
    <row r="101" spans="1:51" s="161" customFormat="1" ht="48.6" customHeight="1">
      <c r="A101" s="54"/>
      <c r="B101" s="54"/>
      <c r="C101" s="54"/>
      <c r="D101" s="254"/>
      <c r="E101" s="54"/>
      <c r="F101" s="54"/>
      <c r="G101" s="168"/>
      <c r="H101" s="156" t="s">
        <v>15</v>
      </c>
      <c r="I101" s="147" t="s">
        <v>296</v>
      </c>
      <c r="J101" s="147" t="s">
        <v>297</v>
      </c>
      <c r="L101" s="54"/>
      <c r="M101" s="189"/>
      <c r="N101" s="199" t="s">
        <v>18</v>
      </c>
      <c r="O101" s="147" t="s">
        <v>296</v>
      </c>
      <c r="P101" s="681" t="s">
        <v>297</v>
      </c>
      <c r="Q101" s="681"/>
      <c r="R101" s="217"/>
      <c r="AB101" s="177"/>
      <c r="AC101" s="54"/>
      <c r="AD101" s="54"/>
      <c r="AE101" s="157"/>
      <c r="AF101" s="158"/>
      <c r="AG101" s="158"/>
      <c r="AH101" s="158"/>
      <c r="AI101" s="159"/>
      <c r="AJ101" s="159"/>
      <c r="AK101" s="159"/>
      <c r="AL101" s="159"/>
      <c r="AM101" s="159"/>
      <c r="AN101" s="159"/>
      <c r="AO101" s="221"/>
      <c r="AP101" s="179"/>
      <c r="AQ101" s="160"/>
    </row>
    <row r="102" spans="1:51" s="161" customFormat="1" ht="30" customHeight="1">
      <c r="A102" s="54"/>
      <c r="B102" s="54"/>
      <c r="C102" s="54"/>
      <c r="D102" s="254"/>
      <c r="E102" s="54"/>
      <c r="F102" s="54"/>
      <c r="G102" s="203" t="s">
        <v>115</v>
      </c>
      <c r="H102" s="261">
        <f>COUNTIF(G10:G76,"Female")</f>
        <v>42</v>
      </c>
      <c r="I102" s="200">
        <f>COUNTIF(AS10:AS76,"External Services-Female")</f>
        <v>42</v>
      </c>
      <c r="J102" s="200">
        <f>COUNTIF(AS10:AS76,"Internal Services-Female")</f>
        <v>0</v>
      </c>
      <c r="L102" s="54"/>
      <c r="M102" s="203" t="s">
        <v>132</v>
      </c>
      <c r="N102" s="200">
        <f t="shared" ref="N102:N107" si="40">COUNTIF($L$10:$L$76,M102)</f>
        <v>17</v>
      </c>
      <c r="O102" s="200">
        <f>COUNTIF($AT$10:$AT$76,"External Services-Assessment &amp; Certification")</f>
        <v>17</v>
      </c>
      <c r="P102" s="679">
        <f>COUNTIF($AT$10:$AT$76,"Internal Services-Assessment &amp; Certification")</f>
        <v>0</v>
      </c>
      <c r="Q102" s="679"/>
      <c r="R102" s="217"/>
      <c r="AB102" s="177"/>
      <c r="AC102" s="54"/>
      <c r="AD102" s="54"/>
      <c r="AE102" s="157"/>
      <c r="AF102" s="158"/>
      <c r="AG102" s="158"/>
      <c r="AH102" s="158"/>
      <c r="AI102" s="159"/>
      <c r="AJ102" s="159"/>
      <c r="AK102" s="159"/>
      <c r="AL102" s="159"/>
      <c r="AM102" s="159"/>
      <c r="AN102" s="159"/>
      <c r="AO102" s="221"/>
      <c r="AP102" s="179"/>
      <c r="AQ102" s="160"/>
    </row>
    <row r="103" spans="1:51" s="161" customFormat="1" ht="30" customHeight="1">
      <c r="A103" s="54"/>
      <c r="B103" s="54"/>
      <c r="C103" s="54"/>
      <c r="D103" s="254"/>
      <c r="E103" s="54"/>
      <c r="F103" s="54"/>
      <c r="G103" s="203" t="s">
        <v>116</v>
      </c>
      <c r="H103" s="261">
        <f>COUNTIF(G10:G76,"Male")</f>
        <v>24</v>
      </c>
      <c r="I103" s="200">
        <f>COUNTIF(AS10:AS76,"External Services-Male")</f>
        <v>24</v>
      </c>
      <c r="J103" s="200">
        <f>COUNTIF(AS10:AS76,"Internal Services-Male")</f>
        <v>0</v>
      </c>
      <c r="L103" s="54"/>
      <c r="M103" s="203" t="s">
        <v>133</v>
      </c>
      <c r="N103" s="200">
        <f t="shared" si="40"/>
        <v>0</v>
      </c>
      <c r="O103" s="200">
        <f>COUNTIF($AT$10:$AT$76,"External Services-Program Registration")</f>
        <v>0</v>
      </c>
      <c r="P103" s="679">
        <f>COUNTIF($AT$10:$AT$76,"Internal Services-Program Registration")</f>
        <v>0</v>
      </c>
      <c r="Q103" s="679"/>
      <c r="R103" s="217"/>
      <c r="AB103" s="177"/>
      <c r="AC103" s="54"/>
      <c r="AD103" s="54"/>
      <c r="AE103" s="157"/>
      <c r="AF103" s="158"/>
      <c r="AG103" s="158"/>
      <c r="AH103" s="158"/>
      <c r="AI103" s="159"/>
      <c r="AJ103" s="159"/>
      <c r="AK103" s="159"/>
      <c r="AL103" s="159"/>
      <c r="AM103" s="159"/>
      <c r="AN103" s="159"/>
      <c r="AO103" s="221"/>
      <c r="AP103" s="179"/>
      <c r="AQ103" s="160"/>
    </row>
    <row r="104" spans="1:51" s="161" customFormat="1" ht="30" customHeight="1">
      <c r="A104" s="54"/>
      <c r="B104" s="54"/>
      <c r="C104" s="54"/>
      <c r="D104" s="254"/>
      <c r="E104" s="54"/>
      <c r="F104" s="54"/>
      <c r="G104" s="203" t="s">
        <v>117</v>
      </c>
      <c r="H104" s="261">
        <f>COUNTIF(G10:G76,"Did not specify")</f>
        <v>0</v>
      </c>
      <c r="I104" s="200">
        <f>COUNTIF(AS10:AS76,"External Services-Did not specify")</f>
        <v>0</v>
      </c>
      <c r="J104" s="200">
        <f>COUNTIF(AS10:AS76,"Internal Services-Did not specify")</f>
        <v>0</v>
      </c>
      <c r="L104" s="54"/>
      <c r="M104" s="203" t="s">
        <v>134</v>
      </c>
      <c r="N104" s="200">
        <f t="shared" si="40"/>
        <v>49</v>
      </c>
      <c r="O104" s="200">
        <f>COUNTIF($AT$10:$AT$76,"External Services-Training")</f>
        <v>49</v>
      </c>
      <c r="P104" s="679">
        <f>COUNTIF($AT$10:$AT$76,"Internal Services-Training")</f>
        <v>0</v>
      </c>
      <c r="Q104" s="679"/>
      <c r="R104" s="217"/>
      <c r="AB104" s="177"/>
      <c r="AC104" s="54"/>
      <c r="AD104" s="54"/>
      <c r="AE104" s="157"/>
      <c r="AF104" s="158"/>
      <c r="AG104" s="158"/>
      <c r="AH104" s="158"/>
      <c r="AI104" s="159"/>
      <c r="AJ104" s="159"/>
      <c r="AK104" s="159"/>
      <c r="AL104" s="159"/>
      <c r="AM104" s="159"/>
      <c r="AN104" s="159"/>
      <c r="AO104" s="221"/>
      <c r="AP104" s="179"/>
      <c r="AQ104" s="160"/>
    </row>
    <row r="105" spans="1:51" s="161" customFormat="1" ht="30" customHeight="1">
      <c r="A105" s="54"/>
      <c r="B105" s="54"/>
      <c r="C105" s="54"/>
      <c r="D105" s="254"/>
      <c r="E105" s="54"/>
      <c r="F105" s="54"/>
      <c r="G105" s="189"/>
      <c r="H105" s="234"/>
      <c r="I105" s="157"/>
      <c r="J105" s="157"/>
      <c r="L105" s="54"/>
      <c r="M105" s="203" t="s">
        <v>135</v>
      </c>
      <c r="N105" s="200">
        <f t="shared" si="40"/>
        <v>0</v>
      </c>
      <c r="O105" s="200">
        <f>COUNTIF($AT$10:$AT$76,"External Services-Scholarship")</f>
        <v>0</v>
      </c>
      <c r="P105" s="679">
        <f>COUNTIF($AT$10:$AT$76,"Internal Services-Scholarship")</f>
        <v>0</v>
      </c>
      <c r="Q105" s="679"/>
      <c r="R105" s="217"/>
      <c r="AB105" s="177"/>
      <c r="AC105" s="54"/>
      <c r="AD105" s="54"/>
      <c r="AE105" s="157"/>
      <c r="AF105" s="158"/>
      <c r="AG105" s="158"/>
      <c r="AH105" s="158"/>
      <c r="AI105" s="159"/>
      <c r="AJ105" s="159"/>
      <c r="AK105" s="159"/>
      <c r="AL105" s="159"/>
      <c r="AM105" s="159"/>
      <c r="AN105" s="159"/>
      <c r="AO105" s="221"/>
      <c r="AP105" s="179"/>
      <c r="AQ105" s="160"/>
    </row>
    <row r="106" spans="1:51" s="161" customFormat="1" ht="30" customHeight="1">
      <c r="A106" s="54"/>
      <c r="B106" s="54"/>
      <c r="C106" s="54"/>
      <c r="D106" s="254"/>
      <c r="E106" s="54"/>
      <c r="G106" s="189"/>
      <c r="H106" s="262" t="s">
        <v>14</v>
      </c>
      <c r="I106" s="147" t="s">
        <v>296</v>
      </c>
      <c r="J106" s="147" t="s">
        <v>297</v>
      </c>
      <c r="L106" s="54"/>
      <c r="M106" s="203" t="s">
        <v>136</v>
      </c>
      <c r="N106" s="200">
        <f t="shared" si="40"/>
        <v>0</v>
      </c>
      <c r="O106" s="200">
        <f>COUNTIF($AT$10:$AT$76,"External Services-Admin. Related")</f>
        <v>0</v>
      </c>
      <c r="P106" s="679">
        <f>COUNTIF($AT$10:$AT$76,"Internal Services-Admin. Related")</f>
        <v>0</v>
      </c>
      <c r="Q106" s="679"/>
      <c r="R106" s="217"/>
      <c r="AB106" s="177"/>
      <c r="AC106" s="54"/>
      <c r="AD106" s="54"/>
      <c r="AE106" s="157"/>
      <c r="AF106" s="158"/>
      <c r="AG106" s="158"/>
      <c r="AH106" s="158"/>
      <c r="AI106" s="159"/>
      <c r="AJ106" s="159"/>
      <c r="AK106" s="159"/>
      <c r="AL106" s="159"/>
      <c r="AM106" s="159"/>
      <c r="AN106" s="159"/>
      <c r="AO106" s="221"/>
      <c r="AP106" s="179"/>
      <c r="AQ106" s="160"/>
    </row>
    <row r="107" spans="1:51" s="161" customFormat="1" ht="30" customHeight="1">
      <c r="A107" s="54"/>
      <c r="B107" s="54"/>
      <c r="C107" s="54"/>
      <c r="D107" s="254"/>
      <c r="E107" s="54"/>
      <c r="G107" s="203" t="s">
        <v>120</v>
      </c>
      <c r="H107" s="261">
        <f>COUNTIF(F10:F76,"&lt;=19")</f>
        <v>0</v>
      </c>
      <c r="I107" s="200">
        <f>COUNTIF(AR10:AR76,"External Services-19 or lower")</f>
        <v>0</v>
      </c>
      <c r="J107" s="200">
        <f>COUNTIF(AR10:AR76,"Internal Services-19 or lower")</f>
        <v>0</v>
      </c>
      <c r="L107" s="54"/>
      <c r="M107" s="203" t="s">
        <v>137</v>
      </c>
      <c r="N107" s="200">
        <f t="shared" si="40"/>
        <v>0</v>
      </c>
      <c r="O107" s="200">
        <f>COUNTIF($AT$10:$AT$76,"External Services-Others")</f>
        <v>0</v>
      </c>
      <c r="P107" s="679">
        <f>COUNTIF($AT$10:$AT$76,"Internal Services-Others")</f>
        <v>0</v>
      </c>
      <c r="Q107" s="679"/>
      <c r="R107" s="217"/>
      <c r="AB107" s="177"/>
      <c r="AC107" s="54"/>
      <c r="AD107" s="54"/>
      <c r="AE107" s="157"/>
      <c r="AF107" s="158"/>
      <c r="AG107" s="158"/>
      <c r="AH107" s="158"/>
      <c r="AI107" s="159"/>
      <c r="AJ107" s="159"/>
      <c r="AK107" s="159"/>
      <c r="AL107" s="159"/>
      <c r="AM107" s="159"/>
      <c r="AN107" s="159"/>
      <c r="AO107" s="221"/>
      <c r="AP107" s="179"/>
      <c r="AQ107" s="160"/>
    </row>
    <row r="108" spans="1:51" s="161" customFormat="1" ht="30" customHeight="1">
      <c r="A108" s="54"/>
      <c r="B108" s="54"/>
      <c r="C108" s="54"/>
      <c r="D108" s="254"/>
      <c r="E108" s="54"/>
      <c r="G108" s="203" t="s">
        <v>121</v>
      </c>
      <c r="H108" s="261">
        <f>COUNTIFS(F10:F76,"&gt;=20",F10:F76,"&lt;=34" )</f>
        <v>16</v>
      </c>
      <c r="I108" s="200">
        <f>COUNTIF(AR10:AR76,"External Services-20 to 34")</f>
        <v>16</v>
      </c>
      <c r="J108" s="200">
        <f>COUNTIF(AR10:AR76,"Internal Services-20 to 34")</f>
        <v>0</v>
      </c>
      <c r="L108" s="54"/>
      <c r="M108" s="54"/>
      <c r="O108" s="54"/>
      <c r="P108" s="216"/>
      <c r="Q108" s="216"/>
      <c r="R108" s="217"/>
      <c r="Z108" s="189"/>
      <c r="AA108" s="189"/>
      <c r="AB108" s="177"/>
      <c r="AC108" s="54"/>
      <c r="AD108" s="54"/>
      <c r="AE108" s="157"/>
      <c r="AF108" s="158"/>
      <c r="AG108" s="158"/>
      <c r="AH108" s="158"/>
      <c r="AI108" s="159"/>
      <c r="AJ108" s="159"/>
      <c r="AK108" s="159"/>
      <c r="AL108" s="159"/>
      <c r="AM108" s="159"/>
      <c r="AN108" s="159"/>
      <c r="AO108" s="221"/>
      <c r="AP108" s="179"/>
      <c r="AQ108" s="160"/>
    </row>
    <row r="109" spans="1:51" s="161" customFormat="1" ht="30" customHeight="1">
      <c r="A109" s="54"/>
      <c r="B109" s="54"/>
      <c r="C109" s="54"/>
      <c r="D109" s="254"/>
      <c r="G109" s="203" t="s">
        <v>122</v>
      </c>
      <c r="H109" s="261">
        <f>COUNTIFS(F10:F76,"&gt;=35",F10:F76,"&lt;=49" )</f>
        <v>26</v>
      </c>
      <c r="I109" s="204">
        <f>COUNTIF(AR10:AR76,"External Services-35 to 49")</f>
        <v>26</v>
      </c>
      <c r="J109" s="204">
        <f>COUNTIF(AR10:AR76,"Internal Services-35 to 49")</f>
        <v>0</v>
      </c>
      <c r="P109" s="217"/>
      <c r="Q109" s="217"/>
      <c r="R109" s="217"/>
      <c r="Z109" s="168"/>
      <c r="AA109" s="168"/>
      <c r="AB109" s="177"/>
      <c r="AE109" s="157"/>
      <c r="AF109" s="158"/>
      <c r="AG109" s="158"/>
      <c r="AH109" s="158"/>
      <c r="AI109" s="159"/>
      <c r="AJ109" s="159"/>
      <c r="AK109" s="159"/>
      <c r="AL109" s="159"/>
      <c r="AM109" s="159"/>
      <c r="AN109" s="159"/>
      <c r="AO109" s="221"/>
      <c r="AP109" s="179"/>
      <c r="AQ109" s="160"/>
    </row>
    <row r="110" spans="1:51" s="161" customFormat="1" ht="30" customHeight="1" thickBot="1">
      <c r="A110" s="54"/>
      <c r="B110" s="54"/>
      <c r="C110" s="54"/>
      <c r="D110" s="254"/>
      <c r="E110" s="54"/>
      <c r="G110" s="203" t="s">
        <v>123</v>
      </c>
      <c r="H110" s="261">
        <f>COUNTIFS(F10:F76,"&gt;=50",F10:F76,"&lt;=64" )</f>
        <v>24</v>
      </c>
      <c r="I110" s="200">
        <f>COUNTIF(AR10:AR76,"External Services-50 to 64")</f>
        <v>24</v>
      </c>
      <c r="J110" s="200">
        <f>COUNTIF(AR10:AR76,"Internal Services-50 to 64")</f>
        <v>0</v>
      </c>
      <c r="L110" s="54"/>
      <c r="M110" s="205"/>
      <c r="N110" s="205"/>
      <c r="O110" s="206"/>
      <c r="P110" s="220"/>
      <c r="Q110" s="220"/>
      <c r="R110" s="220"/>
      <c r="S110" s="206"/>
      <c r="T110" s="206"/>
      <c r="U110" s="206"/>
      <c r="V110" s="206"/>
      <c r="W110" s="206"/>
      <c r="X110" s="206"/>
      <c r="Y110" s="206"/>
      <c r="Z110" s="205"/>
      <c r="AA110" s="205"/>
      <c r="AB110" s="177"/>
      <c r="AC110" s="54"/>
      <c r="AD110" s="54"/>
      <c r="AE110" s="157"/>
      <c r="AF110" s="158"/>
      <c r="AG110" s="158"/>
      <c r="AH110" s="158"/>
      <c r="AI110" s="159"/>
      <c r="AJ110" s="159"/>
      <c r="AK110" s="159"/>
      <c r="AL110" s="159"/>
      <c r="AM110" s="159"/>
      <c r="AN110" s="159"/>
      <c r="AO110" s="221"/>
      <c r="AP110" s="179"/>
      <c r="AQ110" s="160"/>
    </row>
    <row r="111" spans="1:51" s="161" customFormat="1" ht="30" customHeight="1" thickTop="1">
      <c r="A111" s="54"/>
      <c r="B111" s="54"/>
      <c r="C111" s="54"/>
      <c r="D111" s="254"/>
      <c r="E111" s="54"/>
      <c r="G111" s="203" t="s">
        <v>124</v>
      </c>
      <c r="H111" s="261">
        <f>COUNTIF(F10:F76,"&gt;=65" )</f>
        <v>0</v>
      </c>
      <c r="I111" s="200">
        <f>COUNTIF(AR10:AR76,"External Services-65 or higher")</f>
        <v>0</v>
      </c>
      <c r="J111" s="200">
        <f>COUNTIF(AR10:AR76,"Internal Services-65 or higher")</f>
        <v>0</v>
      </c>
      <c r="L111" s="54"/>
      <c r="M111" s="191"/>
      <c r="N111" s="54"/>
      <c r="O111" s="54"/>
      <c r="P111" s="216"/>
      <c r="Q111" s="216"/>
      <c r="R111" s="216"/>
      <c r="S111" s="54"/>
      <c r="T111" s="54"/>
      <c r="U111" s="54"/>
      <c r="V111" s="54"/>
      <c r="W111" s="54"/>
      <c r="X111" s="54"/>
      <c r="Y111" s="54"/>
      <c r="Z111" s="189"/>
      <c r="AA111" s="189"/>
      <c r="AB111" s="189"/>
      <c r="AC111" s="189"/>
      <c r="AD111" s="189"/>
      <c r="AE111" s="189"/>
      <c r="AF111" s="189"/>
      <c r="AG111" s="158"/>
      <c r="AH111" s="158"/>
      <c r="AI111" s="159"/>
      <c r="AJ111" s="159"/>
      <c r="AK111" s="159"/>
      <c r="AL111" s="159"/>
      <c r="AM111" s="159"/>
      <c r="AN111" s="159"/>
      <c r="AO111" s="221"/>
      <c r="AP111" s="179"/>
      <c r="AQ111" s="160"/>
    </row>
    <row r="112" spans="1:51" s="161" customFormat="1" ht="30" customHeight="1">
      <c r="A112" s="54"/>
      <c r="B112" s="54"/>
      <c r="C112" s="54"/>
      <c r="D112" s="254"/>
      <c r="E112" s="54"/>
      <c r="G112" s="203" t="s">
        <v>117</v>
      </c>
      <c r="H112" s="261">
        <f>COUNTIF(F10:F76,"Did not specify" )</f>
        <v>0</v>
      </c>
      <c r="I112" s="200">
        <f>COUNTIF(AR10:AR76,"External Services-Did not specify")</f>
        <v>0</v>
      </c>
      <c r="J112" s="200">
        <f>COUNTIF(AR10:AR76,"Internal Services-Did not specify")</f>
        <v>0</v>
      </c>
      <c r="L112" s="54"/>
      <c r="M112" s="195"/>
      <c r="N112" s="54"/>
      <c r="O112" s="54"/>
      <c r="P112" s="216"/>
      <c r="Q112" s="216"/>
      <c r="R112" s="216"/>
      <c r="S112" s="54"/>
      <c r="T112" s="54"/>
      <c r="U112" s="54"/>
      <c r="V112" s="54"/>
      <c r="W112" s="54"/>
      <c r="X112" s="54"/>
      <c r="Y112" s="54"/>
      <c r="Z112" s="189"/>
      <c r="AA112" s="189"/>
      <c r="AB112" s="189"/>
      <c r="AC112" s="189"/>
      <c r="AD112" s="189"/>
      <c r="AE112" s="189"/>
      <c r="AF112" s="189"/>
      <c r="AG112" s="158"/>
      <c r="AH112" s="158"/>
      <c r="AI112" s="159"/>
      <c r="AJ112" s="159"/>
      <c r="AK112" s="159"/>
      <c r="AL112" s="159"/>
      <c r="AM112" s="159"/>
      <c r="AN112" s="159"/>
      <c r="AO112" s="221"/>
      <c r="AP112" s="179"/>
      <c r="AQ112" s="160"/>
    </row>
    <row r="113" spans="1:43" s="161" customFormat="1" ht="30" customHeight="1">
      <c r="A113" s="54"/>
      <c r="B113" s="54"/>
      <c r="C113" s="54"/>
      <c r="D113" s="254"/>
      <c r="E113" s="54"/>
      <c r="F113" s="54"/>
      <c r="G113" s="189"/>
      <c r="H113" s="233"/>
      <c r="I113" s="157"/>
      <c r="J113" s="157"/>
      <c r="L113" s="54"/>
      <c r="M113" s="195"/>
      <c r="N113" s="54"/>
      <c r="O113" s="54"/>
      <c r="P113" s="216"/>
      <c r="Q113" s="216"/>
      <c r="R113" s="216"/>
      <c r="S113" s="54"/>
      <c r="T113" s="54"/>
      <c r="U113" s="54"/>
      <c r="V113" s="54"/>
      <c r="W113" s="54"/>
      <c r="X113" s="54"/>
      <c r="Y113" s="54"/>
      <c r="Z113" s="189"/>
      <c r="AA113" s="189"/>
      <c r="AB113" s="189"/>
      <c r="AC113" s="189"/>
      <c r="AD113" s="189"/>
      <c r="AE113" s="189"/>
      <c r="AF113" s="189"/>
      <c r="AG113" s="158"/>
      <c r="AH113" s="158"/>
      <c r="AI113" s="159"/>
      <c r="AJ113" s="159"/>
      <c r="AK113" s="159"/>
      <c r="AL113" s="159"/>
      <c r="AM113" s="159"/>
      <c r="AN113" s="159"/>
      <c r="AO113" s="221"/>
      <c r="AP113" s="179"/>
      <c r="AQ113" s="160"/>
    </row>
    <row r="114" spans="1:43" s="161" customFormat="1" ht="49.95" customHeight="1">
      <c r="A114" s="54"/>
      <c r="B114" s="54"/>
      <c r="C114" s="54"/>
      <c r="D114" s="254"/>
      <c r="E114" s="54"/>
      <c r="F114" s="54"/>
      <c r="G114" s="168"/>
      <c r="H114" s="156" t="s">
        <v>127</v>
      </c>
      <c r="I114" s="147" t="s">
        <v>296</v>
      </c>
      <c r="J114" s="147" t="s">
        <v>297</v>
      </c>
      <c r="L114" s="54"/>
      <c r="M114" s="195"/>
      <c r="N114" s="54"/>
      <c r="O114" s="54"/>
      <c r="P114" s="216"/>
      <c r="Q114" s="216"/>
      <c r="R114" s="216"/>
      <c r="S114" s="54"/>
      <c r="T114" s="54"/>
      <c r="U114" s="54"/>
      <c r="V114" s="54"/>
      <c r="W114" s="54"/>
      <c r="X114" s="54"/>
      <c r="Y114" s="54"/>
      <c r="Z114" s="189"/>
      <c r="AA114" s="189"/>
      <c r="AB114" s="189"/>
      <c r="AC114" s="189"/>
      <c r="AD114" s="189"/>
      <c r="AE114" s="189"/>
      <c r="AF114" s="189"/>
      <c r="AG114" s="158"/>
      <c r="AH114" s="158"/>
      <c r="AI114" s="159"/>
      <c r="AJ114" s="159"/>
      <c r="AK114" s="159"/>
      <c r="AL114" s="159"/>
      <c r="AM114" s="159"/>
      <c r="AN114" s="159"/>
      <c r="AO114" s="221"/>
      <c r="AP114" s="179"/>
      <c r="AQ114" s="160"/>
    </row>
    <row r="115" spans="1:43" s="161" customFormat="1" ht="30" customHeight="1">
      <c r="A115" s="54"/>
      <c r="B115" s="54"/>
      <c r="C115" s="54"/>
      <c r="D115" s="254"/>
      <c r="G115" s="203" t="s">
        <v>128</v>
      </c>
      <c r="H115" s="261">
        <f>COUNTIF(E10:E76,"Citizen")</f>
        <v>66</v>
      </c>
      <c r="I115" s="200">
        <f>COUNTIF(AQ10:AQ76,"External Services-Citizen")</f>
        <v>66</v>
      </c>
      <c r="J115" s="200">
        <f>COUNTIF(AQ10:AQ76,"Internal Services-Citizen")</f>
        <v>0</v>
      </c>
      <c r="M115" s="195"/>
      <c r="P115" s="217"/>
      <c r="Q115" s="217"/>
      <c r="R115" s="217"/>
      <c r="Z115" s="168"/>
      <c r="AA115" s="168"/>
      <c r="AB115" s="168"/>
      <c r="AC115" s="168"/>
      <c r="AD115" s="168"/>
      <c r="AE115" s="168"/>
      <c r="AF115" s="168"/>
      <c r="AG115" s="158"/>
      <c r="AH115" s="158"/>
      <c r="AI115" s="159"/>
      <c r="AJ115" s="159"/>
      <c r="AK115" s="159"/>
      <c r="AL115" s="159"/>
      <c r="AM115" s="159"/>
      <c r="AN115" s="159"/>
      <c r="AO115" s="221"/>
      <c r="AP115" s="179"/>
      <c r="AQ115" s="160"/>
    </row>
    <row r="116" spans="1:43" s="161" customFormat="1" ht="30" customHeight="1">
      <c r="A116" s="54"/>
      <c r="B116" s="54"/>
      <c r="C116" s="54"/>
      <c r="D116" s="254"/>
      <c r="E116" s="54"/>
      <c r="F116" s="54"/>
      <c r="G116" s="203" t="s">
        <v>129</v>
      </c>
      <c r="H116" s="261">
        <f>COUNTIF(G10:G76,"Government")</f>
        <v>0</v>
      </c>
      <c r="I116" s="200">
        <f>COUNTIF(AQ10:AQ76,"External Services-Business")</f>
        <v>0</v>
      </c>
      <c r="J116" s="200">
        <f>COUNTIF(AQ10:AQ76,"Internal ServicesBusiness")</f>
        <v>0</v>
      </c>
      <c r="L116" s="54"/>
      <c r="M116" s="195"/>
      <c r="N116" s="54"/>
      <c r="O116" s="54"/>
      <c r="P116" s="216"/>
      <c r="Q116" s="216"/>
      <c r="R116" s="216"/>
      <c r="S116" s="54"/>
      <c r="T116" s="54"/>
      <c r="U116" s="54"/>
      <c r="V116" s="54"/>
      <c r="W116" s="54"/>
      <c r="X116" s="54"/>
      <c r="Y116" s="54"/>
      <c r="Z116" s="189"/>
      <c r="AA116" s="189"/>
      <c r="AB116" s="189"/>
      <c r="AC116" s="189"/>
      <c r="AD116" s="189"/>
      <c r="AE116" s="189"/>
      <c r="AF116" s="189"/>
      <c r="AG116" s="158"/>
      <c r="AH116" s="158"/>
      <c r="AI116" s="159"/>
      <c r="AJ116" s="159"/>
      <c r="AK116" s="159"/>
      <c r="AL116" s="159"/>
      <c r="AM116" s="159"/>
      <c r="AN116" s="159"/>
      <c r="AO116" s="221"/>
      <c r="AP116" s="179"/>
      <c r="AQ116" s="160"/>
    </row>
    <row r="117" spans="1:43" s="161" customFormat="1" ht="30" customHeight="1">
      <c r="A117" s="54"/>
      <c r="B117" s="54"/>
      <c r="C117" s="54"/>
      <c r="D117" s="254"/>
      <c r="E117" s="54"/>
      <c r="F117" s="54"/>
      <c r="G117" s="203" t="s">
        <v>130</v>
      </c>
      <c r="H117" s="261">
        <f>COUNTIF(G10:G76,"Business")</f>
        <v>0</v>
      </c>
      <c r="I117" s="182">
        <f>COUNTIF(AQ10:AQ76,"External Services-Government")</f>
        <v>0</v>
      </c>
      <c r="J117" s="182">
        <f>COUNTIF(AQ10:AQ76,"Internal Services-Government")</f>
        <v>0</v>
      </c>
      <c r="L117" s="54"/>
      <c r="M117" s="195"/>
      <c r="N117" s="54"/>
      <c r="O117" s="54"/>
      <c r="P117" s="216"/>
      <c r="Q117" s="216"/>
      <c r="R117" s="216"/>
      <c r="S117" s="54"/>
      <c r="T117" s="54"/>
      <c r="U117" s="54"/>
      <c r="V117" s="54"/>
      <c r="W117" s="54"/>
      <c r="X117" s="54"/>
      <c r="Y117" s="54"/>
      <c r="Z117" s="189"/>
      <c r="AA117" s="189"/>
      <c r="AB117" s="157"/>
      <c r="AC117" s="54"/>
      <c r="AD117" s="54"/>
      <c r="AE117" s="157"/>
      <c r="AF117" s="158"/>
      <c r="AG117" s="158"/>
      <c r="AH117" s="158"/>
      <c r="AI117" s="159"/>
      <c r="AJ117" s="159"/>
      <c r="AK117" s="159"/>
      <c r="AL117" s="159"/>
      <c r="AM117" s="159"/>
      <c r="AN117" s="159"/>
      <c r="AO117" s="221"/>
      <c r="AP117" s="179"/>
      <c r="AQ117" s="160"/>
    </row>
    <row r="118" spans="1:43" s="161" customFormat="1" ht="30" customHeight="1">
      <c r="A118" s="54"/>
      <c r="B118" s="54"/>
      <c r="C118" s="54"/>
      <c r="D118" s="254"/>
      <c r="E118" s="54"/>
      <c r="F118" s="54"/>
      <c r="G118" s="203" t="s">
        <v>117</v>
      </c>
      <c r="H118" s="261">
        <f>COUNTIF(G10:G76,"Did not specify")</f>
        <v>0</v>
      </c>
      <c r="I118" s="200">
        <f>COUNTIF(AQ10:AQ76,"External Services-Did not specify")</f>
        <v>0</v>
      </c>
      <c r="J118" s="200">
        <f>COUNTIF(AQ10:AQ76,"Internal Services-Did not specify")</f>
        <v>0</v>
      </c>
      <c r="L118" s="54"/>
      <c r="M118" s="195"/>
      <c r="N118" s="54"/>
      <c r="O118" s="54"/>
      <c r="P118" s="216"/>
      <c r="Q118" s="216"/>
      <c r="R118" s="216"/>
      <c r="S118" s="54"/>
      <c r="T118" s="54"/>
      <c r="U118" s="54"/>
      <c r="V118" s="54"/>
      <c r="W118" s="54"/>
      <c r="X118" s="54"/>
      <c r="Y118" s="54"/>
      <c r="Z118" s="189"/>
      <c r="AA118" s="189"/>
      <c r="AB118" s="157"/>
      <c r="AC118" s="54"/>
      <c r="AD118" s="54"/>
      <c r="AE118" s="157"/>
      <c r="AF118" s="158"/>
      <c r="AG118" s="158"/>
      <c r="AH118" s="158"/>
      <c r="AI118" s="159"/>
      <c r="AJ118" s="159"/>
      <c r="AK118" s="159"/>
      <c r="AL118" s="159"/>
      <c r="AM118" s="159"/>
      <c r="AN118" s="159"/>
      <c r="AO118" s="221"/>
      <c r="AP118" s="179"/>
      <c r="AQ118" s="160"/>
    </row>
    <row r="119" spans="1:43" s="161" customFormat="1" ht="30" customHeight="1">
      <c r="A119" s="54"/>
      <c r="B119" s="54"/>
      <c r="C119" s="54"/>
      <c r="D119" s="254"/>
      <c r="E119" s="54"/>
      <c r="F119" s="54"/>
      <c r="G119" s="189"/>
      <c r="H119" s="233"/>
      <c r="I119" s="189"/>
      <c r="J119" s="189"/>
      <c r="L119" s="189"/>
      <c r="M119" s="195"/>
      <c r="N119" s="54"/>
      <c r="O119" s="54"/>
      <c r="P119" s="216"/>
      <c r="Q119" s="216"/>
      <c r="R119" s="216"/>
      <c r="S119" s="54"/>
      <c r="T119" s="54"/>
      <c r="U119" s="54"/>
      <c r="V119" s="54"/>
      <c r="W119" s="54"/>
      <c r="X119" s="54"/>
      <c r="Y119" s="54"/>
      <c r="Z119" s="189"/>
      <c r="AA119" s="189"/>
      <c r="AB119" s="157"/>
      <c r="AC119" s="54"/>
      <c r="AD119" s="54"/>
      <c r="AE119" s="157"/>
      <c r="AF119" s="158"/>
      <c r="AG119" s="158"/>
      <c r="AH119" s="158"/>
      <c r="AI119" s="159"/>
      <c r="AJ119" s="159"/>
      <c r="AK119" s="159"/>
      <c r="AL119" s="159"/>
      <c r="AM119" s="159"/>
      <c r="AN119" s="159"/>
      <c r="AO119" s="221"/>
      <c r="AP119" s="179"/>
      <c r="AQ119" s="160"/>
    </row>
    <row r="120" spans="1:43" s="161" customFormat="1" ht="37.200000000000003" customHeight="1">
      <c r="A120" s="54"/>
      <c r="B120" s="54"/>
      <c r="C120" s="54"/>
      <c r="D120" s="254"/>
      <c r="F120" s="678" t="s">
        <v>320</v>
      </c>
      <c r="G120" s="678"/>
      <c r="H120" s="678"/>
      <c r="I120" s="678"/>
      <c r="J120" s="678"/>
      <c r="L120" s="190"/>
      <c r="M120" s="195"/>
      <c r="N120" s="54"/>
      <c r="O120" s="54"/>
      <c r="P120" s="216"/>
      <c r="Q120" s="216"/>
      <c r="R120" s="216"/>
      <c r="S120" s="54"/>
      <c r="T120" s="54"/>
      <c r="U120" s="54"/>
      <c r="V120" s="54"/>
      <c r="W120" s="54"/>
      <c r="X120" s="54"/>
      <c r="Y120" s="54"/>
      <c r="Z120" s="189"/>
      <c r="AA120" s="189"/>
      <c r="AB120" s="157"/>
      <c r="AC120" s="54"/>
      <c r="AD120" s="54"/>
      <c r="AE120" s="157"/>
      <c r="AF120" s="158"/>
      <c r="AG120" s="158"/>
      <c r="AH120" s="158"/>
      <c r="AI120" s="159"/>
      <c r="AJ120" s="159"/>
      <c r="AK120" s="159"/>
      <c r="AL120" s="159"/>
      <c r="AM120" s="159"/>
      <c r="AN120" s="159"/>
      <c r="AO120" s="221"/>
      <c r="AP120" s="179"/>
      <c r="AQ120" s="160"/>
    </row>
    <row r="121" spans="1:43" s="161" customFormat="1" ht="30" customHeight="1">
      <c r="A121" s="54"/>
      <c r="B121" s="54"/>
      <c r="C121" s="54"/>
      <c r="D121" s="254"/>
      <c r="H121" s="256"/>
      <c r="I121" s="235" t="s">
        <v>306</v>
      </c>
      <c r="J121" s="182">
        <f t="shared" ref="J121:J131" si="41">COUNTIF(J$10:J$76,I121)</f>
        <v>0</v>
      </c>
      <c r="M121" s="195"/>
      <c r="N121" s="54"/>
      <c r="O121" s="54"/>
      <c r="P121" s="216"/>
      <c r="Q121" s="216"/>
      <c r="R121" s="216"/>
      <c r="S121" s="54"/>
      <c r="T121" s="54"/>
      <c r="U121" s="54"/>
      <c r="V121" s="54"/>
      <c r="W121" s="54"/>
      <c r="X121" s="54"/>
      <c r="Y121" s="54"/>
      <c r="Z121" s="189"/>
      <c r="AA121" s="189"/>
      <c r="AB121" s="157"/>
      <c r="AC121" s="54"/>
      <c r="AD121" s="54"/>
      <c r="AE121" s="157"/>
      <c r="AF121" s="158"/>
      <c r="AG121" s="158"/>
      <c r="AH121" s="158"/>
      <c r="AI121" s="159"/>
      <c r="AJ121" s="159"/>
      <c r="AK121" s="159"/>
      <c r="AL121" s="159"/>
      <c r="AM121" s="159"/>
      <c r="AN121" s="159"/>
      <c r="AO121" s="221"/>
      <c r="AP121" s="179"/>
      <c r="AQ121" s="160"/>
    </row>
    <row r="122" spans="1:43" s="161" customFormat="1" ht="30" customHeight="1">
      <c r="A122" s="54"/>
      <c r="B122" s="54"/>
      <c r="C122" s="54"/>
      <c r="D122" s="254"/>
      <c r="F122" s="54"/>
      <c r="G122" s="168"/>
      <c r="H122" s="256"/>
      <c r="I122" s="236" t="s">
        <v>307</v>
      </c>
      <c r="J122" s="182">
        <f t="shared" si="41"/>
        <v>0</v>
      </c>
      <c r="L122" s="54"/>
      <c r="M122" s="195"/>
      <c r="N122" s="54"/>
      <c r="O122" s="54"/>
      <c r="P122" s="216"/>
      <c r="Q122" s="216"/>
      <c r="R122" s="216"/>
      <c r="S122" s="54"/>
      <c r="T122" s="54"/>
      <c r="U122" s="54"/>
      <c r="V122" s="54"/>
      <c r="W122" s="54"/>
      <c r="X122" s="54"/>
      <c r="Y122" s="54"/>
      <c r="Z122" s="189"/>
      <c r="AA122" s="189"/>
      <c r="AB122" s="157"/>
      <c r="AC122" s="54"/>
      <c r="AD122" s="54"/>
      <c r="AE122" s="157"/>
      <c r="AF122" s="158"/>
      <c r="AG122" s="158"/>
      <c r="AH122" s="158"/>
      <c r="AI122" s="159"/>
      <c r="AJ122" s="159"/>
      <c r="AK122" s="159"/>
      <c r="AL122" s="159"/>
      <c r="AM122" s="159"/>
      <c r="AN122" s="159"/>
      <c r="AO122" s="221"/>
      <c r="AP122" s="179"/>
      <c r="AQ122" s="160"/>
    </row>
    <row r="123" spans="1:43" ht="30" customHeight="1">
      <c r="A123" s="2"/>
      <c r="B123" s="2"/>
      <c r="C123" s="54"/>
      <c r="D123" s="254"/>
      <c r="F123" s="2"/>
      <c r="I123" s="235" t="s">
        <v>308</v>
      </c>
      <c r="J123" s="182">
        <f t="shared" si="41"/>
        <v>49</v>
      </c>
      <c r="K123" s="161"/>
      <c r="L123" s="2"/>
      <c r="M123" s="195"/>
      <c r="N123" s="2"/>
      <c r="O123" s="2"/>
      <c r="P123" s="215"/>
      <c r="Q123" s="215"/>
      <c r="R123" s="215"/>
      <c r="S123" s="2"/>
      <c r="T123" s="2"/>
      <c r="U123" s="2"/>
      <c r="V123" s="2"/>
      <c r="W123" s="2"/>
      <c r="X123" s="2"/>
      <c r="Y123" s="2"/>
      <c r="Z123" s="118"/>
      <c r="AA123" s="118"/>
      <c r="AB123" s="115"/>
      <c r="AC123" s="2"/>
      <c r="AD123" s="2"/>
      <c r="AE123" s="157"/>
      <c r="AF123" s="158"/>
      <c r="AG123" s="158"/>
      <c r="AH123" s="158"/>
    </row>
    <row r="124" spans="1:43" ht="30" customHeight="1">
      <c r="A124" s="2"/>
      <c r="B124" s="2"/>
      <c r="C124" s="54"/>
      <c r="D124" s="254"/>
      <c r="F124" s="2"/>
      <c r="I124" s="235" t="s">
        <v>309</v>
      </c>
      <c r="J124" s="182">
        <f t="shared" si="41"/>
        <v>17</v>
      </c>
      <c r="K124" s="161"/>
      <c r="L124" s="2"/>
      <c r="M124" s="195"/>
      <c r="N124" s="2"/>
      <c r="O124" s="2"/>
      <c r="P124" s="215"/>
      <c r="Q124" s="215"/>
      <c r="R124" s="215"/>
      <c r="S124" s="2"/>
      <c r="T124" s="2"/>
      <c r="U124" s="2"/>
      <c r="V124" s="2"/>
      <c r="W124" s="2"/>
      <c r="X124" s="2"/>
      <c r="Y124" s="2"/>
      <c r="Z124" s="118"/>
      <c r="AA124" s="118"/>
      <c r="AB124" s="115"/>
      <c r="AC124" s="2"/>
      <c r="AD124" s="2"/>
      <c r="AE124" s="157"/>
      <c r="AF124" s="158"/>
      <c r="AG124" s="158"/>
      <c r="AH124" s="158"/>
    </row>
    <row r="125" spans="1:43" ht="30" customHeight="1">
      <c r="A125" s="2"/>
      <c r="B125" s="2"/>
      <c r="C125" s="54"/>
      <c r="D125" s="254"/>
      <c r="F125" s="2"/>
      <c r="I125" s="235" t="s">
        <v>310</v>
      </c>
      <c r="J125" s="182">
        <f t="shared" si="41"/>
        <v>0</v>
      </c>
      <c r="K125" s="161"/>
      <c r="L125" s="2"/>
      <c r="M125" s="195"/>
      <c r="N125" s="2"/>
      <c r="O125" s="2"/>
      <c r="P125" s="215"/>
      <c r="Q125" s="215"/>
      <c r="R125" s="215"/>
      <c r="S125" s="2"/>
      <c r="T125" s="2"/>
      <c r="U125" s="2"/>
      <c r="V125" s="2"/>
      <c r="W125" s="2"/>
      <c r="X125" s="2"/>
      <c r="Y125" s="2"/>
      <c r="Z125" s="118"/>
      <c r="AA125" s="118"/>
      <c r="AB125" s="115"/>
      <c r="AC125" s="2"/>
      <c r="AD125" s="2"/>
      <c r="AE125" s="157"/>
      <c r="AF125" s="158"/>
      <c r="AG125" s="158"/>
      <c r="AH125" s="158"/>
    </row>
    <row r="126" spans="1:43" ht="30" customHeight="1">
      <c r="A126" s="2"/>
      <c r="B126" s="2"/>
      <c r="C126" s="54"/>
      <c r="D126" s="254"/>
      <c r="F126" s="2"/>
      <c r="I126" s="235" t="s">
        <v>311</v>
      </c>
      <c r="J126" s="182">
        <f t="shared" si="41"/>
        <v>0</v>
      </c>
      <c r="K126" s="161"/>
      <c r="L126" s="2"/>
      <c r="M126" s="195"/>
      <c r="N126" s="2"/>
      <c r="O126" s="2"/>
      <c r="P126" s="215"/>
      <c r="Q126" s="215"/>
      <c r="R126" s="215"/>
      <c r="S126" s="2"/>
      <c r="T126" s="2"/>
      <c r="U126" s="2"/>
      <c r="V126" s="2"/>
      <c r="W126" s="2"/>
      <c r="X126" s="2"/>
      <c r="Y126" s="2"/>
      <c r="Z126" s="118"/>
      <c r="AA126" s="118"/>
      <c r="AB126" s="115"/>
      <c r="AC126" s="2"/>
      <c r="AD126" s="2"/>
      <c r="AE126" s="157"/>
      <c r="AF126" s="158"/>
      <c r="AG126" s="158"/>
      <c r="AH126" s="158"/>
    </row>
    <row r="127" spans="1:43" ht="30" customHeight="1">
      <c r="A127" s="2"/>
      <c r="B127" s="2"/>
      <c r="C127" s="54"/>
      <c r="D127" s="254"/>
      <c r="F127" s="2"/>
      <c r="G127" s="118"/>
      <c r="I127" s="235" t="s">
        <v>313</v>
      </c>
      <c r="J127" s="182">
        <f t="shared" si="41"/>
        <v>0</v>
      </c>
      <c r="K127" s="161"/>
      <c r="L127" s="2"/>
      <c r="M127" s="195"/>
      <c r="N127" s="2"/>
      <c r="O127" s="2"/>
      <c r="P127" s="215"/>
      <c r="Q127" s="215"/>
      <c r="R127" s="215"/>
      <c r="S127" s="2"/>
      <c r="T127" s="2"/>
      <c r="U127" s="2"/>
      <c r="V127" s="2"/>
      <c r="W127" s="2"/>
      <c r="X127" s="2"/>
      <c r="Y127" s="2"/>
      <c r="Z127" s="118"/>
      <c r="AA127" s="118"/>
      <c r="AB127" s="115"/>
      <c r="AC127" s="2"/>
      <c r="AD127" s="2"/>
      <c r="AE127" s="157"/>
      <c r="AF127" s="158"/>
      <c r="AG127" s="158"/>
      <c r="AH127" s="158"/>
    </row>
    <row r="128" spans="1:43" ht="30" customHeight="1">
      <c r="A128" s="2"/>
      <c r="B128" s="2"/>
      <c r="C128" s="54"/>
      <c r="D128" s="254"/>
      <c r="F128" s="2"/>
      <c r="G128" s="118"/>
      <c r="I128" s="235" t="s">
        <v>312</v>
      </c>
      <c r="J128" s="182">
        <f t="shared" si="41"/>
        <v>0</v>
      </c>
      <c r="K128" s="161"/>
      <c r="L128" s="2"/>
      <c r="M128" s="195"/>
      <c r="N128" s="2"/>
      <c r="O128" s="2"/>
      <c r="P128" s="215"/>
      <c r="Q128" s="215"/>
      <c r="R128" s="215"/>
      <c r="S128" s="2"/>
      <c r="T128" s="2"/>
      <c r="U128" s="2"/>
      <c r="V128" s="2"/>
      <c r="W128" s="2"/>
      <c r="X128" s="2"/>
      <c r="Y128" s="2"/>
      <c r="Z128" s="118"/>
      <c r="AA128" s="118"/>
      <c r="AB128" s="115"/>
      <c r="AC128" s="2"/>
      <c r="AD128" s="2"/>
      <c r="AE128" s="157"/>
      <c r="AF128" s="158"/>
      <c r="AG128" s="158"/>
      <c r="AH128" s="158"/>
    </row>
    <row r="129" spans="1:34" ht="30" customHeight="1">
      <c r="A129" s="2"/>
      <c r="B129" s="2"/>
      <c r="C129" s="54"/>
      <c r="D129" s="254"/>
      <c r="F129" s="2"/>
      <c r="G129" s="118"/>
      <c r="I129" s="235" t="s">
        <v>314</v>
      </c>
      <c r="J129" s="182">
        <f t="shared" si="41"/>
        <v>0</v>
      </c>
      <c r="K129" s="161"/>
      <c r="L129" s="2"/>
      <c r="M129" s="195"/>
      <c r="N129" s="2"/>
      <c r="O129" s="2"/>
      <c r="P129" s="215"/>
      <c r="Q129" s="215"/>
      <c r="R129" s="215"/>
      <c r="S129" s="2"/>
      <c r="T129" s="2"/>
      <c r="U129" s="2"/>
      <c r="V129" s="2"/>
      <c r="W129" s="2"/>
      <c r="X129" s="2"/>
      <c r="Y129" s="2"/>
      <c r="Z129" s="118"/>
      <c r="AA129" s="118"/>
      <c r="AB129" s="115"/>
      <c r="AC129" s="2"/>
      <c r="AD129" s="2"/>
      <c r="AE129" s="157"/>
      <c r="AF129" s="158"/>
      <c r="AG129" s="158"/>
      <c r="AH129" s="158"/>
    </row>
    <row r="130" spans="1:34" ht="30" customHeight="1">
      <c r="A130" s="2"/>
      <c r="B130" s="2"/>
      <c r="C130" s="54"/>
      <c r="D130" s="254"/>
      <c r="F130" s="2"/>
      <c r="G130" s="118"/>
      <c r="I130" s="235" t="s">
        <v>315</v>
      </c>
      <c r="J130" s="182">
        <f t="shared" si="41"/>
        <v>0</v>
      </c>
      <c r="K130" s="161"/>
      <c r="L130" s="2"/>
      <c r="M130" s="195"/>
      <c r="N130" s="2"/>
      <c r="O130" s="2"/>
      <c r="P130" s="215"/>
      <c r="Q130" s="215"/>
      <c r="R130" s="215"/>
      <c r="S130" s="2"/>
      <c r="T130" s="2"/>
      <c r="U130" s="2"/>
      <c r="V130" s="2"/>
      <c r="W130" s="2"/>
      <c r="X130" s="2"/>
      <c r="Y130" s="2"/>
      <c r="Z130" s="118"/>
      <c r="AA130" s="118"/>
      <c r="AB130" s="115"/>
      <c r="AC130" s="2"/>
      <c r="AD130" s="2"/>
      <c r="AE130" s="157"/>
      <c r="AF130" s="158"/>
      <c r="AG130" s="158"/>
      <c r="AH130" s="158"/>
    </row>
    <row r="131" spans="1:34" ht="30" customHeight="1">
      <c r="A131" s="2"/>
      <c r="B131" s="2"/>
      <c r="C131" s="54"/>
      <c r="D131" s="254"/>
      <c r="E131" s="2"/>
      <c r="F131" s="2"/>
      <c r="G131" s="118"/>
      <c r="H131" s="233"/>
      <c r="I131" s="235" t="s">
        <v>316</v>
      </c>
      <c r="J131" s="182">
        <f t="shared" si="41"/>
        <v>0</v>
      </c>
      <c r="K131" s="161"/>
      <c r="L131" s="2"/>
      <c r="M131" s="195"/>
      <c r="N131" s="2"/>
      <c r="O131" s="2"/>
      <c r="P131" s="215"/>
      <c r="Q131" s="215"/>
      <c r="R131" s="215"/>
      <c r="S131" s="2"/>
      <c r="T131" s="2"/>
      <c r="U131" s="2"/>
      <c r="V131" s="2"/>
      <c r="W131" s="2"/>
      <c r="X131" s="2"/>
      <c r="Y131" s="2"/>
      <c r="Z131" s="118"/>
      <c r="AA131" s="118"/>
      <c r="AB131" s="115"/>
      <c r="AC131" s="2"/>
      <c r="AD131" s="2"/>
      <c r="AE131" s="157"/>
      <c r="AF131" s="158"/>
      <c r="AG131" s="158"/>
      <c r="AH131" s="158"/>
    </row>
    <row r="132" spans="1:34" ht="30" customHeight="1">
      <c r="A132" s="2"/>
      <c r="B132" s="2"/>
      <c r="C132" s="54"/>
      <c r="D132" s="254"/>
      <c r="K132" s="161"/>
      <c r="M132" s="195"/>
      <c r="N132" s="2"/>
      <c r="O132" s="2"/>
      <c r="P132" s="215"/>
      <c r="Q132" s="215"/>
      <c r="R132" s="215"/>
      <c r="S132" s="2"/>
      <c r="T132" s="2"/>
      <c r="U132" s="2"/>
      <c r="V132" s="2"/>
      <c r="W132" s="2"/>
      <c r="X132" s="2"/>
      <c r="Y132" s="2"/>
      <c r="Z132" s="118"/>
      <c r="AA132" s="118"/>
      <c r="AB132" s="115"/>
      <c r="AC132" s="2"/>
      <c r="AD132" s="2"/>
      <c r="AE132" s="157"/>
      <c r="AF132" s="158"/>
      <c r="AG132" s="158"/>
      <c r="AH132" s="158"/>
    </row>
    <row r="133" spans="1:34" ht="30" customHeight="1" thickBot="1">
      <c r="A133" s="2"/>
      <c r="B133" s="2"/>
      <c r="C133" s="54"/>
      <c r="D133" s="255"/>
      <c r="E133" s="205"/>
      <c r="F133" s="205"/>
      <c r="G133" s="205"/>
      <c r="H133" s="263"/>
      <c r="I133" s="205"/>
      <c r="J133" s="205"/>
      <c r="K133" s="205"/>
      <c r="L133" s="183"/>
      <c r="M133" s="195"/>
      <c r="N133" s="2"/>
      <c r="O133" s="2"/>
      <c r="P133" s="215"/>
      <c r="Q133" s="215"/>
      <c r="R133" s="215"/>
      <c r="S133" s="2"/>
      <c r="T133" s="2"/>
      <c r="U133" s="2"/>
      <c r="V133" s="2"/>
      <c r="W133" s="2"/>
      <c r="X133" s="2"/>
      <c r="Y133" s="2"/>
      <c r="Z133" s="118"/>
      <c r="AA133" s="118"/>
      <c r="AB133" s="115"/>
      <c r="AC133" s="2"/>
      <c r="AD133" s="2"/>
      <c r="AE133" s="157"/>
      <c r="AF133" s="158"/>
      <c r="AG133" s="158"/>
      <c r="AH133" s="158"/>
    </row>
    <row r="134" spans="1:34" ht="30" customHeight="1" thickTop="1">
      <c r="A134" s="2"/>
      <c r="B134" s="2"/>
      <c r="C134" s="2"/>
      <c r="D134" s="251"/>
      <c r="E134" s="2"/>
      <c r="F134" s="2"/>
      <c r="G134" s="118"/>
      <c r="H134" s="233"/>
      <c r="I134" s="115"/>
      <c r="J134" s="115"/>
      <c r="K134" s="161"/>
      <c r="L134" s="2"/>
      <c r="M134" s="2"/>
      <c r="N134" s="2"/>
      <c r="O134" s="2"/>
      <c r="P134" s="215"/>
      <c r="Q134" s="215"/>
      <c r="R134" s="215"/>
      <c r="S134" s="2"/>
      <c r="T134" s="2"/>
      <c r="U134" s="2"/>
      <c r="V134" s="2"/>
      <c r="W134" s="2"/>
      <c r="X134" s="2"/>
      <c r="Y134" s="2"/>
      <c r="Z134" s="118"/>
      <c r="AA134" s="118"/>
      <c r="AB134" s="115"/>
      <c r="AC134" s="2"/>
      <c r="AD134" s="2"/>
      <c r="AE134" s="157"/>
      <c r="AF134" s="158"/>
      <c r="AG134" s="158"/>
      <c r="AH134" s="158"/>
    </row>
    <row r="135" spans="1:34" ht="30" customHeight="1">
      <c r="A135" s="2"/>
      <c r="B135" s="2"/>
      <c r="C135" s="2"/>
      <c r="D135" s="251"/>
      <c r="E135" s="2"/>
      <c r="F135" s="2"/>
      <c r="G135" s="118"/>
      <c r="H135" s="233"/>
      <c r="I135" s="115"/>
      <c r="J135" s="115"/>
      <c r="K135" s="161"/>
      <c r="L135" s="2"/>
      <c r="M135" s="2"/>
      <c r="N135" s="2"/>
      <c r="O135" s="2"/>
      <c r="P135" s="215"/>
      <c r="Q135" s="215"/>
      <c r="R135" s="215"/>
      <c r="S135" s="2"/>
      <c r="T135" s="2"/>
      <c r="U135" s="2"/>
      <c r="V135" s="2"/>
      <c r="W135" s="2"/>
      <c r="X135" s="2"/>
      <c r="Y135" s="2"/>
      <c r="Z135" s="118"/>
      <c r="AA135" s="118"/>
      <c r="AB135" s="115"/>
      <c r="AC135" s="2"/>
      <c r="AD135" s="2"/>
      <c r="AE135" s="157"/>
      <c r="AF135" s="158"/>
      <c r="AG135" s="158"/>
      <c r="AH135" s="158"/>
    </row>
    <row r="136" spans="1:34" ht="30" customHeight="1">
      <c r="A136" s="2"/>
      <c r="B136" s="2"/>
      <c r="C136" s="2"/>
      <c r="M136" s="2"/>
      <c r="N136" s="2"/>
      <c r="O136" s="2"/>
      <c r="P136" s="215"/>
      <c r="Q136" s="215"/>
      <c r="R136" s="215"/>
      <c r="S136" s="2"/>
      <c r="T136" s="2"/>
      <c r="U136" s="2"/>
      <c r="V136" s="2"/>
      <c r="W136" s="2"/>
      <c r="X136" s="2"/>
      <c r="Y136" s="2"/>
      <c r="Z136" s="118"/>
      <c r="AA136" s="118"/>
      <c r="AB136" s="115"/>
      <c r="AC136" s="2"/>
      <c r="AD136" s="2"/>
      <c r="AE136" s="157"/>
      <c r="AF136" s="158"/>
      <c r="AG136" s="158"/>
      <c r="AH136" s="158"/>
    </row>
    <row r="137" spans="1:34" ht="30" customHeight="1">
      <c r="A137" s="2"/>
      <c r="B137" s="2"/>
      <c r="C137" s="2"/>
      <c r="D137" s="251"/>
      <c r="E137" s="2"/>
      <c r="F137" s="2"/>
      <c r="G137" s="118"/>
      <c r="H137" s="233"/>
      <c r="I137" s="115"/>
      <c r="J137" s="115"/>
      <c r="K137" s="2"/>
      <c r="L137" s="2"/>
      <c r="M137" s="2"/>
      <c r="N137" s="2"/>
      <c r="O137" s="2"/>
      <c r="P137" s="215"/>
      <c r="Q137" s="215"/>
      <c r="R137" s="215"/>
      <c r="S137" s="2"/>
      <c r="T137" s="2"/>
      <c r="U137" s="2"/>
      <c r="V137" s="2"/>
      <c r="W137" s="2"/>
      <c r="X137" s="2"/>
      <c r="Y137" s="2"/>
      <c r="Z137" s="118"/>
      <c r="AA137" s="118"/>
      <c r="AB137" s="115"/>
      <c r="AC137" s="2"/>
      <c r="AD137" s="2"/>
      <c r="AE137" s="157"/>
      <c r="AF137" s="158"/>
      <c r="AG137" s="158"/>
      <c r="AH137" s="158"/>
    </row>
    <row r="138" spans="1:34" ht="30" customHeight="1">
      <c r="A138" s="2"/>
      <c r="B138" s="2"/>
      <c r="C138" s="2"/>
      <c r="D138" s="251"/>
      <c r="E138" s="2"/>
      <c r="F138" s="2"/>
      <c r="G138" s="118"/>
      <c r="H138" s="233"/>
      <c r="I138" s="115"/>
      <c r="J138" s="115"/>
      <c r="K138" s="2"/>
      <c r="L138" s="2"/>
      <c r="M138" s="2"/>
      <c r="N138" s="2"/>
      <c r="O138" s="2"/>
      <c r="P138" s="215"/>
      <c r="Q138" s="215"/>
      <c r="R138" s="215"/>
      <c r="S138" s="2"/>
      <c r="T138" s="2"/>
      <c r="U138" s="2"/>
      <c r="V138" s="2"/>
      <c r="W138" s="2"/>
      <c r="X138" s="2"/>
      <c r="Y138" s="2"/>
      <c r="Z138" s="118"/>
      <c r="AA138" s="118"/>
      <c r="AB138" s="115"/>
      <c r="AC138" s="2"/>
      <c r="AD138" s="2"/>
      <c r="AE138" s="157"/>
      <c r="AF138" s="158"/>
      <c r="AG138" s="158"/>
      <c r="AH138" s="158"/>
    </row>
    <row r="139" spans="1:34" ht="30" customHeight="1">
      <c r="A139" s="2"/>
      <c r="B139" s="2"/>
      <c r="C139" s="2"/>
      <c r="D139" s="251"/>
      <c r="E139" s="2"/>
      <c r="F139" s="2"/>
      <c r="G139" s="118"/>
      <c r="H139" s="233"/>
      <c r="I139" s="115"/>
      <c r="J139" s="115"/>
      <c r="K139" s="2"/>
      <c r="L139" s="2"/>
      <c r="M139" s="2"/>
      <c r="N139" s="2"/>
      <c r="O139" s="2"/>
      <c r="P139" s="215"/>
      <c r="Q139" s="215"/>
      <c r="R139" s="215"/>
      <c r="S139" s="2"/>
      <c r="T139" s="2"/>
      <c r="U139" s="2"/>
      <c r="V139" s="2"/>
      <c r="W139" s="2"/>
      <c r="X139" s="2"/>
      <c r="Y139" s="2"/>
      <c r="Z139" s="118"/>
      <c r="AA139" s="118"/>
      <c r="AB139" s="115"/>
      <c r="AC139" s="2"/>
      <c r="AD139" s="2"/>
      <c r="AE139" s="157"/>
      <c r="AF139" s="158"/>
      <c r="AG139" s="158"/>
      <c r="AH139" s="158"/>
    </row>
    <row r="140" spans="1:34" ht="30" customHeight="1">
      <c r="A140" s="2"/>
      <c r="B140" s="2"/>
      <c r="C140" s="2"/>
      <c r="D140" s="251"/>
      <c r="E140" s="2"/>
      <c r="F140" s="2"/>
      <c r="G140" s="118"/>
      <c r="H140" s="233"/>
      <c r="I140" s="115"/>
      <c r="J140" s="115"/>
      <c r="K140" s="2"/>
      <c r="L140" s="2"/>
      <c r="M140" s="2"/>
      <c r="N140" s="2"/>
      <c r="O140" s="2"/>
      <c r="P140" s="215"/>
      <c r="Q140" s="215"/>
      <c r="R140" s="215"/>
      <c r="S140" s="2"/>
      <c r="T140" s="2"/>
      <c r="U140" s="2"/>
      <c r="V140" s="2"/>
      <c r="W140" s="2"/>
      <c r="X140" s="2"/>
      <c r="Y140" s="2"/>
      <c r="Z140" s="118"/>
      <c r="AA140" s="118"/>
      <c r="AB140" s="115"/>
      <c r="AC140" s="2"/>
      <c r="AD140" s="2"/>
      <c r="AE140" s="157"/>
      <c r="AF140" s="158"/>
      <c r="AG140" s="158"/>
      <c r="AH140" s="158"/>
    </row>
    <row r="141" spans="1:34" ht="30" customHeight="1">
      <c r="A141" s="2"/>
      <c r="B141" s="2"/>
      <c r="C141" s="2"/>
      <c r="D141" s="251"/>
      <c r="E141" s="2"/>
      <c r="F141" s="2"/>
      <c r="G141" s="118"/>
      <c r="H141" s="233"/>
      <c r="I141" s="115"/>
      <c r="J141" s="115"/>
      <c r="K141" s="2"/>
      <c r="L141" s="2"/>
      <c r="M141" s="2"/>
      <c r="N141" s="2"/>
      <c r="O141" s="2"/>
      <c r="P141" s="215"/>
      <c r="Q141" s="215"/>
      <c r="R141" s="215"/>
      <c r="S141" s="2"/>
      <c r="T141" s="2"/>
      <c r="U141" s="2"/>
      <c r="V141" s="2"/>
      <c r="W141" s="2"/>
      <c r="X141" s="2"/>
      <c r="Y141" s="2"/>
      <c r="Z141" s="118"/>
      <c r="AA141" s="118"/>
      <c r="AB141" s="115"/>
      <c r="AC141" s="2"/>
      <c r="AD141" s="2"/>
      <c r="AE141" s="157"/>
      <c r="AF141" s="158"/>
      <c r="AG141" s="158"/>
      <c r="AH141" s="158"/>
    </row>
    <row r="142" spans="1:34" ht="30" customHeight="1">
      <c r="A142" s="2"/>
      <c r="B142" s="2"/>
      <c r="C142" s="2"/>
      <c r="D142" s="251"/>
      <c r="E142" s="2"/>
      <c r="F142" s="2"/>
      <c r="G142" s="118"/>
      <c r="H142" s="233"/>
      <c r="I142" s="115"/>
      <c r="J142" s="115"/>
      <c r="K142" s="2"/>
      <c r="L142" s="2"/>
      <c r="M142" s="2"/>
      <c r="N142" s="2"/>
      <c r="O142" s="2"/>
      <c r="P142" s="215"/>
      <c r="Q142" s="215"/>
      <c r="R142" s="215"/>
      <c r="S142" s="2"/>
      <c r="T142" s="2"/>
      <c r="U142" s="2"/>
      <c r="V142" s="2"/>
      <c r="W142" s="2"/>
      <c r="X142" s="2"/>
      <c r="Y142" s="2"/>
      <c r="Z142" s="118"/>
      <c r="AA142" s="118"/>
      <c r="AB142" s="115"/>
      <c r="AC142" s="2"/>
      <c r="AD142" s="2"/>
      <c r="AE142" s="157"/>
      <c r="AF142" s="158"/>
      <c r="AG142" s="158"/>
      <c r="AH142" s="158"/>
    </row>
    <row r="143" spans="1:34" ht="30" customHeight="1">
      <c r="A143" s="2"/>
      <c r="B143" s="2"/>
      <c r="C143" s="2"/>
      <c r="D143" s="251"/>
      <c r="E143" s="2"/>
      <c r="F143" s="2"/>
      <c r="G143" s="118"/>
      <c r="H143" s="233"/>
      <c r="I143" s="115"/>
      <c r="J143" s="115"/>
      <c r="K143" s="2"/>
      <c r="L143" s="2"/>
      <c r="M143" s="2"/>
      <c r="N143" s="2"/>
      <c r="O143" s="2"/>
      <c r="P143" s="215"/>
      <c r="Q143" s="215"/>
      <c r="R143" s="215"/>
      <c r="S143" s="2"/>
      <c r="T143" s="2"/>
      <c r="U143" s="2"/>
      <c r="V143" s="2"/>
      <c r="W143" s="2"/>
      <c r="X143" s="2"/>
      <c r="Y143" s="2"/>
      <c r="Z143" s="118"/>
      <c r="AA143" s="118"/>
      <c r="AB143" s="115"/>
      <c r="AC143" s="2"/>
      <c r="AD143" s="2"/>
      <c r="AE143" s="157"/>
      <c r="AF143" s="158"/>
      <c r="AG143" s="158"/>
      <c r="AH143" s="158"/>
    </row>
    <row r="144" spans="1:34" ht="30" customHeight="1">
      <c r="A144" s="2"/>
      <c r="B144" s="2"/>
      <c r="C144" s="2"/>
      <c r="D144" s="251"/>
      <c r="E144" s="2"/>
      <c r="F144" s="2"/>
      <c r="G144" s="118"/>
      <c r="H144" s="233"/>
      <c r="I144" s="115"/>
      <c r="J144" s="115"/>
      <c r="K144" s="2"/>
      <c r="L144" s="2"/>
      <c r="M144" s="2"/>
      <c r="N144" s="2"/>
      <c r="O144" s="2"/>
      <c r="P144" s="215"/>
      <c r="Q144" s="215"/>
      <c r="R144" s="215"/>
      <c r="S144" s="2"/>
      <c r="T144" s="2"/>
      <c r="U144" s="2"/>
      <c r="V144" s="2"/>
      <c r="W144" s="2"/>
      <c r="X144" s="2"/>
      <c r="Y144" s="2"/>
      <c r="Z144" s="118"/>
      <c r="AA144" s="118"/>
      <c r="AB144" s="115"/>
      <c r="AC144" s="2"/>
      <c r="AD144" s="2"/>
      <c r="AE144" s="157"/>
      <c r="AF144" s="158"/>
      <c r="AG144" s="158"/>
      <c r="AH144" s="158"/>
    </row>
    <row r="145" spans="1:34" ht="30" customHeight="1">
      <c r="A145" s="2"/>
      <c r="B145" s="2"/>
      <c r="C145" s="2"/>
      <c r="D145" s="251"/>
      <c r="E145" s="2"/>
      <c r="F145" s="2"/>
      <c r="G145" s="118"/>
      <c r="H145" s="233"/>
      <c r="I145" s="115"/>
      <c r="J145" s="115"/>
      <c r="K145" s="2"/>
      <c r="L145" s="2"/>
      <c r="M145" s="2"/>
      <c r="N145" s="2"/>
      <c r="O145" s="2"/>
      <c r="P145" s="215"/>
      <c r="Q145" s="215"/>
      <c r="R145" s="215"/>
      <c r="S145" s="2"/>
      <c r="T145" s="2"/>
      <c r="U145" s="2"/>
      <c r="V145" s="2"/>
      <c r="W145" s="2"/>
      <c r="X145" s="2"/>
      <c r="Y145" s="2"/>
      <c r="Z145" s="118"/>
      <c r="AA145" s="118"/>
      <c r="AB145" s="115"/>
      <c r="AC145" s="2"/>
      <c r="AD145" s="2"/>
      <c r="AE145" s="157"/>
      <c r="AF145" s="158"/>
      <c r="AG145" s="158"/>
      <c r="AH145" s="158"/>
    </row>
    <row r="146" spans="1:34" ht="30" customHeight="1">
      <c r="A146" s="2"/>
      <c r="B146" s="2"/>
      <c r="C146" s="2"/>
      <c r="D146" s="251"/>
      <c r="E146" s="2"/>
      <c r="F146" s="2"/>
      <c r="G146" s="118"/>
      <c r="H146" s="233"/>
      <c r="I146" s="115"/>
      <c r="J146" s="115"/>
      <c r="K146" s="2"/>
      <c r="L146" s="2"/>
      <c r="M146" s="2"/>
      <c r="N146" s="2"/>
      <c r="O146" s="2"/>
      <c r="P146" s="215"/>
      <c r="Q146" s="215"/>
      <c r="R146" s="215"/>
      <c r="S146" s="2"/>
      <c r="T146" s="2"/>
      <c r="U146" s="2"/>
      <c r="V146" s="2"/>
      <c r="W146" s="2"/>
      <c r="X146" s="2"/>
      <c r="Y146" s="2"/>
      <c r="Z146" s="118"/>
      <c r="AA146" s="118"/>
      <c r="AB146" s="115"/>
      <c r="AC146" s="2"/>
      <c r="AD146" s="2"/>
      <c r="AE146" s="157"/>
      <c r="AF146" s="158"/>
      <c r="AG146" s="158"/>
      <c r="AH146" s="158"/>
    </row>
    <row r="147" spans="1:34" ht="30" customHeight="1">
      <c r="A147" s="2"/>
      <c r="B147" s="2"/>
      <c r="C147" s="2"/>
      <c r="D147" s="251"/>
      <c r="E147" s="2"/>
      <c r="F147" s="2"/>
      <c r="G147" s="118"/>
      <c r="H147" s="233"/>
      <c r="I147" s="115"/>
      <c r="J147" s="115"/>
      <c r="K147" s="2"/>
      <c r="L147" s="2"/>
      <c r="M147" s="2"/>
      <c r="N147" s="2"/>
      <c r="O147" s="2"/>
      <c r="P147" s="215"/>
      <c r="Q147" s="215"/>
      <c r="R147" s="215"/>
      <c r="S147" s="2"/>
      <c r="T147" s="2"/>
      <c r="U147" s="2"/>
      <c r="V147" s="2"/>
      <c r="W147" s="2"/>
      <c r="X147" s="2"/>
      <c r="Y147" s="2"/>
      <c r="Z147" s="118"/>
      <c r="AA147" s="118"/>
      <c r="AB147" s="115"/>
      <c r="AC147" s="2"/>
      <c r="AD147" s="2"/>
      <c r="AE147" s="157"/>
      <c r="AF147" s="158"/>
      <c r="AG147" s="158"/>
      <c r="AH147" s="158"/>
    </row>
    <row r="148" spans="1:34" ht="30" customHeight="1">
      <c r="A148" s="2"/>
      <c r="B148" s="2"/>
      <c r="C148" s="2"/>
      <c r="D148" s="251"/>
      <c r="E148" s="2"/>
      <c r="F148" s="2"/>
      <c r="G148" s="118"/>
      <c r="H148" s="233"/>
      <c r="I148" s="115"/>
      <c r="J148" s="115"/>
      <c r="K148" s="2"/>
      <c r="L148" s="2"/>
      <c r="M148" s="2"/>
      <c r="N148" s="2"/>
      <c r="O148" s="2"/>
      <c r="P148" s="215"/>
      <c r="Q148" s="215"/>
      <c r="R148" s="215"/>
      <c r="S148" s="2"/>
      <c r="T148" s="2"/>
      <c r="U148" s="2"/>
      <c r="V148" s="2"/>
      <c r="W148" s="2"/>
      <c r="X148" s="2"/>
      <c r="Y148" s="2"/>
      <c r="Z148" s="118"/>
      <c r="AA148" s="118"/>
      <c r="AB148" s="115"/>
      <c r="AC148" s="2"/>
      <c r="AD148" s="2"/>
      <c r="AE148" s="157"/>
      <c r="AF148" s="158"/>
      <c r="AG148" s="158"/>
      <c r="AH148" s="158"/>
    </row>
    <row r="149" spans="1:34" ht="30" customHeight="1">
      <c r="A149" s="2"/>
      <c r="B149" s="2"/>
      <c r="C149" s="2"/>
      <c r="D149" s="251"/>
      <c r="E149" s="2"/>
      <c r="F149" s="2"/>
      <c r="G149" s="118"/>
      <c r="H149" s="233"/>
      <c r="I149" s="115"/>
      <c r="J149" s="115"/>
      <c r="K149" s="2"/>
      <c r="L149" s="2"/>
      <c r="M149" s="2"/>
      <c r="N149" s="2"/>
      <c r="O149" s="2"/>
      <c r="P149" s="215"/>
      <c r="Q149" s="215"/>
      <c r="R149" s="215"/>
      <c r="S149" s="2"/>
      <c r="T149" s="2"/>
      <c r="U149" s="2"/>
      <c r="V149" s="2"/>
      <c r="W149" s="2"/>
      <c r="X149" s="2"/>
      <c r="Y149" s="2"/>
      <c r="Z149" s="118"/>
      <c r="AA149" s="118"/>
      <c r="AB149" s="115"/>
      <c r="AC149" s="2"/>
      <c r="AD149" s="2"/>
      <c r="AE149" s="157"/>
      <c r="AF149" s="158"/>
      <c r="AG149" s="158"/>
      <c r="AH149" s="158"/>
    </row>
    <row r="150" spans="1:34" ht="30" customHeight="1">
      <c r="A150" s="2"/>
      <c r="B150" s="2"/>
      <c r="C150" s="2"/>
      <c r="D150" s="251"/>
      <c r="E150" s="2"/>
      <c r="F150" s="2"/>
      <c r="G150" s="118"/>
      <c r="H150" s="233"/>
      <c r="I150" s="115"/>
      <c r="J150" s="115"/>
      <c r="K150" s="2"/>
      <c r="L150" s="2"/>
      <c r="M150" s="2"/>
      <c r="N150" s="2"/>
      <c r="O150" s="2"/>
      <c r="P150" s="215"/>
      <c r="Q150" s="215"/>
      <c r="R150" s="215"/>
      <c r="S150" s="2"/>
      <c r="T150" s="2"/>
      <c r="U150" s="2"/>
      <c r="V150" s="2"/>
      <c r="W150" s="2"/>
      <c r="X150" s="2"/>
      <c r="Y150" s="2"/>
      <c r="Z150" s="118"/>
      <c r="AA150" s="118"/>
      <c r="AB150" s="115"/>
      <c r="AC150" s="2"/>
      <c r="AD150" s="2"/>
      <c r="AE150" s="157"/>
      <c r="AF150" s="158"/>
      <c r="AG150" s="158"/>
      <c r="AH150" s="158"/>
    </row>
    <row r="151" spans="1:34" ht="30" customHeight="1">
      <c r="A151" s="2"/>
      <c r="B151" s="2"/>
      <c r="C151" s="2"/>
      <c r="D151" s="251"/>
      <c r="E151" s="2"/>
      <c r="F151" s="2"/>
      <c r="G151" s="118"/>
      <c r="H151" s="233"/>
      <c r="I151" s="115"/>
      <c r="J151" s="115"/>
      <c r="K151" s="2"/>
      <c r="L151" s="2"/>
      <c r="M151" s="2"/>
      <c r="N151" s="2"/>
      <c r="O151" s="2"/>
      <c r="P151" s="215"/>
      <c r="Q151" s="215"/>
      <c r="R151" s="215"/>
      <c r="S151" s="2"/>
      <c r="T151" s="2"/>
      <c r="U151" s="2"/>
      <c r="V151" s="2"/>
      <c r="W151" s="2"/>
      <c r="X151" s="2"/>
      <c r="Y151" s="2"/>
      <c r="Z151" s="118"/>
      <c r="AA151" s="118"/>
      <c r="AB151" s="115"/>
      <c r="AC151" s="2"/>
      <c r="AD151" s="2"/>
      <c r="AE151" s="157"/>
      <c r="AF151" s="158"/>
      <c r="AG151" s="158"/>
      <c r="AH151" s="158"/>
    </row>
    <row r="152" spans="1:34" ht="30" customHeight="1">
      <c r="A152" s="2"/>
      <c r="B152" s="2"/>
      <c r="C152" s="2"/>
      <c r="D152" s="251"/>
      <c r="E152" s="2"/>
      <c r="F152" s="2"/>
      <c r="G152" s="118"/>
      <c r="H152" s="233"/>
      <c r="I152" s="115"/>
      <c r="J152" s="115"/>
      <c r="K152" s="2"/>
      <c r="L152" s="2"/>
      <c r="M152" s="2"/>
      <c r="N152" s="2"/>
      <c r="O152" s="2"/>
      <c r="P152" s="215"/>
      <c r="Q152" s="215"/>
      <c r="R152" s="215"/>
      <c r="S152" s="2"/>
      <c r="T152" s="2"/>
      <c r="U152" s="2"/>
      <c r="V152" s="2"/>
      <c r="W152" s="2"/>
      <c r="X152" s="2"/>
      <c r="Y152" s="2"/>
      <c r="Z152" s="118"/>
      <c r="AA152" s="118"/>
      <c r="AB152" s="115"/>
      <c r="AC152" s="2"/>
      <c r="AD152" s="2"/>
      <c r="AE152" s="157"/>
      <c r="AF152" s="158"/>
      <c r="AG152" s="158"/>
      <c r="AH152" s="158"/>
    </row>
    <row r="153" spans="1:34" ht="30" customHeight="1">
      <c r="A153" s="2"/>
      <c r="B153" s="2"/>
      <c r="C153" s="2"/>
      <c r="D153" s="251"/>
      <c r="E153" s="2"/>
      <c r="F153" s="2"/>
      <c r="G153" s="118"/>
      <c r="H153" s="233"/>
      <c r="I153" s="115"/>
      <c r="J153" s="115"/>
      <c r="K153" s="2"/>
      <c r="L153" s="2"/>
      <c r="M153" s="2"/>
      <c r="N153" s="2"/>
      <c r="O153" s="2"/>
      <c r="P153" s="215"/>
      <c r="Q153" s="215"/>
      <c r="R153" s="215"/>
      <c r="S153" s="2"/>
      <c r="T153" s="2"/>
      <c r="U153" s="2"/>
      <c r="V153" s="2"/>
      <c r="W153" s="2"/>
      <c r="X153" s="2"/>
      <c r="Y153" s="2"/>
      <c r="Z153" s="118"/>
      <c r="AA153" s="118"/>
      <c r="AB153" s="115"/>
      <c r="AC153" s="2"/>
      <c r="AD153" s="2"/>
      <c r="AE153" s="157"/>
      <c r="AF153" s="158"/>
      <c r="AG153" s="158"/>
      <c r="AH153" s="158"/>
    </row>
    <row r="154" spans="1:34" ht="30" customHeight="1">
      <c r="A154" s="2"/>
      <c r="B154" s="2"/>
      <c r="C154" s="2"/>
      <c r="D154" s="251"/>
      <c r="E154" s="2"/>
      <c r="F154" s="2"/>
      <c r="G154" s="118"/>
      <c r="H154" s="233"/>
      <c r="I154" s="115"/>
      <c r="J154" s="115"/>
      <c r="K154" s="2"/>
      <c r="L154" s="2"/>
      <c r="M154" s="2"/>
      <c r="N154" s="2"/>
      <c r="O154" s="2"/>
      <c r="P154" s="215"/>
      <c r="Q154" s="215"/>
      <c r="R154" s="215"/>
      <c r="S154" s="2"/>
      <c r="T154" s="2"/>
      <c r="U154" s="2"/>
      <c r="V154" s="2"/>
      <c r="W154" s="2"/>
      <c r="X154" s="2"/>
      <c r="Y154" s="2"/>
      <c r="Z154" s="118"/>
      <c r="AA154" s="118"/>
      <c r="AB154" s="115"/>
      <c r="AC154" s="2"/>
      <c r="AD154" s="2"/>
      <c r="AE154" s="157"/>
      <c r="AF154" s="158"/>
      <c r="AG154" s="158"/>
      <c r="AH154" s="158"/>
    </row>
    <row r="155" spans="1:34" ht="30" customHeight="1">
      <c r="A155" s="2"/>
      <c r="B155" s="2"/>
      <c r="C155" s="2"/>
      <c r="D155" s="251"/>
      <c r="E155" s="2"/>
      <c r="F155" s="2"/>
      <c r="G155" s="118"/>
      <c r="H155" s="233"/>
      <c r="I155" s="115"/>
      <c r="J155" s="115"/>
      <c r="K155" s="2"/>
      <c r="L155" s="2"/>
      <c r="M155" s="2"/>
      <c r="N155" s="2"/>
      <c r="O155" s="2"/>
      <c r="P155" s="215"/>
      <c r="Q155" s="215"/>
      <c r="R155" s="215"/>
      <c r="S155" s="2"/>
      <c r="T155" s="2"/>
      <c r="U155" s="2"/>
      <c r="V155" s="2"/>
      <c r="W155" s="2"/>
      <c r="X155" s="2"/>
      <c r="Y155" s="2"/>
      <c r="Z155" s="118"/>
      <c r="AA155" s="118"/>
      <c r="AB155" s="115"/>
      <c r="AC155" s="2"/>
      <c r="AD155" s="2"/>
      <c r="AE155" s="157"/>
      <c r="AF155" s="158"/>
      <c r="AG155" s="158"/>
      <c r="AH155" s="158"/>
    </row>
    <row r="156" spans="1:34" ht="30" customHeight="1">
      <c r="A156" s="2"/>
      <c r="B156" s="2"/>
      <c r="C156" s="2"/>
      <c r="D156" s="251"/>
      <c r="E156" s="2"/>
      <c r="F156" s="2"/>
      <c r="G156" s="118"/>
      <c r="H156" s="233"/>
      <c r="I156" s="115"/>
      <c r="J156" s="115"/>
      <c r="K156" s="2"/>
      <c r="L156" s="2"/>
      <c r="M156" s="2"/>
      <c r="N156" s="2"/>
      <c r="O156" s="2"/>
      <c r="P156" s="215"/>
      <c r="Q156" s="215"/>
      <c r="R156" s="215"/>
      <c r="S156" s="2"/>
      <c r="T156" s="2"/>
      <c r="U156" s="2"/>
      <c r="V156" s="2"/>
      <c r="W156" s="2"/>
      <c r="X156" s="2"/>
      <c r="Y156" s="2"/>
      <c r="Z156" s="118"/>
      <c r="AA156" s="118"/>
      <c r="AB156" s="115"/>
      <c r="AC156" s="2"/>
      <c r="AD156" s="2"/>
      <c r="AE156" s="157"/>
      <c r="AF156" s="158"/>
      <c r="AG156" s="158"/>
      <c r="AH156" s="158"/>
    </row>
    <row r="157" spans="1:34" ht="30" customHeight="1">
      <c r="A157" s="2"/>
      <c r="B157" s="2"/>
      <c r="C157" s="2"/>
      <c r="D157" s="251"/>
      <c r="E157" s="2"/>
      <c r="F157" s="2"/>
      <c r="G157" s="118"/>
      <c r="H157" s="233"/>
      <c r="I157" s="115"/>
      <c r="J157" s="115"/>
      <c r="K157" s="2"/>
      <c r="L157" s="2"/>
      <c r="M157" s="2"/>
      <c r="N157" s="2"/>
      <c r="O157" s="2"/>
      <c r="P157" s="215"/>
      <c r="Q157" s="215"/>
      <c r="R157" s="215"/>
      <c r="S157" s="2"/>
      <c r="T157" s="2"/>
      <c r="U157" s="2"/>
      <c r="V157" s="2"/>
      <c r="W157" s="2"/>
      <c r="X157" s="2"/>
      <c r="Y157" s="2"/>
      <c r="Z157" s="118"/>
      <c r="AA157" s="118"/>
      <c r="AB157" s="115"/>
      <c r="AC157" s="2"/>
      <c r="AD157" s="2"/>
      <c r="AE157" s="157"/>
      <c r="AF157" s="158"/>
      <c r="AG157" s="158"/>
      <c r="AH157" s="158"/>
    </row>
    <row r="158" spans="1:34" ht="30" customHeight="1">
      <c r="A158" s="2"/>
      <c r="B158" s="2"/>
      <c r="C158" s="2"/>
      <c r="D158" s="251"/>
      <c r="E158" s="2"/>
      <c r="F158" s="2"/>
      <c r="G158" s="118"/>
      <c r="H158" s="233"/>
      <c r="I158" s="115"/>
      <c r="J158" s="115"/>
      <c r="K158" s="2"/>
      <c r="L158" s="2"/>
      <c r="M158" s="2"/>
      <c r="N158" s="2"/>
      <c r="O158" s="2"/>
      <c r="P158" s="215"/>
      <c r="Q158" s="215"/>
      <c r="R158" s="215"/>
      <c r="S158" s="2"/>
      <c r="T158" s="2"/>
      <c r="U158" s="2"/>
      <c r="V158" s="2"/>
      <c r="W158" s="2"/>
      <c r="X158" s="2"/>
      <c r="Y158" s="2"/>
      <c r="Z158" s="118"/>
      <c r="AA158" s="118"/>
      <c r="AB158" s="115"/>
      <c r="AC158" s="2"/>
      <c r="AD158" s="2"/>
      <c r="AE158" s="157"/>
      <c r="AF158" s="158"/>
      <c r="AG158" s="158"/>
      <c r="AH158" s="158"/>
    </row>
    <row r="159" spans="1:34" ht="30" customHeight="1">
      <c r="A159" s="2"/>
      <c r="B159" s="2"/>
      <c r="C159" s="2"/>
      <c r="D159" s="251"/>
      <c r="E159" s="2"/>
      <c r="F159" s="2"/>
      <c r="G159" s="118"/>
      <c r="H159" s="233"/>
      <c r="I159" s="115"/>
      <c r="J159" s="115"/>
      <c r="K159" s="2"/>
      <c r="L159" s="2"/>
      <c r="M159" s="2"/>
      <c r="N159" s="2"/>
      <c r="O159" s="2"/>
      <c r="P159" s="215"/>
      <c r="Q159" s="215"/>
      <c r="R159" s="215"/>
      <c r="S159" s="2"/>
      <c r="T159" s="2"/>
      <c r="U159" s="2"/>
      <c r="V159" s="2"/>
      <c r="W159" s="2"/>
      <c r="X159" s="2"/>
      <c r="Y159" s="2"/>
      <c r="Z159" s="118"/>
      <c r="AA159" s="118"/>
      <c r="AB159" s="115"/>
      <c r="AC159" s="2"/>
      <c r="AD159" s="2"/>
      <c r="AE159" s="157"/>
      <c r="AF159" s="158"/>
      <c r="AG159" s="158"/>
      <c r="AH159" s="158"/>
    </row>
    <row r="160" spans="1:34" ht="30" customHeight="1">
      <c r="A160" s="2"/>
      <c r="B160" s="2"/>
      <c r="C160" s="2"/>
      <c r="D160" s="251"/>
      <c r="E160" s="2"/>
      <c r="F160" s="2"/>
      <c r="G160" s="118"/>
      <c r="H160" s="233"/>
      <c r="I160" s="115"/>
      <c r="J160" s="115"/>
      <c r="K160" s="2"/>
      <c r="L160" s="2"/>
      <c r="M160" s="2"/>
      <c r="N160" s="2"/>
      <c r="O160" s="2"/>
      <c r="P160" s="215"/>
      <c r="Q160" s="215"/>
      <c r="R160" s="215"/>
      <c r="S160" s="2"/>
      <c r="T160" s="2"/>
      <c r="U160" s="2"/>
      <c r="V160" s="2"/>
      <c r="W160" s="2"/>
      <c r="X160" s="2"/>
      <c r="Y160" s="2"/>
      <c r="Z160" s="118"/>
      <c r="AA160" s="118"/>
      <c r="AB160" s="115"/>
      <c r="AC160" s="2"/>
      <c r="AD160" s="2"/>
      <c r="AE160" s="157"/>
      <c r="AF160" s="158"/>
      <c r="AG160" s="158"/>
      <c r="AH160" s="158"/>
    </row>
    <row r="161" spans="1:34" ht="30" customHeight="1">
      <c r="A161" s="2"/>
      <c r="B161" s="2"/>
      <c r="C161" s="2"/>
      <c r="D161" s="251"/>
      <c r="E161" s="2"/>
      <c r="F161" s="2"/>
      <c r="G161" s="118"/>
      <c r="H161" s="233"/>
      <c r="I161" s="115"/>
      <c r="J161" s="115"/>
      <c r="K161" s="2"/>
      <c r="L161" s="2"/>
      <c r="M161" s="2"/>
      <c r="N161" s="2"/>
      <c r="O161" s="2"/>
      <c r="P161" s="215"/>
      <c r="Q161" s="215"/>
      <c r="R161" s="215"/>
      <c r="S161" s="2"/>
      <c r="T161" s="2"/>
      <c r="U161" s="2"/>
      <c r="V161" s="2"/>
      <c r="W161" s="2"/>
      <c r="X161" s="2"/>
      <c r="Y161" s="2"/>
      <c r="Z161" s="118"/>
      <c r="AA161" s="118"/>
      <c r="AB161" s="115"/>
      <c r="AC161" s="2"/>
      <c r="AD161" s="2"/>
      <c r="AE161" s="157"/>
      <c r="AF161" s="158"/>
      <c r="AG161" s="158"/>
      <c r="AH161" s="158"/>
    </row>
    <row r="162" spans="1:34" ht="30" customHeight="1">
      <c r="A162" s="2"/>
      <c r="B162" s="2"/>
      <c r="C162" s="2"/>
      <c r="D162" s="251"/>
      <c r="E162" s="2"/>
      <c r="F162" s="2"/>
      <c r="G162" s="118"/>
      <c r="H162" s="233"/>
      <c r="I162" s="115"/>
      <c r="J162" s="115"/>
      <c r="K162" s="2"/>
      <c r="L162" s="2"/>
      <c r="M162" s="2"/>
      <c r="N162" s="2"/>
      <c r="O162" s="2"/>
      <c r="P162" s="215"/>
      <c r="Q162" s="215"/>
      <c r="R162" s="215"/>
      <c r="S162" s="2"/>
      <c r="T162" s="2"/>
      <c r="U162" s="2"/>
      <c r="V162" s="2"/>
      <c r="W162" s="2"/>
      <c r="X162" s="2"/>
      <c r="Y162" s="2"/>
      <c r="Z162" s="118"/>
      <c r="AA162" s="118"/>
      <c r="AB162" s="115"/>
      <c r="AC162" s="2"/>
      <c r="AD162" s="2"/>
      <c r="AE162" s="157"/>
      <c r="AF162" s="158"/>
      <c r="AG162" s="158"/>
      <c r="AH162" s="158"/>
    </row>
    <row r="163" spans="1:34" ht="30" customHeight="1">
      <c r="A163" s="2"/>
      <c r="B163" s="2"/>
      <c r="C163" s="2"/>
      <c r="D163" s="251"/>
      <c r="E163" s="2"/>
      <c r="F163" s="2"/>
      <c r="G163" s="118"/>
      <c r="H163" s="233"/>
      <c r="I163" s="115"/>
      <c r="J163" s="115"/>
      <c r="K163" s="2"/>
      <c r="L163" s="2"/>
      <c r="M163" s="2"/>
      <c r="N163" s="2"/>
      <c r="O163" s="2"/>
      <c r="P163" s="215"/>
      <c r="Q163" s="215"/>
      <c r="R163" s="215"/>
      <c r="S163" s="2"/>
      <c r="T163" s="2"/>
      <c r="U163" s="2"/>
      <c r="V163" s="2"/>
      <c r="W163" s="2"/>
      <c r="X163" s="2"/>
      <c r="Y163" s="2"/>
      <c r="Z163" s="118"/>
      <c r="AA163" s="118"/>
      <c r="AB163" s="115"/>
      <c r="AC163" s="2"/>
      <c r="AD163" s="2"/>
      <c r="AE163" s="157"/>
      <c r="AF163" s="158"/>
      <c r="AG163" s="158"/>
      <c r="AH163" s="158"/>
    </row>
    <row r="164" spans="1:34" ht="30" customHeight="1">
      <c r="A164" s="2"/>
      <c r="B164" s="2"/>
      <c r="C164" s="2"/>
      <c r="D164" s="251"/>
      <c r="E164" s="2"/>
      <c r="F164" s="2"/>
      <c r="G164" s="118"/>
      <c r="H164" s="233"/>
      <c r="I164" s="115"/>
      <c r="J164" s="115"/>
      <c r="K164" s="2"/>
      <c r="L164" s="2"/>
      <c r="M164" s="2"/>
      <c r="N164" s="2"/>
      <c r="O164" s="2"/>
      <c r="P164" s="215"/>
      <c r="Q164" s="215"/>
      <c r="R164" s="215"/>
      <c r="S164" s="2"/>
      <c r="T164" s="2"/>
      <c r="U164" s="2"/>
      <c r="V164" s="2"/>
      <c r="W164" s="2"/>
      <c r="X164" s="2"/>
      <c r="Y164" s="2"/>
      <c r="Z164" s="118"/>
      <c r="AA164" s="118"/>
      <c r="AB164" s="115"/>
      <c r="AC164" s="2"/>
      <c r="AD164" s="2"/>
      <c r="AE164" s="157"/>
      <c r="AF164" s="158"/>
      <c r="AG164" s="158"/>
      <c r="AH164" s="158"/>
    </row>
    <row r="165" spans="1:34" ht="30" customHeight="1">
      <c r="A165" s="2"/>
      <c r="B165" s="2"/>
      <c r="C165" s="2"/>
      <c r="D165" s="251"/>
      <c r="E165" s="2"/>
      <c r="F165" s="2"/>
      <c r="G165" s="118"/>
      <c r="H165" s="233"/>
      <c r="I165" s="115"/>
      <c r="J165" s="115"/>
      <c r="K165" s="2"/>
      <c r="L165" s="2"/>
      <c r="M165" s="2"/>
      <c r="N165" s="2"/>
      <c r="O165" s="2"/>
      <c r="P165" s="215"/>
      <c r="Q165" s="215"/>
      <c r="R165" s="215"/>
      <c r="S165" s="2"/>
      <c r="T165" s="2"/>
      <c r="U165" s="2"/>
      <c r="V165" s="2"/>
      <c r="W165" s="2"/>
      <c r="X165" s="2"/>
      <c r="Y165" s="2"/>
      <c r="Z165" s="118"/>
      <c r="AA165" s="118"/>
      <c r="AB165" s="115"/>
      <c r="AC165" s="2"/>
      <c r="AD165" s="2"/>
      <c r="AE165" s="157"/>
      <c r="AF165" s="158"/>
      <c r="AG165" s="158"/>
      <c r="AH165" s="158"/>
    </row>
    <row r="166" spans="1:34" ht="30" customHeight="1">
      <c r="A166" s="2"/>
      <c r="B166" s="2"/>
      <c r="C166" s="2"/>
      <c r="D166" s="251"/>
      <c r="E166" s="2"/>
      <c r="F166" s="2"/>
      <c r="G166" s="118"/>
      <c r="H166" s="233"/>
      <c r="I166" s="115"/>
      <c r="J166" s="115"/>
      <c r="K166" s="2"/>
      <c r="L166" s="2"/>
      <c r="M166" s="2"/>
      <c r="N166" s="2"/>
      <c r="O166" s="2"/>
      <c r="P166" s="215"/>
      <c r="Q166" s="215"/>
      <c r="R166" s="215"/>
      <c r="S166" s="2"/>
      <c r="T166" s="2"/>
      <c r="U166" s="2"/>
      <c r="V166" s="2"/>
      <c r="W166" s="2"/>
      <c r="X166" s="2"/>
      <c r="Y166" s="2"/>
      <c r="Z166" s="118"/>
      <c r="AA166" s="118"/>
      <c r="AB166" s="115"/>
      <c r="AC166" s="2"/>
      <c r="AD166" s="2"/>
      <c r="AE166" s="157"/>
      <c r="AF166" s="158"/>
      <c r="AG166" s="158"/>
      <c r="AH166" s="158"/>
    </row>
    <row r="167" spans="1:34" ht="30" customHeight="1">
      <c r="A167" s="2"/>
      <c r="B167" s="2"/>
      <c r="C167" s="2"/>
      <c r="D167" s="251"/>
      <c r="E167" s="2"/>
      <c r="F167" s="2"/>
      <c r="G167" s="118"/>
      <c r="H167" s="233"/>
      <c r="I167" s="115"/>
      <c r="J167" s="115"/>
      <c r="K167" s="2"/>
      <c r="L167" s="2"/>
      <c r="M167" s="2"/>
      <c r="N167" s="2"/>
      <c r="O167" s="2"/>
      <c r="P167" s="215"/>
      <c r="Q167" s="215"/>
      <c r="R167" s="215"/>
      <c r="S167" s="2"/>
      <c r="T167" s="2"/>
      <c r="U167" s="2"/>
      <c r="V167" s="2"/>
      <c r="W167" s="2"/>
      <c r="X167" s="2"/>
      <c r="Y167" s="2"/>
      <c r="Z167" s="118"/>
      <c r="AA167" s="118"/>
      <c r="AB167" s="115"/>
      <c r="AC167" s="2"/>
      <c r="AD167" s="2"/>
      <c r="AE167" s="157"/>
      <c r="AF167" s="158"/>
      <c r="AG167" s="158"/>
      <c r="AH167" s="158"/>
    </row>
    <row r="168" spans="1:34" ht="30" customHeight="1">
      <c r="A168" s="2"/>
      <c r="B168" s="2"/>
      <c r="C168" s="2"/>
      <c r="D168" s="251"/>
      <c r="E168" s="2"/>
      <c r="F168" s="2"/>
      <c r="G168" s="118"/>
      <c r="H168" s="233"/>
      <c r="I168" s="115"/>
      <c r="J168" s="115"/>
      <c r="K168" s="2"/>
      <c r="L168" s="2"/>
      <c r="M168" s="2"/>
      <c r="N168" s="2"/>
      <c r="O168" s="2"/>
      <c r="P168" s="215"/>
      <c r="Q168" s="215"/>
      <c r="R168" s="215"/>
      <c r="S168" s="2"/>
      <c r="T168" s="2"/>
      <c r="U168" s="2"/>
      <c r="V168" s="2"/>
      <c r="W168" s="2"/>
      <c r="X168" s="2"/>
      <c r="Y168" s="2"/>
      <c r="Z168" s="118"/>
      <c r="AA168" s="118"/>
      <c r="AB168" s="115"/>
      <c r="AC168" s="2"/>
      <c r="AD168" s="2"/>
      <c r="AE168" s="157"/>
      <c r="AF168" s="158"/>
      <c r="AG168" s="158"/>
      <c r="AH168" s="158"/>
    </row>
    <row r="169" spans="1:34" ht="30" customHeight="1">
      <c r="A169" s="2"/>
      <c r="B169" s="2"/>
      <c r="C169" s="2"/>
      <c r="D169" s="251"/>
      <c r="E169" s="2"/>
      <c r="F169" s="2"/>
      <c r="G169" s="118"/>
      <c r="H169" s="233"/>
      <c r="I169" s="115"/>
      <c r="J169" s="115"/>
      <c r="K169" s="2"/>
      <c r="L169" s="2"/>
      <c r="M169" s="2"/>
      <c r="N169" s="2"/>
      <c r="O169" s="2"/>
      <c r="P169" s="215"/>
      <c r="Q169" s="215"/>
      <c r="R169" s="215"/>
      <c r="S169" s="2"/>
      <c r="T169" s="2"/>
      <c r="U169" s="2"/>
      <c r="V169" s="2"/>
      <c r="W169" s="2"/>
      <c r="X169" s="2"/>
      <c r="Y169" s="2"/>
      <c r="Z169" s="118"/>
      <c r="AA169" s="118"/>
      <c r="AB169" s="115"/>
      <c r="AC169" s="2"/>
      <c r="AD169" s="2"/>
      <c r="AE169" s="157"/>
      <c r="AF169" s="158"/>
      <c r="AG169" s="158"/>
      <c r="AH169" s="158"/>
    </row>
    <row r="170" spans="1:34" ht="30" customHeight="1">
      <c r="A170" s="2"/>
      <c r="B170" s="2"/>
      <c r="C170" s="2"/>
      <c r="D170" s="251"/>
      <c r="E170" s="2"/>
      <c r="F170" s="2"/>
      <c r="G170" s="118"/>
      <c r="H170" s="233"/>
      <c r="I170" s="115"/>
      <c r="J170" s="115"/>
      <c r="K170" s="2"/>
      <c r="L170" s="2"/>
      <c r="M170" s="2"/>
      <c r="N170" s="2"/>
      <c r="O170" s="2"/>
      <c r="P170" s="215"/>
      <c r="Q170" s="215"/>
      <c r="R170" s="215"/>
      <c r="S170" s="2"/>
      <c r="T170" s="2"/>
      <c r="U170" s="2"/>
      <c r="V170" s="2"/>
      <c r="W170" s="2"/>
      <c r="X170" s="2"/>
      <c r="Y170" s="2"/>
      <c r="Z170" s="118"/>
      <c r="AA170" s="118"/>
      <c r="AB170" s="115"/>
      <c r="AC170" s="2"/>
      <c r="AD170" s="2"/>
      <c r="AE170" s="157"/>
      <c r="AF170" s="158"/>
      <c r="AG170" s="158"/>
      <c r="AH170" s="158"/>
    </row>
    <row r="171" spans="1:34" ht="30" customHeight="1">
      <c r="A171" s="2"/>
      <c r="B171" s="2"/>
      <c r="C171" s="2"/>
      <c r="D171" s="251"/>
      <c r="E171" s="2"/>
      <c r="F171" s="2"/>
      <c r="G171" s="118"/>
      <c r="H171" s="233"/>
      <c r="I171" s="115"/>
      <c r="J171" s="115"/>
      <c r="K171" s="2"/>
      <c r="L171" s="2"/>
      <c r="M171" s="2"/>
      <c r="N171" s="2"/>
      <c r="O171" s="2"/>
      <c r="P171" s="215"/>
      <c r="Q171" s="215"/>
      <c r="R171" s="215"/>
      <c r="S171" s="2"/>
      <c r="T171" s="2"/>
      <c r="U171" s="2"/>
      <c r="V171" s="2"/>
      <c r="W171" s="2"/>
      <c r="X171" s="2"/>
      <c r="Y171" s="2"/>
      <c r="Z171" s="118"/>
      <c r="AA171" s="118"/>
      <c r="AB171" s="115"/>
      <c r="AC171" s="2"/>
      <c r="AD171" s="2"/>
      <c r="AE171" s="157"/>
      <c r="AF171" s="158"/>
      <c r="AG171" s="158"/>
      <c r="AH171" s="158"/>
    </row>
    <row r="172" spans="1:34" ht="30" customHeight="1">
      <c r="A172" s="2"/>
      <c r="B172" s="2"/>
      <c r="C172" s="2"/>
      <c r="D172" s="251"/>
      <c r="E172" s="2"/>
      <c r="F172" s="2"/>
      <c r="G172" s="118"/>
      <c r="H172" s="233"/>
      <c r="I172" s="115"/>
      <c r="J172" s="115"/>
      <c r="K172" s="2"/>
      <c r="L172" s="2"/>
      <c r="M172" s="2"/>
      <c r="N172" s="2"/>
      <c r="O172" s="2"/>
      <c r="P172" s="215"/>
      <c r="Q172" s="215"/>
      <c r="R172" s="215"/>
      <c r="S172" s="2"/>
      <c r="T172" s="2"/>
      <c r="U172" s="2"/>
      <c r="V172" s="2"/>
      <c r="W172" s="2"/>
      <c r="X172" s="2"/>
      <c r="Y172" s="2"/>
      <c r="Z172" s="118"/>
      <c r="AA172" s="118"/>
      <c r="AB172" s="115"/>
      <c r="AC172" s="2"/>
      <c r="AD172" s="2"/>
      <c r="AE172" s="157"/>
      <c r="AF172" s="158"/>
      <c r="AG172" s="158"/>
      <c r="AH172" s="158"/>
    </row>
    <row r="173" spans="1:34" ht="30" customHeight="1">
      <c r="A173" s="2"/>
      <c r="B173" s="2"/>
      <c r="C173" s="2"/>
      <c r="D173" s="251"/>
      <c r="E173" s="2"/>
      <c r="F173" s="2"/>
      <c r="G173" s="118"/>
      <c r="H173" s="233"/>
      <c r="I173" s="115"/>
      <c r="J173" s="115"/>
      <c r="K173" s="2"/>
      <c r="L173" s="2"/>
      <c r="M173" s="2"/>
      <c r="N173" s="2"/>
      <c r="O173" s="2"/>
      <c r="P173" s="215"/>
      <c r="Q173" s="215"/>
      <c r="R173" s="215"/>
      <c r="S173" s="2"/>
      <c r="T173" s="2"/>
      <c r="U173" s="2"/>
      <c r="V173" s="2"/>
      <c r="W173" s="2"/>
      <c r="X173" s="2"/>
      <c r="Y173" s="2"/>
      <c r="Z173" s="118"/>
      <c r="AA173" s="118"/>
      <c r="AB173" s="115"/>
      <c r="AC173" s="2"/>
      <c r="AD173" s="2"/>
      <c r="AE173" s="157"/>
      <c r="AF173" s="158"/>
      <c r="AG173" s="158"/>
      <c r="AH173" s="158"/>
    </row>
    <row r="174" spans="1:34" ht="30" customHeight="1">
      <c r="A174" s="2"/>
      <c r="B174" s="2"/>
      <c r="C174" s="2"/>
      <c r="D174" s="251"/>
      <c r="E174" s="2"/>
      <c r="F174" s="2"/>
      <c r="G174" s="118"/>
      <c r="H174" s="233"/>
      <c r="I174" s="115"/>
      <c r="J174" s="115"/>
      <c r="K174" s="2"/>
      <c r="L174" s="2"/>
      <c r="M174" s="2"/>
      <c r="N174" s="2"/>
      <c r="O174" s="2"/>
      <c r="P174" s="215"/>
      <c r="Q174" s="215"/>
      <c r="R174" s="215"/>
      <c r="S174" s="2"/>
      <c r="T174" s="2"/>
      <c r="U174" s="2"/>
      <c r="V174" s="2"/>
      <c r="W174" s="2"/>
      <c r="X174" s="2"/>
      <c r="Y174" s="2"/>
      <c r="Z174" s="118"/>
      <c r="AA174" s="118"/>
      <c r="AB174" s="115"/>
      <c r="AC174" s="2"/>
      <c r="AD174" s="2"/>
      <c r="AE174" s="157"/>
      <c r="AF174" s="158"/>
      <c r="AG174" s="158"/>
      <c r="AH174" s="158"/>
    </row>
    <row r="175" spans="1:34" ht="30" customHeight="1">
      <c r="A175" s="2"/>
      <c r="B175" s="2"/>
      <c r="C175" s="2"/>
      <c r="D175" s="251"/>
      <c r="E175" s="2"/>
      <c r="F175" s="2"/>
      <c r="G175" s="118"/>
      <c r="H175" s="233"/>
      <c r="I175" s="115"/>
      <c r="J175" s="115"/>
      <c r="K175" s="2"/>
      <c r="L175" s="2"/>
      <c r="M175" s="2"/>
      <c r="N175" s="2"/>
      <c r="O175" s="2"/>
      <c r="P175" s="215"/>
      <c r="Q175" s="215"/>
      <c r="R175" s="215"/>
      <c r="S175" s="2"/>
      <c r="T175" s="2"/>
      <c r="U175" s="2"/>
      <c r="V175" s="2"/>
      <c r="W175" s="2"/>
      <c r="X175" s="2"/>
      <c r="Y175" s="2"/>
      <c r="Z175" s="118"/>
      <c r="AA175" s="118"/>
      <c r="AB175" s="115"/>
      <c r="AC175" s="2"/>
      <c r="AD175" s="2"/>
      <c r="AE175" s="157"/>
      <c r="AF175" s="158"/>
      <c r="AG175" s="158"/>
      <c r="AH175" s="158"/>
    </row>
    <row r="176" spans="1:34" ht="30" customHeight="1">
      <c r="A176" s="2"/>
      <c r="B176" s="2"/>
      <c r="C176" s="2"/>
      <c r="D176" s="251"/>
      <c r="E176" s="2"/>
      <c r="F176" s="2"/>
      <c r="G176" s="118"/>
      <c r="H176" s="233"/>
      <c r="I176" s="115"/>
      <c r="J176" s="115"/>
      <c r="K176" s="2"/>
      <c r="L176" s="2"/>
      <c r="M176" s="2"/>
      <c r="N176" s="2"/>
      <c r="O176" s="2"/>
      <c r="P176" s="215"/>
      <c r="Q176" s="215"/>
      <c r="R176" s="215"/>
      <c r="S176" s="2"/>
      <c r="T176" s="2"/>
      <c r="U176" s="2"/>
      <c r="V176" s="2"/>
      <c r="W176" s="2"/>
      <c r="X176" s="2"/>
      <c r="Y176" s="2"/>
      <c r="Z176" s="118"/>
      <c r="AA176" s="118"/>
      <c r="AB176" s="115"/>
      <c r="AC176" s="2"/>
      <c r="AD176" s="2"/>
      <c r="AE176" s="157"/>
      <c r="AF176" s="158"/>
      <c r="AG176" s="158"/>
      <c r="AH176" s="158"/>
    </row>
    <row r="177" spans="1:34" ht="30" customHeight="1">
      <c r="A177" s="2"/>
      <c r="B177" s="2"/>
      <c r="C177" s="2"/>
      <c r="D177" s="251"/>
      <c r="E177" s="2"/>
      <c r="F177" s="2"/>
      <c r="G177" s="118"/>
      <c r="H177" s="233"/>
      <c r="I177" s="115"/>
      <c r="J177" s="115"/>
      <c r="K177" s="2"/>
      <c r="L177" s="2"/>
      <c r="M177" s="2"/>
      <c r="N177" s="2"/>
      <c r="O177" s="2"/>
      <c r="P177" s="215"/>
      <c r="Q177" s="215"/>
      <c r="R177" s="215"/>
      <c r="S177" s="2"/>
      <c r="T177" s="2"/>
      <c r="U177" s="2"/>
      <c r="V177" s="2"/>
      <c r="W177" s="2"/>
      <c r="X177" s="2"/>
      <c r="Y177" s="2"/>
      <c r="Z177" s="118"/>
      <c r="AA177" s="118"/>
      <c r="AB177" s="115"/>
      <c r="AC177" s="2"/>
      <c r="AD177" s="2"/>
      <c r="AE177" s="157"/>
      <c r="AF177" s="158"/>
      <c r="AG177" s="158"/>
      <c r="AH177" s="158"/>
    </row>
    <row r="178" spans="1:34" ht="30" customHeight="1">
      <c r="A178" s="2"/>
      <c r="B178" s="2"/>
      <c r="C178" s="2"/>
      <c r="D178" s="251"/>
      <c r="E178" s="2"/>
      <c r="F178" s="2"/>
      <c r="G178" s="118"/>
      <c r="H178" s="233"/>
      <c r="I178" s="115"/>
      <c r="J178" s="115"/>
      <c r="K178" s="2"/>
      <c r="L178" s="2"/>
      <c r="M178" s="2"/>
      <c r="N178" s="2"/>
      <c r="O178" s="2"/>
      <c r="P178" s="215"/>
      <c r="Q178" s="215"/>
      <c r="R178" s="215"/>
      <c r="S178" s="2"/>
      <c r="T178" s="2"/>
      <c r="U178" s="2"/>
      <c r="V178" s="2"/>
      <c r="W178" s="2"/>
      <c r="X178" s="2"/>
      <c r="Y178" s="2"/>
      <c r="Z178" s="118"/>
      <c r="AA178" s="118"/>
      <c r="AB178" s="115"/>
      <c r="AC178" s="2"/>
      <c r="AD178" s="2"/>
      <c r="AE178" s="157"/>
      <c r="AF178" s="158"/>
      <c r="AG178" s="158"/>
      <c r="AH178" s="158"/>
    </row>
    <row r="179" spans="1:34" ht="30" customHeight="1">
      <c r="A179" s="2"/>
      <c r="B179" s="2"/>
      <c r="C179" s="2"/>
      <c r="D179" s="251"/>
      <c r="E179" s="2"/>
      <c r="F179" s="2"/>
      <c r="G179" s="118"/>
      <c r="H179" s="233"/>
      <c r="I179" s="115"/>
      <c r="J179" s="115"/>
      <c r="K179" s="2"/>
      <c r="L179" s="2"/>
      <c r="M179" s="2"/>
      <c r="N179" s="2"/>
      <c r="O179" s="2"/>
      <c r="P179" s="215"/>
      <c r="Q179" s="215"/>
      <c r="R179" s="215"/>
      <c r="S179" s="2"/>
      <c r="T179" s="2"/>
      <c r="U179" s="2"/>
      <c r="V179" s="2"/>
      <c r="W179" s="2"/>
      <c r="X179" s="2"/>
      <c r="Y179" s="2"/>
      <c r="Z179" s="118"/>
      <c r="AA179" s="118"/>
      <c r="AB179" s="115"/>
      <c r="AC179" s="2"/>
      <c r="AD179" s="2"/>
      <c r="AE179" s="157"/>
      <c r="AF179" s="158"/>
      <c r="AG179" s="158"/>
      <c r="AH179" s="158"/>
    </row>
    <row r="180" spans="1:34" ht="30" customHeight="1">
      <c r="A180" s="2"/>
      <c r="B180" s="2"/>
      <c r="C180" s="2"/>
      <c r="D180" s="251"/>
      <c r="E180" s="2"/>
      <c r="F180" s="2"/>
      <c r="G180" s="118"/>
      <c r="H180" s="233"/>
      <c r="I180" s="115"/>
      <c r="J180" s="115"/>
      <c r="K180" s="2"/>
      <c r="L180" s="2"/>
      <c r="M180" s="2"/>
      <c r="N180" s="2"/>
      <c r="O180" s="2"/>
      <c r="P180" s="215"/>
      <c r="Q180" s="215"/>
      <c r="R180" s="215"/>
      <c r="S180" s="2"/>
      <c r="T180" s="2"/>
      <c r="U180" s="2"/>
      <c r="V180" s="2"/>
      <c r="W180" s="2"/>
      <c r="X180" s="2"/>
      <c r="Y180" s="2"/>
      <c r="Z180" s="118"/>
      <c r="AA180" s="118"/>
      <c r="AB180" s="115"/>
      <c r="AC180" s="2"/>
      <c r="AD180" s="2"/>
      <c r="AE180" s="157"/>
      <c r="AF180" s="158"/>
      <c r="AG180" s="158"/>
      <c r="AH180" s="158"/>
    </row>
    <row r="181" spans="1:34" ht="30" customHeight="1">
      <c r="A181" s="2"/>
      <c r="B181" s="2"/>
      <c r="C181" s="2"/>
      <c r="D181" s="251"/>
      <c r="E181" s="2"/>
      <c r="F181" s="2"/>
      <c r="G181" s="118"/>
      <c r="H181" s="233"/>
      <c r="I181" s="115"/>
      <c r="J181" s="115"/>
      <c r="K181" s="2"/>
      <c r="L181" s="2"/>
      <c r="M181" s="2"/>
      <c r="N181" s="2"/>
      <c r="O181" s="2"/>
      <c r="P181" s="215"/>
      <c r="Q181" s="215"/>
      <c r="R181" s="215"/>
      <c r="S181" s="2"/>
      <c r="T181" s="2"/>
      <c r="U181" s="2"/>
      <c r="V181" s="2"/>
      <c r="W181" s="2"/>
      <c r="X181" s="2"/>
      <c r="Y181" s="2"/>
      <c r="Z181" s="118"/>
      <c r="AA181" s="118"/>
      <c r="AB181" s="115"/>
      <c r="AC181" s="2"/>
      <c r="AD181" s="2"/>
      <c r="AE181" s="157"/>
      <c r="AF181" s="158"/>
      <c r="AG181" s="158"/>
      <c r="AH181" s="158"/>
    </row>
    <row r="182" spans="1:34" ht="30" customHeight="1">
      <c r="A182" s="2"/>
      <c r="B182" s="2"/>
      <c r="C182" s="2"/>
      <c r="D182" s="251"/>
      <c r="E182" s="2"/>
      <c r="F182" s="2"/>
      <c r="G182" s="118"/>
      <c r="H182" s="233"/>
      <c r="I182" s="115"/>
      <c r="J182" s="115"/>
      <c r="K182" s="2"/>
      <c r="L182" s="2"/>
      <c r="M182" s="2"/>
      <c r="N182" s="2"/>
      <c r="O182" s="2"/>
      <c r="P182" s="215"/>
      <c r="Q182" s="215"/>
      <c r="R182" s="215"/>
      <c r="S182" s="2"/>
      <c r="T182" s="2"/>
      <c r="U182" s="2"/>
      <c r="V182" s="2"/>
      <c r="W182" s="2"/>
      <c r="X182" s="2"/>
      <c r="Y182" s="2"/>
      <c r="Z182" s="118"/>
      <c r="AA182" s="118"/>
      <c r="AB182" s="115"/>
      <c r="AC182" s="2"/>
      <c r="AD182" s="2"/>
      <c r="AE182" s="157"/>
      <c r="AF182" s="158"/>
      <c r="AG182" s="158"/>
      <c r="AH182" s="158"/>
    </row>
    <row r="183" spans="1:34" ht="30" customHeight="1">
      <c r="A183" s="2"/>
      <c r="B183" s="2"/>
      <c r="C183" s="2"/>
      <c r="D183" s="251"/>
      <c r="E183" s="2"/>
      <c r="F183" s="2"/>
      <c r="G183" s="118"/>
      <c r="H183" s="233"/>
      <c r="I183" s="115"/>
      <c r="J183" s="115"/>
      <c r="K183" s="2"/>
      <c r="L183" s="2"/>
      <c r="M183" s="2"/>
      <c r="N183" s="2"/>
      <c r="O183" s="2"/>
      <c r="P183" s="215"/>
      <c r="Q183" s="215"/>
      <c r="R183" s="215"/>
      <c r="S183" s="2"/>
      <c r="T183" s="2"/>
      <c r="U183" s="2"/>
      <c r="V183" s="2"/>
      <c r="W183" s="2"/>
      <c r="X183" s="2"/>
      <c r="Y183" s="2"/>
      <c r="Z183" s="118"/>
      <c r="AA183" s="118"/>
      <c r="AB183" s="115"/>
      <c r="AC183" s="2"/>
      <c r="AD183" s="2"/>
      <c r="AE183" s="157"/>
      <c r="AF183" s="158"/>
      <c r="AG183" s="158"/>
      <c r="AH183" s="158"/>
    </row>
    <row r="184" spans="1:34" ht="30" customHeight="1">
      <c r="A184" s="2"/>
      <c r="B184" s="2"/>
      <c r="C184" s="2"/>
      <c r="D184" s="251"/>
      <c r="E184" s="2"/>
      <c r="F184" s="2"/>
      <c r="G184" s="118"/>
      <c r="H184" s="233"/>
      <c r="I184" s="115"/>
      <c r="J184" s="115"/>
      <c r="K184" s="2"/>
      <c r="L184" s="2"/>
      <c r="M184" s="2"/>
      <c r="N184" s="2"/>
      <c r="O184" s="2"/>
      <c r="P184" s="215"/>
      <c r="Q184" s="215"/>
      <c r="R184" s="215"/>
      <c r="S184" s="2"/>
      <c r="T184" s="2"/>
      <c r="U184" s="2"/>
      <c r="V184" s="2"/>
      <c r="W184" s="2"/>
      <c r="X184" s="2"/>
      <c r="Y184" s="2"/>
      <c r="Z184" s="118"/>
      <c r="AA184" s="118"/>
      <c r="AB184" s="115"/>
      <c r="AC184" s="2"/>
      <c r="AD184" s="2"/>
      <c r="AE184" s="157"/>
      <c r="AF184" s="158"/>
      <c r="AG184" s="158"/>
      <c r="AH184" s="158"/>
    </row>
    <row r="185" spans="1:34" ht="30" customHeight="1">
      <c r="A185" s="2"/>
      <c r="B185" s="2"/>
      <c r="C185" s="2"/>
      <c r="D185" s="251"/>
      <c r="E185" s="2"/>
      <c r="F185" s="2"/>
      <c r="G185" s="118"/>
      <c r="H185" s="233"/>
      <c r="I185" s="115"/>
      <c r="J185" s="115"/>
      <c r="K185" s="2"/>
      <c r="L185" s="2"/>
      <c r="M185" s="2"/>
      <c r="N185" s="2"/>
      <c r="O185" s="2"/>
      <c r="P185" s="215"/>
      <c r="Q185" s="215"/>
      <c r="R185" s="215"/>
      <c r="S185" s="2"/>
      <c r="T185" s="2"/>
      <c r="U185" s="2"/>
      <c r="V185" s="2"/>
      <c r="W185" s="2"/>
      <c r="X185" s="2"/>
      <c r="Y185" s="2"/>
      <c r="Z185" s="118"/>
      <c r="AA185" s="118"/>
      <c r="AB185" s="115"/>
      <c r="AC185" s="2"/>
      <c r="AD185" s="2"/>
      <c r="AE185" s="157"/>
      <c r="AF185" s="158"/>
      <c r="AG185" s="158"/>
      <c r="AH185" s="158"/>
    </row>
    <row r="186" spans="1:34" ht="30" customHeight="1">
      <c r="A186" s="2"/>
      <c r="B186" s="2"/>
      <c r="C186" s="2"/>
      <c r="D186" s="251"/>
      <c r="E186" s="2"/>
      <c r="F186" s="2"/>
      <c r="G186" s="118"/>
      <c r="H186" s="233"/>
      <c r="I186" s="115"/>
      <c r="J186" s="115"/>
      <c r="K186" s="2"/>
      <c r="L186" s="2"/>
      <c r="M186" s="2"/>
      <c r="N186" s="2"/>
      <c r="O186" s="2"/>
      <c r="P186" s="215"/>
      <c r="Q186" s="215"/>
      <c r="R186" s="215"/>
      <c r="S186" s="2"/>
      <c r="T186" s="2"/>
      <c r="U186" s="2"/>
      <c r="V186" s="2"/>
      <c r="W186" s="2"/>
      <c r="X186" s="2"/>
      <c r="Y186" s="2"/>
      <c r="Z186" s="118"/>
      <c r="AA186" s="118"/>
      <c r="AB186" s="115"/>
      <c r="AC186" s="2"/>
      <c r="AD186" s="2"/>
      <c r="AE186" s="157"/>
      <c r="AF186" s="158"/>
      <c r="AG186" s="158"/>
      <c r="AH186" s="158"/>
    </row>
    <row r="187" spans="1:34" ht="30" customHeight="1">
      <c r="A187" s="2"/>
      <c r="B187" s="2"/>
      <c r="C187" s="2"/>
      <c r="D187" s="251"/>
      <c r="E187" s="2"/>
      <c r="F187" s="2"/>
      <c r="G187" s="118"/>
      <c r="H187" s="233"/>
      <c r="I187" s="115"/>
      <c r="J187" s="115"/>
      <c r="K187" s="2"/>
      <c r="L187" s="2"/>
      <c r="M187" s="2"/>
      <c r="N187" s="2"/>
      <c r="O187" s="2"/>
      <c r="P187" s="215"/>
      <c r="Q187" s="215"/>
      <c r="R187" s="215"/>
      <c r="S187" s="2"/>
      <c r="T187" s="2"/>
      <c r="U187" s="2"/>
      <c r="V187" s="2"/>
      <c r="W187" s="2"/>
      <c r="X187" s="2"/>
      <c r="Y187" s="2"/>
      <c r="Z187" s="118"/>
      <c r="AA187" s="118"/>
      <c r="AB187" s="115"/>
      <c r="AC187" s="2"/>
      <c r="AD187" s="2"/>
      <c r="AE187" s="157"/>
      <c r="AF187" s="158"/>
      <c r="AG187" s="158"/>
      <c r="AH187" s="158"/>
    </row>
    <row r="188" spans="1:34" ht="30" customHeight="1">
      <c r="A188" s="2"/>
      <c r="B188" s="2"/>
      <c r="C188" s="2"/>
      <c r="D188" s="251"/>
      <c r="E188" s="2"/>
      <c r="F188" s="2"/>
      <c r="G188" s="118"/>
      <c r="H188" s="233"/>
      <c r="I188" s="115"/>
      <c r="J188" s="115"/>
      <c r="K188" s="2"/>
      <c r="L188" s="2"/>
      <c r="M188" s="2"/>
      <c r="N188" s="2"/>
      <c r="O188" s="2"/>
      <c r="P188" s="215"/>
      <c r="Q188" s="215"/>
      <c r="R188" s="215"/>
      <c r="S188" s="2"/>
      <c r="T188" s="2"/>
      <c r="U188" s="2"/>
      <c r="V188" s="2"/>
      <c r="W188" s="2"/>
      <c r="X188" s="2"/>
      <c r="Y188" s="2"/>
      <c r="Z188" s="118"/>
      <c r="AA188" s="118"/>
      <c r="AB188" s="115"/>
      <c r="AC188" s="2"/>
      <c r="AD188" s="2"/>
      <c r="AE188" s="157"/>
      <c r="AF188" s="158"/>
      <c r="AG188" s="158"/>
      <c r="AH188" s="158"/>
    </row>
    <row r="189" spans="1:34" ht="30" customHeight="1">
      <c r="A189" s="2"/>
      <c r="B189" s="2"/>
      <c r="C189" s="2"/>
      <c r="D189" s="251"/>
      <c r="E189" s="2"/>
      <c r="F189" s="2"/>
      <c r="G189" s="118"/>
      <c r="H189" s="233"/>
      <c r="I189" s="115"/>
      <c r="J189" s="115"/>
      <c r="K189" s="2"/>
      <c r="L189" s="2"/>
      <c r="M189" s="2"/>
      <c r="N189" s="2"/>
      <c r="O189" s="2"/>
      <c r="P189" s="215"/>
      <c r="Q189" s="215"/>
      <c r="R189" s="215"/>
      <c r="S189" s="2"/>
      <c r="T189" s="2"/>
      <c r="U189" s="2"/>
      <c r="V189" s="2"/>
      <c r="W189" s="2"/>
      <c r="X189" s="2"/>
      <c r="Y189" s="2"/>
      <c r="Z189" s="118"/>
      <c r="AA189" s="118"/>
      <c r="AB189" s="115"/>
      <c r="AC189" s="2"/>
      <c r="AD189" s="2"/>
      <c r="AE189" s="157"/>
      <c r="AF189" s="158"/>
      <c r="AG189" s="158"/>
      <c r="AH189" s="158"/>
    </row>
    <row r="190" spans="1:34" ht="30" customHeight="1">
      <c r="A190" s="2"/>
      <c r="B190" s="2"/>
      <c r="C190" s="2"/>
      <c r="D190" s="251"/>
      <c r="E190" s="2"/>
      <c r="F190" s="2"/>
      <c r="G190" s="118"/>
      <c r="H190" s="233"/>
      <c r="I190" s="115"/>
      <c r="J190" s="115"/>
      <c r="K190" s="2"/>
      <c r="L190" s="2"/>
      <c r="M190" s="2"/>
      <c r="N190" s="2"/>
      <c r="O190" s="2"/>
      <c r="P190" s="215"/>
      <c r="Q190" s="215"/>
      <c r="R190" s="215"/>
      <c r="S190" s="2"/>
      <c r="T190" s="2"/>
      <c r="U190" s="2"/>
      <c r="V190" s="2"/>
      <c r="W190" s="2"/>
      <c r="X190" s="2"/>
      <c r="Y190" s="2"/>
      <c r="Z190" s="118"/>
      <c r="AA190" s="118"/>
      <c r="AB190" s="115"/>
      <c r="AC190" s="2"/>
      <c r="AD190" s="2"/>
      <c r="AE190" s="157"/>
      <c r="AF190" s="158"/>
      <c r="AG190" s="158"/>
      <c r="AH190" s="158"/>
    </row>
    <row r="191" spans="1:34" ht="30" customHeight="1">
      <c r="A191" s="2"/>
      <c r="B191" s="2"/>
      <c r="C191" s="2"/>
      <c r="D191" s="251"/>
      <c r="E191" s="2"/>
      <c r="F191" s="2"/>
      <c r="G191" s="118"/>
      <c r="H191" s="233"/>
      <c r="I191" s="115"/>
      <c r="J191" s="115"/>
      <c r="K191" s="2"/>
      <c r="L191" s="2"/>
      <c r="M191" s="2"/>
      <c r="N191" s="2"/>
      <c r="O191" s="2"/>
      <c r="P191" s="215"/>
      <c r="Q191" s="215"/>
      <c r="R191" s="215"/>
      <c r="S191" s="2"/>
      <c r="T191" s="2"/>
      <c r="U191" s="2"/>
      <c r="V191" s="2"/>
      <c r="W191" s="2"/>
      <c r="X191" s="2"/>
      <c r="Y191" s="2"/>
      <c r="Z191" s="118"/>
      <c r="AA191" s="118"/>
      <c r="AB191" s="115"/>
      <c r="AC191" s="2"/>
      <c r="AD191" s="2"/>
      <c r="AE191" s="157"/>
      <c r="AF191" s="158"/>
      <c r="AG191" s="158"/>
      <c r="AH191" s="158"/>
    </row>
    <row r="192" spans="1:34" ht="30" customHeight="1">
      <c r="A192" s="2"/>
      <c r="B192" s="2"/>
      <c r="C192" s="2"/>
      <c r="D192" s="251"/>
      <c r="E192" s="2"/>
      <c r="F192" s="2"/>
      <c r="G192" s="118"/>
      <c r="H192" s="233"/>
      <c r="I192" s="115"/>
      <c r="J192" s="115"/>
      <c r="K192" s="2"/>
      <c r="L192" s="2"/>
      <c r="M192" s="2"/>
      <c r="N192" s="2"/>
      <c r="O192" s="2"/>
      <c r="P192" s="215"/>
      <c r="Q192" s="215"/>
      <c r="R192" s="215"/>
      <c r="S192" s="2"/>
      <c r="T192" s="2"/>
      <c r="U192" s="2"/>
      <c r="V192" s="2"/>
      <c r="W192" s="2"/>
      <c r="X192" s="2"/>
      <c r="Y192" s="2"/>
      <c r="Z192" s="118"/>
      <c r="AA192" s="118"/>
      <c r="AB192" s="115"/>
      <c r="AC192" s="2"/>
      <c r="AD192" s="2"/>
      <c r="AE192" s="157"/>
      <c r="AF192" s="158"/>
      <c r="AG192" s="158"/>
      <c r="AH192" s="158"/>
    </row>
    <row r="193" spans="1:34" ht="30" customHeight="1">
      <c r="A193" s="2"/>
      <c r="B193" s="2"/>
      <c r="C193" s="2"/>
      <c r="D193" s="251"/>
      <c r="E193" s="2"/>
      <c r="F193" s="2"/>
      <c r="G193" s="118"/>
      <c r="H193" s="233"/>
      <c r="I193" s="115"/>
      <c r="J193" s="115"/>
      <c r="K193" s="2"/>
      <c r="L193" s="2"/>
      <c r="M193" s="2"/>
      <c r="N193" s="2"/>
      <c r="O193" s="2"/>
      <c r="P193" s="215"/>
      <c r="Q193" s="215"/>
      <c r="R193" s="215"/>
      <c r="S193" s="2"/>
      <c r="T193" s="2"/>
      <c r="U193" s="2"/>
      <c r="V193" s="2"/>
      <c r="W193" s="2"/>
      <c r="X193" s="2"/>
      <c r="Y193" s="2"/>
      <c r="Z193" s="118"/>
      <c r="AA193" s="118"/>
      <c r="AB193" s="115"/>
      <c r="AC193" s="2"/>
      <c r="AD193" s="2"/>
      <c r="AE193" s="157"/>
      <c r="AF193" s="158"/>
      <c r="AG193" s="158"/>
      <c r="AH193" s="158"/>
    </row>
    <row r="194" spans="1:34" ht="30" customHeight="1">
      <c r="A194" s="2"/>
      <c r="B194" s="2"/>
      <c r="C194" s="2"/>
      <c r="D194" s="251"/>
      <c r="E194" s="2"/>
      <c r="F194" s="2"/>
      <c r="G194" s="118"/>
      <c r="H194" s="233"/>
      <c r="I194" s="115"/>
      <c r="J194" s="115"/>
      <c r="K194" s="2"/>
      <c r="L194" s="2"/>
      <c r="M194" s="2"/>
      <c r="N194" s="2"/>
      <c r="O194" s="2"/>
      <c r="P194" s="215"/>
      <c r="Q194" s="215"/>
      <c r="R194" s="215"/>
      <c r="S194" s="2"/>
      <c r="T194" s="2"/>
      <c r="U194" s="2"/>
      <c r="V194" s="2"/>
      <c r="W194" s="2"/>
      <c r="X194" s="2"/>
      <c r="Y194" s="2"/>
      <c r="Z194" s="118"/>
      <c r="AA194" s="118"/>
      <c r="AB194" s="115"/>
      <c r="AC194" s="2"/>
      <c r="AD194" s="2"/>
      <c r="AE194" s="157"/>
      <c r="AF194" s="158"/>
      <c r="AG194" s="158"/>
      <c r="AH194" s="158"/>
    </row>
    <row r="195" spans="1:34" ht="30" customHeight="1">
      <c r="A195" s="2"/>
      <c r="B195" s="2"/>
      <c r="C195" s="2"/>
      <c r="D195" s="251"/>
      <c r="E195" s="2"/>
      <c r="F195" s="2"/>
      <c r="G195" s="118"/>
      <c r="H195" s="233"/>
      <c r="I195" s="115"/>
      <c r="J195" s="115"/>
      <c r="K195" s="2"/>
      <c r="L195" s="2"/>
      <c r="M195" s="2"/>
      <c r="N195" s="2"/>
      <c r="O195" s="2"/>
      <c r="P195" s="215"/>
      <c r="Q195" s="215"/>
      <c r="R195" s="215"/>
      <c r="S195" s="2"/>
      <c r="T195" s="2"/>
      <c r="U195" s="2"/>
      <c r="V195" s="2"/>
      <c r="W195" s="2"/>
      <c r="X195" s="2"/>
      <c r="Y195" s="2"/>
      <c r="Z195" s="118"/>
      <c r="AA195" s="118"/>
      <c r="AB195" s="115"/>
      <c r="AC195" s="2"/>
      <c r="AD195" s="2"/>
      <c r="AE195" s="157"/>
      <c r="AF195" s="158"/>
      <c r="AG195" s="158"/>
      <c r="AH195" s="158"/>
    </row>
    <row r="196" spans="1:34" ht="30" customHeight="1">
      <c r="A196" s="2"/>
      <c r="B196" s="2"/>
      <c r="C196" s="2"/>
      <c r="D196" s="251"/>
      <c r="E196" s="2"/>
      <c r="F196" s="2"/>
      <c r="G196" s="118"/>
      <c r="H196" s="233"/>
      <c r="I196" s="115"/>
      <c r="J196" s="115"/>
      <c r="K196" s="2"/>
      <c r="L196" s="2"/>
      <c r="M196" s="2"/>
      <c r="N196" s="2"/>
      <c r="O196" s="2"/>
      <c r="P196" s="215"/>
      <c r="Q196" s="215"/>
      <c r="R196" s="215"/>
      <c r="S196" s="2"/>
      <c r="T196" s="2"/>
      <c r="U196" s="2"/>
      <c r="V196" s="2"/>
      <c r="W196" s="2"/>
      <c r="X196" s="2"/>
      <c r="Y196" s="2"/>
      <c r="Z196" s="118"/>
      <c r="AA196" s="118"/>
      <c r="AB196" s="115"/>
      <c r="AC196" s="2"/>
      <c r="AD196" s="2"/>
      <c r="AE196" s="157"/>
      <c r="AF196" s="158"/>
      <c r="AG196" s="158"/>
      <c r="AH196" s="158"/>
    </row>
    <row r="197" spans="1:34" ht="30" customHeight="1">
      <c r="A197" s="2"/>
      <c r="B197" s="2"/>
      <c r="C197" s="2"/>
      <c r="D197" s="251"/>
      <c r="E197" s="2"/>
      <c r="F197" s="2"/>
      <c r="G197" s="118"/>
      <c r="H197" s="233"/>
      <c r="I197" s="115"/>
      <c r="J197" s="115"/>
      <c r="K197" s="2"/>
      <c r="L197" s="2"/>
      <c r="M197" s="2"/>
      <c r="N197" s="2"/>
      <c r="O197" s="2"/>
      <c r="P197" s="215"/>
      <c r="Q197" s="215"/>
      <c r="R197" s="215"/>
      <c r="S197" s="2"/>
      <c r="T197" s="2"/>
      <c r="U197" s="2"/>
      <c r="V197" s="2"/>
      <c r="W197" s="2"/>
      <c r="X197" s="2"/>
      <c r="Y197" s="2"/>
      <c r="Z197" s="118"/>
      <c r="AA197" s="118"/>
      <c r="AB197" s="115"/>
      <c r="AC197" s="2"/>
      <c r="AD197" s="2"/>
      <c r="AE197" s="157"/>
      <c r="AF197" s="158"/>
      <c r="AG197" s="158"/>
      <c r="AH197" s="158"/>
    </row>
    <row r="198" spans="1:34" ht="30" customHeight="1">
      <c r="A198" s="2"/>
      <c r="B198" s="2"/>
      <c r="C198" s="2"/>
      <c r="D198" s="251"/>
      <c r="E198" s="2"/>
      <c r="F198" s="2"/>
      <c r="G198" s="118"/>
      <c r="H198" s="233"/>
      <c r="I198" s="115"/>
      <c r="J198" s="115"/>
      <c r="K198" s="2"/>
      <c r="L198" s="2"/>
      <c r="M198" s="2"/>
      <c r="N198" s="2"/>
      <c r="O198" s="2"/>
      <c r="P198" s="215"/>
      <c r="Q198" s="215"/>
      <c r="R198" s="215"/>
      <c r="S198" s="2"/>
      <c r="T198" s="2"/>
      <c r="U198" s="2"/>
      <c r="V198" s="2"/>
      <c r="W198" s="2"/>
      <c r="X198" s="2"/>
      <c r="Y198" s="2"/>
      <c r="Z198" s="118"/>
      <c r="AA198" s="118"/>
      <c r="AB198" s="115"/>
      <c r="AC198" s="2"/>
      <c r="AD198" s="2"/>
      <c r="AE198" s="157"/>
      <c r="AF198" s="158"/>
      <c r="AG198" s="158"/>
      <c r="AH198" s="158"/>
    </row>
    <row r="199" spans="1:34" ht="30" customHeight="1">
      <c r="A199" s="2"/>
      <c r="B199" s="2"/>
      <c r="C199" s="2"/>
      <c r="D199" s="251"/>
      <c r="E199" s="2"/>
      <c r="F199" s="2"/>
      <c r="G199" s="118"/>
      <c r="H199" s="233"/>
      <c r="I199" s="115"/>
      <c r="J199" s="115"/>
      <c r="K199" s="2"/>
      <c r="L199" s="2"/>
      <c r="M199" s="2"/>
      <c r="N199" s="2"/>
      <c r="O199" s="2"/>
      <c r="P199" s="215"/>
      <c r="Q199" s="215"/>
      <c r="R199" s="215"/>
      <c r="S199" s="2"/>
      <c r="T199" s="2"/>
      <c r="U199" s="2"/>
      <c r="V199" s="2"/>
      <c r="W199" s="2"/>
      <c r="X199" s="2"/>
      <c r="Y199" s="2"/>
      <c r="Z199" s="118"/>
      <c r="AA199" s="118"/>
      <c r="AB199" s="115"/>
      <c r="AC199" s="2"/>
      <c r="AD199" s="2"/>
      <c r="AE199" s="157"/>
      <c r="AF199" s="158"/>
      <c r="AG199" s="158"/>
      <c r="AH199" s="158"/>
    </row>
    <row r="200" spans="1:34" ht="30" customHeight="1">
      <c r="A200" s="2"/>
      <c r="B200" s="2"/>
      <c r="C200" s="2"/>
      <c r="D200" s="251"/>
      <c r="E200" s="2"/>
      <c r="F200" s="2"/>
      <c r="G200" s="118"/>
      <c r="H200" s="233"/>
      <c r="I200" s="115"/>
      <c r="J200" s="115"/>
      <c r="K200" s="2"/>
      <c r="L200" s="2"/>
      <c r="M200" s="2"/>
      <c r="N200" s="2"/>
      <c r="O200" s="2"/>
      <c r="P200" s="215"/>
      <c r="Q200" s="215"/>
      <c r="R200" s="215"/>
      <c r="S200" s="2"/>
      <c r="T200" s="2"/>
      <c r="U200" s="2"/>
      <c r="V200" s="2"/>
      <c r="W200" s="2"/>
      <c r="X200" s="2"/>
      <c r="Y200" s="2"/>
      <c r="Z200" s="118"/>
      <c r="AA200" s="118"/>
      <c r="AB200" s="115"/>
      <c r="AC200" s="2"/>
      <c r="AD200" s="2"/>
      <c r="AE200" s="157"/>
      <c r="AF200" s="158"/>
      <c r="AG200" s="158"/>
      <c r="AH200" s="158"/>
    </row>
    <row r="201" spans="1:34" ht="30" customHeight="1">
      <c r="A201" s="2"/>
      <c r="B201" s="2"/>
      <c r="C201" s="2"/>
      <c r="D201" s="251"/>
      <c r="E201" s="2"/>
      <c r="F201" s="2"/>
      <c r="G201" s="118"/>
      <c r="H201" s="233"/>
      <c r="I201" s="115"/>
      <c r="J201" s="115"/>
      <c r="K201" s="2"/>
      <c r="L201" s="2"/>
      <c r="M201" s="2"/>
      <c r="N201" s="2"/>
      <c r="O201" s="2"/>
      <c r="P201" s="215"/>
      <c r="Q201" s="215"/>
      <c r="R201" s="215"/>
      <c r="S201" s="2"/>
      <c r="T201" s="2"/>
      <c r="U201" s="2"/>
      <c r="V201" s="2"/>
      <c r="W201" s="2"/>
      <c r="X201" s="2"/>
      <c r="Y201" s="2"/>
      <c r="Z201" s="118"/>
      <c r="AA201" s="118"/>
      <c r="AB201" s="115"/>
      <c r="AC201" s="2"/>
      <c r="AD201" s="2"/>
      <c r="AE201" s="157"/>
      <c r="AF201" s="158"/>
      <c r="AG201" s="158"/>
      <c r="AH201" s="158"/>
    </row>
    <row r="202" spans="1:34" ht="30" customHeight="1">
      <c r="A202" s="2"/>
      <c r="B202" s="2"/>
      <c r="C202" s="2"/>
      <c r="D202" s="251"/>
      <c r="E202" s="2"/>
      <c r="F202" s="2"/>
      <c r="G202" s="118"/>
      <c r="H202" s="233"/>
      <c r="I202" s="115"/>
      <c r="J202" s="115"/>
      <c r="K202" s="2"/>
      <c r="L202" s="2"/>
      <c r="M202" s="2"/>
      <c r="N202" s="2"/>
      <c r="O202" s="2"/>
      <c r="P202" s="215"/>
      <c r="Q202" s="215"/>
      <c r="R202" s="215"/>
      <c r="S202" s="2"/>
      <c r="T202" s="2"/>
      <c r="U202" s="2"/>
      <c r="V202" s="2"/>
      <c r="W202" s="2"/>
      <c r="X202" s="2"/>
      <c r="Y202" s="2"/>
      <c r="Z202" s="118"/>
      <c r="AA202" s="118"/>
      <c r="AB202" s="115"/>
      <c r="AC202" s="2"/>
      <c r="AD202" s="2"/>
      <c r="AE202" s="157"/>
      <c r="AF202" s="158"/>
      <c r="AG202" s="158"/>
      <c r="AH202" s="158"/>
    </row>
    <row r="203" spans="1:34" ht="30" customHeight="1">
      <c r="A203" s="2"/>
      <c r="B203" s="2"/>
      <c r="C203" s="2"/>
      <c r="D203" s="251"/>
      <c r="E203" s="2"/>
      <c r="F203" s="2"/>
      <c r="G203" s="118"/>
      <c r="H203" s="233"/>
      <c r="I203" s="115"/>
      <c r="J203" s="115"/>
      <c r="K203" s="2"/>
      <c r="L203" s="2"/>
      <c r="M203" s="2"/>
      <c r="N203" s="2"/>
      <c r="O203" s="2"/>
      <c r="P203" s="215"/>
      <c r="Q203" s="215"/>
      <c r="R203" s="215"/>
      <c r="S203" s="2"/>
      <c r="T203" s="2"/>
      <c r="U203" s="2"/>
      <c r="V203" s="2"/>
      <c r="W203" s="2"/>
      <c r="X203" s="2"/>
      <c r="Y203" s="2"/>
      <c r="Z203" s="118"/>
      <c r="AA203" s="118"/>
      <c r="AB203" s="115"/>
      <c r="AC203" s="2"/>
      <c r="AD203" s="2"/>
      <c r="AE203" s="157"/>
      <c r="AF203" s="158"/>
      <c r="AG203" s="158"/>
      <c r="AH203" s="158"/>
    </row>
    <row r="204" spans="1:34" ht="30" customHeight="1">
      <c r="A204" s="2"/>
      <c r="B204" s="2"/>
      <c r="C204" s="2"/>
      <c r="D204" s="251"/>
      <c r="E204" s="2"/>
      <c r="F204" s="2"/>
      <c r="G204" s="118"/>
      <c r="H204" s="233"/>
      <c r="I204" s="115"/>
      <c r="J204" s="115"/>
      <c r="K204" s="2"/>
      <c r="L204" s="2"/>
      <c r="M204" s="2"/>
      <c r="N204" s="2"/>
      <c r="O204" s="2"/>
      <c r="P204" s="215"/>
      <c r="Q204" s="215"/>
      <c r="R204" s="215"/>
      <c r="S204" s="2"/>
      <c r="T204" s="2"/>
      <c r="U204" s="2"/>
      <c r="V204" s="2"/>
      <c r="W204" s="2"/>
      <c r="X204" s="2"/>
      <c r="Y204" s="2"/>
      <c r="Z204" s="118"/>
      <c r="AA204" s="118"/>
      <c r="AB204" s="115"/>
      <c r="AC204" s="2"/>
      <c r="AD204" s="2"/>
      <c r="AE204" s="157"/>
      <c r="AF204" s="158"/>
      <c r="AG204" s="158"/>
      <c r="AH204" s="158"/>
    </row>
    <row r="205" spans="1:34" ht="30" customHeight="1">
      <c r="A205" s="2"/>
      <c r="B205" s="2"/>
      <c r="C205" s="2"/>
      <c r="D205" s="251"/>
      <c r="E205" s="2"/>
      <c r="F205" s="2"/>
      <c r="G205" s="118"/>
      <c r="H205" s="233"/>
      <c r="I205" s="115"/>
      <c r="J205" s="115"/>
      <c r="K205" s="2"/>
      <c r="L205" s="2"/>
      <c r="M205" s="2"/>
      <c r="N205" s="2"/>
      <c r="O205" s="2"/>
      <c r="P205" s="215"/>
      <c r="Q205" s="215"/>
      <c r="R205" s="215"/>
      <c r="S205" s="2"/>
      <c r="T205" s="2"/>
      <c r="U205" s="2"/>
      <c r="V205" s="2"/>
      <c r="W205" s="2"/>
      <c r="X205" s="2"/>
      <c r="Y205" s="2"/>
      <c r="Z205" s="118"/>
      <c r="AA205" s="118"/>
      <c r="AB205" s="115"/>
      <c r="AC205" s="2"/>
      <c r="AD205" s="2"/>
      <c r="AE205" s="157"/>
      <c r="AF205" s="158"/>
      <c r="AG205" s="158"/>
      <c r="AH205" s="158"/>
    </row>
    <row r="206" spans="1:34" ht="30" customHeight="1">
      <c r="A206" s="2"/>
      <c r="B206" s="2"/>
      <c r="C206" s="2"/>
      <c r="D206" s="251"/>
      <c r="E206" s="2"/>
      <c r="F206" s="2"/>
      <c r="G206" s="118"/>
      <c r="H206" s="233"/>
      <c r="I206" s="115"/>
      <c r="J206" s="115"/>
      <c r="K206" s="2"/>
      <c r="L206" s="2"/>
      <c r="M206" s="2"/>
      <c r="N206" s="2"/>
      <c r="O206" s="2"/>
      <c r="P206" s="215"/>
      <c r="Q206" s="215"/>
      <c r="R206" s="215"/>
      <c r="S206" s="2"/>
      <c r="T206" s="2"/>
      <c r="U206" s="2"/>
      <c r="V206" s="2"/>
      <c r="W206" s="2"/>
      <c r="X206" s="2"/>
      <c r="Y206" s="2"/>
      <c r="Z206" s="118"/>
      <c r="AA206" s="118"/>
      <c r="AB206" s="115"/>
      <c r="AC206" s="2"/>
      <c r="AD206" s="2"/>
      <c r="AE206" s="157"/>
      <c r="AF206" s="158"/>
      <c r="AG206" s="158"/>
      <c r="AH206" s="158"/>
    </row>
    <row r="207" spans="1:34" ht="30" customHeight="1">
      <c r="A207" s="2"/>
      <c r="B207" s="2"/>
      <c r="C207" s="2"/>
      <c r="D207" s="251"/>
      <c r="E207" s="2"/>
      <c r="F207" s="2"/>
      <c r="G207" s="118"/>
      <c r="H207" s="233"/>
      <c r="I207" s="115"/>
      <c r="J207" s="115"/>
      <c r="K207" s="2"/>
      <c r="L207" s="2"/>
      <c r="M207" s="2"/>
      <c r="N207" s="2"/>
      <c r="O207" s="2"/>
      <c r="P207" s="215"/>
      <c r="Q207" s="215"/>
      <c r="R207" s="215"/>
      <c r="S207" s="2"/>
      <c r="T207" s="2"/>
      <c r="U207" s="2"/>
      <c r="V207" s="2"/>
      <c r="W207" s="2"/>
      <c r="X207" s="2"/>
      <c r="Y207" s="2"/>
      <c r="Z207" s="118"/>
      <c r="AA207" s="118"/>
      <c r="AB207" s="115"/>
      <c r="AC207" s="2"/>
      <c r="AD207" s="2"/>
      <c r="AE207" s="157"/>
      <c r="AF207" s="158"/>
      <c r="AG207" s="158"/>
      <c r="AH207" s="158"/>
    </row>
    <row r="208" spans="1:34" ht="30" customHeight="1">
      <c r="A208" s="2"/>
      <c r="B208" s="2"/>
      <c r="C208" s="2"/>
      <c r="D208" s="251"/>
      <c r="E208" s="2"/>
      <c r="F208" s="2"/>
      <c r="G208" s="118"/>
      <c r="H208" s="233"/>
      <c r="I208" s="115"/>
      <c r="J208" s="115"/>
      <c r="K208" s="2"/>
      <c r="L208" s="2"/>
      <c r="M208" s="2"/>
      <c r="N208" s="2"/>
      <c r="O208" s="2"/>
      <c r="P208" s="215"/>
      <c r="Q208" s="215"/>
      <c r="R208" s="215"/>
      <c r="S208" s="2"/>
      <c r="T208" s="2"/>
      <c r="U208" s="2"/>
      <c r="V208" s="2"/>
      <c r="W208" s="2"/>
      <c r="X208" s="2"/>
      <c r="Y208" s="2"/>
      <c r="Z208" s="118"/>
      <c r="AA208" s="118"/>
      <c r="AB208" s="115"/>
      <c r="AC208" s="2"/>
      <c r="AD208" s="2"/>
      <c r="AE208" s="157"/>
      <c r="AF208" s="158"/>
      <c r="AG208" s="158"/>
      <c r="AH208" s="158"/>
    </row>
    <row r="209" spans="1:34" ht="30" customHeight="1">
      <c r="A209" s="2"/>
      <c r="B209" s="2"/>
      <c r="C209" s="2"/>
      <c r="D209" s="251"/>
      <c r="E209" s="2"/>
      <c r="F209" s="2"/>
      <c r="G209" s="118"/>
      <c r="H209" s="233"/>
      <c r="I209" s="115"/>
      <c r="J209" s="115"/>
      <c r="K209" s="2"/>
      <c r="L209" s="2"/>
      <c r="M209" s="2"/>
      <c r="N209" s="2"/>
      <c r="O209" s="2"/>
      <c r="P209" s="215"/>
      <c r="Q209" s="215"/>
      <c r="R209" s="215"/>
      <c r="S209" s="2"/>
      <c r="T209" s="2"/>
      <c r="U209" s="2"/>
      <c r="V209" s="2"/>
      <c r="W209" s="2"/>
      <c r="X209" s="2"/>
      <c r="Y209" s="2"/>
      <c r="Z209" s="118"/>
      <c r="AA209" s="118"/>
      <c r="AB209" s="115"/>
      <c r="AC209" s="2"/>
      <c r="AD209" s="2"/>
      <c r="AE209" s="157"/>
      <c r="AF209" s="158"/>
      <c r="AG209" s="158"/>
      <c r="AH209" s="158"/>
    </row>
    <row r="210" spans="1:34" ht="30" customHeight="1">
      <c r="A210" s="2"/>
      <c r="B210" s="2"/>
      <c r="C210" s="2"/>
      <c r="D210" s="251"/>
      <c r="E210" s="2"/>
      <c r="F210" s="2"/>
      <c r="G210" s="118"/>
      <c r="H210" s="233"/>
      <c r="I210" s="115"/>
      <c r="J210" s="115"/>
      <c r="K210" s="2"/>
      <c r="L210" s="2"/>
      <c r="M210" s="2"/>
      <c r="N210" s="2"/>
      <c r="O210" s="2"/>
      <c r="P210" s="215"/>
      <c r="Q210" s="215"/>
      <c r="R210" s="215"/>
      <c r="S210" s="2"/>
      <c r="T210" s="2"/>
      <c r="U210" s="2"/>
      <c r="V210" s="2"/>
      <c r="W210" s="2"/>
      <c r="X210" s="2"/>
      <c r="Y210" s="2"/>
      <c r="Z210" s="118"/>
      <c r="AA210" s="118"/>
      <c r="AB210" s="115"/>
      <c r="AC210" s="2"/>
      <c r="AD210" s="2"/>
      <c r="AE210" s="157"/>
      <c r="AF210" s="158"/>
      <c r="AG210" s="158"/>
      <c r="AH210" s="158"/>
    </row>
    <row r="211" spans="1:34" ht="30" customHeight="1">
      <c r="A211" s="2"/>
      <c r="B211" s="2"/>
      <c r="C211" s="2"/>
      <c r="D211" s="251"/>
      <c r="E211" s="2"/>
      <c r="F211" s="2"/>
      <c r="G211" s="118"/>
      <c r="H211" s="233"/>
      <c r="I211" s="115"/>
      <c r="J211" s="115"/>
      <c r="K211" s="2"/>
      <c r="L211" s="2"/>
      <c r="M211" s="2"/>
      <c r="N211" s="2"/>
      <c r="O211" s="2"/>
      <c r="P211" s="215"/>
      <c r="Q211" s="215"/>
      <c r="R211" s="215"/>
      <c r="S211" s="2"/>
      <c r="T211" s="2"/>
      <c r="U211" s="2"/>
      <c r="V211" s="2"/>
      <c r="W211" s="2"/>
      <c r="X211" s="2"/>
      <c r="Y211" s="2"/>
      <c r="Z211" s="118"/>
      <c r="AA211" s="118"/>
      <c r="AB211" s="115"/>
      <c r="AC211" s="2"/>
      <c r="AD211" s="2"/>
      <c r="AE211" s="157"/>
      <c r="AF211" s="158"/>
      <c r="AG211" s="158"/>
      <c r="AH211" s="158"/>
    </row>
    <row r="212" spans="1:34" ht="30" customHeight="1">
      <c r="A212" s="2"/>
      <c r="B212" s="2"/>
      <c r="C212" s="2"/>
      <c r="D212" s="251"/>
      <c r="E212" s="2"/>
      <c r="F212" s="2"/>
      <c r="G212" s="118"/>
      <c r="H212" s="233"/>
      <c r="I212" s="115"/>
      <c r="J212" s="115"/>
      <c r="K212" s="2"/>
      <c r="L212" s="2"/>
      <c r="M212" s="2"/>
      <c r="N212" s="2"/>
      <c r="O212" s="2"/>
      <c r="P212" s="215"/>
      <c r="Q212" s="215"/>
      <c r="R212" s="215"/>
      <c r="S212" s="2"/>
      <c r="T212" s="2"/>
      <c r="U212" s="2"/>
      <c r="V212" s="2"/>
      <c r="W212" s="2"/>
      <c r="X212" s="2"/>
      <c r="Y212" s="2"/>
      <c r="Z212" s="118"/>
      <c r="AA212" s="118"/>
      <c r="AB212" s="115"/>
      <c r="AC212" s="2"/>
      <c r="AD212" s="2"/>
      <c r="AE212" s="157"/>
      <c r="AF212" s="158"/>
      <c r="AG212" s="158"/>
      <c r="AH212" s="158"/>
    </row>
    <row r="213" spans="1:34" ht="30" customHeight="1">
      <c r="A213" s="2"/>
      <c r="B213" s="2"/>
      <c r="C213" s="2"/>
      <c r="D213" s="251"/>
      <c r="E213" s="2"/>
      <c r="F213" s="2"/>
      <c r="G213" s="118"/>
      <c r="H213" s="233"/>
      <c r="I213" s="115"/>
      <c r="J213" s="115"/>
      <c r="K213" s="2"/>
      <c r="L213" s="2"/>
      <c r="M213" s="2"/>
      <c r="N213" s="2"/>
      <c r="O213" s="2"/>
      <c r="P213" s="215"/>
      <c r="Q213" s="215"/>
      <c r="R213" s="215"/>
      <c r="S213" s="2"/>
      <c r="T213" s="2"/>
      <c r="U213" s="2"/>
      <c r="V213" s="2"/>
      <c r="W213" s="2"/>
      <c r="X213" s="2"/>
      <c r="Y213" s="2"/>
      <c r="Z213" s="118"/>
      <c r="AA213" s="118"/>
      <c r="AB213" s="115"/>
      <c r="AC213" s="2"/>
      <c r="AD213" s="2"/>
      <c r="AE213" s="157"/>
      <c r="AF213" s="158"/>
      <c r="AG213" s="158"/>
      <c r="AH213" s="158"/>
    </row>
    <row r="214" spans="1:34" ht="30" customHeight="1">
      <c r="A214" s="2"/>
      <c r="B214" s="2"/>
      <c r="C214" s="2"/>
      <c r="D214" s="251"/>
      <c r="E214" s="2"/>
      <c r="F214" s="2"/>
      <c r="G214" s="118"/>
      <c r="H214" s="233"/>
      <c r="I214" s="115"/>
      <c r="J214" s="115"/>
      <c r="K214" s="2"/>
      <c r="L214" s="2"/>
      <c r="M214" s="2"/>
      <c r="N214" s="2"/>
      <c r="O214" s="2"/>
      <c r="P214" s="215"/>
      <c r="Q214" s="215"/>
      <c r="R214" s="215"/>
      <c r="S214" s="2"/>
      <c r="T214" s="2"/>
      <c r="U214" s="2"/>
      <c r="V214" s="2"/>
      <c r="W214" s="2"/>
      <c r="X214" s="2"/>
      <c r="Y214" s="2"/>
      <c r="Z214" s="118"/>
      <c r="AA214" s="118"/>
      <c r="AB214" s="115"/>
      <c r="AC214" s="2"/>
      <c r="AD214" s="2"/>
      <c r="AE214" s="157"/>
      <c r="AF214" s="158"/>
      <c r="AG214" s="158"/>
      <c r="AH214" s="158"/>
    </row>
    <row r="215" spans="1:34" ht="15.75" customHeight="1">
      <c r="A215" s="2"/>
      <c r="B215" s="2"/>
      <c r="C215" s="2"/>
      <c r="D215" s="251"/>
      <c r="E215" s="2"/>
      <c r="F215" s="2"/>
      <c r="G215" s="118"/>
      <c r="H215" s="233"/>
      <c r="I215" s="115"/>
      <c r="J215" s="115"/>
      <c r="K215" s="2"/>
      <c r="L215" s="2"/>
      <c r="M215" s="2"/>
      <c r="N215" s="2"/>
      <c r="O215" s="2"/>
      <c r="P215" s="215"/>
      <c r="Q215" s="215"/>
      <c r="R215" s="215"/>
      <c r="S215" s="2"/>
      <c r="T215" s="2"/>
      <c r="U215" s="2"/>
      <c r="V215" s="2"/>
      <c r="W215" s="2"/>
      <c r="X215" s="2"/>
      <c r="Y215" s="2"/>
      <c r="Z215" s="118"/>
      <c r="AA215" s="118"/>
      <c r="AB215" s="115"/>
      <c r="AC215" s="2"/>
      <c r="AD215" s="2"/>
      <c r="AE215" s="157"/>
      <c r="AF215" s="158"/>
      <c r="AG215" s="158"/>
      <c r="AH215" s="158"/>
    </row>
    <row r="216" spans="1:34" ht="15.75" customHeight="1">
      <c r="A216" s="2"/>
      <c r="B216" s="2"/>
      <c r="C216" s="2"/>
      <c r="D216" s="251"/>
      <c r="E216" s="2"/>
      <c r="F216" s="2"/>
      <c r="G216" s="118"/>
      <c r="H216" s="233"/>
      <c r="I216" s="115"/>
      <c r="J216" s="115"/>
      <c r="K216" s="2"/>
      <c r="L216" s="2"/>
      <c r="M216" s="2"/>
      <c r="N216" s="2"/>
      <c r="O216" s="2"/>
      <c r="P216" s="215"/>
      <c r="Q216" s="215"/>
      <c r="R216" s="215"/>
      <c r="S216" s="2"/>
      <c r="T216" s="2"/>
      <c r="U216" s="2"/>
      <c r="V216" s="2"/>
      <c r="W216" s="2"/>
      <c r="X216" s="2"/>
      <c r="Y216" s="2"/>
      <c r="Z216" s="118"/>
      <c r="AA216" s="118"/>
      <c r="AB216" s="115"/>
      <c r="AC216" s="2"/>
      <c r="AD216" s="2"/>
      <c r="AE216" s="157"/>
      <c r="AF216" s="158"/>
      <c r="AG216" s="158"/>
      <c r="AH216" s="158"/>
    </row>
    <row r="217" spans="1:34" ht="15.75" customHeight="1">
      <c r="A217" s="2"/>
      <c r="B217" s="2"/>
      <c r="C217" s="2"/>
      <c r="D217" s="251"/>
      <c r="E217" s="2"/>
      <c r="F217" s="2"/>
      <c r="G217" s="118"/>
      <c r="H217" s="233"/>
      <c r="I217" s="115"/>
      <c r="J217" s="115"/>
      <c r="K217" s="2"/>
      <c r="L217" s="2"/>
      <c r="M217" s="2"/>
      <c r="N217" s="2"/>
      <c r="O217" s="2"/>
      <c r="P217" s="215"/>
      <c r="Q217" s="215"/>
      <c r="R217" s="215"/>
      <c r="S217" s="2"/>
      <c r="T217" s="2"/>
      <c r="U217" s="2"/>
      <c r="V217" s="2"/>
      <c r="W217" s="2"/>
      <c r="X217" s="2"/>
      <c r="Y217" s="2"/>
      <c r="Z217" s="118"/>
      <c r="AA217" s="118"/>
      <c r="AB217" s="115"/>
      <c r="AC217" s="2"/>
      <c r="AD217" s="2"/>
      <c r="AE217" s="157"/>
      <c r="AF217" s="158"/>
      <c r="AG217" s="158"/>
      <c r="AH217" s="158"/>
    </row>
    <row r="218" spans="1:34" ht="15.75" customHeight="1">
      <c r="A218" s="2"/>
      <c r="B218" s="2"/>
      <c r="C218" s="2"/>
      <c r="D218" s="251"/>
      <c r="E218" s="2"/>
      <c r="F218" s="2"/>
      <c r="G218" s="118"/>
      <c r="H218" s="233"/>
      <c r="I218" s="115"/>
      <c r="J218" s="115"/>
      <c r="K218" s="2"/>
      <c r="L218" s="2"/>
      <c r="M218" s="2"/>
      <c r="N218" s="2"/>
      <c r="O218" s="2"/>
      <c r="P218" s="215"/>
      <c r="Q218" s="215"/>
      <c r="R218" s="215"/>
      <c r="S218" s="2"/>
      <c r="T218" s="2"/>
      <c r="U218" s="2"/>
      <c r="V218" s="2"/>
      <c r="W218" s="2"/>
      <c r="X218" s="2"/>
      <c r="Y218" s="2"/>
      <c r="Z218" s="118"/>
      <c r="AA218" s="118"/>
      <c r="AB218" s="115"/>
      <c r="AC218" s="2"/>
      <c r="AD218" s="2"/>
      <c r="AE218" s="157"/>
      <c r="AF218" s="158"/>
      <c r="AG218" s="158"/>
      <c r="AH218" s="158"/>
    </row>
    <row r="219" spans="1:34" ht="15.75" customHeight="1">
      <c r="A219" s="2"/>
      <c r="B219" s="2"/>
      <c r="C219" s="2"/>
      <c r="D219" s="251"/>
      <c r="E219" s="2"/>
      <c r="F219" s="2"/>
      <c r="G219" s="118"/>
      <c r="H219" s="233"/>
      <c r="I219" s="115"/>
      <c r="J219" s="115"/>
      <c r="K219" s="2"/>
      <c r="L219" s="2"/>
      <c r="M219" s="2"/>
      <c r="N219" s="2"/>
      <c r="O219" s="2"/>
      <c r="P219" s="215"/>
      <c r="Q219" s="215"/>
      <c r="R219" s="215"/>
      <c r="S219" s="2"/>
      <c r="T219" s="2"/>
      <c r="U219" s="2"/>
      <c r="V219" s="2"/>
      <c r="W219" s="2"/>
      <c r="X219" s="2"/>
      <c r="Y219" s="2"/>
      <c r="Z219" s="118"/>
      <c r="AA219" s="118"/>
      <c r="AB219" s="115"/>
      <c r="AC219" s="2"/>
      <c r="AD219" s="2"/>
      <c r="AE219" s="157"/>
      <c r="AF219" s="158"/>
      <c r="AG219" s="158"/>
      <c r="AH219" s="158"/>
    </row>
    <row r="220" spans="1:34" ht="15.75" customHeight="1">
      <c r="A220" s="2"/>
      <c r="B220" s="2"/>
      <c r="C220" s="2"/>
      <c r="D220" s="251"/>
      <c r="E220" s="2"/>
      <c r="F220" s="2"/>
      <c r="G220" s="118"/>
      <c r="H220" s="233"/>
      <c r="I220" s="115"/>
      <c r="J220" s="115"/>
      <c r="K220" s="2"/>
      <c r="L220" s="2"/>
      <c r="M220" s="2"/>
      <c r="N220" s="2"/>
      <c r="O220" s="2"/>
      <c r="P220" s="215"/>
      <c r="Q220" s="215"/>
      <c r="R220" s="215"/>
      <c r="S220" s="2"/>
      <c r="T220" s="2"/>
      <c r="U220" s="2"/>
      <c r="V220" s="2"/>
      <c r="W220" s="2"/>
      <c r="X220" s="2"/>
      <c r="Y220" s="2"/>
      <c r="Z220" s="118"/>
      <c r="AA220" s="118"/>
      <c r="AB220" s="115"/>
      <c r="AC220" s="2"/>
      <c r="AD220" s="2"/>
      <c r="AE220" s="157"/>
      <c r="AF220" s="158"/>
      <c r="AG220" s="158"/>
      <c r="AH220" s="158"/>
    </row>
    <row r="221" spans="1:34" ht="15.75" customHeight="1">
      <c r="A221" s="2"/>
      <c r="B221" s="2"/>
      <c r="C221" s="2"/>
      <c r="D221" s="251"/>
      <c r="E221" s="2"/>
      <c r="F221" s="2"/>
      <c r="G221" s="118"/>
      <c r="H221" s="233"/>
      <c r="I221" s="115"/>
      <c r="J221" s="115"/>
      <c r="K221" s="2"/>
      <c r="L221" s="2"/>
      <c r="M221" s="2"/>
      <c r="N221" s="2"/>
      <c r="O221" s="2"/>
      <c r="P221" s="215"/>
      <c r="Q221" s="215"/>
      <c r="R221" s="215"/>
      <c r="S221" s="2"/>
      <c r="T221" s="2"/>
      <c r="U221" s="2"/>
      <c r="V221" s="2"/>
      <c r="W221" s="2"/>
      <c r="X221" s="2"/>
      <c r="Y221" s="2"/>
      <c r="Z221" s="118"/>
      <c r="AA221" s="118"/>
      <c r="AB221" s="115"/>
      <c r="AC221" s="2"/>
      <c r="AD221" s="2"/>
      <c r="AE221" s="157"/>
      <c r="AF221" s="158"/>
      <c r="AG221" s="158"/>
      <c r="AH221" s="158"/>
    </row>
    <row r="222" spans="1:34" ht="15.75" customHeight="1">
      <c r="A222" s="2"/>
      <c r="B222" s="2"/>
      <c r="C222" s="2"/>
      <c r="D222" s="251"/>
      <c r="E222" s="2"/>
      <c r="F222" s="2"/>
      <c r="G222" s="118"/>
      <c r="H222" s="233"/>
      <c r="I222" s="115"/>
      <c r="J222" s="115"/>
      <c r="K222" s="2"/>
      <c r="L222" s="2"/>
      <c r="M222" s="2"/>
      <c r="N222" s="2"/>
      <c r="O222" s="2"/>
      <c r="P222" s="215"/>
      <c r="Q222" s="215"/>
      <c r="R222" s="215"/>
      <c r="S222" s="2"/>
      <c r="T222" s="2"/>
      <c r="U222" s="2"/>
      <c r="V222" s="2"/>
      <c r="W222" s="2"/>
      <c r="X222" s="2"/>
      <c r="Y222" s="2"/>
      <c r="Z222" s="118"/>
      <c r="AA222" s="118"/>
      <c r="AB222" s="115"/>
      <c r="AC222" s="2"/>
      <c r="AD222" s="2"/>
      <c r="AE222" s="157"/>
      <c r="AF222" s="158"/>
      <c r="AG222" s="158"/>
      <c r="AH222" s="158"/>
    </row>
    <row r="223" spans="1:34" ht="15.75" customHeight="1">
      <c r="A223" s="2"/>
      <c r="B223" s="2"/>
      <c r="C223" s="2"/>
      <c r="D223" s="251"/>
      <c r="E223" s="2"/>
      <c r="F223" s="2"/>
      <c r="G223" s="118"/>
      <c r="H223" s="233"/>
      <c r="I223" s="115"/>
      <c r="J223" s="115"/>
      <c r="K223" s="2"/>
      <c r="L223" s="2"/>
      <c r="M223" s="2"/>
      <c r="N223" s="2"/>
      <c r="O223" s="2"/>
      <c r="P223" s="215"/>
      <c r="Q223" s="215"/>
      <c r="R223" s="215"/>
      <c r="S223" s="2"/>
      <c r="T223" s="2"/>
      <c r="U223" s="2"/>
      <c r="V223" s="2"/>
      <c r="W223" s="2"/>
      <c r="X223" s="2"/>
      <c r="Y223" s="2"/>
      <c r="Z223" s="118"/>
      <c r="AA223" s="118"/>
      <c r="AB223" s="115"/>
      <c r="AC223" s="2"/>
      <c r="AD223" s="2"/>
      <c r="AE223" s="157"/>
      <c r="AF223" s="158"/>
      <c r="AG223" s="158"/>
      <c r="AH223" s="158"/>
    </row>
    <row r="224" spans="1:34" ht="15.75" customHeight="1">
      <c r="A224" s="2"/>
      <c r="B224" s="2"/>
      <c r="C224" s="2"/>
      <c r="D224" s="251"/>
      <c r="E224" s="2"/>
      <c r="F224" s="2"/>
      <c r="G224" s="118"/>
      <c r="H224" s="233"/>
      <c r="I224" s="115"/>
      <c r="J224" s="115"/>
      <c r="K224" s="2"/>
      <c r="L224" s="2"/>
      <c r="M224" s="2"/>
      <c r="N224" s="2"/>
      <c r="O224" s="2"/>
      <c r="P224" s="215"/>
      <c r="Q224" s="215"/>
      <c r="R224" s="215"/>
      <c r="S224" s="2"/>
      <c r="T224" s="2"/>
      <c r="U224" s="2"/>
      <c r="V224" s="2"/>
      <c r="W224" s="2"/>
      <c r="X224" s="2"/>
      <c r="Y224" s="2"/>
      <c r="Z224" s="118"/>
      <c r="AA224" s="118"/>
      <c r="AB224" s="115"/>
      <c r="AC224" s="2"/>
      <c r="AD224" s="2"/>
      <c r="AE224" s="157"/>
      <c r="AF224" s="158"/>
      <c r="AG224" s="158"/>
      <c r="AH224" s="158"/>
    </row>
    <row r="225" spans="1:34" ht="15.75" customHeight="1">
      <c r="A225" s="2"/>
      <c r="B225" s="2"/>
      <c r="C225" s="2"/>
      <c r="D225" s="251"/>
      <c r="E225" s="2"/>
      <c r="F225" s="2"/>
      <c r="G225" s="118"/>
      <c r="H225" s="233"/>
      <c r="I225" s="115"/>
      <c r="J225" s="115"/>
      <c r="K225" s="2"/>
      <c r="L225" s="2"/>
      <c r="M225" s="2"/>
      <c r="N225" s="2"/>
      <c r="O225" s="2"/>
      <c r="P225" s="215"/>
      <c r="Q225" s="215"/>
      <c r="R225" s="215"/>
      <c r="S225" s="2"/>
      <c r="T225" s="2"/>
      <c r="U225" s="2"/>
      <c r="V225" s="2"/>
      <c r="W225" s="2"/>
      <c r="X225" s="2"/>
      <c r="Y225" s="2"/>
      <c r="Z225" s="118"/>
      <c r="AA225" s="118"/>
      <c r="AB225" s="115"/>
      <c r="AC225" s="2"/>
      <c r="AD225" s="2"/>
      <c r="AE225" s="157"/>
      <c r="AF225" s="158"/>
      <c r="AG225" s="158"/>
      <c r="AH225" s="158"/>
    </row>
    <row r="226" spans="1:34" ht="15.75" customHeight="1">
      <c r="A226" s="2"/>
      <c r="B226" s="2"/>
      <c r="C226" s="2"/>
      <c r="D226" s="251"/>
      <c r="E226" s="2"/>
      <c r="F226" s="2"/>
      <c r="G226" s="118"/>
      <c r="H226" s="233"/>
      <c r="I226" s="115"/>
      <c r="J226" s="115"/>
      <c r="K226" s="2"/>
      <c r="L226" s="2"/>
      <c r="M226" s="2"/>
      <c r="N226" s="2"/>
      <c r="O226" s="2"/>
      <c r="P226" s="215"/>
      <c r="Q226" s="215"/>
      <c r="R226" s="215"/>
      <c r="S226" s="2"/>
      <c r="T226" s="2"/>
      <c r="U226" s="2"/>
      <c r="V226" s="2"/>
      <c r="W226" s="2"/>
      <c r="X226" s="2"/>
      <c r="Y226" s="2"/>
      <c r="Z226" s="118"/>
      <c r="AA226" s="118"/>
      <c r="AB226" s="115"/>
      <c r="AC226" s="2"/>
      <c r="AD226" s="2"/>
      <c r="AE226" s="157"/>
      <c r="AF226" s="158"/>
      <c r="AG226" s="158"/>
      <c r="AH226" s="158"/>
    </row>
    <row r="227" spans="1:34" ht="15.75" customHeight="1">
      <c r="A227" s="2"/>
      <c r="B227" s="2"/>
      <c r="C227" s="2"/>
      <c r="D227" s="251"/>
      <c r="E227" s="2"/>
      <c r="F227" s="2"/>
      <c r="G227" s="118"/>
      <c r="H227" s="233"/>
      <c r="I227" s="115"/>
      <c r="J227" s="115"/>
      <c r="K227" s="2"/>
      <c r="L227" s="2"/>
      <c r="M227" s="2"/>
      <c r="N227" s="2"/>
      <c r="O227" s="2"/>
      <c r="P227" s="215"/>
      <c r="Q227" s="215"/>
      <c r="R227" s="215"/>
      <c r="S227" s="2"/>
      <c r="T227" s="2"/>
      <c r="U227" s="2"/>
      <c r="V227" s="2"/>
      <c r="W227" s="2"/>
      <c r="X227" s="2"/>
      <c r="Y227" s="2"/>
      <c r="Z227" s="118"/>
      <c r="AA227" s="118"/>
      <c r="AB227" s="115"/>
      <c r="AC227" s="2"/>
      <c r="AD227" s="2"/>
      <c r="AE227" s="157"/>
      <c r="AF227" s="158"/>
      <c r="AG227" s="158"/>
      <c r="AH227" s="158"/>
    </row>
    <row r="228" spans="1:34" ht="15.75" customHeight="1">
      <c r="A228" s="2"/>
      <c r="B228" s="2"/>
      <c r="C228" s="2"/>
      <c r="D228" s="251"/>
      <c r="E228" s="2"/>
      <c r="F228" s="2"/>
      <c r="G228" s="118"/>
      <c r="H228" s="233"/>
      <c r="I228" s="115"/>
      <c r="J228" s="115"/>
      <c r="K228" s="2"/>
      <c r="L228" s="2"/>
      <c r="M228" s="2"/>
      <c r="N228" s="2"/>
      <c r="O228" s="2"/>
      <c r="P228" s="215"/>
      <c r="Q228" s="215"/>
      <c r="R228" s="215"/>
      <c r="S228" s="2"/>
      <c r="T228" s="2"/>
      <c r="U228" s="2"/>
      <c r="V228" s="2"/>
      <c r="W228" s="2"/>
      <c r="X228" s="2"/>
      <c r="Y228" s="2"/>
      <c r="Z228" s="118"/>
      <c r="AA228" s="118"/>
      <c r="AB228" s="115"/>
      <c r="AC228" s="2"/>
      <c r="AD228" s="2"/>
      <c r="AE228" s="157"/>
      <c r="AF228" s="158"/>
      <c r="AG228" s="158"/>
      <c r="AH228" s="158"/>
    </row>
    <row r="229" spans="1:34" ht="15.75" customHeight="1">
      <c r="A229" s="2"/>
      <c r="B229" s="2"/>
      <c r="C229" s="2"/>
      <c r="D229" s="251"/>
      <c r="E229" s="2"/>
      <c r="F229" s="2"/>
      <c r="G229" s="118"/>
      <c r="H229" s="233"/>
      <c r="I229" s="115"/>
      <c r="J229" s="115"/>
      <c r="K229" s="2"/>
      <c r="L229" s="2"/>
      <c r="M229" s="2"/>
      <c r="N229" s="2"/>
      <c r="O229" s="2"/>
      <c r="P229" s="215"/>
      <c r="Q229" s="215"/>
      <c r="R229" s="215"/>
      <c r="S229" s="2"/>
      <c r="T229" s="2"/>
      <c r="U229" s="2"/>
      <c r="V229" s="2"/>
      <c r="W229" s="2"/>
      <c r="X229" s="2"/>
      <c r="Y229" s="2"/>
      <c r="Z229" s="118"/>
      <c r="AA229" s="118"/>
      <c r="AB229" s="115"/>
      <c r="AC229" s="2"/>
      <c r="AD229" s="2"/>
      <c r="AE229" s="157"/>
      <c r="AF229" s="158"/>
      <c r="AG229" s="158"/>
      <c r="AH229" s="158"/>
    </row>
    <row r="230" spans="1:34" ht="15.75" customHeight="1">
      <c r="A230" s="2"/>
      <c r="B230" s="2"/>
      <c r="C230" s="2"/>
      <c r="D230" s="251"/>
      <c r="E230" s="2"/>
      <c r="F230" s="2"/>
      <c r="G230" s="118"/>
      <c r="H230" s="233"/>
      <c r="I230" s="115"/>
      <c r="J230" s="115"/>
      <c r="K230" s="2"/>
      <c r="L230" s="2"/>
      <c r="M230" s="2"/>
      <c r="N230" s="2"/>
      <c r="O230" s="2"/>
      <c r="P230" s="215"/>
      <c r="Q230" s="215"/>
      <c r="R230" s="215"/>
      <c r="S230" s="2"/>
      <c r="T230" s="2"/>
      <c r="U230" s="2"/>
      <c r="V230" s="2"/>
      <c r="W230" s="2"/>
      <c r="X230" s="2"/>
      <c r="Y230" s="2"/>
      <c r="Z230" s="118"/>
      <c r="AA230" s="118"/>
      <c r="AB230" s="115"/>
      <c r="AC230" s="2"/>
      <c r="AD230" s="2"/>
      <c r="AE230" s="157"/>
      <c r="AF230" s="158"/>
      <c r="AG230" s="158"/>
      <c r="AH230" s="158"/>
    </row>
    <row r="231" spans="1:34" ht="15.75" customHeight="1">
      <c r="A231" s="2"/>
      <c r="B231" s="2"/>
      <c r="C231" s="2"/>
      <c r="D231" s="251"/>
      <c r="E231" s="2"/>
      <c r="F231" s="2"/>
      <c r="G231" s="118"/>
      <c r="H231" s="233"/>
      <c r="I231" s="115"/>
      <c r="J231" s="115"/>
      <c r="K231" s="2"/>
      <c r="L231" s="2"/>
      <c r="M231" s="2"/>
      <c r="N231" s="2"/>
      <c r="O231" s="2"/>
      <c r="P231" s="215"/>
      <c r="Q231" s="215"/>
      <c r="R231" s="215"/>
      <c r="S231" s="2"/>
      <c r="T231" s="2"/>
      <c r="U231" s="2"/>
      <c r="V231" s="2"/>
      <c r="W231" s="2"/>
      <c r="X231" s="2"/>
      <c r="Y231" s="2"/>
      <c r="Z231" s="118"/>
      <c r="AA231" s="118"/>
      <c r="AB231" s="115"/>
      <c r="AC231" s="2"/>
      <c r="AD231" s="2"/>
      <c r="AE231" s="157"/>
      <c r="AF231" s="158"/>
      <c r="AG231" s="158"/>
      <c r="AH231" s="158"/>
    </row>
    <row r="232" spans="1:34" ht="15.75" customHeight="1">
      <c r="A232" s="2"/>
      <c r="B232" s="2"/>
      <c r="C232" s="2"/>
      <c r="D232" s="251"/>
      <c r="E232" s="2"/>
      <c r="F232" s="2"/>
      <c r="G232" s="118"/>
      <c r="H232" s="233"/>
      <c r="I232" s="115"/>
      <c r="J232" s="115"/>
      <c r="K232" s="2"/>
      <c r="L232" s="2"/>
      <c r="M232" s="2"/>
      <c r="N232" s="2"/>
      <c r="O232" s="2"/>
      <c r="P232" s="215"/>
      <c r="Q232" s="215"/>
      <c r="R232" s="215"/>
      <c r="S232" s="2"/>
      <c r="T232" s="2"/>
      <c r="U232" s="2"/>
      <c r="V232" s="2"/>
      <c r="W232" s="2"/>
      <c r="X232" s="2"/>
      <c r="Y232" s="2"/>
      <c r="Z232" s="118"/>
      <c r="AA232" s="118"/>
      <c r="AB232" s="115"/>
      <c r="AC232" s="2"/>
      <c r="AD232" s="2"/>
      <c r="AE232" s="157"/>
      <c r="AF232" s="158"/>
      <c r="AG232" s="158"/>
      <c r="AH232" s="158"/>
    </row>
    <row r="233" spans="1:34" ht="15.75" customHeight="1">
      <c r="A233" s="2"/>
      <c r="B233" s="2"/>
      <c r="C233" s="2"/>
      <c r="D233" s="251"/>
      <c r="E233" s="2"/>
      <c r="F233" s="2"/>
      <c r="G233" s="118"/>
      <c r="H233" s="233"/>
      <c r="I233" s="115"/>
      <c r="J233" s="115"/>
      <c r="K233" s="2"/>
      <c r="L233" s="2"/>
      <c r="M233" s="2"/>
      <c r="N233" s="2"/>
      <c r="O233" s="2"/>
      <c r="P233" s="215"/>
      <c r="Q233" s="215"/>
      <c r="R233" s="215"/>
      <c r="S233" s="2"/>
      <c r="T233" s="2"/>
      <c r="U233" s="2"/>
      <c r="V233" s="2"/>
      <c r="W233" s="2"/>
      <c r="X233" s="2"/>
      <c r="Y233" s="2"/>
      <c r="Z233" s="118"/>
      <c r="AA233" s="118"/>
      <c r="AB233" s="115"/>
      <c r="AC233" s="2"/>
      <c r="AD233" s="2"/>
      <c r="AE233" s="157"/>
      <c r="AF233" s="158"/>
      <c r="AG233" s="158"/>
      <c r="AH233" s="158"/>
    </row>
    <row r="234" spans="1:34" ht="15.75" customHeight="1">
      <c r="A234" s="2"/>
      <c r="B234" s="2"/>
      <c r="C234" s="2"/>
      <c r="D234" s="251"/>
      <c r="E234" s="2"/>
      <c r="F234" s="2"/>
      <c r="G234" s="118"/>
      <c r="H234" s="233"/>
      <c r="I234" s="115"/>
      <c r="J234" s="115"/>
      <c r="K234" s="2"/>
      <c r="L234" s="2"/>
      <c r="M234" s="2"/>
      <c r="N234" s="2"/>
      <c r="O234" s="2"/>
      <c r="P234" s="215"/>
      <c r="Q234" s="215"/>
      <c r="R234" s="215"/>
      <c r="S234" s="2"/>
      <c r="T234" s="2"/>
      <c r="U234" s="2"/>
      <c r="V234" s="2"/>
      <c r="W234" s="2"/>
      <c r="X234" s="2"/>
      <c r="Y234" s="2"/>
      <c r="Z234" s="118"/>
      <c r="AA234" s="118"/>
      <c r="AB234" s="115"/>
      <c r="AC234" s="2"/>
      <c r="AD234" s="2"/>
      <c r="AE234" s="157"/>
      <c r="AF234" s="158"/>
      <c r="AG234" s="158"/>
      <c r="AH234" s="158"/>
    </row>
    <row r="235" spans="1:34" ht="15.75" customHeight="1">
      <c r="A235" s="2"/>
      <c r="B235" s="2"/>
      <c r="C235" s="2"/>
      <c r="D235" s="251"/>
      <c r="E235" s="2"/>
      <c r="F235" s="2"/>
      <c r="G235" s="118"/>
      <c r="H235" s="233"/>
      <c r="I235" s="115"/>
      <c r="J235" s="115"/>
      <c r="K235" s="2"/>
      <c r="L235" s="2"/>
      <c r="M235" s="2"/>
      <c r="N235" s="2"/>
      <c r="O235" s="2"/>
      <c r="P235" s="215"/>
      <c r="Q235" s="215"/>
      <c r="R235" s="215"/>
      <c r="S235" s="2"/>
      <c r="T235" s="2"/>
      <c r="U235" s="2"/>
      <c r="V235" s="2"/>
      <c r="W235" s="2"/>
      <c r="X235" s="2"/>
      <c r="Y235" s="2"/>
      <c r="Z235" s="118"/>
      <c r="AA235" s="118"/>
      <c r="AB235" s="115"/>
      <c r="AC235" s="2"/>
      <c r="AD235" s="2"/>
      <c r="AE235" s="157"/>
      <c r="AF235" s="158"/>
      <c r="AG235" s="158"/>
      <c r="AH235" s="158"/>
    </row>
    <row r="236" spans="1:34" ht="15.75" customHeight="1">
      <c r="A236" s="2"/>
      <c r="B236" s="2"/>
      <c r="C236" s="2"/>
      <c r="D236" s="251"/>
      <c r="E236" s="2"/>
      <c r="F236" s="2"/>
      <c r="G236" s="118"/>
      <c r="H236" s="233"/>
      <c r="I236" s="115"/>
      <c r="J236" s="115"/>
      <c r="K236" s="2"/>
      <c r="L236" s="2"/>
      <c r="M236" s="2"/>
      <c r="N236" s="2"/>
      <c r="O236" s="2"/>
      <c r="P236" s="215"/>
      <c r="Q236" s="215"/>
      <c r="R236" s="215"/>
      <c r="S236" s="2"/>
      <c r="T236" s="2"/>
      <c r="U236" s="2"/>
      <c r="V236" s="2"/>
      <c r="W236" s="2"/>
      <c r="X236" s="2"/>
      <c r="Y236" s="2"/>
      <c r="Z236" s="118"/>
      <c r="AA236" s="118"/>
      <c r="AB236" s="115"/>
      <c r="AC236" s="2"/>
      <c r="AD236" s="2"/>
      <c r="AE236" s="157"/>
      <c r="AF236" s="158"/>
      <c r="AG236" s="158"/>
      <c r="AH236" s="158"/>
    </row>
    <row r="237" spans="1:34" ht="15.75" customHeight="1">
      <c r="A237" s="2"/>
      <c r="B237" s="2"/>
      <c r="C237" s="2"/>
      <c r="D237" s="251"/>
      <c r="E237" s="2"/>
      <c r="F237" s="2"/>
      <c r="G237" s="118"/>
      <c r="H237" s="233"/>
      <c r="I237" s="115"/>
      <c r="J237" s="115"/>
      <c r="K237" s="2"/>
      <c r="L237" s="2"/>
      <c r="M237" s="2"/>
      <c r="N237" s="2"/>
      <c r="O237" s="2"/>
      <c r="P237" s="215"/>
      <c r="Q237" s="215"/>
      <c r="R237" s="215"/>
      <c r="S237" s="2"/>
      <c r="T237" s="2"/>
      <c r="U237" s="2"/>
      <c r="V237" s="2"/>
      <c r="W237" s="2"/>
      <c r="X237" s="2"/>
      <c r="Y237" s="2"/>
      <c r="Z237" s="118"/>
      <c r="AA237" s="118"/>
      <c r="AB237" s="115"/>
      <c r="AC237" s="2"/>
      <c r="AD237" s="2"/>
      <c r="AE237" s="157"/>
      <c r="AF237" s="158"/>
      <c r="AG237" s="158"/>
      <c r="AH237" s="158"/>
    </row>
    <row r="238" spans="1:34" ht="15.75" customHeight="1">
      <c r="A238" s="2"/>
      <c r="B238" s="2"/>
      <c r="C238" s="2"/>
      <c r="D238" s="251"/>
      <c r="E238" s="2"/>
      <c r="F238" s="2"/>
      <c r="G238" s="118"/>
      <c r="H238" s="233"/>
      <c r="I238" s="115"/>
      <c r="J238" s="115"/>
      <c r="K238" s="2"/>
      <c r="L238" s="2"/>
      <c r="M238" s="2"/>
      <c r="N238" s="2"/>
      <c r="O238" s="2"/>
      <c r="P238" s="215"/>
      <c r="Q238" s="215"/>
      <c r="R238" s="215"/>
      <c r="S238" s="2"/>
      <c r="T238" s="2"/>
      <c r="U238" s="2"/>
      <c r="V238" s="2"/>
      <c r="W238" s="2"/>
      <c r="X238" s="2"/>
      <c r="Y238" s="2"/>
      <c r="Z238" s="118"/>
      <c r="AA238" s="118"/>
      <c r="AB238" s="115"/>
      <c r="AC238" s="2"/>
      <c r="AD238" s="2"/>
      <c r="AE238" s="157"/>
      <c r="AF238" s="158"/>
      <c r="AG238" s="158"/>
      <c r="AH238" s="158"/>
    </row>
    <row r="239" spans="1:34" ht="15.75" customHeight="1">
      <c r="A239" s="2"/>
      <c r="B239" s="2"/>
      <c r="C239" s="2"/>
      <c r="D239" s="251"/>
      <c r="E239" s="2"/>
      <c r="F239" s="2"/>
      <c r="G239" s="118"/>
      <c r="H239" s="233"/>
      <c r="I239" s="115"/>
      <c r="J239" s="115"/>
      <c r="K239" s="2"/>
      <c r="L239" s="2"/>
      <c r="M239" s="2"/>
      <c r="N239" s="2"/>
      <c r="O239" s="2"/>
      <c r="P239" s="215"/>
      <c r="Q239" s="215"/>
      <c r="R239" s="215"/>
      <c r="S239" s="2"/>
      <c r="T239" s="2"/>
      <c r="U239" s="2"/>
      <c r="V239" s="2"/>
      <c r="W239" s="2"/>
      <c r="X239" s="2"/>
      <c r="Y239" s="2"/>
      <c r="Z239" s="118"/>
      <c r="AA239" s="118"/>
      <c r="AB239" s="115"/>
      <c r="AC239" s="2"/>
      <c r="AD239" s="2"/>
      <c r="AE239" s="157"/>
      <c r="AF239" s="158"/>
      <c r="AG239" s="158"/>
      <c r="AH239" s="158"/>
    </row>
    <row r="240" spans="1:34" ht="15.75" customHeight="1">
      <c r="A240" s="2"/>
      <c r="B240" s="2"/>
      <c r="C240" s="2"/>
      <c r="D240" s="251"/>
      <c r="E240" s="2"/>
      <c r="F240" s="2"/>
      <c r="G240" s="118"/>
      <c r="H240" s="233"/>
      <c r="I240" s="115"/>
      <c r="J240" s="115"/>
      <c r="K240" s="2"/>
      <c r="L240" s="2"/>
      <c r="M240" s="2"/>
      <c r="N240" s="2"/>
      <c r="O240" s="2"/>
      <c r="P240" s="215"/>
      <c r="Q240" s="215"/>
      <c r="R240" s="215"/>
      <c r="S240" s="2"/>
      <c r="T240" s="2"/>
      <c r="U240" s="2"/>
      <c r="V240" s="2"/>
      <c r="W240" s="2"/>
      <c r="X240" s="2"/>
      <c r="Y240" s="2"/>
      <c r="Z240" s="118"/>
      <c r="AA240" s="118"/>
      <c r="AB240" s="115"/>
      <c r="AC240" s="2"/>
      <c r="AD240" s="2"/>
      <c r="AE240" s="157"/>
      <c r="AF240" s="158"/>
      <c r="AG240" s="158"/>
      <c r="AH240" s="158"/>
    </row>
    <row r="241" spans="1:34" ht="15.75" customHeight="1">
      <c r="A241" s="2"/>
      <c r="B241" s="2"/>
      <c r="C241" s="2"/>
      <c r="D241" s="251"/>
      <c r="E241" s="2"/>
      <c r="F241" s="2"/>
      <c r="G241" s="118"/>
      <c r="H241" s="233"/>
      <c r="I241" s="115"/>
      <c r="J241" s="115"/>
      <c r="K241" s="2"/>
      <c r="L241" s="2"/>
      <c r="M241" s="2"/>
      <c r="N241" s="2"/>
      <c r="O241" s="2"/>
      <c r="P241" s="215"/>
      <c r="Q241" s="215"/>
      <c r="R241" s="215"/>
      <c r="S241" s="2"/>
      <c r="T241" s="2"/>
      <c r="U241" s="2"/>
      <c r="V241" s="2"/>
      <c r="W241" s="2"/>
      <c r="X241" s="2"/>
      <c r="Y241" s="2"/>
      <c r="Z241" s="118"/>
      <c r="AA241" s="118"/>
      <c r="AB241" s="115"/>
      <c r="AC241" s="2"/>
      <c r="AD241" s="2"/>
      <c r="AE241" s="157"/>
      <c r="AF241" s="158"/>
      <c r="AG241" s="158"/>
      <c r="AH241" s="158"/>
    </row>
    <row r="242" spans="1:34" ht="15.75" customHeight="1">
      <c r="A242" s="2"/>
      <c r="B242" s="2"/>
      <c r="C242" s="2"/>
      <c r="D242" s="251"/>
      <c r="E242" s="2"/>
      <c r="F242" s="2"/>
      <c r="G242" s="118"/>
      <c r="H242" s="233"/>
      <c r="I242" s="115"/>
      <c r="J242" s="115"/>
      <c r="K242" s="2"/>
      <c r="L242" s="2"/>
      <c r="M242" s="2"/>
      <c r="N242" s="2"/>
      <c r="O242" s="2"/>
      <c r="P242" s="215"/>
      <c r="Q242" s="215"/>
      <c r="R242" s="215"/>
      <c r="S242" s="2"/>
      <c r="T242" s="2"/>
      <c r="U242" s="2"/>
      <c r="V242" s="2"/>
      <c r="W242" s="2"/>
      <c r="X242" s="2"/>
      <c r="Y242" s="2"/>
      <c r="Z242" s="118"/>
      <c r="AA242" s="118"/>
      <c r="AB242" s="115"/>
      <c r="AC242" s="2"/>
      <c r="AD242" s="2"/>
      <c r="AE242" s="157"/>
      <c r="AF242" s="158"/>
      <c r="AG242" s="158"/>
      <c r="AH242" s="158"/>
    </row>
    <row r="243" spans="1:34" ht="15.75" customHeight="1">
      <c r="A243" s="2"/>
      <c r="B243" s="2"/>
      <c r="C243" s="2"/>
      <c r="D243" s="251"/>
      <c r="E243" s="2"/>
      <c r="F243" s="2"/>
      <c r="G243" s="118"/>
      <c r="H243" s="233"/>
      <c r="I243" s="115"/>
      <c r="J243" s="115"/>
      <c r="K243" s="2"/>
      <c r="L243" s="2"/>
      <c r="M243" s="2"/>
      <c r="N243" s="2"/>
      <c r="O243" s="2"/>
      <c r="P243" s="215"/>
      <c r="Q243" s="215"/>
      <c r="R243" s="215"/>
      <c r="S243" s="2"/>
      <c r="T243" s="2"/>
      <c r="U243" s="2"/>
      <c r="V243" s="2"/>
      <c r="W243" s="2"/>
      <c r="X243" s="2"/>
      <c r="Y243" s="2"/>
      <c r="Z243" s="118"/>
      <c r="AA243" s="118"/>
      <c r="AB243" s="115"/>
      <c r="AC243" s="2"/>
      <c r="AD243" s="2"/>
      <c r="AE243" s="157"/>
      <c r="AF243" s="158"/>
      <c r="AG243" s="158"/>
      <c r="AH243" s="158"/>
    </row>
    <row r="244" spans="1:34" ht="15.75" customHeight="1">
      <c r="A244" s="2"/>
      <c r="B244" s="2"/>
      <c r="C244" s="2"/>
      <c r="D244" s="251"/>
      <c r="E244" s="2"/>
      <c r="F244" s="2"/>
      <c r="G244" s="118"/>
      <c r="H244" s="233"/>
      <c r="I244" s="115"/>
      <c r="J244" s="115"/>
      <c r="K244" s="2"/>
      <c r="L244" s="2"/>
      <c r="M244" s="2"/>
      <c r="N244" s="2"/>
      <c r="O244" s="2"/>
      <c r="P244" s="215"/>
      <c r="Q244" s="215"/>
      <c r="R244" s="215"/>
      <c r="S244" s="2"/>
      <c r="T244" s="2"/>
      <c r="U244" s="2"/>
      <c r="V244" s="2"/>
      <c r="W244" s="2"/>
      <c r="X244" s="2"/>
      <c r="Y244" s="2"/>
      <c r="Z244" s="118"/>
      <c r="AA244" s="118"/>
      <c r="AB244" s="115"/>
      <c r="AC244" s="2"/>
      <c r="AD244" s="2"/>
      <c r="AE244" s="157"/>
      <c r="AF244" s="158"/>
      <c r="AG244" s="158"/>
      <c r="AH244" s="158"/>
    </row>
    <row r="245" spans="1:34" ht="15.75" customHeight="1">
      <c r="A245" s="2"/>
      <c r="B245" s="2"/>
      <c r="C245" s="2"/>
      <c r="D245" s="251"/>
      <c r="E245" s="2"/>
      <c r="F245" s="2"/>
      <c r="G245" s="118"/>
      <c r="H245" s="233"/>
      <c r="I245" s="115"/>
      <c r="J245" s="115"/>
      <c r="K245" s="2"/>
      <c r="L245" s="2"/>
      <c r="M245" s="2"/>
      <c r="N245" s="2"/>
      <c r="O245" s="2"/>
      <c r="P245" s="215"/>
      <c r="Q245" s="215"/>
      <c r="R245" s="215"/>
      <c r="S245" s="2"/>
      <c r="T245" s="2"/>
      <c r="U245" s="2"/>
      <c r="V245" s="2"/>
      <c r="W245" s="2"/>
      <c r="X245" s="2"/>
      <c r="Y245" s="2"/>
      <c r="Z245" s="118"/>
      <c r="AA245" s="118"/>
      <c r="AB245" s="115"/>
      <c r="AC245" s="2"/>
      <c r="AD245" s="2"/>
      <c r="AE245" s="157"/>
      <c r="AF245" s="158"/>
      <c r="AG245" s="158"/>
      <c r="AH245" s="158"/>
    </row>
    <row r="246" spans="1:34" ht="15.75" customHeight="1">
      <c r="A246" s="2"/>
      <c r="B246" s="2"/>
      <c r="C246" s="2"/>
      <c r="D246" s="251"/>
      <c r="E246" s="2"/>
      <c r="F246" s="2"/>
      <c r="G246" s="118"/>
      <c r="H246" s="233"/>
      <c r="I246" s="115"/>
      <c r="J246" s="115"/>
      <c r="K246" s="2"/>
      <c r="L246" s="2"/>
      <c r="M246" s="2"/>
      <c r="N246" s="2"/>
      <c r="O246" s="2"/>
      <c r="P246" s="215"/>
      <c r="Q246" s="215"/>
      <c r="R246" s="215"/>
      <c r="S246" s="2"/>
      <c r="T246" s="2"/>
      <c r="U246" s="2"/>
      <c r="V246" s="2"/>
      <c r="W246" s="2"/>
      <c r="X246" s="2"/>
      <c r="Y246" s="2"/>
      <c r="Z246" s="118"/>
      <c r="AA246" s="118"/>
      <c r="AB246" s="115"/>
      <c r="AC246" s="2"/>
      <c r="AD246" s="2"/>
      <c r="AE246" s="157"/>
      <c r="AF246" s="158"/>
      <c r="AG246" s="158"/>
      <c r="AH246" s="158"/>
    </row>
    <row r="247" spans="1:34" ht="15.75" customHeight="1">
      <c r="A247" s="2"/>
      <c r="B247" s="2"/>
      <c r="C247" s="2"/>
      <c r="D247" s="251"/>
      <c r="E247" s="2"/>
      <c r="F247" s="2"/>
      <c r="G247" s="118"/>
      <c r="H247" s="233"/>
      <c r="I247" s="115"/>
      <c r="J247" s="115"/>
      <c r="K247" s="2"/>
      <c r="L247" s="2"/>
      <c r="M247" s="2"/>
      <c r="N247" s="2"/>
      <c r="O247" s="2"/>
      <c r="P247" s="215"/>
      <c r="Q247" s="215"/>
      <c r="R247" s="215"/>
      <c r="S247" s="2"/>
      <c r="T247" s="2"/>
      <c r="U247" s="2"/>
      <c r="V247" s="2"/>
      <c r="W247" s="2"/>
      <c r="X247" s="2"/>
      <c r="Y247" s="2"/>
      <c r="Z247" s="118"/>
      <c r="AA247" s="118"/>
      <c r="AB247" s="115"/>
      <c r="AC247" s="2"/>
      <c r="AD247" s="2"/>
      <c r="AE247" s="157"/>
      <c r="AF247" s="158"/>
      <c r="AG247" s="158"/>
      <c r="AH247" s="158"/>
    </row>
    <row r="248" spans="1:34" ht="15.75" customHeight="1">
      <c r="A248" s="2"/>
      <c r="B248" s="2"/>
      <c r="C248" s="2"/>
      <c r="D248" s="251"/>
      <c r="E248" s="2"/>
      <c r="F248" s="2"/>
      <c r="G248" s="118"/>
      <c r="H248" s="233"/>
      <c r="I248" s="115"/>
      <c r="J248" s="115"/>
      <c r="K248" s="2"/>
      <c r="L248" s="2"/>
      <c r="M248" s="2"/>
      <c r="N248" s="2"/>
      <c r="O248" s="2"/>
      <c r="P248" s="215"/>
      <c r="Q248" s="215"/>
      <c r="R248" s="215"/>
      <c r="S248" s="2"/>
      <c r="T248" s="2"/>
      <c r="U248" s="2"/>
      <c r="V248" s="2"/>
      <c r="W248" s="2"/>
      <c r="X248" s="2"/>
      <c r="Y248" s="2"/>
      <c r="Z248" s="118"/>
      <c r="AA248" s="118"/>
      <c r="AB248" s="115"/>
      <c r="AC248" s="2"/>
      <c r="AD248" s="2"/>
      <c r="AE248" s="157"/>
      <c r="AF248" s="158"/>
      <c r="AG248" s="158"/>
      <c r="AH248" s="158"/>
    </row>
    <row r="249" spans="1:34" ht="15.75" customHeight="1">
      <c r="A249" s="2"/>
      <c r="B249" s="2"/>
      <c r="C249" s="2"/>
      <c r="D249" s="251"/>
      <c r="E249" s="2"/>
      <c r="F249" s="2"/>
      <c r="G249" s="118"/>
      <c r="H249" s="233"/>
      <c r="I249" s="115"/>
      <c r="J249" s="115"/>
      <c r="K249" s="2"/>
      <c r="L249" s="2"/>
      <c r="M249" s="2"/>
      <c r="N249" s="2"/>
      <c r="O249" s="2"/>
      <c r="P249" s="215"/>
      <c r="Q249" s="215"/>
      <c r="R249" s="215"/>
      <c r="S249" s="2"/>
      <c r="T249" s="2"/>
      <c r="U249" s="2"/>
      <c r="V249" s="2"/>
      <c r="W249" s="2"/>
      <c r="X249" s="2"/>
      <c r="Y249" s="2"/>
      <c r="Z249" s="118"/>
      <c r="AA249" s="118"/>
      <c r="AB249" s="115"/>
      <c r="AC249" s="2"/>
      <c r="AD249" s="2"/>
      <c r="AE249" s="157"/>
      <c r="AF249" s="158"/>
      <c r="AG249" s="158"/>
      <c r="AH249" s="158"/>
    </row>
    <row r="250" spans="1:34" ht="15.75" customHeight="1">
      <c r="A250" s="2"/>
      <c r="B250" s="2"/>
      <c r="C250" s="2"/>
      <c r="D250" s="251"/>
      <c r="E250" s="2"/>
      <c r="F250" s="2"/>
      <c r="G250" s="118"/>
      <c r="H250" s="233"/>
      <c r="I250" s="115"/>
      <c r="J250" s="115"/>
      <c r="K250" s="2"/>
      <c r="L250" s="2"/>
      <c r="M250" s="2"/>
      <c r="N250" s="2"/>
      <c r="O250" s="2"/>
      <c r="P250" s="215"/>
      <c r="Q250" s="215"/>
      <c r="R250" s="215"/>
      <c r="S250" s="2"/>
      <c r="T250" s="2"/>
      <c r="U250" s="2"/>
      <c r="V250" s="2"/>
      <c r="W250" s="2"/>
      <c r="X250" s="2"/>
      <c r="Y250" s="2"/>
      <c r="Z250" s="118"/>
      <c r="AA250" s="118"/>
      <c r="AB250" s="115"/>
      <c r="AC250" s="2"/>
      <c r="AD250" s="2"/>
      <c r="AE250" s="157"/>
      <c r="AF250" s="158"/>
      <c r="AG250" s="158"/>
      <c r="AH250" s="158"/>
    </row>
    <row r="251" spans="1:34" ht="15.75" customHeight="1">
      <c r="A251" s="2"/>
      <c r="B251" s="2"/>
      <c r="C251" s="2"/>
      <c r="D251" s="251"/>
      <c r="E251" s="2"/>
      <c r="F251" s="2"/>
      <c r="G251" s="118"/>
      <c r="H251" s="233"/>
      <c r="I251" s="115"/>
      <c r="J251" s="115"/>
      <c r="K251" s="2"/>
      <c r="L251" s="2"/>
      <c r="M251" s="2"/>
      <c r="N251" s="2"/>
      <c r="O251" s="2"/>
      <c r="P251" s="215"/>
      <c r="Q251" s="215"/>
      <c r="R251" s="215"/>
      <c r="S251" s="2"/>
      <c r="T251" s="2"/>
      <c r="U251" s="2"/>
      <c r="V251" s="2"/>
      <c r="W251" s="2"/>
      <c r="X251" s="2"/>
      <c r="Y251" s="2"/>
      <c r="Z251" s="118"/>
      <c r="AA251" s="118"/>
      <c r="AB251" s="115"/>
      <c r="AC251" s="2"/>
      <c r="AD251" s="2"/>
      <c r="AE251" s="157"/>
      <c r="AF251" s="158"/>
      <c r="AG251" s="158"/>
      <c r="AH251" s="158"/>
    </row>
    <row r="252" spans="1:34" ht="15.75" customHeight="1">
      <c r="A252" s="2"/>
      <c r="B252" s="2"/>
      <c r="C252" s="2"/>
      <c r="D252" s="251"/>
      <c r="E252" s="2"/>
      <c r="F252" s="2"/>
      <c r="G252" s="118"/>
      <c r="H252" s="233"/>
      <c r="I252" s="115"/>
      <c r="J252" s="115"/>
      <c r="K252" s="2"/>
      <c r="L252" s="2"/>
      <c r="M252" s="2"/>
      <c r="N252" s="2"/>
      <c r="O252" s="2"/>
      <c r="P252" s="215"/>
      <c r="Q252" s="215"/>
      <c r="R252" s="215"/>
      <c r="S252" s="2"/>
      <c r="T252" s="2"/>
      <c r="U252" s="2"/>
      <c r="V252" s="2"/>
      <c r="W252" s="2"/>
      <c r="X252" s="2"/>
      <c r="Y252" s="2"/>
      <c r="Z252" s="118"/>
      <c r="AA252" s="118"/>
      <c r="AB252" s="115"/>
      <c r="AC252" s="2"/>
      <c r="AD252" s="2"/>
      <c r="AE252" s="157"/>
      <c r="AF252" s="158"/>
      <c r="AG252" s="158"/>
      <c r="AH252" s="158"/>
    </row>
    <row r="253" spans="1:34" ht="15.75" customHeight="1">
      <c r="A253" s="2"/>
      <c r="B253" s="2"/>
      <c r="C253" s="2"/>
      <c r="D253" s="251"/>
      <c r="E253" s="2"/>
      <c r="F253" s="2"/>
      <c r="G253" s="118"/>
      <c r="H253" s="233"/>
      <c r="I253" s="115"/>
      <c r="J253" s="115"/>
      <c r="K253" s="2"/>
      <c r="L253" s="2"/>
      <c r="M253" s="2"/>
      <c r="N253" s="2"/>
      <c r="O253" s="2"/>
      <c r="P253" s="215"/>
      <c r="Q253" s="215"/>
      <c r="R253" s="215"/>
      <c r="S253" s="2"/>
      <c r="T253" s="2"/>
      <c r="U253" s="2"/>
      <c r="V253" s="2"/>
      <c r="W253" s="2"/>
      <c r="X253" s="2"/>
      <c r="Y253" s="2"/>
      <c r="Z253" s="118"/>
      <c r="AA253" s="118"/>
      <c r="AB253" s="115"/>
      <c r="AC253" s="2"/>
      <c r="AD253" s="2"/>
      <c r="AE253" s="157"/>
      <c r="AF253" s="158"/>
      <c r="AG253" s="158"/>
      <c r="AH253" s="158"/>
    </row>
    <row r="254" spans="1:34" ht="15.75" customHeight="1">
      <c r="A254" s="2"/>
      <c r="B254" s="2"/>
      <c r="C254" s="2"/>
      <c r="D254" s="251"/>
      <c r="E254" s="2"/>
      <c r="F254" s="2"/>
      <c r="G254" s="118"/>
      <c r="H254" s="233"/>
      <c r="I254" s="115"/>
      <c r="J254" s="115"/>
      <c r="K254" s="2"/>
      <c r="L254" s="2"/>
      <c r="M254" s="2"/>
      <c r="N254" s="2"/>
      <c r="O254" s="2"/>
      <c r="P254" s="215"/>
      <c r="Q254" s="215"/>
      <c r="R254" s="215"/>
      <c r="S254" s="2"/>
      <c r="T254" s="2"/>
      <c r="U254" s="2"/>
      <c r="V254" s="2"/>
      <c r="W254" s="2"/>
      <c r="X254" s="2"/>
      <c r="Y254" s="2"/>
      <c r="Z254" s="118"/>
      <c r="AA254" s="118"/>
      <c r="AB254" s="115"/>
      <c r="AC254" s="2"/>
      <c r="AD254" s="2"/>
      <c r="AE254" s="157"/>
      <c r="AF254" s="158"/>
      <c r="AG254" s="158"/>
      <c r="AH254" s="158"/>
    </row>
    <row r="255" spans="1:34" ht="15.75" customHeight="1">
      <c r="A255" s="2"/>
      <c r="B255" s="2"/>
      <c r="C255" s="2"/>
      <c r="D255" s="251"/>
      <c r="E255" s="2"/>
      <c r="F255" s="2"/>
      <c r="G255" s="118"/>
      <c r="H255" s="233"/>
      <c r="I255" s="115"/>
      <c r="J255" s="115"/>
      <c r="K255" s="2"/>
      <c r="L255" s="2"/>
      <c r="M255" s="2"/>
      <c r="N255" s="2"/>
      <c r="O255" s="2"/>
      <c r="P255" s="215"/>
      <c r="Q255" s="215"/>
      <c r="R255" s="215"/>
      <c r="S255" s="2"/>
      <c r="T255" s="2"/>
      <c r="U255" s="2"/>
      <c r="V255" s="2"/>
      <c r="W255" s="2"/>
      <c r="X255" s="2"/>
      <c r="Y255" s="2"/>
      <c r="Z255" s="118"/>
      <c r="AA255" s="118"/>
      <c r="AB255" s="115"/>
      <c r="AC255" s="2"/>
      <c r="AD255" s="2"/>
      <c r="AE255" s="157"/>
      <c r="AF255" s="158"/>
      <c r="AG255" s="158"/>
      <c r="AH255" s="158"/>
    </row>
    <row r="256" spans="1:34" ht="15.75" customHeight="1">
      <c r="A256" s="2"/>
      <c r="B256" s="2"/>
      <c r="C256" s="2"/>
      <c r="D256" s="251"/>
      <c r="E256" s="2"/>
      <c r="F256" s="2"/>
      <c r="G256" s="118"/>
      <c r="H256" s="233"/>
      <c r="I256" s="115"/>
      <c r="J256" s="115"/>
      <c r="K256" s="2"/>
      <c r="L256" s="2"/>
      <c r="M256" s="2"/>
      <c r="N256" s="2"/>
      <c r="O256" s="2"/>
      <c r="P256" s="215"/>
      <c r="Q256" s="215"/>
      <c r="R256" s="215"/>
      <c r="S256" s="2"/>
      <c r="T256" s="2"/>
      <c r="U256" s="2"/>
      <c r="V256" s="2"/>
      <c r="W256" s="2"/>
      <c r="X256" s="2"/>
      <c r="Y256" s="2"/>
      <c r="Z256" s="118"/>
      <c r="AA256" s="118"/>
      <c r="AB256" s="115"/>
      <c r="AC256" s="2"/>
      <c r="AD256" s="2"/>
      <c r="AE256" s="157"/>
      <c r="AF256" s="158"/>
      <c r="AG256" s="158"/>
      <c r="AH256" s="158"/>
    </row>
    <row r="257" spans="1:34" ht="15.75" customHeight="1">
      <c r="A257" s="2"/>
      <c r="B257" s="2"/>
      <c r="C257" s="2"/>
      <c r="D257" s="251"/>
      <c r="E257" s="2"/>
      <c r="F257" s="2"/>
      <c r="G257" s="118"/>
      <c r="H257" s="233"/>
      <c r="I257" s="115"/>
      <c r="J257" s="115"/>
      <c r="K257" s="2"/>
      <c r="L257" s="2"/>
      <c r="M257" s="2"/>
      <c r="N257" s="2"/>
      <c r="O257" s="2"/>
      <c r="P257" s="215"/>
      <c r="Q257" s="215"/>
      <c r="R257" s="215"/>
      <c r="S257" s="2"/>
      <c r="T257" s="2"/>
      <c r="U257" s="2"/>
      <c r="V257" s="2"/>
      <c r="W257" s="2"/>
      <c r="X257" s="2"/>
      <c r="Y257" s="2"/>
      <c r="Z257" s="118"/>
      <c r="AA257" s="118"/>
      <c r="AB257" s="115"/>
      <c r="AC257" s="2"/>
      <c r="AD257" s="2"/>
      <c r="AE257" s="157"/>
      <c r="AF257" s="158"/>
      <c r="AG257" s="158"/>
      <c r="AH257" s="158"/>
    </row>
    <row r="258" spans="1:34" ht="15.75" customHeight="1">
      <c r="A258" s="2"/>
      <c r="B258" s="2"/>
      <c r="C258" s="2"/>
      <c r="D258" s="251"/>
      <c r="E258" s="2"/>
      <c r="F258" s="2"/>
      <c r="G258" s="118"/>
      <c r="H258" s="233"/>
      <c r="I258" s="115"/>
      <c r="J258" s="115"/>
      <c r="K258" s="2"/>
      <c r="L258" s="2"/>
      <c r="M258" s="2"/>
      <c r="N258" s="2"/>
      <c r="O258" s="2"/>
      <c r="P258" s="215"/>
      <c r="Q258" s="215"/>
      <c r="R258" s="215"/>
      <c r="S258" s="2"/>
      <c r="T258" s="2"/>
      <c r="U258" s="2"/>
      <c r="V258" s="2"/>
      <c r="W258" s="2"/>
      <c r="X258" s="2"/>
      <c r="Y258" s="2"/>
      <c r="Z258" s="118"/>
      <c r="AA258" s="118"/>
      <c r="AB258" s="115"/>
      <c r="AC258" s="2"/>
      <c r="AD258" s="2"/>
      <c r="AE258" s="157"/>
      <c r="AF258" s="158"/>
      <c r="AG258" s="158"/>
      <c r="AH258" s="158"/>
    </row>
    <row r="259" spans="1:34" ht="15.75" customHeight="1">
      <c r="A259" s="2"/>
      <c r="B259" s="2"/>
      <c r="C259" s="2"/>
      <c r="D259" s="251"/>
      <c r="E259" s="2"/>
      <c r="F259" s="2"/>
      <c r="G259" s="118"/>
      <c r="H259" s="233"/>
      <c r="I259" s="115"/>
      <c r="J259" s="115"/>
      <c r="K259" s="2"/>
      <c r="L259" s="2"/>
      <c r="M259" s="2"/>
      <c r="N259" s="2"/>
      <c r="O259" s="2"/>
      <c r="P259" s="215"/>
      <c r="Q259" s="215"/>
      <c r="R259" s="215"/>
      <c r="S259" s="2"/>
      <c r="T259" s="2"/>
      <c r="U259" s="2"/>
      <c r="V259" s="2"/>
      <c r="W259" s="2"/>
      <c r="X259" s="2"/>
      <c r="Y259" s="2"/>
      <c r="Z259" s="118"/>
      <c r="AA259" s="118"/>
      <c r="AB259" s="115"/>
      <c r="AC259" s="2"/>
      <c r="AD259" s="2"/>
      <c r="AE259" s="157"/>
      <c r="AF259" s="158"/>
      <c r="AG259" s="158"/>
      <c r="AH259" s="158"/>
    </row>
    <row r="260" spans="1:34" ht="15.75" customHeight="1">
      <c r="A260" s="2"/>
      <c r="B260" s="2"/>
      <c r="C260" s="2"/>
      <c r="D260" s="251"/>
      <c r="E260" s="2"/>
      <c r="F260" s="2"/>
      <c r="G260" s="118"/>
      <c r="H260" s="233"/>
      <c r="I260" s="115"/>
      <c r="J260" s="115"/>
      <c r="K260" s="2"/>
      <c r="L260" s="2"/>
      <c r="M260" s="2"/>
      <c r="N260" s="2"/>
      <c r="O260" s="2"/>
      <c r="P260" s="215"/>
      <c r="Q260" s="215"/>
      <c r="R260" s="215"/>
      <c r="S260" s="2"/>
      <c r="T260" s="2"/>
      <c r="U260" s="2"/>
      <c r="V260" s="2"/>
      <c r="W260" s="2"/>
      <c r="X260" s="2"/>
      <c r="Y260" s="2"/>
      <c r="Z260" s="118"/>
      <c r="AA260" s="118"/>
      <c r="AB260" s="115"/>
      <c r="AC260" s="2"/>
      <c r="AD260" s="2"/>
      <c r="AE260" s="157"/>
      <c r="AF260" s="158"/>
      <c r="AG260" s="158"/>
      <c r="AH260" s="158"/>
    </row>
    <row r="261" spans="1:34" ht="15.75" customHeight="1">
      <c r="A261" s="2"/>
      <c r="B261" s="2"/>
      <c r="C261" s="2"/>
      <c r="D261" s="251"/>
      <c r="E261" s="2"/>
      <c r="F261" s="2"/>
      <c r="G261" s="118"/>
      <c r="H261" s="233"/>
      <c r="I261" s="115"/>
      <c r="J261" s="115"/>
      <c r="K261" s="2"/>
      <c r="L261" s="2"/>
      <c r="M261" s="2"/>
      <c r="N261" s="2"/>
      <c r="O261" s="2"/>
      <c r="P261" s="215"/>
      <c r="Q261" s="215"/>
      <c r="R261" s="215"/>
      <c r="S261" s="2"/>
      <c r="T261" s="2"/>
      <c r="U261" s="2"/>
      <c r="V261" s="2"/>
      <c r="W261" s="2"/>
      <c r="X261" s="2"/>
      <c r="Y261" s="2"/>
      <c r="Z261" s="118"/>
      <c r="AA261" s="118"/>
      <c r="AB261" s="115"/>
      <c r="AC261" s="2"/>
      <c r="AD261" s="2"/>
      <c r="AE261" s="157"/>
      <c r="AF261" s="158"/>
      <c r="AG261" s="158"/>
      <c r="AH261" s="158"/>
    </row>
    <row r="262" spans="1:34" ht="15.75" customHeight="1">
      <c r="A262" s="2"/>
      <c r="B262" s="2"/>
      <c r="C262" s="2"/>
      <c r="D262" s="251"/>
      <c r="E262" s="2"/>
      <c r="F262" s="2"/>
      <c r="G262" s="118"/>
      <c r="H262" s="233"/>
      <c r="I262" s="115"/>
      <c r="J262" s="115"/>
      <c r="K262" s="2"/>
      <c r="L262" s="2"/>
      <c r="M262" s="2"/>
      <c r="N262" s="2"/>
      <c r="O262" s="2"/>
      <c r="P262" s="215"/>
      <c r="Q262" s="215"/>
      <c r="R262" s="215"/>
      <c r="S262" s="2"/>
      <c r="T262" s="2"/>
      <c r="U262" s="2"/>
      <c r="V262" s="2"/>
      <c r="W262" s="2"/>
      <c r="X262" s="2"/>
      <c r="Y262" s="2"/>
      <c r="Z262" s="118"/>
      <c r="AA262" s="118"/>
      <c r="AB262" s="115"/>
      <c r="AC262" s="2"/>
      <c r="AD262" s="2"/>
      <c r="AE262" s="157"/>
      <c r="AF262" s="158"/>
      <c r="AG262" s="158"/>
      <c r="AH262" s="158"/>
    </row>
    <row r="263" spans="1:34" ht="15.75" customHeight="1">
      <c r="A263" s="2"/>
      <c r="B263" s="2"/>
      <c r="C263" s="2"/>
      <c r="D263" s="251"/>
      <c r="E263" s="2"/>
      <c r="F263" s="2"/>
      <c r="G263" s="118"/>
      <c r="H263" s="233"/>
      <c r="I263" s="115"/>
      <c r="J263" s="115"/>
      <c r="K263" s="2"/>
      <c r="L263" s="2"/>
      <c r="M263" s="2"/>
      <c r="N263" s="2"/>
      <c r="O263" s="2"/>
      <c r="P263" s="215"/>
      <c r="Q263" s="215"/>
      <c r="R263" s="215"/>
      <c r="S263" s="2"/>
      <c r="T263" s="2"/>
      <c r="U263" s="2"/>
      <c r="V263" s="2"/>
      <c r="W263" s="2"/>
      <c r="X263" s="2"/>
      <c r="Y263" s="2"/>
      <c r="Z263" s="118"/>
      <c r="AA263" s="118"/>
      <c r="AB263" s="115"/>
      <c r="AC263" s="2"/>
      <c r="AD263" s="2"/>
      <c r="AE263" s="157"/>
      <c r="AF263" s="158"/>
      <c r="AG263" s="158"/>
      <c r="AH263" s="158"/>
    </row>
    <row r="264" spans="1:34" ht="15.75" customHeight="1">
      <c r="A264" s="2"/>
      <c r="B264" s="2"/>
      <c r="C264" s="2"/>
      <c r="D264" s="251"/>
      <c r="E264" s="2"/>
      <c r="F264" s="2"/>
      <c r="G264" s="118"/>
      <c r="H264" s="233"/>
      <c r="I264" s="115"/>
      <c r="J264" s="115"/>
      <c r="K264" s="2"/>
      <c r="L264" s="2"/>
      <c r="M264" s="2"/>
      <c r="N264" s="2"/>
      <c r="O264" s="2"/>
      <c r="P264" s="215"/>
      <c r="Q264" s="215"/>
      <c r="R264" s="215"/>
      <c r="S264" s="2"/>
      <c r="T264" s="2"/>
      <c r="U264" s="2"/>
      <c r="V264" s="2"/>
      <c r="W264" s="2"/>
      <c r="X264" s="2"/>
      <c r="Y264" s="2"/>
      <c r="Z264" s="118"/>
      <c r="AA264" s="118"/>
      <c r="AB264" s="115"/>
      <c r="AC264" s="2"/>
      <c r="AD264" s="2"/>
      <c r="AE264" s="157"/>
      <c r="AF264" s="158"/>
      <c r="AG264" s="158"/>
      <c r="AH264" s="158"/>
    </row>
    <row r="265" spans="1:34" ht="15.75" customHeight="1">
      <c r="A265" s="2"/>
      <c r="B265" s="2"/>
      <c r="C265" s="2"/>
      <c r="D265" s="251"/>
      <c r="E265" s="2"/>
      <c r="F265" s="2"/>
      <c r="G265" s="118"/>
      <c r="H265" s="233"/>
      <c r="I265" s="115"/>
      <c r="J265" s="115"/>
      <c r="K265" s="2"/>
      <c r="L265" s="2"/>
      <c r="M265" s="2"/>
      <c r="N265" s="2"/>
      <c r="O265" s="2"/>
      <c r="P265" s="215"/>
      <c r="Q265" s="215"/>
      <c r="R265" s="215"/>
      <c r="S265" s="2"/>
      <c r="T265" s="2"/>
      <c r="U265" s="2"/>
      <c r="V265" s="2"/>
      <c r="W265" s="2"/>
      <c r="X265" s="2"/>
      <c r="Y265" s="2"/>
      <c r="Z265" s="118"/>
      <c r="AA265" s="118"/>
      <c r="AB265" s="115"/>
      <c r="AC265" s="2"/>
      <c r="AD265" s="2"/>
      <c r="AE265" s="157"/>
      <c r="AF265" s="158"/>
      <c r="AG265" s="158"/>
      <c r="AH265" s="158"/>
    </row>
    <row r="266" spans="1:34" ht="15.75" customHeight="1">
      <c r="A266" s="2"/>
      <c r="B266" s="2"/>
      <c r="C266" s="2"/>
      <c r="D266" s="251"/>
      <c r="E266" s="2"/>
      <c r="F266" s="2"/>
      <c r="G266" s="118"/>
      <c r="H266" s="233"/>
      <c r="I266" s="115"/>
      <c r="J266" s="115"/>
      <c r="K266" s="2"/>
      <c r="L266" s="2"/>
      <c r="M266" s="2"/>
      <c r="N266" s="2"/>
      <c r="O266" s="2"/>
      <c r="P266" s="215"/>
      <c r="Q266" s="215"/>
      <c r="R266" s="215"/>
      <c r="S266" s="2"/>
      <c r="T266" s="2"/>
      <c r="U266" s="2"/>
      <c r="V266" s="2"/>
      <c r="W266" s="2"/>
      <c r="X266" s="2"/>
      <c r="Y266" s="2"/>
      <c r="Z266" s="118"/>
      <c r="AA266" s="118"/>
      <c r="AB266" s="115"/>
      <c r="AC266" s="2"/>
      <c r="AD266" s="2"/>
      <c r="AE266" s="157"/>
      <c r="AF266" s="158"/>
      <c r="AG266" s="158"/>
      <c r="AH266" s="158"/>
    </row>
    <row r="267" spans="1:34" ht="15.75" customHeight="1">
      <c r="A267" s="2"/>
      <c r="B267" s="2"/>
      <c r="C267" s="2"/>
      <c r="D267" s="251"/>
      <c r="E267" s="2"/>
      <c r="F267" s="2"/>
      <c r="G267" s="118"/>
      <c r="H267" s="233"/>
      <c r="I267" s="115"/>
      <c r="J267" s="115"/>
      <c r="K267" s="2"/>
      <c r="L267" s="2"/>
      <c r="M267" s="2"/>
      <c r="N267" s="2"/>
      <c r="O267" s="2"/>
      <c r="P267" s="215"/>
      <c r="Q267" s="215"/>
      <c r="R267" s="215"/>
      <c r="S267" s="2"/>
      <c r="T267" s="2"/>
      <c r="U267" s="2"/>
      <c r="V267" s="2"/>
      <c r="W267" s="2"/>
      <c r="X267" s="2"/>
      <c r="Y267" s="2"/>
      <c r="Z267" s="118"/>
      <c r="AA267" s="118"/>
      <c r="AB267" s="115"/>
      <c r="AC267" s="2"/>
      <c r="AD267" s="2"/>
      <c r="AE267" s="157"/>
      <c r="AF267" s="158"/>
      <c r="AG267" s="158"/>
      <c r="AH267" s="158"/>
    </row>
    <row r="268" spans="1:34" ht="15.75" customHeight="1">
      <c r="A268" s="2"/>
      <c r="B268" s="2"/>
      <c r="C268" s="2"/>
      <c r="D268" s="251"/>
      <c r="E268" s="2"/>
      <c r="F268" s="2"/>
      <c r="G268" s="118"/>
      <c r="H268" s="233"/>
      <c r="I268" s="115"/>
      <c r="J268" s="115"/>
      <c r="K268" s="2"/>
      <c r="L268" s="2"/>
      <c r="M268" s="2"/>
      <c r="N268" s="2"/>
      <c r="O268" s="2"/>
      <c r="P268" s="215"/>
      <c r="Q268" s="215"/>
      <c r="R268" s="215"/>
      <c r="S268" s="2"/>
      <c r="T268" s="2"/>
      <c r="U268" s="2"/>
      <c r="V268" s="2"/>
      <c r="W268" s="2"/>
      <c r="X268" s="2"/>
      <c r="Y268" s="2"/>
      <c r="Z268" s="118"/>
      <c r="AA268" s="118"/>
      <c r="AB268" s="115"/>
      <c r="AC268" s="2"/>
      <c r="AD268" s="2"/>
      <c r="AE268" s="157"/>
      <c r="AF268" s="158"/>
      <c r="AG268" s="158"/>
      <c r="AH268" s="158"/>
    </row>
    <row r="269" spans="1:34" ht="15.75" customHeight="1">
      <c r="A269" s="2"/>
      <c r="B269" s="2"/>
      <c r="C269" s="2"/>
      <c r="D269" s="251"/>
      <c r="E269" s="2"/>
      <c r="F269" s="2"/>
      <c r="G269" s="118"/>
      <c r="H269" s="233"/>
      <c r="I269" s="115"/>
      <c r="J269" s="115"/>
      <c r="K269" s="2"/>
      <c r="L269" s="2"/>
      <c r="M269" s="2"/>
      <c r="N269" s="2"/>
      <c r="O269" s="2"/>
      <c r="P269" s="215"/>
      <c r="Q269" s="215"/>
      <c r="R269" s="215"/>
      <c r="S269" s="2"/>
      <c r="T269" s="2"/>
      <c r="U269" s="2"/>
      <c r="V269" s="2"/>
      <c r="W269" s="2"/>
      <c r="X269" s="2"/>
      <c r="Y269" s="2"/>
      <c r="Z269" s="118"/>
      <c r="AA269" s="118"/>
      <c r="AB269" s="115"/>
      <c r="AC269" s="2"/>
      <c r="AD269" s="2"/>
      <c r="AE269" s="157"/>
      <c r="AF269" s="158"/>
      <c r="AG269" s="158"/>
      <c r="AH269" s="158"/>
    </row>
    <row r="270" spans="1:34" ht="15.75" customHeight="1">
      <c r="A270" s="2"/>
      <c r="B270" s="2"/>
      <c r="C270" s="2"/>
      <c r="D270" s="251"/>
      <c r="E270" s="2"/>
      <c r="F270" s="2"/>
      <c r="G270" s="118"/>
      <c r="H270" s="233"/>
      <c r="I270" s="115"/>
      <c r="J270" s="115"/>
      <c r="K270" s="2"/>
      <c r="L270" s="2"/>
      <c r="M270" s="2"/>
      <c r="N270" s="2"/>
      <c r="O270" s="2"/>
      <c r="P270" s="215"/>
      <c r="Q270" s="215"/>
      <c r="R270" s="215"/>
      <c r="S270" s="2"/>
      <c r="T270" s="2"/>
      <c r="U270" s="2"/>
      <c r="V270" s="2"/>
      <c r="W270" s="2"/>
      <c r="X270" s="2"/>
      <c r="Y270" s="2"/>
      <c r="Z270" s="118"/>
      <c r="AA270" s="118"/>
      <c r="AB270" s="115"/>
      <c r="AC270" s="2"/>
      <c r="AD270" s="2"/>
      <c r="AE270" s="157"/>
      <c r="AF270" s="158"/>
      <c r="AG270" s="158"/>
      <c r="AH270" s="158"/>
    </row>
    <row r="271" spans="1:34" ht="15.75" customHeight="1">
      <c r="A271" s="2"/>
      <c r="B271" s="2"/>
      <c r="C271" s="2"/>
      <c r="D271" s="251"/>
      <c r="E271" s="2"/>
      <c r="F271" s="2"/>
      <c r="G271" s="118"/>
      <c r="H271" s="233"/>
      <c r="I271" s="115"/>
      <c r="J271" s="115"/>
      <c r="K271" s="2"/>
      <c r="L271" s="2"/>
      <c r="M271" s="2"/>
      <c r="N271" s="2"/>
      <c r="O271" s="2"/>
      <c r="P271" s="215"/>
      <c r="Q271" s="215"/>
      <c r="R271" s="215"/>
      <c r="S271" s="2"/>
      <c r="T271" s="2"/>
      <c r="U271" s="2"/>
      <c r="V271" s="2"/>
      <c r="W271" s="2"/>
      <c r="X271" s="2"/>
      <c r="Y271" s="2"/>
      <c r="Z271" s="118"/>
      <c r="AA271" s="118"/>
      <c r="AB271" s="115"/>
      <c r="AC271" s="2"/>
      <c r="AD271" s="2"/>
      <c r="AE271" s="157"/>
      <c r="AF271" s="158"/>
      <c r="AG271" s="158"/>
      <c r="AH271" s="158"/>
    </row>
    <row r="272" spans="1:34" ht="15.75" customHeight="1">
      <c r="A272" s="2"/>
      <c r="B272" s="2"/>
      <c r="C272" s="2"/>
      <c r="D272" s="251"/>
      <c r="E272" s="2"/>
      <c r="F272" s="2"/>
      <c r="G272" s="118"/>
      <c r="H272" s="233"/>
      <c r="I272" s="115"/>
      <c r="J272" s="115"/>
      <c r="K272" s="2"/>
      <c r="L272" s="2"/>
      <c r="M272" s="2"/>
      <c r="N272" s="2"/>
      <c r="O272" s="2"/>
      <c r="P272" s="215"/>
      <c r="Q272" s="215"/>
      <c r="R272" s="215"/>
      <c r="S272" s="2"/>
      <c r="T272" s="2"/>
      <c r="U272" s="2"/>
      <c r="V272" s="2"/>
      <c r="W272" s="2"/>
      <c r="X272" s="2"/>
      <c r="Y272" s="2"/>
      <c r="Z272" s="118"/>
      <c r="AA272" s="118"/>
      <c r="AB272" s="115"/>
      <c r="AC272" s="2"/>
      <c r="AD272" s="2"/>
      <c r="AE272" s="157"/>
      <c r="AF272" s="158"/>
      <c r="AG272" s="158"/>
      <c r="AH272" s="158"/>
    </row>
    <row r="273" spans="1:34" ht="15.75" customHeight="1">
      <c r="A273" s="2"/>
      <c r="B273" s="2"/>
      <c r="C273" s="2"/>
      <c r="D273" s="251"/>
      <c r="E273" s="2"/>
      <c r="F273" s="2"/>
      <c r="G273" s="118"/>
      <c r="H273" s="233"/>
      <c r="I273" s="115"/>
      <c r="J273" s="115"/>
      <c r="K273" s="2"/>
      <c r="L273" s="2"/>
      <c r="M273" s="2"/>
      <c r="N273" s="2"/>
      <c r="O273" s="2"/>
      <c r="P273" s="215"/>
      <c r="Q273" s="215"/>
      <c r="R273" s="215"/>
      <c r="S273" s="2"/>
      <c r="T273" s="2"/>
      <c r="U273" s="2"/>
      <c r="V273" s="2"/>
      <c r="W273" s="2"/>
      <c r="X273" s="2"/>
      <c r="Y273" s="2"/>
      <c r="Z273" s="118"/>
      <c r="AA273" s="118"/>
      <c r="AB273" s="115"/>
      <c r="AC273" s="2"/>
      <c r="AD273" s="2"/>
      <c r="AE273" s="157"/>
      <c r="AF273" s="158"/>
      <c r="AG273" s="158"/>
      <c r="AH273" s="158"/>
    </row>
    <row r="274" spans="1:34" ht="15.75" customHeight="1">
      <c r="A274" s="2"/>
      <c r="B274" s="2"/>
      <c r="C274" s="2"/>
      <c r="D274" s="251"/>
      <c r="E274" s="2"/>
      <c r="F274" s="2"/>
      <c r="G274" s="118"/>
      <c r="H274" s="233"/>
      <c r="I274" s="115"/>
      <c r="J274" s="115"/>
      <c r="K274" s="2"/>
      <c r="L274" s="2"/>
      <c r="M274" s="2"/>
      <c r="N274" s="2"/>
      <c r="O274" s="2"/>
      <c r="P274" s="215"/>
      <c r="Q274" s="215"/>
      <c r="R274" s="215"/>
      <c r="S274" s="2"/>
      <c r="T274" s="2"/>
      <c r="U274" s="2"/>
      <c r="V274" s="2"/>
      <c r="W274" s="2"/>
      <c r="X274" s="2"/>
      <c r="Y274" s="2"/>
      <c r="Z274" s="118"/>
      <c r="AA274" s="118"/>
      <c r="AB274" s="115"/>
      <c r="AC274" s="2"/>
      <c r="AD274" s="2"/>
      <c r="AE274" s="157"/>
      <c r="AF274" s="158"/>
      <c r="AG274" s="158"/>
      <c r="AH274" s="158"/>
    </row>
    <row r="275" spans="1:34" ht="15.75" customHeight="1">
      <c r="A275" s="2"/>
      <c r="B275" s="2"/>
      <c r="C275" s="2"/>
      <c r="D275" s="251"/>
      <c r="E275" s="2"/>
      <c r="F275" s="2"/>
      <c r="G275" s="118"/>
      <c r="H275" s="233"/>
      <c r="I275" s="115"/>
      <c r="J275" s="115"/>
      <c r="K275" s="2"/>
      <c r="L275" s="2"/>
      <c r="M275" s="2"/>
      <c r="N275" s="2"/>
      <c r="O275" s="2"/>
      <c r="P275" s="215"/>
      <c r="Q275" s="215"/>
      <c r="R275" s="215"/>
      <c r="S275" s="2"/>
      <c r="T275" s="2"/>
      <c r="U275" s="2"/>
      <c r="V275" s="2"/>
      <c r="W275" s="2"/>
      <c r="X275" s="2"/>
      <c r="Y275" s="2"/>
      <c r="Z275" s="118"/>
      <c r="AA275" s="118"/>
      <c r="AB275" s="115"/>
      <c r="AC275" s="2"/>
      <c r="AD275" s="2"/>
      <c r="AE275" s="157"/>
      <c r="AF275" s="158"/>
      <c r="AG275" s="158"/>
      <c r="AH275" s="158"/>
    </row>
    <row r="276" spans="1:34" ht="15.75" customHeight="1">
      <c r="A276" s="2"/>
      <c r="B276" s="2"/>
      <c r="C276" s="2"/>
      <c r="D276" s="251"/>
      <c r="E276" s="2"/>
      <c r="F276" s="2"/>
      <c r="G276" s="118"/>
      <c r="H276" s="233"/>
      <c r="I276" s="115"/>
      <c r="J276" s="115"/>
      <c r="K276" s="2"/>
      <c r="L276" s="2"/>
      <c r="M276" s="2"/>
      <c r="N276" s="2"/>
      <c r="O276" s="2"/>
      <c r="P276" s="215"/>
      <c r="Q276" s="215"/>
      <c r="R276" s="215"/>
      <c r="S276" s="2"/>
      <c r="T276" s="2"/>
      <c r="U276" s="2"/>
      <c r="V276" s="2"/>
      <c r="W276" s="2"/>
      <c r="X276" s="2"/>
      <c r="Y276" s="2"/>
      <c r="Z276" s="118"/>
      <c r="AA276" s="118"/>
      <c r="AB276" s="115"/>
      <c r="AC276" s="2"/>
      <c r="AD276" s="2"/>
      <c r="AE276" s="157"/>
      <c r="AF276" s="158"/>
      <c r="AG276" s="158"/>
      <c r="AH276" s="158"/>
    </row>
    <row r="277" spans="1:34" ht="15.75" customHeight="1">
      <c r="A277" s="2"/>
      <c r="B277" s="2"/>
      <c r="C277" s="2"/>
      <c r="D277" s="251"/>
      <c r="E277" s="2"/>
      <c r="F277" s="2"/>
      <c r="G277" s="118"/>
      <c r="H277" s="233"/>
      <c r="I277" s="115"/>
      <c r="J277" s="115"/>
      <c r="K277" s="2"/>
      <c r="L277" s="2"/>
      <c r="M277" s="2"/>
      <c r="N277" s="2"/>
      <c r="O277" s="2"/>
      <c r="P277" s="215"/>
      <c r="Q277" s="215"/>
      <c r="R277" s="215"/>
      <c r="S277" s="2"/>
      <c r="T277" s="2"/>
      <c r="U277" s="2"/>
      <c r="V277" s="2"/>
      <c r="W277" s="2"/>
      <c r="X277" s="2"/>
      <c r="Y277" s="2"/>
      <c r="Z277" s="118"/>
      <c r="AA277" s="118"/>
      <c r="AB277" s="115"/>
      <c r="AC277" s="2"/>
      <c r="AD277" s="2"/>
      <c r="AE277" s="157"/>
      <c r="AF277" s="158"/>
      <c r="AG277" s="158"/>
      <c r="AH277" s="158"/>
    </row>
    <row r="278" spans="1:34" ht="15.75" customHeight="1">
      <c r="A278" s="2"/>
      <c r="B278" s="2"/>
      <c r="C278" s="2"/>
      <c r="D278" s="251"/>
      <c r="E278" s="2"/>
      <c r="F278" s="2"/>
      <c r="G278" s="118"/>
      <c r="H278" s="233"/>
      <c r="I278" s="115"/>
      <c r="J278" s="115"/>
      <c r="K278" s="2"/>
      <c r="L278" s="2"/>
      <c r="M278" s="2"/>
      <c r="N278" s="2"/>
      <c r="O278" s="2"/>
      <c r="P278" s="215"/>
      <c r="Q278" s="215"/>
      <c r="R278" s="215"/>
      <c r="S278" s="2"/>
      <c r="T278" s="2"/>
      <c r="U278" s="2"/>
      <c r="V278" s="2"/>
      <c r="W278" s="2"/>
      <c r="X278" s="2"/>
      <c r="Y278" s="2"/>
      <c r="Z278" s="118"/>
      <c r="AA278" s="118"/>
      <c r="AB278" s="115"/>
      <c r="AC278" s="2"/>
      <c r="AD278" s="2"/>
      <c r="AE278" s="157"/>
      <c r="AF278" s="158"/>
      <c r="AG278" s="158"/>
      <c r="AH278" s="158"/>
    </row>
    <row r="279" spans="1:34" ht="15.75" customHeight="1">
      <c r="A279" s="2"/>
      <c r="B279" s="2"/>
      <c r="C279" s="2"/>
      <c r="D279" s="251"/>
      <c r="E279" s="2"/>
      <c r="F279" s="2"/>
      <c r="G279" s="118"/>
      <c r="H279" s="233"/>
      <c r="I279" s="115"/>
      <c r="J279" s="115"/>
      <c r="K279" s="2"/>
      <c r="L279" s="2"/>
      <c r="M279" s="2"/>
      <c r="N279" s="2"/>
      <c r="O279" s="2"/>
      <c r="P279" s="215"/>
      <c r="Q279" s="215"/>
      <c r="R279" s="215"/>
      <c r="S279" s="2"/>
      <c r="T279" s="2"/>
      <c r="U279" s="2"/>
      <c r="V279" s="2"/>
      <c r="W279" s="2"/>
      <c r="X279" s="2"/>
      <c r="Y279" s="2"/>
      <c r="Z279" s="118"/>
      <c r="AA279" s="118"/>
      <c r="AB279" s="115"/>
      <c r="AC279" s="2"/>
      <c r="AD279" s="2"/>
      <c r="AE279" s="157"/>
      <c r="AF279" s="158"/>
      <c r="AG279" s="158"/>
      <c r="AH279" s="158"/>
    </row>
    <row r="280" spans="1:34" ht="15.75" customHeight="1">
      <c r="A280" s="2"/>
      <c r="B280" s="2"/>
      <c r="C280" s="2"/>
      <c r="D280" s="251"/>
      <c r="E280" s="2"/>
      <c r="F280" s="2"/>
      <c r="G280" s="118"/>
      <c r="H280" s="233"/>
      <c r="I280" s="115"/>
      <c r="J280" s="115"/>
      <c r="K280" s="2"/>
      <c r="L280" s="2"/>
      <c r="M280" s="2"/>
      <c r="N280" s="2"/>
      <c r="O280" s="2"/>
      <c r="P280" s="215"/>
      <c r="Q280" s="215"/>
      <c r="R280" s="215"/>
      <c r="S280" s="2"/>
      <c r="T280" s="2"/>
      <c r="U280" s="2"/>
      <c r="V280" s="2"/>
      <c r="W280" s="2"/>
      <c r="X280" s="2"/>
      <c r="Y280" s="2"/>
      <c r="Z280" s="118"/>
      <c r="AA280" s="118"/>
      <c r="AB280" s="115"/>
      <c r="AC280" s="2"/>
      <c r="AD280" s="2"/>
      <c r="AE280" s="157"/>
      <c r="AF280" s="158"/>
      <c r="AG280" s="158"/>
      <c r="AH280" s="158"/>
    </row>
    <row r="281" spans="1:34" ht="15.75" customHeight="1">
      <c r="A281" s="2"/>
      <c r="B281" s="2"/>
      <c r="C281" s="2"/>
      <c r="D281" s="251"/>
      <c r="E281" s="2"/>
      <c r="F281" s="2"/>
      <c r="G281" s="118"/>
      <c r="H281" s="233"/>
      <c r="I281" s="115"/>
      <c r="J281" s="115"/>
      <c r="K281" s="2"/>
      <c r="L281" s="2"/>
      <c r="M281" s="2"/>
      <c r="N281" s="2"/>
      <c r="O281" s="2"/>
      <c r="P281" s="215"/>
      <c r="Q281" s="215"/>
      <c r="R281" s="215"/>
      <c r="S281" s="2"/>
      <c r="T281" s="2"/>
      <c r="U281" s="2"/>
      <c r="V281" s="2"/>
      <c r="W281" s="2"/>
      <c r="X281" s="2"/>
      <c r="Y281" s="2"/>
      <c r="Z281" s="118"/>
      <c r="AA281" s="118"/>
      <c r="AB281" s="115"/>
      <c r="AC281" s="2"/>
      <c r="AD281" s="2"/>
      <c r="AE281" s="157"/>
      <c r="AF281" s="158"/>
      <c r="AG281" s="158"/>
      <c r="AH281" s="158"/>
    </row>
    <row r="282" spans="1:34" ht="15.75" customHeight="1">
      <c r="A282" s="2"/>
      <c r="B282" s="2"/>
      <c r="C282" s="2"/>
      <c r="D282" s="251"/>
      <c r="E282" s="2"/>
      <c r="F282" s="2"/>
      <c r="G282" s="118"/>
      <c r="H282" s="233"/>
      <c r="I282" s="115"/>
      <c r="J282" s="115"/>
      <c r="K282" s="2"/>
      <c r="L282" s="2"/>
      <c r="M282" s="2"/>
      <c r="N282" s="2"/>
      <c r="O282" s="2"/>
      <c r="P282" s="215"/>
      <c r="Q282" s="215"/>
      <c r="R282" s="215"/>
      <c r="S282" s="2"/>
      <c r="T282" s="2"/>
      <c r="U282" s="2"/>
      <c r="V282" s="2"/>
      <c r="W282" s="2"/>
      <c r="X282" s="2"/>
      <c r="Y282" s="2"/>
      <c r="Z282" s="118"/>
      <c r="AA282" s="118"/>
      <c r="AB282" s="115"/>
      <c r="AC282" s="2"/>
      <c r="AD282" s="2"/>
      <c r="AE282" s="157"/>
      <c r="AF282" s="158"/>
      <c r="AG282" s="158"/>
      <c r="AH282" s="158"/>
    </row>
    <row r="283" spans="1:34" ht="15.75" customHeight="1">
      <c r="A283" s="2"/>
      <c r="B283" s="2"/>
      <c r="C283" s="2"/>
      <c r="D283" s="251"/>
      <c r="E283" s="2"/>
      <c r="F283" s="2"/>
      <c r="G283" s="118"/>
      <c r="H283" s="233"/>
      <c r="I283" s="115"/>
      <c r="J283" s="115"/>
      <c r="K283" s="2"/>
      <c r="L283" s="2"/>
      <c r="M283" s="2"/>
      <c r="N283" s="2"/>
      <c r="O283" s="2"/>
      <c r="P283" s="215"/>
      <c r="Q283" s="215"/>
      <c r="R283" s="215"/>
      <c r="S283" s="2"/>
      <c r="T283" s="2"/>
      <c r="U283" s="2"/>
      <c r="V283" s="2"/>
      <c r="W283" s="2"/>
      <c r="X283" s="2"/>
      <c r="Y283" s="2"/>
      <c r="Z283" s="118"/>
      <c r="AA283" s="118"/>
      <c r="AB283" s="115"/>
      <c r="AC283" s="2"/>
      <c r="AD283" s="2"/>
      <c r="AE283" s="157"/>
      <c r="AF283" s="158"/>
      <c r="AG283" s="158"/>
      <c r="AH283" s="158"/>
    </row>
    <row r="284" spans="1:34" ht="15.75" customHeight="1">
      <c r="A284" s="2"/>
      <c r="B284" s="2"/>
      <c r="C284" s="2"/>
      <c r="D284" s="251"/>
      <c r="E284" s="2"/>
      <c r="F284" s="2"/>
      <c r="G284" s="118"/>
      <c r="H284" s="233"/>
      <c r="I284" s="115"/>
      <c r="J284" s="115"/>
      <c r="K284" s="2"/>
      <c r="L284" s="2"/>
      <c r="M284" s="2"/>
      <c r="N284" s="2"/>
      <c r="O284" s="2"/>
      <c r="P284" s="215"/>
      <c r="Q284" s="215"/>
      <c r="R284" s="215"/>
      <c r="S284" s="2"/>
      <c r="T284" s="2"/>
      <c r="U284" s="2"/>
      <c r="V284" s="2"/>
      <c r="W284" s="2"/>
      <c r="X284" s="2"/>
      <c r="Y284" s="2"/>
      <c r="Z284" s="118"/>
      <c r="AA284" s="118"/>
      <c r="AB284" s="115"/>
      <c r="AC284" s="2"/>
      <c r="AD284" s="2"/>
      <c r="AE284" s="157"/>
      <c r="AF284" s="158"/>
      <c r="AG284" s="158"/>
      <c r="AH284" s="158"/>
    </row>
    <row r="285" spans="1:34" ht="15.75" customHeight="1">
      <c r="A285" s="2"/>
      <c r="B285" s="2"/>
      <c r="C285" s="2"/>
      <c r="D285" s="251"/>
      <c r="E285" s="2"/>
      <c r="F285" s="2"/>
      <c r="G285" s="118"/>
      <c r="H285" s="233"/>
      <c r="I285" s="115"/>
      <c r="J285" s="115"/>
      <c r="K285" s="2"/>
      <c r="L285" s="2"/>
      <c r="M285" s="2"/>
      <c r="N285" s="2"/>
      <c r="O285" s="2"/>
      <c r="P285" s="215"/>
      <c r="Q285" s="215"/>
      <c r="R285" s="215"/>
      <c r="S285" s="2"/>
      <c r="T285" s="2"/>
      <c r="U285" s="2"/>
      <c r="V285" s="2"/>
      <c r="W285" s="2"/>
      <c r="X285" s="2"/>
      <c r="Y285" s="2"/>
      <c r="Z285" s="118"/>
      <c r="AA285" s="118"/>
      <c r="AB285" s="115"/>
      <c r="AC285" s="2"/>
      <c r="AD285" s="2"/>
      <c r="AE285" s="157"/>
      <c r="AF285" s="158"/>
      <c r="AG285" s="158"/>
      <c r="AH285" s="158"/>
    </row>
    <row r="286" spans="1:34" ht="15.75" customHeight="1">
      <c r="A286" s="2"/>
      <c r="B286" s="2"/>
      <c r="C286" s="2"/>
      <c r="D286" s="251"/>
      <c r="E286" s="2"/>
      <c r="F286" s="2"/>
      <c r="G286" s="118"/>
      <c r="H286" s="233"/>
      <c r="I286" s="115"/>
      <c r="J286" s="115"/>
      <c r="K286" s="2"/>
      <c r="L286" s="2"/>
      <c r="M286" s="2"/>
      <c r="N286" s="2"/>
      <c r="O286" s="2"/>
      <c r="P286" s="215"/>
      <c r="Q286" s="215"/>
      <c r="R286" s="215"/>
      <c r="S286" s="2"/>
      <c r="T286" s="2"/>
      <c r="U286" s="2"/>
      <c r="V286" s="2"/>
      <c r="W286" s="2"/>
      <c r="X286" s="2"/>
      <c r="Y286" s="2"/>
      <c r="Z286" s="118"/>
      <c r="AA286" s="118"/>
      <c r="AB286" s="115"/>
      <c r="AC286" s="2"/>
      <c r="AD286" s="2"/>
      <c r="AE286" s="157"/>
      <c r="AF286" s="158"/>
      <c r="AG286" s="158"/>
      <c r="AH286" s="158"/>
    </row>
    <row r="287" spans="1:34" ht="15.75" customHeight="1">
      <c r="A287" s="2"/>
      <c r="B287" s="2"/>
      <c r="C287" s="2"/>
      <c r="D287" s="251"/>
      <c r="E287" s="2"/>
      <c r="F287" s="2"/>
      <c r="G287" s="118"/>
      <c r="H287" s="233"/>
      <c r="I287" s="115"/>
      <c r="J287" s="115"/>
      <c r="K287" s="2"/>
      <c r="L287" s="2"/>
      <c r="M287" s="2"/>
      <c r="N287" s="2"/>
      <c r="O287" s="2"/>
      <c r="P287" s="215"/>
      <c r="Q287" s="215"/>
      <c r="R287" s="215"/>
      <c r="S287" s="2"/>
      <c r="T287" s="2"/>
      <c r="U287" s="2"/>
      <c r="V287" s="2"/>
      <c r="W287" s="2"/>
      <c r="X287" s="2"/>
      <c r="Y287" s="2"/>
      <c r="Z287" s="118"/>
      <c r="AA287" s="118"/>
      <c r="AB287" s="115"/>
      <c r="AC287" s="2"/>
      <c r="AD287" s="2"/>
      <c r="AE287" s="157"/>
      <c r="AF287" s="158"/>
      <c r="AG287" s="158"/>
      <c r="AH287" s="158"/>
    </row>
    <row r="288" spans="1:34" ht="15.75" customHeight="1">
      <c r="A288" s="2"/>
      <c r="B288" s="2"/>
      <c r="C288" s="2"/>
      <c r="D288" s="251"/>
      <c r="E288" s="2"/>
      <c r="F288" s="2"/>
      <c r="G288" s="118"/>
      <c r="H288" s="233"/>
      <c r="I288" s="115"/>
      <c r="J288" s="115"/>
      <c r="K288" s="2"/>
      <c r="L288" s="2"/>
      <c r="M288" s="2"/>
      <c r="N288" s="2"/>
      <c r="O288" s="2"/>
      <c r="P288" s="215"/>
      <c r="Q288" s="215"/>
      <c r="R288" s="215"/>
      <c r="S288" s="2"/>
      <c r="T288" s="2"/>
      <c r="U288" s="2"/>
      <c r="V288" s="2"/>
      <c r="W288" s="2"/>
      <c r="X288" s="2"/>
      <c r="Y288" s="2"/>
      <c r="Z288" s="118"/>
      <c r="AA288" s="118"/>
      <c r="AB288" s="115"/>
      <c r="AC288" s="2"/>
      <c r="AD288" s="2"/>
      <c r="AE288" s="157"/>
      <c r="AF288" s="158"/>
      <c r="AG288" s="158"/>
      <c r="AH288" s="158"/>
    </row>
    <row r="289" spans="1:34" ht="15.75" customHeight="1">
      <c r="A289" s="2"/>
      <c r="B289" s="2"/>
      <c r="C289" s="2"/>
      <c r="D289" s="251"/>
      <c r="E289" s="2"/>
      <c r="F289" s="2"/>
      <c r="G289" s="118"/>
      <c r="H289" s="233"/>
      <c r="I289" s="115"/>
      <c r="J289" s="115"/>
      <c r="K289" s="2"/>
      <c r="L289" s="2"/>
      <c r="M289" s="2"/>
      <c r="N289" s="2"/>
      <c r="O289" s="2"/>
      <c r="P289" s="215"/>
      <c r="Q289" s="215"/>
      <c r="R289" s="215"/>
      <c r="S289" s="2"/>
      <c r="T289" s="2"/>
      <c r="U289" s="2"/>
      <c r="V289" s="2"/>
      <c r="W289" s="2"/>
      <c r="X289" s="2"/>
      <c r="Y289" s="2"/>
      <c r="Z289" s="118"/>
      <c r="AA289" s="118"/>
      <c r="AB289" s="115"/>
      <c r="AC289" s="2"/>
      <c r="AD289" s="2"/>
      <c r="AE289" s="157"/>
      <c r="AF289" s="158"/>
      <c r="AG289" s="158"/>
      <c r="AH289" s="158"/>
    </row>
    <row r="290" spans="1:34" ht="15.75" customHeight="1">
      <c r="A290" s="2"/>
      <c r="B290" s="2"/>
      <c r="C290" s="2"/>
      <c r="D290" s="251"/>
      <c r="E290" s="2"/>
      <c r="F290" s="2"/>
      <c r="G290" s="118"/>
      <c r="H290" s="233"/>
      <c r="I290" s="115"/>
      <c r="J290" s="115"/>
      <c r="K290" s="2"/>
      <c r="L290" s="2"/>
      <c r="M290" s="2"/>
      <c r="N290" s="2"/>
      <c r="O290" s="2"/>
      <c r="P290" s="215"/>
      <c r="Q290" s="215"/>
      <c r="R290" s="215"/>
      <c r="S290" s="2"/>
      <c r="T290" s="2"/>
      <c r="U290" s="2"/>
      <c r="V290" s="2"/>
      <c r="W290" s="2"/>
      <c r="X290" s="2"/>
      <c r="Y290" s="2"/>
      <c r="Z290" s="118"/>
      <c r="AA290" s="118"/>
      <c r="AB290" s="115"/>
      <c r="AC290" s="2"/>
      <c r="AD290" s="2"/>
      <c r="AE290" s="157"/>
      <c r="AF290" s="158"/>
      <c r="AG290" s="158"/>
      <c r="AH290" s="158"/>
    </row>
    <row r="291" spans="1:34" ht="15.75" customHeight="1">
      <c r="A291" s="2"/>
      <c r="B291" s="2"/>
      <c r="C291" s="2"/>
      <c r="D291" s="251"/>
      <c r="E291" s="2"/>
      <c r="F291" s="2"/>
      <c r="G291" s="118"/>
      <c r="H291" s="233"/>
      <c r="I291" s="115"/>
      <c r="J291" s="115"/>
      <c r="K291" s="2"/>
      <c r="L291" s="2"/>
      <c r="M291" s="2"/>
      <c r="N291" s="2"/>
      <c r="O291" s="2"/>
      <c r="P291" s="215"/>
      <c r="Q291" s="215"/>
      <c r="R291" s="215"/>
      <c r="S291" s="2"/>
      <c r="T291" s="2"/>
      <c r="U291" s="2"/>
      <c r="V291" s="2"/>
      <c r="W291" s="2"/>
      <c r="X291" s="2"/>
      <c r="Y291" s="2"/>
      <c r="Z291" s="118"/>
      <c r="AA291" s="118"/>
      <c r="AB291" s="115"/>
      <c r="AC291" s="2"/>
      <c r="AD291" s="2"/>
      <c r="AE291" s="157"/>
      <c r="AF291" s="158"/>
      <c r="AG291" s="158"/>
      <c r="AH291" s="158"/>
    </row>
    <row r="292" spans="1:34" ht="15.75" customHeight="1">
      <c r="A292" s="2"/>
      <c r="B292" s="2"/>
      <c r="C292" s="2"/>
      <c r="D292" s="251"/>
      <c r="E292" s="2"/>
      <c r="F292" s="2"/>
      <c r="G292" s="118"/>
      <c r="H292" s="233"/>
      <c r="I292" s="115"/>
      <c r="J292" s="115"/>
      <c r="K292" s="2"/>
      <c r="L292" s="2"/>
      <c r="M292" s="2"/>
      <c r="N292" s="2"/>
      <c r="O292" s="2"/>
      <c r="P292" s="215"/>
      <c r="Q292" s="215"/>
      <c r="R292" s="215"/>
      <c r="S292" s="2"/>
      <c r="T292" s="2"/>
      <c r="U292" s="2"/>
      <c r="V292" s="2"/>
      <c r="W292" s="2"/>
      <c r="X292" s="2"/>
      <c r="Y292" s="2"/>
      <c r="Z292" s="118"/>
      <c r="AA292" s="118"/>
      <c r="AB292" s="115"/>
      <c r="AC292" s="2"/>
      <c r="AD292" s="2"/>
      <c r="AE292" s="157"/>
      <c r="AF292" s="158"/>
      <c r="AG292" s="158"/>
      <c r="AH292" s="158"/>
    </row>
    <row r="293" spans="1:34" ht="15.75" customHeight="1">
      <c r="A293" s="2"/>
      <c r="B293" s="2"/>
      <c r="C293" s="2"/>
      <c r="D293" s="251"/>
      <c r="E293" s="2"/>
      <c r="F293" s="2"/>
      <c r="G293" s="118"/>
      <c r="H293" s="233"/>
      <c r="I293" s="115"/>
      <c r="J293" s="115"/>
      <c r="K293" s="2"/>
      <c r="L293" s="2"/>
      <c r="M293" s="2"/>
      <c r="N293" s="2"/>
      <c r="O293" s="2"/>
      <c r="P293" s="215"/>
      <c r="Q293" s="215"/>
      <c r="R293" s="215"/>
      <c r="S293" s="2"/>
      <c r="T293" s="2"/>
      <c r="U293" s="2"/>
      <c r="V293" s="2"/>
      <c r="W293" s="2"/>
      <c r="X293" s="2"/>
      <c r="Y293" s="2"/>
      <c r="Z293" s="118"/>
      <c r="AA293" s="118"/>
      <c r="AB293" s="115"/>
      <c r="AC293" s="2"/>
      <c r="AD293" s="2"/>
      <c r="AE293" s="157"/>
      <c r="AF293" s="158"/>
      <c r="AG293" s="158"/>
      <c r="AH293" s="158"/>
    </row>
    <row r="294" spans="1:34" ht="15.75" customHeight="1">
      <c r="A294" s="2"/>
      <c r="B294" s="2"/>
      <c r="C294" s="2"/>
      <c r="D294" s="251"/>
      <c r="E294" s="2"/>
      <c r="F294" s="2"/>
      <c r="G294" s="118"/>
      <c r="H294" s="233"/>
      <c r="I294" s="115"/>
      <c r="J294" s="115"/>
      <c r="K294" s="2"/>
      <c r="L294" s="2"/>
      <c r="M294" s="2"/>
      <c r="N294" s="2"/>
      <c r="O294" s="2"/>
      <c r="P294" s="215"/>
      <c r="Q294" s="215"/>
      <c r="R294" s="215"/>
      <c r="S294" s="2"/>
      <c r="T294" s="2"/>
      <c r="U294" s="2"/>
      <c r="V294" s="2"/>
      <c r="W294" s="2"/>
      <c r="X294" s="2"/>
      <c r="Y294" s="2"/>
      <c r="Z294" s="118"/>
      <c r="AA294" s="118"/>
      <c r="AB294" s="115"/>
      <c r="AC294" s="2"/>
      <c r="AD294" s="2"/>
      <c r="AE294" s="157"/>
      <c r="AF294" s="158"/>
      <c r="AG294" s="158"/>
      <c r="AH294" s="158"/>
    </row>
    <row r="295" spans="1:34" ht="15.75" customHeight="1">
      <c r="A295" s="2"/>
      <c r="B295" s="2"/>
      <c r="C295" s="2"/>
      <c r="D295" s="251"/>
      <c r="E295" s="2"/>
      <c r="F295" s="2"/>
      <c r="G295" s="118"/>
      <c r="H295" s="233"/>
      <c r="I295" s="115"/>
      <c r="J295" s="115"/>
      <c r="K295" s="2"/>
      <c r="L295" s="2"/>
      <c r="M295" s="2"/>
      <c r="N295" s="2"/>
      <c r="O295" s="2"/>
      <c r="P295" s="215"/>
      <c r="Q295" s="215"/>
      <c r="R295" s="215"/>
      <c r="S295" s="2"/>
      <c r="T295" s="2"/>
      <c r="U295" s="2"/>
      <c r="V295" s="2"/>
      <c r="W295" s="2"/>
      <c r="X295" s="2"/>
      <c r="Y295" s="2"/>
      <c r="Z295" s="118"/>
      <c r="AA295" s="118"/>
      <c r="AB295" s="115"/>
      <c r="AC295" s="2"/>
      <c r="AD295" s="2"/>
      <c r="AE295" s="157"/>
      <c r="AF295" s="158"/>
      <c r="AG295" s="158"/>
      <c r="AH295" s="158"/>
    </row>
    <row r="296" spans="1:34" ht="15.75" customHeight="1">
      <c r="A296" s="2"/>
      <c r="B296" s="2"/>
      <c r="C296" s="2"/>
      <c r="D296" s="251"/>
      <c r="E296" s="2"/>
      <c r="F296" s="2"/>
      <c r="G296" s="118"/>
      <c r="H296" s="233"/>
      <c r="I296" s="115"/>
      <c r="J296" s="115"/>
      <c r="K296" s="2"/>
      <c r="L296" s="2"/>
      <c r="M296" s="2"/>
      <c r="N296" s="2"/>
      <c r="O296" s="2"/>
      <c r="P296" s="215"/>
      <c r="Q296" s="215"/>
      <c r="R296" s="215"/>
      <c r="S296" s="2"/>
      <c r="T296" s="2"/>
      <c r="U296" s="2"/>
      <c r="V296" s="2"/>
      <c r="W296" s="2"/>
      <c r="X296" s="2"/>
      <c r="Y296" s="2"/>
      <c r="Z296" s="118"/>
      <c r="AA296" s="118"/>
      <c r="AB296" s="115"/>
      <c r="AC296" s="2"/>
      <c r="AD296" s="2"/>
      <c r="AE296" s="157"/>
      <c r="AF296" s="158"/>
      <c r="AG296" s="158"/>
      <c r="AH296" s="158"/>
    </row>
    <row r="297" spans="1:34" ht="15.75" customHeight="1">
      <c r="A297" s="2"/>
      <c r="B297" s="2"/>
      <c r="C297" s="2"/>
      <c r="D297" s="251"/>
      <c r="E297" s="2"/>
      <c r="F297" s="2"/>
      <c r="G297" s="118"/>
      <c r="H297" s="233"/>
      <c r="I297" s="115"/>
      <c r="J297" s="115"/>
      <c r="K297" s="2"/>
      <c r="L297" s="2"/>
      <c r="M297" s="2"/>
      <c r="N297" s="2"/>
      <c r="O297" s="2"/>
      <c r="P297" s="215"/>
      <c r="Q297" s="215"/>
      <c r="R297" s="215"/>
      <c r="S297" s="2"/>
      <c r="T297" s="2"/>
      <c r="U297" s="2"/>
      <c r="V297" s="2"/>
      <c r="W297" s="2"/>
      <c r="X297" s="2"/>
      <c r="Y297" s="2"/>
      <c r="Z297" s="118"/>
      <c r="AA297" s="118"/>
      <c r="AB297" s="115"/>
      <c r="AC297" s="2"/>
      <c r="AD297" s="2"/>
      <c r="AE297" s="157"/>
      <c r="AF297" s="158"/>
      <c r="AG297" s="158"/>
      <c r="AH297" s="158"/>
    </row>
    <row r="298" spans="1:34" ht="15.75" customHeight="1">
      <c r="A298" s="2"/>
      <c r="B298" s="2"/>
      <c r="C298" s="2"/>
      <c r="D298" s="251"/>
      <c r="E298" s="2"/>
      <c r="F298" s="2"/>
      <c r="G298" s="118"/>
      <c r="H298" s="233"/>
      <c r="I298" s="115"/>
      <c r="J298" s="115"/>
      <c r="K298" s="2"/>
      <c r="L298" s="2"/>
      <c r="M298" s="2"/>
      <c r="N298" s="2"/>
      <c r="O298" s="2"/>
      <c r="P298" s="215"/>
      <c r="Q298" s="215"/>
      <c r="R298" s="215"/>
      <c r="S298" s="2"/>
      <c r="T298" s="2"/>
      <c r="U298" s="2"/>
      <c r="V298" s="2"/>
      <c r="W298" s="2"/>
      <c r="X298" s="2"/>
      <c r="Y298" s="2"/>
      <c r="Z298" s="118"/>
      <c r="AA298" s="118"/>
      <c r="AB298" s="115"/>
      <c r="AC298" s="2"/>
      <c r="AD298" s="2"/>
      <c r="AE298" s="157"/>
      <c r="AF298" s="158"/>
      <c r="AG298" s="158"/>
      <c r="AH298" s="158"/>
    </row>
    <row r="299" spans="1:34" ht="15.75" customHeight="1">
      <c r="A299" s="2"/>
      <c r="B299" s="2"/>
      <c r="C299" s="2"/>
      <c r="D299" s="251"/>
      <c r="E299" s="2"/>
      <c r="F299" s="2"/>
      <c r="G299" s="118"/>
      <c r="H299" s="233"/>
      <c r="I299" s="115"/>
      <c r="J299" s="115"/>
      <c r="K299" s="2"/>
      <c r="L299" s="2"/>
      <c r="M299" s="2"/>
      <c r="N299" s="2"/>
      <c r="O299" s="2"/>
      <c r="P299" s="215"/>
      <c r="Q299" s="215"/>
      <c r="R299" s="215"/>
      <c r="S299" s="2"/>
      <c r="T299" s="2"/>
      <c r="U299" s="2"/>
      <c r="V299" s="2"/>
      <c r="W299" s="2"/>
      <c r="X299" s="2"/>
      <c r="Y299" s="2"/>
      <c r="Z299" s="118"/>
      <c r="AA299" s="118"/>
      <c r="AB299" s="115"/>
      <c r="AC299" s="2"/>
      <c r="AD299" s="2"/>
      <c r="AE299" s="157"/>
      <c r="AF299" s="158"/>
      <c r="AG299" s="158"/>
      <c r="AH299" s="158"/>
    </row>
    <row r="300" spans="1:34" ht="15.75" customHeight="1">
      <c r="A300" s="2"/>
      <c r="B300" s="2"/>
      <c r="C300" s="2"/>
      <c r="D300" s="251"/>
      <c r="E300" s="2"/>
      <c r="F300" s="2"/>
      <c r="G300" s="118"/>
      <c r="H300" s="233"/>
      <c r="I300" s="115"/>
      <c r="J300" s="115"/>
      <c r="K300" s="2"/>
      <c r="L300" s="2"/>
      <c r="M300" s="2"/>
      <c r="N300" s="2"/>
      <c r="O300" s="2"/>
      <c r="P300" s="215"/>
      <c r="Q300" s="215"/>
      <c r="R300" s="215"/>
      <c r="S300" s="2"/>
      <c r="T300" s="2"/>
      <c r="U300" s="2"/>
      <c r="V300" s="2"/>
      <c r="W300" s="2"/>
      <c r="X300" s="2"/>
      <c r="Y300" s="2"/>
      <c r="Z300" s="118"/>
      <c r="AA300" s="118"/>
      <c r="AB300" s="115"/>
      <c r="AC300" s="2"/>
      <c r="AD300" s="2"/>
      <c r="AE300" s="157"/>
      <c r="AF300" s="158"/>
      <c r="AG300" s="158"/>
      <c r="AH300" s="158"/>
    </row>
    <row r="301" spans="1:34" ht="15.75" customHeight="1">
      <c r="A301" s="2"/>
      <c r="B301" s="2"/>
      <c r="C301" s="2"/>
      <c r="D301" s="251"/>
      <c r="E301" s="2"/>
      <c r="F301" s="2"/>
      <c r="G301" s="118"/>
      <c r="H301" s="233"/>
      <c r="I301" s="115"/>
      <c r="J301" s="115"/>
      <c r="K301" s="2"/>
      <c r="L301" s="2"/>
      <c r="M301" s="2"/>
      <c r="N301" s="2"/>
      <c r="O301" s="2"/>
      <c r="P301" s="215"/>
      <c r="Q301" s="215"/>
      <c r="R301" s="215"/>
      <c r="S301" s="2"/>
      <c r="T301" s="2"/>
      <c r="U301" s="2"/>
      <c r="V301" s="2"/>
      <c r="W301" s="2"/>
      <c r="X301" s="2"/>
      <c r="Y301" s="2"/>
      <c r="Z301" s="118"/>
      <c r="AA301" s="118"/>
      <c r="AB301" s="115"/>
      <c r="AC301" s="2"/>
      <c r="AD301" s="2"/>
      <c r="AE301" s="157"/>
      <c r="AF301" s="158"/>
      <c r="AG301" s="158"/>
      <c r="AH301" s="158"/>
    </row>
    <row r="302" spans="1:34" ht="15.75" customHeight="1">
      <c r="A302" s="2"/>
      <c r="B302" s="2"/>
      <c r="C302" s="2"/>
      <c r="D302" s="251"/>
      <c r="E302" s="2"/>
      <c r="F302" s="2"/>
      <c r="G302" s="118"/>
      <c r="H302" s="233"/>
      <c r="I302" s="115"/>
      <c r="J302" s="115"/>
      <c r="K302" s="2"/>
      <c r="L302" s="2"/>
      <c r="M302" s="2"/>
      <c r="N302" s="2"/>
      <c r="O302" s="2"/>
      <c r="P302" s="215"/>
      <c r="Q302" s="215"/>
      <c r="R302" s="215"/>
      <c r="S302" s="2"/>
      <c r="T302" s="2"/>
      <c r="U302" s="2"/>
      <c r="V302" s="2"/>
      <c r="W302" s="2"/>
      <c r="X302" s="2"/>
      <c r="Y302" s="2"/>
      <c r="Z302" s="118"/>
      <c r="AA302" s="118"/>
      <c r="AB302" s="115"/>
      <c r="AC302" s="2"/>
      <c r="AD302" s="2"/>
      <c r="AE302" s="157"/>
      <c r="AF302" s="158"/>
      <c r="AG302" s="158"/>
      <c r="AH302" s="158"/>
    </row>
    <row r="303" spans="1:34" ht="15.75" customHeight="1">
      <c r="A303" s="2"/>
      <c r="B303" s="2"/>
      <c r="C303" s="2"/>
      <c r="D303" s="251"/>
      <c r="E303" s="2"/>
      <c r="F303" s="2"/>
      <c r="G303" s="118"/>
      <c r="H303" s="233"/>
      <c r="I303" s="115"/>
      <c r="J303" s="115"/>
      <c r="K303" s="2"/>
      <c r="L303" s="2"/>
      <c r="M303" s="2"/>
      <c r="N303" s="2"/>
      <c r="O303" s="2"/>
      <c r="P303" s="215"/>
      <c r="Q303" s="215"/>
      <c r="R303" s="215"/>
      <c r="S303" s="2"/>
      <c r="T303" s="2"/>
      <c r="U303" s="2"/>
      <c r="V303" s="2"/>
      <c r="W303" s="2"/>
      <c r="X303" s="2"/>
      <c r="Y303" s="2"/>
      <c r="Z303" s="118"/>
      <c r="AA303" s="118"/>
      <c r="AB303" s="115"/>
      <c r="AC303" s="2"/>
      <c r="AD303" s="2"/>
      <c r="AE303" s="157"/>
      <c r="AF303" s="158"/>
      <c r="AG303" s="158"/>
      <c r="AH303" s="158"/>
    </row>
    <row r="304" spans="1:34" ht="15.75" customHeight="1">
      <c r="A304" s="2"/>
      <c r="B304" s="2"/>
      <c r="C304" s="2"/>
      <c r="D304" s="251"/>
      <c r="E304" s="2"/>
      <c r="F304" s="2"/>
      <c r="G304" s="118"/>
      <c r="H304" s="233"/>
      <c r="I304" s="115"/>
      <c r="J304" s="115"/>
      <c r="K304" s="2"/>
      <c r="L304" s="2"/>
      <c r="M304" s="2"/>
      <c r="N304" s="2"/>
      <c r="O304" s="2"/>
      <c r="P304" s="215"/>
      <c r="Q304" s="215"/>
      <c r="R304" s="215"/>
      <c r="S304" s="2"/>
      <c r="T304" s="2"/>
      <c r="U304" s="2"/>
      <c r="V304" s="2"/>
      <c r="W304" s="2"/>
      <c r="X304" s="2"/>
      <c r="Y304" s="2"/>
      <c r="Z304" s="118"/>
      <c r="AA304" s="118"/>
      <c r="AB304" s="115"/>
      <c r="AC304" s="2"/>
      <c r="AD304" s="2"/>
      <c r="AE304" s="157"/>
      <c r="AF304" s="158"/>
      <c r="AG304" s="158"/>
      <c r="AH304" s="158"/>
    </row>
    <row r="305" spans="1:34" ht="15.75" customHeight="1">
      <c r="A305" s="2"/>
      <c r="B305" s="2"/>
      <c r="C305" s="2"/>
      <c r="D305" s="251"/>
      <c r="E305" s="2"/>
      <c r="F305" s="2"/>
      <c r="G305" s="118"/>
      <c r="H305" s="233"/>
      <c r="I305" s="115"/>
      <c r="J305" s="115"/>
      <c r="K305" s="2"/>
      <c r="L305" s="2"/>
      <c r="M305" s="2"/>
      <c r="N305" s="2"/>
      <c r="O305" s="2"/>
      <c r="P305" s="215"/>
      <c r="Q305" s="215"/>
      <c r="R305" s="215"/>
      <c r="S305" s="2"/>
      <c r="T305" s="2"/>
      <c r="U305" s="2"/>
      <c r="V305" s="2"/>
      <c r="W305" s="2"/>
      <c r="X305" s="2"/>
      <c r="Y305" s="2"/>
      <c r="Z305" s="118"/>
      <c r="AA305" s="118"/>
      <c r="AB305" s="115"/>
      <c r="AC305" s="2"/>
      <c r="AD305" s="2"/>
      <c r="AE305" s="157"/>
      <c r="AF305" s="158"/>
      <c r="AG305" s="158"/>
      <c r="AH305" s="158"/>
    </row>
    <row r="306" spans="1:34" ht="15.75" customHeight="1">
      <c r="A306" s="2"/>
      <c r="B306" s="2"/>
      <c r="C306" s="2"/>
      <c r="D306" s="251"/>
      <c r="E306" s="2"/>
      <c r="F306" s="2"/>
      <c r="G306" s="118"/>
      <c r="H306" s="233"/>
      <c r="I306" s="115"/>
      <c r="J306" s="115"/>
      <c r="K306" s="2"/>
      <c r="L306" s="2"/>
      <c r="M306" s="2"/>
      <c r="N306" s="2"/>
      <c r="O306" s="2"/>
      <c r="P306" s="215"/>
      <c r="Q306" s="215"/>
      <c r="R306" s="215"/>
      <c r="S306" s="2"/>
      <c r="T306" s="2"/>
      <c r="U306" s="2"/>
      <c r="V306" s="2"/>
      <c r="W306" s="2"/>
      <c r="X306" s="2"/>
      <c r="Y306" s="2"/>
      <c r="Z306" s="118"/>
      <c r="AA306" s="118"/>
      <c r="AB306" s="115"/>
      <c r="AC306" s="2"/>
      <c r="AD306" s="2"/>
      <c r="AE306" s="157"/>
      <c r="AF306" s="158"/>
      <c r="AG306" s="158"/>
      <c r="AH306" s="158"/>
    </row>
    <row r="307" spans="1:34" ht="15.75" customHeight="1">
      <c r="A307" s="2"/>
      <c r="B307" s="2"/>
      <c r="C307" s="2"/>
      <c r="D307" s="251"/>
      <c r="E307" s="2"/>
      <c r="F307" s="2"/>
      <c r="G307" s="118"/>
      <c r="H307" s="233"/>
      <c r="I307" s="115"/>
      <c r="J307" s="115"/>
      <c r="K307" s="2"/>
      <c r="L307" s="2"/>
      <c r="M307" s="2"/>
      <c r="N307" s="2"/>
      <c r="O307" s="2"/>
      <c r="P307" s="215"/>
      <c r="Q307" s="215"/>
      <c r="R307" s="215"/>
      <c r="S307" s="2"/>
      <c r="T307" s="2"/>
      <c r="U307" s="2"/>
      <c r="V307" s="2"/>
      <c r="W307" s="2"/>
      <c r="X307" s="2"/>
      <c r="Y307" s="2"/>
      <c r="Z307" s="118"/>
      <c r="AA307" s="118"/>
      <c r="AB307" s="115"/>
      <c r="AC307" s="2"/>
      <c r="AD307" s="2"/>
      <c r="AE307" s="157"/>
      <c r="AF307" s="158"/>
      <c r="AG307" s="158"/>
      <c r="AH307" s="158"/>
    </row>
    <row r="308" spans="1:34" ht="15.75" customHeight="1">
      <c r="A308" s="2"/>
      <c r="B308" s="2"/>
      <c r="C308" s="2"/>
      <c r="D308" s="251"/>
      <c r="E308" s="2"/>
      <c r="F308" s="2"/>
      <c r="G308" s="118"/>
      <c r="H308" s="233"/>
      <c r="I308" s="115"/>
      <c r="J308" s="115"/>
      <c r="K308" s="2"/>
      <c r="L308" s="2"/>
      <c r="M308" s="2"/>
      <c r="N308" s="2"/>
      <c r="O308" s="2"/>
      <c r="P308" s="215"/>
      <c r="Q308" s="215"/>
      <c r="R308" s="215"/>
      <c r="S308" s="2"/>
      <c r="T308" s="2"/>
      <c r="U308" s="2"/>
      <c r="V308" s="2"/>
      <c r="W308" s="2"/>
      <c r="X308" s="2"/>
      <c r="Y308" s="2"/>
      <c r="Z308" s="118"/>
      <c r="AA308" s="118"/>
      <c r="AB308" s="115"/>
      <c r="AC308" s="2"/>
      <c r="AD308" s="2"/>
      <c r="AE308" s="157"/>
      <c r="AF308" s="158"/>
      <c r="AG308" s="158"/>
      <c r="AH308" s="158"/>
    </row>
    <row r="309" spans="1:34" ht="15.75" customHeight="1">
      <c r="A309" s="2"/>
      <c r="B309" s="2"/>
      <c r="C309" s="2"/>
      <c r="D309" s="251"/>
      <c r="E309" s="2"/>
      <c r="F309" s="2"/>
      <c r="G309" s="118"/>
      <c r="H309" s="233"/>
      <c r="I309" s="115"/>
      <c r="J309" s="115"/>
      <c r="K309" s="2"/>
      <c r="L309" s="2"/>
      <c r="M309" s="2"/>
      <c r="N309" s="2"/>
      <c r="O309" s="2"/>
      <c r="P309" s="215"/>
      <c r="Q309" s="215"/>
      <c r="R309" s="215"/>
      <c r="S309" s="2"/>
      <c r="T309" s="2"/>
      <c r="U309" s="2"/>
      <c r="V309" s="2"/>
      <c r="W309" s="2"/>
      <c r="X309" s="2"/>
      <c r="Y309" s="2"/>
      <c r="Z309" s="118"/>
      <c r="AA309" s="118"/>
      <c r="AB309" s="115"/>
      <c r="AC309" s="2"/>
      <c r="AD309" s="2"/>
      <c r="AE309" s="157"/>
      <c r="AF309" s="158"/>
      <c r="AG309" s="158"/>
      <c r="AH309" s="158"/>
    </row>
    <row r="310" spans="1:34" ht="15.75" customHeight="1">
      <c r="A310" s="2"/>
      <c r="B310" s="2"/>
      <c r="C310" s="2"/>
      <c r="D310" s="251"/>
      <c r="E310" s="2"/>
      <c r="F310" s="2"/>
      <c r="G310" s="118"/>
      <c r="H310" s="233"/>
      <c r="I310" s="115"/>
      <c r="J310" s="115"/>
      <c r="K310" s="2"/>
      <c r="L310" s="2"/>
      <c r="M310" s="2"/>
      <c r="N310" s="2"/>
      <c r="O310" s="2"/>
      <c r="P310" s="215"/>
      <c r="Q310" s="215"/>
      <c r="R310" s="215"/>
      <c r="S310" s="2"/>
      <c r="T310" s="2"/>
      <c r="U310" s="2"/>
      <c r="V310" s="2"/>
      <c r="W310" s="2"/>
      <c r="X310" s="2"/>
      <c r="Y310" s="2"/>
      <c r="Z310" s="118"/>
      <c r="AA310" s="118"/>
      <c r="AB310" s="115"/>
      <c r="AC310" s="2"/>
      <c r="AD310" s="2"/>
      <c r="AE310" s="157"/>
      <c r="AF310" s="158"/>
      <c r="AG310" s="158"/>
      <c r="AH310" s="158"/>
    </row>
    <row r="311" spans="1:34" ht="15.75" customHeight="1">
      <c r="A311" s="2"/>
      <c r="B311" s="2"/>
      <c r="C311" s="2"/>
      <c r="D311" s="251"/>
      <c r="E311" s="2"/>
      <c r="F311" s="2"/>
      <c r="G311" s="118"/>
      <c r="H311" s="233"/>
      <c r="I311" s="115"/>
      <c r="J311" s="115"/>
      <c r="K311" s="2"/>
      <c r="L311" s="2"/>
      <c r="M311" s="2"/>
      <c r="N311" s="2"/>
      <c r="O311" s="2"/>
      <c r="P311" s="215"/>
      <c r="Q311" s="215"/>
      <c r="R311" s="215"/>
      <c r="S311" s="2"/>
      <c r="T311" s="2"/>
      <c r="U311" s="2"/>
      <c r="V311" s="2"/>
      <c r="W311" s="2"/>
      <c r="X311" s="2"/>
      <c r="Y311" s="2"/>
      <c r="Z311" s="118"/>
      <c r="AA311" s="118"/>
      <c r="AB311" s="115"/>
      <c r="AC311" s="2"/>
      <c r="AD311" s="2"/>
      <c r="AE311" s="157"/>
      <c r="AF311" s="158"/>
      <c r="AG311" s="158"/>
      <c r="AH311" s="158"/>
    </row>
    <row r="312" spans="1:34" ht="15.75" customHeight="1">
      <c r="A312" s="2"/>
      <c r="B312" s="2"/>
      <c r="C312" s="2"/>
      <c r="D312" s="251"/>
      <c r="E312" s="2"/>
      <c r="F312" s="2"/>
      <c r="G312" s="118"/>
      <c r="H312" s="233"/>
      <c r="I312" s="115"/>
      <c r="J312" s="115"/>
      <c r="K312" s="2"/>
      <c r="L312" s="2"/>
      <c r="M312" s="2"/>
      <c r="N312" s="2"/>
      <c r="O312" s="2"/>
      <c r="P312" s="215"/>
      <c r="Q312" s="215"/>
      <c r="R312" s="215"/>
      <c r="S312" s="2"/>
      <c r="T312" s="2"/>
      <c r="U312" s="2"/>
      <c r="V312" s="2"/>
      <c r="W312" s="2"/>
      <c r="X312" s="2"/>
      <c r="Y312" s="2"/>
      <c r="Z312" s="118"/>
      <c r="AA312" s="118"/>
      <c r="AB312" s="115"/>
      <c r="AC312" s="2"/>
      <c r="AD312" s="2"/>
      <c r="AE312" s="157"/>
      <c r="AF312" s="158"/>
      <c r="AG312" s="158"/>
      <c r="AH312" s="158"/>
    </row>
    <row r="313" spans="1:34" ht="15.75" customHeight="1">
      <c r="A313" s="2"/>
      <c r="B313" s="2"/>
      <c r="C313" s="2"/>
      <c r="D313" s="251"/>
      <c r="E313" s="2"/>
      <c r="F313" s="2"/>
      <c r="G313" s="118"/>
      <c r="H313" s="233"/>
      <c r="I313" s="115"/>
      <c r="J313" s="115"/>
      <c r="K313" s="2"/>
      <c r="L313" s="2"/>
      <c r="M313" s="2"/>
      <c r="N313" s="2"/>
      <c r="O313" s="2"/>
      <c r="P313" s="215"/>
      <c r="Q313" s="215"/>
      <c r="R313" s="215"/>
      <c r="S313" s="2"/>
      <c r="T313" s="2"/>
      <c r="U313" s="2"/>
      <c r="V313" s="2"/>
      <c r="W313" s="2"/>
      <c r="X313" s="2"/>
      <c r="Y313" s="2"/>
      <c r="Z313" s="118"/>
      <c r="AA313" s="118"/>
      <c r="AB313" s="115"/>
      <c r="AC313" s="2"/>
      <c r="AD313" s="2"/>
      <c r="AE313" s="157"/>
      <c r="AF313" s="158"/>
      <c r="AG313" s="158"/>
      <c r="AH313" s="158"/>
    </row>
    <row r="314" spans="1:34" ht="15.75" customHeight="1">
      <c r="A314" s="2"/>
      <c r="B314" s="2"/>
      <c r="C314" s="2"/>
      <c r="D314" s="251"/>
      <c r="E314" s="2"/>
      <c r="F314" s="2"/>
      <c r="G314" s="118"/>
      <c r="H314" s="233"/>
      <c r="I314" s="115"/>
      <c r="J314" s="115"/>
      <c r="K314" s="2"/>
      <c r="L314" s="2"/>
      <c r="M314" s="2"/>
      <c r="N314" s="2"/>
      <c r="O314" s="2"/>
      <c r="P314" s="215"/>
      <c r="Q314" s="215"/>
      <c r="R314" s="215"/>
      <c r="S314" s="2"/>
      <c r="T314" s="2"/>
      <c r="U314" s="2"/>
      <c r="V314" s="2"/>
      <c r="W314" s="2"/>
      <c r="X314" s="2"/>
      <c r="Y314" s="2"/>
      <c r="Z314" s="118"/>
      <c r="AA314" s="118"/>
      <c r="AB314" s="115"/>
      <c r="AC314" s="2"/>
      <c r="AD314" s="2"/>
      <c r="AE314" s="157"/>
      <c r="AF314" s="158"/>
      <c r="AG314" s="158"/>
      <c r="AH314" s="158"/>
    </row>
    <row r="315" spans="1:34" ht="15.75" customHeight="1">
      <c r="A315" s="2"/>
      <c r="B315" s="2"/>
      <c r="C315" s="2"/>
      <c r="D315" s="251"/>
      <c r="E315" s="2"/>
      <c r="F315" s="2"/>
      <c r="G315" s="118"/>
      <c r="H315" s="233"/>
      <c r="I315" s="115"/>
      <c r="J315" s="115"/>
      <c r="K315" s="2"/>
      <c r="L315" s="2"/>
      <c r="M315" s="2"/>
      <c r="N315" s="2"/>
      <c r="O315" s="2"/>
      <c r="P315" s="215"/>
      <c r="Q315" s="215"/>
      <c r="R315" s="215"/>
      <c r="S315" s="2"/>
      <c r="T315" s="2"/>
      <c r="U315" s="2"/>
      <c r="V315" s="2"/>
      <c r="W315" s="2"/>
      <c r="X315" s="2"/>
      <c r="Y315" s="2"/>
      <c r="Z315" s="118"/>
      <c r="AA315" s="118"/>
      <c r="AB315" s="115"/>
      <c r="AC315" s="2"/>
      <c r="AD315" s="2"/>
      <c r="AE315" s="157"/>
      <c r="AF315" s="158"/>
      <c r="AG315" s="158"/>
      <c r="AH315" s="158"/>
    </row>
    <row r="316" spans="1:34" ht="15.75" customHeight="1">
      <c r="A316" s="2"/>
      <c r="B316" s="2"/>
      <c r="C316" s="2"/>
      <c r="D316" s="251"/>
      <c r="E316" s="2"/>
      <c r="F316" s="2"/>
      <c r="G316" s="118"/>
      <c r="H316" s="233"/>
      <c r="I316" s="115"/>
      <c r="J316" s="115"/>
      <c r="K316" s="2"/>
      <c r="L316" s="2"/>
      <c r="M316" s="2"/>
      <c r="N316" s="2"/>
      <c r="O316" s="2"/>
      <c r="P316" s="215"/>
      <c r="Q316" s="215"/>
      <c r="R316" s="215"/>
      <c r="S316" s="2"/>
      <c r="T316" s="2"/>
      <c r="U316" s="2"/>
      <c r="V316" s="2"/>
      <c r="W316" s="2"/>
      <c r="X316" s="2"/>
      <c r="Y316" s="2"/>
      <c r="Z316" s="118"/>
      <c r="AA316" s="118"/>
      <c r="AB316" s="115"/>
      <c r="AC316" s="2"/>
      <c r="AD316" s="2"/>
      <c r="AE316" s="157"/>
      <c r="AF316" s="158"/>
      <c r="AG316" s="158"/>
      <c r="AH316" s="158"/>
    </row>
    <row r="317" spans="1:34" ht="15.75" customHeight="1">
      <c r="A317" s="2"/>
      <c r="B317" s="2"/>
      <c r="C317" s="2"/>
      <c r="D317" s="251"/>
      <c r="E317" s="2"/>
      <c r="F317" s="2"/>
      <c r="G317" s="118"/>
      <c r="H317" s="233"/>
      <c r="I317" s="115"/>
      <c r="J317" s="115"/>
      <c r="K317" s="2"/>
      <c r="L317" s="2"/>
      <c r="M317" s="2"/>
      <c r="N317" s="2"/>
      <c r="O317" s="2"/>
      <c r="P317" s="215"/>
      <c r="Q317" s="215"/>
      <c r="R317" s="215"/>
      <c r="S317" s="2"/>
      <c r="T317" s="2"/>
      <c r="U317" s="2"/>
      <c r="V317" s="2"/>
      <c r="W317" s="2"/>
      <c r="X317" s="2"/>
      <c r="Y317" s="2"/>
      <c r="Z317" s="118"/>
      <c r="AA317" s="118"/>
      <c r="AB317" s="115"/>
      <c r="AC317" s="2"/>
      <c r="AD317" s="2"/>
      <c r="AE317" s="157"/>
      <c r="AF317" s="158"/>
      <c r="AG317" s="158"/>
      <c r="AH317" s="158"/>
    </row>
    <row r="318" spans="1:34" ht="15.75" customHeight="1">
      <c r="A318" s="2"/>
      <c r="B318" s="2"/>
      <c r="C318" s="2"/>
      <c r="D318" s="251"/>
      <c r="E318" s="2"/>
      <c r="F318" s="2"/>
      <c r="G318" s="118"/>
      <c r="H318" s="233"/>
      <c r="I318" s="115"/>
      <c r="J318" s="115"/>
      <c r="K318" s="2"/>
      <c r="L318" s="2"/>
      <c r="M318" s="2"/>
      <c r="N318" s="2"/>
      <c r="O318" s="2"/>
      <c r="P318" s="215"/>
      <c r="Q318" s="215"/>
      <c r="R318" s="215"/>
      <c r="S318" s="2"/>
      <c r="T318" s="2"/>
      <c r="U318" s="2"/>
      <c r="V318" s="2"/>
      <c r="W318" s="2"/>
      <c r="X318" s="2"/>
      <c r="Y318" s="2"/>
      <c r="Z318" s="118"/>
      <c r="AA318" s="118"/>
      <c r="AB318" s="115"/>
      <c r="AC318" s="2"/>
      <c r="AD318" s="2"/>
      <c r="AE318" s="157"/>
      <c r="AF318" s="158"/>
      <c r="AG318" s="158"/>
      <c r="AH318" s="158"/>
    </row>
    <row r="319" spans="1:34" ht="15.75" customHeight="1">
      <c r="A319" s="2"/>
      <c r="B319" s="2"/>
      <c r="C319" s="2"/>
      <c r="D319" s="251"/>
      <c r="E319" s="2"/>
      <c r="F319" s="2"/>
      <c r="G319" s="118"/>
      <c r="H319" s="233"/>
      <c r="I319" s="115"/>
      <c r="J319" s="115"/>
      <c r="K319" s="2"/>
      <c r="L319" s="2"/>
      <c r="M319" s="2"/>
      <c r="N319" s="2"/>
      <c r="O319" s="2"/>
      <c r="P319" s="215"/>
      <c r="Q319" s="215"/>
      <c r="R319" s="215"/>
      <c r="S319" s="2"/>
      <c r="T319" s="2"/>
      <c r="U319" s="2"/>
      <c r="V319" s="2"/>
      <c r="W319" s="2"/>
      <c r="X319" s="2"/>
      <c r="Y319" s="2"/>
      <c r="Z319" s="118"/>
      <c r="AA319" s="118"/>
      <c r="AB319" s="115"/>
      <c r="AC319" s="2"/>
      <c r="AD319" s="2"/>
      <c r="AE319" s="157"/>
      <c r="AF319" s="158"/>
      <c r="AG319" s="158"/>
      <c r="AH319" s="158"/>
    </row>
    <row r="320" spans="1:34" ht="15.75" customHeight="1">
      <c r="A320" s="2"/>
      <c r="B320" s="2"/>
      <c r="C320" s="2"/>
      <c r="D320" s="251"/>
      <c r="E320" s="2"/>
      <c r="F320" s="2"/>
      <c r="G320" s="118"/>
      <c r="H320" s="233"/>
      <c r="I320" s="115"/>
      <c r="J320" s="115"/>
      <c r="K320" s="2"/>
      <c r="L320" s="2"/>
      <c r="M320" s="2"/>
      <c r="N320" s="2"/>
      <c r="O320" s="2"/>
      <c r="P320" s="215"/>
      <c r="Q320" s="215"/>
      <c r="R320" s="215"/>
      <c r="S320" s="2"/>
      <c r="T320" s="2"/>
      <c r="U320" s="2"/>
      <c r="V320" s="2"/>
      <c r="W320" s="2"/>
      <c r="X320" s="2"/>
      <c r="Y320" s="2"/>
      <c r="Z320" s="118"/>
      <c r="AA320" s="118"/>
      <c r="AB320" s="115"/>
      <c r="AC320" s="2"/>
      <c r="AD320" s="2"/>
      <c r="AE320" s="157"/>
      <c r="AF320" s="158"/>
      <c r="AG320" s="158"/>
      <c r="AH320" s="158"/>
    </row>
    <row r="321" spans="1:34" ht="15.75" customHeight="1">
      <c r="A321" s="2"/>
      <c r="B321" s="2"/>
      <c r="C321" s="2"/>
      <c r="D321" s="251"/>
      <c r="E321" s="2"/>
      <c r="F321" s="2"/>
      <c r="G321" s="118"/>
      <c r="H321" s="233"/>
      <c r="I321" s="115"/>
      <c r="J321" s="115"/>
      <c r="K321" s="2"/>
      <c r="L321" s="2"/>
      <c r="M321" s="2"/>
      <c r="N321" s="2"/>
      <c r="O321" s="2"/>
      <c r="P321" s="215"/>
      <c r="Q321" s="215"/>
      <c r="R321" s="215"/>
      <c r="S321" s="2"/>
      <c r="T321" s="2"/>
      <c r="U321" s="2"/>
      <c r="V321" s="2"/>
      <c r="W321" s="2"/>
      <c r="X321" s="2"/>
      <c r="Y321" s="2"/>
      <c r="Z321" s="118"/>
      <c r="AA321" s="118"/>
      <c r="AB321" s="115"/>
      <c r="AC321" s="2"/>
      <c r="AD321" s="2"/>
      <c r="AE321" s="157"/>
      <c r="AF321" s="158"/>
      <c r="AG321" s="158"/>
      <c r="AH321" s="158"/>
    </row>
    <row r="322" spans="1:34" ht="15.75" customHeight="1">
      <c r="A322" s="2"/>
      <c r="B322" s="2"/>
      <c r="C322" s="2"/>
      <c r="D322" s="251"/>
      <c r="E322" s="2"/>
      <c r="F322" s="2"/>
      <c r="G322" s="118"/>
      <c r="H322" s="233"/>
      <c r="I322" s="115"/>
      <c r="J322" s="115"/>
      <c r="K322" s="2"/>
      <c r="L322" s="2"/>
      <c r="M322" s="2"/>
      <c r="N322" s="2"/>
      <c r="O322" s="2"/>
      <c r="P322" s="215"/>
      <c r="Q322" s="215"/>
      <c r="R322" s="215"/>
      <c r="S322" s="2"/>
      <c r="T322" s="2"/>
      <c r="U322" s="2"/>
      <c r="V322" s="2"/>
      <c r="W322" s="2"/>
      <c r="X322" s="2"/>
      <c r="Y322" s="2"/>
      <c r="Z322" s="118"/>
      <c r="AA322" s="118"/>
      <c r="AB322" s="115"/>
      <c r="AC322" s="2"/>
      <c r="AD322" s="2"/>
      <c r="AE322" s="157"/>
      <c r="AF322" s="158"/>
      <c r="AG322" s="158"/>
      <c r="AH322" s="158"/>
    </row>
    <row r="323" spans="1:34" ht="15.75" customHeight="1">
      <c r="A323" s="2"/>
      <c r="B323" s="2"/>
      <c r="C323" s="2"/>
      <c r="D323" s="251"/>
      <c r="E323" s="2"/>
      <c r="F323" s="2"/>
      <c r="G323" s="118"/>
      <c r="H323" s="233"/>
      <c r="I323" s="115"/>
      <c r="J323" s="115"/>
      <c r="K323" s="2"/>
      <c r="L323" s="2"/>
      <c r="M323" s="2"/>
      <c r="N323" s="2"/>
      <c r="O323" s="2"/>
      <c r="P323" s="215"/>
      <c r="Q323" s="215"/>
      <c r="R323" s="215"/>
      <c r="S323" s="2"/>
      <c r="T323" s="2"/>
      <c r="U323" s="2"/>
      <c r="V323" s="2"/>
      <c r="W323" s="2"/>
      <c r="X323" s="2"/>
      <c r="Y323" s="2"/>
      <c r="Z323" s="118"/>
      <c r="AA323" s="118"/>
      <c r="AB323" s="115"/>
      <c r="AC323" s="2"/>
      <c r="AD323" s="2"/>
      <c r="AE323" s="157"/>
      <c r="AF323" s="158"/>
      <c r="AG323" s="158"/>
      <c r="AH323" s="158"/>
    </row>
    <row r="324" spans="1:34" ht="15.75" customHeight="1">
      <c r="A324" s="2"/>
      <c r="B324" s="2"/>
      <c r="C324" s="2"/>
      <c r="D324" s="251"/>
      <c r="E324" s="2"/>
      <c r="F324" s="2"/>
      <c r="G324" s="118"/>
      <c r="H324" s="233"/>
      <c r="I324" s="115"/>
      <c r="J324" s="115"/>
      <c r="K324" s="2"/>
      <c r="L324" s="2"/>
      <c r="M324" s="2"/>
      <c r="N324" s="2"/>
      <c r="O324" s="2"/>
      <c r="P324" s="215"/>
      <c r="Q324" s="215"/>
      <c r="R324" s="215"/>
      <c r="S324" s="2"/>
      <c r="T324" s="2"/>
      <c r="U324" s="2"/>
      <c r="V324" s="2"/>
      <c r="W324" s="2"/>
      <c r="X324" s="2"/>
      <c r="Y324" s="2"/>
      <c r="Z324" s="118"/>
      <c r="AA324" s="118"/>
      <c r="AB324" s="115"/>
      <c r="AC324" s="2"/>
      <c r="AD324" s="2"/>
      <c r="AE324" s="157"/>
      <c r="AF324" s="158"/>
      <c r="AG324" s="158"/>
      <c r="AH324" s="158"/>
    </row>
    <row r="325" spans="1:34" ht="15.75" customHeight="1">
      <c r="A325" s="2"/>
      <c r="B325" s="2"/>
      <c r="C325" s="2"/>
      <c r="D325" s="251"/>
      <c r="E325" s="2"/>
      <c r="F325" s="2"/>
      <c r="G325" s="118"/>
      <c r="H325" s="233"/>
      <c r="I325" s="115"/>
      <c r="J325" s="115"/>
      <c r="K325" s="2"/>
      <c r="L325" s="2"/>
      <c r="M325" s="2"/>
      <c r="N325" s="2"/>
      <c r="O325" s="2"/>
      <c r="P325" s="215"/>
      <c r="Q325" s="215"/>
      <c r="R325" s="215"/>
      <c r="S325" s="2"/>
      <c r="T325" s="2"/>
      <c r="U325" s="2"/>
      <c r="V325" s="2"/>
      <c r="W325" s="2"/>
      <c r="X325" s="2"/>
      <c r="Y325" s="2"/>
      <c r="Z325" s="118"/>
      <c r="AA325" s="118"/>
      <c r="AB325" s="115"/>
      <c r="AC325" s="2"/>
      <c r="AD325" s="2"/>
      <c r="AE325" s="157"/>
      <c r="AF325" s="158"/>
      <c r="AG325" s="158"/>
      <c r="AH325" s="158"/>
    </row>
    <row r="326" spans="1:34" ht="15.75" customHeight="1">
      <c r="A326" s="2"/>
      <c r="B326" s="2"/>
      <c r="C326" s="2"/>
      <c r="D326" s="251"/>
      <c r="E326" s="2"/>
      <c r="F326" s="2"/>
      <c r="G326" s="118"/>
      <c r="H326" s="233"/>
      <c r="I326" s="115"/>
      <c r="J326" s="115"/>
      <c r="K326" s="2"/>
      <c r="L326" s="2"/>
      <c r="M326" s="2"/>
      <c r="N326" s="2"/>
      <c r="O326" s="2"/>
      <c r="P326" s="215"/>
      <c r="Q326" s="215"/>
      <c r="R326" s="215"/>
      <c r="S326" s="2"/>
      <c r="T326" s="2"/>
      <c r="U326" s="2"/>
      <c r="V326" s="2"/>
      <c r="W326" s="2"/>
      <c r="X326" s="2"/>
      <c r="Y326" s="2"/>
      <c r="Z326" s="118"/>
      <c r="AA326" s="118"/>
      <c r="AB326" s="115"/>
      <c r="AC326" s="2"/>
      <c r="AD326" s="2"/>
      <c r="AE326" s="157"/>
      <c r="AF326" s="158"/>
      <c r="AG326" s="158"/>
      <c r="AH326" s="158"/>
    </row>
    <row r="327" spans="1:34" ht="15.75" customHeight="1">
      <c r="A327" s="2"/>
      <c r="B327" s="2"/>
      <c r="C327" s="2"/>
      <c r="D327" s="251"/>
      <c r="E327" s="2"/>
      <c r="F327" s="2"/>
      <c r="G327" s="118"/>
      <c r="H327" s="233"/>
      <c r="I327" s="115"/>
      <c r="J327" s="115"/>
      <c r="K327" s="2"/>
      <c r="L327" s="2"/>
      <c r="M327" s="2"/>
      <c r="N327" s="2"/>
      <c r="O327" s="2"/>
      <c r="P327" s="215"/>
      <c r="Q327" s="215"/>
      <c r="R327" s="215"/>
      <c r="S327" s="2"/>
      <c r="T327" s="2"/>
      <c r="U327" s="2"/>
      <c r="V327" s="2"/>
      <c r="W327" s="2"/>
      <c r="X327" s="2"/>
      <c r="Y327" s="2"/>
      <c r="Z327" s="118"/>
      <c r="AA327" s="118"/>
      <c r="AB327" s="115"/>
      <c r="AC327" s="2"/>
      <c r="AD327" s="2"/>
      <c r="AE327" s="157"/>
      <c r="AF327" s="158"/>
      <c r="AG327" s="158"/>
      <c r="AH327" s="158"/>
    </row>
    <row r="328" spans="1:34" ht="15.75" customHeight="1">
      <c r="A328" s="2"/>
      <c r="B328" s="2"/>
      <c r="C328" s="2"/>
      <c r="D328" s="251"/>
      <c r="E328" s="2"/>
      <c r="F328" s="2"/>
      <c r="G328" s="118"/>
      <c r="H328" s="233"/>
      <c r="I328" s="115"/>
      <c r="J328" s="115"/>
      <c r="K328" s="2"/>
      <c r="L328" s="2"/>
      <c r="M328" s="2"/>
      <c r="N328" s="2"/>
      <c r="O328" s="2"/>
      <c r="P328" s="215"/>
      <c r="Q328" s="215"/>
      <c r="R328" s="215"/>
      <c r="S328" s="2"/>
      <c r="T328" s="2"/>
      <c r="U328" s="2"/>
      <c r="V328" s="2"/>
      <c r="W328" s="2"/>
      <c r="X328" s="2"/>
      <c r="Y328" s="2"/>
      <c r="Z328" s="118"/>
      <c r="AA328" s="118"/>
      <c r="AB328" s="115"/>
      <c r="AC328" s="2"/>
      <c r="AD328" s="2"/>
      <c r="AE328" s="157"/>
      <c r="AF328" s="158"/>
      <c r="AG328" s="158"/>
      <c r="AH328" s="158"/>
    </row>
    <row r="329" spans="1:34" ht="15.75" customHeight="1">
      <c r="A329" s="2"/>
      <c r="B329" s="2"/>
      <c r="C329" s="2"/>
      <c r="D329" s="251"/>
      <c r="E329" s="2"/>
      <c r="F329" s="2"/>
      <c r="G329" s="118"/>
      <c r="H329" s="233"/>
      <c r="I329" s="115"/>
      <c r="J329" s="115"/>
      <c r="K329" s="2"/>
      <c r="L329" s="2"/>
      <c r="M329" s="2"/>
      <c r="N329" s="2"/>
      <c r="O329" s="2"/>
      <c r="P329" s="215"/>
      <c r="Q329" s="215"/>
      <c r="R329" s="215"/>
      <c r="S329" s="2"/>
      <c r="T329" s="2"/>
      <c r="U329" s="2"/>
      <c r="V329" s="2"/>
      <c r="W329" s="2"/>
      <c r="X329" s="2"/>
      <c r="Y329" s="2"/>
      <c r="Z329" s="118"/>
      <c r="AA329" s="118"/>
      <c r="AB329" s="115"/>
      <c r="AC329" s="2"/>
      <c r="AD329" s="2"/>
      <c r="AE329" s="157"/>
      <c r="AF329" s="158"/>
      <c r="AG329" s="158"/>
      <c r="AH329" s="158"/>
    </row>
    <row r="330" spans="1:34" ht="15.75" customHeight="1">
      <c r="A330" s="2"/>
      <c r="B330" s="2"/>
      <c r="C330" s="2"/>
      <c r="D330" s="251"/>
      <c r="E330" s="2"/>
      <c r="F330" s="2"/>
      <c r="G330" s="118"/>
      <c r="H330" s="233"/>
      <c r="I330" s="115"/>
      <c r="J330" s="115"/>
      <c r="K330" s="2"/>
      <c r="L330" s="2"/>
      <c r="M330" s="2"/>
      <c r="N330" s="2"/>
      <c r="O330" s="2"/>
      <c r="P330" s="215"/>
      <c r="Q330" s="215"/>
      <c r="R330" s="215"/>
      <c r="S330" s="2"/>
      <c r="T330" s="2"/>
      <c r="U330" s="2"/>
      <c r="V330" s="2"/>
      <c r="W330" s="2"/>
      <c r="X330" s="2"/>
      <c r="Y330" s="2"/>
      <c r="Z330" s="118"/>
      <c r="AA330" s="118"/>
      <c r="AB330" s="115"/>
      <c r="AC330" s="2"/>
      <c r="AD330" s="2"/>
      <c r="AE330" s="157"/>
      <c r="AF330" s="158"/>
      <c r="AG330" s="158"/>
      <c r="AH330" s="158"/>
    </row>
    <row r="331" spans="1:34" ht="15.75" customHeight="1">
      <c r="A331" s="2"/>
      <c r="B331" s="2"/>
      <c r="C331" s="2"/>
      <c r="D331" s="251"/>
      <c r="E331" s="2"/>
      <c r="F331" s="2"/>
      <c r="G331" s="118"/>
      <c r="H331" s="233"/>
      <c r="I331" s="115"/>
      <c r="J331" s="115"/>
      <c r="K331" s="2"/>
      <c r="L331" s="2"/>
      <c r="M331" s="2"/>
      <c r="N331" s="2"/>
      <c r="O331" s="2"/>
      <c r="P331" s="215"/>
      <c r="Q331" s="215"/>
      <c r="R331" s="215"/>
      <c r="S331" s="2"/>
      <c r="T331" s="2"/>
      <c r="U331" s="2"/>
      <c r="V331" s="2"/>
      <c r="W331" s="2"/>
      <c r="X331" s="2"/>
      <c r="Y331" s="2"/>
      <c r="Z331" s="118"/>
      <c r="AA331" s="118"/>
      <c r="AB331" s="115"/>
      <c r="AC331" s="2"/>
      <c r="AD331" s="2"/>
      <c r="AE331" s="157"/>
      <c r="AF331" s="158"/>
      <c r="AG331" s="158"/>
      <c r="AH331" s="158"/>
    </row>
    <row r="332" spans="1:34" ht="15.75" customHeight="1">
      <c r="A332" s="2"/>
      <c r="B332" s="2"/>
      <c r="C332" s="2"/>
      <c r="D332" s="251"/>
      <c r="E332" s="2"/>
      <c r="F332" s="2"/>
      <c r="G332" s="118"/>
      <c r="H332" s="233"/>
      <c r="I332" s="115"/>
      <c r="J332" s="115"/>
      <c r="K332" s="2"/>
      <c r="L332" s="2"/>
      <c r="M332" s="2"/>
      <c r="N332" s="2"/>
      <c r="O332" s="2"/>
      <c r="P332" s="215"/>
      <c r="Q332" s="215"/>
      <c r="R332" s="215"/>
      <c r="S332" s="2"/>
      <c r="T332" s="2"/>
      <c r="U332" s="2"/>
      <c r="V332" s="2"/>
      <c r="W332" s="2"/>
      <c r="X332" s="2"/>
      <c r="Y332" s="2"/>
      <c r="Z332" s="118"/>
      <c r="AA332" s="118"/>
      <c r="AB332" s="115"/>
      <c r="AC332" s="2"/>
      <c r="AD332" s="2"/>
      <c r="AE332" s="157"/>
      <c r="AF332" s="158"/>
      <c r="AG332" s="158"/>
      <c r="AH332" s="158"/>
    </row>
    <row r="333" spans="1:34" ht="15.75" customHeight="1">
      <c r="A333" s="2"/>
      <c r="B333" s="2"/>
      <c r="C333" s="2"/>
      <c r="D333" s="251"/>
      <c r="E333" s="2"/>
      <c r="F333" s="2"/>
      <c r="G333" s="118"/>
      <c r="H333" s="233"/>
      <c r="I333" s="115"/>
      <c r="J333" s="115"/>
      <c r="K333" s="2"/>
      <c r="L333" s="2"/>
      <c r="M333" s="2"/>
      <c r="N333" s="2"/>
      <c r="O333" s="2"/>
      <c r="P333" s="215"/>
      <c r="Q333" s="215"/>
      <c r="R333" s="215"/>
      <c r="S333" s="2"/>
      <c r="T333" s="2"/>
      <c r="U333" s="2"/>
      <c r="V333" s="2"/>
      <c r="W333" s="2"/>
      <c r="X333" s="2"/>
      <c r="Y333" s="2"/>
      <c r="Z333" s="118"/>
      <c r="AA333" s="118"/>
      <c r="AB333" s="115"/>
      <c r="AC333" s="2"/>
      <c r="AD333" s="2"/>
      <c r="AE333" s="157"/>
      <c r="AF333" s="158"/>
      <c r="AG333" s="158"/>
      <c r="AH333" s="158"/>
    </row>
    <row r="334" spans="1:34" ht="15.75" customHeight="1">
      <c r="A334" s="2"/>
      <c r="B334" s="2"/>
      <c r="C334" s="2"/>
      <c r="D334" s="251"/>
      <c r="E334" s="2"/>
      <c r="F334" s="2"/>
      <c r="G334" s="118"/>
      <c r="H334" s="233"/>
      <c r="I334" s="115"/>
      <c r="J334" s="115"/>
      <c r="K334" s="2"/>
      <c r="L334" s="2"/>
      <c r="M334" s="2"/>
      <c r="N334" s="2"/>
      <c r="O334" s="2"/>
      <c r="P334" s="215"/>
      <c r="Q334" s="215"/>
      <c r="R334" s="215"/>
      <c r="S334" s="2"/>
      <c r="T334" s="2"/>
      <c r="U334" s="2"/>
      <c r="V334" s="2"/>
      <c r="W334" s="2"/>
      <c r="X334" s="2"/>
      <c r="Y334" s="2"/>
      <c r="Z334" s="118"/>
      <c r="AA334" s="118"/>
      <c r="AB334" s="115"/>
      <c r="AC334" s="2"/>
      <c r="AD334" s="2"/>
      <c r="AE334" s="157"/>
      <c r="AF334" s="158"/>
      <c r="AG334" s="158"/>
      <c r="AH334" s="158"/>
    </row>
    <row r="335" spans="1:34" ht="15.75" customHeight="1">
      <c r="A335" s="2"/>
      <c r="B335" s="2"/>
      <c r="C335" s="2"/>
      <c r="D335" s="251"/>
      <c r="E335" s="2"/>
      <c r="F335" s="2"/>
      <c r="G335" s="118"/>
      <c r="H335" s="233"/>
      <c r="I335" s="115"/>
      <c r="J335" s="115"/>
      <c r="K335" s="2"/>
      <c r="L335" s="2"/>
      <c r="M335" s="2"/>
      <c r="N335" s="2"/>
      <c r="O335" s="2"/>
      <c r="P335" s="215"/>
      <c r="Q335" s="215"/>
      <c r="R335" s="215"/>
      <c r="S335" s="2"/>
      <c r="T335" s="2"/>
      <c r="U335" s="2"/>
      <c r="V335" s="2"/>
      <c r="W335" s="2"/>
      <c r="X335" s="2"/>
      <c r="Y335" s="2"/>
      <c r="Z335" s="118"/>
      <c r="AA335" s="118"/>
      <c r="AB335" s="115"/>
      <c r="AC335" s="2"/>
      <c r="AD335" s="2"/>
      <c r="AE335" s="157"/>
      <c r="AF335" s="158"/>
      <c r="AG335" s="158"/>
      <c r="AH335" s="158"/>
    </row>
    <row r="336" spans="1:34" ht="15.75" customHeight="1">
      <c r="A336" s="2"/>
      <c r="B336" s="2"/>
      <c r="C336" s="2"/>
      <c r="D336" s="251"/>
      <c r="E336" s="2"/>
      <c r="F336" s="2"/>
      <c r="G336" s="118"/>
      <c r="H336" s="233"/>
      <c r="I336" s="115"/>
      <c r="J336" s="115"/>
      <c r="K336" s="2"/>
      <c r="L336" s="2"/>
      <c r="M336" s="2"/>
      <c r="N336" s="2"/>
      <c r="O336" s="2"/>
      <c r="P336" s="215"/>
      <c r="Q336" s="215"/>
      <c r="R336" s="215"/>
      <c r="S336" s="2"/>
      <c r="T336" s="2"/>
      <c r="U336" s="2"/>
      <c r="V336" s="2"/>
      <c r="W336" s="2"/>
      <c r="X336" s="2"/>
      <c r="Y336" s="2"/>
      <c r="Z336" s="118"/>
      <c r="AA336" s="118"/>
      <c r="AB336" s="115"/>
      <c r="AC336" s="2"/>
      <c r="AD336" s="2"/>
      <c r="AE336" s="157"/>
      <c r="AF336" s="158"/>
      <c r="AG336" s="158"/>
      <c r="AH336" s="158"/>
    </row>
    <row r="337" spans="1:34" ht="15.75" customHeight="1">
      <c r="A337" s="2"/>
      <c r="B337" s="2"/>
      <c r="C337" s="2"/>
      <c r="D337" s="251"/>
      <c r="E337" s="2"/>
      <c r="F337" s="2"/>
      <c r="G337" s="118"/>
      <c r="H337" s="233"/>
      <c r="I337" s="115"/>
      <c r="J337" s="115"/>
      <c r="K337" s="2"/>
      <c r="L337" s="2"/>
      <c r="M337" s="2"/>
      <c r="N337" s="2"/>
      <c r="O337" s="2"/>
      <c r="P337" s="215"/>
      <c r="Q337" s="215"/>
      <c r="R337" s="215"/>
      <c r="S337" s="2"/>
      <c r="T337" s="2"/>
      <c r="U337" s="2"/>
      <c r="V337" s="2"/>
      <c r="W337" s="2"/>
      <c r="X337" s="2"/>
      <c r="Y337" s="2"/>
      <c r="Z337" s="118"/>
      <c r="AA337" s="118"/>
      <c r="AB337" s="115"/>
      <c r="AC337" s="2"/>
      <c r="AD337" s="2"/>
      <c r="AE337" s="157"/>
      <c r="AF337" s="158"/>
      <c r="AG337" s="158"/>
      <c r="AH337" s="158"/>
    </row>
    <row r="338" spans="1:34" ht="15.75" customHeight="1">
      <c r="A338" s="2"/>
      <c r="B338" s="2"/>
      <c r="C338" s="2"/>
      <c r="D338" s="251"/>
      <c r="E338" s="2"/>
      <c r="F338" s="2"/>
      <c r="G338" s="118"/>
      <c r="H338" s="233"/>
      <c r="I338" s="115"/>
      <c r="J338" s="115"/>
      <c r="K338" s="2"/>
      <c r="L338" s="2"/>
      <c r="M338" s="2"/>
      <c r="N338" s="2"/>
      <c r="O338" s="2"/>
      <c r="P338" s="215"/>
      <c r="Q338" s="215"/>
      <c r="R338" s="215"/>
      <c r="S338" s="2"/>
      <c r="T338" s="2"/>
      <c r="U338" s="2"/>
      <c r="V338" s="2"/>
      <c r="W338" s="2"/>
      <c r="X338" s="2"/>
      <c r="Y338" s="2"/>
      <c r="Z338" s="118"/>
      <c r="AA338" s="118"/>
      <c r="AB338" s="115"/>
      <c r="AC338" s="2"/>
      <c r="AD338" s="2"/>
      <c r="AE338" s="157"/>
      <c r="AF338" s="158"/>
      <c r="AG338" s="158"/>
      <c r="AH338" s="158"/>
    </row>
    <row r="339" spans="1:34" ht="15.75" customHeight="1">
      <c r="A339" s="2"/>
      <c r="B339" s="2"/>
      <c r="C339" s="2"/>
      <c r="D339" s="251"/>
      <c r="E339" s="2"/>
      <c r="F339" s="2"/>
      <c r="G339" s="118"/>
      <c r="H339" s="233"/>
      <c r="I339" s="115"/>
      <c r="J339" s="115"/>
      <c r="K339" s="2"/>
      <c r="L339" s="2"/>
      <c r="M339" s="2"/>
      <c r="N339" s="2"/>
      <c r="O339" s="2"/>
      <c r="P339" s="215"/>
      <c r="Q339" s="215"/>
      <c r="R339" s="215"/>
      <c r="S339" s="2"/>
      <c r="T339" s="2"/>
      <c r="U339" s="2"/>
      <c r="V339" s="2"/>
      <c r="W339" s="2"/>
      <c r="X339" s="2"/>
      <c r="Y339" s="2"/>
      <c r="Z339" s="118"/>
      <c r="AA339" s="118"/>
      <c r="AB339" s="115"/>
      <c r="AC339" s="2"/>
      <c r="AD339" s="2"/>
      <c r="AE339" s="157"/>
      <c r="AF339" s="158"/>
      <c r="AG339" s="158"/>
      <c r="AH339" s="158"/>
    </row>
    <row r="340" spans="1:34" ht="15.75" customHeight="1">
      <c r="A340" s="2"/>
      <c r="B340" s="2"/>
      <c r="C340" s="2"/>
      <c r="D340" s="251"/>
      <c r="E340" s="2"/>
      <c r="F340" s="2"/>
      <c r="G340" s="118"/>
      <c r="H340" s="233"/>
      <c r="I340" s="115"/>
      <c r="J340" s="115"/>
      <c r="K340" s="2"/>
      <c r="L340" s="2"/>
      <c r="M340" s="2"/>
      <c r="N340" s="2"/>
      <c r="O340" s="2"/>
      <c r="P340" s="215"/>
      <c r="Q340" s="215"/>
      <c r="R340" s="215"/>
      <c r="S340" s="2"/>
      <c r="T340" s="2"/>
      <c r="U340" s="2"/>
      <c r="V340" s="2"/>
      <c r="W340" s="2"/>
      <c r="X340" s="2"/>
      <c r="Y340" s="2"/>
      <c r="Z340" s="118"/>
      <c r="AA340" s="118"/>
      <c r="AB340" s="115"/>
      <c r="AC340" s="2"/>
      <c r="AD340" s="2"/>
      <c r="AE340" s="157"/>
      <c r="AF340" s="158"/>
      <c r="AG340" s="158"/>
      <c r="AH340" s="158"/>
    </row>
    <row r="341" spans="1:34" ht="15.75" customHeight="1">
      <c r="A341" s="2"/>
      <c r="B341" s="2"/>
      <c r="C341" s="2"/>
      <c r="D341" s="251"/>
      <c r="E341" s="2"/>
      <c r="F341" s="2"/>
      <c r="G341" s="118"/>
      <c r="H341" s="233"/>
      <c r="I341" s="115"/>
      <c r="J341" s="115"/>
      <c r="K341" s="2"/>
      <c r="L341" s="2"/>
      <c r="M341" s="2"/>
      <c r="N341" s="2"/>
      <c r="O341" s="2"/>
      <c r="P341" s="215"/>
      <c r="Q341" s="215"/>
      <c r="R341" s="215"/>
      <c r="S341" s="2"/>
      <c r="T341" s="2"/>
      <c r="U341" s="2"/>
      <c r="V341" s="2"/>
      <c r="W341" s="2"/>
      <c r="X341" s="2"/>
      <c r="Y341" s="2"/>
      <c r="Z341" s="118"/>
      <c r="AA341" s="118"/>
      <c r="AB341" s="115"/>
      <c r="AC341" s="2"/>
      <c r="AD341" s="2"/>
      <c r="AE341" s="157"/>
      <c r="AF341" s="158"/>
      <c r="AG341" s="158"/>
      <c r="AH341" s="158"/>
    </row>
    <row r="342" spans="1:34" ht="15.75" customHeight="1">
      <c r="A342" s="2"/>
      <c r="B342" s="2"/>
      <c r="C342" s="2"/>
      <c r="D342" s="251"/>
      <c r="E342" s="2"/>
      <c r="F342" s="2"/>
      <c r="G342" s="118"/>
      <c r="H342" s="233"/>
      <c r="I342" s="115"/>
      <c r="J342" s="115"/>
      <c r="K342" s="2"/>
      <c r="L342" s="2"/>
      <c r="M342" s="2"/>
      <c r="N342" s="2"/>
      <c r="O342" s="2"/>
      <c r="P342" s="215"/>
      <c r="Q342" s="215"/>
      <c r="R342" s="215"/>
      <c r="S342" s="2"/>
      <c r="T342" s="2"/>
      <c r="U342" s="2"/>
      <c r="V342" s="2"/>
      <c r="W342" s="2"/>
      <c r="X342" s="2"/>
      <c r="Y342" s="2"/>
      <c r="Z342" s="118"/>
      <c r="AA342" s="118"/>
      <c r="AB342" s="115"/>
      <c r="AC342" s="2"/>
      <c r="AD342" s="2"/>
      <c r="AE342" s="157"/>
      <c r="AF342" s="158"/>
      <c r="AG342" s="158"/>
      <c r="AH342" s="158"/>
    </row>
    <row r="343" spans="1:34" ht="15.75" customHeight="1">
      <c r="A343" s="2"/>
      <c r="B343" s="2"/>
      <c r="C343" s="2"/>
      <c r="D343" s="251"/>
      <c r="E343" s="2"/>
      <c r="F343" s="2"/>
      <c r="G343" s="118"/>
      <c r="H343" s="233"/>
      <c r="I343" s="115"/>
      <c r="J343" s="115"/>
      <c r="K343" s="2"/>
      <c r="L343" s="2"/>
      <c r="M343" s="2"/>
      <c r="N343" s="2"/>
      <c r="O343" s="2"/>
      <c r="P343" s="215"/>
      <c r="Q343" s="215"/>
      <c r="R343" s="215"/>
      <c r="S343" s="2"/>
      <c r="T343" s="2"/>
      <c r="U343" s="2"/>
      <c r="V343" s="2"/>
      <c r="W343" s="2"/>
      <c r="X343" s="2"/>
      <c r="Y343" s="2"/>
      <c r="Z343" s="118"/>
      <c r="AA343" s="118"/>
      <c r="AB343" s="115"/>
      <c r="AC343" s="2"/>
      <c r="AD343" s="2"/>
      <c r="AE343" s="157"/>
      <c r="AF343" s="158"/>
      <c r="AG343" s="158"/>
      <c r="AH343" s="158"/>
    </row>
    <row r="344" spans="1:34" ht="15.75" customHeight="1">
      <c r="A344" s="2"/>
      <c r="B344" s="2"/>
      <c r="C344" s="2"/>
      <c r="D344" s="251"/>
      <c r="E344" s="2"/>
      <c r="F344" s="2"/>
      <c r="G344" s="118"/>
      <c r="H344" s="233"/>
      <c r="I344" s="115"/>
      <c r="J344" s="115"/>
      <c r="K344" s="2"/>
      <c r="L344" s="2"/>
      <c r="M344" s="2"/>
      <c r="N344" s="2"/>
      <c r="O344" s="2"/>
      <c r="P344" s="215"/>
      <c r="Q344" s="215"/>
      <c r="R344" s="215"/>
      <c r="S344" s="2"/>
      <c r="T344" s="2"/>
      <c r="U344" s="2"/>
      <c r="V344" s="2"/>
      <c r="W344" s="2"/>
      <c r="X344" s="2"/>
      <c r="Y344" s="2"/>
      <c r="Z344" s="118"/>
      <c r="AA344" s="118"/>
      <c r="AB344" s="115"/>
      <c r="AC344" s="2"/>
      <c r="AD344" s="2"/>
      <c r="AE344" s="157"/>
      <c r="AF344" s="158"/>
      <c r="AG344" s="158"/>
      <c r="AH344" s="158"/>
    </row>
    <row r="345" spans="1:34" ht="15.75" customHeight="1">
      <c r="A345" s="2"/>
      <c r="B345" s="2"/>
      <c r="C345" s="2"/>
      <c r="D345" s="251"/>
      <c r="E345" s="2"/>
      <c r="F345" s="2"/>
      <c r="G345" s="118"/>
      <c r="H345" s="233"/>
      <c r="I345" s="115"/>
      <c r="J345" s="115"/>
      <c r="K345" s="2"/>
      <c r="L345" s="2"/>
      <c r="M345" s="2"/>
      <c r="N345" s="2"/>
      <c r="O345" s="2"/>
      <c r="P345" s="215"/>
      <c r="Q345" s="215"/>
      <c r="R345" s="215"/>
      <c r="S345" s="2"/>
      <c r="T345" s="2"/>
      <c r="U345" s="2"/>
      <c r="V345" s="2"/>
      <c r="W345" s="2"/>
      <c r="X345" s="2"/>
      <c r="Y345" s="2"/>
      <c r="Z345" s="118"/>
      <c r="AA345" s="118"/>
      <c r="AB345" s="115"/>
      <c r="AC345" s="2"/>
      <c r="AD345" s="2"/>
      <c r="AE345" s="157"/>
      <c r="AF345" s="158"/>
      <c r="AG345" s="158"/>
      <c r="AH345" s="158"/>
    </row>
    <row r="346" spans="1:34" ht="15.75" customHeight="1">
      <c r="A346" s="2"/>
      <c r="B346" s="2"/>
      <c r="C346" s="2"/>
      <c r="D346" s="251"/>
      <c r="E346" s="2"/>
      <c r="F346" s="2"/>
      <c r="G346" s="118"/>
      <c r="H346" s="233"/>
      <c r="I346" s="115"/>
      <c r="J346" s="115"/>
      <c r="K346" s="2"/>
      <c r="L346" s="2"/>
      <c r="M346" s="2"/>
      <c r="N346" s="2"/>
      <c r="O346" s="2"/>
      <c r="P346" s="215"/>
      <c r="Q346" s="215"/>
      <c r="R346" s="215"/>
      <c r="S346" s="2"/>
      <c r="T346" s="2"/>
      <c r="U346" s="2"/>
      <c r="V346" s="2"/>
      <c r="W346" s="2"/>
      <c r="X346" s="2"/>
      <c r="Y346" s="2"/>
      <c r="Z346" s="118"/>
      <c r="AA346" s="118"/>
      <c r="AB346" s="115"/>
      <c r="AC346" s="2"/>
      <c r="AD346" s="2"/>
      <c r="AE346" s="157"/>
      <c r="AF346" s="158"/>
      <c r="AG346" s="158"/>
      <c r="AH346" s="158"/>
    </row>
    <row r="347" spans="1:34" ht="15.75" customHeight="1">
      <c r="A347" s="2"/>
      <c r="B347" s="2"/>
      <c r="C347" s="2"/>
      <c r="D347" s="251"/>
      <c r="E347" s="2"/>
      <c r="F347" s="2"/>
      <c r="G347" s="118"/>
      <c r="H347" s="233"/>
      <c r="I347" s="115"/>
      <c r="J347" s="115"/>
      <c r="K347" s="2"/>
      <c r="L347" s="2"/>
      <c r="M347" s="2"/>
      <c r="N347" s="2"/>
      <c r="O347" s="2"/>
      <c r="P347" s="215"/>
      <c r="Q347" s="215"/>
      <c r="R347" s="215"/>
      <c r="S347" s="2"/>
      <c r="T347" s="2"/>
      <c r="U347" s="2"/>
      <c r="V347" s="2"/>
      <c r="W347" s="2"/>
      <c r="X347" s="2"/>
      <c r="Y347" s="2"/>
      <c r="Z347" s="118"/>
      <c r="AA347" s="118"/>
      <c r="AB347" s="115"/>
      <c r="AC347" s="2"/>
      <c r="AD347" s="2"/>
      <c r="AE347" s="157"/>
      <c r="AF347" s="158"/>
      <c r="AG347" s="158"/>
      <c r="AH347" s="158"/>
    </row>
    <row r="348" spans="1:34" ht="15.75" customHeight="1">
      <c r="A348" s="2"/>
      <c r="B348" s="2"/>
      <c r="C348" s="2"/>
      <c r="D348" s="251"/>
      <c r="E348" s="2"/>
      <c r="F348" s="2"/>
      <c r="G348" s="118"/>
      <c r="H348" s="233"/>
      <c r="I348" s="115"/>
      <c r="J348" s="115"/>
      <c r="K348" s="2"/>
      <c r="L348" s="2"/>
      <c r="M348" s="2"/>
      <c r="N348" s="2"/>
      <c r="O348" s="2"/>
      <c r="P348" s="215"/>
      <c r="Q348" s="215"/>
      <c r="R348" s="215"/>
      <c r="S348" s="2"/>
      <c r="T348" s="2"/>
      <c r="U348" s="2"/>
      <c r="V348" s="2"/>
      <c r="W348" s="2"/>
      <c r="X348" s="2"/>
      <c r="Y348" s="2"/>
      <c r="Z348" s="118"/>
      <c r="AA348" s="118"/>
      <c r="AB348" s="115"/>
      <c r="AC348" s="2"/>
      <c r="AD348" s="2"/>
      <c r="AE348" s="157"/>
      <c r="AF348" s="158"/>
      <c r="AG348" s="158"/>
      <c r="AH348" s="158"/>
    </row>
    <row r="349" spans="1:34" ht="15.75" customHeight="1">
      <c r="A349" s="2"/>
      <c r="B349" s="2"/>
      <c r="C349" s="2"/>
      <c r="D349" s="251"/>
      <c r="E349" s="2"/>
      <c r="F349" s="2"/>
      <c r="G349" s="118"/>
      <c r="H349" s="233"/>
      <c r="I349" s="115"/>
      <c r="J349" s="115"/>
      <c r="K349" s="2"/>
      <c r="L349" s="2"/>
      <c r="M349" s="2"/>
      <c r="N349" s="2"/>
      <c r="O349" s="2"/>
      <c r="P349" s="215"/>
      <c r="Q349" s="215"/>
      <c r="R349" s="215"/>
      <c r="S349" s="2"/>
      <c r="T349" s="2"/>
      <c r="U349" s="2"/>
      <c r="V349" s="2"/>
      <c r="W349" s="2"/>
      <c r="X349" s="2"/>
      <c r="Y349" s="2"/>
      <c r="Z349" s="118"/>
      <c r="AA349" s="118"/>
      <c r="AB349" s="115"/>
      <c r="AC349" s="2"/>
      <c r="AD349" s="2"/>
      <c r="AE349" s="157"/>
      <c r="AF349" s="158"/>
      <c r="AG349" s="158"/>
      <c r="AH349" s="158"/>
    </row>
    <row r="350" spans="1:34" ht="15.75" customHeight="1">
      <c r="A350" s="2"/>
      <c r="B350" s="2"/>
      <c r="C350" s="2"/>
      <c r="D350" s="251"/>
      <c r="E350" s="2"/>
      <c r="F350" s="2"/>
      <c r="G350" s="118"/>
      <c r="H350" s="233"/>
      <c r="I350" s="115"/>
      <c r="J350" s="115"/>
      <c r="K350" s="2"/>
      <c r="L350" s="2"/>
      <c r="M350" s="2"/>
      <c r="N350" s="2"/>
      <c r="O350" s="2"/>
      <c r="P350" s="215"/>
      <c r="Q350" s="215"/>
      <c r="R350" s="215"/>
      <c r="S350" s="2"/>
      <c r="T350" s="2"/>
      <c r="U350" s="2"/>
      <c r="V350" s="2"/>
      <c r="W350" s="2"/>
      <c r="X350" s="2"/>
      <c r="Y350" s="2"/>
      <c r="Z350" s="118"/>
      <c r="AA350" s="118"/>
      <c r="AB350" s="115"/>
      <c r="AC350" s="2"/>
      <c r="AD350" s="2"/>
      <c r="AE350" s="157"/>
      <c r="AF350" s="158"/>
      <c r="AG350" s="158"/>
      <c r="AH350" s="158"/>
    </row>
    <row r="351" spans="1:34" ht="15.75" customHeight="1">
      <c r="A351" s="2"/>
      <c r="B351" s="2"/>
      <c r="C351" s="2"/>
      <c r="D351" s="251"/>
      <c r="E351" s="2"/>
      <c r="F351" s="2"/>
      <c r="G351" s="118"/>
      <c r="H351" s="233"/>
      <c r="I351" s="115"/>
      <c r="J351" s="115"/>
      <c r="K351" s="2"/>
      <c r="L351" s="2"/>
      <c r="M351" s="2"/>
      <c r="N351" s="2"/>
      <c r="O351" s="2"/>
      <c r="P351" s="215"/>
      <c r="Q351" s="215"/>
      <c r="R351" s="215"/>
      <c r="S351" s="2"/>
      <c r="T351" s="2"/>
      <c r="U351" s="2"/>
      <c r="V351" s="2"/>
      <c r="W351" s="2"/>
      <c r="X351" s="2"/>
      <c r="Y351" s="2"/>
      <c r="Z351" s="118"/>
      <c r="AA351" s="118"/>
      <c r="AB351" s="115"/>
      <c r="AC351" s="2"/>
      <c r="AD351" s="2"/>
      <c r="AE351" s="157"/>
      <c r="AF351" s="158"/>
      <c r="AG351" s="158"/>
      <c r="AH351" s="158"/>
    </row>
    <row r="352" spans="1:34" ht="15.75" customHeight="1">
      <c r="A352" s="2"/>
      <c r="B352" s="2"/>
      <c r="C352" s="2"/>
      <c r="D352" s="251"/>
      <c r="E352" s="2"/>
      <c r="F352" s="2"/>
      <c r="G352" s="118"/>
      <c r="H352" s="233"/>
      <c r="I352" s="115"/>
      <c r="J352" s="115"/>
      <c r="K352" s="2"/>
      <c r="L352" s="2"/>
      <c r="M352" s="2"/>
      <c r="N352" s="2"/>
      <c r="O352" s="2"/>
      <c r="P352" s="215"/>
      <c r="Q352" s="215"/>
      <c r="R352" s="215"/>
      <c r="S352" s="2"/>
      <c r="T352" s="2"/>
      <c r="U352" s="2"/>
      <c r="V352" s="2"/>
      <c r="W352" s="2"/>
      <c r="X352" s="2"/>
      <c r="Y352" s="2"/>
      <c r="Z352" s="118"/>
      <c r="AA352" s="118"/>
      <c r="AB352" s="115"/>
      <c r="AC352" s="2"/>
      <c r="AD352" s="2"/>
      <c r="AE352" s="157"/>
      <c r="AF352" s="158"/>
      <c r="AG352" s="158"/>
      <c r="AH352" s="158"/>
    </row>
    <row r="353" spans="1:34" ht="15.75" customHeight="1">
      <c r="A353" s="2"/>
      <c r="B353" s="2"/>
      <c r="C353" s="2"/>
      <c r="D353" s="251"/>
      <c r="E353" s="2"/>
      <c r="F353" s="2"/>
      <c r="G353" s="118"/>
      <c r="H353" s="233"/>
      <c r="I353" s="115"/>
      <c r="J353" s="115"/>
      <c r="K353" s="2"/>
      <c r="L353" s="2"/>
      <c r="M353" s="2"/>
      <c r="N353" s="2"/>
      <c r="O353" s="2"/>
      <c r="P353" s="215"/>
      <c r="Q353" s="215"/>
      <c r="R353" s="215"/>
      <c r="S353" s="2"/>
      <c r="T353" s="2"/>
      <c r="U353" s="2"/>
      <c r="V353" s="2"/>
      <c r="W353" s="2"/>
      <c r="X353" s="2"/>
      <c r="Y353" s="2"/>
      <c r="Z353" s="118"/>
      <c r="AA353" s="118"/>
      <c r="AB353" s="115"/>
      <c r="AC353" s="2"/>
      <c r="AD353" s="2"/>
      <c r="AE353" s="157"/>
      <c r="AF353" s="158"/>
      <c r="AG353" s="158"/>
      <c r="AH353" s="158"/>
    </row>
    <row r="354" spans="1:34" ht="15.75" customHeight="1">
      <c r="A354" s="2"/>
      <c r="B354" s="2"/>
      <c r="C354" s="2"/>
      <c r="D354" s="251"/>
      <c r="E354" s="2"/>
      <c r="F354" s="2"/>
      <c r="G354" s="118"/>
      <c r="H354" s="233"/>
      <c r="I354" s="115"/>
      <c r="J354" s="115"/>
      <c r="K354" s="2"/>
      <c r="L354" s="2"/>
      <c r="M354" s="2"/>
      <c r="N354" s="2"/>
      <c r="O354" s="2"/>
      <c r="P354" s="215"/>
      <c r="Q354" s="215"/>
      <c r="R354" s="215"/>
      <c r="S354" s="2"/>
      <c r="T354" s="2"/>
      <c r="U354" s="2"/>
      <c r="V354" s="2"/>
      <c r="W354" s="2"/>
      <c r="X354" s="2"/>
      <c r="Y354" s="2"/>
      <c r="Z354" s="118"/>
      <c r="AA354" s="118"/>
      <c r="AB354" s="115"/>
      <c r="AC354" s="2"/>
      <c r="AD354" s="2"/>
      <c r="AE354" s="157"/>
      <c r="AF354" s="158"/>
      <c r="AG354" s="158"/>
      <c r="AH354" s="158"/>
    </row>
    <row r="355" spans="1:34" ht="15.75" customHeight="1">
      <c r="A355" s="2"/>
      <c r="B355" s="2"/>
      <c r="C355" s="2"/>
      <c r="D355" s="251"/>
      <c r="E355" s="2"/>
      <c r="F355" s="2"/>
      <c r="G355" s="118"/>
      <c r="H355" s="233"/>
      <c r="I355" s="115"/>
      <c r="J355" s="115"/>
      <c r="K355" s="2"/>
      <c r="L355" s="2"/>
      <c r="M355" s="2"/>
      <c r="N355" s="2"/>
      <c r="O355" s="2"/>
      <c r="P355" s="215"/>
      <c r="Q355" s="215"/>
      <c r="R355" s="215"/>
      <c r="S355" s="2"/>
      <c r="T355" s="2"/>
      <c r="U355" s="2"/>
      <c r="V355" s="2"/>
      <c r="W355" s="2"/>
      <c r="X355" s="2"/>
      <c r="Y355" s="2"/>
      <c r="Z355" s="118"/>
      <c r="AA355" s="118"/>
      <c r="AB355" s="115"/>
      <c r="AC355" s="2"/>
      <c r="AD355" s="2"/>
      <c r="AE355" s="157"/>
      <c r="AF355" s="158"/>
      <c r="AG355" s="158"/>
      <c r="AH355" s="158"/>
    </row>
    <row r="356" spans="1:34" ht="15.75" customHeight="1">
      <c r="A356" s="2"/>
      <c r="B356" s="2"/>
      <c r="C356" s="2"/>
      <c r="D356" s="251"/>
      <c r="E356" s="2"/>
      <c r="F356" s="2"/>
      <c r="G356" s="118"/>
      <c r="H356" s="233"/>
      <c r="I356" s="115"/>
      <c r="J356" s="115"/>
      <c r="K356" s="2"/>
      <c r="L356" s="2"/>
      <c r="M356" s="2"/>
      <c r="N356" s="2"/>
      <c r="O356" s="2"/>
      <c r="P356" s="215"/>
      <c r="Q356" s="215"/>
      <c r="R356" s="215"/>
      <c r="S356" s="2"/>
      <c r="T356" s="2"/>
      <c r="U356" s="2"/>
      <c r="V356" s="2"/>
      <c r="W356" s="2"/>
      <c r="X356" s="2"/>
      <c r="Y356" s="2"/>
      <c r="Z356" s="118"/>
      <c r="AA356" s="118"/>
      <c r="AB356" s="115"/>
      <c r="AC356" s="2"/>
      <c r="AD356" s="2"/>
      <c r="AE356" s="157"/>
      <c r="AF356" s="158"/>
      <c r="AG356" s="158"/>
      <c r="AH356" s="158"/>
    </row>
    <row r="357" spans="1:34" ht="15.75" customHeight="1">
      <c r="A357" s="2"/>
      <c r="B357" s="2"/>
      <c r="C357" s="2"/>
      <c r="D357" s="251"/>
      <c r="E357" s="2"/>
      <c r="F357" s="2"/>
      <c r="G357" s="118"/>
      <c r="H357" s="233"/>
      <c r="I357" s="115"/>
      <c r="J357" s="115"/>
      <c r="K357" s="2"/>
      <c r="L357" s="2"/>
      <c r="M357" s="2"/>
      <c r="N357" s="2"/>
      <c r="O357" s="2"/>
      <c r="P357" s="215"/>
      <c r="Q357" s="215"/>
      <c r="R357" s="215"/>
      <c r="S357" s="2"/>
      <c r="T357" s="2"/>
      <c r="U357" s="2"/>
      <c r="V357" s="2"/>
      <c r="W357" s="2"/>
      <c r="X357" s="2"/>
      <c r="Y357" s="2"/>
      <c r="Z357" s="118"/>
      <c r="AA357" s="118"/>
      <c r="AB357" s="115"/>
      <c r="AC357" s="2"/>
      <c r="AD357" s="2"/>
      <c r="AE357" s="157"/>
      <c r="AF357" s="158"/>
      <c r="AG357" s="158"/>
      <c r="AH357" s="158"/>
    </row>
    <row r="358" spans="1:34" ht="15.75" customHeight="1">
      <c r="A358" s="2"/>
      <c r="B358" s="2"/>
      <c r="C358" s="2"/>
      <c r="D358" s="251"/>
      <c r="E358" s="2"/>
      <c r="F358" s="2"/>
      <c r="G358" s="118"/>
      <c r="H358" s="233"/>
      <c r="I358" s="115"/>
      <c r="J358" s="115"/>
      <c r="K358" s="2"/>
      <c r="L358" s="2"/>
      <c r="M358" s="2"/>
      <c r="N358" s="2"/>
      <c r="O358" s="2"/>
      <c r="P358" s="215"/>
      <c r="Q358" s="215"/>
      <c r="R358" s="215"/>
      <c r="S358" s="2"/>
      <c r="T358" s="2"/>
      <c r="U358" s="2"/>
      <c r="V358" s="2"/>
      <c r="W358" s="2"/>
      <c r="X358" s="2"/>
      <c r="Y358" s="2"/>
      <c r="Z358" s="118"/>
      <c r="AA358" s="118"/>
      <c r="AB358" s="115"/>
      <c r="AC358" s="2"/>
      <c r="AD358" s="2"/>
      <c r="AE358" s="157"/>
      <c r="AF358" s="158"/>
      <c r="AG358" s="158"/>
      <c r="AH358" s="158"/>
    </row>
    <row r="359" spans="1:34" ht="15.75" customHeight="1">
      <c r="A359" s="2"/>
      <c r="B359" s="2"/>
      <c r="C359" s="2"/>
      <c r="D359" s="251"/>
      <c r="E359" s="2"/>
      <c r="F359" s="2"/>
      <c r="G359" s="118"/>
      <c r="H359" s="233"/>
      <c r="I359" s="115"/>
      <c r="J359" s="115"/>
      <c r="K359" s="2"/>
      <c r="L359" s="2"/>
      <c r="M359" s="2"/>
      <c r="N359" s="2"/>
      <c r="O359" s="2"/>
      <c r="P359" s="215"/>
      <c r="Q359" s="215"/>
      <c r="R359" s="215"/>
      <c r="S359" s="2"/>
      <c r="T359" s="2"/>
      <c r="U359" s="2"/>
      <c r="V359" s="2"/>
      <c r="W359" s="2"/>
      <c r="X359" s="2"/>
      <c r="Y359" s="2"/>
      <c r="Z359" s="118"/>
      <c r="AA359" s="118"/>
      <c r="AB359" s="115"/>
      <c r="AC359" s="2"/>
      <c r="AD359" s="2"/>
      <c r="AE359" s="157"/>
      <c r="AF359" s="158"/>
      <c r="AG359" s="158"/>
      <c r="AH359" s="158"/>
    </row>
    <row r="360" spans="1:34" ht="15.75" customHeight="1">
      <c r="A360" s="2"/>
      <c r="B360" s="2"/>
      <c r="C360" s="2"/>
      <c r="D360" s="251"/>
      <c r="E360" s="2"/>
      <c r="F360" s="2"/>
      <c r="G360" s="118"/>
      <c r="H360" s="233"/>
      <c r="I360" s="115"/>
      <c r="J360" s="115"/>
      <c r="K360" s="2"/>
      <c r="L360" s="2"/>
      <c r="M360" s="2"/>
      <c r="N360" s="2"/>
      <c r="O360" s="2"/>
      <c r="P360" s="215"/>
      <c r="Q360" s="215"/>
      <c r="R360" s="215"/>
      <c r="S360" s="2"/>
      <c r="T360" s="2"/>
      <c r="U360" s="2"/>
      <c r="V360" s="2"/>
      <c r="W360" s="2"/>
      <c r="X360" s="2"/>
      <c r="Y360" s="2"/>
      <c r="Z360" s="118"/>
      <c r="AA360" s="118"/>
      <c r="AB360" s="115"/>
      <c r="AC360" s="2"/>
      <c r="AD360" s="2"/>
      <c r="AE360" s="157"/>
      <c r="AF360" s="158"/>
      <c r="AG360" s="158"/>
      <c r="AH360" s="158"/>
    </row>
    <row r="361" spans="1:34" ht="15.75" customHeight="1">
      <c r="A361" s="2"/>
      <c r="B361" s="2"/>
      <c r="C361" s="2"/>
      <c r="D361" s="251"/>
      <c r="E361" s="2"/>
      <c r="F361" s="2"/>
      <c r="G361" s="118"/>
      <c r="H361" s="233"/>
      <c r="I361" s="115"/>
      <c r="J361" s="115"/>
      <c r="K361" s="2"/>
      <c r="L361" s="2"/>
      <c r="M361" s="2"/>
      <c r="N361" s="2"/>
      <c r="O361" s="2"/>
      <c r="P361" s="215"/>
      <c r="Q361" s="215"/>
      <c r="R361" s="215"/>
      <c r="S361" s="2"/>
      <c r="T361" s="2"/>
      <c r="U361" s="2"/>
      <c r="V361" s="2"/>
      <c r="W361" s="2"/>
      <c r="X361" s="2"/>
      <c r="Y361" s="2"/>
      <c r="Z361" s="118"/>
      <c r="AA361" s="118"/>
      <c r="AB361" s="115"/>
      <c r="AC361" s="2"/>
      <c r="AD361" s="2"/>
      <c r="AE361" s="157"/>
      <c r="AF361" s="158"/>
      <c r="AG361" s="158"/>
      <c r="AH361" s="158"/>
    </row>
    <row r="362" spans="1:34" ht="15.75" customHeight="1">
      <c r="A362" s="2"/>
      <c r="B362" s="2"/>
      <c r="C362" s="2"/>
      <c r="D362" s="251"/>
      <c r="E362" s="2"/>
      <c r="F362" s="2"/>
      <c r="G362" s="118"/>
      <c r="H362" s="233"/>
      <c r="I362" s="115"/>
      <c r="J362" s="115"/>
      <c r="K362" s="2"/>
      <c r="L362" s="2"/>
      <c r="M362" s="2"/>
      <c r="N362" s="2"/>
      <c r="O362" s="2"/>
      <c r="P362" s="215"/>
      <c r="Q362" s="215"/>
      <c r="R362" s="215"/>
      <c r="S362" s="2"/>
      <c r="T362" s="2"/>
      <c r="U362" s="2"/>
      <c r="V362" s="2"/>
      <c r="W362" s="2"/>
      <c r="X362" s="2"/>
      <c r="Y362" s="2"/>
      <c r="Z362" s="118"/>
      <c r="AA362" s="118"/>
      <c r="AB362" s="115"/>
      <c r="AC362" s="2"/>
      <c r="AD362" s="2"/>
      <c r="AE362" s="157"/>
      <c r="AF362" s="158"/>
      <c r="AG362" s="158"/>
      <c r="AH362" s="158"/>
    </row>
    <row r="363" spans="1:34" ht="15.75" customHeight="1">
      <c r="A363" s="2"/>
      <c r="B363" s="2"/>
      <c r="C363" s="2"/>
      <c r="D363" s="251"/>
      <c r="E363" s="2"/>
      <c r="F363" s="2"/>
      <c r="G363" s="118"/>
      <c r="H363" s="233"/>
      <c r="I363" s="115"/>
      <c r="J363" s="115"/>
      <c r="K363" s="2"/>
      <c r="L363" s="2"/>
      <c r="M363" s="2"/>
      <c r="N363" s="2"/>
      <c r="O363" s="2"/>
      <c r="P363" s="215"/>
      <c r="Q363" s="215"/>
      <c r="R363" s="215"/>
      <c r="S363" s="2"/>
      <c r="T363" s="2"/>
      <c r="U363" s="2"/>
      <c r="V363" s="2"/>
      <c r="W363" s="2"/>
      <c r="X363" s="2"/>
      <c r="Y363" s="2"/>
      <c r="Z363" s="118"/>
      <c r="AA363" s="118"/>
      <c r="AB363" s="115"/>
      <c r="AC363" s="2"/>
      <c r="AD363" s="2"/>
      <c r="AE363" s="157"/>
      <c r="AF363" s="158"/>
      <c r="AG363" s="158"/>
      <c r="AH363" s="158"/>
    </row>
    <row r="364" spans="1:34" ht="15.75" customHeight="1">
      <c r="A364" s="2"/>
      <c r="B364" s="2"/>
      <c r="C364" s="2"/>
      <c r="D364" s="251"/>
      <c r="E364" s="2"/>
      <c r="F364" s="2"/>
      <c r="G364" s="118"/>
      <c r="H364" s="233"/>
      <c r="I364" s="115"/>
      <c r="J364" s="115"/>
      <c r="K364" s="2"/>
      <c r="L364" s="2"/>
      <c r="M364" s="2"/>
      <c r="N364" s="2"/>
      <c r="O364" s="2"/>
      <c r="P364" s="215"/>
      <c r="Q364" s="215"/>
      <c r="R364" s="215"/>
      <c r="S364" s="2"/>
      <c r="T364" s="2"/>
      <c r="U364" s="2"/>
      <c r="V364" s="2"/>
      <c r="W364" s="2"/>
      <c r="X364" s="2"/>
      <c r="Y364" s="2"/>
      <c r="Z364" s="118"/>
      <c r="AA364" s="118"/>
      <c r="AB364" s="115"/>
      <c r="AC364" s="2"/>
      <c r="AD364" s="2"/>
      <c r="AE364" s="157"/>
      <c r="AF364" s="158"/>
      <c r="AG364" s="158"/>
      <c r="AH364" s="158"/>
    </row>
    <row r="365" spans="1:34" ht="15.75" customHeight="1">
      <c r="A365" s="2"/>
      <c r="B365" s="2"/>
      <c r="C365" s="2"/>
      <c r="D365" s="251"/>
      <c r="E365" s="2"/>
      <c r="F365" s="2"/>
      <c r="G365" s="118"/>
      <c r="H365" s="233"/>
      <c r="I365" s="115"/>
      <c r="J365" s="115"/>
      <c r="K365" s="2"/>
      <c r="L365" s="2"/>
      <c r="M365" s="2"/>
      <c r="N365" s="2"/>
      <c r="O365" s="2"/>
      <c r="P365" s="215"/>
      <c r="Q365" s="215"/>
      <c r="R365" s="215"/>
      <c r="S365" s="2"/>
      <c r="T365" s="2"/>
      <c r="U365" s="2"/>
      <c r="V365" s="2"/>
      <c r="W365" s="2"/>
      <c r="X365" s="2"/>
      <c r="Y365" s="2"/>
      <c r="Z365" s="118"/>
      <c r="AA365" s="118"/>
      <c r="AB365" s="115"/>
      <c r="AC365" s="2"/>
      <c r="AD365" s="2"/>
      <c r="AE365" s="157"/>
      <c r="AF365" s="158"/>
      <c r="AG365" s="158"/>
      <c r="AH365" s="158"/>
    </row>
    <row r="366" spans="1:34" ht="15.75" customHeight="1">
      <c r="A366" s="2"/>
      <c r="B366" s="2"/>
      <c r="C366" s="2"/>
      <c r="D366" s="251"/>
      <c r="E366" s="2"/>
      <c r="F366" s="2"/>
      <c r="G366" s="118"/>
      <c r="H366" s="233"/>
      <c r="I366" s="115"/>
      <c r="J366" s="115"/>
      <c r="K366" s="2"/>
      <c r="L366" s="2"/>
      <c r="M366" s="2"/>
      <c r="N366" s="2"/>
      <c r="O366" s="2"/>
      <c r="P366" s="215"/>
      <c r="Q366" s="215"/>
      <c r="R366" s="215"/>
      <c r="S366" s="2"/>
      <c r="T366" s="2"/>
      <c r="U366" s="2"/>
      <c r="V366" s="2"/>
      <c r="W366" s="2"/>
      <c r="X366" s="2"/>
      <c r="Y366" s="2"/>
      <c r="Z366" s="118"/>
      <c r="AA366" s="118"/>
      <c r="AB366" s="115"/>
      <c r="AC366" s="2"/>
      <c r="AD366" s="2"/>
      <c r="AE366" s="157"/>
      <c r="AF366" s="158"/>
      <c r="AG366" s="158"/>
      <c r="AH366" s="158"/>
    </row>
    <row r="367" spans="1:34" ht="15.75" customHeight="1">
      <c r="A367" s="2"/>
      <c r="B367" s="2"/>
      <c r="C367" s="2"/>
      <c r="D367" s="251"/>
      <c r="E367" s="2"/>
      <c r="F367" s="2"/>
      <c r="G367" s="118"/>
      <c r="H367" s="233"/>
      <c r="I367" s="115"/>
      <c r="J367" s="115"/>
      <c r="K367" s="2"/>
      <c r="L367" s="2"/>
      <c r="M367" s="2"/>
      <c r="N367" s="2"/>
      <c r="O367" s="2"/>
      <c r="P367" s="215"/>
      <c r="Q367" s="215"/>
      <c r="R367" s="215"/>
      <c r="S367" s="2"/>
      <c r="T367" s="2"/>
      <c r="U367" s="2"/>
      <c r="V367" s="2"/>
      <c r="W367" s="2"/>
      <c r="X367" s="2"/>
      <c r="Y367" s="2"/>
      <c r="Z367" s="118"/>
      <c r="AA367" s="118"/>
      <c r="AB367" s="115"/>
      <c r="AC367" s="2"/>
      <c r="AD367" s="2"/>
      <c r="AE367" s="157"/>
      <c r="AF367" s="158"/>
      <c r="AG367" s="158"/>
      <c r="AH367" s="158"/>
    </row>
    <row r="368" spans="1:34" ht="15.75" customHeight="1">
      <c r="A368" s="2"/>
      <c r="B368" s="2"/>
      <c r="C368" s="2"/>
      <c r="D368" s="251"/>
      <c r="E368" s="2"/>
      <c r="F368" s="2"/>
      <c r="G368" s="118"/>
      <c r="H368" s="233"/>
      <c r="I368" s="115"/>
      <c r="J368" s="115"/>
      <c r="K368" s="2"/>
      <c r="L368" s="2"/>
      <c r="M368" s="2"/>
      <c r="N368" s="2"/>
      <c r="O368" s="2"/>
      <c r="P368" s="215"/>
      <c r="Q368" s="215"/>
      <c r="R368" s="215"/>
      <c r="S368" s="2"/>
      <c r="T368" s="2"/>
      <c r="U368" s="2"/>
      <c r="V368" s="2"/>
      <c r="W368" s="2"/>
      <c r="X368" s="2"/>
      <c r="Y368" s="2"/>
      <c r="Z368" s="118"/>
      <c r="AA368" s="118"/>
      <c r="AB368" s="115"/>
      <c r="AC368" s="2"/>
      <c r="AD368" s="2"/>
      <c r="AE368" s="157"/>
      <c r="AF368" s="158"/>
      <c r="AG368" s="158"/>
      <c r="AH368" s="158"/>
    </row>
    <row r="369" spans="1:34" ht="15.75" customHeight="1">
      <c r="A369" s="2"/>
      <c r="B369" s="2"/>
      <c r="C369" s="2"/>
      <c r="D369" s="251"/>
      <c r="E369" s="2"/>
      <c r="F369" s="2"/>
      <c r="G369" s="118"/>
      <c r="H369" s="233"/>
      <c r="I369" s="115"/>
      <c r="J369" s="115"/>
      <c r="K369" s="2"/>
      <c r="L369" s="2"/>
      <c r="M369" s="2"/>
      <c r="N369" s="2"/>
      <c r="O369" s="2"/>
      <c r="P369" s="215"/>
      <c r="Q369" s="215"/>
      <c r="R369" s="215"/>
      <c r="S369" s="2"/>
      <c r="T369" s="2"/>
      <c r="U369" s="2"/>
      <c r="V369" s="2"/>
      <c r="W369" s="2"/>
      <c r="X369" s="2"/>
      <c r="Y369" s="2"/>
      <c r="Z369" s="118"/>
      <c r="AA369" s="118"/>
      <c r="AB369" s="115"/>
      <c r="AC369" s="2"/>
      <c r="AD369" s="2"/>
      <c r="AE369" s="157"/>
      <c r="AF369" s="158"/>
      <c r="AG369" s="158"/>
      <c r="AH369" s="158"/>
    </row>
    <row r="370" spans="1:34" ht="15.75" customHeight="1">
      <c r="A370" s="2"/>
      <c r="B370" s="2"/>
      <c r="C370" s="2"/>
      <c r="D370" s="251"/>
      <c r="E370" s="2"/>
      <c r="F370" s="2"/>
      <c r="G370" s="118"/>
      <c r="H370" s="233"/>
      <c r="I370" s="115"/>
      <c r="J370" s="115"/>
      <c r="K370" s="2"/>
      <c r="L370" s="2"/>
      <c r="M370" s="2"/>
      <c r="N370" s="2"/>
      <c r="O370" s="2"/>
      <c r="P370" s="215"/>
      <c r="Q370" s="215"/>
      <c r="R370" s="215"/>
      <c r="S370" s="2"/>
      <c r="T370" s="2"/>
      <c r="U370" s="2"/>
      <c r="V370" s="2"/>
      <c r="W370" s="2"/>
      <c r="X370" s="2"/>
      <c r="Y370" s="2"/>
      <c r="Z370" s="118"/>
      <c r="AA370" s="118"/>
      <c r="AB370" s="115"/>
      <c r="AC370" s="2"/>
      <c r="AD370" s="2"/>
      <c r="AE370" s="157"/>
      <c r="AF370" s="158"/>
      <c r="AG370" s="158"/>
      <c r="AH370" s="158"/>
    </row>
    <row r="371" spans="1:34" ht="15.75" customHeight="1">
      <c r="A371" s="2"/>
      <c r="B371" s="2"/>
      <c r="C371" s="2"/>
      <c r="D371" s="251"/>
      <c r="E371" s="2"/>
      <c r="F371" s="2"/>
      <c r="G371" s="118"/>
      <c r="H371" s="233"/>
      <c r="I371" s="115"/>
      <c r="J371" s="115"/>
      <c r="K371" s="2"/>
      <c r="L371" s="2"/>
      <c r="M371" s="2"/>
      <c r="N371" s="2"/>
      <c r="O371" s="2"/>
      <c r="P371" s="215"/>
      <c r="Q371" s="215"/>
      <c r="R371" s="215"/>
      <c r="S371" s="2"/>
      <c r="T371" s="2"/>
      <c r="U371" s="2"/>
      <c r="V371" s="2"/>
      <c r="W371" s="2"/>
      <c r="X371" s="2"/>
      <c r="Y371" s="2"/>
      <c r="Z371" s="118"/>
      <c r="AA371" s="118"/>
      <c r="AB371" s="115"/>
      <c r="AC371" s="2"/>
      <c r="AD371" s="2"/>
      <c r="AE371" s="157"/>
      <c r="AF371" s="158"/>
      <c r="AG371" s="158"/>
      <c r="AH371" s="158"/>
    </row>
    <row r="372" spans="1:34" ht="15.75" customHeight="1">
      <c r="A372" s="2"/>
      <c r="B372" s="2"/>
      <c r="C372" s="2"/>
      <c r="D372" s="251"/>
      <c r="E372" s="2"/>
      <c r="F372" s="2"/>
      <c r="G372" s="118"/>
      <c r="H372" s="233"/>
      <c r="I372" s="115"/>
      <c r="J372" s="115"/>
      <c r="K372" s="2"/>
      <c r="L372" s="2"/>
      <c r="M372" s="2"/>
      <c r="N372" s="2"/>
      <c r="O372" s="2"/>
      <c r="P372" s="215"/>
      <c r="Q372" s="215"/>
      <c r="R372" s="215"/>
      <c r="S372" s="2"/>
      <c r="T372" s="2"/>
      <c r="U372" s="2"/>
      <c r="V372" s="2"/>
      <c r="W372" s="2"/>
      <c r="X372" s="2"/>
      <c r="Y372" s="2"/>
      <c r="Z372" s="118"/>
      <c r="AA372" s="118"/>
      <c r="AB372" s="115"/>
      <c r="AC372" s="2"/>
      <c r="AD372" s="2"/>
      <c r="AE372" s="157"/>
      <c r="AF372" s="158"/>
      <c r="AG372" s="158"/>
      <c r="AH372" s="158"/>
    </row>
    <row r="373" spans="1:34" ht="15.75" customHeight="1">
      <c r="A373" s="2"/>
      <c r="B373" s="2"/>
      <c r="C373" s="2"/>
      <c r="D373" s="251"/>
      <c r="E373" s="2"/>
      <c r="F373" s="2"/>
      <c r="G373" s="118"/>
      <c r="H373" s="233"/>
      <c r="I373" s="115"/>
      <c r="J373" s="115"/>
      <c r="K373" s="2"/>
      <c r="L373" s="2"/>
      <c r="M373" s="2"/>
      <c r="N373" s="2"/>
      <c r="O373" s="2"/>
      <c r="P373" s="215"/>
      <c r="Q373" s="215"/>
      <c r="R373" s="215"/>
      <c r="S373" s="2"/>
      <c r="T373" s="2"/>
      <c r="U373" s="2"/>
      <c r="V373" s="2"/>
      <c r="W373" s="2"/>
      <c r="X373" s="2"/>
      <c r="Y373" s="2"/>
      <c r="Z373" s="118"/>
      <c r="AA373" s="118"/>
      <c r="AB373" s="115"/>
      <c r="AC373" s="2"/>
      <c r="AD373" s="2"/>
      <c r="AE373" s="157"/>
      <c r="AF373" s="158"/>
      <c r="AG373" s="158"/>
      <c r="AH373" s="158"/>
    </row>
    <row r="374" spans="1:34" ht="15.75" customHeight="1">
      <c r="A374" s="2"/>
      <c r="B374" s="2"/>
      <c r="C374" s="2"/>
      <c r="D374" s="251"/>
      <c r="E374" s="2"/>
      <c r="F374" s="2"/>
      <c r="G374" s="118"/>
      <c r="H374" s="233"/>
      <c r="I374" s="115"/>
      <c r="J374" s="115"/>
      <c r="K374" s="2"/>
      <c r="L374" s="2"/>
      <c r="M374" s="2"/>
      <c r="N374" s="2"/>
      <c r="O374" s="2"/>
      <c r="P374" s="215"/>
      <c r="Q374" s="215"/>
      <c r="R374" s="215"/>
      <c r="S374" s="2"/>
      <c r="T374" s="2"/>
      <c r="U374" s="2"/>
      <c r="V374" s="2"/>
      <c r="W374" s="2"/>
      <c r="X374" s="2"/>
      <c r="Y374" s="2"/>
      <c r="Z374" s="118"/>
      <c r="AA374" s="118"/>
      <c r="AB374" s="115"/>
      <c r="AC374" s="2"/>
      <c r="AD374" s="2"/>
      <c r="AE374" s="157"/>
      <c r="AF374" s="158"/>
      <c r="AG374" s="158"/>
      <c r="AH374" s="158"/>
    </row>
    <row r="375" spans="1:34" ht="15.75" customHeight="1">
      <c r="A375" s="2"/>
      <c r="B375" s="2"/>
      <c r="C375" s="2"/>
      <c r="D375" s="251"/>
      <c r="E375" s="2"/>
      <c r="F375" s="2"/>
      <c r="G375" s="118"/>
      <c r="H375" s="233"/>
      <c r="I375" s="115"/>
      <c r="J375" s="115"/>
      <c r="K375" s="2"/>
      <c r="L375" s="2"/>
      <c r="M375" s="2"/>
      <c r="N375" s="2"/>
      <c r="O375" s="2"/>
      <c r="P375" s="215"/>
      <c r="Q375" s="215"/>
      <c r="R375" s="215"/>
      <c r="S375" s="2"/>
      <c r="T375" s="2"/>
      <c r="U375" s="2"/>
      <c r="V375" s="2"/>
      <c r="W375" s="2"/>
      <c r="X375" s="2"/>
      <c r="Y375" s="2"/>
      <c r="Z375" s="118"/>
      <c r="AA375" s="118"/>
      <c r="AB375" s="115"/>
      <c r="AC375" s="2"/>
      <c r="AD375" s="2"/>
      <c r="AE375" s="157"/>
      <c r="AF375" s="158"/>
      <c r="AG375" s="158"/>
      <c r="AH375" s="158"/>
    </row>
    <row r="376" spans="1:34" ht="15.75" customHeight="1">
      <c r="A376" s="2"/>
      <c r="B376" s="2"/>
      <c r="C376" s="2"/>
      <c r="D376" s="251"/>
      <c r="E376" s="2"/>
      <c r="F376" s="2"/>
      <c r="G376" s="118"/>
      <c r="H376" s="233"/>
      <c r="I376" s="115"/>
      <c r="J376" s="115"/>
      <c r="K376" s="2"/>
      <c r="L376" s="2"/>
      <c r="M376" s="2"/>
      <c r="N376" s="2"/>
      <c r="O376" s="2"/>
      <c r="P376" s="215"/>
      <c r="Q376" s="215"/>
      <c r="R376" s="215"/>
      <c r="S376" s="2"/>
      <c r="T376" s="2"/>
      <c r="U376" s="2"/>
      <c r="V376" s="2"/>
      <c r="W376" s="2"/>
      <c r="X376" s="2"/>
      <c r="Y376" s="2"/>
      <c r="Z376" s="118"/>
      <c r="AA376" s="118"/>
      <c r="AB376" s="115"/>
      <c r="AC376" s="2"/>
      <c r="AD376" s="2"/>
      <c r="AE376" s="157"/>
      <c r="AF376" s="158"/>
      <c r="AG376" s="158"/>
      <c r="AH376" s="158"/>
    </row>
    <row r="377" spans="1:34" ht="15.75" customHeight="1">
      <c r="A377" s="2"/>
      <c r="B377" s="2"/>
      <c r="C377" s="2"/>
      <c r="D377" s="251"/>
      <c r="E377" s="2"/>
      <c r="F377" s="2"/>
      <c r="G377" s="118"/>
      <c r="H377" s="233"/>
      <c r="I377" s="115"/>
      <c r="J377" s="115"/>
      <c r="K377" s="2"/>
      <c r="L377" s="2"/>
      <c r="M377" s="2"/>
      <c r="N377" s="2"/>
      <c r="O377" s="2"/>
      <c r="P377" s="215"/>
      <c r="Q377" s="215"/>
      <c r="R377" s="215"/>
      <c r="S377" s="2"/>
      <c r="T377" s="2"/>
      <c r="U377" s="2"/>
      <c r="V377" s="2"/>
      <c r="W377" s="2"/>
      <c r="X377" s="2"/>
      <c r="Y377" s="2"/>
      <c r="Z377" s="118"/>
      <c r="AA377" s="118"/>
      <c r="AB377" s="115"/>
      <c r="AC377" s="2"/>
      <c r="AD377" s="2"/>
      <c r="AE377" s="157"/>
      <c r="AF377" s="158"/>
      <c r="AG377" s="158"/>
      <c r="AH377" s="158"/>
    </row>
    <row r="378" spans="1:34" ht="15.75" customHeight="1">
      <c r="A378" s="2"/>
      <c r="B378" s="2"/>
      <c r="C378" s="2"/>
      <c r="D378" s="251"/>
      <c r="E378" s="2"/>
      <c r="F378" s="2"/>
      <c r="G378" s="118"/>
      <c r="H378" s="233"/>
      <c r="I378" s="115"/>
      <c r="J378" s="115"/>
      <c r="K378" s="2"/>
      <c r="L378" s="2"/>
      <c r="M378" s="2"/>
      <c r="N378" s="2"/>
      <c r="O378" s="2"/>
      <c r="P378" s="215"/>
      <c r="Q378" s="215"/>
      <c r="R378" s="215"/>
      <c r="S378" s="2"/>
      <c r="T378" s="2"/>
      <c r="U378" s="2"/>
      <c r="V378" s="2"/>
      <c r="W378" s="2"/>
      <c r="X378" s="2"/>
      <c r="Y378" s="2"/>
      <c r="Z378" s="118"/>
      <c r="AA378" s="118"/>
      <c r="AB378" s="115"/>
      <c r="AC378" s="2"/>
      <c r="AD378" s="2"/>
      <c r="AE378" s="157"/>
      <c r="AF378" s="158"/>
      <c r="AG378" s="158"/>
      <c r="AH378" s="158"/>
    </row>
    <row r="379" spans="1:34" ht="15.75" customHeight="1">
      <c r="A379" s="2"/>
      <c r="B379" s="2"/>
      <c r="C379" s="2"/>
      <c r="D379" s="251"/>
      <c r="E379" s="2"/>
      <c r="F379" s="2"/>
      <c r="G379" s="118"/>
      <c r="H379" s="233"/>
      <c r="I379" s="115"/>
      <c r="J379" s="115"/>
      <c r="K379" s="2"/>
      <c r="L379" s="2"/>
      <c r="M379" s="2"/>
      <c r="N379" s="2"/>
      <c r="O379" s="2"/>
      <c r="P379" s="215"/>
      <c r="Q379" s="215"/>
      <c r="R379" s="215"/>
      <c r="S379" s="2"/>
      <c r="T379" s="2"/>
      <c r="U379" s="2"/>
      <c r="V379" s="2"/>
      <c r="W379" s="2"/>
      <c r="X379" s="2"/>
      <c r="Y379" s="2"/>
      <c r="Z379" s="118"/>
      <c r="AA379" s="118"/>
      <c r="AB379" s="115"/>
      <c r="AC379" s="2"/>
      <c r="AD379" s="2"/>
      <c r="AE379" s="157"/>
      <c r="AF379" s="158"/>
      <c r="AG379" s="158"/>
      <c r="AH379" s="158"/>
    </row>
    <row r="380" spans="1:34" ht="15.75" customHeight="1">
      <c r="A380" s="2"/>
      <c r="B380" s="2"/>
      <c r="C380" s="2"/>
      <c r="D380" s="251"/>
      <c r="E380" s="2"/>
      <c r="F380" s="2"/>
      <c r="G380" s="118"/>
      <c r="H380" s="233"/>
      <c r="I380" s="115"/>
      <c r="J380" s="115"/>
      <c r="K380" s="2"/>
      <c r="L380" s="2"/>
      <c r="M380" s="2"/>
      <c r="N380" s="2"/>
      <c r="O380" s="2"/>
      <c r="P380" s="215"/>
      <c r="Q380" s="215"/>
      <c r="R380" s="215"/>
      <c r="S380" s="2"/>
      <c r="T380" s="2"/>
      <c r="U380" s="2"/>
      <c r="V380" s="2"/>
      <c r="W380" s="2"/>
      <c r="X380" s="2"/>
      <c r="Y380" s="2"/>
      <c r="Z380" s="118"/>
      <c r="AA380" s="118"/>
      <c r="AB380" s="115"/>
      <c r="AC380" s="2"/>
      <c r="AD380" s="2"/>
      <c r="AE380" s="157"/>
      <c r="AF380" s="158"/>
      <c r="AG380" s="158"/>
      <c r="AH380" s="158"/>
    </row>
    <row r="381" spans="1:34" ht="15.75" customHeight="1">
      <c r="A381" s="2"/>
      <c r="B381" s="2"/>
      <c r="C381" s="2"/>
      <c r="D381" s="251"/>
      <c r="E381" s="2"/>
      <c r="F381" s="2"/>
      <c r="G381" s="118"/>
      <c r="H381" s="233"/>
      <c r="I381" s="115"/>
      <c r="J381" s="115"/>
      <c r="K381" s="2"/>
      <c r="L381" s="2"/>
      <c r="M381" s="2"/>
      <c r="N381" s="2"/>
      <c r="O381" s="2"/>
      <c r="P381" s="215"/>
      <c r="Q381" s="215"/>
      <c r="R381" s="215"/>
      <c r="S381" s="2"/>
      <c r="T381" s="2"/>
      <c r="U381" s="2"/>
      <c r="V381" s="2"/>
      <c r="W381" s="2"/>
      <c r="X381" s="2"/>
      <c r="Y381" s="2"/>
      <c r="Z381" s="118"/>
      <c r="AA381" s="118"/>
      <c r="AB381" s="115"/>
      <c r="AC381" s="2"/>
      <c r="AD381" s="2"/>
      <c r="AE381" s="157"/>
      <c r="AF381" s="158"/>
      <c r="AG381" s="158"/>
      <c r="AH381" s="158"/>
    </row>
    <row r="382" spans="1:34" ht="15.75" customHeight="1">
      <c r="A382" s="2"/>
      <c r="B382" s="2"/>
      <c r="C382" s="2"/>
      <c r="D382" s="251"/>
      <c r="E382" s="2"/>
      <c r="F382" s="2"/>
      <c r="G382" s="118"/>
      <c r="H382" s="233"/>
      <c r="I382" s="115"/>
      <c r="J382" s="115"/>
      <c r="K382" s="2"/>
      <c r="L382" s="2"/>
      <c r="M382" s="2"/>
      <c r="N382" s="2"/>
      <c r="O382" s="2"/>
      <c r="P382" s="215"/>
      <c r="Q382" s="215"/>
      <c r="R382" s="215"/>
      <c r="S382" s="2"/>
      <c r="T382" s="2"/>
      <c r="U382" s="2"/>
      <c r="V382" s="2"/>
      <c r="W382" s="2"/>
      <c r="X382" s="2"/>
      <c r="Y382" s="2"/>
      <c r="Z382" s="118"/>
      <c r="AA382" s="118"/>
      <c r="AB382" s="115"/>
      <c r="AC382" s="2"/>
      <c r="AD382" s="2"/>
      <c r="AE382" s="157"/>
      <c r="AF382" s="158"/>
      <c r="AG382" s="158"/>
      <c r="AH382" s="158"/>
    </row>
    <row r="383" spans="1:34" ht="15.75" customHeight="1">
      <c r="A383" s="2"/>
      <c r="B383" s="2"/>
      <c r="C383" s="2"/>
      <c r="D383" s="251"/>
      <c r="E383" s="2"/>
      <c r="F383" s="2"/>
      <c r="G383" s="118"/>
      <c r="H383" s="233"/>
      <c r="I383" s="115"/>
      <c r="J383" s="115"/>
      <c r="K383" s="2"/>
      <c r="L383" s="2"/>
      <c r="M383" s="2"/>
      <c r="N383" s="2"/>
      <c r="O383" s="2"/>
      <c r="P383" s="215"/>
      <c r="Q383" s="215"/>
      <c r="R383" s="215"/>
      <c r="S383" s="2"/>
      <c r="T383" s="2"/>
      <c r="U383" s="2"/>
      <c r="V383" s="2"/>
      <c r="W383" s="2"/>
      <c r="X383" s="2"/>
      <c r="Y383" s="2"/>
      <c r="Z383" s="118"/>
      <c r="AA383" s="118"/>
      <c r="AB383" s="115"/>
      <c r="AC383" s="2"/>
      <c r="AD383" s="2"/>
      <c r="AE383" s="157"/>
      <c r="AF383" s="158"/>
      <c r="AG383" s="158"/>
      <c r="AH383" s="158"/>
    </row>
    <row r="384" spans="1:34" ht="15.75" customHeight="1">
      <c r="A384" s="2"/>
      <c r="B384" s="2"/>
      <c r="C384" s="2"/>
      <c r="D384" s="251"/>
      <c r="E384" s="2"/>
      <c r="F384" s="2"/>
      <c r="G384" s="118"/>
      <c r="H384" s="233"/>
      <c r="I384" s="115"/>
      <c r="J384" s="115"/>
      <c r="K384" s="2"/>
      <c r="L384" s="2"/>
      <c r="M384" s="2"/>
      <c r="N384" s="2"/>
      <c r="O384" s="2"/>
      <c r="P384" s="215"/>
      <c r="Q384" s="215"/>
      <c r="R384" s="215"/>
      <c r="S384" s="2"/>
      <c r="T384" s="2"/>
      <c r="U384" s="2"/>
      <c r="V384" s="2"/>
      <c r="W384" s="2"/>
      <c r="X384" s="2"/>
      <c r="Y384" s="2"/>
      <c r="Z384" s="118"/>
      <c r="AA384" s="118"/>
      <c r="AB384" s="115"/>
      <c r="AC384" s="2"/>
      <c r="AD384" s="2"/>
      <c r="AE384" s="157"/>
      <c r="AF384" s="158"/>
      <c r="AG384" s="158"/>
      <c r="AH384" s="158"/>
    </row>
    <row r="385" spans="1:34" ht="15.75" customHeight="1">
      <c r="A385" s="2"/>
      <c r="B385" s="2"/>
      <c r="C385" s="2"/>
      <c r="D385" s="251"/>
      <c r="E385" s="2"/>
      <c r="F385" s="2"/>
      <c r="G385" s="118"/>
      <c r="H385" s="233"/>
      <c r="I385" s="115"/>
      <c r="J385" s="115"/>
      <c r="K385" s="2"/>
      <c r="L385" s="2"/>
      <c r="M385" s="2"/>
      <c r="N385" s="2"/>
      <c r="O385" s="2"/>
      <c r="P385" s="215"/>
      <c r="Q385" s="215"/>
      <c r="R385" s="215"/>
      <c r="S385" s="2"/>
      <c r="T385" s="2"/>
      <c r="U385" s="2"/>
      <c r="V385" s="2"/>
      <c r="W385" s="2"/>
      <c r="X385" s="2"/>
      <c r="Y385" s="2"/>
      <c r="Z385" s="118"/>
      <c r="AA385" s="118"/>
      <c r="AB385" s="115"/>
      <c r="AC385" s="2"/>
      <c r="AD385" s="2"/>
      <c r="AE385" s="157"/>
      <c r="AF385" s="158"/>
      <c r="AG385" s="158"/>
      <c r="AH385" s="158"/>
    </row>
    <row r="386" spans="1:34" ht="15.75" customHeight="1">
      <c r="A386" s="2"/>
      <c r="B386" s="2"/>
      <c r="C386" s="2"/>
      <c r="D386" s="251"/>
      <c r="E386" s="2"/>
      <c r="F386" s="2"/>
      <c r="G386" s="118"/>
      <c r="H386" s="233"/>
      <c r="I386" s="115"/>
      <c r="J386" s="115"/>
      <c r="K386" s="2"/>
      <c r="L386" s="2"/>
      <c r="M386" s="2"/>
      <c r="N386" s="2"/>
      <c r="O386" s="2"/>
      <c r="P386" s="215"/>
      <c r="Q386" s="215"/>
      <c r="R386" s="215"/>
      <c r="S386" s="2"/>
      <c r="T386" s="2"/>
      <c r="U386" s="2"/>
      <c r="V386" s="2"/>
      <c r="W386" s="2"/>
      <c r="X386" s="2"/>
      <c r="Y386" s="2"/>
      <c r="Z386" s="118"/>
      <c r="AA386" s="118"/>
      <c r="AB386" s="115"/>
      <c r="AC386" s="2"/>
      <c r="AD386" s="2"/>
      <c r="AE386" s="157"/>
      <c r="AF386" s="158"/>
      <c r="AG386" s="158"/>
      <c r="AH386" s="158"/>
    </row>
    <row r="387" spans="1:34" ht="15.75" customHeight="1">
      <c r="A387" s="2"/>
      <c r="B387" s="2"/>
      <c r="C387" s="2"/>
      <c r="D387" s="251"/>
      <c r="E387" s="2"/>
      <c r="F387" s="2"/>
      <c r="G387" s="118"/>
      <c r="H387" s="233"/>
      <c r="I387" s="115"/>
      <c r="J387" s="115"/>
      <c r="K387" s="2"/>
      <c r="L387" s="2"/>
      <c r="M387" s="2"/>
      <c r="N387" s="2"/>
      <c r="O387" s="2"/>
      <c r="P387" s="215"/>
      <c r="Q387" s="215"/>
      <c r="R387" s="215"/>
      <c r="S387" s="2"/>
      <c r="T387" s="2"/>
      <c r="U387" s="2"/>
      <c r="V387" s="2"/>
      <c r="W387" s="2"/>
      <c r="X387" s="2"/>
      <c r="Y387" s="2"/>
      <c r="Z387" s="118"/>
      <c r="AA387" s="118"/>
      <c r="AB387" s="115"/>
      <c r="AC387" s="2"/>
      <c r="AD387" s="2"/>
      <c r="AE387" s="157"/>
      <c r="AF387" s="158"/>
      <c r="AG387" s="158"/>
      <c r="AH387" s="158"/>
    </row>
    <row r="388" spans="1:34" ht="15.75" customHeight="1">
      <c r="A388" s="2"/>
      <c r="B388" s="2"/>
      <c r="C388" s="2"/>
      <c r="D388" s="251"/>
      <c r="E388" s="2"/>
      <c r="F388" s="2"/>
      <c r="G388" s="118"/>
      <c r="H388" s="233"/>
      <c r="I388" s="115"/>
      <c r="J388" s="115"/>
      <c r="K388" s="2"/>
      <c r="L388" s="2"/>
      <c r="M388" s="2"/>
      <c r="N388" s="2"/>
      <c r="O388" s="2"/>
      <c r="P388" s="215"/>
      <c r="Q388" s="215"/>
      <c r="R388" s="215"/>
      <c r="S388" s="2"/>
      <c r="T388" s="2"/>
      <c r="U388" s="2"/>
      <c r="V388" s="2"/>
      <c r="W388" s="2"/>
      <c r="X388" s="2"/>
      <c r="Y388" s="2"/>
      <c r="Z388" s="118"/>
      <c r="AA388" s="118"/>
      <c r="AB388" s="115"/>
      <c r="AC388" s="2"/>
      <c r="AD388" s="2"/>
      <c r="AE388" s="157"/>
      <c r="AF388" s="158"/>
      <c r="AG388" s="158"/>
      <c r="AH388" s="158"/>
    </row>
    <row r="389" spans="1:34" ht="15.75" customHeight="1">
      <c r="A389" s="2"/>
      <c r="B389" s="2"/>
      <c r="C389" s="2"/>
      <c r="D389" s="251"/>
      <c r="E389" s="2"/>
      <c r="F389" s="2"/>
      <c r="G389" s="118"/>
      <c r="H389" s="233"/>
      <c r="I389" s="115"/>
      <c r="J389" s="115"/>
      <c r="K389" s="2"/>
      <c r="L389" s="2"/>
      <c r="M389" s="2"/>
      <c r="N389" s="2"/>
      <c r="O389" s="2"/>
      <c r="P389" s="215"/>
      <c r="Q389" s="215"/>
      <c r="R389" s="215"/>
      <c r="S389" s="2"/>
      <c r="T389" s="2"/>
      <c r="U389" s="2"/>
      <c r="V389" s="2"/>
      <c r="W389" s="2"/>
      <c r="X389" s="2"/>
      <c r="Y389" s="2"/>
      <c r="Z389" s="118"/>
      <c r="AA389" s="118"/>
      <c r="AB389" s="115"/>
      <c r="AC389" s="2"/>
      <c r="AD389" s="2"/>
      <c r="AE389" s="157"/>
      <c r="AF389" s="158"/>
      <c r="AG389" s="158"/>
      <c r="AH389" s="158"/>
    </row>
    <row r="390" spans="1:34" ht="15.75" customHeight="1">
      <c r="A390" s="2"/>
      <c r="B390" s="2"/>
      <c r="C390" s="2"/>
      <c r="D390" s="251"/>
      <c r="E390" s="2"/>
      <c r="F390" s="2"/>
      <c r="G390" s="118"/>
      <c r="H390" s="233"/>
      <c r="I390" s="115"/>
      <c r="J390" s="115"/>
      <c r="K390" s="2"/>
      <c r="L390" s="2"/>
      <c r="M390" s="2"/>
      <c r="N390" s="2"/>
      <c r="O390" s="2"/>
      <c r="P390" s="215"/>
      <c r="Q390" s="215"/>
      <c r="R390" s="215"/>
      <c r="S390" s="2"/>
      <c r="T390" s="2"/>
      <c r="U390" s="2"/>
      <c r="V390" s="2"/>
      <c r="W390" s="2"/>
      <c r="X390" s="2"/>
      <c r="Y390" s="2"/>
      <c r="Z390" s="118"/>
      <c r="AA390" s="118"/>
      <c r="AB390" s="115"/>
      <c r="AC390" s="2"/>
      <c r="AD390" s="2"/>
      <c r="AE390" s="157"/>
      <c r="AF390" s="158"/>
      <c r="AG390" s="158"/>
      <c r="AH390" s="158"/>
    </row>
    <row r="391" spans="1:34" ht="15.75" customHeight="1">
      <c r="A391" s="2"/>
      <c r="B391" s="2"/>
      <c r="C391" s="2"/>
      <c r="D391" s="251"/>
      <c r="E391" s="2"/>
      <c r="F391" s="2"/>
      <c r="G391" s="118"/>
      <c r="H391" s="233"/>
      <c r="I391" s="115"/>
      <c r="J391" s="115"/>
      <c r="K391" s="2"/>
      <c r="L391" s="2"/>
      <c r="M391" s="2"/>
      <c r="N391" s="2"/>
      <c r="O391" s="2"/>
      <c r="P391" s="215"/>
      <c r="Q391" s="215"/>
      <c r="R391" s="215"/>
      <c r="S391" s="2"/>
      <c r="T391" s="2"/>
      <c r="U391" s="2"/>
      <c r="V391" s="2"/>
      <c r="W391" s="2"/>
      <c r="X391" s="2"/>
      <c r="Y391" s="2"/>
      <c r="Z391" s="118"/>
      <c r="AA391" s="118"/>
      <c r="AB391" s="115"/>
      <c r="AC391" s="2"/>
      <c r="AD391" s="2"/>
      <c r="AE391" s="157"/>
      <c r="AF391" s="158"/>
      <c r="AG391" s="158"/>
      <c r="AH391" s="158"/>
    </row>
    <row r="392" spans="1:34" ht="15.75" customHeight="1">
      <c r="A392" s="2"/>
      <c r="B392" s="2"/>
      <c r="C392" s="2"/>
      <c r="D392" s="251"/>
      <c r="E392" s="2"/>
      <c r="F392" s="2"/>
      <c r="G392" s="118"/>
      <c r="H392" s="233"/>
      <c r="I392" s="115"/>
      <c r="J392" s="115"/>
      <c r="K392" s="2"/>
      <c r="L392" s="2"/>
      <c r="M392" s="2"/>
      <c r="N392" s="2"/>
      <c r="O392" s="2"/>
      <c r="P392" s="215"/>
      <c r="Q392" s="215"/>
      <c r="R392" s="215"/>
      <c r="S392" s="2"/>
      <c r="T392" s="2"/>
      <c r="U392" s="2"/>
      <c r="V392" s="2"/>
      <c r="W392" s="2"/>
      <c r="X392" s="2"/>
      <c r="Y392" s="2"/>
      <c r="Z392" s="118"/>
      <c r="AA392" s="118"/>
      <c r="AB392" s="115"/>
      <c r="AC392" s="2"/>
      <c r="AD392" s="2"/>
      <c r="AE392" s="157"/>
      <c r="AF392" s="158"/>
      <c r="AG392" s="158"/>
      <c r="AH392" s="158"/>
    </row>
    <row r="393" spans="1:34" ht="15.75" customHeight="1">
      <c r="A393" s="2"/>
      <c r="B393" s="2"/>
      <c r="C393" s="2"/>
      <c r="D393" s="251"/>
      <c r="E393" s="2"/>
      <c r="F393" s="2"/>
      <c r="G393" s="118"/>
      <c r="H393" s="233"/>
      <c r="I393" s="115"/>
      <c r="J393" s="115"/>
      <c r="K393" s="2"/>
      <c r="L393" s="2"/>
      <c r="M393" s="2"/>
      <c r="N393" s="2"/>
      <c r="O393" s="2"/>
      <c r="P393" s="215"/>
      <c r="Q393" s="215"/>
      <c r="R393" s="215"/>
      <c r="S393" s="2"/>
      <c r="T393" s="2"/>
      <c r="U393" s="2"/>
      <c r="V393" s="2"/>
      <c r="W393" s="2"/>
      <c r="X393" s="2"/>
      <c r="Y393" s="2"/>
      <c r="Z393" s="118"/>
      <c r="AA393" s="118"/>
      <c r="AB393" s="115"/>
      <c r="AC393" s="2"/>
      <c r="AD393" s="2"/>
      <c r="AE393" s="157"/>
      <c r="AF393" s="158"/>
      <c r="AG393" s="158"/>
      <c r="AH393" s="158"/>
    </row>
    <row r="394" spans="1:34" ht="15.75" customHeight="1">
      <c r="A394" s="2"/>
      <c r="B394" s="2"/>
      <c r="C394" s="2"/>
      <c r="D394" s="251"/>
      <c r="E394" s="2"/>
      <c r="F394" s="2"/>
      <c r="G394" s="118"/>
      <c r="H394" s="233"/>
      <c r="I394" s="115"/>
      <c r="J394" s="115"/>
      <c r="K394" s="2"/>
      <c r="L394" s="2"/>
      <c r="M394" s="2"/>
      <c r="N394" s="2"/>
      <c r="O394" s="2"/>
      <c r="P394" s="215"/>
      <c r="Q394" s="215"/>
      <c r="R394" s="215"/>
      <c r="S394" s="2"/>
      <c r="T394" s="2"/>
      <c r="U394" s="2"/>
      <c r="V394" s="2"/>
      <c r="W394" s="2"/>
      <c r="X394" s="2"/>
      <c r="Y394" s="2"/>
      <c r="Z394" s="118"/>
      <c r="AA394" s="118"/>
      <c r="AB394" s="115"/>
      <c r="AC394" s="2"/>
      <c r="AD394" s="2"/>
      <c r="AE394" s="157"/>
      <c r="AF394" s="158"/>
      <c r="AG394" s="158"/>
      <c r="AH394" s="158"/>
    </row>
    <row r="395" spans="1:34" ht="15.75" customHeight="1">
      <c r="A395" s="2"/>
      <c r="B395" s="2"/>
      <c r="C395" s="2"/>
      <c r="D395" s="251"/>
      <c r="E395" s="2"/>
      <c r="F395" s="2"/>
      <c r="G395" s="118"/>
      <c r="H395" s="233"/>
      <c r="I395" s="115"/>
      <c r="J395" s="115"/>
      <c r="K395" s="2"/>
      <c r="L395" s="2"/>
      <c r="M395" s="2"/>
      <c r="N395" s="2"/>
      <c r="O395" s="2"/>
      <c r="P395" s="215"/>
      <c r="Q395" s="215"/>
      <c r="R395" s="215"/>
      <c r="S395" s="2"/>
      <c r="T395" s="2"/>
      <c r="U395" s="2"/>
      <c r="V395" s="2"/>
      <c r="W395" s="2"/>
      <c r="X395" s="2"/>
      <c r="Y395" s="2"/>
      <c r="Z395" s="118"/>
      <c r="AA395" s="118"/>
      <c r="AB395" s="115"/>
      <c r="AC395" s="2"/>
      <c r="AD395" s="2"/>
      <c r="AE395" s="157"/>
      <c r="AF395" s="158"/>
      <c r="AG395" s="158"/>
      <c r="AH395" s="158"/>
    </row>
    <row r="396" spans="1:34" ht="15.75" customHeight="1">
      <c r="A396" s="2"/>
      <c r="B396" s="2"/>
      <c r="C396" s="2"/>
      <c r="D396" s="251"/>
      <c r="E396" s="2"/>
      <c r="F396" s="2"/>
      <c r="G396" s="118"/>
      <c r="H396" s="233"/>
      <c r="I396" s="115"/>
      <c r="J396" s="115"/>
      <c r="K396" s="2"/>
      <c r="L396" s="2"/>
      <c r="M396" s="2"/>
      <c r="N396" s="2"/>
      <c r="O396" s="2"/>
      <c r="P396" s="215"/>
      <c r="Q396" s="215"/>
      <c r="R396" s="215"/>
      <c r="S396" s="2"/>
      <c r="T396" s="2"/>
      <c r="U396" s="2"/>
      <c r="V396" s="2"/>
      <c r="W396" s="2"/>
      <c r="X396" s="2"/>
      <c r="Y396" s="2"/>
      <c r="Z396" s="118"/>
      <c r="AA396" s="118"/>
      <c r="AB396" s="115"/>
      <c r="AC396" s="2"/>
      <c r="AD396" s="2"/>
      <c r="AE396" s="157"/>
      <c r="AF396" s="158"/>
      <c r="AG396" s="158"/>
      <c r="AH396" s="158"/>
    </row>
    <row r="397" spans="1:34" ht="15.75" customHeight="1">
      <c r="A397" s="2"/>
      <c r="B397" s="2"/>
      <c r="C397" s="2"/>
      <c r="D397" s="251"/>
      <c r="E397" s="2"/>
      <c r="F397" s="2"/>
      <c r="G397" s="118"/>
      <c r="H397" s="233"/>
      <c r="I397" s="115"/>
      <c r="J397" s="115"/>
      <c r="K397" s="2"/>
      <c r="L397" s="2"/>
      <c r="M397" s="2"/>
      <c r="N397" s="2"/>
      <c r="O397" s="2"/>
      <c r="P397" s="215"/>
      <c r="Q397" s="215"/>
      <c r="R397" s="215"/>
      <c r="S397" s="2"/>
      <c r="T397" s="2"/>
      <c r="U397" s="2"/>
      <c r="V397" s="2"/>
      <c r="W397" s="2"/>
      <c r="X397" s="2"/>
      <c r="Y397" s="2"/>
      <c r="Z397" s="118"/>
      <c r="AA397" s="118"/>
      <c r="AB397" s="115"/>
      <c r="AC397" s="2"/>
      <c r="AD397" s="2"/>
      <c r="AE397" s="157"/>
      <c r="AF397" s="158"/>
      <c r="AG397" s="158"/>
      <c r="AH397" s="158"/>
    </row>
    <row r="398" spans="1:34" ht="15.75" customHeight="1">
      <c r="A398" s="2"/>
      <c r="B398" s="2"/>
      <c r="C398" s="2"/>
      <c r="D398" s="251"/>
      <c r="E398" s="2"/>
      <c r="F398" s="2"/>
      <c r="G398" s="118"/>
      <c r="H398" s="233"/>
      <c r="I398" s="115"/>
      <c r="J398" s="115"/>
      <c r="K398" s="2"/>
      <c r="L398" s="2"/>
      <c r="M398" s="2"/>
      <c r="N398" s="2"/>
      <c r="O398" s="2"/>
      <c r="P398" s="215"/>
      <c r="Q398" s="215"/>
      <c r="R398" s="215"/>
      <c r="S398" s="2"/>
      <c r="T398" s="2"/>
      <c r="U398" s="2"/>
      <c r="V398" s="2"/>
      <c r="W398" s="2"/>
      <c r="X398" s="2"/>
      <c r="Y398" s="2"/>
      <c r="Z398" s="118"/>
      <c r="AA398" s="118"/>
      <c r="AB398" s="115"/>
      <c r="AC398" s="2"/>
      <c r="AD398" s="2"/>
      <c r="AE398" s="157"/>
      <c r="AF398" s="158"/>
      <c r="AG398" s="158"/>
      <c r="AH398" s="158"/>
    </row>
    <row r="399" spans="1:34" ht="15.75" customHeight="1">
      <c r="A399" s="2"/>
      <c r="B399" s="2"/>
      <c r="C399" s="2"/>
      <c r="D399" s="251"/>
      <c r="E399" s="2"/>
      <c r="F399" s="2"/>
      <c r="G399" s="118"/>
      <c r="H399" s="233"/>
      <c r="I399" s="115"/>
      <c r="J399" s="115"/>
      <c r="K399" s="2"/>
      <c r="L399" s="2"/>
      <c r="M399" s="2"/>
      <c r="N399" s="2"/>
      <c r="O399" s="2"/>
      <c r="P399" s="215"/>
      <c r="Q399" s="215"/>
      <c r="R399" s="215"/>
      <c r="S399" s="2"/>
      <c r="T399" s="2"/>
      <c r="U399" s="2"/>
      <c r="V399" s="2"/>
      <c r="W399" s="2"/>
      <c r="X399" s="2"/>
      <c r="Y399" s="2"/>
      <c r="Z399" s="118"/>
      <c r="AA399" s="118"/>
      <c r="AB399" s="115"/>
      <c r="AC399" s="2"/>
      <c r="AD399" s="2"/>
      <c r="AE399" s="157"/>
      <c r="AF399" s="158"/>
      <c r="AG399" s="158"/>
      <c r="AH399" s="158"/>
    </row>
    <row r="400" spans="1:34" ht="15.75" customHeight="1">
      <c r="A400" s="2"/>
      <c r="B400" s="2"/>
      <c r="C400" s="2"/>
      <c r="D400" s="251"/>
      <c r="E400" s="2"/>
      <c r="F400" s="2"/>
      <c r="G400" s="118"/>
      <c r="H400" s="233"/>
      <c r="I400" s="115"/>
      <c r="J400" s="115"/>
      <c r="K400" s="2"/>
      <c r="L400" s="2"/>
      <c r="M400" s="2"/>
      <c r="N400" s="2"/>
      <c r="O400" s="2"/>
      <c r="P400" s="215"/>
      <c r="Q400" s="215"/>
      <c r="R400" s="215"/>
      <c r="S400" s="2"/>
      <c r="T400" s="2"/>
      <c r="U400" s="2"/>
      <c r="V400" s="2"/>
      <c r="W400" s="2"/>
      <c r="X400" s="2"/>
      <c r="Y400" s="2"/>
      <c r="Z400" s="118"/>
      <c r="AA400" s="118"/>
      <c r="AB400" s="115"/>
      <c r="AC400" s="2"/>
      <c r="AD400" s="2"/>
      <c r="AE400" s="157"/>
      <c r="AF400" s="158"/>
      <c r="AG400" s="158"/>
      <c r="AH400" s="158"/>
    </row>
    <row r="401" spans="1:34" ht="15.75" customHeight="1">
      <c r="A401" s="2"/>
      <c r="B401" s="2"/>
      <c r="C401" s="2"/>
      <c r="D401" s="251"/>
      <c r="E401" s="2"/>
      <c r="F401" s="2"/>
      <c r="G401" s="118"/>
      <c r="H401" s="233"/>
      <c r="I401" s="115"/>
      <c r="J401" s="115"/>
      <c r="K401" s="2"/>
      <c r="L401" s="2"/>
      <c r="M401" s="2"/>
      <c r="N401" s="2"/>
      <c r="O401" s="2"/>
      <c r="P401" s="215"/>
      <c r="Q401" s="215"/>
      <c r="R401" s="215"/>
      <c r="S401" s="2"/>
      <c r="T401" s="2"/>
      <c r="U401" s="2"/>
      <c r="V401" s="2"/>
      <c r="W401" s="2"/>
      <c r="X401" s="2"/>
      <c r="Y401" s="2"/>
      <c r="Z401" s="118"/>
      <c r="AA401" s="118"/>
      <c r="AB401" s="115"/>
      <c r="AC401" s="2"/>
      <c r="AD401" s="2"/>
      <c r="AE401" s="157"/>
      <c r="AF401" s="158"/>
      <c r="AG401" s="158"/>
      <c r="AH401" s="158"/>
    </row>
    <row r="402" spans="1:34" ht="15.75" customHeight="1">
      <c r="A402" s="2"/>
      <c r="B402" s="2"/>
      <c r="C402" s="2"/>
      <c r="D402" s="251"/>
      <c r="E402" s="2"/>
      <c r="F402" s="2"/>
      <c r="G402" s="118"/>
      <c r="H402" s="233"/>
      <c r="I402" s="115"/>
      <c r="J402" s="115"/>
      <c r="K402" s="2"/>
      <c r="L402" s="2"/>
      <c r="M402" s="2"/>
      <c r="N402" s="2"/>
      <c r="O402" s="2"/>
      <c r="P402" s="215"/>
      <c r="Q402" s="215"/>
      <c r="R402" s="215"/>
      <c r="S402" s="2"/>
      <c r="T402" s="2"/>
      <c r="U402" s="2"/>
      <c r="V402" s="2"/>
      <c r="W402" s="2"/>
      <c r="X402" s="2"/>
      <c r="Y402" s="2"/>
      <c r="Z402" s="118"/>
      <c r="AA402" s="118"/>
      <c r="AB402" s="115"/>
      <c r="AC402" s="2"/>
      <c r="AD402" s="2"/>
      <c r="AE402" s="157"/>
      <c r="AF402" s="158"/>
      <c r="AG402" s="158"/>
      <c r="AH402" s="158"/>
    </row>
    <row r="403" spans="1:34" ht="15.75" customHeight="1">
      <c r="A403" s="2"/>
      <c r="B403" s="2"/>
      <c r="C403" s="2"/>
      <c r="D403" s="251"/>
      <c r="E403" s="2"/>
      <c r="F403" s="2"/>
      <c r="G403" s="118"/>
      <c r="H403" s="233"/>
      <c r="I403" s="115"/>
      <c r="J403" s="115"/>
      <c r="K403" s="2"/>
      <c r="L403" s="2"/>
      <c r="M403" s="2"/>
      <c r="N403" s="2"/>
      <c r="O403" s="2"/>
      <c r="P403" s="215"/>
      <c r="Q403" s="215"/>
      <c r="R403" s="215"/>
      <c r="S403" s="2"/>
      <c r="T403" s="2"/>
      <c r="U403" s="2"/>
      <c r="V403" s="2"/>
      <c r="W403" s="2"/>
      <c r="X403" s="2"/>
      <c r="Y403" s="2"/>
      <c r="Z403" s="118"/>
      <c r="AA403" s="118"/>
      <c r="AB403" s="115"/>
      <c r="AC403" s="2"/>
      <c r="AD403" s="2"/>
      <c r="AE403" s="157"/>
      <c r="AF403" s="158"/>
      <c r="AG403" s="158"/>
      <c r="AH403" s="158"/>
    </row>
    <row r="404" spans="1:34" ht="15.75" customHeight="1">
      <c r="A404" s="2"/>
      <c r="B404" s="2"/>
      <c r="C404" s="2"/>
      <c r="D404" s="251"/>
      <c r="E404" s="2"/>
      <c r="F404" s="2"/>
      <c r="G404" s="118"/>
      <c r="H404" s="233"/>
      <c r="I404" s="115"/>
      <c r="J404" s="115"/>
      <c r="K404" s="2"/>
      <c r="L404" s="2"/>
      <c r="M404" s="2"/>
      <c r="N404" s="2"/>
      <c r="O404" s="2"/>
      <c r="P404" s="215"/>
      <c r="Q404" s="215"/>
      <c r="R404" s="215"/>
      <c r="S404" s="2"/>
      <c r="T404" s="2"/>
      <c r="U404" s="2"/>
      <c r="V404" s="2"/>
      <c r="W404" s="2"/>
      <c r="X404" s="2"/>
      <c r="Y404" s="2"/>
      <c r="Z404" s="118"/>
      <c r="AA404" s="118"/>
      <c r="AB404" s="115"/>
      <c r="AC404" s="2"/>
      <c r="AD404" s="2"/>
      <c r="AE404" s="157"/>
      <c r="AF404" s="158"/>
      <c r="AG404" s="158"/>
      <c r="AH404" s="158"/>
    </row>
    <row r="405" spans="1:34" ht="15.75" customHeight="1">
      <c r="A405" s="2"/>
      <c r="B405" s="2"/>
      <c r="C405" s="2"/>
      <c r="D405" s="251"/>
      <c r="E405" s="2"/>
      <c r="F405" s="2"/>
      <c r="G405" s="118"/>
      <c r="H405" s="233"/>
      <c r="I405" s="115"/>
      <c r="J405" s="115"/>
      <c r="K405" s="2"/>
      <c r="L405" s="2"/>
      <c r="M405" s="2"/>
      <c r="N405" s="2"/>
      <c r="O405" s="2"/>
      <c r="P405" s="215"/>
      <c r="Q405" s="215"/>
      <c r="R405" s="215"/>
      <c r="S405" s="2"/>
      <c r="T405" s="2"/>
      <c r="U405" s="2"/>
      <c r="V405" s="2"/>
      <c r="W405" s="2"/>
      <c r="X405" s="2"/>
      <c r="Y405" s="2"/>
      <c r="Z405" s="118"/>
      <c r="AA405" s="118"/>
      <c r="AB405" s="115"/>
      <c r="AC405" s="2"/>
      <c r="AD405" s="2"/>
      <c r="AE405" s="157"/>
      <c r="AF405" s="158"/>
      <c r="AG405" s="158"/>
      <c r="AH405" s="158"/>
    </row>
    <row r="406" spans="1:34" ht="15.75" customHeight="1">
      <c r="A406" s="2"/>
      <c r="B406" s="2"/>
      <c r="C406" s="2"/>
      <c r="D406" s="251"/>
      <c r="E406" s="2"/>
      <c r="F406" s="2"/>
      <c r="G406" s="118"/>
      <c r="H406" s="233"/>
      <c r="I406" s="115"/>
      <c r="J406" s="115"/>
      <c r="K406" s="2"/>
      <c r="L406" s="2"/>
      <c r="M406" s="2"/>
      <c r="N406" s="2"/>
      <c r="O406" s="2"/>
      <c r="P406" s="215"/>
      <c r="Q406" s="215"/>
      <c r="R406" s="215"/>
      <c r="S406" s="2"/>
      <c r="T406" s="2"/>
      <c r="U406" s="2"/>
      <c r="V406" s="2"/>
      <c r="W406" s="2"/>
      <c r="X406" s="2"/>
      <c r="Y406" s="2"/>
      <c r="Z406" s="118"/>
      <c r="AA406" s="118"/>
      <c r="AB406" s="115"/>
      <c r="AC406" s="2"/>
      <c r="AD406" s="2"/>
      <c r="AE406" s="157"/>
      <c r="AF406" s="158"/>
      <c r="AG406" s="158"/>
      <c r="AH406" s="158"/>
    </row>
    <row r="407" spans="1:34" ht="15.75" customHeight="1">
      <c r="A407" s="2"/>
      <c r="B407" s="2"/>
      <c r="C407" s="2"/>
      <c r="D407" s="251"/>
      <c r="E407" s="2"/>
      <c r="F407" s="2"/>
      <c r="G407" s="118"/>
      <c r="H407" s="233"/>
      <c r="I407" s="115"/>
      <c r="J407" s="115"/>
      <c r="K407" s="2"/>
      <c r="L407" s="2"/>
      <c r="M407" s="2"/>
      <c r="N407" s="2"/>
      <c r="O407" s="2"/>
      <c r="P407" s="215"/>
      <c r="Q407" s="215"/>
      <c r="R407" s="215"/>
      <c r="S407" s="2"/>
      <c r="T407" s="2"/>
      <c r="U407" s="2"/>
      <c r="V407" s="2"/>
      <c r="W407" s="2"/>
      <c r="X407" s="2"/>
      <c r="Y407" s="2"/>
      <c r="Z407" s="118"/>
      <c r="AA407" s="118"/>
      <c r="AB407" s="115"/>
      <c r="AC407" s="2"/>
      <c r="AD407" s="2"/>
      <c r="AE407" s="157"/>
      <c r="AF407" s="158"/>
      <c r="AG407" s="158"/>
      <c r="AH407" s="158"/>
    </row>
    <row r="408" spans="1:34" ht="15.75" customHeight="1">
      <c r="A408" s="2"/>
      <c r="B408" s="2"/>
      <c r="C408" s="2"/>
      <c r="D408" s="251"/>
      <c r="E408" s="2"/>
      <c r="F408" s="2"/>
      <c r="G408" s="118"/>
      <c r="H408" s="233"/>
      <c r="I408" s="115"/>
      <c r="J408" s="115"/>
      <c r="K408" s="2"/>
      <c r="L408" s="2"/>
      <c r="M408" s="2"/>
      <c r="N408" s="2"/>
      <c r="O408" s="2"/>
      <c r="P408" s="215"/>
      <c r="Q408" s="215"/>
      <c r="R408" s="215"/>
      <c r="S408" s="2"/>
      <c r="T408" s="2"/>
      <c r="U408" s="2"/>
      <c r="V408" s="2"/>
      <c r="W408" s="2"/>
      <c r="X408" s="2"/>
      <c r="Y408" s="2"/>
      <c r="Z408" s="118"/>
      <c r="AA408" s="118"/>
      <c r="AB408" s="115"/>
      <c r="AC408" s="2"/>
      <c r="AD408" s="2"/>
      <c r="AE408" s="157"/>
      <c r="AF408" s="158"/>
      <c r="AG408" s="158"/>
      <c r="AH408" s="158"/>
    </row>
    <row r="409" spans="1:34" ht="15.75" customHeight="1">
      <c r="A409" s="2"/>
      <c r="B409" s="2"/>
      <c r="C409" s="2"/>
      <c r="D409" s="251"/>
      <c r="E409" s="2"/>
      <c r="F409" s="2"/>
      <c r="G409" s="118"/>
      <c r="H409" s="233"/>
      <c r="I409" s="115"/>
      <c r="J409" s="115"/>
      <c r="K409" s="2"/>
      <c r="L409" s="2"/>
      <c r="M409" s="2"/>
      <c r="N409" s="2"/>
      <c r="O409" s="2"/>
      <c r="P409" s="215"/>
      <c r="Q409" s="215"/>
      <c r="R409" s="215"/>
      <c r="S409" s="2"/>
      <c r="T409" s="2"/>
      <c r="U409" s="2"/>
      <c r="V409" s="2"/>
      <c r="W409" s="2"/>
      <c r="X409" s="2"/>
      <c r="Y409" s="2"/>
      <c r="Z409" s="118"/>
      <c r="AA409" s="118"/>
      <c r="AB409" s="115"/>
      <c r="AC409" s="2"/>
      <c r="AD409" s="2"/>
      <c r="AE409" s="157"/>
      <c r="AF409" s="158"/>
      <c r="AG409" s="158"/>
      <c r="AH409" s="158"/>
    </row>
    <row r="410" spans="1:34" ht="15.75" customHeight="1">
      <c r="A410" s="2"/>
      <c r="B410" s="2"/>
      <c r="C410" s="2"/>
      <c r="D410" s="251"/>
      <c r="E410" s="2"/>
      <c r="F410" s="2"/>
      <c r="G410" s="118"/>
      <c r="H410" s="233"/>
      <c r="I410" s="115"/>
      <c r="J410" s="115"/>
      <c r="K410" s="2"/>
      <c r="L410" s="2"/>
      <c r="M410" s="2"/>
      <c r="N410" s="2"/>
      <c r="O410" s="2"/>
      <c r="P410" s="215"/>
      <c r="Q410" s="215"/>
      <c r="R410" s="215"/>
      <c r="S410" s="2"/>
      <c r="T410" s="2"/>
      <c r="U410" s="2"/>
      <c r="V410" s="2"/>
      <c r="W410" s="2"/>
      <c r="X410" s="2"/>
      <c r="Y410" s="2"/>
      <c r="Z410" s="118"/>
      <c r="AA410" s="118"/>
      <c r="AB410" s="115"/>
      <c r="AC410" s="2"/>
      <c r="AD410" s="2"/>
      <c r="AE410" s="157"/>
      <c r="AF410" s="158"/>
      <c r="AG410" s="158"/>
      <c r="AH410" s="158"/>
    </row>
    <row r="411" spans="1:34" ht="15.75" customHeight="1">
      <c r="A411" s="2"/>
      <c r="B411" s="2"/>
      <c r="C411" s="2"/>
      <c r="D411" s="251"/>
      <c r="E411" s="2"/>
      <c r="F411" s="2"/>
      <c r="G411" s="118"/>
      <c r="H411" s="233"/>
      <c r="I411" s="115"/>
      <c r="J411" s="115"/>
      <c r="K411" s="2"/>
      <c r="L411" s="2"/>
      <c r="M411" s="2"/>
      <c r="N411" s="2"/>
      <c r="O411" s="2"/>
      <c r="P411" s="215"/>
      <c r="Q411" s="215"/>
      <c r="R411" s="215"/>
      <c r="S411" s="2"/>
      <c r="T411" s="2"/>
      <c r="U411" s="2"/>
      <c r="V411" s="2"/>
      <c r="W411" s="2"/>
      <c r="X411" s="2"/>
      <c r="Y411" s="2"/>
      <c r="Z411" s="118"/>
      <c r="AA411" s="118"/>
      <c r="AB411" s="115"/>
      <c r="AC411" s="2"/>
      <c r="AD411" s="2"/>
      <c r="AE411" s="157"/>
      <c r="AF411" s="158"/>
      <c r="AG411" s="158"/>
      <c r="AH411" s="158"/>
    </row>
    <row r="412" spans="1:34" ht="15.75" customHeight="1">
      <c r="A412" s="2"/>
      <c r="B412" s="2"/>
      <c r="C412" s="2"/>
      <c r="D412" s="251"/>
      <c r="E412" s="2"/>
      <c r="F412" s="2"/>
      <c r="G412" s="118"/>
      <c r="H412" s="233"/>
      <c r="I412" s="115"/>
      <c r="J412" s="115"/>
      <c r="K412" s="2"/>
      <c r="L412" s="2"/>
      <c r="M412" s="2"/>
      <c r="N412" s="2"/>
      <c r="O412" s="2"/>
      <c r="P412" s="215"/>
      <c r="Q412" s="215"/>
      <c r="R412" s="215"/>
      <c r="S412" s="2"/>
      <c r="T412" s="2"/>
      <c r="U412" s="2"/>
      <c r="V412" s="2"/>
      <c r="W412" s="2"/>
      <c r="X412" s="2"/>
      <c r="Y412" s="2"/>
      <c r="Z412" s="118"/>
      <c r="AA412" s="118"/>
      <c r="AB412" s="115"/>
      <c r="AC412" s="2"/>
      <c r="AD412" s="2"/>
      <c r="AE412" s="157"/>
      <c r="AF412" s="158"/>
      <c r="AG412" s="158"/>
      <c r="AH412" s="158"/>
    </row>
    <row r="413" spans="1:34" ht="15.75" customHeight="1">
      <c r="A413" s="2"/>
      <c r="B413" s="2"/>
      <c r="C413" s="2"/>
      <c r="D413" s="251"/>
      <c r="E413" s="2"/>
      <c r="F413" s="2"/>
      <c r="G413" s="118"/>
      <c r="H413" s="233"/>
      <c r="I413" s="115"/>
      <c r="J413" s="115"/>
      <c r="K413" s="2"/>
      <c r="L413" s="2"/>
      <c r="M413" s="2"/>
      <c r="N413" s="2"/>
      <c r="O413" s="2"/>
      <c r="P413" s="215"/>
      <c r="Q413" s="215"/>
      <c r="R413" s="215"/>
      <c r="S413" s="2"/>
      <c r="T413" s="2"/>
      <c r="U413" s="2"/>
      <c r="V413" s="2"/>
      <c r="W413" s="2"/>
      <c r="X413" s="2"/>
      <c r="Y413" s="2"/>
      <c r="Z413" s="118"/>
      <c r="AA413" s="118"/>
      <c r="AB413" s="115"/>
      <c r="AC413" s="2"/>
      <c r="AD413" s="2"/>
      <c r="AE413" s="157"/>
      <c r="AF413" s="158"/>
      <c r="AG413" s="158"/>
      <c r="AH413" s="158"/>
    </row>
    <row r="414" spans="1:34" ht="15.75" customHeight="1">
      <c r="A414" s="2"/>
      <c r="B414" s="2"/>
      <c r="C414" s="2"/>
      <c r="D414" s="251"/>
      <c r="E414" s="2"/>
      <c r="F414" s="2"/>
      <c r="G414" s="118"/>
      <c r="H414" s="233"/>
      <c r="I414" s="115"/>
      <c r="J414" s="115"/>
      <c r="K414" s="2"/>
      <c r="L414" s="2"/>
      <c r="M414" s="2"/>
      <c r="N414" s="2"/>
      <c r="O414" s="2"/>
      <c r="P414" s="215"/>
      <c r="Q414" s="215"/>
      <c r="R414" s="215"/>
      <c r="S414" s="2"/>
      <c r="T414" s="2"/>
      <c r="U414" s="2"/>
      <c r="V414" s="2"/>
      <c r="W414" s="2"/>
      <c r="X414" s="2"/>
      <c r="Y414" s="2"/>
      <c r="Z414" s="118"/>
      <c r="AA414" s="118"/>
      <c r="AB414" s="115"/>
      <c r="AC414" s="2"/>
      <c r="AD414" s="2"/>
      <c r="AE414" s="157"/>
      <c r="AF414" s="158"/>
      <c r="AG414" s="158"/>
      <c r="AH414" s="158"/>
    </row>
    <row r="415" spans="1:34" ht="15.75" customHeight="1">
      <c r="A415" s="2"/>
      <c r="B415" s="2"/>
      <c r="C415" s="2"/>
      <c r="D415" s="251"/>
      <c r="E415" s="2"/>
      <c r="F415" s="2"/>
      <c r="G415" s="118"/>
      <c r="H415" s="233"/>
      <c r="I415" s="115"/>
      <c r="J415" s="115"/>
      <c r="K415" s="2"/>
      <c r="L415" s="2"/>
      <c r="M415" s="2"/>
      <c r="N415" s="2"/>
      <c r="O415" s="2"/>
      <c r="P415" s="215"/>
      <c r="Q415" s="215"/>
      <c r="R415" s="215"/>
      <c r="S415" s="2"/>
      <c r="T415" s="2"/>
      <c r="U415" s="2"/>
      <c r="V415" s="2"/>
      <c r="W415" s="2"/>
      <c r="X415" s="2"/>
      <c r="Y415" s="2"/>
      <c r="Z415" s="118"/>
      <c r="AA415" s="118"/>
      <c r="AB415" s="115"/>
      <c r="AC415" s="2"/>
      <c r="AD415" s="2"/>
      <c r="AE415" s="157"/>
      <c r="AF415" s="158"/>
      <c r="AG415" s="158"/>
      <c r="AH415" s="158"/>
    </row>
    <row r="416" spans="1:34" ht="15.75" customHeight="1">
      <c r="A416" s="2"/>
      <c r="B416" s="2"/>
      <c r="C416" s="2"/>
      <c r="D416" s="251"/>
      <c r="E416" s="2"/>
      <c r="F416" s="2"/>
      <c r="G416" s="118"/>
      <c r="H416" s="233"/>
      <c r="I416" s="115"/>
      <c r="J416" s="115"/>
      <c r="K416" s="2"/>
      <c r="L416" s="2"/>
      <c r="M416" s="2"/>
      <c r="N416" s="2"/>
      <c r="O416" s="2"/>
      <c r="P416" s="215"/>
      <c r="Q416" s="215"/>
      <c r="R416" s="215"/>
      <c r="S416" s="2"/>
      <c r="T416" s="2"/>
      <c r="U416" s="2"/>
      <c r="V416" s="2"/>
      <c r="W416" s="2"/>
      <c r="X416" s="2"/>
      <c r="Y416" s="2"/>
      <c r="Z416" s="118"/>
      <c r="AA416" s="118"/>
      <c r="AB416" s="115"/>
      <c r="AC416" s="2"/>
      <c r="AD416" s="2"/>
      <c r="AE416" s="157"/>
      <c r="AF416" s="158"/>
      <c r="AG416" s="158"/>
      <c r="AH416" s="158"/>
    </row>
    <row r="417" spans="1:34" ht="15.75" customHeight="1">
      <c r="A417" s="2"/>
      <c r="B417" s="2"/>
      <c r="C417" s="2"/>
      <c r="D417" s="251"/>
      <c r="E417" s="2"/>
      <c r="F417" s="2"/>
      <c r="G417" s="118"/>
      <c r="H417" s="233"/>
      <c r="I417" s="115"/>
      <c r="J417" s="115"/>
      <c r="K417" s="2"/>
      <c r="L417" s="2"/>
      <c r="M417" s="2"/>
      <c r="N417" s="2"/>
      <c r="O417" s="2"/>
      <c r="P417" s="215"/>
      <c r="Q417" s="215"/>
      <c r="R417" s="215"/>
      <c r="S417" s="2"/>
      <c r="T417" s="2"/>
      <c r="U417" s="2"/>
      <c r="V417" s="2"/>
      <c r="W417" s="2"/>
      <c r="X417" s="2"/>
      <c r="Y417" s="2"/>
      <c r="Z417" s="118"/>
      <c r="AA417" s="118"/>
      <c r="AB417" s="115"/>
      <c r="AC417" s="2"/>
      <c r="AD417" s="2"/>
      <c r="AE417" s="157"/>
      <c r="AF417" s="158"/>
      <c r="AG417" s="158"/>
      <c r="AH417" s="158"/>
    </row>
    <row r="418" spans="1:34" ht="15.75" customHeight="1">
      <c r="A418" s="2"/>
      <c r="B418" s="2"/>
      <c r="C418" s="2"/>
      <c r="D418" s="251"/>
      <c r="E418" s="2"/>
      <c r="F418" s="2"/>
      <c r="G418" s="118"/>
      <c r="H418" s="233"/>
      <c r="I418" s="115"/>
      <c r="J418" s="115"/>
      <c r="K418" s="2"/>
      <c r="L418" s="2"/>
      <c r="M418" s="2"/>
      <c r="N418" s="2"/>
      <c r="O418" s="2"/>
      <c r="P418" s="215"/>
      <c r="Q418" s="215"/>
      <c r="R418" s="215"/>
      <c r="S418" s="2"/>
      <c r="T418" s="2"/>
      <c r="U418" s="2"/>
      <c r="V418" s="2"/>
      <c r="W418" s="2"/>
      <c r="X418" s="2"/>
      <c r="Y418" s="2"/>
      <c r="Z418" s="118"/>
      <c r="AA418" s="118"/>
      <c r="AB418" s="115"/>
      <c r="AC418" s="2"/>
      <c r="AD418" s="2"/>
      <c r="AE418" s="157"/>
      <c r="AF418" s="158"/>
      <c r="AG418" s="158"/>
      <c r="AH418" s="158"/>
    </row>
    <row r="419" spans="1:34" ht="15.75" customHeight="1">
      <c r="A419" s="2"/>
      <c r="B419" s="2"/>
      <c r="C419" s="2"/>
      <c r="D419" s="251"/>
      <c r="E419" s="2"/>
      <c r="F419" s="2"/>
      <c r="G419" s="118"/>
      <c r="H419" s="233"/>
      <c r="I419" s="115"/>
      <c r="J419" s="115"/>
      <c r="K419" s="2"/>
      <c r="L419" s="2"/>
      <c r="M419" s="2"/>
      <c r="N419" s="2"/>
      <c r="O419" s="2"/>
      <c r="P419" s="215"/>
      <c r="Q419" s="215"/>
      <c r="R419" s="215"/>
      <c r="S419" s="2"/>
      <c r="T419" s="2"/>
      <c r="U419" s="2"/>
      <c r="V419" s="2"/>
      <c r="W419" s="2"/>
      <c r="X419" s="2"/>
      <c r="Y419" s="2"/>
      <c r="Z419" s="118"/>
      <c r="AA419" s="118"/>
      <c r="AB419" s="115"/>
      <c r="AC419" s="2"/>
      <c r="AD419" s="2"/>
      <c r="AE419" s="157"/>
      <c r="AF419" s="158"/>
      <c r="AG419" s="158"/>
      <c r="AH419" s="158"/>
    </row>
    <row r="420" spans="1:34" ht="15.75" customHeight="1">
      <c r="A420" s="2"/>
      <c r="B420" s="2"/>
      <c r="C420" s="2"/>
      <c r="D420" s="251"/>
      <c r="E420" s="2"/>
      <c r="F420" s="2"/>
      <c r="G420" s="118"/>
      <c r="H420" s="233"/>
      <c r="I420" s="115"/>
      <c r="J420" s="115"/>
      <c r="K420" s="2"/>
      <c r="L420" s="2"/>
      <c r="M420" s="2"/>
      <c r="N420" s="2"/>
      <c r="O420" s="2"/>
      <c r="P420" s="215"/>
      <c r="Q420" s="215"/>
      <c r="R420" s="215"/>
      <c r="S420" s="2"/>
      <c r="T420" s="2"/>
      <c r="U420" s="2"/>
      <c r="V420" s="2"/>
      <c r="W420" s="2"/>
      <c r="X420" s="2"/>
      <c r="Y420" s="2"/>
      <c r="Z420" s="118"/>
      <c r="AA420" s="118"/>
      <c r="AB420" s="115"/>
      <c r="AC420" s="2"/>
      <c r="AD420" s="2"/>
      <c r="AE420" s="157"/>
      <c r="AF420" s="158"/>
      <c r="AG420" s="158"/>
      <c r="AH420" s="158"/>
    </row>
    <row r="421" spans="1:34" ht="15.75" customHeight="1">
      <c r="A421" s="2"/>
      <c r="B421" s="2"/>
      <c r="C421" s="2"/>
      <c r="D421" s="251"/>
      <c r="E421" s="2"/>
      <c r="F421" s="2"/>
      <c r="G421" s="118"/>
      <c r="H421" s="233"/>
      <c r="I421" s="115"/>
      <c r="J421" s="115"/>
      <c r="K421" s="2"/>
      <c r="L421" s="2"/>
      <c r="M421" s="2"/>
      <c r="N421" s="2"/>
      <c r="O421" s="2"/>
      <c r="P421" s="215"/>
      <c r="Q421" s="215"/>
      <c r="R421" s="215"/>
      <c r="S421" s="2"/>
      <c r="T421" s="2"/>
      <c r="U421" s="2"/>
      <c r="V421" s="2"/>
      <c r="W421" s="2"/>
      <c r="X421" s="2"/>
      <c r="Y421" s="2"/>
      <c r="Z421" s="118"/>
      <c r="AA421" s="118"/>
      <c r="AB421" s="115"/>
      <c r="AC421" s="2"/>
      <c r="AD421" s="2"/>
      <c r="AE421" s="157"/>
      <c r="AF421" s="158"/>
      <c r="AG421" s="158"/>
      <c r="AH421" s="158"/>
    </row>
    <row r="422" spans="1:34" ht="15.75" customHeight="1">
      <c r="A422" s="2"/>
      <c r="B422" s="2"/>
      <c r="C422" s="2"/>
      <c r="D422" s="251"/>
      <c r="E422" s="2"/>
      <c r="F422" s="2"/>
      <c r="G422" s="118"/>
      <c r="H422" s="233"/>
      <c r="I422" s="115"/>
      <c r="J422" s="115"/>
      <c r="K422" s="2"/>
      <c r="L422" s="2"/>
      <c r="M422" s="2"/>
      <c r="N422" s="2"/>
      <c r="O422" s="2"/>
      <c r="P422" s="215"/>
      <c r="Q422" s="215"/>
      <c r="R422" s="215"/>
      <c r="S422" s="2"/>
      <c r="T422" s="2"/>
      <c r="U422" s="2"/>
      <c r="V422" s="2"/>
      <c r="W422" s="2"/>
      <c r="X422" s="2"/>
      <c r="Y422" s="2"/>
      <c r="Z422" s="118"/>
      <c r="AA422" s="118"/>
      <c r="AB422" s="115"/>
      <c r="AC422" s="2"/>
      <c r="AD422" s="2"/>
      <c r="AE422" s="157"/>
      <c r="AF422" s="158"/>
      <c r="AG422" s="158"/>
      <c r="AH422" s="158"/>
    </row>
    <row r="423" spans="1:34" ht="15.75" customHeight="1">
      <c r="A423" s="2"/>
      <c r="B423" s="2"/>
      <c r="C423" s="2"/>
      <c r="D423" s="251"/>
      <c r="E423" s="2"/>
      <c r="F423" s="2"/>
      <c r="G423" s="118"/>
      <c r="H423" s="233"/>
      <c r="I423" s="115"/>
      <c r="J423" s="115"/>
      <c r="K423" s="2"/>
      <c r="L423" s="2"/>
      <c r="M423" s="2"/>
      <c r="N423" s="2"/>
      <c r="O423" s="2"/>
      <c r="P423" s="215"/>
      <c r="Q423" s="215"/>
      <c r="R423" s="215"/>
      <c r="S423" s="2"/>
      <c r="T423" s="2"/>
      <c r="U423" s="2"/>
      <c r="V423" s="2"/>
      <c r="W423" s="2"/>
      <c r="X423" s="2"/>
      <c r="Y423" s="2"/>
      <c r="Z423" s="118"/>
      <c r="AA423" s="118"/>
      <c r="AB423" s="115"/>
      <c r="AC423" s="2"/>
      <c r="AD423" s="2"/>
      <c r="AE423" s="157"/>
      <c r="AF423" s="158"/>
      <c r="AG423" s="158"/>
      <c r="AH423" s="158"/>
    </row>
    <row r="424" spans="1:34" ht="15.75" customHeight="1">
      <c r="A424" s="2"/>
      <c r="B424" s="2"/>
      <c r="C424" s="2"/>
      <c r="D424" s="251"/>
      <c r="E424" s="2"/>
      <c r="F424" s="2"/>
      <c r="G424" s="118"/>
      <c r="H424" s="233"/>
      <c r="I424" s="115"/>
      <c r="J424" s="115"/>
      <c r="K424" s="2"/>
      <c r="L424" s="2"/>
      <c r="M424" s="2"/>
      <c r="N424" s="2"/>
      <c r="O424" s="2"/>
      <c r="P424" s="215"/>
      <c r="Q424" s="215"/>
      <c r="R424" s="215"/>
      <c r="S424" s="2"/>
      <c r="T424" s="2"/>
      <c r="U424" s="2"/>
      <c r="V424" s="2"/>
      <c r="W424" s="2"/>
      <c r="X424" s="2"/>
      <c r="Y424" s="2"/>
      <c r="Z424" s="118"/>
      <c r="AA424" s="118"/>
      <c r="AB424" s="115"/>
      <c r="AC424" s="2"/>
      <c r="AD424" s="2"/>
      <c r="AE424" s="157"/>
      <c r="AF424" s="158"/>
      <c r="AG424" s="158"/>
      <c r="AH424" s="158"/>
    </row>
    <row r="425" spans="1:34" ht="15.75" customHeight="1">
      <c r="A425" s="2"/>
      <c r="B425" s="2"/>
      <c r="C425" s="2"/>
      <c r="D425" s="251"/>
      <c r="E425" s="2"/>
      <c r="F425" s="2"/>
      <c r="G425" s="118"/>
      <c r="H425" s="233"/>
      <c r="I425" s="115"/>
      <c r="J425" s="115"/>
      <c r="K425" s="2"/>
      <c r="L425" s="2"/>
      <c r="M425" s="2"/>
      <c r="N425" s="2"/>
      <c r="O425" s="2"/>
      <c r="P425" s="215"/>
      <c r="Q425" s="215"/>
      <c r="R425" s="215"/>
      <c r="S425" s="2"/>
      <c r="T425" s="2"/>
      <c r="U425" s="2"/>
      <c r="V425" s="2"/>
      <c r="W425" s="2"/>
      <c r="X425" s="2"/>
      <c r="Y425" s="2"/>
      <c r="Z425" s="118"/>
      <c r="AA425" s="118"/>
      <c r="AB425" s="115"/>
      <c r="AC425" s="2"/>
      <c r="AD425" s="2"/>
      <c r="AE425" s="157"/>
      <c r="AF425" s="158"/>
      <c r="AG425" s="158"/>
      <c r="AH425" s="158"/>
    </row>
    <row r="426" spans="1:34" ht="15.75" customHeight="1">
      <c r="A426" s="2"/>
      <c r="B426" s="2"/>
      <c r="C426" s="2"/>
      <c r="D426" s="251"/>
      <c r="E426" s="2"/>
      <c r="F426" s="2"/>
      <c r="G426" s="118"/>
      <c r="H426" s="233"/>
      <c r="I426" s="115"/>
      <c r="J426" s="115"/>
      <c r="K426" s="2"/>
      <c r="L426" s="2"/>
      <c r="M426" s="2"/>
      <c r="N426" s="2"/>
      <c r="O426" s="2"/>
      <c r="P426" s="215"/>
      <c r="Q426" s="215"/>
      <c r="R426" s="215"/>
      <c r="S426" s="2"/>
      <c r="T426" s="2"/>
      <c r="U426" s="2"/>
      <c r="V426" s="2"/>
      <c r="W426" s="2"/>
      <c r="X426" s="2"/>
      <c r="Y426" s="2"/>
      <c r="Z426" s="118"/>
      <c r="AA426" s="118"/>
      <c r="AB426" s="115"/>
      <c r="AC426" s="2"/>
      <c r="AD426" s="2"/>
      <c r="AE426" s="157"/>
      <c r="AF426" s="158"/>
      <c r="AG426" s="158"/>
      <c r="AH426" s="158"/>
    </row>
    <row r="427" spans="1:34" ht="15.75" customHeight="1">
      <c r="A427" s="2"/>
      <c r="B427" s="2"/>
      <c r="C427" s="2"/>
      <c r="D427" s="251"/>
      <c r="E427" s="2"/>
      <c r="F427" s="2"/>
      <c r="G427" s="118"/>
      <c r="H427" s="233"/>
      <c r="I427" s="115"/>
      <c r="J427" s="115"/>
      <c r="K427" s="2"/>
      <c r="L427" s="2"/>
      <c r="M427" s="2"/>
      <c r="N427" s="2"/>
      <c r="O427" s="2"/>
      <c r="P427" s="215"/>
      <c r="Q427" s="215"/>
      <c r="R427" s="215"/>
      <c r="S427" s="2"/>
      <c r="T427" s="2"/>
      <c r="U427" s="2"/>
      <c r="V427" s="2"/>
      <c r="W427" s="2"/>
      <c r="X427" s="2"/>
      <c r="Y427" s="2"/>
      <c r="Z427" s="118"/>
      <c r="AA427" s="118"/>
      <c r="AB427" s="115"/>
      <c r="AC427" s="2"/>
      <c r="AD427" s="2"/>
      <c r="AE427" s="157"/>
      <c r="AF427" s="158"/>
      <c r="AG427" s="158"/>
      <c r="AH427" s="158"/>
    </row>
    <row r="428" spans="1:34" ht="15.75" customHeight="1">
      <c r="A428" s="2"/>
      <c r="B428" s="2"/>
      <c r="C428" s="2"/>
      <c r="D428" s="251"/>
      <c r="E428" s="2"/>
      <c r="F428" s="2"/>
      <c r="G428" s="118"/>
      <c r="H428" s="233"/>
      <c r="I428" s="115"/>
      <c r="J428" s="115"/>
      <c r="K428" s="2"/>
      <c r="L428" s="2"/>
      <c r="M428" s="2"/>
      <c r="N428" s="2"/>
      <c r="O428" s="2"/>
      <c r="P428" s="215"/>
      <c r="Q428" s="215"/>
      <c r="R428" s="215"/>
      <c r="S428" s="2"/>
      <c r="T428" s="2"/>
      <c r="U428" s="2"/>
      <c r="V428" s="2"/>
      <c r="W428" s="2"/>
      <c r="X428" s="2"/>
      <c r="Y428" s="2"/>
      <c r="Z428" s="118"/>
      <c r="AA428" s="118"/>
      <c r="AB428" s="115"/>
      <c r="AC428" s="2"/>
      <c r="AD428" s="2"/>
      <c r="AE428" s="157"/>
      <c r="AF428" s="158"/>
      <c r="AG428" s="158"/>
      <c r="AH428" s="158"/>
    </row>
    <row r="429" spans="1:34" ht="15.75" customHeight="1">
      <c r="A429" s="2"/>
      <c r="B429" s="2"/>
      <c r="C429" s="2"/>
      <c r="D429" s="251"/>
      <c r="E429" s="2"/>
      <c r="F429" s="2"/>
      <c r="G429" s="118"/>
      <c r="H429" s="233"/>
      <c r="I429" s="115"/>
      <c r="J429" s="115"/>
      <c r="K429" s="2"/>
      <c r="L429" s="2"/>
      <c r="M429" s="2"/>
      <c r="N429" s="2"/>
      <c r="O429" s="2"/>
      <c r="P429" s="215"/>
      <c r="Q429" s="215"/>
      <c r="R429" s="215"/>
      <c r="S429" s="2"/>
      <c r="T429" s="2"/>
      <c r="U429" s="2"/>
      <c r="V429" s="2"/>
      <c r="W429" s="2"/>
      <c r="X429" s="2"/>
      <c r="Y429" s="2"/>
      <c r="Z429" s="118"/>
      <c r="AA429" s="118"/>
      <c r="AB429" s="115"/>
      <c r="AC429" s="2"/>
      <c r="AD429" s="2"/>
      <c r="AE429" s="157"/>
      <c r="AF429" s="158"/>
      <c r="AG429" s="158"/>
      <c r="AH429" s="158"/>
    </row>
    <row r="430" spans="1:34" ht="15.75" customHeight="1">
      <c r="A430" s="2"/>
      <c r="B430" s="2"/>
      <c r="C430" s="2"/>
      <c r="D430" s="251"/>
      <c r="E430" s="2"/>
      <c r="F430" s="2"/>
      <c r="G430" s="118"/>
      <c r="H430" s="233"/>
      <c r="I430" s="115"/>
      <c r="J430" s="115"/>
      <c r="K430" s="2"/>
      <c r="L430" s="2"/>
      <c r="M430" s="2"/>
      <c r="N430" s="2"/>
      <c r="O430" s="2"/>
      <c r="P430" s="215"/>
      <c r="Q430" s="215"/>
      <c r="R430" s="215"/>
      <c r="S430" s="2"/>
      <c r="T430" s="2"/>
      <c r="U430" s="2"/>
      <c r="V430" s="2"/>
      <c r="W430" s="2"/>
      <c r="X430" s="2"/>
      <c r="Y430" s="2"/>
      <c r="Z430" s="118"/>
      <c r="AA430" s="118"/>
      <c r="AB430" s="115"/>
      <c r="AC430" s="2"/>
      <c r="AD430" s="2"/>
      <c r="AE430" s="157"/>
      <c r="AF430" s="158"/>
      <c r="AG430" s="158"/>
      <c r="AH430" s="158"/>
    </row>
    <row r="431" spans="1:34" ht="15.75" customHeight="1">
      <c r="A431" s="2"/>
      <c r="B431" s="2"/>
      <c r="C431" s="2"/>
      <c r="D431" s="251"/>
      <c r="E431" s="2"/>
      <c r="F431" s="2"/>
      <c r="G431" s="118"/>
      <c r="H431" s="233"/>
      <c r="I431" s="115"/>
      <c r="J431" s="115"/>
      <c r="K431" s="2"/>
      <c r="L431" s="2"/>
      <c r="M431" s="2"/>
      <c r="N431" s="2"/>
      <c r="O431" s="2"/>
      <c r="P431" s="215"/>
      <c r="Q431" s="215"/>
      <c r="R431" s="215"/>
      <c r="S431" s="2"/>
      <c r="T431" s="2"/>
      <c r="U431" s="2"/>
      <c r="V431" s="2"/>
      <c r="W431" s="2"/>
      <c r="X431" s="2"/>
      <c r="Y431" s="2"/>
      <c r="Z431" s="118"/>
      <c r="AA431" s="118"/>
      <c r="AB431" s="115"/>
      <c r="AC431" s="2"/>
      <c r="AD431" s="2"/>
      <c r="AE431" s="157"/>
      <c r="AF431" s="158"/>
      <c r="AG431" s="158"/>
      <c r="AH431" s="158"/>
    </row>
    <row r="432" spans="1:34" ht="15.75" customHeight="1">
      <c r="A432" s="2"/>
      <c r="B432" s="2"/>
      <c r="C432" s="2"/>
      <c r="D432" s="251"/>
      <c r="E432" s="2"/>
      <c r="F432" s="2"/>
      <c r="G432" s="118"/>
      <c r="H432" s="233"/>
      <c r="I432" s="115"/>
      <c r="J432" s="115"/>
      <c r="K432" s="2"/>
      <c r="L432" s="2"/>
      <c r="M432" s="2"/>
      <c r="N432" s="2"/>
      <c r="O432" s="2"/>
      <c r="P432" s="215"/>
      <c r="Q432" s="215"/>
      <c r="R432" s="215"/>
      <c r="S432" s="2"/>
      <c r="T432" s="2"/>
      <c r="U432" s="2"/>
      <c r="V432" s="2"/>
      <c r="W432" s="2"/>
      <c r="X432" s="2"/>
      <c r="Y432" s="2"/>
      <c r="Z432" s="118"/>
      <c r="AA432" s="118"/>
      <c r="AB432" s="115"/>
      <c r="AC432" s="2"/>
      <c r="AD432" s="2"/>
      <c r="AE432" s="157"/>
      <c r="AF432" s="158"/>
      <c r="AG432" s="158"/>
      <c r="AH432" s="158"/>
    </row>
    <row r="433" spans="1:34" ht="15.75" customHeight="1">
      <c r="A433" s="2"/>
      <c r="B433" s="2"/>
      <c r="C433" s="2"/>
      <c r="D433" s="251"/>
      <c r="E433" s="2"/>
      <c r="F433" s="2"/>
      <c r="G433" s="118"/>
      <c r="H433" s="233"/>
      <c r="I433" s="115"/>
      <c r="J433" s="115"/>
      <c r="K433" s="2"/>
      <c r="L433" s="2"/>
      <c r="M433" s="2"/>
      <c r="N433" s="2"/>
      <c r="O433" s="2"/>
      <c r="P433" s="215"/>
      <c r="Q433" s="215"/>
      <c r="R433" s="215"/>
      <c r="S433" s="2"/>
      <c r="T433" s="2"/>
      <c r="U433" s="2"/>
      <c r="V433" s="2"/>
      <c r="W433" s="2"/>
      <c r="X433" s="2"/>
      <c r="Y433" s="2"/>
      <c r="Z433" s="118"/>
      <c r="AA433" s="118"/>
      <c r="AB433" s="115"/>
      <c r="AC433" s="2"/>
      <c r="AD433" s="2"/>
      <c r="AE433" s="157"/>
      <c r="AF433" s="158"/>
      <c r="AG433" s="158"/>
      <c r="AH433" s="158"/>
    </row>
    <row r="434" spans="1:34" ht="15.75" customHeight="1">
      <c r="A434" s="2"/>
      <c r="B434" s="2"/>
      <c r="C434" s="2"/>
      <c r="D434" s="251"/>
      <c r="E434" s="2"/>
      <c r="F434" s="2"/>
      <c r="G434" s="118"/>
      <c r="H434" s="233"/>
      <c r="I434" s="115"/>
      <c r="J434" s="115"/>
      <c r="K434" s="2"/>
      <c r="L434" s="2"/>
      <c r="M434" s="2"/>
      <c r="N434" s="2"/>
      <c r="O434" s="2"/>
      <c r="P434" s="215"/>
      <c r="Q434" s="215"/>
      <c r="R434" s="215"/>
      <c r="S434" s="2"/>
      <c r="T434" s="2"/>
      <c r="U434" s="2"/>
      <c r="V434" s="2"/>
      <c r="W434" s="2"/>
      <c r="X434" s="2"/>
      <c r="Y434" s="2"/>
      <c r="Z434" s="118"/>
      <c r="AA434" s="118"/>
      <c r="AB434" s="115"/>
      <c r="AC434" s="2"/>
      <c r="AD434" s="2"/>
      <c r="AE434" s="157"/>
      <c r="AF434" s="158"/>
      <c r="AG434" s="158"/>
      <c r="AH434" s="158"/>
    </row>
    <row r="435" spans="1:34" ht="15.75" customHeight="1">
      <c r="A435" s="2"/>
      <c r="B435" s="2"/>
      <c r="C435" s="2"/>
      <c r="D435" s="251"/>
      <c r="E435" s="2"/>
      <c r="F435" s="2"/>
      <c r="G435" s="118"/>
      <c r="H435" s="233"/>
      <c r="I435" s="115"/>
      <c r="J435" s="115"/>
      <c r="K435" s="2"/>
      <c r="L435" s="2"/>
      <c r="M435" s="2"/>
      <c r="N435" s="2"/>
      <c r="O435" s="2"/>
      <c r="P435" s="215"/>
      <c r="Q435" s="215"/>
      <c r="R435" s="215"/>
      <c r="S435" s="2"/>
      <c r="T435" s="2"/>
      <c r="U435" s="2"/>
      <c r="V435" s="2"/>
      <c r="W435" s="2"/>
      <c r="X435" s="2"/>
      <c r="Y435" s="2"/>
      <c r="Z435" s="118"/>
      <c r="AA435" s="118"/>
      <c r="AB435" s="115"/>
      <c r="AC435" s="2"/>
      <c r="AD435" s="2"/>
      <c r="AE435" s="157"/>
      <c r="AF435" s="158"/>
      <c r="AG435" s="158"/>
      <c r="AH435" s="158"/>
    </row>
    <row r="436" spans="1:34" ht="15.75" customHeight="1">
      <c r="A436" s="2"/>
      <c r="B436" s="2"/>
      <c r="C436" s="2"/>
      <c r="D436" s="251"/>
      <c r="E436" s="2"/>
      <c r="F436" s="2"/>
      <c r="G436" s="118"/>
      <c r="H436" s="233"/>
      <c r="I436" s="115"/>
      <c r="J436" s="115"/>
      <c r="K436" s="2"/>
      <c r="L436" s="2"/>
      <c r="M436" s="2"/>
      <c r="N436" s="2"/>
      <c r="O436" s="2"/>
      <c r="P436" s="215"/>
      <c r="Q436" s="215"/>
      <c r="R436" s="215"/>
      <c r="S436" s="2"/>
      <c r="T436" s="2"/>
      <c r="U436" s="2"/>
      <c r="V436" s="2"/>
      <c r="W436" s="2"/>
      <c r="X436" s="2"/>
      <c r="Y436" s="2"/>
      <c r="Z436" s="118"/>
      <c r="AA436" s="118"/>
      <c r="AB436" s="115"/>
      <c r="AC436" s="2"/>
      <c r="AD436" s="2"/>
      <c r="AE436" s="157"/>
      <c r="AF436" s="158"/>
      <c r="AG436" s="158"/>
      <c r="AH436" s="158"/>
    </row>
    <row r="437" spans="1:34" ht="15.75" customHeight="1">
      <c r="A437" s="2"/>
      <c r="B437" s="2"/>
      <c r="C437" s="2"/>
      <c r="D437" s="251"/>
      <c r="E437" s="2"/>
      <c r="F437" s="2"/>
      <c r="G437" s="118"/>
      <c r="H437" s="233"/>
      <c r="I437" s="115"/>
      <c r="J437" s="115"/>
      <c r="K437" s="2"/>
      <c r="L437" s="2"/>
      <c r="M437" s="2"/>
      <c r="N437" s="2"/>
      <c r="O437" s="2"/>
      <c r="P437" s="215"/>
      <c r="Q437" s="215"/>
      <c r="R437" s="215"/>
      <c r="S437" s="2"/>
      <c r="T437" s="2"/>
      <c r="U437" s="2"/>
      <c r="V437" s="2"/>
      <c r="W437" s="2"/>
      <c r="X437" s="2"/>
      <c r="Y437" s="2"/>
      <c r="Z437" s="118"/>
      <c r="AA437" s="118"/>
      <c r="AB437" s="115"/>
      <c r="AC437" s="2"/>
      <c r="AD437" s="2"/>
      <c r="AE437" s="157"/>
      <c r="AF437" s="158"/>
      <c r="AG437" s="158"/>
      <c r="AH437" s="158"/>
    </row>
    <row r="438" spans="1:34" ht="15.75" customHeight="1">
      <c r="A438" s="2"/>
      <c r="B438" s="2"/>
      <c r="C438" s="2"/>
      <c r="D438" s="251"/>
      <c r="E438" s="2"/>
      <c r="F438" s="2"/>
      <c r="G438" s="118"/>
      <c r="H438" s="233"/>
      <c r="I438" s="115"/>
      <c r="J438" s="115"/>
      <c r="K438" s="2"/>
      <c r="L438" s="2"/>
      <c r="M438" s="2"/>
      <c r="N438" s="2"/>
      <c r="O438" s="2"/>
      <c r="P438" s="215"/>
      <c r="Q438" s="215"/>
      <c r="R438" s="215"/>
      <c r="S438" s="2"/>
      <c r="T438" s="2"/>
      <c r="U438" s="2"/>
      <c r="V438" s="2"/>
      <c r="W438" s="2"/>
      <c r="X438" s="2"/>
      <c r="Y438" s="2"/>
      <c r="Z438" s="118"/>
      <c r="AA438" s="118"/>
      <c r="AB438" s="115"/>
      <c r="AC438" s="2"/>
      <c r="AD438" s="2"/>
      <c r="AE438" s="157"/>
      <c r="AF438" s="158"/>
      <c r="AG438" s="158"/>
      <c r="AH438" s="158"/>
    </row>
    <row r="439" spans="1:34" ht="15.75" customHeight="1">
      <c r="A439" s="2"/>
      <c r="B439" s="2"/>
      <c r="C439" s="2"/>
      <c r="D439" s="251"/>
      <c r="E439" s="2"/>
      <c r="F439" s="2"/>
      <c r="G439" s="118"/>
      <c r="H439" s="233"/>
      <c r="I439" s="115"/>
      <c r="J439" s="115"/>
      <c r="K439" s="2"/>
      <c r="L439" s="2"/>
      <c r="M439" s="2"/>
      <c r="N439" s="2"/>
      <c r="O439" s="2"/>
      <c r="P439" s="215"/>
      <c r="Q439" s="215"/>
      <c r="R439" s="215"/>
      <c r="S439" s="2"/>
      <c r="T439" s="2"/>
      <c r="U439" s="2"/>
      <c r="V439" s="2"/>
      <c r="W439" s="2"/>
      <c r="X439" s="2"/>
      <c r="Y439" s="2"/>
      <c r="Z439" s="118"/>
      <c r="AA439" s="118"/>
      <c r="AB439" s="115"/>
      <c r="AC439" s="2"/>
      <c r="AD439" s="2"/>
      <c r="AE439" s="157"/>
      <c r="AF439" s="158"/>
      <c r="AG439" s="158"/>
      <c r="AH439" s="158"/>
    </row>
    <row r="440" spans="1:34" ht="15.75" customHeight="1">
      <c r="A440" s="2"/>
      <c r="B440" s="2"/>
      <c r="C440" s="2"/>
      <c r="D440" s="251"/>
      <c r="E440" s="2"/>
      <c r="F440" s="2"/>
      <c r="G440" s="118"/>
      <c r="H440" s="233"/>
      <c r="I440" s="115"/>
      <c r="J440" s="115"/>
      <c r="K440" s="2"/>
      <c r="L440" s="2"/>
      <c r="M440" s="2"/>
      <c r="N440" s="2"/>
      <c r="O440" s="2"/>
      <c r="P440" s="215"/>
      <c r="Q440" s="215"/>
      <c r="R440" s="215"/>
      <c r="S440" s="2"/>
      <c r="T440" s="2"/>
      <c r="U440" s="2"/>
      <c r="V440" s="2"/>
      <c r="W440" s="2"/>
      <c r="X440" s="2"/>
      <c r="Y440" s="2"/>
      <c r="Z440" s="118"/>
      <c r="AA440" s="118"/>
      <c r="AB440" s="115"/>
      <c r="AC440" s="2"/>
      <c r="AD440" s="2"/>
      <c r="AE440" s="157"/>
      <c r="AF440" s="158"/>
      <c r="AG440" s="158"/>
      <c r="AH440" s="158"/>
    </row>
    <row r="441" spans="1:34" ht="15.75" customHeight="1">
      <c r="A441" s="2"/>
      <c r="B441" s="2"/>
      <c r="C441" s="2"/>
      <c r="D441" s="251"/>
      <c r="E441" s="2"/>
      <c r="F441" s="2"/>
      <c r="G441" s="118"/>
      <c r="H441" s="233"/>
      <c r="I441" s="115"/>
      <c r="J441" s="115"/>
      <c r="K441" s="2"/>
      <c r="L441" s="2"/>
      <c r="M441" s="2"/>
      <c r="N441" s="2"/>
      <c r="O441" s="2"/>
      <c r="P441" s="215"/>
      <c r="Q441" s="215"/>
      <c r="R441" s="215"/>
      <c r="S441" s="2"/>
      <c r="T441" s="2"/>
      <c r="U441" s="2"/>
      <c r="V441" s="2"/>
      <c r="W441" s="2"/>
      <c r="X441" s="2"/>
      <c r="Y441" s="2"/>
      <c r="Z441" s="118"/>
      <c r="AA441" s="118"/>
      <c r="AB441" s="115"/>
      <c r="AC441" s="2"/>
      <c r="AD441" s="2"/>
      <c r="AE441" s="157"/>
      <c r="AF441" s="158"/>
      <c r="AG441" s="158"/>
      <c r="AH441" s="158"/>
    </row>
    <row r="442" spans="1:34" ht="15.75" customHeight="1">
      <c r="A442" s="2"/>
      <c r="B442" s="2"/>
      <c r="C442" s="2"/>
      <c r="D442" s="251"/>
      <c r="E442" s="2"/>
      <c r="F442" s="2"/>
      <c r="G442" s="118"/>
      <c r="H442" s="233"/>
      <c r="I442" s="115"/>
      <c r="J442" s="115"/>
      <c r="K442" s="2"/>
      <c r="L442" s="2"/>
      <c r="M442" s="2"/>
      <c r="N442" s="2"/>
      <c r="O442" s="2"/>
      <c r="P442" s="215"/>
      <c r="Q442" s="215"/>
      <c r="R442" s="215"/>
      <c r="S442" s="2"/>
      <c r="T442" s="2"/>
      <c r="U442" s="2"/>
      <c r="V442" s="2"/>
      <c r="W442" s="2"/>
      <c r="X442" s="2"/>
      <c r="Y442" s="2"/>
      <c r="Z442" s="118"/>
      <c r="AA442" s="118"/>
      <c r="AB442" s="115"/>
      <c r="AC442" s="2"/>
      <c r="AD442" s="2"/>
      <c r="AE442" s="157"/>
      <c r="AF442" s="158"/>
      <c r="AG442" s="158"/>
      <c r="AH442" s="158"/>
    </row>
    <row r="443" spans="1:34" ht="15.75" customHeight="1">
      <c r="A443" s="2"/>
      <c r="B443" s="2"/>
      <c r="C443" s="2"/>
      <c r="D443" s="251"/>
      <c r="E443" s="2"/>
      <c r="F443" s="2"/>
      <c r="G443" s="118"/>
      <c r="H443" s="233"/>
      <c r="I443" s="115"/>
      <c r="J443" s="115"/>
      <c r="K443" s="2"/>
      <c r="L443" s="2"/>
      <c r="M443" s="2"/>
      <c r="N443" s="2"/>
      <c r="O443" s="2"/>
      <c r="P443" s="215"/>
      <c r="Q443" s="215"/>
      <c r="R443" s="215"/>
      <c r="S443" s="2"/>
      <c r="T443" s="2"/>
      <c r="U443" s="2"/>
      <c r="V443" s="2"/>
      <c r="W443" s="2"/>
      <c r="X443" s="2"/>
      <c r="Y443" s="2"/>
      <c r="Z443" s="118"/>
      <c r="AA443" s="118"/>
      <c r="AB443" s="115"/>
      <c r="AC443" s="2"/>
      <c r="AD443" s="2"/>
      <c r="AE443" s="157"/>
      <c r="AF443" s="158"/>
      <c r="AG443" s="158"/>
      <c r="AH443" s="158"/>
    </row>
    <row r="444" spans="1:34" ht="15.75" customHeight="1">
      <c r="A444" s="2"/>
      <c r="B444" s="2"/>
      <c r="C444" s="2"/>
      <c r="D444" s="251"/>
      <c r="E444" s="2"/>
      <c r="F444" s="2"/>
      <c r="G444" s="118"/>
      <c r="H444" s="233"/>
      <c r="I444" s="115"/>
      <c r="J444" s="115"/>
      <c r="K444" s="2"/>
      <c r="L444" s="2"/>
      <c r="M444" s="2"/>
      <c r="N444" s="2"/>
      <c r="O444" s="2"/>
      <c r="P444" s="215"/>
      <c r="Q444" s="215"/>
      <c r="R444" s="215"/>
      <c r="S444" s="2"/>
      <c r="T444" s="2"/>
      <c r="U444" s="2"/>
      <c r="V444" s="2"/>
      <c r="W444" s="2"/>
      <c r="X444" s="2"/>
      <c r="Y444" s="2"/>
      <c r="Z444" s="118"/>
      <c r="AA444" s="118"/>
      <c r="AB444" s="115"/>
      <c r="AC444" s="2"/>
      <c r="AD444" s="2"/>
      <c r="AE444" s="157"/>
      <c r="AF444" s="158"/>
      <c r="AG444" s="158"/>
      <c r="AH444" s="158"/>
    </row>
    <row r="445" spans="1:34" ht="15.75" customHeight="1">
      <c r="A445" s="2"/>
      <c r="B445" s="2"/>
      <c r="C445" s="2"/>
      <c r="D445" s="251"/>
      <c r="E445" s="2"/>
      <c r="F445" s="2"/>
      <c r="G445" s="118"/>
      <c r="H445" s="233"/>
      <c r="I445" s="115"/>
      <c r="J445" s="115"/>
      <c r="K445" s="2"/>
      <c r="L445" s="2"/>
      <c r="M445" s="2"/>
      <c r="N445" s="2"/>
      <c r="O445" s="2"/>
      <c r="P445" s="215"/>
      <c r="Q445" s="215"/>
      <c r="R445" s="215"/>
      <c r="S445" s="2"/>
      <c r="T445" s="2"/>
      <c r="U445" s="2"/>
      <c r="V445" s="2"/>
      <c r="W445" s="2"/>
      <c r="X445" s="2"/>
      <c r="Y445" s="2"/>
      <c r="Z445" s="118"/>
      <c r="AA445" s="118"/>
      <c r="AB445" s="115"/>
      <c r="AC445" s="2"/>
      <c r="AD445" s="2"/>
      <c r="AE445" s="157"/>
      <c r="AF445" s="158"/>
      <c r="AG445" s="158"/>
      <c r="AH445" s="158"/>
    </row>
    <row r="446" spans="1:34" ht="15.75" customHeight="1">
      <c r="A446" s="2"/>
      <c r="B446" s="2"/>
      <c r="C446" s="2"/>
      <c r="D446" s="251"/>
      <c r="E446" s="2"/>
      <c r="F446" s="2"/>
      <c r="G446" s="118"/>
      <c r="H446" s="233"/>
      <c r="I446" s="115"/>
      <c r="J446" s="115"/>
      <c r="K446" s="2"/>
      <c r="L446" s="2"/>
      <c r="M446" s="2"/>
      <c r="N446" s="2"/>
      <c r="O446" s="2"/>
      <c r="P446" s="215"/>
      <c r="Q446" s="215"/>
      <c r="R446" s="215"/>
      <c r="S446" s="2"/>
      <c r="T446" s="2"/>
      <c r="U446" s="2"/>
      <c r="V446" s="2"/>
      <c r="W446" s="2"/>
      <c r="X446" s="2"/>
      <c r="Y446" s="2"/>
      <c r="Z446" s="118"/>
      <c r="AA446" s="118"/>
      <c r="AB446" s="115"/>
      <c r="AC446" s="2"/>
      <c r="AD446" s="2"/>
      <c r="AE446" s="157"/>
      <c r="AF446" s="158"/>
      <c r="AG446" s="158"/>
      <c r="AH446" s="158"/>
    </row>
    <row r="447" spans="1:34" ht="15.75" customHeight="1">
      <c r="A447" s="2"/>
      <c r="B447" s="2"/>
      <c r="C447" s="2"/>
      <c r="D447" s="251"/>
      <c r="E447" s="2"/>
      <c r="F447" s="2"/>
      <c r="G447" s="118"/>
      <c r="H447" s="233"/>
      <c r="I447" s="115"/>
      <c r="J447" s="115"/>
      <c r="K447" s="2"/>
      <c r="L447" s="2"/>
      <c r="M447" s="2"/>
      <c r="N447" s="2"/>
      <c r="O447" s="2"/>
      <c r="P447" s="215"/>
      <c r="Q447" s="215"/>
      <c r="R447" s="215"/>
      <c r="S447" s="2"/>
      <c r="T447" s="2"/>
      <c r="U447" s="2"/>
      <c r="V447" s="2"/>
      <c r="W447" s="2"/>
      <c r="X447" s="2"/>
      <c r="Y447" s="2"/>
      <c r="Z447" s="118"/>
      <c r="AA447" s="118"/>
      <c r="AB447" s="115"/>
      <c r="AC447" s="2"/>
      <c r="AD447" s="2"/>
      <c r="AE447" s="157"/>
      <c r="AF447" s="158"/>
      <c r="AG447" s="158"/>
      <c r="AH447" s="158"/>
    </row>
    <row r="448" spans="1:34" ht="15.75" customHeight="1">
      <c r="A448" s="2"/>
      <c r="B448" s="2"/>
      <c r="C448" s="2"/>
      <c r="D448" s="251"/>
      <c r="E448" s="2"/>
      <c r="F448" s="2"/>
      <c r="G448" s="118"/>
      <c r="H448" s="233"/>
      <c r="I448" s="115"/>
      <c r="J448" s="115"/>
      <c r="K448" s="2"/>
      <c r="L448" s="2"/>
      <c r="M448" s="2"/>
      <c r="N448" s="2"/>
      <c r="O448" s="2"/>
      <c r="P448" s="215"/>
      <c r="Q448" s="215"/>
      <c r="R448" s="215"/>
      <c r="S448" s="2"/>
      <c r="T448" s="2"/>
      <c r="U448" s="2"/>
      <c r="V448" s="2"/>
      <c r="W448" s="2"/>
      <c r="X448" s="2"/>
      <c r="Y448" s="2"/>
      <c r="Z448" s="118"/>
      <c r="AA448" s="118"/>
      <c r="AB448" s="115"/>
      <c r="AC448" s="2"/>
      <c r="AD448" s="2"/>
      <c r="AE448" s="157"/>
      <c r="AF448" s="158"/>
      <c r="AG448" s="158"/>
      <c r="AH448" s="158"/>
    </row>
    <row r="449" spans="1:34" ht="15.75" customHeight="1">
      <c r="A449" s="2"/>
      <c r="B449" s="2"/>
      <c r="C449" s="2"/>
      <c r="D449" s="251"/>
      <c r="E449" s="2"/>
      <c r="F449" s="2"/>
      <c r="G449" s="118"/>
      <c r="H449" s="233"/>
      <c r="I449" s="115"/>
      <c r="J449" s="115"/>
      <c r="K449" s="2"/>
      <c r="L449" s="2"/>
      <c r="M449" s="2"/>
      <c r="N449" s="2"/>
      <c r="O449" s="2"/>
      <c r="P449" s="215"/>
      <c r="Q449" s="215"/>
      <c r="R449" s="215"/>
      <c r="S449" s="2"/>
      <c r="T449" s="2"/>
      <c r="U449" s="2"/>
      <c r="V449" s="2"/>
      <c r="W449" s="2"/>
      <c r="X449" s="2"/>
      <c r="Y449" s="2"/>
      <c r="Z449" s="118"/>
      <c r="AA449" s="118"/>
      <c r="AB449" s="115"/>
      <c r="AC449" s="2"/>
      <c r="AD449" s="2"/>
      <c r="AE449" s="157"/>
      <c r="AF449" s="158"/>
      <c r="AG449" s="158"/>
      <c r="AH449" s="158"/>
    </row>
    <row r="450" spans="1:34" ht="15.75" customHeight="1">
      <c r="A450" s="2"/>
      <c r="B450" s="2"/>
      <c r="C450" s="2"/>
      <c r="D450" s="251"/>
      <c r="E450" s="2"/>
      <c r="F450" s="2"/>
      <c r="G450" s="118"/>
      <c r="H450" s="233"/>
      <c r="I450" s="115"/>
      <c r="J450" s="115"/>
      <c r="K450" s="2"/>
      <c r="L450" s="2"/>
      <c r="M450" s="2"/>
      <c r="N450" s="2"/>
      <c r="O450" s="2"/>
      <c r="P450" s="215"/>
      <c r="Q450" s="215"/>
      <c r="R450" s="215"/>
      <c r="S450" s="2"/>
      <c r="T450" s="2"/>
      <c r="U450" s="2"/>
      <c r="V450" s="2"/>
      <c r="W450" s="2"/>
      <c r="X450" s="2"/>
      <c r="Y450" s="2"/>
      <c r="Z450" s="118"/>
      <c r="AA450" s="118"/>
      <c r="AB450" s="115"/>
      <c r="AC450" s="2"/>
      <c r="AD450" s="2"/>
      <c r="AE450" s="157"/>
      <c r="AF450" s="158"/>
      <c r="AG450" s="158"/>
      <c r="AH450" s="158"/>
    </row>
    <row r="451" spans="1:34" ht="15.75" customHeight="1">
      <c r="A451" s="2"/>
      <c r="B451" s="2"/>
      <c r="C451" s="2"/>
      <c r="D451" s="251"/>
      <c r="E451" s="2"/>
      <c r="F451" s="2"/>
      <c r="G451" s="118"/>
      <c r="H451" s="233"/>
      <c r="I451" s="115"/>
      <c r="J451" s="115"/>
      <c r="K451" s="2"/>
      <c r="L451" s="2"/>
      <c r="M451" s="2"/>
      <c r="N451" s="2"/>
      <c r="O451" s="2"/>
      <c r="P451" s="215"/>
      <c r="Q451" s="215"/>
      <c r="R451" s="215"/>
      <c r="S451" s="2"/>
      <c r="T451" s="2"/>
      <c r="U451" s="2"/>
      <c r="V451" s="2"/>
      <c r="W451" s="2"/>
      <c r="X451" s="2"/>
      <c r="Y451" s="2"/>
      <c r="Z451" s="118"/>
      <c r="AA451" s="118"/>
      <c r="AB451" s="115"/>
      <c r="AC451" s="2"/>
      <c r="AD451" s="2"/>
      <c r="AE451" s="157"/>
      <c r="AF451" s="158"/>
      <c r="AG451" s="158"/>
      <c r="AH451" s="158"/>
    </row>
    <row r="452" spans="1:34" ht="15.75" customHeight="1">
      <c r="A452" s="2"/>
      <c r="B452" s="2"/>
      <c r="C452" s="2"/>
      <c r="D452" s="251"/>
      <c r="E452" s="2"/>
      <c r="F452" s="2"/>
      <c r="G452" s="118"/>
      <c r="H452" s="233"/>
      <c r="I452" s="115"/>
      <c r="J452" s="115"/>
      <c r="K452" s="2"/>
      <c r="L452" s="2"/>
      <c r="M452" s="2"/>
      <c r="N452" s="2"/>
      <c r="O452" s="2"/>
      <c r="P452" s="215"/>
      <c r="Q452" s="215"/>
      <c r="R452" s="215"/>
      <c r="S452" s="2"/>
      <c r="T452" s="2"/>
      <c r="U452" s="2"/>
      <c r="V452" s="2"/>
      <c r="W452" s="2"/>
      <c r="X452" s="2"/>
      <c r="Y452" s="2"/>
      <c r="Z452" s="118"/>
      <c r="AA452" s="118"/>
      <c r="AB452" s="115"/>
      <c r="AC452" s="2"/>
      <c r="AD452" s="2"/>
      <c r="AE452" s="157"/>
      <c r="AF452" s="158"/>
      <c r="AG452" s="158"/>
      <c r="AH452" s="158"/>
    </row>
    <row r="453" spans="1:34" ht="15.75" customHeight="1">
      <c r="A453" s="2"/>
      <c r="B453" s="2"/>
      <c r="C453" s="2"/>
      <c r="D453" s="251"/>
      <c r="E453" s="2"/>
      <c r="F453" s="2"/>
      <c r="G453" s="118"/>
      <c r="H453" s="233"/>
      <c r="I453" s="115"/>
      <c r="J453" s="115"/>
      <c r="K453" s="2"/>
      <c r="L453" s="2"/>
      <c r="M453" s="2"/>
      <c r="N453" s="2"/>
      <c r="O453" s="2"/>
      <c r="P453" s="215"/>
      <c r="Q453" s="215"/>
      <c r="R453" s="215"/>
      <c r="S453" s="2"/>
      <c r="T453" s="2"/>
      <c r="U453" s="2"/>
      <c r="V453" s="2"/>
      <c r="W453" s="2"/>
      <c r="X453" s="2"/>
      <c r="Y453" s="2"/>
      <c r="Z453" s="118"/>
      <c r="AA453" s="118"/>
      <c r="AB453" s="115"/>
      <c r="AC453" s="2"/>
      <c r="AD453" s="2"/>
      <c r="AE453" s="157"/>
      <c r="AF453" s="158"/>
      <c r="AG453" s="158"/>
      <c r="AH453" s="158"/>
    </row>
    <row r="454" spans="1:34" ht="15.75" customHeight="1">
      <c r="A454" s="2"/>
      <c r="B454" s="2"/>
      <c r="C454" s="2"/>
      <c r="D454" s="251"/>
      <c r="E454" s="2"/>
      <c r="F454" s="2"/>
      <c r="G454" s="118"/>
      <c r="H454" s="233"/>
      <c r="I454" s="115"/>
      <c r="J454" s="115"/>
      <c r="K454" s="2"/>
      <c r="L454" s="2"/>
      <c r="M454" s="2"/>
      <c r="N454" s="2"/>
      <c r="O454" s="2"/>
      <c r="P454" s="215"/>
      <c r="Q454" s="215"/>
      <c r="R454" s="215"/>
      <c r="S454" s="2"/>
      <c r="T454" s="2"/>
      <c r="U454" s="2"/>
      <c r="V454" s="2"/>
      <c r="W454" s="2"/>
      <c r="X454" s="2"/>
      <c r="Y454" s="2"/>
      <c r="Z454" s="118"/>
      <c r="AA454" s="118"/>
      <c r="AB454" s="115"/>
      <c r="AC454" s="2"/>
      <c r="AD454" s="2"/>
      <c r="AE454" s="157"/>
      <c r="AF454" s="158"/>
      <c r="AG454" s="158"/>
      <c r="AH454" s="158"/>
    </row>
    <row r="455" spans="1:34" ht="15.75" customHeight="1">
      <c r="A455" s="2"/>
      <c r="B455" s="2"/>
      <c r="C455" s="2"/>
      <c r="D455" s="251"/>
      <c r="E455" s="2"/>
      <c r="F455" s="2"/>
      <c r="G455" s="118"/>
      <c r="H455" s="233"/>
      <c r="I455" s="115"/>
      <c r="J455" s="115"/>
      <c r="K455" s="2"/>
      <c r="L455" s="2"/>
      <c r="M455" s="2"/>
      <c r="N455" s="2"/>
      <c r="O455" s="2"/>
      <c r="P455" s="215"/>
      <c r="Q455" s="215"/>
      <c r="R455" s="215"/>
      <c r="S455" s="2"/>
      <c r="T455" s="2"/>
      <c r="U455" s="2"/>
      <c r="V455" s="2"/>
      <c r="W455" s="2"/>
      <c r="X455" s="2"/>
      <c r="Y455" s="2"/>
      <c r="Z455" s="118"/>
      <c r="AA455" s="118"/>
      <c r="AB455" s="115"/>
      <c r="AC455" s="2"/>
      <c r="AD455" s="2"/>
      <c r="AE455" s="157"/>
      <c r="AF455" s="158"/>
      <c r="AG455" s="158"/>
      <c r="AH455" s="158"/>
    </row>
    <row r="456" spans="1:34" ht="15.75" customHeight="1">
      <c r="A456" s="2"/>
      <c r="B456" s="2"/>
      <c r="C456" s="2"/>
      <c r="D456" s="251"/>
      <c r="E456" s="2"/>
      <c r="F456" s="2"/>
      <c r="G456" s="118"/>
      <c r="H456" s="233"/>
      <c r="I456" s="115"/>
      <c r="J456" s="115"/>
      <c r="K456" s="2"/>
      <c r="L456" s="2"/>
      <c r="M456" s="2"/>
      <c r="N456" s="2"/>
      <c r="O456" s="2"/>
      <c r="P456" s="215"/>
      <c r="Q456" s="215"/>
      <c r="R456" s="215"/>
      <c r="S456" s="2"/>
      <c r="T456" s="2"/>
      <c r="U456" s="2"/>
      <c r="V456" s="2"/>
      <c r="W456" s="2"/>
      <c r="X456" s="2"/>
      <c r="Y456" s="2"/>
      <c r="Z456" s="118"/>
      <c r="AA456" s="118"/>
      <c r="AB456" s="115"/>
      <c r="AC456" s="2"/>
      <c r="AD456" s="2"/>
      <c r="AE456" s="157"/>
      <c r="AF456" s="158"/>
      <c r="AG456" s="158"/>
      <c r="AH456" s="158"/>
    </row>
    <row r="457" spans="1:34" ht="15.75" customHeight="1">
      <c r="A457" s="2"/>
      <c r="B457" s="2"/>
      <c r="C457" s="2"/>
      <c r="D457" s="251"/>
      <c r="E457" s="2"/>
      <c r="F457" s="2"/>
      <c r="G457" s="118"/>
      <c r="H457" s="233"/>
      <c r="I457" s="115"/>
      <c r="J457" s="115"/>
      <c r="K457" s="2"/>
      <c r="L457" s="2"/>
      <c r="M457" s="2"/>
      <c r="N457" s="2"/>
      <c r="O457" s="2"/>
      <c r="P457" s="215"/>
      <c r="Q457" s="215"/>
      <c r="R457" s="215"/>
      <c r="S457" s="2"/>
      <c r="T457" s="2"/>
      <c r="U457" s="2"/>
      <c r="V457" s="2"/>
      <c r="W457" s="2"/>
      <c r="X457" s="2"/>
      <c r="Y457" s="2"/>
      <c r="Z457" s="118"/>
      <c r="AA457" s="118"/>
      <c r="AB457" s="115"/>
      <c r="AC457" s="2"/>
      <c r="AD457" s="2"/>
      <c r="AE457" s="157"/>
      <c r="AF457" s="158"/>
      <c r="AG457" s="158"/>
      <c r="AH457" s="158"/>
    </row>
    <row r="458" spans="1:34" ht="15.75" customHeight="1">
      <c r="A458" s="2"/>
      <c r="B458" s="2"/>
      <c r="C458" s="2"/>
      <c r="D458" s="251"/>
      <c r="E458" s="2"/>
      <c r="F458" s="2"/>
      <c r="G458" s="118"/>
      <c r="H458" s="233"/>
      <c r="I458" s="115"/>
      <c r="J458" s="115"/>
      <c r="K458" s="2"/>
      <c r="L458" s="2"/>
      <c r="M458" s="2"/>
      <c r="N458" s="2"/>
      <c r="O458" s="2"/>
      <c r="P458" s="215"/>
      <c r="Q458" s="215"/>
      <c r="R458" s="215"/>
      <c r="S458" s="2"/>
      <c r="T458" s="2"/>
      <c r="U458" s="2"/>
      <c r="V458" s="2"/>
      <c r="W458" s="2"/>
      <c r="X458" s="2"/>
      <c r="Y458" s="2"/>
      <c r="Z458" s="118"/>
      <c r="AA458" s="118"/>
      <c r="AB458" s="115"/>
      <c r="AC458" s="2"/>
      <c r="AD458" s="2"/>
      <c r="AE458" s="157"/>
      <c r="AF458" s="158"/>
      <c r="AG458" s="158"/>
      <c r="AH458" s="158"/>
    </row>
    <row r="459" spans="1:34" ht="15.75" customHeight="1">
      <c r="A459" s="2"/>
      <c r="B459" s="2"/>
      <c r="C459" s="2"/>
      <c r="D459" s="251"/>
      <c r="E459" s="2"/>
      <c r="F459" s="2"/>
      <c r="G459" s="118"/>
      <c r="H459" s="233"/>
      <c r="I459" s="115"/>
      <c r="J459" s="115"/>
      <c r="K459" s="2"/>
      <c r="L459" s="2"/>
      <c r="M459" s="2"/>
      <c r="N459" s="2"/>
      <c r="O459" s="2"/>
      <c r="P459" s="215"/>
      <c r="Q459" s="215"/>
      <c r="R459" s="215"/>
      <c r="S459" s="2"/>
      <c r="T459" s="2"/>
      <c r="U459" s="2"/>
      <c r="V459" s="2"/>
      <c r="W459" s="2"/>
      <c r="X459" s="2"/>
      <c r="Y459" s="2"/>
      <c r="Z459" s="118"/>
      <c r="AA459" s="118"/>
      <c r="AB459" s="115"/>
      <c r="AC459" s="2"/>
      <c r="AD459" s="2"/>
      <c r="AE459" s="157"/>
      <c r="AF459" s="158"/>
      <c r="AG459" s="158"/>
      <c r="AH459" s="158"/>
    </row>
    <row r="460" spans="1:34" ht="15.75" customHeight="1">
      <c r="A460" s="2"/>
      <c r="B460" s="2"/>
      <c r="C460" s="2"/>
      <c r="D460" s="251"/>
      <c r="E460" s="2"/>
      <c r="F460" s="2"/>
      <c r="G460" s="118"/>
      <c r="H460" s="233"/>
      <c r="I460" s="115"/>
      <c r="J460" s="115"/>
      <c r="K460" s="2"/>
      <c r="L460" s="2"/>
      <c r="M460" s="2"/>
      <c r="N460" s="2"/>
      <c r="O460" s="2"/>
      <c r="P460" s="215"/>
      <c r="Q460" s="215"/>
      <c r="R460" s="215"/>
      <c r="S460" s="2"/>
      <c r="T460" s="2"/>
      <c r="U460" s="2"/>
      <c r="V460" s="2"/>
      <c r="W460" s="2"/>
      <c r="X460" s="2"/>
      <c r="Y460" s="2"/>
      <c r="Z460" s="118"/>
      <c r="AA460" s="118"/>
      <c r="AB460" s="115"/>
      <c r="AC460" s="2"/>
      <c r="AD460" s="2"/>
      <c r="AE460" s="157"/>
      <c r="AF460" s="158"/>
      <c r="AG460" s="158"/>
      <c r="AH460" s="158"/>
    </row>
    <row r="461" spans="1:34" ht="15.75" customHeight="1">
      <c r="A461" s="2"/>
      <c r="B461" s="2"/>
      <c r="C461" s="2"/>
      <c r="D461" s="251"/>
      <c r="E461" s="2"/>
      <c r="F461" s="2"/>
      <c r="G461" s="118"/>
      <c r="H461" s="233"/>
      <c r="I461" s="115"/>
      <c r="J461" s="115"/>
      <c r="K461" s="2"/>
      <c r="L461" s="2"/>
      <c r="M461" s="2"/>
      <c r="N461" s="2"/>
      <c r="O461" s="2"/>
      <c r="P461" s="215"/>
      <c r="Q461" s="215"/>
      <c r="R461" s="215"/>
      <c r="S461" s="2"/>
      <c r="T461" s="2"/>
      <c r="U461" s="2"/>
      <c r="V461" s="2"/>
      <c r="W461" s="2"/>
      <c r="X461" s="2"/>
      <c r="Y461" s="2"/>
      <c r="Z461" s="118"/>
      <c r="AA461" s="118"/>
      <c r="AB461" s="115"/>
      <c r="AC461" s="2"/>
      <c r="AD461" s="2"/>
      <c r="AE461" s="157"/>
      <c r="AF461" s="158"/>
      <c r="AG461" s="158"/>
      <c r="AH461" s="158"/>
    </row>
    <row r="462" spans="1:34" ht="15.75" customHeight="1">
      <c r="A462" s="2"/>
      <c r="B462" s="2"/>
      <c r="C462" s="2"/>
      <c r="D462" s="251"/>
      <c r="E462" s="2"/>
      <c r="F462" s="2"/>
      <c r="G462" s="118"/>
      <c r="H462" s="233"/>
      <c r="I462" s="115"/>
      <c r="J462" s="115"/>
      <c r="K462" s="2"/>
      <c r="L462" s="2"/>
      <c r="M462" s="2"/>
      <c r="N462" s="2"/>
      <c r="O462" s="2"/>
      <c r="P462" s="215"/>
      <c r="Q462" s="215"/>
      <c r="R462" s="215"/>
      <c r="S462" s="2"/>
      <c r="T462" s="2"/>
      <c r="U462" s="2"/>
      <c r="V462" s="2"/>
      <c r="W462" s="2"/>
      <c r="X462" s="2"/>
      <c r="Y462" s="2"/>
      <c r="Z462" s="118"/>
      <c r="AA462" s="118"/>
      <c r="AB462" s="115"/>
      <c r="AC462" s="2"/>
      <c r="AD462" s="2"/>
      <c r="AE462" s="157"/>
      <c r="AF462" s="158"/>
      <c r="AG462" s="158"/>
      <c r="AH462" s="158"/>
    </row>
    <row r="463" spans="1:34" ht="15.75" customHeight="1">
      <c r="A463" s="2"/>
      <c r="B463" s="2"/>
      <c r="C463" s="2"/>
      <c r="D463" s="251"/>
      <c r="E463" s="2"/>
      <c r="F463" s="2"/>
      <c r="G463" s="118"/>
      <c r="H463" s="233"/>
      <c r="I463" s="115"/>
      <c r="J463" s="115"/>
      <c r="K463" s="2"/>
      <c r="L463" s="2"/>
      <c r="M463" s="2"/>
      <c r="N463" s="2"/>
      <c r="O463" s="2"/>
      <c r="P463" s="215"/>
      <c r="Q463" s="215"/>
      <c r="R463" s="215"/>
      <c r="S463" s="2"/>
      <c r="T463" s="2"/>
      <c r="U463" s="2"/>
      <c r="V463" s="2"/>
      <c r="W463" s="2"/>
      <c r="X463" s="2"/>
      <c r="Y463" s="2"/>
      <c r="Z463" s="118"/>
      <c r="AA463" s="118"/>
      <c r="AB463" s="115"/>
      <c r="AC463" s="2"/>
      <c r="AD463" s="2"/>
      <c r="AE463" s="157"/>
      <c r="AF463" s="158"/>
      <c r="AG463" s="158"/>
      <c r="AH463" s="158"/>
    </row>
    <row r="464" spans="1:34" ht="15.75" customHeight="1">
      <c r="A464" s="2"/>
      <c r="B464" s="2"/>
      <c r="C464" s="2"/>
      <c r="D464" s="251"/>
      <c r="E464" s="2"/>
      <c r="F464" s="2"/>
      <c r="G464" s="118"/>
      <c r="H464" s="233"/>
      <c r="I464" s="115"/>
      <c r="J464" s="115"/>
      <c r="K464" s="2"/>
      <c r="L464" s="2"/>
      <c r="M464" s="2"/>
      <c r="N464" s="2"/>
      <c r="O464" s="2"/>
      <c r="P464" s="215"/>
      <c r="Q464" s="215"/>
      <c r="R464" s="215"/>
      <c r="S464" s="2"/>
      <c r="T464" s="2"/>
      <c r="U464" s="2"/>
      <c r="V464" s="2"/>
      <c r="W464" s="2"/>
      <c r="X464" s="2"/>
      <c r="Y464" s="2"/>
      <c r="Z464" s="118"/>
      <c r="AA464" s="118"/>
      <c r="AB464" s="115"/>
      <c r="AC464" s="2"/>
      <c r="AD464" s="2"/>
      <c r="AE464" s="157"/>
      <c r="AF464" s="158"/>
      <c r="AG464" s="158"/>
      <c r="AH464" s="158"/>
    </row>
    <row r="465" spans="1:34" ht="15.75" customHeight="1">
      <c r="A465" s="2"/>
      <c r="B465" s="2"/>
      <c r="C465" s="2"/>
      <c r="D465" s="251"/>
      <c r="E465" s="2"/>
      <c r="F465" s="2"/>
      <c r="G465" s="118"/>
      <c r="H465" s="233"/>
      <c r="I465" s="115"/>
      <c r="J465" s="115"/>
      <c r="K465" s="2"/>
      <c r="L465" s="2"/>
      <c r="M465" s="2"/>
      <c r="N465" s="2"/>
      <c r="O465" s="2"/>
      <c r="P465" s="215"/>
      <c r="Q465" s="215"/>
      <c r="R465" s="215"/>
      <c r="S465" s="2"/>
      <c r="T465" s="2"/>
      <c r="U465" s="2"/>
      <c r="V465" s="2"/>
      <c r="W465" s="2"/>
      <c r="X465" s="2"/>
      <c r="Y465" s="2"/>
      <c r="Z465" s="118"/>
      <c r="AA465" s="118"/>
      <c r="AB465" s="115"/>
      <c r="AC465" s="2"/>
      <c r="AD465" s="2"/>
      <c r="AE465" s="157"/>
      <c r="AF465" s="158"/>
      <c r="AG465" s="158"/>
      <c r="AH465" s="158"/>
    </row>
    <row r="466" spans="1:34" ht="15.75" customHeight="1">
      <c r="A466" s="2"/>
      <c r="B466" s="2"/>
      <c r="C466" s="2"/>
      <c r="D466" s="251"/>
      <c r="E466" s="2"/>
      <c r="F466" s="2"/>
      <c r="G466" s="118"/>
      <c r="H466" s="233"/>
      <c r="I466" s="115"/>
      <c r="J466" s="115"/>
      <c r="K466" s="2"/>
      <c r="L466" s="2"/>
      <c r="M466" s="2"/>
      <c r="N466" s="2"/>
      <c r="O466" s="2"/>
      <c r="P466" s="215"/>
      <c r="Q466" s="215"/>
      <c r="R466" s="215"/>
      <c r="S466" s="2"/>
      <c r="T466" s="2"/>
      <c r="U466" s="2"/>
      <c r="V466" s="2"/>
      <c r="W466" s="2"/>
      <c r="X466" s="2"/>
      <c r="Y466" s="2"/>
      <c r="Z466" s="118"/>
      <c r="AA466" s="118"/>
      <c r="AB466" s="115"/>
      <c r="AC466" s="2"/>
      <c r="AD466" s="2"/>
      <c r="AE466" s="157"/>
      <c r="AF466" s="158"/>
      <c r="AG466" s="158"/>
      <c r="AH466" s="158"/>
    </row>
    <row r="467" spans="1:34" ht="15.75" customHeight="1">
      <c r="A467" s="2"/>
      <c r="B467" s="2"/>
      <c r="C467" s="2"/>
      <c r="D467" s="251"/>
      <c r="E467" s="2"/>
      <c r="F467" s="2"/>
      <c r="G467" s="118"/>
      <c r="H467" s="233"/>
      <c r="I467" s="115"/>
      <c r="J467" s="115"/>
      <c r="K467" s="2"/>
      <c r="L467" s="2"/>
      <c r="M467" s="2"/>
      <c r="N467" s="2"/>
      <c r="O467" s="2"/>
      <c r="P467" s="215"/>
      <c r="Q467" s="215"/>
      <c r="R467" s="215"/>
      <c r="S467" s="2"/>
      <c r="T467" s="2"/>
      <c r="U467" s="2"/>
      <c r="V467" s="2"/>
      <c r="W467" s="2"/>
      <c r="X467" s="2"/>
      <c r="Y467" s="2"/>
      <c r="Z467" s="118"/>
      <c r="AA467" s="118"/>
      <c r="AB467" s="115"/>
      <c r="AC467" s="2"/>
      <c r="AD467" s="2"/>
      <c r="AE467" s="157"/>
      <c r="AF467" s="158"/>
      <c r="AG467" s="158"/>
      <c r="AH467" s="158"/>
    </row>
    <row r="468" spans="1:34" ht="15.75" customHeight="1">
      <c r="A468" s="2"/>
      <c r="B468" s="2"/>
      <c r="C468" s="2"/>
      <c r="D468" s="251"/>
      <c r="E468" s="2"/>
      <c r="F468" s="2"/>
      <c r="G468" s="118"/>
      <c r="H468" s="233"/>
      <c r="I468" s="115"/>
      <c r="J468" s="115"/>
      <c r="K468" s="2"/>
      <c r="L468" s="2"/>
      <c r="M468" s="2"/>
      <c r="N468" s="2"/>
      <c r="O468" s="2"/>
      <c r="P468" s="215"/>
      <c r="Q468" s="215"/>
      <c r="R468" s="215"/>
      <c r="S468" s="2"/>
      <c r="T468" s="2"/>
      <c r="U468" s="2"/>
      <c r="V468" s="2"/>
      <c r="W468" s="2"/>
      <c r="X468" s="2"/>
      <c r="Y468" s="2"/>
      <c r="Z468" s="118"/>
      <c r="AA468" s="118"/>
      <c r="AB468" s="115"/>
      <c r="AC468" s="2"/>
      <c r="AD468" s="2"/>
      <c r="AE468" s="157"/>
      <c r="AF468" s="158"/>
      <c r="AG468" s="158"/>
      <c r="AH468" s="158"/>
    </row>
    <row r="469" spans="1:34" ht="15.75" customHeight="1">
      <c r="A469" s="2"/>
      <c r="B469" s="2"/>
      <c r="C469" s="2"/>
      <c r="D469" s="251"/>
      <c r="E469" s="2"/>
      <c r="F469" s="2"/>
      <c r="G469" s="118"/>
      <c r="H469" s="233"/>
      <c r="I469" s="115"/>
      <c r="J469" s="115"/>
      <c r="K469" s="2"/>
      <c r="L469" s="2"/>
      <c r="M469" s="2"/>
      <c r="N469" s="2"/>
      <c r="O469" s="2"/>
      <c r="P469" s="215"/>
      <c r="Q469" s="215"/>
      <c r="R469" s="215"/>
      <c r="S469" s="2"/>
      <c r="T469" s="2"/>
      <c r="U469" s="2"/>
      <c r="V469" s="2"/>
      <c r="W469" s="2"/>
      <c r="X469" s="2"/>
      <c r="Y469" s="2"/>
      <c r="Z469" s="118"/>
      <c r="AA469" s="118"/>
      <c r="AB469" s="115"/>
      <c r="AC469" s="2"/>
      <c r="AD469" s="2"/>
      <c r="AE469" s="157"/>
      <c r="AF469" s="158"/>
      <c r="AG469" s="158"/>
      <c r="AH469" s="158"/>
    </row>
    <row r="470" spans="1:34" ht="15.75" customHeight="1">
      <c r="A470" s="2"/>
      <c r="B470" s="2"/>
      <c r="C470" s="2"/>
      <c r="D470" s="251"/>
      <c r="E470" s="2"/>
      <c r="F470" s="2"/>
      <c r="G470" s="118"/>
      <c r="H470" s="233"/>
      <c r="I470" s="115"/>
      <c r="J470" s="115"/>
      <c r="K470" s="2"/>
      <c r="L470" s="2"/>
      <c r="M470" s="2"/>
      <c r="N470" s="2"/>
      <c r="O470" s="2"/>
      <c r="P470" s="215"/>
      <c r="Q470" s="215"/>
      <c r="R470" s="215"/>
      <c r="S470" s="2"/>
      <c r="T470" s="2"/>
      <c r="U470" s="2"/>
      <c r="V470" s="2"/>
      <c r="W470" s="2"/>
      <c r="X470" s="2"/>
      <c r="Y470" s="2"/>
      <c r="Z470" s="118"/>
      <c r="AA470" s="118"/>
      <c r="AB470" s="115"/>
      <c r="AC470" s="2"/>
      <c r="AD470" s="2"/>
      <c r="AE470" s="157"/>
      <c r="AF470" s="158"/>
      <c r="AG470" s="158"/>
      <c r="AH470" s="158"/>
    </row>
    <row r="471" spans="1:34" ht="15.75" customHeight="1">
      <c r="A471" s="2"/>
      <c r="B471" s="2"/>
      <c r="C471" s="2"/>
      <c r="D471" s="251"/>
      <c r="E471" s="2"/>
      <c r="F471" s="2"/>
      <c r="G471" s="118"/>
      <c r="H471" s="233"/>
      <c r="I471" s="115"/>
      <c r="J471" s="115"/>
      <c r="K471" s="2"/>
      <c r="L471" s="2"/>
      <c r="M471" s="2"/>
      <c r="N471" s="2"/>
      <c r="O471" s="2"/>
      <c r="P471" s="215"/>
      <c r="Q471" s="215"/>
      <c r="R471" s="215"/>
      <c r="S471" s="2"/>
      <c r="T471" s="2"/>
      <c r="U471" s="2"/>
      <c r="V471" s="2"/>
      <c r="W471" s="2"/>
      <c r="X471" s="2"/>
      <c r="Y471" s="2"/>
      <c r="Z471" s="118"/>
      <c r="AA471" s="118"/>
      <c r="AB471" s="115"/>
      <c r="AC471" s="2"/>
      <c r="AD471" s="2"/>
      <c r="AE471" s="157"/>
      <c r="AF471" s="158"/>
      <c r="AG471" s="158"/>
      <c r="AH471" s="158"/>
    </row>
    <row r="472" spans="1:34" ht="15.75" customHeight="1">
      <c r="A472" s="2"/>
      <c r="B472" s="2"/>
      <c r="C472" s="2"/>
      <c r="D472" s="251"/>
      <c r="E472" s="2"/>
      <c r="F472" s="2"/>
      <c r="G472" s="118"/>
      <c r="H472" s="233"/>
      <c r="I472" s="115"/>
      <c r="J472" s="115"/>
      <c r="K472" s="2"/>
      <c r="L472" s="2"/>
      <c r="M472" s="2"/>
      <c r="N472" s="2"/>
      <c r="O472" s="2"/>
      <c r="P472" s="215"/>
      <c r="Q472" s="215"/>
      <c r="R472" s="215"/>
      <c r="S472" s="2"/>
      <c r="T472" s="2"/>
      <c r="U472" s="2"/>
      <c r="V472" s="2"/>
      <c r="W472" s="2"/>
      <c r="X472" s="2"/>
      <c r="Y472" s="2"/>
      <c r="Z472" s="118"/>
      <c r="AA472" s="118"/>
      <c r="AB472" s="115"/>
      <c r="AC472" s="2"/>
      <c r="AD472" s="2"/>
      <c r="AE472" s="157"/>
      <c r="AF472" s="158"/>
      <c r="AG472" s="158"/>
      <c r="AH472" s="158"/>
    </row>
    <row r="473" spans="1:34" ht="15.75" customHeight="1">
      <c r="A473" s="2"/>
      <c r="B473" s="2"/>
      <c r="C473" s="2"/>
      <c r="D473" s="251"/>
      <c r="E473" s="2"/>
      <c r="F473" s="2"/>
      <c r="G473" s="118"/>
      <c r="H473" s="233"/>
      <c r="I473" s="115"/>
      <c r="J473" s="115"/>
      <c r="K473" s="2"/>
      <c r="L473" s="2"/>
      <c r="M473" s="2"/>
      <c r="N473" s="2"/>
      <c r="O473" s="2"/>
      <c r="P473" s="215"/>
      <c r="Q473" s="215"/>
      <c r="R473" s="215"/>
      <c r="S473" s="2"/>
      <c r="T473" s="2"/>
      <c r="U473" s="2"/>
      <c r="V473" s="2"/>
      <c r="W473" s="2"/>
      <c r="X473" s="2"/>
      <c r="Y473" s="2"/>
      <c r="Z473" s="118"/>
      <c r="AA473" s="118"/>
      <c r="AB473" s="115"/>
      <c r="AC473" s="2"/>
      <c r="AD473" s="2"/>
      <c r="AE473" s="157"/>
      <c r="AF473" s="158"/>
      <c r="AG473" s="158"/>
      <c r="AH473" s="158"/>
    </row>
    <row r="474" spans="1:34" ht="15.75" customHeight="1">
      <c r="A474" s="2"/>
      <c r="B474" s="2"/>
      <c r="C474" s="2"/>
      <c r="D474" s="251"/>
      <c r="E474" s="2"/>
      <c r="F474" s="2"/>
      <c r="G474" s="118"/>
      <c r="H474" s="233"/>
      <c r="I474" s="115"/>
      <c r="J474" s="115"/>
      <c r="K474" s="2"/>
      <c r="L474" s="2"/>
      <c r="M474" s="2"/>
      <c r="N474" s="2"/>
      <c r="O474" s="2"/>
      <c r="P474" s="215"/>
      <c r="Q474" s="215"/>
      <c r="R474" s="215"/>
      <c r="S474" s="2"/>
      <c r="T474" s="2"/>
      <c r="U474" s="2"/>
      <c r="V474" s="2"/>
      <c r="W474" s="2"/>
      <c r="X474" s="2"/>
      <c r="Y474" s="2"/>
      <c r="Z474" s="118"/>
      <c r="AA474" s="118"/>
      <c r="AB474" s="115"/>
      <c r="AC474" s="2"/>
      <c r="AD474" s="2"/>
      <c r="AE474" s="157"/>
      <c r="AF474" s="158"/>
      <c r="AG474" s="158"/>
      <c r="AH474" s="158"/>
    </row>
    <row r="475" spans="1:34" ht="15.75" customHeight="1">
      <c r="A475" s="2"/>
      <c r="B475" s="2"/>
      <c r="C475" s="2"/>
      <c r="D475" s="251"/>
      <c r="E475" s="2"/>
      <c r="F475" s="2"/>
      <c r="G475" s="118"/>
      <c r="H475" s="233"/>
      <c r="I475" s="115"/>
      <c r="J475" s="115"/>
      <c r="K475" s="2"/>
      <c r="L475" s="2"/>
      <c r="M475" s="2"/>
      <c r="N475" s="2"/>
      <c r="O475" s="2"/>
      <c r="P475" s="215"/>
      <c r="Q475" s="215"/>
      <c r="R475" s="215"/>
      <c r="S475" s="2"/>
      <c r="T475" s="2"/>
      <c r="U475" s="2"/>
      <c r="V475" s="2"/>
      <c r="W475" s="2"/>
      <c r="X475" s="2"/>
      <c r="Y475" s="2"/>
      <c r="Z475" s="118"/>
      <c r="AA475" s="118"/>
      <c r="AB475" s="115"/>
      <c r="AC475" s="2"/>
      <c r="AD475" s="2"/>
      <c r="AE475" s="157"/>
      <c r="AF475" s="158"/>
      <c r="AG475" s="158"/>
      <c r="AH475" s="158"/>
    </row>
    <row r="476" spans="1:34" ht="15" customHeight="1">
      <c r="A476" s="2"/>
      <c r="B476" s="2"/>
      <c r="C476" s="2"/>
      <c r="D476" s="251"/>
      <c r="E476" s="2"/>
      <c r="F476" s="2"/>
      <c r="G476" s="118"/>
      <c r="H476" s="233"/>
      <c r="I476" s="115"/>
      <c r="J476" s="115"/>
      <c r="K476" s="2"/>
      <c r="L476" s="2"/>
      <c r="M476" s="2"/>
      <c r="N476" s="2"/>
      <c r="O476" s="2"/>
      <c r="P476" s="215"/>
      <c r="Q476" s="215"/>
      <c r="R476" s="215"/>
      <c r="S476" s="2"/>
      <c r="T476" s="2"/>
      <c r="U476" s="2"/>
      <c r="V476" s="2"/>
      <c r="W476" s="2"/>
      <c r="X476" s="2"/>
      <c r="Y476" s="2"/>
      <c r="Z476" s="118"/>
      <c r="AA476" s="118"/>
      <c r="AB476" s="115"/>
      <c r="AC476" s="2"/>
      <c r="AD476" s="2"/>
    </row>
    <row r="477" spans="1:34" ht="15" customHeight="1">
      <c r="A477" s="2"/>
      <c r="B477" s="2"/>
      <c r="C477" s="2"/>
      <c r="D477" s="251"/>
      <c r="E477" s="2"/>
      <c r="F477" s="2"/>
      <c r="G477" s="118"/>
      <c r="H477" s="233"/>
      <c r="I477" s="115"/>
      <c r="J477" s="115"/>
      <c r="K477" s="2"/>
      <c r="L477" s="2"/>
      <c r="M477" s="2"/>
      <c r="N477" s="2"/>
      <c r="O477" s="2"/>
      <c r="P477" s="215"/>
      <c r="Q477" s="215"/>
      <c r="R477" s="215"/>
      <c r="S477" s="2"/>
      <c r="T477" s="2"/>
      <c r="U477" s="2"/>
      <c r="V477" s="2"/>
      <c r="W477" s="2"/>
      <c r="X477" s="2"/>
      <c r="Y477" s="2"/>
      <c r="Z477" s="118"/>
      <c r="AA477" s="118"/>
      <c r="AB477" s="115"/>
      <c r="AC477" s="2"/>
      <c r="AD477" s="2"/>
    </row>
    <row r="478" spans="1:34" ht="15" customHeight="1">
      <c r="A478" s="2"/>
      <c r="B478" s="2"/>
      <c r="C478" s="2"/>
      <c r="D478" s="251"/>
      <c r="E478" s="2"/>
      <c r="F478" s="2"/>
      <c r="G478" s="118"/>
      <c r="H478" s="233"/>
      <c r="I478" s="115"/>
      <c r="J478" s="115"/>
      <c r="K478" s="2"/>
      <c r="L478" s="2"/>
      <c r="M478" s="2"/>
      <c r="N478" s="2"/>
      <c r="O478" s="2"/>
      <c r="P478" s="215"/>
      <c r="Q478" s="215"/>
      <c r="R478" s="215"/>
      <c r="S478" s="2"/>
      <c r="T478" s="2"/>
      <c r="U478" s="2"/>
      <c r="V478" s="2"/>
      <c r="W478" s="2"/>
      <c r="X478" s="2"/>
      <c r="Y478" s="2"/>
      <c r="Z478" s="118"/>
      <c r="AA478" s="118"/>
      <c r="AB478" s="115"/>
      <c r="AC478" s="2"/>
      <c r="AD478" s="2"/>
    </row>
    <row r="479" spans="1:34" ht="15" customHeight="1">
      <c r="A479" s="2"/>
      <c r="B479" s="2"/>
      <c r="C479" s="2"/>
      <c r="D479" s="251"/>
      <c r="E479" s="2"/>
      <c r="F479" s="2"/>
      <c r="G479" s="118"/>
      <c r="H479" s="233"/>
      <c r="I479" s="115"/>
      <c r="J479" s="115"/>
      <c r="K479" s="2"/>
      <c r="L479" s="2"/>
      <c r="M479" s="2"/>
      <c r="N479" s="2"/>
      <c r="O479" s="2"/>
      <c r="P479" s="215"/>
      <c r="Q479" s="215"/>
      <c r="R479" s="215"/>
      <c r="S479" s="2"/>
      <c r="T479" s="2"/>
      <c r="U479" s="2"/>
      <c r="V479" s="2"/>
      <c r="W479" s="2"/>
      <c r="X479" s="2"/>
      <c r="Y479" s="2"/>
      <c r="Z479" s="118"/>
      <c r="AA479" s="118"/>
      <c r="AB479" s="115"/>
      <c r="AC479" s="2"/>
      <c r="AD479" s="2"/>
    </row>
    <row r="480" spans="1:34" ht="15" customHeight="1">
      <c r="A480" s="2"/>
      <c r="B480" s="2"/>
      <c r="C480" s="2"/>
      <c r="D480" s="251"/>
      <c r="E480" s="2"/>
      <c r="F480" s="2"/>
      <c r="G480" s="118"/>
      <c r="H480" s="233"/>
      <c r="I480" s="115"/>
      <c r="J480" s="115"/>
      <c r="K480" s="2"/>
      <c r="L480" s="2"/>
      <c r="M480" s="2"/>
      <c r="N480" s="2"/>
      <c r="O480" s="2"/>
      <c r="P480" s="215"/>
      <c r="Q480" s="215"/>
      <c r="R480" s="215"/>
      <c r="S480" s="2"/>
      <c r="T480" s="2"/>
      <c r="U480" s="2"/>
      <c r="V480" s="2"/>
      <c r="W480" s="2"/>
      <c r="X480" s="2"/>
      <c r="Y480" s="2"/>
      <c r="Z480" s="118"/>
      <c r="AA480" s="118"/>
      <c r="AB480" s="115"/>
      <c r="AC480" s="2"/>
      <c r="AD480" s="2"/>
    </row>
    <row r="481" spans="1:30" ht="15" customHeight="1">
      <c r="A481" s="2"/>
      <c r="B481" s="2"/>
      <c r="C481" s="2"/>
      <c r="D481" s="251"/>
      <c r="E481" s="2"/>
      <c r="F481" s="2"/>
      <c r="G481" s="118"/>
      <c r="H481" s="233"/>
      <c r="I481" s="115"/>
      <c r="J481" s="115"/>
      <c r="K481" s="2"/>
      <c r="L481" s="2"/>
      <c r="M481" s="2"/>
      <c r="N481" s="2"/>
      <c r="O481" s="2"/>
      <c r="P481" s="215"/>
      <c r="Q481" s="215"/>
      <c r="R481" s="215"/>
      <c r="S481" s="2"/>
      <c r="T481" s="2"/>
      <c r="U481" s="2"/>
      <c r="V481" s="2"/>
      <c r="W481" s="2"/>
      <c r="X481" s="2"/>
      <c r="Y481" s="2"/>
      <c r="Z481" s="118"/>
      <c r="AA481" s="118"/>
      <c r="AB481" s="115"/>
      <c r="AC481" s="2"/>
      <c r="AD481" s="2"/>
    </row>
    <row r="482" spans="1:30" ht="15" customHeight="1">
      <c r="A482" s="2"/>
      <c r="B482" s="2"/>
      <c r="C482" s="2"/>
      <c r="D482" s="251"/>
      <c r="E482" s="2"/>
      <c r="F482" s="2"/>
      <c r="G482" s="118"/>
      <c r="H482" s="233"/>
      <c r="I482" s="115"/>
      <c r="J482" s="115"/>
      <c r="K482" s="2"/>
      <c r="L482" s="2"/>
      <c r="M482" s="2"/>
      <c r="N482" s="2"/>
      <c r="O482" s="2"/>
      <c r="P482" s="215"/>
      <c r="Q482" s="215"/>
      <c r="R482" s="215"/>
      <c r="S482" s="2"/>
      <c r="T482" s="2"/>
      <c r="U482" s="2"/>
      <c r="V482" s="2"/>
      <c r="W482" s="2"/>
      <c r="X482" s="2"/>
      <c r="Y482" s="2"/>
      <c r="Z482" s="118"/>
      <c r="AA482" s="118"/>
      <c r="AB482" s="115"/>
      <c r="AC482" s="2"/>
      <c r="AD482" s="2"/>
    </row>
    <row r="483" spans="1:30" ht="15" customHeight="1">
      <c r="A483" s="2"/>
      <c r="B483" s="2"/>
      <c r="C483" s="2"/>
      <c r="D483" s="251"/>
      <c r="E483" s="2"/>
      <c r="F483" s="2"/>
      <c r="G483" s="118"/>
      <c r="H483" s="233"/>
      <c r="I483" s="115"/>
      <c r="J483" s="115"/>
      <c r="K483" s="2"/>
      <c r="L483" s="2"/>
      <c r="M483" s="2"/>
      <c r="N483" s="2"/>
      <c r="O483" s="2"/>
      <c r="P483" s="215"/>
      <c r="Q483" s="215"/>
      <c r="R483" s="215"/>
      <c r="S483" s="2"/>
      <c r="T483" s="2"/>
      <c r="U483" s="2"/>
      <c r="V483" s="2"/>
      <c r="W483" s="2"/>
      <c r="X483" s="2"/>
      <c r="Y483" s="2"/>
      <c r="Z483" s="118"/>
      <c r="AA483" s="118"/>
      <c r="AB483" s="115"/>
      <c r="AC483" s="2"/>
      <c r="AD483" s="2"/>
    </row>
    <row r="484" spans="1:30" ht="15" customHeight="1">
      <c r="A484" s="2"/>
      <c r="B484" s="2"/>
      <c r="C484" s="2"/>
      <c r="D484" s="251"/>
      <c r="E484" s="2"/>
      <c r="F484" s="2"/>
      <c r="G484" s="118"/>
      <c r="H484" s="233"/>
      <c r="I484" s="115"/>
      <c r="J484" s="115"/>
      <c r="K484" s="2"/>
      <c r="L484" s="2"/>
      <c r="M484" s="2"/>
      <c r="N484" s="2"/>
      <c r="O484" s="2"/>
      <c r="P484" s="215"/>
      <c r="Q484" s="215"/>
      <c r="R484" s="215"/>
      <c r="S484" s="2"/>
      <c r="T484" s="2"/>
      <c r="U484" s="2"/>
      <c r="V484" s="2"/>
      <c r="W484" s="2"/>
      <c r="X484" s="2"/>
      <c r="Y484" s="2"/>
      <c r="Z484" s="118"/>
      <c r="AA484" s="118"/>
      <c r="AB484" s="115"/>
      <c r="AC484" s="2"/>
      <c r="AD484" s="2"/>
    </row>
    <row r="485" spans="1:30" ht="15" customHeight="1">
      <c r="A485" s="2"/>
      <c r="B485" s="2"/>
      <c r="C485" s="2"/>
      <c r="D485" s="251"/>
      <c r="E485" s="2"/>
      <c r="F485" s="2"/>
      <c r="G485" s="118"/>
      <c r="H485" s="233"/>
      <c r="I485" s="115"/>
      <c r="J485" s="115"/>
      <c r="K485" s="2"/>
      <c r="L485" s="2"/>
      <c r="M485" s="2"/>
      <c r="N485" s="2"/>
      <c r="O485" s="2"/>
      <c r="P485" s="215"/>
      <c r="Q485" s="215"/>
      <c r="R485" s="215"/>
      <c r="S485" s="2"/>
      <c r="T485" s="2"/>
      <c r="U485" s="2"/>
      <c r="V485" s="2"/>
      <c r="W485" s="2"/>
      <c r="X485" s="2"/>
      <c r="Y485" s="2"/>
      <c r="Z485" s="118"/>
      <c r="AA485" s="118"/>
      <c r="AB485" s="115"/>
      <c r="AC485" s="2"/>
      <c r="AD485" s="2"/>
    </row>
    <row r="486" spans="1:30" ht="15" customHeight="1">
      <c r="A486" s="2"/>
      <c r="B486" s="2"/>
      <c r="C486" s="2"/>
      <c r="D486" s="251"/>
      <c r="E486" s="2"/>
      <c r="F486" s="2"/>
      <c r="G486" s="118"/>
      <c r="H486" s="233"/>
      <c r="I486" s="115"/>
      <c r="J486" s="115"/>
      <c r="K486" s="2"/>
      <c r="L486" s="2"/>
      <c r="M486" s="2"/>
      <c r="N486" s="2"/>
      <c r="O486" s="2"/>
      <c r="P486" s="215"/>
      <c r="Q486" s="215"/>
      <c r="R486" s="215"/>
      <c r="S486" s="2"/>
      <c r="T486" s="2"/>
      <c r="U486" s="2"/>
      <c r="V486" s="2"/>
      <c r="W486" s="2"/>
      <c r="X486" s="2"/>
      <c r="Y486" s="2"/>
      <c r="Z486" s="118"/>
      <c r="AA486" s="118"/>
      <c r="AB486" s="115"/>
      <c r="AC486" s="2"/>
      <c r="AD486" s="2"/>
    </row>
    <row r="487" spans="1:30" ht="15" customHeight="1">
      <c r="A487" s="2"/>
      <c r="B487" s="2"/>
      <c r="C487" s="2"/>
      <c r="D487" s="251"/>
      <c r="E487" s="2"/>
      <c r="F487" s="2"/>
      <c r="G487" s="118"/>
      <c r="H487" s="233"/>
      <c r="I487" s="115"/>
      <c r="J487" s="115"/>
      <c r="K487" s="2"/>
      <c r="L487" s="2"/>
      <c r="M487" s="2"/>
      <c r="N487" s="2"/>
      <c r="O487" s="2"/>
      <c r="P487" s="215"/>
      <c r="Q487" s="215"/>
      <c r="R487" s="215"/>
      <c r="S487" s="2"/>
      <c r="T487" s="2"/>
      <c r="U487" s="2"/>
      <c r="V487" s="2"/>
      <c r="W487" s="2"/>
      <c r="X487" s="2"/>
      <c r="Y487" s="2"/>
      <c r="Z487" s="118"/>
      <c r="AA487" s="118"/>
      <c r="AB487" s="115"/>
      <c r="AC487" s="2"/>
      <c r="AD487" s="2"/>
    </row>
    <row r="488" spans="1:30" ht="15" customHeight="1">
      <c r="A488" s="2"/>
      <c r="B488" s="2"/>
      <c r="C488" s="2"/>
      <c r="D488" s="251"/>
      <c r="E488" s="2"/>
      <c r="F488" s="2"/>
      <c r="G488" s="118"/>
      <c r="H488" s="233"/>
      <c r="I488" s="115"/>
      <c r="J488" s="115"/>
      <c r="K488" s="2"/>
      <c r="L488" s="2"/>
      <c r="M488" s="2"/>
      <c r="N488" s="2"/>
      <c r="O488" s="2"/>
      <c r="P488" s="215"/>
      <c r="Q488" s="215"/>
      <c r="R488" s="215"/>
      <c r="S488" s="2"/>
      <c r="T488" s="2"/>
      <c r="U488" s="2"/>
      <c r="V488" s="2"/>
      <c r="W488" s="2"/>
      <c r="X488" s="2"/>
      <c r="Y488" s="2"/>
      <c r="Z488" s="118"/>
      <c r="AA488" s="118"/>
      <c r="AB488" s="115"/>
      <c r="AC488" s="2"/>
      <c r="AD488" s="2"/>
    </row>
    <row r="489" spans="1:30" ht="15" customHeight="1">
      <c r="A489" s="2"/>
      <c r="B489" s="2"/>
      <c r="C489" s="2"/>
      <c r="D489" s="251"/>
      <c r="E489" s="2"/>
      <c r="F489" s="2"/>
      <c r="G489" s="118"/>
      <c r="H489" s="233"/>
      <c r="I489" s="115"/>
      <c r="J489" s="115"/>
      <c r="K489" s="2"/>
      <c r="L489" s="2"/>
      <c r="M489" s="2"/>
      <c r="N489" s="2"/>
      <c r="O489" s="2"/>
      <c r="P489" s="215"/>
      <c r="Q489" s="215"/>
      <c r="R489" s="215"/>
      <c r="S489" s="2"/>
      <c r="T489" s="2"/>
      <c r="U489" s="2"/>
      <c r="V489" s="2"/>
      <c r="W489" s="2"/>
      <c r="X489" s="2"/>
      <c r="Y489" s="2"/>
      <c r="Z489" s="118"/>
      <c r="AA489" s="118"/>
      <c r="AB489" s="115"/>
      <c r="AC489" s="2"/>
      <c r="AD489" s="2"/>
    </row>
    <row r="490" spans="1:30" ht="15" customHeight="1">
      <c r="A490" s="2"/>
      <c r="B490" s="2"/>
      <c r="C490" s="2"/>
      <c r="D490" s="251"/>
      <c r="E490" s="2"/>
      <c r="F490" s="2"/>
      <c r="G490" s="118"/>
      <c r="H490" s="233"/>
      <c r="I490" s="115"/>
      <c r="J490" s="115"/>
      <c r="K490" s="2"/>
      <c r="L490" s="2"/>
      <c r="M490" s="2"/>
      <c r="N490" s="2"/>
      <c r="O490" s="2"/>
      <c r="P490" s="215"/>
      <c r="Q490" s="215"/>
      <c r="R490" s="215"/>
      <c r="S490" s="2"/>
      <c r="T490" s="2"/>
      <c r="U490" s="2"/>
      <c r="V490" s="2"/>
      <c r="W490" s="2"/>
      <c r="X490" s="2"/>
      <c r="Y490" s="2"/>
      <c r="Z490" s="118"/>
      <c r="AA490" s="118"/>
      <c r="AB490" s="115"/>
      <c r="AC490" s="2"/>
      <c r="AD490" s="2"/>
    </row>
    <row r="491" spans="1:30" ht="15" customHeight="1">
      <c r="A491" s="2"/>
      <c r="B491" s="2"/>
      <c r="C491" s="2"/>
      <c r="D491" s="251"/>
      <c r="E491" s="2"/>
      <c r="F491" s="2"/>
      <c r="G491" s="118"/>
      <c r="H491" s="233"/>
      <c r="I491" s="115"/>
      <c r="J491" s="115"/>
      <c r="K491" s="2"/>
      <c r="L491" s="2"/>
      <c r="M491" s="2"/>
      <c r="N491" s="2"/>
      <c r="O491" s="2"/>
      <c r="P491" s="215"/>
      <c r="Q491" s="215"/>
      <c r="R491" s="215"/>
      <c r="S491" s="2"/>
      <c r="T491" s="2"/>
      <c r="U491" s="2"/>
      <c r="V491" s="2"/>
      <c r="W491" s="2"/>
      <c r="X491" s="2"/>
      <c r="Y491" s="2"/>
      <c r="Z491" s="118"/>
      <c r="AA491" s="118"/>
      <c r="AB491" s="115"/>
      <c r="AC491" s="2"/>
      <c r="AD491" s="2"/>
    </row>
    <row r="492" spans="1:30" ht="15" customHeight="1">
      <c r="A492" s="2"/>
      <c r="B492" s="2"/>
      <c r="C492" s="2"/>
      <c r="D492" s="251"/>
      <c r="E492" s="2"/>
      <c r="F492" s="2"/>
      <c r="G492" s="118"/>
      <c r="H492" s="233"/>
      <c r="I492" s="115"/>
      <c r="J492" s="115"/>
      <c r="K492" s="2"/>
      <c r="L492" s="2"/>
      <c r="M492" s="2"/>
      <c r="N492" s="2"/>
      <c r="O492" s="2"/>
      <c r="P492" s="215"/>
      <c r="Q492" s="215"/>
      <c r="R492" s="215"/>
      <c r="S492" s="2"/>
      <c r="T492" s="2"/>
      <c r="U492" s="2"/>
      <c r="V492" s="2"/>
      <c r="W492" s="2"/>
      <c r="X492" s="2"/>
      <c r="Y492" s="2"/>
      <c r="Z492" s="118"/>
      <c r="AA492" s="118"/>
      <c r="AB492" s="115"/>
      <c r="AC492" s="2"/>
      <c r="AD492" s="2"/>
    </row>
    <row r="493" spans="1:30" ht="15" customHeight="1">
      <c r="A493" s="2"/>
      <c r="B493" s="2"/>
      <c r="C493" s="2"/>
      <c r="D493" s="251"/>
      <c r="E493" s="2"/>
      <c r="F493" s="2"/>
      <c r="G493" s="118"/>
      <c r="H493" s="233"/>
      <c r="I493" s="115"/>
      <c r="J493" s="115"/>
      <c r="K493" s="2"/>
      <c r="L493" s="2"/>
      <c r="M493" s="2"/>
      <c r="N493" s="2"/>
      <c r="O493" s="2"/>
      <c r="P493" s="215"/>
      <c r="Q493" s="215"/>
      <c r="R493" s="215"/>
      <c r="S493" s="2"/>
      <c r="T493" s="2"/>
      <c r="U493" s="2"/>
      <c r="V493" s="2"/>
      <c r="W493" s="2"/>
      <c r="X493" s="2"/>
      <c r="Y493" s="2"/>
      <c r="Z493" s="118"/>
      <c r="AA493" s="118"/>
      <c r="AB493" s="115"/>
      <c r="AC493" s="2"/>
      <c r="AD493" s="2"/>
    </row>
    <row r="494" spans="1:30" ht="15" customHeight="1">
      <c r="A494" s="2"/>
      <c r="B494" s="2"/>
      <c r="C494" s="2"/>
      <c r="D494" s="251"/>
      <c r="E494" s="2"/>
      <c r="F494" s="2"/>
      <c r="G494" s="118"/>
      <c r="H494" s="233"/>
      <c r="I494" s="115"/>
      <c r="J494" s="115"/>
      <c r="K494" s="2"/>
      <c r="L494" s="2"/>
      <c r="M494" s="2"/>
      <c r="N494" s="2"/>
      <c r="O494" s="2"/>
      <c r="P494" s="215"/>
      <c r="Q494" s="215"/>
      <c r="R494" s="215"/>
      <c r="S494" s="2"/>
      <c r="T494" s="2"/>
      <c r="U494" s="2"/>
      <c r="V494" s="2"/>
      <c r="W494" s="2"/>
      <c r="X494" s="2"/>
      <c r="Y494" s="2"/>
      <c r="Z494" s="118"/>
      <c r="AA494" s="118"/>
      <c r="AB494" s="115"/>
      <c r="AC494" s="2"/>
      <c r="AD494" s="2"/>
    </row>
    <row r="495" spans="1:30" ht="15" customHeight="1">
      <c r="A495" s="2"/>
      <c r="B495" s="2"/>
      <c r="C495" s="2"/>
      <c r="D495" s="251"/>
      <c r="E495" s="2"/>
      <c r="F495" s="2"/>
      <c r="G495" s="118"/>
      <c r="H495" s="233"/>
      <c r="I495" s="115"/>
      <c r="J495" s="115"/>
      <c r="K495" s="2"/>
      <c r="L495" s="2"/>
      <c r="M495" s="2"/>
      <c r="N495" s="2"/>
      <c r="O495" s="2"/>
      <c r="P495" s="215"/>
      <c r="Q495" s="215"/>
      <c r="R495" s="215"/>
      <c r="S495" s="2"/>
      <c r="T495" s="2"/>
      <c r="U495" s="2"/>
      <c r="V495" s="2"/>
      <c r="W495" s="2"/>
      <c r="X495" s="2"/>
      <c r="Y495" s="2"/>
      <c r="Z495" s="118"/>
      <c r="AA495" s="118"/>
      <c r="AB495" s="115"/>
      <c r="AC495" s="2"/>
      <c r="AD495" s="2"/>
    </row>
    <row r="496" spans="1:30" ht="15" customHeight="1">
      <c r="A496" s="2"/>
      <c r="B496" s="2"/>
      <c r="C496" s="2"/>
      <c r="D496" s="251"/>
      <c r="E496" s="2"/>
      <c r="F496" s="2"/>
      <c r="G496" s="118"/>
      <c r="H496" s="233"/>
      <c r="I496" s="115"/>
      <c r="J496" s="115"/>
      <c r="K496" s="2"/>
      <c r="L496" s="2"/>
      <c r="M496" s="2"/>
      <c r="N496" s="2"/>
      <c r="O496" s="2"/>
      <c r="P496" s="215"/>
      <c r="Q496" s="215"/>
      <c r="R496" s="215"/>
      <c r="S496" s="2"/>
      <c r="T496" s="2"/>
      <c r="U496" s="2"/>
      <c r="V496" s="2"/>
      <c r="W496" s="2"/>
      <c r="X496" s="2"/>
      <c r="Y496" s="2"/>
      <c r="Z496" s="118"/>
      <c r="AA496" s="118"/>
      <c r="AB496" s="115"/>
      <c r="AC496" s="2"/>
      <c r="AD496" s="2"/>
    </row>
    <row r="497" spans="1:30" ht="15" customHeight="1">
      <c r="A497" s="2"/>
      <c r="B497" s="2"/>
      <c r="C497" s="2"/>
      <c r="D497" s="251"/>
      <c r="E497" s="2"/>
      <c r="F497" s="2"/>
      <c r="G497" s="118"/>
      <c r="H497" s="233"/>
      <c r="I497" s="115"/>
      <c r="J497" s="115"/>
      <c r="K497" s="2"/>
      <c r="L497" s="2"/>
      <c r="M497" s="2"/>
      <c r="N497" s="2"/>
      <c r="O497" s="2"/>
      <c r="P497" s="215"/>
      <c r="Q497" s="215"/>
      <c r="R497" s="215"/>
      <c r="S497" s="2"/>
      <c r="T497" s="2"/>
      <c r="U497" s="2"/>
      <c r="V497" s="2"/>
      <c r="W497" s="2"/>
      <c r="X497" s="2"/>
      <c r="Y497" s="2"/>
      <c r="Z497" s="118"/>
      <c r="AA497" s="118"/>
      <c r="AB497" s="115"/>
      <c r="AC497" s="2"/>
      <c r="AD497" s="2"/>
    </row>
    <row r="498" spans="1:30" ht="15" customHeight="1">
      <c r="A498" s="2"/>
      <c r="B498" s="2"/>
      <c r="C498" s="2"/>
      <c r="D498" s="251"/>
      <c r="E498" s="2"/>
      <c r="F498" s="2"/>
      <c r="G498" s="118"/>
      <c r="H498" s="233"/>
      <c r="I498" s="115"/>
      <c r="J498" s="115"/>
      <c r="K498" s="2"/>
      <c r="L498" s="2"/>
      <c r="M498" s="2"/>
      <c r="N498" s="2"/>
      <c r="O498" s="2"/>
      <c r="P498" s="215"/>
      <c r="Q498" s="215"/>
      <c r="R498" s="215"/>
      <c r="S498" s="2"/>
      <c r="T498" s="2"/>
      <c r="U498" s="2"/>
      <c r="V498" s="2"/>
      <c r="W498" s="2"/>
      <c r="X498" s="2"/>
      <c r="Y498" s="2"/>
      <c r="Z498" s="118"/>
      <c r="AA498" s="118"/>
      <c r="AB498" s="115"/>
      <c r="AC498" s="2"/>
      <c r="AD498" s="2"/>
    </row>
    <row r="499" spans="1:30" ht="15" customHeight="1">
      <c r="A499" s="2"/>
      <c r="B499" s="2"/>
      <c r="C499" s="2"/>
      <c r="D499" s="251"/>
      <c r="E499" s="2"/>
      <c r="F499" s="2"/>
      <c r="G499" s="118"/>
      <c r="H499" s="233"/>
      <c r="I499" s="115"/>
      <c r="J499" s="115"/>
      <c r="K499" s="2"/>
      <c r="L499" s="2"/>
      <c r="M499" s="2"/>
      <c r="N499" s="2"/>
      <c r="O499" s="2"/>
      <c r="P499" s="215"/>
      <c r="Q499" s="215"/>
      <c r="R499" s="215"/>
      <c r="S499" s="2"/>
      <c r="T499" s="2"/>
      <c r="U499" s="2"/>
      <c r="V499" s="2"/>
      <c r="W499" s="2"/>
      <c r="X499" s="2"/>
      <c r="Y499" s="2"/>
      <c r="Z499" s="118"/>
      <c r="AA499" s="118"/>
      <c r="AB499" s="115"/>
      <c r="AC499" s="2"/>
      <c r="AD499" s="2"/>
    </row>
    <row r="500" spans="1:30" ht="15" customHeight="1">
      <c r="A500" s="2"/>
      <c r="B500" s="2"/>
      <c r="C500" s="2"/>
      <c r="D500" s="251"/>
      <c r="E500" s="2"/>
      <c r="F500" s="2"/>
      <c r="G500" s="118"/>
      <c r="H500" s="233"/>
      <c r="I500" s="115"/>
      <c r="J500" s="115"/>
      <c r="K500" s="2"/>
      <c r="L500" s="2"/>
      <c r="M500" s="2"/>
      <c r="N500" s="2"/>
      <c r="O500" s="2"/>
      <c r="P500" s="215"/>
      <c r="Q500" s="215"/>
      <c r="R500" s="215"/>
      <c r="S500" s="2"/>
      <c r="T500" s="2"/>
      <c r="U500" s="2"/>
      <c r="V500" s="2"/>
      <c r="W500" s="2"/>
      <c r="X500" s="2"/>
      <c r="Y500" s="2"/>
      <c r="Z500" s="118"/>
      <c r="AA500" s="118"/>
      <c r="AB500" s="115"/>
      <c r="AC500" s="2"/>
      <c r="AD500" s="2"/>
    </row>
    <row r="501" spans="1:30" ht="15" customHeight="1">
      <c r="A501" s="2"/>
      <c r="B501" s="2"/>
      <c r="C501" s="2"/>
      <c r="D501" s="251"/>
      <c r="E501" s="2"/>
      <c r="F501" s="2"/>
      <c r="G501" s="118"/>
      <c r="H501" s="233"/>
      <c r="I501" s="115"/>
      <c r="J501" s="115"/>
      <c r="K501" s="2"/>
      <c r="L501" s="2"/>
      <c r="M501" s="2"/>
      <c r="N501" s="2"/>
      <c r="O501" s="2"/>
      <c r="P501" s="215"/>
      <c r="Q501" s="215"/>
      <c r="R501" s="215"/>
      <c r="S501" s="2"/>
      <c r="T501" s="2"/>
      <c r="U501" s="2"/>
      <c r="V501" s="2"/>
      <c r="W501" s="2"/>
      <c r="X501" s="2"/>
      <c r="Y501" s="2"/>
      <c r="Z501" s="118"/>
      <c r="AA501" s="118"/>
      <c r="AB501" s="115"/>
      <c r="AC501" s="2"/>
      <c r="AD501" s="2"/>
    </row>
    <row r="502" spans="1:30" ht="15" customHeight="1">
      <c r="A502" s="2"/>
      <c r="B502" s="2"/>
      <c r="C502" s="2"/>
      <c r="D502" s="251"/>
      <c r="E502" s="2"/>
      <c r="F502" s="2"/>
      <c r="G502" s="118"/>
      <c r="H502" s="233"/>
      <c r="I502" s="115"/>
      <c r="J502" s="115"/>
      <c r="K502" s="2"/>
      <c r="L502" s="2"/>
      <c r="M502" s="2"/>
      <c r="N502" s="2"/>
      <c r="O502" s="2"/>
      <c r="P502" s="215"/>
      <c r="Q502" s="215"/>
      <c r="R502" s="215"/>
      <c r="S502" s="2"/>
      <c r="T502" s="2"/>
      <c r="U502" s="2"/>
      <c r="V502" s="2"/>
      <c r="W502" s="2"/>
      <c r="X502" s="2"/>
      <c r="Y502" s="2"/>
      <c r="Z502" s="118"/>
      <c r="AA502" s="118"/>
      <c r="AB502" s="115"/>
      <c r="AC502" s="2"/>
      <c r="AD502" s="2"/>
    </row>
    <row r="503" spans="1:30" ht="15" customHeight="1">
      <c r="A503" s="2"/>
      <c r="B503" s="2"/>
      <c r="C503" s="2"/>
      <c r="D503" s="251"/>
      <c r="E503" s="2"/>
      <c r="F503" s="2"/>
      <c r="G503" s="118"/>
      <c r="H503" s="233"/>
      <c r="I503" s="115"/>
      <c r="J503" s="115"/>
      <c r="K503" s="2"/>
      <c r="L503" s="2"/>
      <c r="M503" s="2"/>
      <c r="N503" s="2"/>
      <c r="O503" s="2"/>
      <c r="P503" s="215"/>
      <c r="Q503" s="215"/>
      <c r="R503" s="215"/>
      <c r="S503" s="2"/>
      <c r="T503" s="2"/>
      <c r="U503" s="2"/>
      <c r="V503" s="2"/>
      <c r="W503" s="2"/>
      <c r="X503" s="2"/>
      <c r="Y503" s="2"/>
      <c r="Z503" s="118"/>
      <c r="AA503" s="118"/>
      <c r="AB503" s="115"/>
      <c r="AC503" s="2"/>
      <c r="AD503" s="2"/>
    </row>
    <row r="504" spans="1:30" ht="15" customHeight="1">
      <c r="A504" s="2"/>
      <c r="B504" s="2"/>
      <c r="C504" s="2"/>
      <c r="D504" s="251"/>
      <c r="E504" s="2"/>
      <c r="F504" s="2"/>
      <c r="G504" s="118"/>
      <c r="H504" s="233"/>
      <c r="I504" s="115"/>
      <c r="J504" s="115"/>
      <c r="K504" s="2"/>
      <c r="L504" s="2"/>
      <c r="M504" s="2"/>
      <c r="N504" s="2"/>
      <c r="O504" s="2"/>
      <c r="P504" s="215"/>
      <c r="Q504" s="215"/>
      <c r="R504" s="215"/>
      <c r="S504" s="2"/>
      <c r="T504" s="2"/>
      <c r="U504" s="2"/>
      <c r="V504" s="2"/>
      <c r="W504" s="2"/>
      <c r="X504" s="2"/>
      <c r="Y504" s="2"/>
      <c r="Z504" s="118"/>
      <c r="AA504" s="118"/>
      <c r="AB504" s="115"/>
      <c r="AC504" s="2"/>
      <c r="AD504" s="2"/>
    </row>
    <row r="505" spans="1:30" ht="15" customHeight="1">
      <c r="A505" s="2"/>
      <c r="B505" s="2"/>
      <c r="C505" s="2"/>
      <c r="D505" s="251"/>
      <c r="E505" s="2"/>
      <c r="F505" s="2"/>
      <c r="G505" s="118"/>
      <c r="H505" s="233"/>
      <c r="I505" s="115"/>
      <c r="J505" s="115"/>
      <c r="K505" s="2"/>
      <c r="L505" s="2"/>
      <c r="M505" s="2"/>
      <c r="N505" s="2"/>
      <c r="O505" s="2"/>
      <c r="P505" s="215"/>
      <c r="Q505" s="215"/>
      <c r="R505" s="215"/>
      <c r="S505" s="2"/>
      <c r="T505" s="2"/>
      <c r="U505" s="2"/>
      <c r="V505" s="2"/>
      <c r="W505" s="2"/>
      <c r="X505" s="2"/>
      <c r="Y505" s="2"/>
      <c r="Z505" s="118"/>
      <c r="AA505" s="118"/>
      <c r="AB505" s="115"/>
      <c r="AC505" s="2"/>
      <c r="AD505" s="2"/>
    </row>
    <row r="506" spans="1:30" ht="15" customHeight="1">
      <c r="A506" s="2"/>
      <c r="B506" s="2"/>
      <c r="C506" s="2"/>
      <c r="D506" s="251"/>
      <c r="E506" s="2"/>
      <c r="F506" s="2"/>
      <c r="G506" s="118"/>
      <c r="H506" s="233"/>
      <c r="I506" s="115"/>
      <c r="J506" s="115"/>
      <c r="K506" s="2"/>
      <c r="L506" s="2"/>
      <c r="M506" s="2"/>
      <c r="N506" s="2"/>
      <c r="O506" s="2"/>
      <c r="P506" s="215"/>
      <c r="Q506" s="215"/>
      <c r="R506" s="215"/>
      <c r="S506" s="2"/>
      <c r="T506" s="2"/>
      <c r="U506" s="2"/>
      <c r="V506" s="2"/>
      <c r="W506" s="2"/>
      <c r="X506" s="2"/>
      <c r="Y506" s="2"/>
      <c r="Z506" s="118"/>
      <c r="AA506" s="118"/>
      <c r="AB506" s="115"/>
      <c r="AC506" s="2"/>
      <c r="AD506" s="2"/>
    </row>
    <row r="507" spans="1:30" ht="15" customHeight="1">
      <c r="A507" s="2"/>
      <c r="B507" s="2"/>
      <c r="C507" s="2"/>
      <c r="D507" s="251"/>
      <c r="E507" s="2"/>
      <c r="F507" s="2"/>
      <c r="G507" s="118"/>
      <c r="H507" s="233"/>
      <c r="I507" s="115"/>
      <c r="J507" s="115"/>
      <c r="K507" s="2"/>
      <c r="L507" s="2"/>
      <c r="M507" s="2"/>
      <c r="N507" s="2"/>
      <c r="O507" s="2"/>
      <c r="P507" s="215"/>
      <c r="Q507" s="215"/>
      <c r="R507" s="215"/>
      <c r="S507" s="2"/>
      <c r="T507" s="2"/>
      <c r="U507" s="2"/>
      <c r="V507" s="2"/>
      <c r="W507" s="2"/>
      <c r="X507" s="2"/>
      <c r="Y507" s="2"/>
      <c r="Z507" s="118"/>
      <c r="AA507" s="118"/>
      <c r="AB507" s="115"/>
      <c r="AC507" s="2"/>
      <c r="AD507" s="2"/>
    </row>
    <row r="508" spans="1:30" ht="15" customHeight="1">
      <c r="A508" s="2"/>
      <c r="B508" s="2"/>
      <c r="C508" s="2"/>
      <c r="D508" s="251"/>
      <c r="E508" s="2"/>
      <c r="F508" s="2"/>
      <c r="G508" s="118"/>
      <c r="H508" s="233"/>
      <c r="I508" s="115"/>
      <c r="J508" s="115"/>
      <c r="K508" s="2"/>
      <c r="L508" s="2"/>
      <c r="M508" s="2"/>
      <c r="N508" s="2"/>
      <c r="O508" s="2"/>
      <c r="P508" s="215"/>
      <c r="Q508" s="215"/>
      <c r="R508" s="215"/>
      <c r="S508" s="2"/>
      <c r="T508" s="2"/>
      <c r="U508" s="2"/>
      <c r="V508" s="2"/>
      <c r="W508" s="2"/>
      <c r="X508" s="2"/>
      <c r="Y508" s="2"/>
      <c r="Z508" s="118"/>
      <c r="AA508" s="118"/>
      <c r="AB508" s="115"/>
      <c r="AC508" s="2"/>
      <c r="AD508" s="2"/>
    </row>
    <row r="509" spans="1:30" ht="15" customHeight="1">
      <c r="A509" s="2"/>
      <c r="B509" s="2"/>
      <c r="C509" s="2"/>
      <c r="D509" s="251"/>
      <c r="E509" s="2"/>
      <c r="F509" s="2"/>
      <c r="G509" s="118"/>
      <c r="H509" s="233"/>
      <c r="I509" s="115"/>
      <c r="J509" s="115"/>
      <c r="K509" s="2"/>
      <c r="L509" s="2"/>
      <c r="M509" s="2"/>
      <c r="N509" s="2"/>
      <c r="O509" s="2"/>
      <c r="P509" s="215"/>
      <c r="Q509" s="215"/>
      <c r="R509" s="215"/>
      <c r="S509" s="2"/>
      <c r="T509" s="2"/>
      <c r="U509" s="2"/>
      <c r="V509" s="2"/>
      <c r="W509" s="2"/>
      <c r="X509" s="2"/>
      <c r="Y509" s="2"/>
      <c r="Z509" s="118"/>
      <c r="AA509" s="118"/>
      <c r="AB509" s="115"/>
      <c r="AC509" s="2"/>
      <c r="AD509" s="2"/>
    </row>
    <row r="510" spans="1:30" ht="15" customHeight="1">
      <c r="A510" s="2"/>
      <c r="B510" s="2"/>
      <c r="C510" s="2"/>
      <c r="D510" s="251"/>
      <c r="E510" s="2"/>
      <c r="F510" s="2"/>
      <c r="G510" s="118"/>
      <c r="H510" s="233"/>
      <c r="I510" s="115"/>
      <c r="J510" s="115"/>
      <c r="K510" s="2"/>
      <c r="L510" s="2"/>
      <c r="M510" s="2"/>
      <c r="N510" s="2"/>
      <c r="O510" s="2"/>
      <c r="P510" s="215"/>
      <c r="Q510" s="215"/>
      <c r="R510" s="215"/>
      <c r="S510" s="2"/>
      <c r="T510" s="2"/>
      <c r="U510" s="2"/>
      <c r="V510" s="2"/>
      <c r="W510" s="2"/>
      <c r="X510" s="2"/>
      <c r="Y510" s="2"/>
      <c r="Z510" s="118"/>
      <c r="AA510" s="118"/>
      <c r="AB510" s="115"/>
      <c r="AC510" s="2"/>
      <c r="AD510" s="2"/>
    </row>
    <row r="511" spans="1:30" ht="15" customHeight="1">
      <c r="A511" s="2"/>
      <c r="B511" s="2"/>
      <c r="C511" s="2"/>
      <c r="D511" s="251"/>
      <c r="E511" s="2"/>
      <c r="F511" s="2"/>
      <c r="G511" s="118"/>
      <c r="H511" s="233"/>
      <c r="I511" s="115"/>
      <c r="J511" s="115"/>
      <c r="K511" s="2"/>
      <c r="L511" s="2"/>
      <c r="M511" s="2"/>
      <c r="N511" s="2"/>
      <c r="O511" s="2"/>
      <c r="P511" s="215"/>
      <c r="Q511" s="215"/>
      <c r="R511" s="215"/>
      <c r="S511" s="2"/>
      <c r="T511" s="2"/>
      <c r="U511" s="2"/>
      <c r="V511" s="2"/>
      <c r="W511" s="2"/>
      <c r="X511" s="2"/>
      <c r="Y511" s="2"/>
      <c r="Z511" s="118"/>
      <c r="AA511" s="118"/>
      <c r="AB511" s="115"/>
      <c r="AC511" s="2"/>
      <c r="AD511" s="2"/>
    </row>
    <row r="512" spans="1:30" ht="15" customHeight="1">
      <c r="A512" s="2"/>
      <c r="B512" s="2"/>
      <c r="C512" s="2"/>
      <c r="D512" s="251"/>
      <c r="E512" s="2"/>
      <c r="F512" s="2"/>
      <c r="G512" s="118"/>
      <c r="H512" s="233"/>
      <c r="I512" s="115"/>
      <c r="J512" s="115"/>
      <c r="K512" s="2"/>
      <c r="L512" s="2"/>
      <c r="M512" s="2"/>
      <c r="N512" s="2"/>
      <c r="O512" s="2"/>
      <c r="P512" s="215"/>
      <c r="Q512" s="215"/>
      <c r="R512" s="215"/>
      <c r="S512" s="2"/>
      <c r="T512" s="2"/>
      <c r="U512" s="2"/>
      <c r="V512" s="2"/>
      <c r="W512" s="2"/>
      <c r="X512" s="2"/>
      <c r="Y512" s="2"/>
      <c r="Z512" s="118"/>
      <c r="AA512" s="118"/>
      <c r="AB512" s="115"/>
      <c r="AC512" s="2"/>
      <c r="AD512" s="2"/>
    </row>
    <row r="513" spans="1:30" ht="15" customHeight="1">
      <c r="A513" s="2"/>
      <c r="B513" s="2"/>
      <c r="C513" s="2"/>
      <c r="D513" s="251"/>
      <c r="E513" s="2"/>
      <c r="F513" s="2"/>
      <c r="G513" s="118"/>
      <c r="H513" s="233"/>
      <c r="I513" s="115"/>
      <c r="J513" s="115"/>
      <c r="K513" s="2"/>
      <c r="L513" s="2"/>
      <c r="M513" s="2"/>
      <c r="N513" s="2"/>
      <c r="O513" s="2"/>
      <c r="P513" s="215"/>
      <c r="Q513" s="215"/>
      <c r="R513" s="215"/>
      <c r="S513" s="2"/>
      <c r="T513" s="2"/>
      <c r="U513" s="2"/>
      <c r="V513" s="2"/>
      <c r="W513" s="2"/>
      <c r="X513" s="2"/>
      <c r="Y513" s="2"/>
      <c r="Z513" s="118"/>
      <c r="AA513" s="118"/>
      <c r="AB513" s="115"/>
      <c r="AC513" s="2"/>
      <c r="AD513" s="2"/>
    </row>
    <row r="514" spans="1:30" ht="15" customHeight="1">
      <c r="A514" s="2"/>
      <c r="B514" s="2"/>
      <c r="C514" s="2"/>
      <c r="D514" s="251"/>
      <c r="E514" s="2"/>
      <c r="F514" s="2"/>
      <c r="G514" s="118"/>
      <c r="H514" s="233"/>
      <c r="I514" s="115"/>
      <c r="J514" s="115"/>
      <c r="K514" s="2"/>
      <c r="L514" s="2"/>
      <c r="M514" s="2"/>
      <c r="N514" s="2"/>
      <c r="O514" s="2"/>
      <c r="P514" s="215"/>
      <c r="Q514" s="215"/>
      <c r="R514" s="215"/>
      <c r="S514" s="2"/>
      <c r="T514" s="2"/>
      <c r="U514" s="2"/>
      <c r="V514" s="2"/>
      <c r="W514" s="2"/>
      <c r="X514" s="2"/>
      <c r="Y514" s="2"/>
      <c r="Z514" s="118"/>
      <c r="AA514" s="118"/>
      <c r="AB514" s="115"/>
      <c r="AC514" s="2"/>
      <c r="AD514" s="2"/>
    </row>
    <row r="515" spans="1:30" ht="15" customHeight="1">
      <c r="A515" s="2"/>
      <c r="B515" s="2"/>
      <c r="C515" s="2"/>
      <c r="D515" s="251"/>
      <c r="E515" s="2"/>
      <c r="F515" s="2"/>
      <c r="G515" s="118"/>
      <c r="H515" s="233"/>
      <c r="I515" s="115"/>
      <c r="J515" s="115"/>
      <c r="K515" s="2"/>
      <c r="L515" s="2"/>
      <c r="M515" s="2"/>
      <c r="N515" s="2"/>
      <c r="O515" s="2"/>
      <c r="P515" s="215"/>
      <c r="Q515" s="215"/>
      <c r="R515" s="215"/>
      <c r="S515" s="2"/>
      <c r="T515" s="2"/>
      <c r="U515" s="2"/>
      <c r="V515" s="2"/>
      <c r="W515" s="2"/>
      <c r="X515" s="2"/>
      <c r="Y515" s="2"/>
      <c r="Z515" s="118"/>
      <c r="AA515" s="118"/>
      <c r="AB515" s="115"/>
      <c r="AC515" s="2"/>
      <c r="AD515" s="2"/>
    </row>
    <row r="516" spans="1:30" ht="15" customHeight="1">
      <c r="A516" s="2"/>
      <c r="B516" s="2"/>
      <c r="C516" s="2"/>
      <c r="D516" s="251"/>
      <c r="E516" s="2"/>
      <c r="F516" s="2"/>
      <c r="G516" s="118"/>
      <c r="H516" s="233"/>
      <c r="I516" s="115"/>
      <c r="J516" s="115"/>
      <c r="K516" s="2"/>
      <c r="L516" s="2"/>
      <c r="M516" s="2"/>
      <c r="N516" s="2"/>
      <c r="O516" s="2"/>
      <c r="P516" s="215"/>
      <c r="Q516" s="215"/>
      <c r="R516" s="215"/>
      <c r="S516" s="2"/>
      <c r="T516" s="2"/>
      <c r="U516" s="2"/>
      <c r="V516" s="2"/>
      <c r="W516" s="2"/>
      <c r="X516" s="2"/>
      <c r="Y516" s="2"/>
      <c r="Z516" s="118"/>
      <c r="AA516" s="118"/>
      <c r="AB516" s="115"/>
      <c r="AC516" s="2"/>
      <c r="AD516" s="2"/>
    </row>
    <row r="517" spans="1:30" ht="15" customHeight="1">
      <c r="A517" s="2"/>
      <c r="B517" s="2"/>
      <c r="C517" s="2"/>
      <c r="D517" s="251"/>
      <c r="E517" s="2"/>
      <c r="F517" s="2"/>
      <c r="G517" s="118"/>
      <c r="H517" s="233"/>
      <c r="I517" s="115"/>
      <c r="J517" s="115"/>
      <c r="K517" s="2"/>
      <c r="L517" s="2"/>
      <c r="M517" s="2"/>
      <c r="N517" s="2"/>
      <c r="O517" s="2"/>
      <c r="P517" s="215"/>
      <c r="Q517" s="215"/>
      <c r="R517" s="215"/>
      <c r="S517" s="2"/>
      <c r="T517" s="2"/>
      <c r="U517" s="2"/>
      <c r="V517" s="2"/>
      <c r="W517" s="2"/>
      <c r="X517" s="2"/>
      <c r="Y517" s="2"/>
      <c r="Z517" s="118"/>
      <c r="AA517" s="118"/>
      <c r="AB517" s="115"/>
      <c r="AC517" s="2"/>
      <c r="AD517" s="2"/>
    </row>
    <row r="518" spans="1:30" ht="15" customHeight="1">
      <c r="A518" s="2"/>
      <c r="B518" s="2"/>
      <c r="C518" s="2"/>
      <c r="D518" s="251"/>
      <c r="E518" s="2"/>
      <c r="F518" s="2"/>
      <c r="G518" s="118"/>
      <c r="H518" s="233"/>
      <c r="I518" s="115"/>
      <c r="J518" s="115"/>
      <c r="K518" s="2"/>
      <c r="L518" s="2"/>
      <c r="M518" s="2"/>
      <c r="N518" s="2"/>
      <c r="O518" s="2"/>
      <c r="P518" s="215"/>
      <c r="Q518" s="215"/>
      <c r="R518" s="215"/>
      <c r="S518" s="2"/>
      <c r="T518" s="2"/>
      <c r="U518" s="2"/>
      <c r="V518" s="2"/>
      <c r="W518" s="2"/>
      <c r="X518" s="2"/>
      <c r="Y518" s="2"/>
      <c r="Z518" s="118"/>
      <c r="AA518" s="118"/>
      <c r="AB518" s="115"/>
      <c r="AC518" s="2"/>
      <c r="AD518" s="2"/>
    </row>
    <row r="519" spans="1:30" ht="15" customHeight="1">
      <c r="A519" s="2"/>
      <c r="B519" s="2"/>
      <c r="C519" s="2"/>
      <c r="D519" s="251"/>
      <c r="E519" s="2"/>
      <c r="F519" s="2"/>
      <c r="G519" s="118"/>
      <c r="H519" s="233"/>
      <c r="I519" s="115"/>
      <c r="J519" s="115"/>
      <c r="K519" s="2"/>
      <c r="L519" s="2"/>
      <c r="M519" s="2"/>
      <c r="N519" s="2"/>
      <c r="O519" s="2"/>
      <c r="P519" s="215"/>
      <c r="Q519" s="215"/>
      <c r="R519" s="215"/>
      <c r="S519" s="2"/>
      <c r="T519" s="2"/>
      <c r="U519" s="2"/>
      <c r="V519" s="2"/>
      <c r="W519" s="2"/>
      <c r="X519" s="2"/>
      <c r="Y519" s="2"/>
      <c r="Z519" s="118"/>
      <c r="AA519" s="118"/>
      <c r="AB519" s="115"/>
      <c r="AC519" s="2"/>
      <c r="AD519" s="2"/>
    </row>
    <row r="520" spans="1:30" ht="15" customHeight="1">
      <c r="A520" s="2"/>
      <c r="B520" s="2"/>
      <c r="C520" s="2"/>
      <c r="D520" s="251"/>
      <c r="E520" s="2"/>
      <c r="F520" s="2"/>
      <c r="G520" s="118"/>
      <c r="H520" s="233"/>
      <c r="I520" s="115"/>
      <c r="J520" s="115"/>
      <c r="K520" s="2"/>
      <c r="L520" s="2"/>
      <c r="M520" s="2"/>
      <c r="N520" s="2"/>
      <c r="O520" s="2"/>
      <c r="P520" s="215"/>
      <c r="Q520" s="215"/>
      <c r="R520" s="215"/>
      <c r="S520" s="2"/>
      <c r="T520" s="2"/>
      <c r="U520" s="2"/>
      <c r="V520" s="2"/>
      <c r="W520" s="2"/>
      <c r="X520" s="2"/>
      <c r="Y520" s="2"/>
      <c r="Z520" s="118"/>
      <c r="AA520" s="118"/>
      <c r="AB520" s="115"/>
      <c r="AC520" s="2"/>
      <c r="AD520" s="2"/>
    </row>
    <row r="521" spans="1:30" ht="15" customHeight="1">
      <c r="A521" s="2"/>
      <c r="B521" s="2"/>
      <c r="C521" s="2"/>
      <c r="D521" s="251"/>
      <c r="E521" s="2"/>
      <c r="F521" s="2"/>
      <c r="G521" s="118"/>
      <c r="H521" s="233"/>
      <c r="I521" s="115"/>
      <c r="J521" s="115"/>
      <c r="K521" s="2"/>
      <c r="L521" s="2"/>
      <c r="M521" s="2"/>
      <c r="N521" s="2"/>
      <c r="O521" s="2"/>
      <c r="P521" s="215"/>
      <c r="Q521" s="215"/>
      <c r="R521" s="215"/>
      <c r="S521" s="2"/>
      <c r="T521" s="2"/>
      <c r="U521" s="2"/>
      <c r="V521" s="2"/>
      <c r="W521" s="2"/>
      <c r="X521" s="2"/>
      <c r="Y521" s="2"/>
      <c r="Z521" s="118"/>
      <c r="AA521" s="118"/>
      <c r="AB521" s="115"/>
      <c r="AC521" s="2"/>
      <c r="AD521" s="2"/>
    </row>
    <row r="522" spans="1:30" ht="15" customHeight="1">
      <c r="A522" s="2"/>
      <c r="B522" s="2"/>
      <c r="C522" s="2"/>
      <c r="D522" s="251"/>
      <c r="E522" s="2"/>
      <c r="F522" s="2"/>
      <c r="G522" s="118"/>
      <c r="H522" s="233"/>
      <c r="I522" s="115"/>
      <c r="J522" s="115"/>
      <c r="K522" s="2"/>
      <c r="L522" s="2"/>
      <c r="M522" s="2"/>
      <c r="N522" s="2"/>
      <c r="O522" s="2"/>
      <c r="P522" s="215"/>
      <c r="Q522" s="215"/>
      <c r="R522" s="215"/>
      <c r="S522" s="2"/>
      <c r="T522" s="2"/>
      <c r="U522" s="2"/>
      <c r="V522" s="2"/>
      <c r="W522" s="2"/>
      <c r="X522" s="2"/>
      <c r="Y522" s="2"/>
      <c r="Z522" s="118"/>
      <c r="AA522" s="118"/>
      <c r="AB522" s="115"/>
      <c r="AC522" s="2"/>
      <c r="AD522" s="2"/>
    </row>
    <row r="523" spans="1:30" ht="15" customHeight="1">
      <c r="A523" s="2"/>
      <c r="B523" s="2"/>
      <c r="C523" s="2"/>
      <c r="D523" s="251"/>
      <c r="E523" s="2"/>
      <c r="F523" s="2"/>
      <c r="G523" s="118"/>
      <c r="H523" s="233"/>
      <c r="I523" s="115"/>
      <c r="J523" s="115"/>
      <c r="K523" s="2"/>
      <c r="L523" s="2"/>
      <c r="M523" s="2"/>
      <c r="N523" s="2"/>
      <c r="O523" s="2"/>
      <c r="P523" s="215"/>
      <c r="Q523" s="215"/>
      <c r="R523" s="215"/>
      <c r="S523" s="2"/>
      <c r="T523" s="2"/>
      <c r="U523" s="2"/>
      <c r="V523" s="2"/>
      <c r="W523" s="2"/>
      <c r="X523" s="2"/>
      <c r="Y523" s="2"/>
      <c r="Z523" s="118"/>
      <c r="AA523" s="118"/>
      <c r="AB523" s="115"/>
      <c r="AC523" s="2"/>
      <c r="AD523" s="2"/>
    </row>
    <row r="524" spans="1:30" ht="15" customHeight="1">
      <c r="A524" s="2"/>
      <c r="B524" s="2"/>
      <c r="C524" s="2"/>
      <c r="D524" s="251"/>
      <c r="E524" s="2"/>
      <c r="F524" s="2"/>
      <c r="G524" s="118"/>
      <c r="H524" s="233"/>
      <c r="I524" s="115"/>
      <c r="J524" s="115"/>
      <c r="K524" s="2"/>
      <c r="L524" s="2"/>
      <c r="M524" s="2"/>
      <c r="N524" s="2"/>
      <c r="O524" s="2"/>
      <c r="P524" s="215"/>
      <c r="Q524" s="215"/>
      <c r="R524" s="215"/>
      <c r="S524" s="2"/>
      <c r="T524" s="2"/>
      <c r="U524" s="2"/>
      <c r="V524" s="2"/>
      <c r="W524" s="2"/>
      <c r="X524" s="2"/>
      <c r="Y524" s="2"/>
      <c r="Z524" s="118"/>
      <c r="AA524" s="118"/>
      <c r="AB524" s="115"/>
      <c r="AC524" s="2"/>
      <c r="AD524" s="2"/>
    </row>
    <row r="525" spans="1:30" ht="15" customHeight="1">
      <c r="A525" s="2"/>
      <c r="B525" s="2"/>
      <c r="C525" s="2"/>
      <c r="D525" s="251"/>
      <c r="E525" s="2"/>
      <c r="F525" s="2"/>
      <c r="G525" s="118"/>
      <c r="H525" s="233"/>
      <c r="I525" s="115"/>
      <c r="J525" s="115"/>
      <c r="K525" s="2"/>
      <c r="L525" s="2"/>
      <c r="M525" s="2"/>
      <c r="N525" s="2"/>
      <c r="O525" s="2"/>
      <c r="P525" s="215"/>
      <c r="Q525" s="215"/>
      <c r="R525" s="215"/>
      <c r="S525" s="2"/>
      <c r="T525" s="2"/>
      <c r="U525" s="2"/>
      <c r="V525" s="2"/>
      <c r="W525" s="2"/>
      <c r="X525" s="2"/>
      <c r="Y525" s="2"/>
      <c r="Z525" s="118"/>
      <c r="AA525" s="118"/>
      <c r="AB525" s="115"/>
      <c r="AC525" s="2"/>
      <c r="AD525" s="2"/>
    </row>
    <row r="526" spans="1:30" ht="15" customHeight="1">
      <c r="A526" s="2"/>
      <c r="B526" s="2"/>
      <c r="C526" s="2"/>
      <c r="D526" s="251"/>
      <c r="E526" s="2"/>
      <c r="F526" s="2"/>
      <c r="G526" s="118"/>
      <c r="H526" s="233"/>
      <c r="I526" s="115"/>
      <c r="J526" s="115"/>
      <c r="K526" s="2"/>
      <c r="L526" s="2"/>
      <c r="M526" s="2"/>
      <c r="N526" s="2"/>
      <c r="O526" s="2"/>
      <c r="P526" s="215"/>
      <c r="Q526" s="215"/>
      <c r="R526" s="215"/>
      <c r="S526" s="2"/>
      <c r="T526" s="2"/>
      <c r="U526" s="2"/>
      <c r="V526" s="2"/>
      <c r="W526" s="2"/>
      <c r="X526" s="2"/>
      <c r="Y526" s="2"/>
      <c r="Z526" s="118"/>
      <c r="AA526" s="118"/>
      <c r="AB526" s="115"/>
      <c r="AC526" s="2"/>
      <c r="AD526" s="2"/>
    </row>
    <row r="527" spans="1:30" ht="15" customHeight="1">
      <c r="A527" s="2"/>
      <c r="B527" s="2"/>
      <c r="C527" s="2"/>
      <c r="D527" s="251"/>
      <c r="E527" s="2"/>
      <c r="F527" s="2"/>
      <c r="G527" s="118"/>
      <c r="H527" s="233"/>
      <c r="I527" s="115"/>
      <c r="J527" s="115"/>
      <c r="K527" s="2"/>
      <c r="L527" s="2"/>
      <c r="M527" s="2"/>
      <c r="N527" s="2"/>
      <c r="O527" s="2"/>
      <c r="P527" s="215"/>
      <c r="Q527" s="215"/>
      <c r="R527" s="215"/>
      <c r="S527" s="2"/>
      <c r="T527" s="2"/>
      <c r="U527" s="2"/>
      <c r="V527" s="2"/>
      <c r="W527" s="2"/>
      <c r="X527" s="2"/>
      <c r="Y527" s="2"/>
      <c r="Z527" s="118"/>
      <c r="AA527" s="118"/>
      <c r="AB527" s="115"/>
      <c r="AC527" s="2"/>
      <c r="AD527" s="2"/>
    </row>
    <row r="528" spans="1:30" ht="15" customHeight="1">
      <c r="A528" s="2"/>
      <c r="B528" s="2"/>
      <c r="C528" s="2"/>
      <c r="D528" s="251"/>
      <c r="E528" s="2"/>
      <c r="F528" s="2"/>
      <c r="G528" s="118"/>
      <c r="H528" s="233"/>
      <c r="I528" s="115"/>
      <c r="J528" s="115"/>
      <c r="K528" s="2"/>
      <c r="L528" s="2"/>
      <c r="M528" s="2"/>
      <c r="N528" s="2"/>
      <c r="O528" s="2"/>
      <c r="P528" s="215"/>
      <c r="Q528" s="215"/>
      <c r="R528" s="215"/>
      <c r="S528" s="2"/>
      <c r="T528" s="2"/>
      <c r="U528" s="2"/>
      <c r="V528" s="2"/>
      <c r="W528" s="2"/>
      <c r="X528" s="2"/>
      <c r="Y528" s="2"/>
      <c r="Z528" s="118"/>
      <c r="AA528" s="118"/>
      <c r="AB528" s="115"/>
      <c r="AC528" s="2"/>
      <c r="AD528" s="2"/>
    </row>
    <row r="529" spans="1:30" ht="15" customHeight="1">
      <c r="A529" s="2"/>
      <c r="B529" s="2"/>
      <c r="C529" s="2"/>
      <c r="D529" s="251"/>
      <c r="E529" s="2"/>
      <c r="F529" s="2"/>
      <c r="G529" s="118"/>
      <c r="H529" s="233"/>
      <c r="I529" s="115"/>
      <c r="J529" s="115"/>
      <c r="K529" s="2"/>
      <c r="L529" s="2"/>
      <c r="M529" s="2"/>
      <c r="N529" s="2"/>
      <c r="O529" s="2"/>
      <c r="P529" s="215"/>
      <c r="Q529" s="215"/>
      <c r="R529" s="215"/>
      <c r="S529" s="2"/>
      <c r="T529" s="2"/>
      <c r="U529" s="2"/>
      <c r="V529" s="2"/>
      <c r="W529" s="2"/>
      <c r="X529" s="2"/>
      <c r="Y529" s="2"/>
      <c r="Z529" s="118"/>
      <c r="AA529" s="118"/>
      <c r="AB529" s="115"/>
      <c r="AC529" s="2"/>
      <c r="AD529" s="2"/>
    </row>
    <row r="530" spans="1:30" ht="15" customHeight="1">
      <c r="A530" s="2"/>
      <c r="B530" s="2"/>
      <c r="C530" s="2"/>
      <c r="D530" s="251"/>
      <c r="E530" s="2"/>
      <c r="F530" s="2"/>
      <c r="G530" s="118"/>
      <c r="H530" s="233"/>
      <c r="I530" s="115"/>
      <c r="J530" s="115"/>
      <c r="K530" s="2"/>
      <c r="L530" s="2"/>
      <c r="M530" s="2"/>
      <c r="N530" s="2"/>
      <c r="O530" s="2"/>
      <c r="P530" s="215"/>
      <c r="Q530" s="215"/>
      <c r="R530" s="215"/>
      <c r="S530" s="2"/>
      <c r="T530" s="2"/>
      <c r="U530" s="2"/>
      <c r="V530" s="2"/>
      <c r="W530" s="2"/>
      <c r="X530" s="2"/>
      <c r="Y530" s="2"/>
      <c r="Z530" s="118"/>
      <c r="AA530" s="118"/>
      <c r="AB530" s="115"/>
      <c r="AC530" s="2"/>
      <c r="AD530" s="2"/>
    </row>
    <row r="531" spans="1:30" ht="15" customHeight="1">
      <c r="A531" s="2"/>
      <c r="B531" s="2"/>
      <c r="C531" s="2"/>
      <c r="D531" s="251"/>
      <c r="E531" s="2"/>
      <c r="F531" s="2"/>
      <c r="G531" s="118"/>
      <c r="H531" s="233"/>
      <c r="I531" s="115"/>
      <c r="J531" s="115"/>
      <c r="K531" s="2"/>
      <c r="L531" s="2"/>
      <c r="M531" s="2"/>
      <c r="N531" s="2"/>
      <c r="O531" s="2"/>
      <c r="P531" s="215"/>
      <c r="Q531" s="215"/>
      <c r="R531" s="215"/>
      <c r="S531" s="2"/>
      <c r="T531" s="2"/>
      <c r="U531" s="2"/>
      <c r="V531" s="2"/>
      <c r="W531" s="2"/>
      <c r="X531" s="2"/>
      <c r="Y531" s="2"/>
      <c r="Z531" s="118"/>
      <c r="AA531" s="118"/>
      <c r="AB531" s="115"/>
      <c r="AC531" s="2"/>
      <c r="AD531" s="2"/>
    </row>
    <row r="532" spans="1:30" ht="15" customHeight="1">
      <c r="A532" s="2"/>
      <c r="B532" s="2"/>
      <c r="C532" s="2"/>
      <c r="D532" s="251"/>
      <c r="E532" s="2"/>
      <c r="F532" s="2"/>
      <c r="G532" s="118"/>
      <c r="H532" s="233"/>
      <c r="I532" s="115"/>
      <c r="J532" s="115"/>
      <c r="K532" s="2"/>
      <c r="L532" s="2"/>
      <c r="M532" s="2"/>
      <c r="N532" s="2"/>
      <c r="O532" s="2"/>
      <c r="P532" s="215"/>
      <c r="Q532" s="215"/>
      <c r="R532" s="215"/>
      <c r="S532" s="2"/>
      <c r="T532" s="2"/>
      <c r="U532" s="2"/>
      <c r="V532" s="2"/>
      <c r="W532" s="2"/>
      <c r="X532" s="2"/>
      <c r="Y532" s="2"/>
      <c r="Z532" s="118"/>
      <c r="AA532" s="118"/>
      <c r="AB532" s="115"/>
      <c r="AC532" s="2"/>
      <c r="AD532" s="2"/>
    </row>
    <row r="533" spans="1:30" ht="15" customHeight="1">
      <c r="A533" s="2"/>
      <c r="B533" s="2"/>
      <c r="C533" s="2"/>
      <c r="D533" s="251"/>
      <c r="E533" s="2"/>
      <c r="F533" s="2"/>
      <c r="G533" s="118"/>
      <c r="H533" s="233"/>
      <c r="I533" s="115"/>
      <c r="J533" s="115"/>
      <c r="K533" s="2"/>
      <c r="L533" s="2"/>
      <c r="M533" s="2"/>
      <c r="N533" s="2"/>
      <c r="O533" s="2"/>
      <c r="P533" s="215"/>
      <c r="Q533" s="215"/>
      <c r="R533" s="215"/>
      <c r="S533" s="2"/>
      <c r="T533" s="2"/>
      <c r="U533" s="2"/>
      <c r="V533" s="2"/>
      <c r="W533" s="2"/>
      <c r="X533" s="2"/>
      <c r="Y533" s="2"/>
      <c r="Z533" s="118"/>
      <c r="AA533" s="118"/>
      <c r="AB533" s="115"/>
      <c r="AC533" s="2"/>
      <c r="AD533" s="2"/>
    </row>
    <row r="534" spans="1:30" ht="15" customHeight="1">
      <c r="A534" s="2"/>
      <c r="B534" s="2"/>
      <c r="C534" s="2"/>
      <c r="D534" s="251"/>
      <c r="E534" s="2"/>
      <c r="F534" s="2"/>
      <c r="G534" s="118"/>
      <c r="H534" s="233"/>
      <c r="I534" s="115"/>
      <c r="J534" s="115"/>
      <c r="K534" s="2"/>
      <c r="L534" s="2"/>
      <c r="M534" s="2"/>
      <c r="N534" s="2"/>
      <c r="O534" s="2"/>
      <c r="P534" s="215"/>
      <c r="Q534" s="215"/>
      <c r="R534" s="215"/>
      <c r="S534" s="2"/>
      <c r="T534" s="2"/>
      <c r="U534" s="2"/>
      <c r="V534" s="2"/>
      <c r="W534" s="2"/>
      <c r="X534" s="2"/>
      <c r="Y534" s="2"/>
      <c r="Z534" s="118"/>
      <c r="AA534" s="118"/>
      <c r="AB534" s="115"/>
      <c r="AC534" s="2"/>
      <c r="AD534" s="2"/>
    </row>
    <row r="535" spans="1:30" ht="15" customHeight="1">
      <c r="A535" s="2"/>
      <c r="B535" s="2"/>
      <c r="C535" s="2"/>
      <c r="D535" s="251"/>
      <c r="E535" s="2"/>
      <c r="F535" s="2"/>
      <c r="G535" s="118"/>
      <c r="H535" s="233"/>
      <c r="I535" s="115"/>
      <c r="J535" s="115"/>
      <c r="K535" s="2"/>
      <c r="L535" s="2"/>
      <c r="M535" s="2"/>
      <c r="N535" s="2"/>
      <c r="O535" s="2"/>
      <c r="P535" s="215"/>
      <c r="Q535" s="215"/>
      <c r="R535" s="215"/>
      <c r="S535" s="2"/>
      <c r="T535" s="2"/>
      <c r="U535" s="2"/>
      <c r="V535" s="2"/>
      <c r="W535" s="2"/>
      <c r="X535" s="2"/>
      <c r="Y535" s="2"/>
      <c r="Z535" s="118"/>
      <c r="AA535" s="118"/>
      <c r="AB535" s="115"/>
      <c r="AC535" s="2"/>
      <c r="AD535" s="2"/>
    </row>
    <row r="536" spans="1:30" ht="15" customHeight="1">
      <c r="A536" s="2"/>
      <c r="B536" s="2"/>
      <c r="C536" s="2"/>
      <c r="D536" s="251"/>
      <c r="E536" s="2"/>
      <c r="F536" s="2"/>
      <c r="G536" s="118"/>
      <c r="H536" s="233"/>
      <c r="I536" s="115"/>
      <c r="J536" s="115"/>
      <c r="K536" s="2"/>
      <c r="L536" s="2"/>
      <c r="M536" s="2"/>
      <c r="N536" s="2"/>
      <c r="O536" s="2"/>
      <c r="P536" s="215"/>
      <c r="Q536" s="215"/>
      <c r="R536" s="215"/>
      <c r="S536" s="2"/>
      <c r="T536" s="2"/>
      <c r="U536" s="2"/>
      <c r="V536" s="2"/>
      <c r="W536" s="2"/>
      <c r="X536" s="2"/>
      <c r="Y536" s="2"/>
      <c r="Z536" s="118"/>
      <c r="AA536" s="118"/>
      <c r="AB536" s="115"/>
      <c r="AC536" s="2"/>
      <c r="AD536" s="2"/>
    </row>
    <row r="537" spans="1:30" ht="15" customHeight="1">
      <c r="A537" s="2"/>
      <c r="B537" s="2"/>
      <c r="C537" s="2"/>
      <c r="D537" s="251"/>
      <c r="E537" s="2"/>
      <c r="F537" s="2"/>
      <c r="G537" s="118"/>
      <c r="H537" s="233"/>
      <c r="I537" s="115"/>
      <c r="J537" s="115"/>
      <c r="K537" s="2"/>
      <c r="L537" s="2"/>
      <c r="M537" s="2"/>
      <c r="N537" s="2"/>
      <c r="O537" s="2"/>
      <c r="P537" s="215"/>
      <c r="Q537" s="215"/>
      <c r="R537" s="215"/>
      <c r="S537" s="2"/>
      <c r="T537" s="2"/>
      <c r="U537" s="2"/>
      <c r="V537" s="2"/>
      <c r="W537" s="2"/>
      <c r="X537" s="2"/>
      <c r="Y537" s="2"/>
      <c r="Z537" s="118"/>
      <c r="AA537" s="118"/>
      <c r="AB537" s="115"/>
      <c r="AC537" s="2"/>
      <c r="AD537" s="2"/>
    </row>
    <row r="538" spans="1:30" ht="15" customHeight="1">
      <c r="A538" s="2"/>
      <c r="B538" s="2"/>
      <c r="C538" s="2"/>
      <c r="D538" s="251"/>
      <c r="E538" s="2"/>
      <c r="F538" s="2"/>
      <c r="G538" s="118"/>
      <c r="H538" s="233"/>
      <c r="I538" s="115"/>
      <c r="J538" s="115"/>
      <c r="K538" s="2"/>
      <c r="L538" s="2"/>
      <c r="M538" s="2"/>
      <c r="N538" s="2"/>
      <c r="O538" s="2"/>
      <c r="P538" s="215"/>
      <c r="Q538" s="215"/>
      <c r="R538" s="215"/>
      <c r="S538" s="2"/>
      <c r="T538" s="2"/>
      <c r="U538" s="2"/>
      <c r="V538" s="2"/>
      <c r="W538" s="2"/>
      <c r="X538" s="2"/>
      <c r="Y538" s="2"/>
      <c r="Z538" s="118"/>
      <c r="AA538" s="118"/>
      <c r="AB538" s="115"/>
      <c r="AC538" s="2"/>
      <c r="AD538" s="2"/>
    </row>
    <row r="539" spans="1:30" ht="15" customHeight="1">
      <c r="A539" s="2"/>
      <c r="B539" s="2"/>
      <c r="C539" s="2"/>
      <c r="D539" s="251"/>
      <c r="E539" s="2"/>
      <c r="F539" s="2"/>
      <c r="G539" s="118"/>
      <c r="H539" s="233"/>
      <c r="I539" s="115"/>
      <c r="J539" s="115"/>
      <c r="K539" s="2"/>
      <c r="L539" s="2"/>
      <c r="M539" s="2"/>
      <c r="N539" s="2"/>
      <c r="O539" s="2"/>
      <c r="P539" s="215"/>
      <c r="Q539" s="215"/>
      <c r="R539" s="215"/>
      <c r="S539" s="2"/>
      <c r="T539" s="2"/>
      <c r="U539" s="2"/>
      <c r="V539" s="2"/>
      <c r="W539" s="2"/>
      <c r="X539" s="2"/>
      <c r="Y539" s="2"/>
      <c r="Z539" s="118"/>
      <c r="AA539" s="118"/>
      <c r="AB539" s="115"/>
      <c r="AC539" s="2"/>
      <c r="AD539" s="2"/>
    </row>
    <row r="540" spans="1:30" ht="15" customHeight="1">
      <c r="A540" s="2"/>
      <c r="B540" s="2"/>
      <c r="C540" s="2"/>
      <c r="D540" s="251"/>
      <c r="E540" s="2"/>
      <c r="F540" s="2"/>
      <c r="G540" s="118"/>
      <c r="H540" s="233"/>
      <c r="I540" s="115"/>
      <c r="J540" s="115"/>
      <c r="K540" s="2"/>
      <c r="L540" s="2"/>
      <c r="M540" s="2"/>
      <c r="N540" s="2"/>
      <c r="O540" s="2"/>
      <c r="P540" s="215"/>
      <c r="Q540" s="215"/>
      <c r="R540" s="215"/>
      <c r="S540" s="2"/>
      <c r="T540" s="2"/>
      <c r="U540" s="2"/>
      <c r="V540" s="2"/>
      <c r="W540" s="2"/>
      <c r="X540" s="2"/>
      <c r="Y540" s="2"/>
      <c r="Z540" s="118"/>
      <c r="AA540" s="118"/>
      <c r="AB540" s="115"/>
      <c r="AC540" s="2"/>
      <c r="AD540" s="2"/>
    </row>
    <row r="541" spans="1:30" ht="15" customHeight="1">
      <c r="A541" s="2"/>
      <c r="B541" s="2"/>
      <c r="C541" s="2"/>
      <c r="D541" s="251"/>
      <c r="E541" s="2"/>
      <c r="F541" s="2"/>
      <c r="G541" s="118"/>
      <c r="H541" s="233"/>
      <c r="I541" s="115"/>
      <c r="J541" s="115"/>
      <c r="K541" s="2"/>
      <c r="L541" s="2"/>
      <c r="M541" s="2"/>
      <c r="N541" s="2"/>
      <c r="O541" s="2"/>
      <c r="P541" s="215"/>
      <c r="Q541" s="215"/>
      <c r="R541" s="215"/>
      <c r="S541" s="2"/>
      <c r="T541" s="2"/>
      <c r="U541" s="2"/>
      <c r="V541" s="2"/>
      <c r="W541" s="2"/>
      <c r="X541" s="2"/>
      <c r="Y541" s="2"/>
      <c r="Z541" s="118"/>
      <c r="AA541" s="118"/>
      <c r="AB541" s="115"/>
      <c r="AC541" s="2"/>
      <c r="AD541" s="2"/>
    </row>
    <row r="542" spans="1:30" ht="15" customHeight="1">
      <c r="A542" s="2"/>
      <c r="B542" s="2"/>
      <c r="C542" s="2"/>
      <c r="D542" s="251"/>
      <c r="E542" s="2"/>
      <c r="F542" s="2"/>
      <c r="G542" s="118"/>
      <c r="H542" s="233"/>
      <c r="I542" s="115"/>
      <c r="J542" s="115"/>
      <c r="K542" s="2"/>
      <c r="L542" s="2"/>
      <c r="M542" s="2"/>
      <c r="N542" s="2"/>
      <c r="O542" s="2"/>
      <c r="P542" s="215"/>
      <c r="Q542" s="215"/>
      <c r="R542" s="215"/>
      <c r="S542" s="2"/>
      <c r="T542" s="2"/>
      <c r="U542" s="2"/>
      <c r="V542" s="2"/>
      <c r="W542" s="2"/>
      <c r="X542" s="2"/>
      <c r="Y542" s="2"/>
      <c r="Z542" s="118"/>
      <c r="AA542" s="118"/>
      <c r="AB542" s="115"/>
      <c r="AC542" s="2"/>
      <c r="AD542" s="2"/>
    </row>
    <row r="543" spans="1:30" ht="15" customHeight="1">
      <c r="A543" s="2"/>
      <c r="B543" s="2"/>
      <c r="C543" s="2"/>
      <c r="D543" s="251"/>
      <c r="E543" s="2"/>
      <c r="F543" s="2"/>
      <c r="G543" s="118"/>
      <c r="H543" s="233"/>
      <c r="I543" s="115"/>
      <c r="J543" s="115"/>
      <c r="K543" s="2"/>
      <c r="L543" s="2"/>
      <c r="M543" s="2"/>
      <c r="N543" s="2"/>
      <c r="O543" s="2"/>
      <c r="P543" s="215"/>
      <c r="Q543" s="215"/>
      <c r="R543" s="215"/>
      <c r="S543" s="2"/>
      <c r="T543" s="2"/>
      <c r="U543" s="2"/>
      <c r="V543" s="2"/>
      <c r="W543" s="2"/>
      <c r="X543" s="2"/>
      <c r="Y543" s="2"/>
      <c r="Z543" s="118"/>
      <c r="AA543" s="118"/>
      <c r="AB543" s="115"/>
      <c r="AC543" s="2"/>
      <c r="AD543" s="2"/>
    </row>
    <row r="544" spans="1:30" ht="15" customHeight="1">
      <c r="A544" s="2"/>
      <c r="B544" s="2"/>
      <c r="C544" s="2"/>
      <c r="D544" s="251"/>
      <c r="E544" s="2"/>
      <c r="F544" s="2"/>
      <c r="G544" s="118"/>
      <c r="H544" s="233"/>
      <c r="I544" s="115"/>
      <c r="J544" s="115"/>
      <c r="K544" s="2"/>
      <c r="L544" s="2"/>
      <c r="M544" s="2"/>
      <c r="N544" s="2"/>
      <c r="O544" s="2"/>
      <c r="P544" s="215"/>
      <c r="Q544" s="215"/>
      <c r="R544" s="215"/>
      <c r="S544" s="2"/>
      <c r="T544" s="2"/>
      <c r="U544" s="2"/>
      <c r="V544" s="2"/>
      <c r="W544" s="2"/>
      <c r="X544" s="2"/>
      <c r="Y544" s="2"/>
      <c r="Z544" s="118"/>
      <c r="AA544" s="118"/>
      <c r="AB544" s="115"/>
      <c r="AC544" s="2"/>
      <c r="AD544" s="2"/>
    </row>
    <row r="545" spans="1:30" ht="15" customHeight="1">
      <c r="A545" s="2"/>
      <c r="B545" s="2"/>
      <c r="C545" s="2"/>
      <c r="D545" s="251"/>
      <c r="E545" s="2"/>
      <c r="F545" s="2"/>
      <c r="G545" s="118"/>
      <c r="H545" s="233"/>
      <c r="I545" s="115"/>
      <c r="J545" s="115"/>
      <c r="K545" s="2"/>
      <c r="L545" s="2"/>
      <c r="M545" s="2"/>
      <c r="N545" s="2"/>
      <c r="O545" s="2"/>
      <c r="P545" s="215"/>
      <c r="Q545" s="215"/>
      <c r="R545" s="215"/>
      <c r="S545" s="2"/>
      <c r="T545" s="2"/>
      <c r="U545" s="2"/>
      <c r="V545" s="2"/>
      <c r="W545" s="2"/>
      <c r="X545" s="2"/>
      <c r="Y545" s="2"/>
      <c r="Z545" s="118"/>
      <c r="AA545" s="118"/>
      <c r="AB545" s="115"/>
      <c r="AC545" s="2"/>
      <c r="AD545" s="2"/>
    </row>
    <row r="546" spans="1:30" ht="15" customHeight="1">
      <c r="A546" s="2"/>
      <c r="B546" s="2"/>
      <c r="C546" s="2"/>
      <c r="D546" s="251"/>
      <c r="E546" s="2"/>
      <c r="F546" s="2"/>
      <c r="G546" s="118"/>
      <c r="H546" s="233"/>
      <c r="I546" s="115"/>
      <c r="J546" s="115"/>
      <c r="K546" s="2"/>
      <c r="L546" s="2"/>
      <c r="M546" s="2"/>
      <c r="N546" s="2"/>
      <c r="O546" s="2"/>
      <c r="P546" s="215"/>
      <c r="Q546" s="215"/>
      <c r="R546" s="215"/>
      <c r="S546" s="2"/>
      <c r="T546" s="2"/>
      <c r="U546" s="2"/>
      <c r="V546" s="2"/>
      <c r="W546" s="2"/>
      <c r="X546" s="2"/>
      <c r="Y546" s="2"/>
      <c r="Z546" s="118"/>
      <c r="AA546" s="118"/>
      <c r="AB546" s="115"/>
      <c r="AC546" s="2"/>
      <c r="AD546" s="2"/>
    </row>
    <row r="547" spans="1:30" ht="15" customHeight="1">
      <c r="A547" s="2"/>
      <c r="B547" s="2"/>
      <c r="C547" s="2"/>
      <c r="D547" s="251"/>
      <c r="E547" s="2"/>
      <c r="F547" s="2"/>
      <c r="G547" s="118"/>
      <c r="H547" s="233"/>
      <c r="I547" s="115"/>
      <c r="J547" s="115"/>
      <c r="K547" s="2"/>
      <c r="L547" s="2"/>
      <c r="M547" s="2"/>
      <c r="N547" s="2"/>
      <c r="O547" s="2"/>
      <c r="P547" s="215"/>
      <c r="Q547" s="215"/>
      <c r="R547" s="215"/>
      <c r="S547" s="2"/>
      <c r="T547" s="2"/>
      <c r="U547" s="2"/>
      <c r="V547" s="2"/>
      <c r="W547" s="2"/>
      <c r="X547" s="2"/>
      <c r="Y547" s="2"/>
      <c r="Z547" s="118"/>
      <c r="AA547" s="118"/>
      <c r="AB547" s="115"/>
      <c r="AC547" s="2"/>
      <c r="AD547" s="2"/>
    </row>
  </sheetData>
  <autoFilter ref="B1:B547" xr:uid="{987D92C2-9916-4939-A256-3038469F583E}"/>
  <mergeCells count="43">
    <mergeCell ref="AT8:AT9"/>
    <mergeCell ref="AR8:AR9"/>
    <mergeCell ref="M8:M9"/>
    <mergeCell ref="F120:J120"/>
    <mergeCell ref="AQ8:AQ9"/>
    <mergeCell ref="P107:Q107"/>
    <mergeCell ref="P106:Q106"/>
    <mergeCell ref="G8:G9"/>
    <mergeCell ref="P103:Q103"/>
    <mergeCell ref="P104:Q104"/>
    <mergeCell ref="P105:Q105"/>
    <mergeCell ref="E78:G78"/>
    <mergeCell ref="K8:K9"/>
    <mergeCell ref="P101:Q101"/>
    <mergeCell ref="P102:Q102"/>
    <mergeCell ref="P7:R8"/>
    <mergeCell ref="E81:J81"/>
    <mergeCell ref="D8:D9"/>
    <mergeCell ref="AS8:AS9"/>
    <mergeCell ref="S7:AA8"/>
    <mergeCell ref="AF77:AP77"/>
    <mergeCell ref="N8:N9"/>
    <mergeCell ref="J8:J9"/>
    <mergeCell ref="L8:L9"/>
    <mergeCell ref="E80:J80"/>
    <mergeCell ref="B80:D80"/>
    <mergeCell ref="B81:D81"/>
    <mergeCell ref="C5:AC5"/>
    <mergeCell ref="AE8:AE9"/>
    <mergeCell ref="C3:AC3"/>
    <mergeCell ref="C4:AC4"/>
    <mergeCell ref="AB7:AB9"/>
    <mergeCell ref="AC7:AC9"/>
    <mergeCell ref="E8:E9"/>
    <mergeCell ref="F8:F9"/>
    <mergeCell ref="A7:C7"/>
    <mergeCell ref="D7:O7"/>
    <mergeCell ref="A8:A9"/>
    <mergeCell ref="O8:O9"/>
    <mergeCell ref="H8:H9"/>
    <mergeCell ref="I8:I9"/>
    <mergeCell ref="B8:B9"/>
    <mergeCell ref="C8:C9"/>
  </mergeCells>
  <phoneticPr fontId="89" type="noConversion"/>
  <dataValidations xWindow="791" yWindow="640" count="13">
    <dataValidation allowBlank="1" showInputMessage="1" showErrorMessage="1" prompt="Male" sqref="H103" xr:uid="{AE6B5237-6420-49A7-9BC1-031325390742}"/>
    <dataValidation allowBlank="1" showInputMessage="1" showErrorMessage="1" prompt="Female" sqref="H102" xr:uid="{FEBC55DC-123D-4D95-873B-8AE76C11BE32}"/>
    <dataValidation allowBlank="1" showInputMessage="1" showErrorMessage="1" prompt="Did not specify" sqref="H104 H112 H118 E97" xr:uid="{4DD8FDAE-17E2-40B2-B1E4-21BB7B2EC85D}"/>
    <dataValidation allowBlank="1" showInputMessage="1" showErrorMessage="1" prompt="19 or lower" sqref="H107" xr:uid="{9321A16B-DA4B-4496-B9F6-D1227AF00FCA}"/>
    <dataValidation allowBlank="1" showInputMessage="1" showErrorMessage="1" prompt="20 to 34" sqref="H108" xr:uid="{A3DE8190-DB8E-4C71-A5E9-C1175EA696FF}"/>
    <dataValidation allowBlank="1" showInputMessage="1" showErrorMessage="1" prompt="35 to 49_x000a_" sqref="H109" xr:uid="{F631F06A-E77E-48A8-A70C-82559E58C1E8}"/>
    <dataValidation allowBlank="1" showInputMessage="1" showErrorMessage="1" prompt="50 to 64" sqref="H110" xr:uid="{51C987EF-597E-4972-BC56-EF1FB0958B9B}"/>
    <dataValidation allowBlank="1" showInputMessage="1" showErrorMessage="1" prompt="65 and above" sqref="H111" xr:uid="{297B614D-FA2E-4799-9DB5-4876369B733F}"/>
    <dataValidation allowBlank="1" showInputMessage="1" showErrorMessage="1" prompt="Citizen" sqref="H115" xr:uid="{C3BD3055-41DC-4E3A-A9BB-9C5D6B1ABFEB}"/>
    <dataValidation allowBlank="1" showInputMessage="1" showErrorMessage="1" prompt="Business" sqref="H116" xr:uid="{9CA4E196-5085-41B8-BC26-465E25A3D3A8}"/>
    <dataValidation allowBlank="1" showInputMessage="1" showErrorMessage="1" prompt="Government" sqref="H117" xr:uid="{63D0FD99-2862-479F-85D0-4FD66EDC965C}"/>
    <dataValidation allowBlank="1" showInputMessage="1" showErrorMessage="1" prompt="External Services" sqref="K93" xr:uid="{8D1249F3-B0E3-4BFE-83F9-DF2340DD91D6}"/>
    <dataValidation allowBlank="1" showInputMessage="1" showErrorMessage="1" prompt="Internal Services_x000a_" sqref="K94" xr:uid="{ECFE246C-2CFA-4E65-B9DF-54251057B385}"/>
  </dataValidations>
  <printOptions horizontalCentered="1" gridLines="1"/>
  <pageMargins left="0.19685039370078741" right="0.19685039370078741" top="0.19685039370078741" bottom="0.19685039370078741" header="0" footer="0"/>
  <pageSetup paperSize="9" scale="39" pageOrder="overThenDown" orientation="landscape" cellComments="atEnd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791" yWindow="640" count="6">
        <x14:dataValidation type="list" allowBlank="1" showInputMessage="1" showErrorMessage="1" xr:uid="{2BD59D56-08A9-4131-8E9C-038C76B2E583}">
          <x14:formula1>
            <xm:f>controls!$L$3:$L$4</xm:f>
          </x14:formula1>
          <xm:sqref>AE10:AE76</xm:sqref>
        </x14:dataValidation>
        <x14:dataValidation type="list" allowBlank="1" showInputMessage="1" showErrorMessage="1" xr:uid="{1999B320-8AC3-4D5B-BD7B-7467500088C0}">
          <x14:formula1>
            <xm:f>controls!$H$3:$H$4</xm:f>
          </x14:formula1>
          <xm:sqref>G10:G76</xm:sqref>
        </x14:dataValidation>
        <x14:dataValidation type="list" allowBlank="1" showInputMessage="1" showErrorMessage="1" xr:uid="{61E434AE-3B42-4689-BA86-B68E501FDFA0}">
          <x14:formula1>
            <xm:f>controls!$D$3:$D$8</xm:f>
          </x14:formula1>
          <xm:sqref>L10:L76</xm:sqref>
        </x14:dataValidation>
        <x14:dataValidation type="list" allowBlank="1" showInputMessage="1" showErrorMessage="1" xr:uid="{AAA4D077-25D2-42B1-A3B6-88254127259B}">
          <x14:formula1>
            <xm:f>controls!$F$3:$F$4</xm:f>
          </x14:formula1>
          <xm:sqref>K10:K76</xm:sqref>
        </x14:dataValidation>
        <x14:dataValidation type="list" allowBlank="1" showInputMessage="1" showErrorMessage="1" xr:uid="{CE49C354-34F1-4A53-8A8D-80681CFDFA44}">
          <x14:formula1>
            <xm:f>controls!$J$3:$J$6</xm:f>
          </x14:formula1>
          <xm:sqref>E10:E76</xm:sqref>
        </x14:dataValidation>
        <x14:dataValidation type="list" allowBlank="1" showInputMessage="1" showErrorMessage="1" xr:uid="{32DD8D90-C9B4-4E8D-94F2-90A9679E9102}">
          <x14:formula1>
            <xm:f>controls!$D$14:$D$39</xm:f>
          </x14:formula1>
          <xm:sqref>J10:J76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000"/>
  <sheetViews>
    <sheetView workbookViewId="0">
      <selection activeCell="E10" sqref="E10"/>
    </sheetView>
  </sheetViews>
  <sheetFormatPr defaultColWidth="12.5546875" defaultRowHeight="15" customHeight="1"/>
  <cols>
    <col min="1" max="1" width="8.5546875" customWidth="1"/>
    <col min="2" max="4" width="17.44140625" customWidth="1"/>
    <col min="5" max="5" width="18.44140625" customWidth="1"/>
    <col min="6" max="6" width="18.88671875" customWidth="1"/>
    <col min="7" max="7" width="20.44140625" customWidth="1"/>
    <col min="8" max="8" width="25.88671875" customWidth="1"/>
    <col min="9" max="9" width="21.44140625" customWidth="1"/>
    <col min="10" max="10" width="20.109375" customWidth="1"/>
    <col min="11" max="11" width="19" customWidth="1"/>
    <col min="12" max="12" width="15.44140625" customWidth="1"/>
    <col min="13" max="13" width="21.44140625" customWidth="1"/>
    <col min="14" max="14" width="24.44140625" customWidth="1"/>
    <col min="15" max="15" width="13.88671875" customWidth="1"/>
    <col min="16" max="26" width="8.5546875" customWidth="1"/>
  </cols>
  <sheetData>
    <row r="1" spans="1:15" ht="12.7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 t="s">
        <v>42</v>
      </c>
      <c r="O1" s="3"/>
    </row>
    <row r="2" spans="1:15" ht="12.7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 t="s">
        <v>43</v>
      </c>
      <c r="O2" s="3"/>
    </row>
    <row r="3" spans="1:15" ht="12.75" customHeight="1">
      <c r="A3" s="3"/>
      <c r="B3" s="3"/>
      <c r="C3" s="3"/>
      <c r="D3" s="3"/>
      <c r="E3" s="3"/>
      <c r="F3" s="3"/>
      <c r="G3" s="3"/>
      <c r="H3" s="3"/>
      <c r="I3" s="4" t="s">
        <v>44</v>
      </c>
      <c r="J3" s="3"/>
      <c r="K3" s="3"/>
      <c r="L3" s="3"/>
      <c r="M3" s="3"/>
      <c r="N3" s="3"/>
      <c r="O3" s="3"/>
    </row>
    <row r="4" spans="1:15" ht="12.75" customHeight="1">
      <c r="A4" s="3"/>
      <c r="B4" s="3"/>
      <c r="C4" s="3"/>
      <c r="D4" s="3"/>
      <c r="E4" s="3"/>
      <c r="F4" s="3"/>
      <c r="G4" s="3"/>
      <c r="H4" s="3"/>
      <c r="I4" s="5" t="s">
        <v>45</v>
      </c>
      <c r="J4" s="3"/>
      <c r="K4" s="3"/>
      <c r="L4" s="3"/>
      <c r="M4" s="3"/>
      <c r="N4" s="3"/>
      <c r="O4" s="3"/>
    </row>
    <row r="5" spans="1:15" ht="12.75" customHeight="1">
      <c r="A5" s="5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ht="12.75" customHeight="1">
      <c r="A6" s="6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ht="45.75" customHeight="1">
      <c r="A7" s="7" t="s">
        <v>46</v>
      </c>
      <c r="B7" s="8" t="s">
        <v>47</v>
      </c>
      <c r="C7" s="9" t="s">
        <v>48</v>
      </c>
      <c r="D7" s="9" t="s">
        <v>10</v>
      </c>
      <c r="E7" s="8" t="s">
        <v>49</v>
      </c>
      <c r="F7" s="8" t="s">
        <v>50</v>
      </c>
      <c r="G7" s="8" t="s">
        <v>51</v>
      </c>
      <c r="H7" s="10" t="s">
        <v>52</v>
      </c>
      <c r="I7" s="8" t="s">
        <v>53</v>
      </c>
      <c r="J7" s="10" t="s">
        <v>54</v>
      </c>
      <c r="K7" s="8" t="s">
        <v>55</v>
      </c>
      <c r="L7" s="8" t="s">
        <v>19</v>
      </c>
      <c r="M7" s="8" t="s">
        <v>56</v>
      </c>
      <c r="N7" s="8" t="s">
        <v>57</v>
      </c>
      <c r="O7" s="8" t="s">
        <v>58</v>
      </c>
    </row>
    <row r="8" spans="1:15" ht="54" customHeight="1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ht="54" customHeight="1">
      <c r="A9" s="11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ht="54" customHeight="1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54" customHeight="1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54" customHeight="1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ht="12.75" customHeight="1">
      <c r="A13" s="13"/>
    </row>
    <row r="14" spans="1:15" ht="27" customHeight="1">
      <c r="A14" s="14"/>
      <c r="B14" s="14" t="s">
        <v>36</v>
      </c>
      <c r="C14" s="14"/>
      <c r="D14" s="15"/>
      <c r="E14" s="682"/>
      <c r="F14" s="683"/>
      <c r="G14" s="682"/>
      <c r="H14" s="683"/>
      <c r="I14" s="684" t="s">
        <v>59</v>
      </c>
      <c r="J14" s="683"/>
      <c r="K14" s="15"/>
    </row>
    <row r="15" spans="1:15" ht="12.75" customHeight="1">
      <c r="A15" s="685"/>
      <c r="B15" s="686"/>
      <c r="C15" s="686"/>
      <c r="D15" s="686"/>
      <c r="E15" s="686"/>
      <c r="F15" s="682"/>
      <c r="G15" s="683"/>
      <c r="H15" s="682"/>
      <c r="I15" s="683"/>
      <c r="J15" s="685"/>
      <c r="K15" s="686"/>
    </row>
    <row r="16" spans="1:15" ht="18" customHeight="1">
      <c r="A16" s="690" t="s">
        <v>60</v>
      </c>
      <c r="B16" s="691"/>
      <c r="C16" s="691"/>
      <c r="D16" s="691"/>
      <c r="E16" s="691"/>
      <c r="F16" s="692"/>
      <c r="G16" s="683"/>
      <c r="H16" s="692"/>
      <c r="I16" s="683"/>
      <c r="J16" s="16" t="s">
        <v>61</v>
      </c>
      <c r="K16" s="16"/>
    </row>
    <row r="17" spans="1:11" ht="20.25" customHeight="1">
      <c r="A17" s="690" t="s">
        <v>62</v>
      </c>
      <c r="B17" s="691"/>
      <c r="C17" s="691"/>
      <c r="D17" s="691"/>
      <c r="E17" s="691"/>
      <c r="F17" s="682"/>
      <c r="G17" s="683"/>
      <c r="H17" s="682"/>
      <c r="I17" s="683"/>
      <c r="J17" s="690" t="s">
        <v>63</v>
      </c>
      <c r="K17" s="691"/>
    </row>
    <row r="18" spans="1:11" ht="12.75" customHeight="1">
      <c r="A18" s="687"/>
      <c r="B18" s="688"/>
      <c r="C18" s="688"/>
      <c r="D18" s="688"/>
      <c r="E18" s="688"/>
      <c r="F18" s="689"/>
      <c r="G18" s="683"/>
      <c r="H18" s="689"/>
      <c r="I18" s="683"/>
      <c r="J18" s="687"/>
      <c r="K18" s="688"/>
    </row>
    <row r="19" spans="1:11" ht="12.75" customHeight="1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</row>
    <row r="20" spans="1:11" ht="12.75" customHeight="1">
      <c r="A20" s="18"/>
    </row>
    <row r="21" spans="1:11" ht="12.75" customHeight="1">
      <c r="A21" s="18"/>
    </row>
    <row r="22" spans="1:11" ht="12.75" customHeight="1">
      <c r="A22" s="18"/>
    </row>
    <row r="23" spans="1:11" ht="12.75" customHeight="1">
      <c r="A23" s="18"/>
    </row>
    <row r="24" spans="1:11" ht="12.75" customHeight="1"/>
    <row r="25" spans="1:11" ht="12.75" customHeight="1"/>
    <row r="26" spans="1:11" ht="12.75" customHeight="1"/>
    <row r="27" spans="1:11" ht="12.75" customHeight="1"/>
    <row r="28" spans="1:11" ht="12.75" customHeight="1"/>
    <row r="29" spans="1:11" ht="12.75" customHeight="1"/>
    <row r="30" spans="1:11" ht="12.75" customHeight="1"/>
    <row r="31" spans="1:11" ht="12.75" customHeight="1"/>
    <row r="32" spans="1:11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8">
    <mergeCell ref="A18:E18"/>
    <mergeCell ref="F18:G18"/>
    <mergeCell ref="H18:I18"/>
    <mergeCell ref="J18:K18"/>
    <mergeCell ref="A16:E16"/>
    <mergeCell ref="F16:G16"/>
    <mergeCell ref="H16:I16"/>
    <mergeCell ref="A17:E17"/>
    <mergeCell ref="F17:G17"/>
    <mergeCell ref="H17:I17"/>
    <mergeCell ref="J17:K17"/>
    <mergeCell ref="E14:F14"/>
    <mergeCell ref="G14:H14"/>
    <mergeCell ref="I14:J14"/>
    <mergeCell ref="A15:E15"/>
    <mergeCell ref="F15:G15"/>
    <mergeCell ref="H15:I15"/>
    <mergeCell ref="J15:K15"/>
  </mergeCells>
  <pageMargins left="0.25" right="0.25" top="0.75" bottom="0.75" header="0" footer="0"/>
  <pageSetup paperSize="9" scale="4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1000"/>
  <sheetViews>
    <sheetView workbookViewId="0"/>
  </sheetViews>
  <sheetFormatPr defaultColWidth="12.5546875" defaultRowHeight="15" customHeight="1"/>
  <cols>
    <col min="1" max="1" width="8.5546875" customWidth="1"/>
    <col min="2" max="2" width="20.88671875" customWidth="1"/>
    <col min="3" max="3" width="18.88671875" customWidth="1"/>
    <col min="4" max="4" width="20" customWidth="1"/>
    <col min="5" max="5" width="16.44140625" customWidth="1"/>
    <col min="6" max="6" width="13.33203125" customWidth="1"/>
    <col min="7" max="7" width="16.88671875" customWidth="1"/>
    <col min="8" max="11" width="8.5546875" customWidth="1"/>
    <col min="12" max="12" width="19.6640625" customWidth="1"/>
    <col min="13" max="13" width="16.44140625" customWidth="1"/>
    <col min="14" max="15" width="17.44140625" customWidth="1"/>
    <col min="16" max="26" width="8.5546875" customWidth="1"/>
  </cols>
  <sheetData>
    <row r="1" spans="1:15" ht="14.25" customHeight="1">
      <c r="A1" s="19"/>
      <c r="B1" s="19"/>
      <c r="C1" s="19"/>
      <c r="D1" s="19"/>
      <c r="E1" s="19"/>
      <c r="F1" s="20"/>
      <c r="G1" s="19"/>
      <c r="H1" s="19"/>
      <c r="I1" s="20"/>
      <c r="J1" s="19"/>
      <c r="K1" s="21"/>
      <c r="L1" s="21"/>
      <c r="M1" s="693" t="s">
        <v>64</v>
      </c>
      <c r="N1" s="683"/>
      <c r="O1" s="683"/>
    </row>
    <row r="2" spans="1:15" ht="14.25" customHeight="1">
      <c r="A2" s="19"/>
      <c r="B2" s="19"/>
      <c r="C2" s="19"/>
      <c r="D2" s="19"/>
      <c r="E2" s="19"/>
      <c r="F2" s="694" t="s">
        <v>65</v>
      </c>
      <c r="G2" s="683"/>
      <c r="H2" s="683"/>
      <c r="I2" s="20"/>
      <c r="J2" s="19"/>
      <c r="K2" s="21"/>
      <c r="L2" s="21"/>
      <c r="M2" s="693" t="s">
        <v>43</v>
      </c>
      <c r="N2" s="683"/>
      <c r="O2" s="683"/>
    </row>
    <row r="3" spans="1:15" ht="12.75" customHeight="1">
      <c r="A3" s="19"/>
      <c r="B3" s="19"/>
      <c r="C3" s="19"/>
      <c r="D3" s="19"/>
      <c r="E3" s="19"/>
      <c r="F3" s="695" t="s">
        <v>66</v>
      </c>
      <c r="G3" s="686"/>
      <c r="H3" s="19"/>
      <c r="I3" s="20"/>
      <c r="J3" s="19"/>
      <c r="K3" s="22"/>
      <c r="L3" s="22"/>
      <c r="M3" s="23"/>
      <c r="N3" s="23"/>
      <c r="O3" s="23"/>
    </row>
    <row r="4" spans="1:15" ht="24" customHeight="1">
      <c r="A4" s="699" t="s">
        <v>9</v>
      </c>
      <c r="B4" s="699" t="s">
        <v>67</v>
      </c>
      <c r="C4" s="699" t="s">
        <v>68</v>
      </c>
      <c r="D4" s="699" t="s">
        <v>69</v>
      </c>
      <c r="E4" s="699" t="s">
        <v>70</v>
      </c>
      <c r="F4" s="699" t="s">
        <v>71</v>
      </c>
      <c r="G4" s="699" t="s">
        <v>72</v>
      </c>
      <c r="H4" s="699" t="s">
        <v>73</v>
      </c>
      <c r="I4" s="696" t="s">
        <v>74</v>
      </c>
      <c r="J4" s="699" t="s">
        <v>75</v>
      </c>
      <c r="K4" s="699" t="s">
        <v>76</v>
      </c>
      <c r="L4" s="699" t="s">
        <v>77</v>
      </c>
      <c r="M4" s="696" t="s">
        <v>78</v>
      </c>
      <c r="N4" s="699" t="s">
        <v>79</v>
      </c>
      <c r="O4" s="700" t="s">
        <v>80</v>
      </c>
    </row>
    <row r="5" spans="1:15" ht="12.75" customHeight="1">
      <c r="A5" s="697"/>
      <c r="B5" s="697"/>
      <c r="C5" s="697"/>
      <c r="D5" s="697"/>
      <c r="E5" s="697"/>
      <c r="F5" s="697"/>
      <c r="G5" s="697"/>
      <c r="H5" s="697"/>
      <c r="I5" s="697"/>
      <c r="J5" s="697"/>
      <c r="K5" s="697"/>
      <c r="L5" s="697"/>
      <c r="M5" s="697"/>
      <c r="N5" s="697"/>
      <c r="O5" s="697"/>
    </row>
    <row r="6" spans="1:15" ht="12.75" customHeight="1">
      <c r="A6" s="698"/>
      <c r="B6" s="698"/>
      <c r="C6" s="698"/>
      <c r="D6" s="698"/>
      <c r="E6" s="698"/>
      <c r="F6" s="698"/>
      <c r="G6" s="698"/>
      <c r="H6" s="698"/>
      <c r="I6" s="698"/>
      <c r="J6" s="698"/>
      <c r="K6" s="698"/>
      <c r="L6" s="698"/>
      <c r="M6" s="698"/>
      <c r="N6" s="698"/>
      <c r="O6" s="698"/>
    </row>
    <row r="7" spans="1:15" ht="12.75" customHeight="1">
      <c r="A7" s="24"/>
      <c r="B7" s="25"/>
      <c r="C7" s="25"/>
      <c r="D7" s="25"/>
      <c r="E7" s="26"/>
      <c r="F7" s="27"/>
      <c r="G7" s="26"/>
      <c r="H7" s="26"/>
      <c r="I7" s="27"/>
      <c r="J7" s="26"/>
      <c r="K7" s="25"/>
      <c r="L7" s="26"/>
      <c r="M7" s="27"/>
      <c r="N7" s="27"/>
      <c r="O7" s="27"/>
    </row>
    <row r="8" spans="1:15" ht="12.75" customHeight="1">
      <c r="A8" s="24"/>
      <c r="B8" s="25"/>
      <c r="C8" s="25"/>
      <c r="D8" s="25"/>
      <c r="E8" s="26"/>
      <c r="F8" s="27"/>
      <c r="G8" s="26"/>
      <c r="H8" s="26"/>
      <c r="I8" s="27"/>
      <c r="J8" s="26"/>
      <c r="K8" s="25"/>
      <c r="L8" s="26"/>
      <c r="M8" s="27"/>
      <c r="N8" s="27"/>
      <c r="O8" s="27"/>
    </row>
    <row r="9" spans="1:15" ht="12.75" customHeight="1">
      <c r="A9" s="24"/>
      <c r="B9" s="25"/>
      <c r="C9" s="25"/>
      <c r="D9" s="25"/>
      <c r="E9" s="26"/>
      <c r="F9" s="27"/>
      <c r="G9" s="26"/>
      <c r="H9" s="26"/>
      <c r="I9" s="27"/>
      <c r="J9" s="26"/>
      <c r="K9" s="25"/>
      <c r="L9" s="26"/>
      <c r="M9" s="27"/>
      <c r="N9" s="27"/>
      <c r="O9" s="27"/>
    </row>
    <row r="10" spans="1:15" ht="12.75" customHeight="1">
      <c r="A10" s="24"/>
      <c r="B10" s="25"/>
      <c r="C10" s="25"/>
      <c r="D10" s="25"/>
      <c r="E10" s="26"/>
      <c r="F10" s="27"/>
      <c r="G10" s="26"/>
      <c r="H10" s="26"/>
      <c r="I10" s="27"/>
      <c r="J10" s="26"/>
      <c r="K10" s="25"/>
      <c r="L10" s="26"/>
      <c r="M10" s="27"/>
      <c r="N10" s="27"/>
      <c r="O10" s="27"/>
    </row>
    <row r="11" spans="1:15" ht="12.75" customHeight="1">
      <c r="A11" s="24"/>
      <c r="B11" s="25"/>
      <c r="C11" s="25"/>
      <c r="D11" s="25"/>
      <c r="E11" s="26"/>
      <c r="F11" s="27"/>
      <c r="G11" s="26"/>
      <c r="H11" s="26"/>
      <c r="I11" s="27"/>
      <c r="J11" s="26"/>
      <c r="K11" s="25"/>
      <c r="L11" s="26"/>
      <c r="M11" s="27"/>
      <c r="N11" s="27"/>
      <c r="O11" s="27"/>
    </row>
    <row r="12" spans="1:15" ht="12.75" customHeight="1">
      <c r="A12" s="24"/>
      <c r="B12" s="25"/>
      <c r="C12" s="25"/>
      <c r="D12" s="25"/>
      <c r="E12" s="26"/>
      <c r="F12" s="27"/>
      <c r="G12" s="26"/>
      <c r="H12" s="26"/>
      <c r="I12" s="27"/>
      <c r="J12" s="26"/>
      <c r="K12" s="25"/>
      <c r="L12" s="26"/>
      <c r="M12" s="27"/>
      <c r="N12" s="27"/>
      <c r="O12" s="27"/>
    </row>
    <row r="13" spans="1:15" ht="12.75" customHeight="1">
      <c r="A13" s="24"/>
      <c r="B13" s="25"/>
      <c r="C13" s="25"/>
      <c r="D13" s="25"/>
      <c r="E13" s="26"/>
      <c r="F13" s="27"/>
      <c r="G13" s="26"/>
      <c r="H13" s="26"/>
      <c r="I13" s="27"/>
      <c r="J13" s="26"/>
      <c r="K13" s="25"/>
      <c r="L13" s="26"/>
      <c r="M13" s="27"/>
      <c r="N13" s="27"/>
      <c r="O13" s="27"/>
    </row>
    <row r="14" spans="1:15" ht="12.75" customHeight="1">
      <c r="A14" s="24"/>
      <c r="B14" s="25"/>
      <c r="C14" s="25"/>
      <c r="D14" s="25"/>
      <c r="E14" s="26"/>
      <c r="F14" s="27"/>
      <c r="G14" s="26"/>
      <c r="H14" s="26"/>
      <c r="I14" s="27"/>
      <c r="J14" s="26"/>
      <c r="K14" s="25"/>
      <c r="L14" s="26"/>
      <c r="M14" s="27"/>
      <c r="N14" s="27"/>
      <c r="O14" s="27"/>
    </row>
    <row r="15" spans="1:15" ht="12.75" customHeight="1">
      <c r="A15" s="24"/>
      <c r="B15" s="25"/>
      <c r="C15" s="25"/>
      <c r="D15" s="25"/>
      <c r="E15" s="26"/>
      <c r="F15" s="27"/>
      <c r="G15" s="26"/>
      <c r="H15" s="26"/>
      <c r="I15" s="27"/>
      <c r="J15" s="26"/>
      <c r="K15" s="25"/>
      <c r="L15" s="26"/>
      <c r="M15" s="27"/>
      <c r="N15" s="27"/>
      <c r="O15" s="27"/>
    </row>
    <row r="16" spans="1:15" ht="12.75" customHeight="1">
      <c r="A16" s="28"/>
    </row>
    <row r="17" spans="1:10" ht="12.75" customHeight="1">
      <c r="A17" s="28" t="s">
        <v>81</v>
      </c>
      <c r="J17" s="28" t="s">
        <v>82</v>
      </c>
    </row>
    <row r="18" spans="1:10" ht="12.75" customHeight="1">
      <c r="A18" s="28" t="s">
        <v>83</v>
      </c>
      <c r="J18" s="28" t="s">
        <v>84</v>
      </c>
    </row>
    <row r="19" spans="1:10" ht="12.75" customHeight="1">
      <c r="A19" s="28" t="s">
        <v>85</v>
      </c>
      <c r="J19" s="28" t="s">
        <v>86</v>
      </c>
    </row>
    <row r="20" spans="1:10" ht="12.75" customHeight="1">
      <c r="A20" s="28"/>
    </row>
    <row r="21" spans="1:10" ht="12.75" customHeight="1"/>
    <row r="22" spans="1:10" ht="12.75" customHeight="1"/>
    <row r="23" spans="1:10" ht="12.75" customHeight="1"/>
    <row r="24" spans="1:10" ht="12.75" customHeight="1"/>
    <row r="25" spans="1:10" ht="12.75" customHeight="1"/>
    <row r="26" spans="1:10" ht="12.75" customHeight="1"/>
    <row r="27" spans="1:10" ht="12.75" customHeight="1"/>
    <row r="28" spans="1:10" ht="12.75" customHeight="1"/>
    <row r="29" spans="1:10" ht="12.75" customHeight="1"/>
    <row r="30" spans="1:10" ht="12.75" customHeight="1"/>
    <row r="31" spans="1:10" ht="12.75" customHeight="1"/>
    <row r="32" spans="1:10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9">
    <mergeCell ref="A4:A6"/>
    <mergeCell ref="B4:B6"/>
    <mergeCell ref="C4:C6"/>
    <mergeCell ref="N4:N6"/>
    <mergeCell ref="O4:O6"/>
    <mergeCell ref="D4:D6"/>
    <mergeCell ref="E4:E6"/>
    <mergeCell ref="M1:O1"/>
    <mergeCell ref="F2:H2"/>
    <mergeCell ref="M2:O2"/>
    <mergeCell ref="F3:G3"/>
    <mergeCell ref="I4:I6"/>
    <mergeCell ref="J4:J6"/>
    <mergeCell ref="K4:K6"/>
    <mergeCell ref="L4:L6"/>
    <mergeCell ref="M4:M6"/>
    <mergeCell ref="F4:F6"/>
    <mergeCell ref="G4:G6"/>
    <mergeCell ref="H4:H6"/>
  </mergeCells>
  <pageMargins left="0.25" right="0.25" top="0.75" bottom="0.75" header="0" footer="0"/>
  <pageSetup paperSize="9" scale="62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Z1000"/>
  <sheetViews>
    <sheetView zoomScale="55" zoomScaleNormal="55" workbookViewId="0">
      <selection activeCell="R17" sqref="R17"/>
    </sheetView>
  </sheetViews>
  <sheetFormatPr defaultColWidth="12.5546875" defaultRowHeight="15" customHeight="1"/>
  <cols>
    <col min="1" max="3" width="12.5546875" customWidth="1"/>
    <col min="4" max="5" width="36.44140625" customWidth="1"/>
    <col min="6" max="7" width="12.5546875" customWidth="1"/>
    <col min="8" max="8" width="23.109375" customWidth="1"/>
    <col min="9" max="9" width="15.44140625" customWidth="1"/>
    <col min="10" max="11" width="26.5546875" customWidth="1"/>
    <col min="12" max="14" width="23.44140625" customWidth="1"/>
    <col min="15" max="18" width="15.44140625" customWidth="1"/>
    <col min="19" max="19" width="25" customWidth="1"/>
    <col min="20" max="20" width="18.109375" customWidth="1"/>
    <col min="21" max="21" width="16.88671875" customWidth="1"/>
  </cols>
  <sheetData>
    <row r="1" spans="1:26" ht="18" customHeight="1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ht="18" customHeight="1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30" t="s">
        <v>87</v>
      </c>
      <c r="U2" s="29"/>
      <c r="V2" s="29"/>
      <c r="W2" s="29"/>
      <c r="X2" s="29"/>
      <c r="Y2" s="29"/>
      <c r="Z2" s="29"/>
    </row>
    <row r="3" spans="1:26" ht="27.75" customHeight="1">
      <c r="A3" s="29"/>
      <c r="B3" s="31" t="s">
        <v>0</v>
      </c>
      <c r="C3" s="29"/>
      <c r="D3" s="29"/>
      <c r="E3" s="29"/>
      <c r="F3" s="29"/>
      <c r="G3" s="721" t="s">
        <v>1</v>
      </c>
      <c r="H3" s="683"/>
      <c r="I3" s="683"/>
      <c r="J3" s="683"/>
      <c r="K3" s="29"/>
      <c r="L3" s="29"/>
      <c r="M3" s="29"/>
      <c r="N3" s="29"/>
      <c r="O3" s="29"/>
      <c r="P3" s="29"/>
      <c r="Q3" s="29"/>
      <c r="R3" s="29"/>
      <c r="S3" s="29"/>
      <c r="T3" s="30" t="s">
        <v>43</v>
      </c>
      <c r="U3" s="29"/>
      <c r="V3" s="29"/>
      <c r="W3" s="29"/>
      <c r="X3" s="29"/>
      <c r="Y3" s="29"/>
      <c r="Z3" s="29"/>
    </row>
    <row r="4" spans="1:26" ht="30" customHeight="1">
      <c r="A4" s="29"/>
      <c r="B4" s="31" t="s">
        <v>2</v>
      </c>
      <c r="C4" s="29"/>
      <c r="D4" s="29"/>
      <c r="E4" s="29"/>
      <c r="F4" s="29"/>
      <c r="G4" s="722" t="s">
        <v>88</v>
      </c>
      <c r="H4" s="683"/>
      <c r="I4" s="683"/>
      <c r="J4" s="32"/>
      <c r="K4" s="32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ht="30" customHeight="1">
      <c r="A5" s="29"/>
      <c r="B5" s="33" t="s">
        <v>4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8" customHeight="1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ht="36.75" customHeight="1">
      <c r="A7" s="29"/>
      <c r="B7" s="724"/>
      <c r="C7" s="725"/>
      <c r="D7" s="726" t="s">
        <v>89</v>
      </c>
      <c r="E7" s="725"/>
      <c r="F7" s="725"/>
      <c r="G7" s="725"/>
      <c r="H7" s="725"/>
      <c r="I7" s="725"/>
      <c r="J7" s="725"/>
      <c r="K7" s="725"/>
      <c r="L7" s="725"/>
      <c r="M7" s="725"/>
      <c r="N7" s="727"/>
      <c r="O7" s="728" t="s">
        <v>6</v>
      </c>
      <c r="P7" s="729"/>
      <c r="Q7" s="729"/>
      <c r="R7" s="729"/>
      <c r="S7" s="730"/>
      <c r="T7" s="732" t="s">
        <v>7</v>
      </c>
      <c r="U7" s="732" t="s">
        <v>8</v>
      </c>
      <c r="V7" s="29"/>
      <c r="W7" s="29"/>
      <c r="X7" s="29"/>
      <c r="Y7" s="29"/>
      <c r="Z7" s="29"/>
    </row>
    <row r="8" spans="1:26" ht="18" customHeight="1">
      <c r="A8" s="29"/>
      <c r="B8" s="701" t="s">
        <v>9</v>
      </c>
      <c r="C8" s="701" t="s">
        <v>10</v>
      </c>
      <c r="D8" s="717" t="s">
        <v>12</v>
      </c>
      <c r="E8" s="717" t="s">
        <v>13</v>
      </c>
      <c r="F8" s="707" t="s">
        <v>14</v>
      </c>
      <c r="G8" s="707" t="s">
        <v>15</v>
      </c>
      <c r="H8" s="707" t="s">
        <v>16</v>
      </c>
      <c r="I8" s="716" t="s">
        <v>90</v>
      </c>
      <c r="J8" s="717" t="s">
        <v>91</v>
      </c>
      <c r="K8" s="717" t="s">
        <v>18</v>
      </c>
      <c r="L8" s="707" t="s">
        <v>19</v>
      </c>
      <c r="M8" s="718" t="s">
        <v>92</v>
      </c>
      <c r="N8" s="717" t="s">
        <v>21</v>
      </c>
      <c r="O8" s="706"/>
      <c r="P8" s="731"/>
      <c r="Q8" s="731"/>
      <c r="R8" s="731"/>
      <c r="S8" s="713"/>
      <c r="T8" s="703"/>
      <c r="U8" s="703"/>
      <c r="V8" s="29"/>
      <c r="W8" s="29"/>
      <c r="X8" s="29"/>
      <c r="Y8" s="29"/>
      <c r="Z8" s="29"/>
    </row>
    <row r="9" spans="1:26" ht="18" customHeight="1">
      <c r="A9" s="29"/>
      <c r="B9" s="702"/>
      <c r="C9" s="702"/>
      <c r="D9" s="703"/>
      <c r="E9" s="702"/>
      <c r="F9" s="702"/>
      <c r="G9" s="702"/>
      <c r="H9" s="702"/>
      <c r="I9" s="702"/>
      <c r="J9" s="702"/>
      <c r="K9" s="702"/>
      <c r="L9" s="702"/>
      <c r="M9" s="702"/>
      <c r="N9" s="702"/>
      <c r="O9" s="34" t="s">
        <v>22</v>
      </c>
      <c r="P9" s="34" t="s">
        <v>23</v>
      </c>
      <c r="Q9" s="34" t="s">
        <v>24</v>
      </c>
      <c r="R9" s="35" t="s">
        <v>25</v>
      </c>
      <c r="S9" s="35" t="s">
        <v>26</v>
      </c>
      <c r="T9" s="702"/>
      <c r="U9" s="702"/>
      <c r="V9" s="29"/>
      <c r="W9" s="29"/>
      <c r="X9" s="29"/>
      <c r="Y9" s="29"/>
      <c r="Z9" s="29"/>
    </row>
    <row r="10" spans="1:26" ht="18" customHeight="1">
      <c r="A10" s="29"/>
      <c r="B10" s="701"/>
      <c r="C10" s="704"/>
      <c r="D10" s="708"/>
      <c r="E10" s="711"/>
      <c r="F10" s="714"/>
      <c r="G10" s="714"/>
      <c r="H10" s="715"/>
      <c r="I10" s="720"/>
      <c r="J10" s="714"/>
      <c r="K10" s="714"/>
      <c r="L10" s="714"/>
      <c r="M10" s="714"/>
      <c r="N10" s="714"/>
      <c r="O10" s="723"/>
      <c r="P10" s="720"/>
      <c r="Q10" s="723"/>
      <c r="R10" s="36" t="s">
        <v>28</v>
      </c>
      <c r="S10" s="37"/>
      <c r="T10" s="719"/>
      <c r="U10" s="720"/>
      <c r="V10" s="29"/>
      <c r="W10" s="29"/>
      <c r="X10" s="29"/>
      <c r="Y10" s="29"/>
      <c r="Z10" s="29"/>
    </row>
    <row r="11" spans="1:26" ht="18" customHeight="1">
      <c r="A11" s="29"/>
      <c r="B11" s="703"/>
      <c r="C11" s="705"/>
      <c r="D11" s="709"/>
      <c r="E11" s="712"/>
      <c r="F11" s="703"/>
      <c r="G11" s="703"/>
      <c r="H11" s="703"/>
      <c r="I11" s="703"/>
      <c r="J11" s="703"/>
      <c r="K11" s="703"/>
      <c r="L11" s="703"/>
      <c r="M11" s="703"/>
      <c r="N11" s="703"/>
      <c r="O11" s="703"/>
      <c r="P11" s="703"/>
      <c r="Q11" s="703"/>
      <c r="R11" s="36" t="s">
        <v>29</v>
      </c>
      <c r="S11" s="37"/>
      <c r="T11" s="703"/>
      <c r="U11" s="703"/>
      <c r="V11" s="29"/>
      <c r="W11" s="29"/>
      <c r="X11" s="29"/>
      <c r="Y11" s="29"/>
      <c r="Z11" s="29"/>
    </row>
    <row r="12" spans="1:26" ht="18" customHeight="1">
      <c r="A12" s="29"/>
      <c r="B12" s="703"/>
      <c r="C12" s="705"/>
      <c r="D12" s="710"/>
      <c r="E12" s="712"/>
      <c r="F12" s="703"/>
      <c r="G12" s="703"/>
      <c r="H12" s="703"/>
      <c r="I12" s="703"/>
      <c r="J12" s="703"/>
      <c r="K12" s="703"/>
      <c r="L12" s="703"/>
      <c r="M12" s="703"/>
      <c r="N12" s="703"/>
      <c r="O12" s="703"/>
      <c r="P12" s="703"/>
      <c r="Q12" s="703"/>
      <c r="R12" s="36" t="s">
        <v>30</v>
      </c>
      <c r="S12" s="37"/>
      <c r="T12" s="703"/>
      <c r="U12" s="703"/>
      <c r="V12" s="29"/>
      <c r="W12" s="29"/>
      <c r="X12" s="29"/>
      <c r="Y12" s="29"/>
      <c r="Z12" s="29"/>
    </row>
    <row r="13" spans="1:26" ht="18" customHeight="1">
      <c r="A13" s="29"/>
      <c r="B13" s="703"/>
      <c r="C13" s="705"/>
      <c r="D13" s="708"/>
      <c r="E13" s="712"/>
      <c r="F13" s="703"/>
      <c r="G13" s="703"/>
      <c r="H13" s="703"/>
      <c r="I13" s="703"/>
      <c r="J13" s="703"/>
      <c r="K13" s="703"/>
      <c r="L13" s="703"/>
      <c r="M13" s="703"/>
      <c r="N13" s="703"/>
      <c r="O13" s="703"/>
      <c r="P13" s="703"/>
      <c r="Q13" s="703"/>
      <c r="R13" s="36" t="s">
        <v>31</v>
      </c>
      <c r="S13" s="37"/>
      <c r="T13" s="703"/>
      <c r="U13" s="703"/>
      <c r="V13" s="29"/>
      <c r="W13" s="29"/>
      <c r="X13" s="29"/>
      <c r="Y13" s="29"/>
      <c r="Z13" s="29"/>
    </row>
    <row r="14" spans="1:26" ht="18" customHeight="1">
      <c r="A14" s="29"/>
      <c r="B14" s="703"/>
      <c r="C14" s="705"/>
      <c r="D14" s="709"/>
      <c r="E14" s="712"/>
      <c r="F14" s="703"/>
      <c r="G14" s="703"/>
      <c r="H14" s="703"/>
      <c r="I14" s="703"/>
      <c r="J14" s="703"/>
      <c r="K14" s="703"/>
      <c r="L14" s="703"/>
      <c r="M14" s="703"/>
      <c r="N14" s="703"/>
      <c r="O14" s="703"/>
      <c r="P14" s="703"/>
      <c r="Q14" s="703"/>
      <c r="R14" s="36" t="s">
        <v>32</v>
      </c>
      <c r="S14" s="37"/>
      <c r="T14" s="703"/>
      <c r="U14" s="703"/>
      <c r="V14" s="29"/>
      <c r="W14" s="29"/>
      <c r="X14" s="29"/>
      <c r="Y14" s="29"/>
      <c r="Z14" s="29"/>
    </row>
    <row r="15" spans="1:26" ht="18" customHeight="1">
      <c r="A15" s="29"/>
      <c r="B15" s="703"/>
      <c r="C15" s="705"/>
      <c r="D15" s="710"/>
      <c r="E15" s="712"/>
      <c r="F15" s="703"/>
      <c r="G15" s="703"/>
      <c r="H15" s="703"/>
      <c r="I15" s="703"/>
      <c r="J15" s="703"/>
      <c r="K15" s="703"/>
      <c r="L15" s="703"/>
      <c r="M15" s="703"/>
      <c r="N15" s="703"/>
      <c r="O15" s="703"/>
      <c r="P15" s="703"/>
      <c r="Q15" s="703"/>
      <c r="R15" s="36" t="s">
        <v>33</v>
      </c>
      <c r="S15" s="37"/>
      <c r="T15" s="703"/>
      <c r="U15" s="703"/>
      <c r="V15" s="29"/>
      <c r="W15" s="29"/>
      <c r="X15" s="29"/>
      <c r="Y15" s="29"/>
      <c r="Z15" s="29"/>
    </row>
    <row r="16" spans="1:26" ht="18" customHeight="1">
      <c r="A16" s="29"/>
      <c r="B16" s="703"/>
      <c r="C16" s="705"/>
      <c r="D16" s="708"/>
      <c r="E16" s="712"/>
      <c r="F16" s="703"/>
      <c r="G16" s="703"/>
      <c r="H16" s="703"/>
      <c r="I16" s="703"/>
      <c r="J16" s="703"/>
      <c r="K16" s="703"/>
      <c r="L16" s="703"/>
      <c r="M16" s="703"/>
      <c r="N16" s="703"/>
      <c r="O16" s="703"/>
      <c r="P16" s="703"/>
      <c r="Q16" s="703"/>
      <c r="R16" s="36" t="s">
        <v>34</v>
      </c>
      <c r="S16" s="37"/>
      <c r="T16" s="703"/>
      <c r="U16" s="703"/>
      <c r="V16" s="29"/>
      <c r="W16" s="29"/>
      <c r="X16" s="29"/>
      <c r="Y16" s="29"/>
      <c r="Z16" s="29"/>
    </row>
    <row r="17" spans="1:26" ht="18" customHeight="1">
      <c r="A17" s="29"/>
      <c r="B17" s="702"/>
      <c r="C17" s="706"/>
      <c r="D17" s="710"/>
      <c r="E17" s="713"/>
      <c r="F17" s="702"/>
      <c r="G17" s="702"/>
      <c r="H17" s="702"/>
      <c r="I17" s="702"/>
      <c r="J17" s="702"/>
      <c r="K17" s="702"/>
      <c r="L17" s="702"/>
      <c r="M17" s="702"/>
      <c r="N17" s="702"/>
      <c r="O17" s="702"/>
      <c r="P17" s="702"/>
      <c r="Q17" s="702"/>
      <c r="R17" s="36" t="s">
        <v>35</v>
      </c>
      <c r="S17" s="37"/>
      <c r="T17" s="702"/>
      <c r="U17" s="702"/>
      <c r="V17" s="29"/>
      <c r="W17" s="29"/>
      <c r="X17" s="29"/>
      <c r="Y17" s="29"/>
      <c r="Z17" s="29"/>
    </row>
    <row r="18" spans="1:26" ht="18" customHeight="1">
      <c r="A18" s="29"/>
      <c r="B18" s="701"/>
      <c r="C18" s="704"/>
      <c r="D18" s="708"/>
      <c r="E18" s="711"/>
      <c r="F18" s="714"/>
      <c r="G18" s="714"/>
      <c r="H18" s="715"/>
      <c r="I18" s="720"/>
      <c r="J18" s="714"/>
      <c r="K18" s="714"/>
      <c r="L18" s="714"/>
      <c r="M18" s="714"/>
      <c r="N18" s="714"/>
      <c r="O18" s="723"/>
      <c r="P18" s="720"/>
      <c r="Q18" s="723"/>
      <c r="R18" s="36" t="s">
        <v>28</v>
      </c>
      <c r="S18" s="37"/>
      <c r="T18" s="719"/>
      <c r="U18" s="720"/>
      <c r="V18" s="29"/>
      <c r="W18" s="29"/>
      <c r="X18" s="29"/>
      <c r="Y18" s="29"/>
      <c r="Z18" s="29"/>
    </row>
    <row r="19" spans="1:26" ht="18" customHeight="1">
      <c r="A19" s="29"/>
      <c r="B19" s="703"/>
      <c r="C19" s="705"/>
      <c r="D19" s="709"/>
      <c r="E19" s="712"/>
      <c r="F19" s="703"/>
      <c r="G19" s="703"/>
      <c r="H19" s="703"/>
      <c r="I19" s="703"/>
      <c r="J19" s="703"/>
      <c r="K19" s="703"/>
      <c r="L19" s="703"/>
      <c r="M19" s="703"/>
      <c r="N19" s="703"/>
      <c r="O19" s="703"/>
      <c r="P19" s="703"/>
      <c r="Q19" s="703"/>
      <c r="R19" s="36" t="s">
        <v>29</v>
      </c>
      <c r="S19" s="37"/>
      <c r="T19" s="703"/>
      <c r="U19" s="703"/>
      <c r="V19" s="29"/>
      <c r="W19" s="29"/>
      <c r="X19" s="29"/>
      <c r="Y19" s="29"/>
      <c r="Z19" s="29"/>
    </row>
    <row r="20" spans="1:26" ht="18" customHeight="1">
      <c r="A20" s="29"/>
      <c r="B20" s="703"/>
      <c r="C20" s="705"/>
      <c r="D20" s="710"/>
      <c r="E20" s="712"/>
      <c r="F20" s="703"/>
      <c r="G20" s="703"/>
      <c r="H20" s="703"/>
      <c r="I20" s="703"/>
      <c r="J20" s="703"/>
      <c r="K20" s="703"/>
      <c r="L20" s="703"/>
      <c r="M20" s="703"/>
      <c r="N20" s="703"/>
      <c r="O20" s="703"/>
      <c r="P20" s="703"/>
      <c r="Q20" s="703"/>
      <c r="R20" s="36" t="s">
        <v>30</v>
      </c>
      <c r="S20" s="37"/>
      <c r="T20" s="703"/>
      <c r="U20" s="703"/>
      <c r="V20" s="29"/>
      <c r="W20" s="29"/>
      <c r="X20" s="29"/>
      <c r="Y20" s="29"/>
      <c r="Z20" s="29"/>
    </row>
    <row r="21" spans="1:26" ht="18" customHeight="1">
      <c r="A21" s="29"/>
      <c r="B21" s="703"/>
      <c r="C21" s="705"/>
      <c r="D21" s="708"/>
      <c r="E21" s="712"/>
      <c r="F21" s="703"/>
      <c r="G21" s="703"/>
      <c r="H21" s="703"/>
      <c r="I21" s="703"/>
      <c r="J21" s="703"/>
      <c r="K21" s="703"/>
      <c r="L21" s="703"/>
      <c r="M21" s="703"/>
      <c r="N21" s="703"/>
      <c r="O21" s="703"/>
      <c r="P21" s="703"/>
      <c r="Q21" s="703"/>
      <c r="R21" s="36" t="s">
        <v>31</v>
      </c>
      <c r="S21" s="37"/>
      <c r="T21" s="703"/>
      <c r="U21" s="703"/>
      <c r="V21" s="29"/>
      <c r="W21" s="29"/>
      <c r="X21" s="29"/>
      <c r="Y21" s="29"/>
      <c r="Z21" s="29"/>
    </row>
    <row r="22" spans="1:26" ht="18" customHeight="1">
      <c r="A22" s="29"/>
      <c r="B22" s="703"/>
      <c r="C22" s="705"/>
      <c r="D22" s="709"/>
      <c r="E22" s="712"/>
      <c r="F22" s="703"/>
      <c r="G22" s="703"/>
      <c r="H22" s="703"/>
      <c r="I22" s="703"/>
      <c r="J22" s="703"/>
      <c r="K22" s="703"/>
      <c r="L22" s="703"/>
      <c r="M22" s="703"/>
      <c r="N22" s="703"/>
      <c r="O22" s="703"/>
      <c r="P22" s="703"/>
      <c r="Q22" s="703"/>
      <c r="R22" s="36" t="s">
        <v>32</v>
      </c>
      <c r="S22" s="37"/>
      <c r="T22" s="703"/>
      <c r="U22" s="703"/>
      <c r="V22" s="29"/>
      <c r="W22" s="29"/>
      <c r="X22" s="29"/>
      <c r="Y22" s="29"/>
      <c r="Z22" s="29"/>
    </row>
    <row r="23" spans="1:26" ht="18" customHeight="1">
      <c r="A23" s="29"/>
      <c r="B23" s="703"/>
      <c r="C23" s="705"/>
      <c r="D23" s="710"/>
      <c r="E23" s="712"/>
      <c r="F23" s="703"/>
      <c r="G23" s="703"/>
      <c r="H23" s="703"/>
      <c r="I23" s="703"/>
      <c r="J23" s="703"/>
      <c r="K23" s="703"/>
      <c r="L23" s="703"/>
      <c r="M23" s="703"/>
      <c r="N23" s="703"/>
      <c r="O23" s="703"/>
      <c r="P23" s="703"/>
      <c r="Q23" s="703"/>
      <c r="R23" s="36" t="s">
        <v>33</v>
      </c>
      <c r="S23" s="37"/>
      <c r="T23" s="703"/>
      <c r="U23" s="703"/>
      <c r="V23" s="29"/>
      <c r="W23" s="29"/>
      <c r="X23" s="29"/>
      <c r="Y23" s="29"/>
      <c r="Z23" s="29"/>
    </row>
    <row r="24" spans="1:26" ht="18" customHeight="1">
      <c r="A24" s="29"/>
      <c r="B24" s="703"/>
      <c r="C24" s="705"/>
      <c r="D24" s="708"/>
      <c r="E24" s="712"/>
      <c r="F24" s="703"/>
      <c r="G24" s="703"/>
      <c r="H24" s="703"/>
      <c r="I24" s="703"/>
      <c r="J24" s="703"/>
      <c r="K24" s="703"/>
      <c r="L24" s="703"/>
      <c r="M24" s="703"/>
      <c r="N24" s="703"/>
      <c r="O24" s="703"/>
      <c r="P24" s="703"/>
      <c r="Q24" s="703"/>
      <c r="R24" s="36" t="s">
        <v>34</v>
      </c>
      <c r="S24" s="37"/>
      <c r="T24" s="703"/>
      <c r="U24" s="703"/>
      <c r="V24" s="29"/>
      <c r="W24" s="29"/>
      <c r="X24" s="29"/>
      <c r="Y24" s="29"/>
      <c r="Z24" s="29"/>
    </row>
    <row r="25" spans="1:26" ht="18" customHeight="1">
      <c r="A25" s="29"/>
      <c r="B25" s="702"/>
      <c r="C25" s="706"/>
      <c r="D25" s="710"/>
      <c r="E25" s="713"/>
      <c r="F25" s="702"/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02"/>
      <c r="R25" s="36" t="s">
        <v>35</v>
      </c>
      <c r="S25" s="37"/>
      <c r="T25" s="702"/>
      <c r="U25" s="702"/>
      <c r="V25" s="29"/>
      <c r="W25" s="29"/>
      <c r="X25" s="29"/>
      <c r="Y25" s="29"/>
      <c r="Z25" s="29"/>
    </row>
    <row r="26" spans="1:26" ht="18" customHeight="1">
      <c r="A26" s="29"/>
      <c r="B26" s="701"/>
      <c r="C26" s="704"/>
      <c r="D26" s="708"/>
      <c r="E26" s="711"/>
      <c r="F26" s="714"/>
      <c r="G26" s="714"/>
      <c r="H26" s="715"/>
      <c r="I26" s="720"/>
      <c r="J26" s="714"/>
      <c r="K26" s="714"/>
      <c r="L26" s="714"/>
      <c r="M26" s="714"/>
      <c r="N26" s="714"/>
      <c r="O26" s="723"/>
      <c r="P26" s="720"/>
      <c r="Q26" s="723"/>
      <c r="R26" s="36" t="s">
        <v>28</v>
      </c>
      <c r="S26" s="37"/>
      <c r="T26" s="719"/>
      <c r="U26" s="720"/>
      <c r="V26" s="29"/>
      <c r="W26" s="29"/>
      <c r="X26" s="29"/>
      <c r="Y26" s="29"/>
      <c r="Z26" s="29"/>
    </row>
    <row r="27" spans="1:26" ht="18" customHeight="1">
      <c r="A27" s="29"/>
      <c r="B27" s="703"/>
      <c r="C27" s="705"/>
      <c r="D27" s="709"/>
      <c r="E27" s="712"/>
      <c r="F27" s="703"/>
      <c r="G27" s="703"/>
      <c r="H27" s="703"/>
      <c r="I27" s="703"/>
      <c r="J27" s="703"/>
      <c r="K27" s="703"/>
      <c r="L27" s="703"/>
      <c r="M27" s="703"/>
      <c r="N27" s="703"/>
      <c r="O27" s="703"/>
      <c r="P27" s="703"/>
      <c r="Q27" s="703"/>
      <c r="R27" s="36" t="s">
        <v>29</v>
      </c>
      <c r="S27" s="37"/>
      <c r="T27" s="703"/>
      <c r="U27" s="703"/>
      <c r="V27" s="29"/>
      <c r="W27" s="29"/>
      <c r="X27" s="29"/>
      <c r="Y27" s="29"/>
      <c r="Z27" s="29"/>
    </row>
    <row r="28" spans="1:26" ht="18" customHeight="1">
      <c r="A28" s="29"/>
      <c r="B28" s="703"/>
      <c r="C28" s="705"/>
      <c r="D28" s="710"/>
      <c r="E28" s="712"/>
      <c r="F28" s="703"/>
      <c r="G28" s="703"/>
      <c r="H28" s="703"/>
      <c r="I28" s="703"/>
      <c r="J28" s="703"/>
      <c r="K28" s="703"/>
      <c r="L28" s="703"/>
      <c r="M28" s="703"/>
      <c r="N28" s="703"/>
      <c r="O28" s="703"/>
      <c r="P28" s="703"/>
      <c r="Q28" s="703"/>
      <c r="R28" s="36" t="s">
        <v>30</v>
      </c>
      <c r="S28" s="37"/>
      <c r="T28" s="703"/>
      <c r="U28" s="703"/>
      <c r="V28" s="29"/>
      <c r="W28" s="29"/>
      <c r="X28" s="29"/>
      <c r="Y28" s="29"/>
      <c r="Z28" s="29"/>
    </row>
    <row r="29" spans="1:26" ht="18" customHeight="1">
      <c r="A29" s="29"/>
      <c r="B29" s="703"/>
      <c r="C29" s="705"/>
      <c r="D29" s="708"/>
      <c r="E29" s="712"/>
      <c r="F29" s="703"/>
      <c r="G29" s="703"/>
      <c r="H29" s="703"/>
      <c r="I29" s="703"/>
      <c r="J29" s="703"/>
      <c r="K29" s="703"/>
      <c r="L29" s="703"/>
      <c r="M29" s="703"/>
      <c r="N29" s="703"/>
      <c r="O29" s="703"/>
      <c r="P29" s="703"/>
      <c r="Q29" s="703"/>
      <c r="R29" s="36" t="s">
        <v>31</v>
      </c>
      <c r="S29" s="37"/>
      <c r="T29" s="703"/>
      <c r="U29" s="703"/>
      <c r="V29" s="29"/>
      <c r="W29" s="29"/>
      <c r="X29" s="29"/>
      <c r="Y29" s="29"/>
      <c r="Z29" s="29"/>
    </row>
    <row r="30" spans="1:26" ht="18" customHeight="1">
      <c r="A30" s="29"/>
      <c r="B30" s="703"/>
      <c r="C30" s="705"/>
      <c r="D30" s="709"/>
      <c r="E30" s="712"/>
      <c r="F30" s="703"/>
      <c r="G30" s="703"/>
      <c r="H30" s="703"/>
      <c r="I30" s="703"/>
      <c r="J30" s="703"/>
      <c r="K30" s="703"/>
      <c r="L30" s="703"/>
      <c r="M30" s="703"/>
      <c r="N30" s="703"/>
      <c r="O30" s="703"/>
      <c r="P30" s="703"/>
      <c r="Q30" s="703"/>
      <c r="R30" s="36" t="s">
        <v>32</v>
      </c>
      <c r="S30" s="37"/>
      <c r="T30" s="703"/>
      <c r="U30" s="703"/>
      <c r="V30" s="29"/>
      <c r="W30" s="29"/>
      <c r="X30" s="29"/>
      <c r="Y30" s="29"/>
      <c r="Z30" s="29"/>
    </row>
    <row r="31" spans="1:26" ht="18" customHeight="1">
      <c r="A31" s="29"/>
      <c r="B31" s="703"/>
      <c r="C31" s="705"/>
      <c r="D31" s="710"/>
      <c r="E31" s="712"/>
      <c r="F31" s="703"/>
      <c r="G31" s="703"/>
      <c r="H31" s="703"/>
      <c r="I31" s="703"/>
      <c r="J31" s="703"/>
      <c r="K31" s="703"/>
      <c r="L31" s="703"/>
      <c r="M31" s="703"/>
      <c r="N31" s="703"/>
      <c r="O31" s="703"/>
      <c r="P31" s="703"/>
      <c r="Q31" s="703"/>
      <c r="R31" s="36" t="s">
        <v>33</v>
      </c>
      <c r="S31" s="37"/>
      <c r="T31" s="703"/>
      <c r="U31" s="703"/>
      <c r="V31" s="29"/>
      <c r="W31" s="29"/>
      <c r="X31" s="29"/>
      <c r="Y31" s="29"/>
      <c r="Z31" s="29"/>
    </row>
    <row r="32" spans="1:26" ht="18" customHeight="1">
      <c r="A32" s="29"/>
      <c r="B32" s="703"/>
      <c r="C32" s="705"/>
      <c r="D32" s="708"/>
      <c r="E32" s="712"/>
      <c r="F32" s="703"/>
      <c r="G32" s="703"/>
      <c r="H32" s="703"/>
      <c r="I32" s="703"/>
      <c r="J32" s="703"/>
      <c r="K32" s="703"/>
      <c r="L32" s="703"/>
      <c r="M32" s="703"/>
      <c r="N32" s="703"/>
      <c r="O32" s="703"/>
      <c r="P32" s="703"/>
      <c r="Q32" s="703"/>
      <c r="R32" s="36" t="s">
        <v>34</v>
      </c>
      <c r="S32" s="37"/>
      <c r="T32" s="703"/>
      <c r="U32" s="703"/>
      <c r="V32" s="29"/>
      <c r="W32" s="29"/>
      <c r="X32" s="29"/>
      <c r="Y32" s="29"/>
      <c r="Z32" s="29"/>
    </row>
    <row r="33" spans="1:26" ht="18" customHeight="1">
      <c r="A33" s="29"/>
      <c r="B33" s="702"/>
      <c r="C33" s="706"/>
      <c r="D33" s="710"/>
      <c r="E33" s="713"/>
      <c r="F33" s="702"/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2"/>
      <c r="R33" s="36" t="s">
        <v>35</v>
      </c>
      <c r="S33" s="37"/>
      <c r="T33" s="702"/>
      <c r="U33" s="702"/>
      <c r="V33" s="29"/>
      <c r="W33" s="29"/>
      <c r="X33" s="29"/>
      <c r="Y33" s="29"/>
      <c r="Z33" s="29"/>
    </row>
    <row r="34" spans="1:26" ht="18" customHeight="1">
      <c r="A34" s="29"/>
      <c r="B34" s="701"/>
      <c r="C34" s="704"/>
      <c r="D34" s="708"/>
      <c r="E34" s="711"/>
      <c r="F34" s="714"/>
      <c r="G34" s="714"/>
      <c r="H34" s="715"/>
      <c r="I34" s="720"/>
      <c r="J34" s="714"/>
      <c r="K34" s="714"/>
      <c r="L34" s="714"/>
      <c r="M34" s="714"/>
      <c r="N34" s="714"/>
      <c r="O34" s="723"/>
      <c r="P34" s="720"/>
      <c r="Q34" s="723"/>
      <c r="R34" s="36" t="s">
        <v>28</v>
      </c>
      <c r="S34" s="37"/>
      <c r="T34" s="719"/>
      <c r="U34" s="720"/>
      <c r="V34" s="29"/>
      <c r="W34" s="29"/>
      <c r="X34" s="29"/>
      <c r="Y34" s="29"/>
      <c r="Z34" s="29"/>
    </row>
    <row r="35" spans="1:26" ht="18" customHeight="1">
      <c r="A35" s="29"/>
      <c r="B35" s="703"/>
      <c r="C35" s="705"/>
      <c r="D35" s="709"/>
      <c r="E35" s="712"/>
      <c r="F35" s="703"/>
      <c r="G35" s="703"/>
      <c r="H35" s="703"/>
      <c r="I35" s="703"/>
      <c r="J35" s="703"/>
      <c r="K35" s="703"/>
      <c r="L35" s="703"/>
      <c r="M35" s="703"/>
      <c r="N35" s="703"/>
      <c r="O35" s="703"/>
      <c r="P35" s="703"/>
      <c r="Q35" s="703"/>
      <c r="R35" s="36" t="s">
        <v>29</v>
      </c>
      <c r="S35" s="37"/>
      <c r="T35" s="703"/>
      <c r="U35" s="703"/>
      <c r="V35" s="29"/>
      <c r="W35" s="29"/>
      <c r="X35" s="29"/>
      <c r="Y35" s="29"/>
      <c r="Z35" s="29"/>
    </row>
    <row r="36" spans="1:26" ht="18" customHeight="1">
      <c r="A36" s="29"/>
      <c r="B36" s="703"/>
      <c r="C36" s="705"/>
      <c r="D36" s="710"/>
      <c r="E36" s="712"/>
      <c r="F36" s="703"/>
      <c r="G36" s="703"/>
      <c r="H36" s="703"/>
      <c r="I36" s="703"/>
      <c r="J36" s="703"/>
      <c r="K36" s="703"/>
      <c r="L36" s="703"/>
      <c r="M36" s="703"/>
      <c r="N36" s="703"/>
      <c r="O36" s="703"/>
      <c r="P36" s="703"/>
      <c r="Q36" s="703"/>
      <c r="R36" s="36" t="s">
        <v>30</v>
      </c>
      <c r="S36" s="37"/>
      <c r="T36" s="703"/>
      <c r="U36" s="703"/>
      <c r="V36" s="29"/>
      <c r="W36" s="29"/>
      <c r="X36" s="29"/>
      <c r="Y36" s="29"/>
      <c r="Z36" s="29"/>
    </row>
    <row r="37" spans="1:26" ht="18" customHeight="1">
      <c r="A37" s="29"/>
      <c r="B37" s="703"/>
      <c r="C37" s="705"/>
      <c r="D37" s="708"/>
      <c r="E37" s="712"/>
      <c r="F37" s="703"/>
      <c r="G37" s="703"/>
      <c r="H37" s="703"/>
      <c r="I37" s="703"/>
      <c r="J37" s="703"/>
      <c r="K37" s="703"/>
      <c r="L37" s="703"/>
      <c r="M37" s="703"/>
      <c r="N37" s="703"/>
      <c r="O37" s="703"/>
      <c r="P37" s="703"/>
      <c r="Q37" s="703"/>
      <c r="R37" s="36" t="s">
        <v>31</v>
      </c>
      <c r="S37" s="37"/>
      <c r="T37" s="703"/>
      <c r="U37" s="703"/>
      <c r="V37" s="29"/>
      <c r="W37" s="29"/>
      <c r="X37" s="29"/>
      <c r="Y37" s="29"/>
      <c r="Z37" s="29"/>
    </row>
    <row r="38" spans="1:26" ht="18" customHeight="1">
      <c r="A38" s="29"/>
      <c r="B38" s="703"/>
      <c r="C38" s="705"/>
      <c r="D38" s="709"/>
      <c r="E38" s="712"/>
      <c r="F38" s="703"/>
      <c r="G38" s="703"/>
      <c r="H38" s="703"/>
      <c r="I38" s="703"/>
      <c r="J38" s="703"/>
      <c r="K38" s="703"/>
      <c r="L38" s="703"/>
      <c r="M38" s="703"/>
      <c r="N38" s="703"/>
      <c r="O38" s="703"/>
      <c r="P38" s="703"/>
      <c r="Q38" s="703"/>
      <c r="R38" s="36" t="s">
        <v>32</v>
      </c>
      <c r="S38" s="37"/>
      <c r="T38" s="703"/>
      <c r="U38" s="703"/>
      <c r="V38" s="29"/>
      <c r="W38" s="29"/>
      <c r="X38" s="29"/>
      <c r="Y38" s="29"/>
      <c r="Z38" s="29"/>
    </row>
    <row r="39" spans="1:26" ht="18" customHeight="1">
      <c r="A39" s="29"/>
      <c r="B39" s="703"/>
      <c r="C39" s="705"/>
      <c r="D39" s="710"/>
      <c r="E39" s="712"/>
      <c r="F39" s="703"/>
      <c r="G39" s="703"/>
      <c r="H39" s="703"/>
      <c r="I39" s="703"/>
      <c r="J39" s="703"/>
      <c r="K39" s="703"/>
      <c r="L39" s="703"/>
      <c r="M39" s="703"/>
      <c r="N39" s="703"/>
      <c r="O39" s="703"/>
      <c r="P39" s="703"/>
      <c r="Q39" s="703"/>
      <c r="R39" s="36" t="s">
        <v>33</v>
      </c>
      <c r="S39" s="37"/>
      <c r="T39" s="703"/>
      <c r="U39" s="703"/>
      <c r="V39" s="29"/>
      <c r="W39" s="29"/>
      <c r="X39" s="29"/>
      <c r="Y39" s="29"/>
      <c r="Z39" s="29"/>
    </row>
    <row r="40" spans="1:26" ht="18" customHeight="1">
      <c r="A40" s="29"/>
      <c r="B40" s="703"/>
      <c r="C40" s="705"/>
      <c r="D40" s="708"/>
      <c r="E40" s="712"/>
      <c r="F40" s="703"/>
      <c r="G40" s="703"/>
      <c r="H40" s="703"/>
      <c r="I40" s="703"/>
      <c r="J40" s="703"/>
      <c r="K40" s="703"/>
      <c r="L40" s="703"/>
      <c r="M40" s="703"/>
      <c r="N40" s="703"/>
      <c r="O40" s="703"/>
      <c r="P40" s="703"/>
      <c r="Q40" s="703"/>
      <c r="R40" s="36" t="s">
        <v>34</v>
      </c>
      <c r="S40" s="37"/>
      <c r="T40" s="703"/>
      <c r="U40" s="703"/>
      <c r="V40" s="29"/>
      <c r="W40" s="29"/>
      <c r="X40" s="29"/>
      <c r="Y40" s="29"/>
      <c r="Z40" s="29"/>
    </row>
    <row r="41" spans="1:26" ht="18" customHeight="1">
      <c r="A41" s="29"/>
      <c r="B41" s="702"/>
      <c r="C41" s="706"/>
      <c r="D41" s="710"/>
      <c r="E41" s="713"/>
      <c r="F41" s="702"/>
      <c r="G41" s="702"/>
      <c r="H41" s="702"/>
      <c r="I41" s="702"/>
      <c r="J41" s="702"/>
      <c r="K41" s="702"/>
      <c r="L41" s="702"/>
      <c r="M41" s="702"/>
      <c r="N41" s="702"/>
      <c r="O41" s="702"/>
      <c r="P41" s="702"/>
      <c r="Q41" s="702"/>
      <c r="R41" s="36" t="s">
        <v>35</v>
      </c>
      <c r="S41" s="37"/>
      <c r="T41" s="702"/>
      <c r="U41" s="702"/>
      <c r="V41" s="29"/>
      <c r="W41" s="29"/>
      <c r="X41" s="29"/>
      <c r="Y41" s="29"/>
      <c r="Z41" s="29"/>
    </row>
    <row r="42" spans="1:26" ht="18" customHeight="1">
      <c r="A42" s="29"/>
      <c r="B42" s="701"/>
      <c r="C42" s="704"/>
      <c r="D42" s="708"/>
      <c r="E42" s="711"/>
      <c r="F42" s="714"/>
      <c r="G42" s="714"/>
      <c r="H42" s="715"/>
      <c r="I42" s="720"/>
      <c r="J42" s="714"/>
      <c r="K42" s="714"/>
      <c r="L42" s="714"/>
      <c r="M42" s="714"/>
      <c r="N42" s="714"/>
      <c r="O42" s="723"/>
      <c r="P42" s="720"/>
      <c r="Q42" s="723"/>
      <c r="R42" s="36" t="s">
        <v>28</v>
      </c>
      <c r="S42" s="37"/>
      <c r="T42" s="719"/>
      <c r="U42" s="720"/>
      <c r="V42" s="29"/>
      <c r="W42" s="29"/>
      <c r="X42" s="29"/>
      <c r="Y42" s="29"/>
      <c r="Z42" s="29"/>
    </row>
    <row r="43" spans="1:26" ht="18" customHeight="1">
      <c r="A43" s="29"/>
      <c r="B43" s="703"/>
      <c r="C43" s="705"/>
      <c r="D43" s="709"/>
      <c r="E43" s="712"/>
      <c r="F43" s="703"/>
      <c r="G43" s="703"/>
      <c r="H43" s="703"/>
      <c r="I43" s="703"/>
      <c r="J43" s="703"/>
      <c r="K43" s="703"/>
      <c r="L43" s="703"/>
      <c r="M43" s="703"/>
      <c r="N43" s="703"/>
      <c r="O43" s="703"/>
      <c r="P43" s="703"/>
      <c r="Q43" s="703"/>
      <c r="R43" s="36" t="s">
        <v>29</v>
      </c>
      <c r="S43" s="37"/>
      <c r="T43" s="703"/>
      <c r="U43" s="703"/>
      <c r="V43" s="29"/>
      <c r="W43" s="29"/>
      <c r="X43" s="29"/>
      <c r="Y43" s="29"/>
      <c r="Z43" s="29"/>
    </row>
    <row r="44" spans="1:26" ht="18" customHeight="1">
      <c r="A44" s="29"/>
      <c r="B44" s="703"/>
      <c r="C44" s="705"/>
      <c r="D44" s="710"/>
      <c r="E44" s="712"/>
      <c r="F44" s="703"/>
      <c r="G44" s="703"/>
      <c r="H44" s="703"/>
      <c r="I44" s="703"/>
      <c r="J44" s="703"/>
      <c r="K44" s="703"/>
      <c r="L44" s="703"/>
      <c r="M44" s="703"/>
      <c r="N44" s="703"/>
      <c r="O44" s="703"/>
      <c r="P44" s="703"/>
      <c r="Q44" s="703"/>
      <c r="R44" s="36" t="s">
        <v>30</v>
      </c>
      <c r="S44" s="37"/>
      <c r="T44" s="703"/>
      <c r="U44" s="703"/>
      <c r="V44" s="29"/>
      <c r="W44" s="29"/>
      <c r="X44" s="29"/>
      <c r="Y44" s="29"/>
      <c r="Z44" s="29"/>
    </row>
    <row r="45" spans="1:26" ht="18" customHeight="1">
      <c r="A45" s="29"/>
      <c r="B45" s="703"/>
      <c r="C45" s="705"/>
      <c r="D45" s="708"/>
      <c r="E45" s="712"/>
      <c r="F45" s="703"/>
      <c r="G45" s="703"/>
      <c r="H45" s="703"/>
      <c r="I45" s="703"/>
      <c r="J45" s="703"/>
      <c r="K45" s="703"/>
      <c r="L45" s="703"/>
      <c r="M45" s="703"/>
      <c r="N45" s="703"/>
      <c r="O45" s="703"/>
      <c r="P45" s="703"/>
      <c r="Q45" s="703"/>
      <c r="R45" s="36" t="s">
        <v>31</v>
      </c>
      <c r="S45" s="37"/>
      <c r="T45" s="703"/>
      <c r="U45" s="703"/>
      <c r="V45" s="29"/>
      <c r="W45" s="29"/>
      <c r="X45" s="29"/>
      <c r="Y45" s="29"/>
      <c r="Z45" s="29"/>
    </row>
    <row r="46" spans="1:26" ht="18" customHeight="1">
      <c r="A46" s="29"/>
      <c r="B46" s="703"/>
      <c r="C46" s="705"/>
      <c r="D46" s="709"/>
      <c r="E46" s="712"/>
      <c r="F46" s="703"/>
      <c r="G46" s="703"/>
      <c r="H46" s="703"/>
      <c r="I46" s="703"/>
      <c r="J46" s="703"/>
      <c r="K46" s="703"/>
      <c r="L46" s="703"/>
      <c r="M46" s="703"/>
      <c r="N46" s="703"/>
      <c r="O46" s="703"/>
      <c r="P46" s="703"/>
      <c r="Q46" s="703"/>
      <c r="R46" s="36" t="s">
        <v>32</v>
      </c>
      <c r="S46" s="37"/>
      <c r="T46" s="703"/>
      <c r="U46" s="703"/>
      <c r="V46" s="29"/>
      <c r="W46" s="29"/>
      <c r="X46" s="29"/>
      <c r="Y46" s="29"/>
      <c r="Z46" s="29"/>
    </row>
    <row r="47" spans="1:26" ht="18" customHeight="1">
      <c r="A47" s="29"/>
      <c r="B47" s="703"/>
      <c r="C47" s="705"/>
      <c r="D47" s="710"/>
      <c r="E47" s="712"/>
      <c r="F47" s="703"/>
      <c r="G47" s="703"/>
      <c r="H47" s="703"/>
      <c r="I47" s="703"/>
      <c r="J47" s="703"/>
      <c r="K47" s="703"/>
      <c r="L47" s="703"/>
      <c r="M47" s="703"/>
      <c r="N47" s="703"/>
      <c r="O47" s="703"/>
      <c r="P47" s="703"/>
      <c r="Q47" s="703"/>
      <c r="R47" s="36" t="s">
        <v>33</v>
      </c>
      <c r="S47" s="37"/>
      <c r="T47" s="703"/>
      <c r="U47" s="703"/>
      <c r="V47" s="29"/>
      <c r="W47" s="29"/>
      <c r="X47" s="29"/>
      <c r="Y47" s="29"/>
      <c r="Z47" s="29"/>
    </row>
    <row r="48" spans="1:26" ht="18" customHeight="1">
      <c r="A48" s="29"/>
      <c r="B48" s="703"/>
      <c r="C48" s="705"/>
      <c r="D48" s="708"/>
      <c r="E48" s="712"/>
      <c r="F48" s="703"/>
      <c r="G48" s="703"/>
      <c r="H48" s="703"/>
      <c r="I48" s="703"/>
      <c r="J48" s="703"/>
      <c r="K48" s="703"/>
      <c r="L48" s="703"/>
      <c r="M48" s="703"/>
      <c r="N48" s="703"/>
      <c r="O48" s="703"/>
      <c r="P48" s="703"/>
      <c r="Q48" s="703"/>
      <c r="R48" s="36" t="s">
        <v>34</v>
      </c>
      <c r="S48" s="37"/>
      <c r="T48" s="703"/>
      <c r="U48" s="703"/>
      <c r="V48" s="29"/>
      <c r="W48" s="29"/>
      <c r="X48" s="29"/>
      <c r="Y48" s="29"/>
      <c r="Z48" s="29"/>
    </row>
    <row r="49" spans="1:26" ht="18" customHeight="1">
      <c r="A49" s="29"/>
      <c r="B49" s="702"/>
      <c r="C49" s="706"/>
      <c r="D49" s="710"/>
      <c r="E49" s="713"/>
      <c r="F49" s="702"/>
      <c r="G49" s="702"/>
      <c r="H49" s="702"/>
      <c r="I49" s="702"/>
      <c r="J49" s="702"/>
      <c r="K49" s="702"/>
      <c r="L49" s="702"/>
      <c r="M49" s="702"/>
      <c r="N49" s="702"/>
      <c r="O49" s="702"/>
      <c r="P49" s="702"/>
      <c r="Q49" s="702"/>
      <c r="R49" s="36" t="s">
        <v>35</v>
      </c>
      <c r="S49" s="37"/>
      <c r="T49" s="702"/>
      <c r="U49" s="702"/>
      <c r="V49" s="29"/>
      <c r="W49" s="29"/>
      <c r="X49" s="29"/>
      <c r="Y49" s="29"/>
      <c r="Z49" s="29"/>
    </row>
    <row r="50" spans="1:26" ht="18" customHeight="1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ht="18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ht="18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ht="18" customHeight="1">
      <c r="A53" s="29"/>
      <c r="B53" s="29"/>
      <c r="C53" s="29"/>
      <c r="D53" s="38" t="s">
        <v>36</v>
      </c>
      <c r="E53" s="39"/>
      <c r="F53" s="38"/>
      <c r="G53" s="39"/>
      <c r="H53" s="39"/>
      <c r="I53" s="38" t="s">
        <v>37</v>
      </c>
      <c r="J53" s="39"/>
      <c r="K53" s="39"/>
      <c r="L53" s="39"/>
      <c r="M53" s="39"/>
      <c r="N53" s="3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ht="18" customHeight="1">
      <c r="A54" s="29"/>
      <c r="B54" s="29"/>
      <c r="C54" s="2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ht="18" customHeight="1">
      <c r="A55" s="29"/>
      <c r="B55" s="29"/>
      <c r="C55" s="29"/>
      <c r="D55" s="40" t="s">
        <v>38</v>
      </c>
      <c r="E55" s="38"/>
      <c r="F55" s="733"/>
      <c r="G55" s="683"/>
      <c r="H55" s="683"/>
      <c r="I55" s="733" t="s">
        <v>39</v>
      </c>
      <c r="J55" s="683"/>
      <c r="K55" s="683"/>
      <c r="L55" s="683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ht="18" customHeight="1">
      <c r="A56" s="29"/>
      <c r="B56" s="29"/>
      <c r="C56" s="29"/>
      <c r="D56" s="41" t="s">
        <v>40</v>
      </c>
      <c r="E56" s="38"/>
      <c r="F56" s="733"/>
      <c r="G56" s="683"/>
      <c r="H56" s="683"/>
      <c r="I56" s="734" t="s">
        <v>41</v>
      </c>
      <c r="J56" s="683"/>
      <c r="K56" s="683"/>
      <c r="L56" s="683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ht="18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ht="18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ht="18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ht="18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ht="18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ht="18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ht="18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ht="18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ht="18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ht="18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ht="18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ht="18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ht="18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ht="18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ht="18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ht="18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ht="18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ht="18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ht="18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ht="18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ht="18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ht="18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ht="18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ht="18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ht="18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ht="18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ht="18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ht="18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ht="18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ht="18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ht="18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ht="18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ht="18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ht="18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ht="18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ht="18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ht="18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ht="18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ht="18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ht="18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ht="18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ht="18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ht="18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ht="18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ht="18" customHeight="1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ht="18" customHeight="1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ht="18" customHeight="1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ht="18" customHeight="1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ht="18" customHeight="1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ht="18" customHeight="1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ht="18" customHeight="1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ht="18" customHeight="1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ht="18" customHeight="1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ht="18" customHeight="1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ht="18" customHeight="1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ht="18" customHeight="1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ht="18" customHeight="1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ht="18" customHeight="1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ht="18" customHeight="1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ht="18" customHeight="1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ht="18" customHeight="1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ht="18" customHeight="1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ht="18" customHeight="1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ht="18" customHeight="1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ht="18" customHeight="1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ht="18" customHeight="1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ht="18" customHeight="1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ht="18" customHeight="1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ht="18" customHeight="1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ht="18" customHeight="1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ht="18" customHeight="1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ht="18" customHeight="1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ht="18" customHeight="1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ht="18" customHeight="1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ht="18" customHeight="1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ht="18" customHeight="1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ht="18" customHeight="1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ht="18" customHeight="1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ht="18" customHeight="1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ht="18" customHeight="1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  <row r="137" spans="1:26" ht="18" customHeight="1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</row>
    <row r="138" spans="1:26" ht="18" customHeight="1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</row>
    <row r="139" spans="1:26" ht="18" customHeight="1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</row>
    <row r="140" spans="1:26" ht="18" customHeight="1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</row>
    <row r="141" spans="1:26" ht="18" customHeight="1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</row>
    <row r="142" spans="1:26" ht="18" customHeight="1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</row>
    <row r="143" spans="1:26" ht="18" customHeight="1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</row>
    <row r="144" spans="1:26" ht="18" customHeight="1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</row>
    <row r="145" spans="1:26" ht="18" customHeight="1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</row>
    <row r="146" spans="1:26" ht="18" customHeight="1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</row>
    <row r="147" spans="1:26" ht="18" customHeight="1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</row>
    <row r="148" spans="1:26" ht="18" customHeight="1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</row>
    <row r="149" spans="1:26" ht="18" customHeight="1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</row>
    <row r="150" spans="1:26" ht="18" customHeight="1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</row>
    <row r="151" spans="1:26" ht="18" customHeight="1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</row>
    <row r="152" spans="1:26" ht="18" customHeight="1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</row>
    <row r="153" spans="1:26" ht="18" customHeight="1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</row>
    <row r="154" spans="1:26" ht="18" customHeight="1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</row>
    <row r="155" spans="1:26" ht="18" customHeight="1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</row>
    <row r="156" spans="1:26" ht="18" customHeight="1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</row>
    <row r="157" spans="1:26" ht="18" customHeight="1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</row>
    <row r="158" spans="1:26" ht="18" customHeight="1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</row>
    <row r="159" spans="1:26" ht="18" customHeight="1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</row>
    <row r="160" spans="1:26" ht="18" customHeight="1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</row>
    <row r="161" spans="1:26" ht="18" customHeight="1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</row>
    <row r="162" spans="1:26" ht="18" customHeight="1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</row>
    <row r="163" spans="1:26" ht="18" customHeight="1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</row>
    <row r="164" spans="1:26" ht="18" customHeight="1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</row>
    <row r="165" spans="1:26" ht="18" customHeight="1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</row>
    <row r="166" spans="1:26" ht="18" customHeight="1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8" customHeight="1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8" customHeight="1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</row>
    <row r="169" spans="1:26" ht="18" customHeight="1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8" customHeight="1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</row>
    <row r="171" spans="1:26" ht="18" customHeight="1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</row>
    <row r="172" spans="1:26" ht="18" customHeight="1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8" customHeight="1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</row>
    <row r="174" spans="1:26" ht="18" customHeight="1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8" customHeight="1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</row>
    <row r="176" spans="1:26" ht="18" customHeight="1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</row>
    <row r="177" spans="1:26" ht="18" customHeight="1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</row>
    <row r="178" spans="1:26" ht="18" customHeight="1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</row>
    <row r="179" spans="1:26" ht="18" customHeight="1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</row>
    <row r="180" spans="1:26" ht="18" customHeight="1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</row>
    <row r="181" spans="1:26" ht="18" customHeight="1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</row>
    <row r="182" spans="1:26" ht="18" customHeight="1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</row>
    <row r="183" spans="1:26" ht="18" customHeight="1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</row>
    <row r="184" spans="1:26" ht="18" customHeight="1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</row>
    <row r="185" spans="1:26" ht="18" customHeight="1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</row>
    <row r="186" spans="1:26" ht="18" customHeight="1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ht="18" customHeight="1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</row>
    <row r="188" spans="1:26" ht="18" customHeight="1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</row>
    <row r="189" spans="1:26" ht="18" customHeight="1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</row>
    <row r="190" spans="1:26" ht="18" customHeight="1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</row>
    <row r="191" spans="1:26" ht="18" customHeight="1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</row>
    <row r="192" spans="1:26" ht="18" customHeight="1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</row>
    <row r="193" spans="1:26" ht="18" customHeight="1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</row>
    <row r="194" spans="1:26" ht="18" customHeight="1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</row>
    <row r="195" spans="1:26" ht="18" customHeight="1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</row>
    <row r="196" spans="1:26" ht="18" customHeight="1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</row>
    <row r="197" spans="1:26" ht="18" customHeight="1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</row>
    <row r="198" spans="1:26" ht="18" customHeight="1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</row>
    <row r="199" spans="1:26" ht="18" customHeight="1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</row>
    <row r="200" spans="1:26" ht="18" customHeight="1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</row>
    <row r="201" spans="1:26" ht="18" customHeight="1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</row>
    <row r="202" spans="1:26" ht="18" customHeight="1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</row>
    <row r="203" spans="1:26" ht="18" customHeight="1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</row>
    <row r="204" spans="1:26" ht="18" customHeight="1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</row>
    <row r="205" spans="1:26" ht="18" customHeight="1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</row>
    <row r="206" spans="1:26" ht="18" customHeight="1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</row>
    <row r="207" spans="1:26" ht="18" customHeight="1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</row>
    <row r="208" spans="1:26" ht="18" customHeight="1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</row>
    <row r="209" spans="1:26" ht="18" customHeight="1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</row>
    <row r="210" spans="1:26" ht="18" customHeight="1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</row>
    <row r="211" spans="1:26" ht="18" customHeight="1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</row>
    <row r="212" spans="1:26" ht="18" customHeight="1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</row>
    <row r="213" spans="1:26" ht="18" customHeight="1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</row>
    <row r="214" spans="1:26" ht="18" customHeight="1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</row>
    <row r="215" spans="1:26" ht="18" customHeight="1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</row>
    <row r="216" spans="1:26" ht="18" customHeight="1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</row>
    <row r="217" spans="1:26" ht="18" customHeight="1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</row>
    <row r="218" spans="1:26" ht="18" customHeight="1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</row>
    <row r="219" spans="1:26" ht="18" customHeight="1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</row>
    <row r="220" spans="1:26" ht="18" customHeight="1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</row>
    <row r="221" spans="1:26" ht="18" customHeight="1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ht="18" customHeight="1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ht="18" customHeight="1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ht="18" customHeight="1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ht="18" customHeight="1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ht="18" customHeight="1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ht="18" customHeight="1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ht="18" customHeight="1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ht="18" customHeight="1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ht="18" customHeight="1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ht="18" customHeight="1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ht="18" customHeight="1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ht="18" customHeight="1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ht="18" customHeight="1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ht="18" customHeight="1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ht="18" customHeight="1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ht="18" customHeight="1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ht="18" customHeight="1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ht="18" customHeight="1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ht="18" customHeight="1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ht="18" customHeight="1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ht="18" customHeight="1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ht="18" customHeight="1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ht="18" customHeight="1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ht="18" customHeight="1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ht="18" customHeight="1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ht="18" customHeight="1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ht="18" customHeight="1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ht="18" customHeight="1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ht="18" customHeight="1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ht="18" customHeight="1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ht="18" customHeight="1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ht="18" customHeight="1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ht="18" customHeight="1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ht="18" customHeight="1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ht="18" customHeight="1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ht="18" customHeight="1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ht="18" customHeight="1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ht="18" customHeight="1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ht="18" customHeight="1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ht="18" customHeight="1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ht="18" customHeight="1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ht="18" customHeight="1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ht="18" customHeight="1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ht="18" customHeight="1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ht="18" customHeight="1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ht="18" customHeight="1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ht="18" customHeight="1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ht="18" customHeight="1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ht="18" customHeight="1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ht="18" customHeight="1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ht="18" customHeight="1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ht="18" customHeight="1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ht="18" customHeight="1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ht="18" customHeight="1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ht="18" customHeight="1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ht="18" customHeight="1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ht="18" customHeight="1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ht="18" customHeight="1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ht="18" customHeight="1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ht="18" customHeight="1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ht="18" customHeight="1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ht="18" customHeight="1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ht="18" customHeight="1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ht="18" customHeight="1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ht="18" customHeight="1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ht="18" customHeight="1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ht="18" customHeight="1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ht="18" customHeight="1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ht="18" customHeight="1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ht="18" customHeight="1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ht="18" customHeight="1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ht="18" customHeight="1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ht="18" customHeight="1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ht="18" customHeight="1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ht="18" customHeight="1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ht="18" customHeight="1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ht="18" customHeight="1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ht="18" customHeight="1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ht="18" customHeight="1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ht="18" customHeight="1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ht="18" customHeight="1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ht="18" customHeight="1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ht="18" customHeight="1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ht="18" customHeight="1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ht="18" customHeight="1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ht="18" customHeight="1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ht="18" customHeight="1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ht="18" customHeight="1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ht="18" customHeight="1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ht="18" customHeight="1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ht="18" customHeight="1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ht="18" customHeight="1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ht="18" customHeight="1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ht="18" customHeight="1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ht="18" customHeight="1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ht="18" customHeight="1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ht="18" customHeight="1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ht="18" customHeight="1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ht="18" customHeight="1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ht="18" customHeight="1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ht="18" customHeight="1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ht="18" customHeight="1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ht="18" customHeight="1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ht="18" customHeight="1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ht="18" customHeight="1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ht="18" customHeight="1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ht="18" customHeight="1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ht="18" customHeight="1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ht="18" customHeight="1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ht="18" customHeight="1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ht="18" customHeight="1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ht="18" customHeight="1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ht="18" customHeight="1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ht="18" customHeight="1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ht="18" customHeight="1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ht="18" customHeight="1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ht="18" customHeight="1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ht="18" customHeight="1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ht="18" customHeight="1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ht="18" customHeight="1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ht="18" customHeight="1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ht="18" customHeight="1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ht="18" customHeight="1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ht="18" customHeight="1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ht="18" customHeight="1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ht="18" customHeight="1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ht="18" customHeight="1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ht="18" customHeight="1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ht="18" customHeight="1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ht="18" customHeight="1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ht="18" customHeight="1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ht="18" customHeight="1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ht="18" customHeight="1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ht="18" customHeight="1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ht="18" customHeight="1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ht="18" customHeight="1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ht="18" customHeight="1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ht="18" customHeight="1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ht="18" customHeight="1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ht="18" customHeight="1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ht="18" customHeight="1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ht="18" customHeight="1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ht="18" customHeight="1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ht="18" customHeight="1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ht="18" customHeight="1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ht="18" customHeight="1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ht="18" customHeight="1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ht="18" customHeight="1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ht="18" customHeight="1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ht="18" customHeight="1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ht="18" customHeight="1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ht="18" customHeight="1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ht="18" customHeight="1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ht="18" customHeight="1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ht="18" customHeight="1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ht="18" customHeight="1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ht="18" customHeight="1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ht="18" customHeight="1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ht="18" customHeight="1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ht="18" customHeight="1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ht="18" customHeight="1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ht="18" customHeight="1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ht="18" customHeight="1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ht="18" customHeight="1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ht="18" customHeight="1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ht="18" customHeight="1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ht="18" customHeight="1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ht="18" customHeight="1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ht="18" customHeight="1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ht="18" customHeight="1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ht="18" customHeight="1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ht="18" customHeight="1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ht="18" customHeight="1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ht="18" customHeight="1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ht="18" customHeight="1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ht="18" customHeight="1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ht="18" customHeight="1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ht="18" customHeight="1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ht="18" customHeight="1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ht="18" customHeight="1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ht="18" customHeight="1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ht="18" customHeight="1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ht="18" customHeight="1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ht="18" customHeight="1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ht="18" customHeight="1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ht="18" customHeight="1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ht="18" customHeight="1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ht="18" customHeight="1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ht="18" customHeight="1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ht="18" customHeight="1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ht="18" customHeight="1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ht="18" customHeight="1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ht="18" customHeight="1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ht="18" customHeight="1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ht="18" customHeight="1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ht="18" customHeight="1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ht="18" customHeight="1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ht="18" customHeight="1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ht="18" customHeight="1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ht="18" customHeight="1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ht="18" customHeight="1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ht="18" customHeight="1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ht="18" customHeight="1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ht="18" customHeight="1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ht="18" customHeight="1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ht="18" customHeight="1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ht="18" customHeight="1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ht="18" customHeight="1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ht="18" customHeight="1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ht="18" customHeight="1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ht="18" customHeight="1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ht="18" customHeight="1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ht="18" customHeight="1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ht="18" customHeight="1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ht="18" customHeight="1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ht="18" customHeight="1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ht="18" customHeight="1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ht="18" customHeight="1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ht="18" customHeight="1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ht="18" customHeight="1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ht="18" customHeight="1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ht="18" customHeight="1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ht="18" customHeight="1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ht="18" customHeight="1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ht="18" customHeight="1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ht="18" customHeight="1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ht="18" customHeight="1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ht="18" customHeight="1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ht="18" customHeight="1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ht="18" customHeight="1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ht="18" customHeight="1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ht="18" customHeight="1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ht="18" customHeight="1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ht="18" customHeight="1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ht="18" customHeight="1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ht="18" customHeight="1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ht="18" customHeight="1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ht="18" customHeight="1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ht="18" customHeight="1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ht="18" customHeight="1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ht="18" customHeight="1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ht="18" customHeight="1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ht="18" customHeight="1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ht="18" customHeight="1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ht="18" customHeight="1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ht="18" customHeight="1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ht="18" customHeight="1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ht="18" customHeight="1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ht="18" customHeight="1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ht="18" customHeight="1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ht="18" customHeight="1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ht="18" customHeight="1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ht="18" customHeight="1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ht="18" customHeight="1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ht="18" customHeight="1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ht="18" customHeight="1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ht="18" customHeight="1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ht="18" customHeight="1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ht="18" customHeight="1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ht="18" customHeight="1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ht="18" customHeight="1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ht="18" customHeight="1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ht="18" customHeight="1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ht="18" customHeight="1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ht="18" customHeight="1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ht="18" customHeight="1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ht="18" customHeight="1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ht="18" customHeight="1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ht="18" customHeight="1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ht="18" customHeight="1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ht="18" customHeight="1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ht="18" customHeight="1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ht="18" customHeight="1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ht="18" customHeight="1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ht="18" customHeight="1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ht="18" customHeight="1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ht="18" customHeight="1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ht="18" customHeight="1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ht="18" customHeight="1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ht="18" customHeight="1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ht="18" customHeight="1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ht="18" customHeight="1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ht="18" customHeight="1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ht="18" customHeight="1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ht="18" customHeight="1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ht="18" customHeight="1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ht="18" customHeight="1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ht="18" customHeight="1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ht="18" customHeight="1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ht="18" customHeight="1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ht="18" customHeight="1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ht="18" customHeight="1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ht="18" customHeight="1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ht="18" customHeight="1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ht="18" customHeight="1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ht="18" customHeight="1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ht="18" customHeight="1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ht="18" customHeight="1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ht="18" customHeight="1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ht="18" customHeight="1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ht="18" customHeight="1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ht="18" customHeight="1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ht="18" customHeight="1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ht="18" customHeight="1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ht="18" customHeight="1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ht="18" customHeight="1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ht="18" customHeight="1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ht="18" customHeight="1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ht="18" customHeight="1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ht="18" customHeight="1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ht="18" customHeight="1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ht="18" customHeight="1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ht="18" customHeight="1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ht="18" customHeight="1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ht="18" customHeight="1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ht="18" customHeight="1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ht="18" customHeight="1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ht="18" customHeight="1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ht="18" customHeight="1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ht="18" customHeight="1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ht="18" customHeight="1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ht="18" customHeight="1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ht="18" customHeight="1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ht="18" customHeight="1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ht="18" customHeight="1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ht="18" customHeight="1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ht="18" customHeight="1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ht="18" customHeight="1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ht="18" customHeight="1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ht="18" customHeight="1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ht="18" customHeight="1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ht="18" customHeight="1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ht="18" customHeight="1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ht="18" customHeight="1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ht="18" customHeight="1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ht="18" customHeight="1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ht="18" customHeight="1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ht="18" customHeight="1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ht="18" customHeight="1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ht="18" customHeight="1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ht="18" customHeight="1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ht="18" customHeight="1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ht="18" customHeight="1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ht="18" customHeight="1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ht="18" customHeight="1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ht="18" customHeight="1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ht="18" customHeight="1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ht="18" customHeight="1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ht="18" customHeight="1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ht="18" customHeight="1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ht="18" customHeight="1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ht="18" customHeight="1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ht="18" customHeight="1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ht="18" customHeight="1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ht="18" customHeight="1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ht="18" customHeight="1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ht="18" customHeight="1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ht="18" customHeight="1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ht="18" customHeight="1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ht="18" customHeight="1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ht="18" customHeight="1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ht="18" customHeight="1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ht="18" customHeight="1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ht="18" customHeight="1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ht="18" customHeight="1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ht="18" customHeight="1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ht="18" customHeight="1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ht="18" customHeight="1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ht="18" customHeight="1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ht="18" customHeight="1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ht="18" customHeight="1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ht="18" customHeight="1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ht="18" customHeight="1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ht="18" customHeight="1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ht="18" customHeight="1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ht="18" customHeight="1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ht="18" customHeight="1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ht="18" customHeight="1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ht="18" customHeight="1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ht="18" customHeight="1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ht="18" customHeight="1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ht="18" customHeight="1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ht="18" customHeight="1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ht="18" customHeight="1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ht="18" customHeight="1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ht="18" customHeight="1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ht="18" customHeight="1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ht="18" customHeight="1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ht="18" customHeight="1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ht="18" customHeight="1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ht="18" customHeight="1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ht="18" customHeight="1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ht="18" customHeight="1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ht="18" customHeight="1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ht="18" customHeight="1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ht="18" customHeight="1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ht="18" customHeight="1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ht="18" customHeight="1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ht="18" customHeight="1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ht="18" customHeight="1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ht="18" customHeight="1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ht="18" customHeight="1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ht="18" customHeight="1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ht="18" customHeight="1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ht="18" customHeight="1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ht="18" customHeight="1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ht="18" customHeight="1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ht="18" customHeight="1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ht="18" customHeight="1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ht="18" customHeight="1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ht="18" customHeight="1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ht="18" customHeight="1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ht="18" customHeight="1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ht="18" customHeight="1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ht="18" customHeight="1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ht="18" customHeight="1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ht="18" customHeight="1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ht="18" customHeight="1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ht="18" customHeight="1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ht="18" customHeight="1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ht="18" customHeight="1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ht="18" customHeight="1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ht="18" customHeight="1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ht="18" customHeight="1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ht="18" customHeight="1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ht="18" customHeight="1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ht="18" customHeight="1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ht="18" customHeight="1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ht="18" customHeight="1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ht="18" customHeight="1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ht="18" customHeight="1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ht="18" customHeight="1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ht="18" customHeight="1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ht="18" customHeight="1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ht="18" customHeight="1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ht="18" customHeight="1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ht="18" customHeight="1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ht="18" customHeight="1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ht="18" customHeight="1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ht="18" customHeight="1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ht="18" customHeight="1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ht="18" customHeight="1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ht="18" customHeight="1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ht="18" customHeight="1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ht="18" customHeight="1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ht="18" customHeight="1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ht="18" customHeight="1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ht="18" customHeight="1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ht="18" customHeight="1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ht="18" customHeight="1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ht="18" customHeight="1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ht="18" customHeight="1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ht="18" customHeight="1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ht="18" customHeight="1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ht="18" customHeight="1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ht="18" customHeight="1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ht="18" customHeight="1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ht="18" customHeight="1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ht="18" customHeight="1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ht="18" customHeight="1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ht="18" customHeight="1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ht="18" customHeight="1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ht="18" customHeight="1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ht="18" customHeight="1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ht="18" customHeight="1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ht="18" customHeight="1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ht="18" customHeight="1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ht="18" customHeight="1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ht="18" customHeight="1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ht="18" customHeight="1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ht="18" customHeight="1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ht="18" customHeight="1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ht="18" customHeight="1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ht="18" customHeight="1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ht="18" customHeight="1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ht="18" customHeight="1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ht="18" customHeight="1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ht="18" customHeight="1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ht="18" customHeight="1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ht="18" customHeight="1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ht="18" customHeight="1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ht="18" customHeight="1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ht="18" customHeight="1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ht="18" customHeight="1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ht="18" customHeight="1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ht="18" customHeight="1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ht="18" customHeight="1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ht="18" customHeight="1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ht="18" customHeight="1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ht="18" customHeight="1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ht="18" customHeight="1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ht="18" customHeight="1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ht="18" customHeight="1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ht="18" customHeight="1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ht="18" customHeight="1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ht="18" customHeight="1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ht="18" customHeight="1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ht="18" customHeight="1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ht="18" customHeight="1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ht="18" customHeight="1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ht="18" customHeight="1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ht="18" customHeight="1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ht="18" customHeight="1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ht="18" customHeight="1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ht="18" customHeight="1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ht="18" customHeight="1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ht="18" customHeight="1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ht="18" customHeight="1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ht="18" customHeight="1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ht="18" customHeight="1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ht="18" customHeight="1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ht="18" customHeight="1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ht="18" customHeight="1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ht="18" customHeight="1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ht="18" customHeight="1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ht="18" customHeight="1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ht="18" customHeight="1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ht="18" customHeight="1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ht="18" customHeight="1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ht="18" customHeight="1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ht="18" customHeight="1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ht="18" customHeight="1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ht="18" customHeight="1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ht="18" customHeight="1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ht="18" customHeight="1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ht="18" customHeight="1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ht="18" customHeight="1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ht="18" customHeight="1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ht="18" customHeight="1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ht="18" customHeight="1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ht="18" customHeight="1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ht="18" customHeight="1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ht="18" customHeight="1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ht="18" customHeight="1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ht="18" customHeight="1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ht="18" customHeight="1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ht="18" customHeight="1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ht="18" customHeight="1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ht="18" customHeight="1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ht="18" customHeight="1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ht="18" customHeight="1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ht="18" customHeight="1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ht="18" customHeight="1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ht="18" customHeight="1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ht="18" customHeight="1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ht="18" customHeight="1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ht="18" customHeight="1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ht="18" customHeight="1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ht="18" customHeight="1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ht="18" customHeight="1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ht="18" customHeight="1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ht="18" customHeight="1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ht="18" customHeight="1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ht="18" customHeight="1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ht="18" customHeight="1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ht="18" customHeight="1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ht="18" customHeight="1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ht="18" customHeight="1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ht="18" customHeight="1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ht="18" customHeight="1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ht="18" customHeight="1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ht="18" customHeight="1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ht="18" customHeight="1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ht="18" customHeight="1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ht="18" customHeight="1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ht="18" customHeight="1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ht="18" customHeight="1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ht="18" customHeight="1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ht="18" customHeight="1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ht="18" customHeight="1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ht="18" customHeight="1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ht="18" customHeight="1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ht="18" customHeight="1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ht="18" customHeight="1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ht="18" customHeight="1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ht="18" customHeight="1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ht="18" customHeight="1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ht="18" customHeight="1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ht="18" customHeight="1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ht="18" customHeight="1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ht="18" customHeight="1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ht="18" customHeight="1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ht="18" customHeight="1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ht="18" customHeight="1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ht="18" customHeight="1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ht="18" customHeight="1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ht="18" customHeight="1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ht="18" customHeight="1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ht="18" customHeight="1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ht="18" customHeight="1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ht="18" customHeight="1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ht="18" customHeight="1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ht="18" customHeight="1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ht="18" customHeight="1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ht="18" customHeight="1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ht="18" customHeight="1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ht="18" customHeight="1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ht="18" customHeight="1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ht="18" customHeight="1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ht="18" customHeight="1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ht="18" customHeight="1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ht="18" customHeight="1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ht="18" customHeight="1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ht="18" customHeight="1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ht="18" customHeight="1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ht="18" customHeight="1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ht="18" customHeight="1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ht="18" customHeight="1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ht="18" customHeight="1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ht="18" customHeight="1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ht="18" customHeight="1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ht="18" customHeight="1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ht="18" customHeight="1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ht="18" customHeight="1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ht="18" customHeight="1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ht="18" customHeight="1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ht="18" customHeight="1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ht="18" customHeight="1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ht="18" customHeight="1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ht="18" customHeight="1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ht="18" customHeight="1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ht="18" customHeight="1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ht="18" customHeight="1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ht="18" customHeight="1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ht="18" customHeight="1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ht="18" customHeight="1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ht="18" customHeight="1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ht="18" customHeight="1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ht="18" customHeight="1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ht="18" customHeight="1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ht="18" customHeight="1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ht="18" customHeight="1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ht="18" customHeight="1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ht="18" customHeight="1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ht="18" customHeight="1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ht="18" customHeight="1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ht="18" customHeight="1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ht="18" customHeight="1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ht="18" customHeight="1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ht="18" customHeight="1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ht="18" customHeight="1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ht="18" customHeight="1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ht="18" customHeight="1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ht="18" customHeight="1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ht="18" customHeight="1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ht="18" customHeight="1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ht="18" customHeight="1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ht="18" customHeight="1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ht="18" customHeight="1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ht="18" customHeight="1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ht="18" customHeight="1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ht="18" customHeight="1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ht="18" customHeight="1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ht="18" customHeight="1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ht="18" customHeight="1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ht="18" customHeight="1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ht="18" customHeight="1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ht="18" customHeight="1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ht="18" customHeight="1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ht="18" customHeight="1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ht="18" customHeight="1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ht="18" customHeight="1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ht="18" customHeight="1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ht="18" customHeight="1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ht="18" customHeight="1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ht="18" customHeight="1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ht="18" customHeight="1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ht="18" customHeight="1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ht="18" customHeight="1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ht="18" customHeight="1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ht="18" customHeight="1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ht="18" customHeight="1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ht="18" customHeight="1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ht="18" customHeight="1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ht="18" customHeight="1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ht="18" customHeight="1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ht="18" customHeight="1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ht="18" customHeight="1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ht="18" customHeight="1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ht="18" customHeight="1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ht="18" customHeight="1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ht="18" customHeight="1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ht="18" customHeight="1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ht="18" customHeight="1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ht="18" customHeight="1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ht="18" customHeight="1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ht="18" customHeight="1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ht="18" customHeight="1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ht="18" customHeight="1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ht="18" customHeight="1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ht="18" customHeight="1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ht="18" customHeight="1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ht="18" customHeight="1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ht="18" customHeight="1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ht="18" customHeight="1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ht="18" customHeight="1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ht="18" customHeight="1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ht="18" customHeight="1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ht="18" customHeight="1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ht="18" customHeight="1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ht="18" customHeight="1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ht="18" customHeight="1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ht="18" customHeight="1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ht="18" customHeight="1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ht="18" customHeight="1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ht="18" customHeight="1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ht="18" customHeight="1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ht="18" customHeight="1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ht="18" customHeight="1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ht="18" customHeight="1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ht="18" customHeight="1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ht="18" customHeight="1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ht="18" customHeight="1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ht="18" customHeight="1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ht="18" customHeight="1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ht="18" customHeight="1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ht="18" customHeight="1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ht="18" customHeight="1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ht="18" customHeight="1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ht="18" customHeight="1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ht="18" customHeight="1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ht="18" customHeight="1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ht="18" customHeight="1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ht="18" customHeight="1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ht="18" customHeight="1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ht="18" customHeight="1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ht="18" customHeight="1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ht="18" customHeight="1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ht="18" customHeight="1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ht="18" customHeight="1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ht="18" customHeight="1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ht="18" customHeight="1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ht="18" customHeight="1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ht="18" customHeight="1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ht="18" customHeight="1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ht="18" customHeight="1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ht="18" customHeight="1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ht="18" customHeight="1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ht="18" customHeight="1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ht="18" customHeight="1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ht="18" customHeight="1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ht="18" customHeight="1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ht="18" customHeight="1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ht="18" customHeight="1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ht="18" customHeight="1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ht="18" customHeight="1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ht="18" customHeight="1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ht="18" customHeight="1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ht="18" customHeight="1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ht="18" customHeight="1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ht="18" customHeight="1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ht="18" customHeight="1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ht="18" customHeight="1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ht="18" customHeight="1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ht="18" customHeight="1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ht="18" customHeight="1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ht="18" customHeight="1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ht="18" customHeight="1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ht="18" customHeight="1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ht="18" customHeight="1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ht="18" customHeight="1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ht="18" customHeight="1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ht="18" customHeight="1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ht="18" customHeight="1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ht="18" customHeight="1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ht="18" customHeight="1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ht="18" customHeight="1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ht="18" customHeight="1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ht="18" customHeight="1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ht="18" customHeight="1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ht="18" customHeight="1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ht="18" customHeight="1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ht="18" customHeight="1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ht="18" customHeight="1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ht="18" customHeight="1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ht="18" customHeight="1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ht="18" customHeight="1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ht="18" customHeight="1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ht="18" customHeight="1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</sheetData>
  <mergeCells count="124">
    <mergeCell ref="N34:N41"/>
    <mergeCell ref="O34:O41"/>
    <mergeCell ref="P34:P41"/>
    <mergeCell ref="Q34:Q41"/>
    <mergeCell ref="T34:T41"/>
    <mergeCell ref="U34:U41"/>
    <mergeCell ref="G34:G41"/>
    <mergeCell ref="H34:H41"/>
    <mergeCell ref="I34:I41"/>
    <mergeCell ref="J34:J41"/>
    <mergeCell ref="K34:K41"/>
    <mergeCell ref="L34:L41"/>
    <mergeCell ref="M34:M41"/>
    <mergeCell ref="N26:N33"/>
    <mergeCell ref="O26:O33"/>
    <mergeCell ref="P26:P33"/>
    <mergeCell ref="Q26:Q33"/>
    <mergeCell ref="T26:T33"/>
    <mergeCell ref="U26:U33"/>
    <mergeCell ref="G26:G33"/>
    <mergeCell ref="H26:H33"/>
    <mergeCell ref="I26:I33"/>
    <mergeCell ref="J26:J33"/>
    <mergeCell ref="K26:K33"/>
    <mergeCell ref="L26:L33"/>
    <mergeCell ref="M26:M33"/>
    <mergeCell ref="P42:P49"/>
    <mergeCell ref="Q42:Q49"/>
    <mergeCell ref="T42:T49"/>
    <mergeCell ref="U42:U49"/>
    <mergeCell ref="D45:D47"/>
    <mergeCell ref="D48:D49"/>
    <mergeCell ref="F55:H55"/>
    <mergeCell ref="F56:H56"/>
    <mergeCell ref="B42:B49"/>
    <mergeCell ref="C42:C49"/>
    <mergeCell ref="D42:D44"/>
    <mergeCell ref="E42:E49"/>
    <mergeCell ref="F42:F49"/>
    <mergeCell ref="G42:G49"/>
    <mergeCell ref="H42:H49"/>
    <mergeCell ref="I55:L55"/>
    <mergeCell ref="I56:L56"/>
    <mergeCell ref="I42:I49"/>
    <mergeCell ref="J42:J49"/>
    <mergeCell ref="K42:K49"/>
    <mergeCell ref="L42:L49"/>
    <mergeCell ref="M42:M49"/>
    <mergeCell ref="N42:N49"/>
    <mergeCell ref="O42:O49"/>
    <mergeCell ref="B26:B33"/>
    <mergeCell ref="C26:C33"/>
    <mergeCell ref="D26:D28"/>
    <mergeCell ref="E26:E33"/>
    <mergeCell ref="F26:F33"/>
    <mergeCell ref="D29:D31"/>
    <mergeCell ref="D32:D33"/>
    <mergeCell ref="B34:B41"/>
    <mergeCell ref="C34:C41"/>
    <mergeCell ref="D34:D36"/>
    <mergeCell ref="E34:E41"/>
    <mergeCell ref="F34:F41"/>
    <mergeCell ref="D37:D39"/>
    <mergeCell ref="D40:D41"/>
    <mergeCell ref="B7:C7"/>
    <mergeCell ref="D7:N7"/>
    <mergeCell ref="O7:S8"/>
    <mergeCell ref="T7:T9"/>
    <mergeCell ref="U7:U9"/>
    <mergeCell ref="N8:N9"/>
    <mergeCell ref="P18:P25"/>
    <mergeCell ref="Q18:Q25"/>
    <mergeCell ref="T18:T25"/>
    <mergeCell ref="U18:U25"/>
    <mergeCell ref="I18:I25"/>
    <mergeCell ref="J18:J25"/>
    <mergeCell ref="K18:K25"/>
    <mergeCell ref="L18:L25"/>
    <mergeCell ref="M18:M25"/>
    <mergeCell ref="N18:N25"/>
    <mergeCell ref="O18:O25"/>
    <mergeCell ref="D21:D23"/>
    <mergeCell ref="D24:D25"/>
    <mergeCell ref="D8:D9"/>
    <mergeCell ref="E8:E9"/>
    <mergeCell ref="D10:D12"/>
    <mergeCell ref="E10:E17"/>
    <mergeCell ref="F10:F17"/>
    <mergeCell ref="I8:I9"/>
    <mergeCell ref="J8:J9"/>
    <mergeCell ref="K8:K9"/>
    <mergeCell ref="L8:L9"/>
    <mergeCell ref="M8:M9"/>
    <mergeCell ref="T10:T17"/>
    <mergeCell ref="U10:U17"/>
    <mergeCell ref="G3:J3"/>
    <mergeCell ref="G4:I4"/>
    <mergeCell ref="G10:G17"/>
    <mergeCell ref="H10:H17"/>
    <mergeCell ref="P10:P17"/>
    <mergeCell ref="Q10:Q17"/>
    <mergeCell ref="I10:I17"/>
    <mergeCell ref="J10:J17"/>
    <mergeCell ref="K10:K17"/>
    <mergeCell ref="L10:L17"/>
    <mergeCell ref="M10:M17"/>
    <mergeCell ref="N10:N17"/>
    <mergeCell ref="O10:O17"/>
    <mergeCell ref="B8:B9"/>
    <mergeCell ref="C8:C9"/>
    <mergeCell ref="B10:B17"/>
    <mergeCell ref="C10:C17"/>
    <mergeCell ref="B18:B25"/>
    <mergeCell ref="C18:C25"/>
    <mergeCell ref="F8:F9"/>
    <mergeCell ref="G8:G9"/>
    <mergeCell ref="H8:H9"/>
    <mergeCell ref="D13:D15"/>
    <mergeCell ref="D16:D17"/>
    <mergeCell ref="D18:D20"/>
    <mergeCell ref="E18:E25"/>
    <mergeCell ref="F18:F25"/>
    <mergeCell ref="G18:G25"/>
    <mergeCell ref="H18:H25"/>
  </mergeCells>
  <pageMargins left="0.25" right="0.25" top="0.75" bottom="0.75" header="0" footer="0"/>
  <pageSetup paperSize="9" scale="3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A88EE-226A-4812-BE09-3F016387C81C}">
  <sheetPr codeName="Sheet1"/>
  <dimension ref="A1:BY50"/>
  <sheetViews>
    <sheetView showGridLines="0" zoomScale="85" zoomScaleNormal="85" workbookViewId="0">
      <selection activeCell="Y8" sqref="Y8"/>
    </sheetView>
  </sheetViews>
  <sheetFormatPr defaultColWidth="8.88671875" defaultRowHeight="13.2"/>
  <cols>
    <col min="1" max="12" width="8.88671875" style="280"/>
    <col min="13" max="13" width="8.88671875" style="280" customWidth="1"/>
    <col min="14" max="24" width="8.88671875" style="280"/>
    <col min="25" max="25" width="25.6640625" style="426" customWidth="1"/>
    <col min="26" max="26" width="8.88671875" style="280"/>
    <col min="27" max="27" width="17.6640625" style="296" customWidth="1"/>
    <col min="28" max="57" width="8.88671875" style="280"/>
    <col min="58" max="58" width="10.6640625" style="280" customWidth="1"/>
    <col min="59" max="59" width="13.44140625" style="280" customWidth="1"/>
    <col min="60" max="16384" width="8.88671875" style="280"/>
  </cols>
  <sheetData>
    <row r="1" spans="1:77" ht="13.5" customHeight="1">
      <c r="A1" s="307" t="s">
        <v>617</v>
      </c>
      <c r="B1" s="307"/>
      <c r="C1" s="307"/>
      <c r="D1" s="307"/>
      <c r="E1" s="307"/>
      <c r="F1" s="307"/>
      <c r="G1" s="307"/>
      <c r="H1" s="543"/>
      <c r="I1" s="543"/>
      <c r="J1" s="543"/>
      <c r="K1" s="543"/>
      <c r="L1" s="543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423"/>
      <c r="Z1" s="307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</row>
    <row r="2" spans="1:77" ht="13.5" customHeight="1">
      <c r="A2" s="307" t="s">
        <v>617</v>
      </c>
      <c r="B2" s="307"/>
      <c r="C2" s="307"/>
      <c r="D2" s="307"/>
      <c r="E2" s="307"/>
      <c r="F2" s="307"/>
      <c r="G2" s="307"/>
      <c r="H2" s="543"/>
      <c r="I2" s="543"/>
      <c r="J2" s="543"/>
      <c r="K2" s="543"/>
      <c r="L2" s="543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424" t="s">
        <v>710</v>
      </c>
      <c r="Z2" s="307"/>
      <c r="AA2" s="298"/>
      <c r="AC2"/>
      <c r="AD2" s="303"/>
      <c r="AE2" s="303"/>
      <c r="AF2" s="304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  <c r="BB2" s="303"/>
      <c r="BC2" s="303"/>
      <c r="BD2" s="303"/>
      <c r="BE2" s="303"/>
      <c r="BF2" s="303"/>
      <c r="BG2" s="305"/>
      <c r="BH2" s="305"/>
      <c r="BI2" s="305"/>
      <c r="BJ2" s="305"/>
      <c r="BK2" s="305"/>
      <c r="BL2" s="305"/>
      <c r="BM2" s="305"/>
      <c r="BN2" s="305"/>
      <c r="BO2" s="305"/>
      <c r="BP2" s="297"/>
      <c r="BQ2" s="230"/>
      <c r="BR2" s="306"/>
      <c r="BS2" s="230"/>
      <c r="BT2" s="230"/>
      <c r="BU2"/>
      <c r="BV2"/>
      <c r="BW2"/>
      <c r="BX2"/>
      <c r="BY2"/>
    </row>
    <row r="3" spans="1:77" ht="13.5" customHeight="1">
      <c r="A3" s="307"/>
      <c r="B3" s="307"/>
      <c r="C3" s="307"/>
      <c r="D3" s="307"/>
      <c r="E3" s="307"/>
      <c r="F3" s="307"/>
      <c r="G3" s="307"/>
      <c r="H3" s="543"/>
      <c r="I3" s="543"/>
      <c r="J3" s="543"/>
      <c r="K3" s="543"/>
      <c r="L3" s="543"/>
      <c r="M3" s="307"/>
      <c r="N3" s="307"/>
      <c r="O3" s="307"/>
      <c r="P3" s="307"/>
      <c r="Q3" s="307"/>
      <c r="R3" s="307"/>
      <c r="S3" s="307"/>
      <c r="T3" s="307"/>
      <c r="U3" s="307"/>
      <c r="V3" s="486"/>
      <c r="W3" s="307"/>
      <c r="X3" s="307"/>
      <c r="Y3" s="424" t="s">
        <v>710</v>
      </c>
      <c r="Z3" s="307"/>
      <c r="AA3" s="298"/>
    </row>
    <row r="4" spans="1:77" ht="13.5" customHeight="1">
      <c r="A4" s="307"/>
      <c r="B4" s="307"/>
      <c r="C4" s="307"/>
      <c r="D4" s="307"/>
      <c r="E4" s="307"/>
      <c r="F4" s="307"/>
      <c r="G4" s="307"/>
      <c r="H4" s="543"/>
      <c r="I4" s="543"/>
      <c r="J4" s="543"/>
      <c r="K4" s="543"/>
      <c r="L4" s="308"/>
      <c r="M4" s="308"/>
      <c r="N4" s="308"/>
      <c r="O4" s="308"/>
      <c r="P4" s="307"/>
      <c r="Q4" s="307"/>
      <c r="R4" s="307"/>
      <c r="S4" s="307"/>
      <c r="T4" s="307"/>
      <c r="U4" s="307"/>
      <c r="V4" s="307"/>
      <c r="W4" s="307"/>
      <c r="X4" s="307"/>
      <c r="Y4" s="424" t="s">
        <v>707</v>
      </c>
      <c r="Z4" s="307"/>
      <c r="AA4" s="298"/>
      <c r="BM4" s="299"/>
      <c r="BP4" s="299"/>
    </row>
    <row r="5" spans="1:77" ht="13.5" customHeight="1">
      <c r="A5" s="307"/>
      <c r="B5" s="307"/>
      <c r="C5" s="307"/>
      <c r="D5" s="307"/>
      <c r="E5" s="307"/>
      <c r="F5" s="307"/>
      <c r="G5" s="307"/>
      <c r="H5" s="543"/>
      <c r="I5" s="543"/>
      <c r="J5" s="543"/>
      <c r="K5" s="543"/>
      <c r="L5" s="308"/>
      <c r="M5" s="308"/>
      <c r="N5" s="308"/>
      <c r="O5" s="308"/>
      <c r="P5" s="307"/>
      <c r="Q5" s="307"/>
      <c r="R5" s="307"/>
      <c r="S5" s="307"/>
      <c r="T5" s="307"/>
      <c r="U5" s="307"/>
      <c r="V5" s="307"/>
      <c r="W5" s="307"/>
      <c r="X5" s="307"/>
      <c r="Y5" s="425"/>
      <c r="Z5" s="307"/>
      <c r="AA5" s="298"/>
    </row>
    <row r="6" spans="1:77" ht="13.5" customHeight="1">
      <c r="A6" s="307"/>
      <c r="B6" s="307"/>
      <c r="C6" s="307"/>
      <c r="D6" s="307"/>
      <c r="E6" s="307"/>
      <c r="F6" s="307"/>
      <c r="G6" s="307"/>
      <c r="H6" s="543"/>
      <c r="I6" s="543"/>
      <c r="J6" s="543"/>
      <c r="K6" s="543"/>
      <c r="L6" s="308"/>
      <c r="M6" s="308"/>
      <c r="N6" s="308"/>
      <c r="O6" s="308"/>
      <c r="P6" s="307"/>
      <c r="Q6" s="307"/>
      <c r="R6" s="307"/>
      <c r="S6" s="307"/>
      <c r="T6" s="307"/>
      <c r="U6" s="307"/>
      <c r="V6" s="307"/>
      <c r="W6" s="307"/>
      <c r="X6" s="307"/>
      <c r="Y6" s="424" t="s">
        <v>710</v>
      </c>
      <c r="Z6" s="307"/>
      <c r="AA6" s="298"/>
      <c r="BH6" s="299"/>
    </row>
    <row r="7" spans="1:77" ht="13.5" customHeight="1">
      <c r="A7" s="307"/>
      <c r="B7" s="307"/>
      <c r="C7" s="307"/>
      <c r="D7" s="307"/>
      <c r="E7" s="307"/>
      <c r="F7" s="307"/>
      <c r="G7" s="543"/>
      <c r="H7" s="543"/>
      <c r="I7" s="543"/>
      <c r="J7" s="543"/>
      <c r="K7" s="543"/>
      <c r="L7" s="308"/>
      <c r="M7" s="308"/>
      <c r="N7" s="308"/>
      <c r="O7" s="308"/>
      <c r="P7" s="307"/>
      <c r="Q7" s="307"/>
      <c r="R7" s="307"/>
      <c r="S7" s="307"/>
      <c r="T7" s="307"/>
      <c r="U7" s="307"/>
      <c r="V7" s="307"/>
      <c r="W7" s="307"/>
      <c r="X7" s="307"/>
      <c r="Y7" s="424" t="s">
        <v>708</v>
      </c>
      <c r="Z7" s="307"/>
      <c r="AA7" s="298"/>
    </row>
    <row r="8" spans="1:77" ht="13.5" customHeight="1">
      <c r="A8" s="307"/>
      <c r="B8" s="307"/>
      <c r="C8" s="307"/>
      <c r="D8" s="307"/>
      <c r="E8" s="307"/>
      <c r="F8" s="307"/>
      <c r="G8" s="543"/>
      <c r="H8" s="543"/>
      <c r="I8" s="543"/>
      <c r="J8" s="543"/>
      <c r="K8" s="543"/>
      <c r="L8" s="308"/>
      <c r="M8" s="308"/>
      <c r="N8" s="308"/>
      <c r="O8" s="308"/>
      <c r="P8" s="307"/>
      <c r="Q8" s="307"/>
      <c r="R8" s="307"/>
      <c r="S8" s="307"/>
      <c r="T8" s="307"/>
      <c r="U8" s="307"/>
      <c r="V8" s="307"/>
      <c r="W8" s="307"/>
      <c r="X8" s="307"/>
      <c r="Y8" s="424" t="s">
        <v>710</v>
      </c>
      <c r="Z8" s="307"/>
      <c r="AA8" s="298"/>
    </row>
    <row r="9" spans="1:77" ht="13.5" customHeight="1">
      <c r="A9" s="362" t="s">
        <v>577</v>
      </c>
      <c r="B9" s="308"/>
      <c r="C9" s="307"/>
      <c r="D9" s="307"/>
      <c r="E9" s="307"/>
      <c r="F9" s="307"/>
      <c r="G9" s="543"/>
      <c r="H9" s="543"/>
      <c r="I9" s="543"/>
      <c r="J9" s="543"/>
      <c r="K9" s="543"/>
      <c r="L9" s="308"/>
      <c r="M9" s="308"/>
      <c r="N9" s="308"/>
      <c r="O9" s="308"/>
      <c r="P9" s="307"/>
      <c r="Q9" s="307"/>
      <c r="R9" s="307"/>
      <c r="S9" s="307"/>
      <c r="T9" s="307"/>
      <c r="U9" s="307"/>
      <c r="V9" s="307"/>
      <c r="W9" s="307"/>
      <c r="X9" s="307"/>
      <c r="Y9" s="424" t="s">
        <v>709</v>
      </c>
      <c r="Z9" s="307"/>
      <c r="AA9" s="298"/>
    </row>
    <row r="10" spans="1:77" ht="13.5" customHeight="1">
      <c r="A10" s="363" t="s">
        <v>615</v>
      </c>
      <c r="B10" s="308"/>
      <c r="C10" s="307"/>
      <c r="D10" s="307"/>
      <c r="E10" s="307"/>
      <c r="F10" s="307"/>
      <c r="G10" s="543"/>
      <c r="H10" s="543"/>
      <c r="I10" s="543"/>
      <c r="J10" s="543"/>
      <c r="K10" s="543"/>
      <c r="L10" s="308"/>
      <c r="M10" s="308"/>
      <c r="N10" s="308"/>
      <c r="O10" s="308"/>
      <c r="P10" s="307"/>
      <c r="Q10" s="307"/>
      <c r="R10" s="307"/>
      <c r="S10" s="307"/>
      <c r="T10" s="307"/>
      <c r="U10" s="307"/>
      <c r="V10" s="307"/>
      <c r="W10" s="307"/>
      <c r="X10" s="307"/>
      <c r="Y10" s="424" t="s">
        <v>710</v>
      </c>
      <c r="Z10" s="307"/>
      <c r="AA10" s="298"/>
    </row>
    <row r="11" spans="1:77" ht="13.5" customHeight="1">
      <c r="A11" s="308"/>
      <c r="B11" s="308"/>
      <c r="C11" s="307"/>
      <c r="D11" s="307"/>
      <c r="E11" s="307"/>
      <c r="F11" s="307"/>
      <c r="G11" s="543"/>
      <c r="H11" s="543"/>
      <c r="I11" s="543"/>
      <c r="J11" s="543"/>
      <c r="K11" s="543"/>
      <c r="L11" s="308"/>
      <c r="M11" s="308"/>
      <c r="N11" s="308"/>
      <c r="O11" s="308"/>
      <c r="P11" s="307"/>
      <c r="Q11" s="307"/>
      <c r="R11" s="307"/>
      <c r="S11" s="307"/>
      <c r="T11" s="307"/>
      <c r="U11" s="307"/>
      <c r="V11" s="307"/>
      <c r="W11" s="307"/>
      <c r="X11" s="307"/>
      <c r="Y11" s="424" t="s">
        <v>710</v>
      </c>
      <c r="Z11" s="307"/>
      <c r="AA11" s="298"/>
    </row>
    <row r="12" spans="1:77" ht="13.5" customHeight="1">
      <c r="A12" s="362" t="s">
        <v>581</v>
      </c>
      <c r="B12" s="362" t="s">
        <v>578</v>
      </c>
      <c r="C12" s="307"/>
      <c r="D12" s="307"/>
      <c r="E12" s="307"/>
      <c r="F12" s="307"/>
      <c r="G12" s="543"/>
      <c r="H12" s="543"/>
      <c r="I12" s="543"/>
      <c r="J12" s="543"/>
      <c r="K12" s="543"/>
      <c r="L12" s="543"/>
      <c r="M12" s="307"/>
      <c r="N12" s="307"/>
      <c r="O12" s="307"/>
      <c r="P12" s="307"/>
      <c r="Q12" s="307"/>
      <c r="R12" s="307"/>
      <c r="S12" s="307"/>
      <c r="T12" s="307"/>
      <c r="U12" s="307"/>
      <c r="V12" s="307"/>
      <c r="W12" s="307"/>
      <c r="X12" s="307"/>
      <c r="Y12" s="424" t="s">
        <v>710</v>
      </c>
      <c r="Z12" s="307"/>
      <c r="AA12" s="298"/>
    </row>
    <row r="13" spans="1:77" ht="13.5" customHeight="1">
      <c r="A13" s="363" t="s">
        <v>582</v>
      </c>
      <c r="B13" s="363" t="s">
        <v>580</v>
      </c>
      <c r="C13" s="307"/>
      <c r="D13" s="307"/>
      <c r="E13" s="307"/>
      <c r="F13" s="307"/>
      <c r="G13" s="543"/>
      <c r="H13" s="543"/>
      <c r="I13" s="543"/>
      <c r="J13" s="543"/>
      <c r="K13" s="543"/>
      <c r="L13" s="543"/>
      <c r="M13" s="307"/>
      <c r="N13" s="307"/>
      <c r="O13" s="307"/>
      <c r="P13" s="307"/>
      <c r="Q13" s="307" t="s">
        <v>694</v>
      </c>
      <c r="R13" s="307"/>
      <c r="S13" s="307"/>
      <c r="T13" s="307"/>
      <c r="U13" s="307"/>
      <c r="V13" s="307"/>
      <c r="W13" s="307"/>
      <c r="X13" s="307"/>
      <c r="Y13" s="424" t="s">
        <v>710</v>
      </c>
      <c r="Z13" s="307"/>
      <c r="AA13" s="298"/>
    </row>
    <row r="14" spans="1:77" ht="13.5" customHeight="1">
      <c r="A14" s="363" t="s">
        <v>583</v>
      </c>
      <c r="B14" s="363" t="s">
        <v>579</v>
      </c>
      <c r="C14" s="307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307"/>
      <c r="S14" s="307"/>
      <c r="T14" s="307"/>
      <c r="U14" s="307"/>
      <c r="V14" s="307"/>
      <c r="W14" s="307"/>
      <c r="X14" s="307"/>
      <c r="Y14" s="424"/>
      <c r="Z14" s="307"/>
      <c r="AA14" s="298"/>
    </row>
    <row r="15" spans="1:77" ht="13.5" customHeight="1">
      <c r="A15" s="363" t="s">
        <v>584</v>
      </c>
      <c r="B15" s="363" t="s">
        <v>616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424" t="s">
        <v>710</v>
      </c>
      <c r="Z15" s="307"/>
      <c r="AA15" s="298"/>
    </row>
    <row r="16" spans="1:77" ht="13.5" customHeight="1">
      <c r="A16" s="363"/>
      <c r="B16" s="363"/>
      <c r="C16" s="307"/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7"/>
      <c r="S16" s="307"/>
      <c r="T16" s="307"/>
      <c r="U16" s="307"/>
      <c r="V16" s="307"/>
      <c r="W16" s="307"/>
      <c r="X16" s="307"/>
      <c r="Y16" s="424" t="s">
        <v>710</v>
      </c>
      <c r="Z16" s="307"/>
      <c r="AA16" s="298"/>
    </row>
    <row r="17" spans="1:30" ht="13.5" customHeight="1">
      <c r="A17" s="307"/>
      <c r="B17" s="307"/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307"/>
      <c r="V17" s="307"/>
      <c r="W17" s="307"/>
      <c r="X17" s="307"/>
      <c r="Y17" s="424" t="s">
        <v>710</v>
      </c>
      <c r="Z17" s="307"/>
      <c r="AA17" s="298"/>
    </row>
    <row r="18" spans="1:30" ht="13.5" customHeight="1">
      <c r="A18" s="307"/>
      <c r="B18" s="307"/>
      <c r="C18" s="307"/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7"/>
      <c r="R18" s="307"/>
      <c r="S18" s="307"/>
      <c r="T18" s="307"/>
      <c r="U18" s="307"/>
      <c r="V18" s="307"/>
      <c r="W18" s="307"/>
      <c r="X18" s="307"/>
      <c r="Y18" s="424" t="s">
        <v>710</v>
      </c>
      <c r="Z18" s="307"/>
      <c r="AA18" s="298"/>
    </row>
    <row r="19" spans="1:30" ht="13.5" customHeight="1">
      <c r="A19" s="307"/>
      <c r="B19" s="307"/>
      <c r="C19" s="307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7"/>
      <c r="R19" s="307"/>
      <c r="S19" s="307"/>
      <c r="T19" s="307"/>
      <c r="U19" s="307"/>
      <c r="V19" s="307"/>
      <c r="W19" s="307"/>
      <c r="X19" s="307"/>
      <c r="Y19" s="424" t="s">
        <v>710</v>
      </c>
      <c r="Z19" s="307"/>
      <c r="AA19" s="298"/>
      <c r="AC19" s="300"/>
      <c r="AD19" s="301"/>
    </row>
    <row r="20" spans="1:30" ht="13.5" customHeight="1">
      <c r="A20" s="307"/>
      <c r="B20" s="307"/>
      <c r="C20" s="307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307"/>
      <c r="V20" s="307"/>
      <c r="W20" s="307"/>
      <c r="X20" s="307"/>
      <c r="Y20" s="424" t="s">
        <v>710</v>
      </c>
      <c r="Z20" s="307"/>
      <c r="AA20" s="298"/>
      <c r="AC20" s="301"/>
      <c r="AD20" s="301"/>
    </row>
    <row r="21" spans="1:30" ht="13.5" customHeight="1">
      <c r="A21" s="307"/>
      <c r="B21" s="307"/>
      <c r="C21" s="307"/>
      <c r="D21" s="307"/>
      <c r="E21" s="307"/>
      <c r="F21" s="307"/>
      <c r="G21" s="307"/>
      <c r="H21" s="307"/>
      <c r="I21" s="307"/>
      <c r="J21" s="307"/>
      <c r="K21" s="307"/>
      <c r="L21" s="307"/>
      <c r="M21" s="307"/>
      <c r="N21" s="307"/>
      <c r="O21" s="307"/>
      <c r="P21" s="307"/>
      <c r="Q21" s="307"/>
      <c r="R21" s="307"/>
      <c r="S21" s="307"/>
      <c r="T21" s="307"/>
      <c r="U21" s="307"/>
      <c r="V21" s="307"/>
      <c r="W21" s="307"/>
      <c r="X21" s="307"/>
      <c r="Y21" s="424" t="s">
        <v>710</v>
      </c>
      <c r="Z21" s="307"/>
      <c r="AA21" s="298"/>
      <c r="AC21" s="301"/>
      <c r="AD21" s="301"/>
    </row>
    <row r="22" spans="1:30" ht="13.5" customHeight="1">
      <c r="A22" s="307"/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  <c r="V22" s="307"/>
      <c r="W22" s="307"/>
      <c r="X22" s="307"/>
      <c r="Y22" s="424" t="s">
        <v>710</v>
      </c>
      <c r="Z22" s="307"/>
      <c r="AA22" s="298"/>
      <c r="AC22" s="301"/>
      <c r="AD22" s="301"/>
    </row>
    <row r="23" spans="1:30" ht="13.5" customHeight="1">
      <c r="A23" s="307"/>
      <c r="B23" s="307"/>
      <c r="C23" s="307"/>
      <c r="D23" s="307"/>
      <c r="E23" s="307"/>
      <c r="F23" s="307"/>
      <c r="G23" s="307"/>
      <c r="H23" s="307"/>
      <c r="I23" s="307"/>
      <c r="J23" s="307"/>
      <c r="K23" s="307"/>
      <c r="L23" s="307"/>
      <c r="M23" s="307"/>
      <c r="N23" s="307"/>
      <c r="O23" s="307"/>
      <c r="P23" s="307"/>
      <c r="Q23" s="307"/>
      <c r="R23" s="307"/>
      <c r="S23" s="307"/>
      <c r="T23" s="307"/>
      <c r="U23" s="307"/>
      <c r="V23" s="307"/>
      <c r="W23" s="307"/>
      <c r="X23" s="307"/>
      <c r="Y23" s="424" t="s">
        <v>710</v>
      </c>
      <c r="Z23" s="307"/>
      <c r="AA23" s="298"/>
      <c r="AC23" s="301"/>
      <c r="AD23" s="301"/>
    </row>
    <row r="24" spans="1:30" ht="13.5" customHeight="1">
      <c r="A24" s="307"/>
      <c r="B24" s="307"/>
      <c r="C24" s="307"/>
      <c r="D24" s="307"/>
      <c r="E24" s="307"/>
      <c r="F24" s="307"/>
      <c r="G24" s="307"/>
      <c r="H24" s="307"/>
      <c r="I24" s="307"/>
      <c r="J24" s="307"/>
      <c r="K24" s="307"/>
      <c r="L24" s="307"/>
      <c r="M24" s="307"/>
      <c r="N24" s="307"/>
      <c r="O24" s="307"/>
      <c r="P24" s="307"/>
      <c r="Q24" s="307"/>
      <c r="R24" s="307"/>
      <c r="S24" s="307"/>
      <c r="T24" s="307"/>
      <c r="U24" s="307"/>
      <c r="V24" s="307"/>
      <c r="W24" s="307"/>
      <c r="X24" s="307"/>
      <c r="Y24" s="424" t="s">
        <v>710</v>
      </c>
      <c r="Z24" s="307"/>
      <c r="AA24" s="298"/>
      <c r="AC24" s="301"/>
      <c r="AD24" s="301"/>
    </row>
    <row r="25" spans="1:30" ht="13.5" customHeight="1">
      <c r="A25" s="307"/>
      <c r="B25" s="307"/>
      <c r="C25" s="307"/>
      <c r="D25" s="307"/>
      <c r="E25" s="307"/>
      <c r="F25" s="307"/>
      <c r="G25" s="307"/>
      <c r="H25" s="307"/>
      <c r="I25" s="307"/>
      <c r="J25" s="307"/>
      <c r="K25" s="307"/>
      <c r="L25" s="307"/>
      <c r="M25" s="307"/>
      <c r="N25" s="307"/>
      <c r="O25" s="307"/>
      <c r="P25" s="307"/>
      <c r="Q25" s="307"/>
      <c r="R25" s="307"/>
      <c r="S25" s="307"/>
      <c r="T25" s="307"/>
      <c r="U25" s="307"/>
      <c r="V25" s="307"/>
      <c r="W25" s="307"/>
      <c r="X25" s="307"/>
      <c r="Y25" s="424" t="s">
        <v>710</v>
      </c>
      <c r="Z25" s="307"/>
      <c r="AA25" s="298"/>
      <c r="AC25" s="301"/>
      <c r="AD25" s="301"/>
    </row>
    <row r="26" spans="1:30" ht="13.5" customHeight="1">
      <c r="A26" s="307"/>
      <c r="B26" s="307"/>
      <c r="C26" s="307"/>
      <c r="D26" s="307"/>
      <c r="E26" s="307"/>
      <c r="F26" s="307"/>
      <c r="G26" s="307"/>
      <c r="H26" s="307"/>
      <c r="I26" s="307"/>
      <c r="J26" s="307"/>
      <c r="K26" s="307"/>
      <c r="L26" s="307"/>
      <c r="M26" s="307"/>
      <c r="N26" s="307"/>
      <c r="O26" s="307"/>
      <c r="P26" s="307"/>
      <c r="Q26" s="307"/>
      <c r="R26" s="307"/>
      <c r="S26" s="307"/>
      <c r="T26" s="307"/>
      <c r="U26" s="307"/>
      <c r="V26" s="307"/>
      <c r="W26" s="307"/>
      <c r="X26" s="307"/>
      <c r="Y26" s="424" t="s">
        <v>710</v>
      </c>
      <c r="Z26" s="307"/>
      <c r="AA26" s="298"/>
      <c r="AC26" s="301"/>
      <c r="AD26" s="301"/>
    </row>
    <row r="27" spans="1:30" ht="13.5" customHeight="1">
      <c r="A27" s="307"/>
      <c r="B27" s="307"/>
      <c r="C27" s="307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07"/>
      <c r="P27" s="307"/>
      <c r="Q27" s="307"/>
      <c r="R27" s="307"/>
      <c r="S27" s="307"/>
      <c r="T27" s="307"/>
      <c r="U27" s="307"/>
      <c r="V27" s="307"/>
      <c r="W27" s="307"/>
      <c r="X27" s="307"/>
      <c r="Y27" s="424" t="s">
        <v>710</v>
      </c>
      <c r="Z27" s="307"/>
      <c r="AA27" s="298"/>
      <c r="AC27" s="301"/>
      <c r="AD27" s="301"/>
    </row>
    <row r="28" spans="1:30" ht="13.5" customHeight="1">
      <c r="A28" s="307"/>
      <c r="B28" s="307"/>
      <c r="C28" s="307"/>
      <c r="D28" s="307"/>
      <c r="E28" s="307"/>
      <c r="F28" s="307"/>
      <c r="G28" s="307"/>
      <c r="H28" s="307"/>
      <c r="I28" s="307"/>
      <c r="J28" s="307"/>
      <c r="K28" s="307"/>
      <c r="L28" s="307"/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Y28" s="424" t="s">
        <v>710</v>
      </c>
      <c r="Z28" s="307"/>
      <c r="AA28" s="298"/>
      <c r="AC28" s="301"/>
      <c r="AD28" s="301"/>
    </row>
    <row r="29" spans="1:30" ht="13.5" customHeight="1">
      <c r="A29" s="307"/>
      <c r="B29" s="307"/>
      <c r="C29" s="307"/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7"/>
      <c r="R29" s="307"/>
      <c r="S29" s="307"/>
      <c r="T29" s="307"/>
      <c r="U29" s="307"/>
      <c r="V29" s="307"/>
      <c r="W29" s="307"/>
      <c r="X29" s="307"/>
      <c r="Y29" s="424"/>
      <c r="Z29" s="307"/>
      <c r="AA29" s="298"/>
      <c r="AC29" s="302"/>
    </row>
    <row r="30" spans="1:30" ht="13.5" customHeight="1">
      <c r="A30" s="307"/>
      <c r="B30" s="307"/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N30" s="307"/>
      <c r="O30" s="307"/>
      <c r="P30" s="307"/>
      <c r="Q30" s="307"/>
      <c r="R30" s="307"/>
      <c r="S30" s="307"/>
      <c r="T30" s="307"/>
      <c r="U30" s="307"/>
      <c r="V30" s="307"/>
      <c r="W30" s="307"/>
      <c r="X30" s="307"/>
      <c r="Y30" s="424"/>
      <c r="Z30" s="307"/>
      <c r="AA30" s="298"/>
    </row>
    <row r="31" spans="1:30" ht="13.5" customHeight="1">
      <c r="A31" s="307"/>
      <c r="B31" s="307"/>
      <c r="C31" s="307"/>
      <c r="D31" s="307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307"/>
      <c r="P31" s="307"/>
      <c r="Q31" s="307"/>
      <c r="R31" s="307"/>
      <c r="S31" s="307"/>
      <c r="T31" s="307"/>
      <c r="U31" s="307"/>
      <c r="V31" s="307"/>
      <c r="W31" s="307"/>
      <c r="X31" s="307"/>
      <c r="Y31" s="424" t="s">
        <v>710</v>
      </c>
      <c r="Z31" s="307"/>
    </row>
    <row r="32" spans="1:30" ht="13.5" customHeight="1">
      <c r="A32" s="307"/>
      <c r="B32" s="307"/>
      <c r="C32" s="307"/>
      <c r="D32" s="307"/>
      <c r="E32" s="307"/>
      <c r="F32" s="307"/>
      <c r="G32" s="307"/>
      <c r="H32" s="307"/>
      <c r="I32" s="307"/>
      <c r="J32" s="307"/>
      <c r="K32" s="307"/>
      <c r="L32" s="307"/>
      <c r="M32" s="307"/>
      <c r="N32" s="307"/>
      <c r="O32" s="307"/>
      <c r="P32" s="307"/>
      <c r="Q32" s="307"/>
      <c r="R32" s="307"/>
      <c r="S32" s="307"/>
      <c r="T32" s="307"/>
      <c r="U32" s="307"/>
      <c r="V32" s="307"/>
      <c r="W32" s="307"/>
      <c r="X32" s="307"/>
      <c r="Y32" s="424"/>
      <c r="Z32" s="307"/>
      <c r="AA32" s="280"/>
    </row>
    <row r="33" spans="1:27">
      <c r="A33" s="307"/>
      <c r="B33" s="307"/>
      <c r="C33" s="307"/>
      <c r="D33" s="307"/>
      <c r="E33" s="307"/>
      <c r="F33" s="307"/>
      <c r="G33" s="307"/>
      <c r="H33" s="307"/>
      <c r="I33" s="307"/>
      <c r="J33" s="307"/>
      <c r="K33" s="307"/>
      <c r="L33" s="307"/>
      <c r="M33" s="307"/>
      <c r="N33" s="307"/>
      <c r="O33" s="307"/>
      <c r="P33" s="307"/>
      <c r="Q33" s="307"/>
      <c r="R33" s="307"/>
      <c r="S33" s="307"/>
      <c r="T33" s="307"/>
      <c r="U33" s="307"/>
      <c r="V33" s="307"/>
      <c r="W33" s="307"/>
      <c r="X33" s="307"/>
      <c r="Y33" s="423"/>
      <c r="Z33" s="307"/>
    </row>
    <row r="34" spans="1:27">
      <c r="A34" s="307"/>
      <c r="B34" s="307"/>
      <c r="C34" s="307"/>
      <c r="D34" s="307"/>
      <c r="E34" s="307"/>
      <c r="F34" s="307"/>
      <c r="G34" s="307"/>
      <c r="H34" s="307"/>
      <c r="I34" s="307"/>
      <c r="J34" s="307"/>
      <c r="K34" s="307"/>
      <c r="L34" s="307"/>
      <c r="M34" s="307"/>
      <c r="N34" s="307"/>
      <c r="O34" s="307"/>
      <c r="P34" s="307"/>
      <c r="Q34" s="307"/>
      <c r="R34" s="307"/>
      <c r="S34" s="307"/>
      <c r="T34" s="307"/>
    </row>
    <row r="35" spans="1:27" s="296" customFormat="1" ht="21.6" customHeight="1">
      <c r="A35" s="737" t="s">
        <v>0</v>
      </c>
      <c r="B35" s="738"/>
      <c r="C35" s="738"/>
      <c r="D35" s="364"/>
      <c r="E35" s="307"/>
      <c r="F35" s="307"/>
      <c r="G35" s="307"/>
      <c r="H35" s="307"/>
      <c r="I35" s="307"/>
      <c r="J35" s="307"/>
      <c r="K35" s="307"/>
      <c r="L35" s="544"/>
      <c r="M35" s="544"/>
      <c r="N35" s="544"/>
      <c r="O35" s="544"/>
      <c r="P35" s="544"/>
      <c r="Q35" s="544"/>
      <c r="R35" s="544"/>
      <c r="S35" s="544"/>
      <c r="T35" s="544"/>
      <c r="Y35" s="427"/>
      <c r="AA35" s="309"/>
    </row>
    <row r="36" spans="1:27" s="296" customFormat="1" ht="21.6" customHeight="1">
      <c r="A36" s="737" t="s">
        <v>2</v>
      </c>
      <c r="B36" s="738"/>
      <c r="C36" s="738"/>
      <c r="D36" s="364"/>
      <c r="E36" s="307"/>
      <c r="F36" s="307"/>
      <c r="G36" s="307"/>
      <c r="H36" s="307"/>
      <c r="I36" s="307"/>
      <c r="J36" s="307"/>
      <c r="K36" s="307"/>
      <c r="L36" s="544"/>
      <c r="M36" s="544"/>
      <c r="N36" s="544"/>
      <c r="O36" s="544"/>
      <c r="P36" s="544"/>
      <c r="Q36" s="544"/>
      <c r="R36" s="544"/>
      <c r="S36" s="544"/>
      <c r="T36" s="544"/>
      <c r="Y36" s="427"/>
      <c r="Z36" s="296">
        <f>SUM(AA15:AA27)</f>
        <v>0</v>
      </c>
      <c r="AA36" s="309"/>
    </row>
    <row r="37" spans="1:27" s="296" customFormat="1" ht="21.6" customHeight="1">
      <c r="A37" s="737" t="s">
        <v>556</v>
      </c>
      <c r="B37" s="738"/>
      <c r="C37" s="738"/>
      <c r="D37" s="364"/>
      <c r="E37" s="307"/>
      <c r="F37" s="307"/>
      <c r="G37" s="307"/>
      <c r="H37" s="307"/>
      <c r="I37" s="307"/>
      <c r="J37" s="307"/>
      <c r="K37" s="307"/>
      <c r="Y37" s="427"/>
      <c r="AA37" s="309"/>
    </row>
    <row r="38" spans="1:27" s="296" customFormat="1" ht="21.6" customHeight="1">
      <c r="A38" s="737" t="s">
        <v>557</v>
      </c>
      <c r="B38" s="738"/>
      <c r="C38" s="738"/>
      <c r="D38" s="364"/>
      <c r="E38" s="307"/>
      <c r="F38" s="307"/>
      <c r="G38" s="307"/>
      <c r="H38" s="280"/>
      <c r="I38" s="280"/>
      <c r="J38" s="280"/>
      <c r="K38" s="280"/>
      <c r="Y38" s="427"/>
      <c r="AA38" s="309"/>
    </row>
    <row r="39" spans="1:27" s="296" customFormat="1" ht="21.6" customHeight="1">
      <c r="A39" s="737" t="s">
        <v>592</v>
      </c>
      <c r="B39" s="738"/>
      <c r="C39" s="738"/>
      <c r="D39" s="364"/>
      <c r="E39" s="307"/>
      <c r="F39" s="307"/>
      <c r="G39" s="307"/>
      <c r="H39" s="280"/>
      <c r="I39" s="280"/>
      <c r="J39" s="280"/>
      <c r="K39" s="280"/>
      <c r="Y39" s="427"/>
      <c r="AA39" s="309"/>
    </row>
    <row r="40" spans="1:27" s="296" customFormat="1" ht="21.6" customHeight="1">
      <c r="A40" s="737" t="s">
        <v>558</v>
      </c>
      <c r="B40" s="738"/>
      <c r="C40" s="738"/>
      <c r="D40" s="364"/>
      <c r="E40" s="307"/>
      <c r="F40" s="307"/>
      <c r="G40" s="307"/>
      <c r="H40" s="307"/>
      <c r="I40" s="307"/>
      <c r="J40" s="307"/>
      <c r="K40" s="307"/>
      <c r="Y40" s="427"/>
      <c r="AA40" s="309"/>
    </row>
    <row r="41" spans="1:27" s="296" customFormat="1" ht="21.6" customHeight="1">
      <c r="A41" s="737" t="s">
        <v>559</v>
      </c>
      <c r="B41" s="738"/>
      <c r="C41" s="738"/>
      <c r="D41" s="364"/>
      <c r="E41" s="307"/>
      <c r="F41" s="307"/>
      <c r="G41" s="307"/>
      <c r="H41" s="280"/>
      <c r="I41" s="280"/>
      <c r="J41" s="280"/>
      <c r="K41" s="280"/>
      <c r="Y41" s="427"/>
      <c r="AA41" s="309"/>
    </row>
    <row r="42" spans="1:27" s="296" customFormat="1" ht="21.6" customHeight="1">
      <c r="A42" s="737" t="s">
        <v>560</v>
      </c>
      <c r="B42" s="738"/>
      <c r="C42" s="738"/>
      <c r="D42" s="365"/>
      <c r="E42" s="307"/>
      <c r="F42" s="307"/>
      <c r="G42" s="307"/>
      <c r="H42" s="307"/>
      <c r="I42" s="307"/>
      <c r="J42" s="307"/>
      <c r="K42" s="307"/>
      <c r="Y42" s="427"/>
      <c r="AA42" s="309"/>
    </row>
    <row r="43" spans="1:27" ht="21.6" customHeight="1">
      <c r="A43" s="735" t="s">
        <v>589</v>
      </c>
      <c r="B43" s="736"/>
      <c r="C43" s="736"/>
      <c r="D43" s="365" t="e">
        <f>D41&amp;" "&amp; IF(D41="February",IF(OR(D42="2024",D42="2028",D42="2032")=TRUE,"1-29","1-28"),VLOOKUP(FRONT!D41,controls!H25:I35,2,FALSE))&amp;", "&amp;FRONT!D42</f>
        <v>#N/A</v>
      </c>
      <c r="E43" s="307"/>
      <c r="F43" s="307"/>
      <c r="G43" s="307"/>
    </row>
    <row r="44" spans="1:27">
      <c r="A44" s="307"/>
      <c r="B44" s="307"/>
      <c r="C44" s="307"/>
      <c r="D44" s="307"/>
      <c r="E44" s="307"/>
      <c r="F44" s="307"/>
      <c r="G44" s="307"/>
    </row>
    <row r="45" spans="1:27">
      <c r="A45" s="307"/>
      <c r="B45" s="307"/>
      <c r="C45" s="307"/>
      <c r="D45" s="307"/>
      <c r="E45" s="307"/>
      <c r="F45" s="307"/>
      <c r="G45" s="307"/>
    </row>
    <row r="50" spans="25:25">
      <c r="Y50" s="423" t="s">
        <v>710</v>
      </c>
    </row>
  </sheetData>
  <sheetProtection sheet="1" objects="1" scenarios="1"/>
  <mergeCells count="9">
    <mergeCell ref="A43:C43"/>
    <mergeCell ref="A39:C39"/>
    <mergeCell ref="A35:C35"/>
    <mergeCell ref="A36:C36"/>
    <mergeCell ref="A37:C37"/>
    <mergeCell ref="A42:C42"/>
    <mergeCell ref="A38:C38"/>
    <mergeCell ref="A40:C40"/>
    <mergeCell ref="A41:C41"/>
  </mergeCells>
  <phoneticPr fontId="89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97" r:id="rId4" name="CommandButton6">
          <controlPr defaultSize="0" autoLine="0" r:id="rId5">
            <anchor moveWithCells="1">
              <from>
                <xdr:col>5</xdr:col>
                <xdr:colOff>510540</xdr:colOff>
                <xdr:row>12</xdr:row>
                <xdr:rowOff>53340</xdr:rowOff>
              </from>
              <to>
                <xdr:col>7</xdr:col>
                <xdr:colOff>312420</xdr:colOff>
                <xdr:row>14</xdr:row>
                <xdr:rowOff>22860</xdr:rowOff>
              </to>
            </anchor>
          </controlPr>
        </control>
      </mc:Choice>
      <mc:Fallback>
        <control shapeId="1097" r:id="rId4" name="CommandButton6"/>
      </mc:Fallback>
    </mc:AlternateContent>
    <mc:AlternateContent xmlns:mc="http://schemas.openxmlformats.org/markup-compatibility/2006">
      <mc:Choice Requires="x14">
        <control shapeId="1093" r:id="rId6" name="TextBox14">
          <controlPr defaultSize="0" autoLine="0" linkedCell="D38" r:id="rId7">
            <anchor moveWithCells="1">
              <from>
                <xdr:col>6</xdr:col>
                <xdr:colOff>525780</xdr:colOff>
                <xdr:row>22</xdr:row>
                <xdr:rowOff>137160</xdr:rowOff>
              </from>
              <to>
                <xdr:col>11</xdr:col>
                <xdr:colOff>289560</xdr:colOff>
                <xdr:row>24</xdr:row>
                <xdr:rowOff>83820</xdr:rowOff>
              </to>
            </anchor>
          </controlPr>
        </control>
      </mc:Choice>
      <mc:Fallback>
        <control shapeId="1093" r:id="rId6" name="TextBox14"/>
      </mc:Fallback>
    </mc:AlternateContent>
    <mc:AlternateContent xmlns:mc="http://schemas.openxmlformats.org/markup-compatibility/2006">
      <mc:Choice Requires="x14">
        <control shapeId="1092" r:id="rId8" name="ComboBox20">
          <controlPr defaultSize="0" autoLine="0" linkedCell="Y50" listFillRange="controls!P14:P20" r:id="rId9">
            <anchor moveWithCells="1">
              <from>
                <xdr:col>4</xdr:col>
                <xdr:colOff>68580</xdr:colOff>
                <xdr:row>22</xdr:row>
                <xdr:rowOff>7620</xdr:rowOff>
              </from>
              <to>
                <xdr:col>7</xdr:col>
                <xdr:colOff>342900</xdr:colOff>
                <xdr:row>23</xdr:row>
                <xdr:rowOff>76200</xdr:rowOff>
              </to>
            </anchor>
          </controlPr>
        </control>
      </mc:Choice>
      <mc:Fallback>
        <control shapeId="1092" r:id="rId8" name="ComboBox20"/>
      </mc:Fallback>
    </mc:AlternateContent>
    <mc:AlternateContent xmlns:mc="http://schemas.openxmlformats.org/markup-compatibility/2006">
      <mc:Choice Requires="x14">
        <control shapeId="1091" r:id="rId10" name="CommandButton5">
          <controlPr defaultSize="0" autoLine="0" r:id="rId11">
            <anchor moveWithCells="1">
              <from>
                <xdr:col>7</xdr:col>
                <xdr:colOff>411480</xdr:colOff>
                <xdr:row>12</xdr:row>
                <xdr:rowOff>45720</xdr:rowOff>
              </from>
              <to>
                <xdr:col>9</xdr:col>
                <xdr:colOff>205740</xdr:colOff>
                <xdr:row>14</xdr:row>
                <xdr:rowOff>22860</xdr:rowOff>
              </to>
            </anchor>
          </controlPr>
        </control>
      </mc:Choice>
      <mc:Fallback>
        <control shapeId="1091" r:id="rId10" name="CommandButton5"/>
      </mc:Fallback>
    </mc:AlternateContent>
    <mc:AlternateContent xmlns:mc="http://schemas.openxmlformats.org/markup-compatibility/2006">
      <mc:Choice Requires="x14">
        <control shapeId="1088" r:id="rId12" name="CommandButton4">
          <controlPr defaultSize="0" autoLine="0" r:id="rId13">
            <anchor moveWithCells="1">
              <from>
                <xdr:col>5</xdr:col>
                <xdr:colOff>541020</xdr:colOff>
                <xdr:row>14</xdr:row>
                <xdr:rowOff>76200</xdr:rowOff>
              </from>
              <to>
                <xdr:col>8</xdr:col>
                <xdr:colOff>99060</xdr:colOff>
                <xdr:row>16</xdr:row>
                <xdr:rowOff>38100</xdr:rowOff>
              </to>
            </anchor>
          </controlPr>
        </control>
      </mc:Choice>
      <mc:Fallback>
        <control shapeId="1088" r:id="rId12" name="CommandButton4"/>
      </mc:Fallback>
    </mc:AlternateContent>
    <mc:AlternateContent xmlns:mc="http://schemas.openxmlformats.org/markup-compatibility/2006">
      <mc:Choice Requires="x14">
        <control shapeId="1085" r:id="rId14" name="TextBox7">
          <controlPr defaultSize="0" autoLine="0" linkedCell="A10" r:id="rId15">
            <anchor moveWithCells="1">
              <from>
                <xdr:col>8</xdr:col>
                <xdr:colOff>167640</xdr:colOff>
                <xdr:row>14</xdr:row>
                <xdr:rowOff>76200</xdr:rowOff>
              </from>
              <to>
                <xdr:col>11</xdr:col>
                <xdr:colOff>289560</xdr:colOff>
                <xdr:row>16</xdr:row>
                <xdr:rowOff>30480</xdr:rowOff>
              </to>
            </anchor>
          </controlPr>
        </control>
      </mc:Choice>
      <mc:Fallback>
        <control shapeId="1085" r:id="rId14" name="TextBox7"/>
      </mc:Fallback>
    </mc:AlternateContent>
    <mc:AlternateContent xmlns:mc="http://schemas.openxmlformats.org/markup-compatibility/2006">
      <mc:Choice Requires="x14">
        <control shapeId="6" r:id="rId16" name="TextBox4">
          <controlPr defaultSize="0" autoLine="0" linkedCell="B15" r:id="rId17">
            <anchor moveWithCells="1">
              <from>
                <xdr:col>9</xdr:col>
                <xdr:colOff>297180</xdr:colOff>
                <xdr:row>12</xdr:row>
                <xdr:rowOff>30480</xdr:rowOff>
              </from>
              <to>
                <xdr:col>11</xdr:col>
                <xdr:colOff>281940</xdr:colOff>
                <xdr:row>14</xdr:row>
                <xdr:rowOff>22860</xdr:rowOff>
              </to>
            </anchor>
          </controlPr>
        </control>
      </mc:Choice>
      <mc:Fallback>
        <control shapeId="1084" r:id="rId16" name="TextBox4"/>
      </mc:Fallback>
    </mc:AlternateContent>
    <mc:AlternateContent xmlns:mc="http://schemas.openxmlformats.org/markup-compatibility/2006">
      <mc:Choice Requires="x14">
        <control shapeId="1078" r:id="rId18" name="CommandButton2">
          <controlPr defaultSize="0" autoLine="0" r:id="rId19">
            <anchor moveWithCells="1">
              <from>
                <xdr:col>7</xdr:col>
                <xdr:colOff>601980</xdr:colOff>
                <xdr:row>1</xdr:row>
                <xdr:rowOff>121920</xdr:rowOff>
              </from>
              <to>
                <xdr:col>10</xdr:col>
                <xdr:colOff>114300</xdr:colOff>
                <xdr:row>4</xdr:row>
                <xdr:rowOff>121920</xdr:rowOff>
              </to>
            </anchor>
          </controlPr>
        </control>
      </mc:Choice>
      <mc:Fallback>
        <control shapeId="1078" r:id="rId18" name="CommandButton2"/>
      </mc:Fallback>
    </mc:AlternateContent>
    <mc:AlternateContent xmlns:mc="http://schemas.openxmlformats.org/markup-compatibility/2006">
      <mc:Choice Requires="x14">
        <control shapeId="3" r:id="rId20" name="ComboBox1">
          <controlPr defaultSize="0" autoLine="0" linkedCell="Y31" listFillRange="controls!N14:N16" r:id="rId9">
            <anchor moveWithCells="1">
              <from>
                <xdr:col>4</xdr:col>
                <xdr:colOff>60960</xdr:colOff>
                <xdr:row>27</xdr:row>
                <xdr:rowOff>137160</xdr:rowOff>
              </from>
              <to>
                <xdr:col>7</xdr:col>
                <xdr:colOff>335280</xdr:colOff>
                <xdr:row>29</xdr:row>
                <xdr:rowOff>38100</xdr:rowOff>
              </to>
            </anchor>
          </controlPr>
        </control>
      </mc:Choice>
      <mc:Fallback>
        <control shapeId="1076" r:id="rId20" name="ComboBox1"/>
      </mc:Fallback>
    </mc:AlternateContent>
    <mc:AlternateContent xmlns:mc="http://schemas.openxmlformats.org/markup-compatibility/2006">
      <mc:Choice Requires="x14">
        <control shapeId="1074" r:id="rId21" name="CommandButton1">
          <controlPr defaultSize="0" autoLine="0" r:id="rId22">
            <anchor moveWithCells="1">
              <from>
                <xdr:col>10</xdr:col>
                <xdr:colOff>160020</xdr:colOff>
                <xdr:row>1</xdr:row>
                <xdr:rowOff>114300</xdr:rowOff>
              </from>
              <to>
                <xdr:col>12</xdr:col>
                <xdr:colOff>167640</xdr:colOff>
                <xdr:row>4</xdr:row>
                <xdr:rowOff>121920</xdr:rowOff>
              </to>
            </anchor>
          </controlPr>
        </control>
      </mc:Choice>
      <mc:Fallback>
        <control shapeId="1074" r:id="rId21" name="CommandButton1"/>
      </mc:Fallback>
    </mc:AlternateContent>
    <mc:AlternateContent xmlns:mc="http://schemas.openxmlformats.org/markup-compatibility/2006">
      <mc:Choice Requires="x14">
        <control shapeId="1071" r:id="rId23" name="ComboBox19">
          <controlPr defaultSize="0" autoLine="0" linkedCell="Y17" listFillRange="controls!L14:L17" r:id="rId24">
            <anchor moveWithCells="1">
              <from>
                <xdr:col>10</xdr:col>
                <xdr:colOff>213360</xdr:colOff>
                <xdr:row>8</xdr:row>
                <xdr:rowOff>76200</xdr:rowOff>
              </from>
              <to>
                <xdr:col>12</xdr:col>
                <xdr:colOff>137160</xdr:colOff>
                <xdr:row>9</xdr:row>
                <xdr:rowOff>137160</xdr:rowOff>
              </to>
            </anchor>
          </controlPr>
        </control>
      </mc:Choice>
      <mc:Fallback>
        <control shapeId="1071" r:id="rId23" name="ComboBox19"/>
      </mc:Fallback>
    </mc:AlternateContent>
    <mc:AlternateContent xmlns:mc="http://schemas.openxmlformats.org/markup-compatibility/2006">
      <mc:Choice Requires="x14">
        <control shapeId="1070" r:id="rId25" name="ComboBox18">
          <controlPr defaultSize="0" autoLine="0" linkedCell="Y18" listFillRange="controls!J14:J18" r:id="rId26">
            <anchor moveWithCells="1">
              <from>
                <xdr:col>10</xdr:col>
                <xdr:colOff>213360</xdr:colOff>
                <xdr:row>10</xdr:row>
                <xdr:rowOff>0</xdr:rowOff>
              </from>
              <to>
                <xdr:col>12</xdr:col>
                <xdr:colOff>137160</xdr:colOff>
                <xdr:row>11</xdr:row>
                <xdr:rowOff>53340</xdr:rowOff>
              </to>
            </anchor>
          </controlPr>
        </control>
      </mc:Choice>
      <mc:Fallback>
        <control shapeId="1070" r:id="rId25" name="ComboBox18"/>
      </mc:Fallback>
    </mc:AlternateContent>
    <mc:AlternateContent xmlns:mc="http://schemas.openxmlformats.org/markup-compatibility/2006">
      <mc:Choice Requires="x14">
        <control shapeId="1069" r:id="rId27" name="ComboBox17">
          <controlPr defaultSize="0" autoLine="0" linkedCell="Y19" listFillRange="controls!L14:L17" r:id="rId28">
            <anchor moveWithCells="1">
              <from>
                <xdr:col>10</xdr:col>
                <xdr:colOff>213360</xdr:colOff>
                <xdr:row>11</xdr:row>
                <xdr:rowOff>99060</xdr:rowOff>
              </from>
              <to>
                <xdr:col>12</xdr:col>
                <xdr:colOff>137160</xdr:colOff>
                <xdr:row>13</xdr:row>
                <xdr:rowOff>7620</xdr:rowOff>
              </to>
            </anchor>
          </controlPr>
        </control>
      </mc:Choice>
      <mc:Fallback>
        <control shapeId="1069" r:id="rId27" name="ComboBox17"/>
      </mc:Fallback>
    </mc:AlternateContent>
    <mc:AlternateContent xmlns:mc="http://schemas.openxmlformats.org/markup-compatibility/2006">
      <mc:Choice Requires="x14">
        <control shapeId="1068" r:id="rId29" name="ComboBox16">
          <controlPr defaultSize="0" autoLine="0" linkedCell="Y20" listFillRange="controls!H14:H19" r:id="rId30">
            <anchor moveWithCells="1">
              <from>
                <xdr:col>10</xdr:col>
                <xdr:colOff>220980</xdr:colOff>
                <xdr:row>20</xdr:row>
                <xdr:rowOff>60960</xdr:rowOff>
              </from>
              <to>
                <xdr:col>12</xdr:col>
                <xdr:colOff>167640</xdr:colOff>
                <xdr:row>21</xdr:row>
                <xdr:rowOff>129540</xdr:rowOff>
              </to>
            </anchor>
          </controlPr>
        </control>
      </mc:Choice>
      <mc:Fallback>
        <control shapeId="1068" r:id="rId29" name="ComboBox16"/>
      </mc:Fallback>
    </mc:AlternateContent>
    <mc:AlternateContent xmlns:mc="http://schemas.openxmlformats.org/markup-compatibility/2006">
      <mc:Choice Requires="x14">
        <control shapeId="1067" r:id="rId31" name="ComboBox15">
          <controlPr defaultSize="0" autoLine="0" linkedCell="Y21" listFillRange="controls!H14:H19" r:id="rId32">
            <anchor moveWithCells="1">
              <from>
                <xdr:col>10</xdr:col>
                <xdr:colOff>213360</xdr:colOff>
                <xdr:row>21</xdr:row>
                <xdr:rowOff>144780</xdr:rowOff>
              </from>
              <to>
                <xdr:col>12</xdr:col>
                <xdr:colOff>167640</xdr:colOff>
                <xdr:row>23</xdr:row>
                <xdr:rowOff>45720</xdr:rowOff>
              </to>
            </anchor>
          </controlPr>
        </control>
      </mc:Choice>
      <mc:Fallback>
        <control shapeId="1067" r:id="rId31" name="ComboBox15"/>
      </mc:Fallback>
    </mc:AlternateContent>
    <mc:AlternateContent xmlns:mc="http://schemas.openxmlformats.org/markup-compatibility/2006">
      <mc:Choice Requires="x14">
        <control shapeId="1066" r:id="rId33" name="ComboBox14">
          <controlPr defaultSize="0" autoLine="0" linkedCell="Y22" listFillRange="controls!H14:H19" r:id="rId34">
            <anchor moveWithCells="1">
              <from>
                <xdr:col>10</xdr:col>
                <xdr:colOff>213360</xdr:colOff>
                <xdr:row>23</xdr:row>
                <xdr:rowOff>60960</xdr:rowOff>
              </from>
              <to>
                <xdr:col>12</xdr:col>
                <xdr:colOff>167640</xdr:colOff>
                <xdr:row>24</xdr:row>
                <xdr:rowOff>121920</xdr:rowOff>
              </to>
            </anchor>
          </controlPr>
        </control>
      </mc:Choice>
      <mc:Fallback>
        <control shapeId="1066" r:id="rId33" name="ComboBox14"/>
      </mc:Fallback>
    </mc:AlternateContent>
    <mc:AlternateContent xmlns:mc="http://schemas.openxmlformats.org/markup-compatibility/2006">
      <mc:Choice Requires="x14">
        <control shapeId="1065" r:id="rId35" name="ComboBox13">
          <controlPr defaultSize="0" autoLine="0" linkedCell="Y23" listFillRange="controls!H14:H19" r:id="rId34">
            <anchor moveWithCells="1">
              <from>
                <xdr:col>10</xdr:col>
                <xdr:colOff>213360</xdr:colOff>
                <xdr:row>24</xdr:row>
                <xdr:rowOff>144780</xdr:rowOff>
              </from>
              <to>
                <xdr:col>12</xdr:col>
                <xdr:colOff>167640</xdr:colOff>
                <xdr:row>26</xdr:row>
                <xdr:rowOff>38100</xdr:rowOff>
              </to>
            </anchor>
          </controlPr>
        </control>
      </mc:Choice>
      <mc:Fallback>
        <control shapeId="1065" r:id="rId35" name="ComboBox13"/>
      </mc:Fallback>
    </mc:AlternateContent>
    <mc:AlternateContent xmlns:mc="http://schemas.openxmlformats.org/markup-compatibility/2006">
      <mc:Choice Requires="x14">
        <control shapeId="1064" r:id="rId36" name="ComboBox12">
          <controlPr defaultSize="0" autoLine="0" linkedCell="Y24" listFillRange="controls!H14:H19" r:id="rId37">
            <anchor moveWithCells="1">
              <from>
                <xdr:col>10</xdr:col>
                <xdr:colOff>213360</xdr:colOff>
                <xdr:row>26</xdr:row>
                <xdr:rowOff>53340</xdr:rowOff>
              </from>
              <to>
                <xdr:col>12</xdr:col>
                <xdr:colOff>167640</xdr:colOff>
                <xdr:row>27</xdr:row>
                <xdr:rowOff>106680</xdr:rowOff>
              </to>
            </anchor>
          </controlPr>
        </control>
      </mc:Choice>
      <mc:Fallback>
        <control shapeId="1064" r:id="rId36" name="ComboBox12"/>
      </mc:Fallback>
    </mc:AlternateContent>
    <mc:AlternateContent xmlns:mc="http://schemas.openxmlformats.org/markup-compatibility/2006">
      <mc:Choice Requires="x14">
        <control shapeId="1063" r:id="rId38" name="ComboBox11">
          <controlPr defaultSize="0" autoLine="0" linkedCell="Y25" listFillRange="controls!H14:H19" r:id="rId30">
            <anchor moveWithCells="1">
              <from>
                <xdr:col>10</xdr:col>
                <xdr:colOff>213360</xdr:colOff>
                <xdr:row>27</xdr:row>
                <xdr:rowOff>129540</xdr:rowOff>
              </from>
              <to>
                <xdr:col>12</xdr:col>
                <xdr:colOff>160020</xdr:colOff>
                <xdr:row>29</xdr:row>
                <xdr:rowOff>30480</xdr:rowOff>
              </to>
            </anchor>
          </controlPr>
        </control>
      </mc:Choice>
      <mc:Fallback>
        <control shapeId="1063" r:id="rId38" name="ComboBox11"/>
      </mc:Fallback>
    </mc:AlternateContent>
    <mc:AlternateContent xmlns:mc="http://schemas.openxmlformats.org/markup-compatibility/2006">
      <mc:Choice Requires="x14">
        <control shapeId="1062" r:id="rId39" name="ComboBox10">
          <controlPr defaultSize="0" autoLine="0" linkedCell="Y26" listFillRange="controls!H14:H19" r:id="rId40">
            <anchor moveWithCells="1">
              <from>
                <xdr:col>10</xdr:col>
                <xdr:colOff>213360</xdr:colOff>
                <xdr:row>29</xdr:row>
                <xdr:rowOff>45720</xdr:rowOff>
              </from>
              <to>
                <xdr:col>12</xdr:col>
                <xdr:colOff>160020</xdr:colOff>
                <xdr:row>30</xdr:row>
                <xdr:rowOff>106680</xdr:rowOff>
              </to>
            </anchor>
          </controlPr>
        </control>
      </mc:Choice>
      <mc:Fallback>
        <control shapeId="1062" r:id="rId39" name="ComboBox10"/>
      </mc:Fallback>
    </mc:AlternateContent>
    <mc:AlternateContent xmlns:mc="http://schemas.openxmlformats.org/markup-compatibility/2006">
      <mc:Choice Requires="x14">
        <control shapeId="1061" r:id="rId41" name="ComboBox9">
          <controlPr defaultSize="0" autoLine="0" linkedCell="Y27" listFillRange="controls!H14:H19" r:id="rId30">
            <anchor moveWithCells="1">
              <from>
                <xdr:col>10</xdr:col>
                <xdr:colOff>213360</xdr:colOff>
                <xdr:row>30</xdr:row>
                <xdr:rowOff>121920</xdr:rowOff>
              </from>
              <to>
                <xdr:col>12</xdr:col>
                <xdr:colOff>160020</xdr:colOff>
                <xdr:row>32</xdr:row>
                <xdr:rowOff>22860</xdr:rowOff>
              </to>
            </anchor>
          </controlPr>
        </control>
      </mc:Choice>
      <mc:Fallback>
        <control shapeId="1061" r:id="rId41" name="ComboBox9"/>
      </mc:Fallback>
    </mc:AlternateContent>
    <mc:AlternateContent xmlns:mc="http://schemas.openxmlformats.org/markup-compatibility/2006">
      <mc:Choice Requires="x14">
        <control shapeId="1060" r:id="rId42" name="ComboBox8">
          <controlPr defaultSize="0" autoLine="0" linkedCell="Y28" listFillRange="controls!H14:H19" r:id="rId40">
            <anchor moveWithCells="1">
              <from>
                <xdr:col>10</xdr:col>
                <xdr:colOff>213360</xdr:colOff>
                <xdr:row>32</xdr:row>
                <xdr:rowOff>30480</xdr:rowOff>
              </from>
              <to>
                <xdr:col>12</xdr:col>
                <xdr:colOff>160020</xdr:colOff>
                <xdr:row>33</xdr:row>
                <xdr:rowOff>91440</xdr:rowOff>
              </to>
            </anchor>
          </controlPr>
        </control>
      </mc:Choice>
      <mc:Fallback>
        <control shapeId="1060" r:id="rId42" name="ComboBox8"/>
      </mc:Fallback>
    </mc:AlternateContent>
    <mc:AlternateContent xmlns:mc="http://schemas.openxmlformats.org/markup-compatibility/2006">
      <mc:Choice Requires="x14">
        <control shapeId="1059" r:id="rId43" name="ComboBox7">
          <controlPr defaultSize="0" autoLine="0" linkedCell="Y8" listFillRange="controls!H3:H5" r:id="rId9">
            <anchor moveWithCells="1">
              <from>
                <xdr:col>4</xdr:col>
                <xdr:colOff>68580</xdr:colOff>
                <xdr:row>12</xdr:row>
                <xdr:rowOff>68580</xdr:rowOff>
              </from>
              <to>
                <xdr:col>7</xdr:col>
                <xdr:colOff>342900</xdr:colOff>
                <xdr:row>13</xdr:row>
                <xdr:rowOff>137160</xdr:rowOff>
              </to>
            </anchor>
          </controlPr>
        </control>
      </mc:Choice>
      <mc:Fallback>
        <control shapeId="1059" r:id="rId43" name="ComboBox7"/>
      </mc:Fallback>
    </mc:AlternateContent>
    <mc:AlternateContent xmlns:mc="http://schemas.openxmlformats.org/markup-compatibility/2006">
      <mc:Choice Requires="x14">
        <control shapeId="2" r:id="rId44" name="ComboBox6">
          <controlPr defaultSize="0" autoLine="0" linkedCell="Y11" listFillRange="controls!D14:D47" r:id="rId45">
            <anchor moveWithCells="1">
              <from>
                <xdr:col>1</xdr:col>
                <xdr:colOff>601980</xdr:colOff>
                <xdr:row>17</xdr:row>
                <xdr:rowOff>121920</xdr:rowOff>
              </from>
              <to>
                <xdr:col>7</xdr:col>
                <xdr:colOff>388620</xdr:colOff>
                <xdr:row>19</xdr:row>
                <xdr:rowOff>22860</xdr:rowOff>
              </to>
            </anchor>
          </controlPr>
        </control>
      </mc:Choice>
      <mc:Fallback>
        <control shapeId="1058" r:id="rId44" name="ComboBox6"/>
      </mc:Fallback>
    </mc:AlternateContent>
    <mc:AlternateContent xmlns:mc="http://schemas.openxmlformats.org/markup-compatibility/2006">
      <mc:Choice Requires="x14">
        <control shapeId="1057" r:id="rId46" name="ComboBox5">
          <controlPr defaultSize="0" autoLine="0" linkedCell="Y13" listFillRange="controls!D3:D8" r:id="rId9">
            <anchor moveWithCells="1">
              <from>
                <xdr:col>4</xdr:col>
                <xdr:colOff>68580</xdr:colOff>
                <xdr:row>20</xdr:row>
                <xdr:rowOff>91440</xdr:rowOff>
              </from>
              <to>
                <xdr:col>7</xdr:col>
                <xdr:colOff>342900</xdr:colOff>
                <xdr:row>21</xdr:row>
                <xdr:rowOff>160020</xdr:rowOff>
              </to>
            </anchor>
          </controlPr>
        </control>
      </mc:Choice>
      <mc:Fallback>
        <control shapeId="1057" r:id="rId46" name="ComboBox5"/>
      </mc:Fallback>
    </mc:AlternateContent>
    <mc:AlternateContent xmlns:mc="http://schemas.openxmlformats.org/markup-compatibility/2006">
      <mc:Choice Requires="x14">
        <control shapeId="1056" r:id="rId47" name="ComboBox4">
          <controlPr defaultSize="0" autoLine="0" linkedCell="Y12" listFillRange="controls!F3:F4" r:id="rId48">
            <anchor moveWithCells="1">
              <from>
                <xdr:col>4</xdr:col>
                <xdr:colOff>68580</xdr:colOff>
                <xdr:row>19</xdr:row>
                <xdr:rowOff>30480</xdr:rowOff>
              </from>
              <to>
                <xdr:col>7</xdr:col>
                <xdr:colOff>342900</xdr:colOff>
                <xdr:row>20</xdr:row>
                <xdr:rowOff>83820</xdr:rowOff>
              </to>
            </anchor>
          </controlPr>
        </control>
      </mc:Choice>
      <mc:Fallback>
        <control shapeId="1056" r:id="rId47" name="ComboBox4"/>
      </mc:Fallback>
    </mc:AlternateContent>
    <mc:AlternateContent xmlns:mc="http://schemas.openxmlformats.org/markup-compatibility/2006">
      <mc:Choice Requires="x14">
        <control shapeId="1055" r:id="rId49" name="ComboBox3">
          <controlPr defaultSize="0" autoLine="0" linkedCell="Y6" listFillRange="controls!J3:J6" r:id="rId50">
            <anchor moveWithCells="1">
              <from>
                <xdr:col>4</xdr:col>
                <xdr:colOff>68580</xdr:colOff>
                <xdr:row>9</xdr:row>
                <xdr:rowOff>91440</xdr:rowOff>
              </from>
              <to>
                <xdr:col>7</xdr:col>
                <xdr:colOff>342900</xdr:colOff>
                <xdr:row>10</xdr:row>
                <xdr:rowOff>152400</xdr:rowOff>
              </to>
            </anchor>
          </controlPr>
        </control>
      </mc:Choice>
      <mc:Fallback>
        <control shapeId="1055" r:id="rId49" name="ComboBox3"/>
      </mc:Fallback>
    </mc:AlternateContent>
    <mc:AlternateContent xmlns:mc="http://schemas.openxmlformats.org/markup-compatibility/2006">
      <mc:Choice Requires="x14">
        <control shapeId="4" r:id="rId51" name="TextBox20">
          <controlPr defaultSize="0" autoLine="0" linkedCell="Y16" r:id="rId52">
            <anchor moveWithCells="1">
              <from>
                <xdr:col>4</xdr:col>
                <xdr:colOff>68580</xdr:colOff>
                <xdr:row>25</xdr:row>
                <xdr:rowOff>7620</xdr:rowOff>
              </from>
              <to>
                <xdr:col>7</xdr:col>
                <xdr:colOff>335280</xdr:colOff>
                <xdr:row>26</xdr:row>
                <xdr:rowOff>76200</xdr:rowOff>
              </to>
            </anchor>
          </controlPr>
        </control>
      </mc:Choice>
      <mc:Fallback>
        <control shapeId="1049" r:id="rId51" name="TextBox20"/>
      </mc:Fallback>
    </mc:AlternateContent>
    <mc:AlternateContent xmlns:mc="http://schemas.openxmlformats.org/markup-compatibility/2006">
      <mc:Choice Requires="x14">
        <control shapeId="5" r:id="rId53" name="TextBox19">
          <controlPr defaultSize="0" autoLine="0" linkedCell="Y15" r:id="rId54">
            <anchor moveWithCells="1">
              <from>
                <xdr:col>4</xdr:col>
                <xdr:colOff>76200</xdr:colOff>
                <xdr:row>23</xdr:row>
                <xdr:rowOff>91440</xdr:rowOff>
              </from>
              <to>
                <xdr:col>7</xdr:col>
                <xdr:colOff>335280</xdr:colOff>
                <xdr:row>24</xdr:row>
                <xdr:rowOff>160020</xdr:rowOff>
              </to>
            </anchor>
          </controlPr>
        </control>
      </mc:Choice>
      <mc:Fallback>
        <control shapeId="1048" r:id="rId53" name="TextBox19"/>
      </mc:Fallback>
    </mc:AlternateContent>
    <mc:AlternateContent xmlns:mc="http://schemas.openxmlformats.org/markup-compatibility/2006">
      <mc:Choice Requires="x14">
        <control shapeId="7" r:id="rId55" name="TextBox17">
          <controlPr defaultSize="0" autoLine="0" linkedCell="Y10" r:id="rId56">
            <anchor moveWithCells="1">
              <from>
                <xdr:col>4</xdr:col>
                <xdr:colOff>68580</xdr:colOff>
                <xdr:row>15</xdr:row>
                <xdr:rowOff>53340</xdr:rowOff>
              </from>
              <to>
                <xdr:col>7</xdr:col>
                <xdr:colOff>342900</xdr:colOff>
                <xdr:row>16</xdr:row>
                <xdr:rowOff>129540</xdr:rowOff>
              </to>
            </anchor>
          </controlPr>
        </control>
      </mc:Choice>
      <mc:Fallback>
        <control shapeId="1046" r:id="rId55" name="TextBox17"/>
      </mc:Fallback>
    </mc:AlternateContent>
    <mc:AlternateContent xmlns:mc="http://schemas.openxmlformats.org/markup-compatibility/2006">
      <mc:Choice Requires="x14">
        <control shapeId="1041" r:id="rId57" name="TextBox12">
          <controlPr defaultSize="0" autoLine="0" linkedCell="Y30" r:id="rId58">
            <anchor moveWithCells="1">
              <from>
                <xdr:col>2</xdr:col>
                <xdr:colOff>68580</xdr:colOff>
                <xdr:row>32</xdr:row>
                <xdr:rowOff>7620</xdr:rowOff>
              </from>
              <to>
                <xdr:col>7</xdr:col>
                <xdr:colOff>335280</xdr:colOff>
                <xdr:row>33</xdr:row>
                <xdr:rowOff>91440</xdr:rowOff>
              </to>
            </anchor>
          </controlPr>
        </control>
      </mc:Choice>
      <mc:Fallback>
        <control shapeId="1041" r:id="rId57" name="TextBox12"/>
      </mc:Fallback>
    </mc:AlternateContent>
    <mc:AlternateContent xmlns:mc="http://schemas.openxmlformats.org/markup-compatibility/2006">
      <mc:Choice Requires="x14">
        <control shapeId="1040" r:id="rId59" name="TextBox11">
          <controlPr defaultSize="0" autoLine="0" linkedCell="Y29" r:id="rId60">
            <anchor moveWithCells="1">
              <from>
                <xdr:col>2</xdr:col>
                <xdr:colOff>68580</xdr:colOff>
                <xdr:row>29</xdr:row>
                <xdr:rowOff>106680</xdr:rowOff>
              </from>
              <to>
                <xdr:col>7</xdr:col>
                <xdr:colOff>335280</xdr:colOff>
                <xdr:row>30</xdr:row>
                <xdr:rowOff>137160</xdr:rowOff>
              </to>
            </anchor>
          </controlPr>
        </control>
      </mc:Choice>
      <mc:Fallback>
        <control shapeId="1040" r:id="rId59" name="TextBox11"/>
      </mc:Fallback>
    </mc:AlternateContent>
    <mc:AlternateContent xmlns:mc="http://schemas.openxmlformats.org/markup-compatibility/2006">
      <mc:Choice Requires="x14">
        <control shapeId="1039" r:id="rId61" name="TextBox10">
          <controlPr defaultSize="0" autoLine="0" linkedCell="Y3" r:id="rId62">
            <anchor moveWithCells="1">
              <from>
                <xdr:col>4</xdr:col>
                <xdr:colOff>83820</xdr:colOff>
                <xdr:row>3</xdr:row>
                <xdr:rowOff>15240</xdr:rowOff>
              </from>
              <to>
                <xdr:col>7</xdr:col>
                <xdr:colOff>312420</xdr:colOff>
                <xdr:row>4</xdr:row>
                <xdr:rowOff>83820</xdr:rowOff>
              </to>
            </anchor>
          </controlPr>
        </control>
      </mc:Choice>
      <mc:Fallback>
        <control shapeId="1039" r:id="rId61" name="TextBox10"/>
      </mc:Fallback>
    </mc:AlternateContent>
    <mc:AlternateContent xmlns:mc="http://schemas.openxmlformats.org/markup-compatibility/2006">
      <mc:Choice Requires="x14">
        <control shapeId="1038" r:id="rId63" name="TextBox9">
          <controlPr defaultSize="0" autoLine="0" linkedCell="Y2" r:id="rId64">
            <anchor moveWithCells="1">
              <from>
                <xdr:col>4</xdr:col>
                <xdr:colOff>83820</xdr:colOff>
                <xdr:row>1</xdr:row>
                <xdr:rowOff>106680</xdr:rowOff>
              </from>
              <to>
                <xdr:col>7</xdr:col>
                <xdr:colOff>312420</xdr:colOff>
                <xdr:row>3</xdr:row>
                <xdr:rowOff>22860</xdr:rowOff>
              </to>
            </anchor>
          </controlPr>
        </control>
      </mc:Choice>
      <mc:Fallback>
        <control shapeId="1038" r:id="rId63" name="TextBox9"/>
      </mc:Fallback>
    </mc:AlternateContent>
    <mc:AlternateContent xmlns:mc="http://schemas.openxmlformats.org/markup-compatibility/2006">
      <mc:Choice Requires="x14">
        <control shapeId="1036" r:id="rId65" name="TextBox8">
          <controlPr defaultSize="0" autoLine="0" linkedCell="D42" r:id="rId66">
            <anchor moveWithCells="1">
              <from>
                <xdr:col>10</xdr:col>
                <xdr:colOff>45720</xdr:colOff>
                <xdr:row>28</xdr:row>
                <xdr:rowOff>91440</xdr:rowOff>
              </from>
              <to>
                <xdr:col>11</xdr:col>
                <xdr:colOff>289560</xdr:colOff>
                <xdr:row>30</xdr:row>
                <xdr:rowOff>68580</xdr:rowOff>
              </to>
            </anchor>
          </controlPr>
        </control>
      </mc:Choice>
      <mc:Fallback>
        <control shapeId="1036" r:id="rId65" name="TextBox8"/>
      </mc:Fallback>
    </mc:AlternateContent>
    <mc:AlternateContent xmlns:mc="http://schemas.openxmlformats.org/markup-compatibility/2006">
      <mc:Choice Requires="x14">
        <control shapeId="1034" r:id="rId67" name="TextBox6">
          <controlPr defaultSize="0" autoLine="0" linkedCell="D40" r:id="rId68">
            <anchor moveWithCells="1">
              <from>
                <xdr:col>6</xdr:col>
                <xdr:colOff>525780</xdr:colOff>
                <xdr:row>26</xdr:row>
                <xdr:rowOff>121920</xdr:rowOff>
              </from>
              <to>
                <xdr:col>11</xdr:col>
                <xdr:colOff>281940</xdr:colOff>
                <xdr:row>28</xdr:row>
                <xdr:rowOff>68580</xdr:rowOff>
              </to>
            </anchor>
          </controlPr>
        </control>
      </mc:Choice>
      <mc:Fallback>
        <control shapeId="1034" r:id="rId67" name="TextBox6"/>
      </mc:Fallback>
    </mc:AlternateContent>
    <mc:AlternateContent xmlns:mc="http://schemas.openxmlformats.org/markup-compatibility/2006">
      <mc:Choice Requires="x14">
        <control shapeId="1033" r:id="rId69" name="TextBox5">
          <controlPr defaultSize="0" autoLine="0" linkedCell="D39" r:id="rId68">
            <anchor moveWithCells="1">
              <from>
                <xdr:col>6</xdr:col>
                <xdr:colOff>525780</xdr:colOff>
                <xdr:row>24</xdr:row>
                <xdr:rowOff>129540</xdr:rowOff>
              </from>
              <to>
                <xdr:col>11</xdr:col>
                <xdr:colOff>281940</xdr:colOff>
                <xdr:row>26</xdr:row>
                <xdr:rowOff>76200</xdr:rowOff>
              </to>
            </anchor>
          </controlPr>
        </control>
      </mc:Choice>
      <mc:Fallback>
        <control shapeId="1033" r:id="rId69" name="TextBox5"/>
      </mc:Fallback>
    </mc:AlternateContent>
    <mc:AlternateContent xmlns:mc="http://schemas.openxmlformats.org/markup-compatibility/2006">
      <mc:Choice Requires="x14">
        <control shapeId="1031" r:id="rId70" name="TextBox3">
          <controlPr defaultSize="0" autoLine="0" linkedCell="D37" r:id="rId7">
            <anchor moveWithCells="1">
              <from>
                <xdr:col>6</xdr:col>
                <xdr:colOff>525780</xdr:colOff>
                <xdr:row>20</xdr:row>
                <xdr:rowOff>152400</xdr:rowOff>
              </from>
              <to>
                <xdr:col>11</xdr:col>
                <xdr:colOff>289560</xdr:colOff>
                <xdr:row>22</xdr:row>
                <xdr:rowOff>99060</xdr:rowOff>
              </to>
            </anchor>
          </controlPr>
        </control>
      </mc:Choice>
      <mc:Fallback>
        <control shapeId="1031" r:id="rId70" name="TextBox3"/>
      </mc:Fallback>
    </mc:AlternateContent>
    <mc:AlternateContent xmlns:mc="http://schemas.openxmlformats.org/markup-compatibility/2006">
      <mc:Choice Requires="x14">
        <control shapeId="1029" r:id="rId71" name="TextBox2">
          <controlPr defaultSize="0" autoLine="0" linkedCell="D36" r:id="rId72">
            <anchor moveWithCells="1">
              <from>
                <xdr:col>6</xdr:col>
                <xdr:colOff>533400</xdr:colOff>
                <xdr:row>19</xdr:row>
                <xdr:rowOff>0</xdr:rowOff>
              </from>
              <to>
                <xdr:col>11</xdr:col>
                <xdr:colOff>289560</xdr:colOff>
                <xdr:row>20</xdr:row>
                <xdr:rowOff>106680</xdr:rowOff>
              </to>
            </anchor>
          </controlPr>
        </control>
      </mc:Choice>
      <mc:Fallback>
        <control shapeId="1029" r:id="rId71" name="TextBox2"/>
      </mc:Fallback>
    </mc:AlternateContent>
    <mc:AlternateContent xmlns:mc="http://schemas.openxmlformats.org/markup-compatibility/2006">
      <mc:Choice Requires="x14">
        <control shapeId="1028" r:id="rId73" name="TextBox1">
          <controlPr defaultSize="0" autoLine="0" linkedCell="D35" r:id="rId7">
            <anchor moveWithCells="1">
              <from>
                <xdr:col>6</xdr:col>
                <xdr:colOff>525780</xdr:colOff>
                <xdr:row>16</xdr:row>
                <xdr:rowOff>160020</xdr:rowOff>
              </from>
              <to>
                <xdr:col>11</xdr:col>
                <xdr:colOff>289560</xdr:colOff>
                <xdr:row>18</xdr:row>
                <xdr:rowOff>106680</xdr:rowOff>
              </to>
            </anchor>
          </controlPr>
        </control>
      </mc:Choice>
      <mc:Fallback>
        <control shapeId="1028" r:id="rId73" name="TextBox1"/>
      </mc:Fallback>
    </mc:AlternateContent>
    <mc:AlternateContent xmlns:mc="http://schemas.openxmlformats.org/markup-compatibility/2006">
      <mc:Choice Requires="x14">
        <control shapeId="13" r:id="rId74" name="CommandButton3">
          <controlPr defaultSize="0" autoLine="0" r:id="rId75">
            <anchor moveWithCells="1">
              <from>
                <xdr:col>6</xdr:col>
                <xdr:colOff>525780</xdr:colOff>
                <xdr:row>31</xdr:row>
                <xdr:rowOff>99060</xdr:rowOff>
              </from>
              <to>
                <xdr:col>11</xdr:col>
                <xdr:colOff>289560</xdr:colOff>
                <xdr:row>34</xdr:row>
                <xdr:rowOff>0</xdr:rowOff>
              </to>
            </anchor>
          </controlPr>
        </control>
      </mc:Choice>
      <mc:Fallback>
        <control shapeId="1079" r:id="rId74" name="CommandButton3"/>
      </mc:Fallback>
    </mc:AlternateContent>
    <mc:AlternateContent xmlns:mc="http://schemas.openxmlformats.org/markup-compatibility/2006">
      <mc:Choice Requires="x14">
        <control shapeId="9" r:id="rId76" name="ComboBox2">
          <controlPr defaultSize="0" autoLine="0" linkedCell="D41" listFillRange="controls!H25:H35" r:id="rId77">
            <anchor moveWithCells="1">
              <from>
                <xdr:col>6</xdr:col>
                <xdr:colOff>525780</xdr:colOff>
                <xdr:row>28</xdr:row>
                <xdr:rowOff>99060</xdr:rowOff>
              </from>
              <to>
                <xdr:col>10</xdr:col>
                <xdr:colOff>30480</xdr:colOff>
                <xdr:row>30</xdr:row>
                <xdr:rowOff>68580</xdr:rowOff>
              </to>
            </anchor>
          </controlPr>
        </control>
      </mc:Choice>
      <mc:Fallback>
        <control shapeId="1082" r:id="rId76" name="ComboBox2"/>
      </mc:Fallback>
    </mc:AlternateContent>
    <mc:AlternateContent xmlns:mc="http://schemas.openxmlformats.org/markup-compatibility/2006">
      <mc:Choice Requires="x14">
        <control shapeId="1094" r:id="rId78" name="ComboBox21">
          <controlPr defaultSize="0" autoLine="0" linkedCell="Y4" listFillRange="controls!N3" r:id="rId79">
            <anchor moveWithCells="1">
              <from>
                <xdr:col>4</xdr:col>
                <xdr:colOff>68580</xdr:colOff>
                <xdr:row>6</xdr:row>
                <xdr:rowOff>106680</xdr:rowOff>
              </from>
              <to>
                <xdr:col>7</xdr:col>
                <xdr:colOff>342900</xdr:colOff>
                <xdr:row>9</xdr:row>
                <xdr:rowOff>22860</xdr:rowOff>
              </to>
            </anchor>
          </controlPr>
        </control>
      </mc:Choice>
      <mc:Fallback>
        <control shapeId="1094" r:id="rId78" name="ComboBox21"/>
      </mc:Fallback>
    </mc:AlternateContent>
    <mc:AlternateContent xmlns:mc="http://schemas.openxmlformats.org/markup-compatibility/2006">
      <mc:Choice Requires="x14">
        <control shapeId="1095" r:id="rId80" name="ComboBox22">
          <controlPr defaultSize="0" autoLine="0" linkedCell="Y7" listFillRange="controls!N3" r:id="rId81">
            <anchor moveWithCells="1">
              <from>
                <xdr:col>4</xdr:col>
                <xdr:colOff>68580</xdr:colOff>
                <xdr:row>11</xdr:row>
                <xdr:rowOff>7620</xdr:rowOff>
              </from>
              <to>
                <xdr:col>7</xdr:col>
                <xdr:colOff>342900</xdr:colOff>
                <xdr:row>12</xdr:row>
                <xdr:rowOff>45720</xdr:rowOff>
              </to>
            </anchor>
          </controlPr>
        </control>
      </mc:Choice>
      <mc:Fallback>
        <control shapeId="1095" r:id="rId80" name="ComboBox22"/>
      </mc:Fallback>
    </mc:AlternateContent>
    <mc:AlternateContent xmlns:mc="http://schemas.openxmlformats.org/markup-compatibility/2006">
      <mc:Choice Requires="x14">
        <control shapeId="1096" r:id="rId82" name="ComboBox23">
          <controlPr defaultSize="0" autoLine="0" linkedCell="Y9" listFillRange="controls!N3" r:id="rId50">
            <anchor moveWithCells="1">
              <from>
                <xdr:col>4</xdr:col>
                <xdr:colOff>68580</xdr:colOff>
                <xdr:row>13</xdr:row>
                <xdr:rowOff>152400</xdr:rowOff>
              </from>
              <to>
                <xdr:col>7</xdr:col>
                <xdr:colOff>342900</xdr:colOff>
                <xdr:row>15</xdr:row>
                <xdr:rowOff>45720</xdr:rowOff>
              </to>
            </anchor>
          </controlPr>
        </control>
      </mc:Choice>
      <mc:Fallback>
        <control shapeId="1096" r:id="rId82" name="ComboBox2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FF19-CFF2-4BF5-BCF7-CA9674FBF733}">
  <sheetPr codeName="Sheet16">
    <outlinePr summaryBelow="0" summaryRight="0"/>
  </sheetPr>
  <dimension ref="A1:FB1634"/>
  <sheetViews>
    <sheetView showGridLines="0" topLeftCell="A3" zoomScale="40" zoomScaleNormal="40" zoomScaleSheetLayoutView="48" workbookViewId="0">
      <pane ySplit="9" topLeftCell="A12" activePane="bottomLeft" state="frozen"/>
      <selection activeCell="A3" sqref="A3"/>
      <selection pane="bottomLeft" activeCell="AC507" sqref="AC507"/>
    </sheetView>
  </sheetViews>
  <sheetFormatPr defaultColWidth="12.5546875" defaultRowHeight="15" customHeight="1"/>
  <cols>
    <col min="1" max="1" width="5.6640625" style="445" customWidth="1"/>
    <col min="2" max="2" width="20.109375" style="445" customWidth="1"/>
    <col min="3" max="3" width="16.6640625" style="445" customWidth="1"/>
    <col min="4" max="4" width="30.5546875" style="527" customWidth="1"/>
    <col min="5" max="5" width="20.109375" style="445" customWidth="1"/>
    <col min="6" max="6" width="8.6640625" style="445" customWidth="1"/>
    <col min="7" max="7" width="9.6640625" style="460" customWidth="1"/>
    <col min="8" max="8" width="22.109375" style="462" customWidth="1"/>
    <col min="9" max="9" width="14.33203125" style="469" customWidth="1"/>
    <col min="10" max="10" width="28.109375" style="469" customWidth="1"/>
    <col min="11" max="11" width="12.33203125" style="445" customWidth="1"/>
    <col min="12" max="12" width="15.44140625" style="445" customWidth="1"/>
    <col min="13" max="13" width="33.6640625" style="445" customWidth="1"/>
    <col min="14" max="14" width="15.6640625" style="445" customWidth="1"/>
    <col min="15" max="15" width="12.88671875" style="445" customWidth="1"/>
    <col min="16" max="18" width="8.44140625" style="465" customWidth="1"/>
    <col min="19" max="25" width="5.88671875" style="445" customWidth="1"/>
    <col min="26" max="27" width="5.88671875" style="460" customWidth="1"/>
    <col min="28" max="28" width="21.44140625" style="469" customWidth="1"/>
    <col min="29" max="29" width="23.44140625" style="445" customWidth="1"/>
    <col min="30" max="30" width="7.33203125" style="445" customWidth="1"/>
    <col min="31" max="31" width="23.5546875" style="479" customWidth="1"/>
    <col min="32" max="32" width="43.6640625" style="479" customWidth="1"/>
    <col min="33" max="41" width="13.88671875" style="443" customWidth="1"/>
    <col min="42" max="43" width="13.88671875" style="545" customWidth="1"/>
    <col min="44" max="44" width="35.5546875" style="546" customWidth="1"/>
    <col min="45" max="45" width="36.6640625" style="547" customWidth="1"/>
    <col min="46" max="47" width="36.6640625" style="444" customWidth="1"/>
    <col min="48" max="48" width="11" style="444" customWidth="1"/>
    <col min="49" max="51" width="25.6640625" style="444" customWidth="1"/>
    <col min="52" max="52" width="10.33203125" style="444" customWidth="1"/>
    <col min="53" max="53" width="72.33203125" style="444" customWidth="1"/>
    <col min="54" max="54" width="12.5546875" style="445" customWidth="1"/>
    <col min="55" max="55" width="42.33203125" style="548" customWidth="1"/>
    <col min="56" max="59" width="42.33203125" style="445" customWidth="1"/>
    <col min="60" max="62" width="42.33203125" style="548" customWidth="1"/>
    <col min="63" max="63" width="42.33203125" style="445" customWidth="1"/>
    <col min="64" max="85" width="55.6640625" style="445" customWidth="1"/>
    <col min="86" max="86" width="4.6640625" style="445" customWidth="1"/>
    <col min="87" max="103" width="55.6640625" style="445" customWidth="1"/>
    <col min="104" max="16384" width="12.5546875" style="445"/>
  </cols>
  <sheetData>
    <row r="1" spans="1:158" ht="15.75" customHeight="1">
      <c r="A1" s="436"/>
      <c r="B1" s="436"/>
      <c r="C1" s="436"/>
      <c r="D1" s="521"/>
      <c r="E1" s="436"/>
      <c r="F1" s="436"/>
      <c r="G1" s="437"/>
      <c r="H1" s="438"/>
      <c r="I1" s="439"/>
      <c r="J1" s="439"/>
      <c r="K1" s="436"/>
      <c r="L1" s="436"/>
      <c r="M1" s="436"/>
      <c r="N1" s="436"/>
      <c r="O1" s="436"/>
      <c r="P1" s="440"/>
      <c r="Q1" s="783"/>
      <c r="R1" s="784"/>
      <c r="S1" s="784"/>
      <c r="T1" s="784"/>
      <c r="U1" s="784"/>
      <c r="V1" s="784"/>
      <c r="W1" s="784"/>
      <c r="X1" s="784"/>
      <c r="Y1" s="784"/>
      <c r="Z1" s="785"/>
      <c r="AA1" s="437"/>
      <c r="AB1" s="439"/>
      <c r="AC1" s="441"/>
      <c r="AD1" s="442"/>
      <c r="AE1" s="433"/>
      <c r="AF1" s="433"/>
    </row>
    <row r="2" spans="1:158" ht="15.6" customHeight="1">
      <c r="A2" s="446"/>
      <c r="B2" s="446"/>
      <c r="C2" s="446"/>
      <c r="D2" s="522"/>
      <c r="E2" s="446"/>
      <c r="F2" s="446"/>
      <c r="G2" s="447"/>
      <c r="H2" s="438"/>
      <c r="I2" s="448"/>
      <c r="J2" s="448"/>
      <c r="K2" s="446"/>
      <c r="L2" s="446"/>
      <c r="M2" s="446"/>
      <c r="N2" s="446"/>
      <c r="O2" s="446"/>
      <c r="P2" s="449"/>
      <c r="Q2" s="786"/>
      <c r="R2" s="787"/>
      <c r="S2" s="787"/>
      <c r="T2" s="787"/>
      <c r="U2" s="787"/>
      <c r="V2" s="787"/>
      <c r="W2" s="787"/>
      <c r="X2" s="787"/>
      <c r="Y2" s="787"/>
      <c r="Z2" s="788"/>
      <c r="AA2" s="447"/>
      <c r="AB2" s="769"/>
      <c r="AC2" s="770"/>
      <c r="AD2" s="450"/>
      <c r="AE2" s="433"/>
      <c r="AF2" s="433"/>
    </row>
    <row r="3" spans="1:158" ht="22.2" customHeight="1">
      <c r="B3" s="451"/>
      <c r="C3" s="481"/>
      <c r="D3" s="512"/>
      <c r="E3" s="773" t="s">
        <v>1</v>
      </c>
      <c r="F3" s="774"/>
      <c r="G3" s="774"/>
      <c r="H3" s="774"/>
      <c r="I3" s="774"/>
      <c r="J3" s="774"/>
      <c r="K3" s="774"/>
      <c r="L3" s="774"/>
      <c r="M3" s="774"/>
      <c r="N3" s="774"/>
      <c r="O3" s="774"/>
      <c r="P3" s="774"/>
      <c r="Q3" s="774"/>
      <c r="R3" s="774"/>
      <c r="S3" s="774"/>
      <c r="T3" s="774"/>
      <c r="U3" s="774"/>
      <c r="V3" s="774"/>
      <c r="W3" s="774"/>
      <c r="X3" s="774"/>
      <c r="Y3" s="774"/>
      <c r="Z3" s="774"/>
      <c r="AA3" s="774"/>
      <c r="AB3" s="771"/>
      <c r="AC3" s="771"/>
      <c r="AD3" s="452"/>
      <c r="AE3" s="433"/>
      <c r="AF3" s="433"/>
    </row>
    <row r="4" spans="1:158" ht="22.2" customHeight="1">
      <c r="B4" s="451"/>
      <c r="C4" s="481"/>
      <c r="D4" s="512"/>
      <c r="E4" s="773" t="s">
        <v>3</v>
      </c>
      <c r="F4" s="774"/>
      <c r="G4" s="774"/>
      <c r="H4" s="774"/>
      <c r="I4" s="774"/>
      <c r="J4" s="774"/>
      <c r="K4" s="774"/>
      <c r="L4" s="774"/>
      <c r="M4" s="774"/>
      <c r="N4" s="774"/>
      <c r="O4" s="774"/>
      <c r="P4" s="774"/>
      <c r="Q4" s="774"/>
      <c r="R4" s="774"/>
      <c r="S4" s="774"/>
      <c r="T4" s="774"/>
      <c r="U4" s="774"/>
      <c r="V4" s="774"/>
      <c r="W4" s="774"/>
      <c r="X4" s="774"/>
      <c r="Y4" s="774"/>
      <c r="Z4" s="774"/>
      <c r="AA4" s="774"/>
      <c r="AB4" s="771"/>
      <c r="AC4" s="771"/>
      <c r="AD4" s="452"/>
      <c r="AE4" s="433"/>
      <c r="AF4" s="433"/>
    </row>
    <row r="5" spans="1:158" ht="21.6" customHeight="1">
      <c r="A5" s="451" t="s">
        <v>611</v>
      </c>
      <c r="B5" s="451"/>
      <c r="C5" s="481"/>
      <c r="D5" s="775" t="str">
        <f>IF(FRONT!D35="","",FRONT!D35)</f>
        <v/>
      </c>
      <c r="E5" s="775"/>
      <c r="F5" s="775"/>
      <c r="G5" s="775"/>
      <c r="H5" s="775"/>
      <c r="I5" s="775"/>
      <c r="J5" s="775"/>
      <c r="K5" s="775"/>
      <c r="L5" s="775"/>
      <c r="M5" s="775"/>
      <c r="N5" s="775"/>
      <c r="O5" s="775"/>
      <c r="P5" s="775"/>
      <c r="Q5" s="775"/>
      <c r="R5" s="775"/>
      <c r="S5" s="775"/>
      <c r="T5" s="775"/>
      <c r="U5" s="775"/>
      <c r="V5" s="775"/>
      <c r="W5" s="775"/>
      <c r="X5" s="775"/>
      <c r="Y5" s="775"/>
      <c r="Z5" s="775"/>
      <c r="AA5" s="775"/>
      <c r="AB5" s="771"/>
      <c r="AC5" s="771"/>
      <c r="AD5" s="452"/>
      <c r="AE5" s="433"/>
      <c r="AF5" s="433"/>
    </row>
    <row r="6" spans="1:158" ht="21.6" customHeight="1">
      <c r="A6" s="451" t="s">
        <v>2</v>
      </c>
      <c r="B6" s="451"/>
      <c r="C6" s="481"/>
      <c r="D6" s="775" t="str">
        <f>IF(FRONT!D36="","",FRONT!D36)</f>
        <v/>
      </c>
      <c r="E6" s="775"/>
      <c r="F6" s="775"/>
      <c r="G6" s="775"/>
      <c r="H6" s="775"/>
      <c r="I6" s="775"/>
      <c r="J6" s="775"/>
      <c r="K6" s="775"/>
      <c r="L6" s="775"/>
      <c r="M6" s="775"/>
      <c r="N6" s="775"/>
      <c r="O6" s="775"/>
      <c r="P6" s="775"/>
      <c r="Q6" s="775"/>
      <c r="R6" s="775"/>
      <c r="S6" s="775"/>
      <c r="T6" s="775"/>
      <c r="U6" s="775"/>
      <c r="V6" s="775"/>
      <c r="W6" s="775"/>
      <c r="X6" s="775"/>
      <c r="Y6" s="775"/>
      <c r="Z6" s="775"/>
      <c r="AA6" s="775"/>
      <c r="AB6" s="771"/>
      <c r="AC6" s="771"/>
      <c r="AD6" s="452"/>
      <c r="AE6" s="433"/>
      <c r="AF6" s="433"/>
    </row>
    <row r="7" spans="1:158" ht="21.6" customHeight="1">
      <c r="A7" s="451" t="s">
        <v>4</v>
      </c>
      <c r="B7" s="451"/>
      <c r="C7" s="481"/>
      <c r="D7" s="775" t="str">
        <f>IF(FRONT!D41="","",FRONT!D43)</f>
        <v/>
      </c>
      <c r="E7" s="775"/>
      <c r="F7" s="775"/>
      <c r="G7" s="775"/>
      <c r="H7" s="775"/>
      <c r="I7" s="775"/>
      <c r="J7" s="775"/>
      <c r="K7" s="775"/>
      <c r="L7" s="775"/>
      <c r="M7" s="775"/>
      <c r="N7" s="775"/>
      <c r="O7" s="775"/>
      <c r="P7" s="775"/>
      <c r="Q7" s="775"/>
      <c r="R7" s="775"/>
      <c r="S7" s="775"/>
      <c r="T7" s="775"/>
      <c r="U7" s="775"/>
      <c r="V7" s="775"/>
      <c r="W7" s="775"/>
      <c r="X7" s="775"/>
      <c r="Y7" s="775"/>
      <c r="Z7" s="775"/>
      <c r="AA7" s="775"/>
      <c r="AB7" s="771"/>
      <c r="AC7" s="771"/>
      <c r="AD7" s="452"/>
      <c r="AE7" s="433"/>
      <c r="AF7" s="433"/>
    </row>
    <row r="8" spans="1:158" ht="15.75" customHeight="1">
      <c r="A8" s="453"/>
      <c r="B8" s="454"/>
      <c r="C8" s="454"/>
      <c r="D8" s="523"/>
      <c r="E8" s="454"/>
      <c r="F8" s="454"/>
      <c r="G8" s="455"/>
      <c r="H8" s="456"/>
      <c r="I8" s="457"/>
      <c r="J8" s="457"/>
      <c r="K8" s="454"/>
      <c r="L8" s="454"/>
      <c r="M8" s="454"/>
      <c r="N8" s="454"/>
      <c r="O8" s="454"/>
      <c r="P8" s="458"/>
      <c r="Q8" s="458"/>
      <c r="R8" s="458"/>
      <c r="S8" s="454"/>
      <c r="T8" s="454"/>
      <c r="U8" s="454"/>
      <c r="V8" s="454"/>
      <c r="W8" s="454"/>
      <c r="X8" s="454"/>
      <c r="Y8" s="454"/>
      <c r="Z8" s="455"/>
      <c r="AA8" s="455"/>
      <c r="AB8" s="772"/>
      <c r="AC8" s="772"/>
      <c r="AD8" s="450"/>
      <c r="AE8" s="433"/>
      <c r="AF8" s="433"/>
    </row>
    <row r="9" spans="1:158" ht="36" customHeight="1">
      <c r="A9" s="749" t="s">
        <v>5</v>
      </c>
      <c r="B9" s="749"/>
      <c r="C9" s="749"/>
      <c r="D9" s="750" t="s">
        <v>608</v>
      </c>
      <c r="E9" s="751"/>
      <c r="F9" s="751"/>
      <c r="G9" s="751"/>
      <c r="H9" s="751"/>
      <c r="I9" s="751"/>
      <c r="J9" s="751"/>
      <c r="K9" s="751"/>
      <c r="L9" s="751"/>
      <c r="M9" s="751"/>
      <c r="N9" s="751"/>
      <c r="O9" s="751"/>
      <c r="P9" s="749" t="s">
        <v>304</v>
      </c>
      <c r="Q9" s="749"/>
      <c r="R9" s="749"/>
      <c r="S9" s="749" t="s">
        <v>171</v>
      </c>
      <c r="T9" s="749"/>
      <c r="U9" s="749"/>
      <c r="V9" s="749"/>
      <c r="W9" s="749"/>
      <c r="X9" s="749"/>
      <c r="Y9" s="749"/>
      <c r="Z9" s="749"/>
      <c r="AA9" s="749"/>
      <c r="AB9" s="749" t="s">
        <v>7</v>
      </c>
      <c r="AC9" s="749" t="s">
        <v>8</v>
      </c>
      <c r="AE9" s="777" t="s">
        <v>601</v>
      </c>
      <c r="AF9" s="433"/>
      <c r="BC9" s="766" t="s">
        <v>596</v>
      </c>
      <c r="BD9" s="767"/>
      <c r="BE9" s="767"/>
      <c r="BF9" s="767"/>
      <c r="BG9" s="767"/>
      <c r="BH9" s="767"/>
      <c r="BI9" s="767"/>
      <c r="BJ9" s="767"/>
      <c r="BK9" s="767"/>
      <c r="BL9" s="767"/>
      <c r="BM9" s="767"/>
      <c r="BN9" s="767"/>
      <c r="BO9" s="767"/>
      <c r="BP9" s="767"/>
      <c r="BQ9" s="767"/>
      <c r="BR9" s="767"/>
      <c r="BS9" s="767"/>
      <c r="BT9" s="767"/>
      <c r="BU9" s="767"/>
      <c r="BV9" s="767"/>
      <c r="BW9" s="767"/>
      <c r="BX9" s="767"/>
      <c r="BY9" s="767"/>
      <c r="BZ9" s="767"/>
      <c r="CA9" s="767"/>
      <c r="CB9" s="767"/>
      <c r="CC9" s="767"/>
      <c r="CD9" s="767"/>
      <c r="CE9" s="767"/>
      <c r="CF9" s="767"/>
      <c r="CG9" s="767"/>
      <c r="CH9" s="767"/>
      <c r="CI9" s="767"/>
      <c r="CJ9" s="767"/>
      <c r="CK9" s="767"/>
      <c r="CL9" s="767"/>
      <c r="CM9" s="767"/>
      <c r="CN9" s="767"/>
      <c r="CO9" s="550"/>
      <c r="CP9" s="550"/>
      <c r="CQ9" s="550"/>
      <c r="CR9" s="550"/>
      <c r="CS9" s="550"/>
      <c r="CT9" s="550"/>
      <c r="CU9" s="550"/>
      <c r="CV9" s="550"/>
      <c r="CW9" s="550"/>
      <c r="CX9" s="550"/>
      <c r="CY9" s="550"/>
    </row>
    <row r="10" spans="1:158" s="459" customFormat="1" ht="36" customHeight="1">
      <c r="A10" s="752" t="s">
        <v>9</v>
      </c>
      <c r="B10" s="752" t="s">
        <v>10</v>
      </c>
      <c r="C10" s="745" t="s">
        <v>11</v>
      </c>
      <c r="D10" s="745" t="s">
        <v>12</v>
      </c>
      <c r="E10" s="745" t="s">
        <v>13</v>
      </c>
      <c r="F10" s="752" t="s">
        <v>14</v>
      </c>
      <c r="G10" s="752" t="s">
        <v>15</v>
      </c>
      <c r="H10" s="745" t="s">
        <v>16</v>
      </c>
      <c r="I10" s="745" t="s">
        <v>17</v>
      </c>
      <c r="J10" s="745" t="s">
        <v>695</v>
      </c>
      <c r="K10" s="745" t="s">
        <v>305</v>
      </c>
      <c r="L10" s="745" t="s">
        <v>18</v>
      </c>
      <c r="M10" s="745" t="s">
        <v>19</v>
      </c>
      <c r="N10" s="745" t="s">
        <v>20</v>
      </c>
      <c r="O10" s="745" t="s">
        <v>21</v>
      </c>
      <c r="P10" s="749"/>
      <c r="Q10" s="749"/>
      <c r="R10" s="749"/>
      <c r="S10" s="749"/>
      <c r="T10" s="749"/>
      <c r="U10" s="749"/>
      <c r="V10" s="749"/>
      <c r="W10" s="749"/>
      <c r="X10" s="749"/>
      <c r="Y10" s="749"/>
      <c r="Z10" s="749"/>
      <c r="AA10" s="749"/>
      <c r="AB10" s="750"/>
      <c r="AC10" s="750"/>
      <c r="AE10" s="778"/>
      <c r="AF10" s="433"/>
      <c r="AG10" s="747" t="s">
        <v>544</v>
      </c>
      <c r="AH10" s="747" t="s">
        <v>545</v>
      </c>
      <c r="AI10" s="747" t="s">
        <v>546</v>
      </c>
      <c r="AJ10" s="747" t="s">
        <v>547</v>
      </c>
      <c r="AK10" s="747" t="s">
        <v>548</v>
      </c>
      <c r="AL10" s="747" t="s">
        <v>549</v>
      </c>
      <c r="AM10" s="747" t="s">
        <v>550</v>
      </c>
      <c r="AN10" s="747" t="s">
        <v>551</v>
      </c>
      <c r="AO10" s="747" t="s">
        <v>552</v>
      </c>
      <c r="AP10" s="742" t="s">
        <v>536</v>
      </c>
      <c r="AQ10" s="553"/>
      <c r="AR10" s="776" t="s">
        <v>298</v>
      </c>
      <c r="AS10" s="782" t="s">
        <v>301</v>
      </c>
      <c r="AT10" s="776" t="s">
        <v>299</v>
      </c>
      <c r="AU10" s="776" t="s">
        <v>300</v>
      </c>
      <c r="AW10" s="780" t="s">
        <v>553</v>
      </c>
      <c r="AX10" s="780" t="s">
        <v>554</v>
      </c>
      <c r="AY10" s="741" t="s">
        <v>555</v>
      </c>
      <c r="AZ10" s="554"/>
      <c r="BA10" s="776" t="s">
        <v>585</v>
      </c>
      <c r="BB10" s="445"/>
      <c r="BC10" s="551" t="s">
        <v>668</v>
      </c>
      <c r="BD10" s="552" t="s">
        <v>669</v>
      </c>
      <c r="BE10" s="552" t="s">
        <v>670</v>
      </c>
      <c r="BF10" s="552" t="s">
        <v>671</v>
      </c>
      <c r="BG10" s="552" t="s">
        <v>672</v>
      </c>
      <c r="BH10" s="552" t="s">
        <v>634</v>
      </c>
      <c r="BI10" s="552" t="s">
        <v>673</v>
      </c>
      <c r="BJ10" s="552" t="s">
        <v>641</v>
      </c>
      <c r="BK10" s="552" t="s">
        <v>635</v>
      </c>
      <c r="BL10" s="552" t="s">
        <v>636</v>
      </c>
      <c r="BM10" s="552" t="s">
        <v>637</v>
      </c>
      <c r="BN10" s="552" t="s">
        <v>638</v>
      </c>
      <c r="BO10" s="552" t="s">
        <v>639</v>
      </c>
      <c r="BP10" s="552" t="s">
        <v>674</v>
      </c>
      <c r="BQ10" s="552" t="s">
        <v>675</v>
      </c>
      <c r="BR10" s="552" t="s">
        <v>676</v>
      </c>
      <c r="BS10" s="552" t="s">
        <v>677</v>
      </c>
      <c r="BT10" s="552" t="s">
        <v>678</v>
      </c>
      <c r="BU10" s="552" t="s">
        <v>679</v>
      </c>
      <c r="BV10" s="552" t="s">
        <v>680</v>
      </c>
      <c r="BW10" s="552" t="s">
        <v>681</v>
      </c>
      <c r="BX10" s="552" t="s">
        <v>682</v>
      </c>
      <c r="BY10" s="552" t="s">
        <v>683</v>
      </c>
      <c r="BZ10" s="552" t="s">
        <v>684</v>
      </c>
      <c r="CA10" s="552" t="s">
        <v>685</v>
      </c>
      <c r="CB10" s="552" t="s">
        <v>686</v>
      </c>
      <c r="CC10" s="552" t="s">
        <v>687</v>
      </c>
      <c r="CD10" s="552" t="s">
        <v>688</v>
      </c>
      <c r="CE10" s="552" t="s">
        <v>689</v>
      </c>
      <c r="CF10" s="552" t="s">
        <v>690</v>
      </c>
      <c r="CG10" s="549" t="s">
        <v>691</v>
      </c>
      <c r="CH10" s="552"/>
      <c r="CI10" s="552" t="s">
        <v>692</v>
      </c>
      <c r="CJ10" s="552" t="s">
        <v>693</v>
      </c>
      <c r="CK10" s="552" t="s">
        <v>642</v>
      </c>
      <c r="CL10" s="552"/>
      <c r="CM10" s="552"/>
      <c r="CN10" s="549"/>
      <c r="CO10" s="765"/>
      <c r="CP10" s="765"/>
      <c r="CQ10" s="765"/>
      <c r="CR10" s="765"/>
      <c r="CS10" s="765"/>
      <c r="CT10" s="765"/>
      <c r="CU10" s="765"/>
      <c r="CV10" s="765"/>
      <c r="CW10" s="765"/>
      <c r="CX10" s="765"/>
      <c r="CY10" s="765"/>
    </row>
    <row r="11" spans="1:158" s="461" customFormat="1" ht="28.2" customHeight="1">
      <c r="A11" s="753"/>
      <c r="B11" s="753"/>
      <c r="C11" s="746"/>
      <c r="D11" s="746"/>
      <c r="E11" s="746"/>
      <c r="F11" s="753"/>
      <c r="G11" s="753"/>
      <c r="H11" s="746"/>
      <c r="I11" s="746"/>
      <c r="J11" s="746"/>
      <c r="K11" s="746"/>
      <c r="L11" s="746"/>
      <c r="M11" s="746"/>
      <c r="N11" s="746"/>
      <c r="O11" s="746"/>
      <c r="P11" s="618" t="s">
        <v>22</v>
      </c>
      <c r="Q11" s="618" t="s">
        <v>23</v>
      </c>
      <c r="R11" s="618" t="s">
        <v>24</v>
      </c>
      <c r="S11" s="618" t="s">
        <v>27</v>
      </c>
      <c r="T11" s="618" t="s">
        <v>28</v>
      </c>
      <c r="U11" s="618" t="s">
        <v>29</v>
      </c>
      <c r="V11" s="618" t="s">
        <v>30</v>
      </c>
      <c r="W11" s="618" t="s">
        <v>31</v>
      </c>
      <c r="X11" s="618" t="s">
        <v>32</v>
      </c>
      <c r="Y11" s="618" t="s">
        <v>33</v>
      </c>
      <c r="Z11" s="618" t="s">
        <v>34</v>
      </c>
      <c r="AA11" s="618" t="s">
        <v>35</v>
      </c>
      <c r="AB11" s="750"/>
      <c r="AC11" s="750"/>
      <c r="AE11" s="779"/>
      <c r="AF11" s="433"/>
      <c r="AG11" s="748"/>
      <c r="AH11" s="748"/>
      <c r="AI11" s="748"/>
      <c r="AJ11" s="748"/>
      <c r="AK11" s="748"/>
      <c r="AL11" s="748"/>
      <c r="AM11" s="748"/>
      <c r="AN11" s="748"/>
      <c r="AO11" s="748"/>
      <c r="AP11" s="743"/>
      <c r="AQ11" s="556"/>
      <c r="AR11" s="776"/>
      <c r="AS11" s="782"/>
      <c r="AT11" s="776"/>
      <c r="AU11" s="781"/>
      <c r="AW11" s="780"/>
      <c r="AX11" s="780"/>
      <c r="AY11" s="741"/>
      <c r="AZ11" s="554"/>
      <c r="BA11" s="776"/>
      <c r="BB11" s="445"/>
      <c r="BC11" s="628" t="s">
        <v>644</v>
      </c>
      <c r="BD11" s="628" t="s">
        <v>645</v>
      </c>
      <c r="BE11" s="628" t="s">
        <v>646</v>
      </c>
      <c r="BF11" s="628" t="s">
        <v>647</v>
      </c>
      <c r="BG11" s="628" t="s">
        <v>648</v>
      </c>
      <c r="BH11" s="628" t="s">
        <v>629</v>
      </c>
      <c r="BI11" s="628" t="s">
        <v>649</v>
      </c>
      <c r="BJ11" s="628" t="s">
        <v>607</v>
      </c>
      <c r="BK11" s="626" t="s">
        <v>630</v>
      </c>
      <c r="BL11" s="626" t="s">
        <v>606</v>
      </c>
      <c r="BM11" s="626" t="s">
        <v>631</v>
      </c>
      <c r="BN11" s="626" t="s">
        <v>632</v>
      </c>
      <c r="BO11" s="626" t="s">
        <v>633</v>
      </c>
      <c r="BP11" s="626" t="s">
        <v>650</v>
      </c>
      <c r="BQ11" s="626" t="s">
        <v>651</v>
      </c>
      <c r="BR11" s="626" t="s">
        <v>652</v>
      </c>
      <c r="BS11" s="626" t="s">
        <v>653</v>
      </c>
      <c r="BT11" s="626" t="s">
        <v>654</v>
      </c>
      <c r="BU11" s="626" t="s">
        <v>655</v>
      </c>
      <c r="BV11" s="626" t="s">
        <v>656</v>
      </c>
      <c r="BW11" s="626" t="s">
        <v>657</v>
      </c>
      <c r="BX11" s="626" t="s">
        <v>658</v>
      </c>
      <c r="BY11" s="626" t="s">
        <v>659</v>
      </c>
      <c r="BZ11" s="626" t="s">
        <v>133</v>
      </c>
      <c r="CA11" s="626" t="s">
        <v>660</v>
      </c>
      <c r="CB11" s="626" t="s">
        <v>661</v>
      </c>
      <c r="CC11" s="626" t="s">
        <v>662</v>
      </c>
      <c r="CD11" s="626" t="s">
        <v>663</v>
      </c>
      <c r="CE11" s="626" t="s">
        <v>664</v>
      </c>
      <c r="CF11" s="626" t="s">
        <v>665</v>
      </c>
      <c r="CG11" s="627" t="s">
        <v>666</v>
      </c>
      <c r="CH11" s="555"/>
      <c r="CI11" s="626" t="s">
        <v>667</v>
      </c>
      <c r="CJ11" s="626" t="s">
        <v>657</v>
      </c>
      <c r="CK11" s="626" t="s">
        <v>640</v>
      </c>
      <c r="CL11" s="626"/>
      <c r="CM11" s="626"/>
      <c r="CN11" s="627"/>
      <c r="CO11" s="765"/>
      <c r="CP11" s="765"/>
      <c r="CQ11" s="765"/>
      <c r="CR11" s="765"/>
      <c r="CS11" s="765"/>
      <c r="CT11" s="765"/>
      <c r="CU11" s="765"/>
      <c r="CV11" s="765"/>
      <c r="CW11" s="765"/>
      <c r="CX11" s="765"/>
      <c r="CY11" s="765"/>
    </row>
    <row r="12" spans="1:158" s="463" customFormat="1" ht="55.2" customHeight="1">
      <c r="A12" s="659"/>
      <c r="B12" s="520"/>
      <c r="C12" s="520"/>
      <c r="D12" s="519"/>
      <c r="E12" s="520"/>
      <c r="F12" s="520"/>
      <c r="G12" s="520"/>
      <c r="H12" s="520"/>
      <c r="I12" s="520"/>
      <c r="J12" s="520"/>
      <c r="K12" s="520"/>
      <c r="L12" s="520"/>
      <c r="M12" s="520"/>
      <c r="N12" s="520"/>
      <c r="O12" s="658"/>
      <c r="P12" s="658"/>
      <c r="Q12" s="658"/>
      <c r="R12" s="520"/>
      <c r="S12" s="658"/>
      <c r="T12" s="658"/>
      <c r="U12" s="658"/>
      <c r="V12" s="658"/>
      <c r="W12" s="658"/>
      <c r="X12" s="658"/>
      <c r="Y12" s="658"/>
      <c r="Z12" s="658"/>
      <c r="AA12" s="658"/>
      <c r="AB12" s="520"/>
      <c r="AC12" s="520"/>
      <c r="AE12" s="431"/>
      <c r="AF12" s="433"/>
      <c r="AG12" s="557" t="str">
        <f t="shared" ref="AG12:AG72" si="0">IF(S12="","",IF(S12="N/A","N/A",VALUE(S12)))</f>
        <v/>
      </c>
      <c r="AH12" s="558" t="str">
        <f t="shared" ref="AH12:AH72" si="1">IF(T12="","",IF(T12="N/A","N/A",VALUE(T12)))</f>
        <v/>
      </c>
      <c r="AI12" s="558" t="str">
        <f t="shared" ref="AI12:AI72" si="2">IF(U12="","",IF(U12="N/A","N/A",VALUE(U12)))</f>
        <v/>
      </c>
      <c r="AJ12" s="558" t="str">
        <f t="shared" ref="AJ12:AJ72" si="3">IF(V12="","",IF(V12="N/A","N/A",VALUE(V12)))</f>
        <v/>
      </c>
      <c r="AK12" s="558" t="str">
        <f t="shared" ref="AK12:AK72" si="4">IF(W12="","",IF(W12="N/A","N/A",VALUE(W12)))</f>
        <v/>
      </c>
      <c r="AL12" s="558" t="str">
        <f t="shared" ref="AL12:AL72" si="5">IF(X12="","",IF(X12="N/A","N/A",VALUE(X12)))</f>
        <v/>
      </c>
      <c r="AM12" s="558" t="str">
        <f t="shared" ref="AM12:AM72" si="6">IF(Y12="","",IF(Y12="N/A","N/A",VALUE(Y12)))</f>
        <v/>
      </c>
      <c r="AN12" s="558" t="str">
        <f t="shared" ref="AN12:AN72" si="7">IF(Z12="","",IF(Z12="N/A","N/A",VALUE(Z12)))</f>
        <v/>
      </c>
      <c r="AO12" s="557" t="str">
        <f t="shared" ref="AO12:AO72" si="8">IF(AA12="","",IF(AA12="N/A","N/A",VALUE(AA12)))</f>
        <v/>
      </c>
      <c r="AP12" s="557" t="str">
        <f t="shared" ref="AP12:AP72" si="9">IF(F12="","",IF(F12="Did not specify","Did not specify",VALUE(F12)))</f>
        <v/>
      </c>
      <c r="AQ12" s="445"/>
      <c r="AR12" s="559" t="str">
        <f t="shared" ref="AR12:AR72" si="10">IF(K12="","",K12&amp;"-"&amp;E12)</f>
        <v/>
      </c>
      <c r="AS12" s="560" t="str">
        <f t="shared" ref="AS12:AS31" si="11">IF(K12="","",IF(K12="Did not specify","Did not specify",IF(K12="External Services",IF(AP12&lt;=19,"External Services"&amp;"-"&amp;"19 or Lower",IF(AND(AP12&gt;=20,AP12&lt;=34),"External Services"&amp;"-"&amp;"20 to 34",IF(AND(AP12&gt;=35,AP12&lt;=49),"External Services"&amp;"-"&amp;"35 to 49",IF(AND(AP12&gt;=50,AP12&lt;=64),"External Services"&amp;"-"&amp;"50 to 64",IF(AND(AP12&gt;=65,AP12&lt;=100),"External Services"&amp;"-"&amp;"65 or higher","External Services-Did not Specify"))))),IF(AP12&lt;=19,"Internal Services"&amp;"-"&amp;"19 or Lower",IF(AND(AP12&gt;=20,AP12&lt;=34),"Internal Services"&amp;"-"&amp;"20 to 34",IF(AND(AP12&gt;=35,AP12&lt;=49),"Internal Services"&amp;"-"&amp;"35 to 49",IF(AND(AP12&gt;=50,AP12&lt;=64),"Internal Services"&amp;"-"&amp;"50 to 64",IF(AND(AP12&gt;=65,AP12&lt;=100),"Internal Services"&amp;"-"&amp;"65 or higher","Internal Services-Did not Specify"))))))))</f>
        <v/>
      </c>
      <c r="AT12" s="561" t="str">
        <f t="shared" ref="AT12:AT72" si="12">IF(K12="","",K12&amp;"-"&amp;G12)</f>
        <v/>
      </c>
      <c r="AU12" s="561" t="str">
        <f t="shared" ref="AU12:AU72" si="13">IF(K12="","",K12&amp;"-"&amp;L12)</f>
        <v/>
      </c>
      <c r="AV12" s="444"/>
      <c r="AW12" s="558" t="str">
        <f t="shared" ref="AW12:AW73" si="14">IF(P12="","",IF(P12="4- N/A","4- N/A",VALUE(P12)))</f>
        <v/>
      </c>
      <c r="AX12" s="557" t="str">
        <f t="shared" ref="AX12:AX73" si="15">IF(Q12="","",IF(Q12="5- N/A","5- N/A",VALUE(Q12)))</f>
        <v/>
      </c>
      <c r="AY12" s="557" t="str">
        <f t="shared" ref="AY12:AY73" si="16">IF(R12="","",IF(R12="4- N/A","4- N/A",VALUE(R12)))</f>
        <v/>
      </c>
      <c r="AZ12" s="444"/>
      <c r="BA12" s="562" t="str">
        <f t="shared" ref="BA12:BA14" si="17">IF(K12="","",J12&amp;"-"&amp;K12)</f>
        <v/>
      </c>
      <c r="BB12" s="445"/>
      <c r="BC12" s="563" t="str">
        <f t="shared" ref="BC12:CG24" si="18">IF(BC$10=$BA12,IF($AB12="","","Complaint: "&amp;$AB12)&amp;CHAR(10)&amp;IF($AC12="","","Action Taken: "&amp;$AC12),"")</f>
        <v/>
      </c>
      <c r="BD12" s="563" t="str">
        <f t="shared" si="18"/>
        <v/>
      </c>
      <c r="BE12" s="563" t="str">
        <f t="shared" si="18"/>
        <v/>
      </c>
      <c r="BF12" s="563" t="str">
        <f t="shared" si="18"/>
        <v/>
      </c>
      <c r="BG12" s="563" t="str">
        <f t="shared" si="18"/>
        <v/>
      </c>
      <c r="BH12" s="563" t="str">
        <f t="shared" si="18"/>
        <v/>
      </c>
      <c r="BI12" s="563" t="str">
        <f t="shared" si="18"/>
        <v/>
      </c>
      <c r="BJ12" s="563" t="str">
        <f t="shared" si="18"/>
        <v/>
      </c>
      <c r="BK12" s="563" t="str">
        <f t="shared" si="18"/>
        <v/>
      </c>
      <c r="BL12" s="563" t="str">
        <f t="shared" si="18"/>
        <v/>
      </c>
      <c r="BM12" s="563" t="str">
        <f t="shared" si="18"/>
        <v/>
      </c>
      <c r="BN12" s="563" t="str">
        <f t="shared" ref="BN12:BQ73" si="19">IF(BN$10=$BA12,IF($AB12="","","Complaint: "&amp;$AB12)&amp;CHAR(10)&amp;IF($AC12="","","Action Taken: "&amp;$AC12),"")</f>
        <v/>
      </c>
      <c r="BO12" s="563" t="str">
        <f t="shared" si="19"/>
        <v/>
      </c>
      <c r="BP12" s="563" t="str">
        <f t="shared" si="19"/>
        <v/>
      </c>
      <c r="BQ12" s="563" t="str">
        <f t="shared" si="19"/>
        <v/>
      </c>
      <c r="BR12" s="563" t="str">
        <f t="shared" ref="BR12:BU73" si="20">IF(BR$10=$BA12,IF($AB12="","","Complaint: "&amp;$AB12)&amp;CHAR(10)&amp;IF($AC12="","","Action Taken: "&amp;$AC12),"")</f>
        <v/>
      </c>
      <c r="BS12" s="563" t="str">
        <f t="shared" si="20"/>
        <v/>
      </c>
      <c r="BT12" s="563" t="str">
        <f t="shared" si="20"/>
        <v/>
      </c>
      <c r="BU12" s="563" t="str">
        <f t="shared" si="20"/>
        <v/>
      </c>
      <c r="BV12" s="563" t="str">
        <f t="shared" ref="BV12:BY73" si="21">IF(BV$10=$BA12,IF($AB12="","","Complaint: "&amp;$AB12)&amp;CHAR(10)&amp;IF($AC12="","","Action Taken: "&amp;$AC12),"")</f>
        <v/>
      </c>
      <c r="BW12" s="563" t="str">
        <f t="shared" si="21"/>
        <v/>
      </c>
      <c r="BX12" s="563" t="str">
        <f t="shared" si="21"/>
        <v/>
      </c>
      <c r="BY12" s="563" t="str">
        <f t="shared" si="21"/>
        <v/>
      </c>
      <c r="BZ12" s="563" t="str">
        <f t="shared" ref="BZ12:CC73" si="22">IF(BZ$10=$BA12,IF($AB12="","","Complaint: "&amp;$AB12)&amp;CHAR(10)&amp;IF($AC12="","","Action Taken: "&amp;$AC12),"")</f>
        <v/>
      </c>
      <c r="CA12" s="563" t="str">
        <f t="shared" si="22"/>
        <v/>
      </c>
      <c r="CB12" s="563" t="str">
        <f t="shared" si="22"/>
        <v/>
      </c>
      <c r="CC12" s="563" t="str">
        <f t="shared" si="22"/>
        <v/>
      </c>
      <c r="CD12" s="563" t="str">
        <f t="shared" ref="CD12:CF73" si="23">IF(CD$10=$BA12,IF($AB12="","","Complaint: "&amp;$AB12)&amp;CHAR(10)&amp;IF($AC12="","","Action Taken: "&amp;$AC12),"")</f>
        <v/>
      </c>
      <c r="CE12" s="563" t="str">
        <f t="shared" si="23"/>
        <v/>
      </c>
      <c r="CF12" s="563" t="str">
        <f t="shared" ref="CF12:CF72" si="24">IF(CF$10=$BA12,IF($AB12="","","Complaint: "&amp;$AB12)&amp;CHAR(10)&amp;IF($AC12="","","Action Taken: "&amp;$AC12),"")</f>
        <v/>
      </c>
      <c r="CG12" s="563" t="str">
        <f t="shared" si="18"/>
        <v/>
      </c>
      <c r="CH12" s="445"/>
      <c r="CI12" s="563" t="str">
        <f t="shared" ref="CI12:CN64" si="25">IF(CI$10=$BA12,IF($AB12="","","Complaint: "&amp;$AB12)&amp;CHAR(10)&amp;IF($AC12="","","Action Taken: "&amp;$AC12),"")</f>
        <v/>
      </c>
      <c r="CJ12" s="563" t="str">
        <f t="shared" ref="CJ12:CN24" si="26">IF(CJ$10=$BA12,IF($AB12="","","Complaint: "&amp;$AB12)&amp;CHAR(10)&amp;IF($AC12="","","Action Taken: "&amp;$AC12),"")</f>
        <v/>
      </c>
      <c r="CK12" s="563" t="str">
        <f t="shared" si="26"/>
        <v/>
      </c>
      <c r="CL12" s="563" t="str">
        <f t="shared" si="26"/>
        <v xml:space="preserve">
</v>
      </c>
      <c r="CM12" s="563" t="str">
        <f t="shared" si="26"/>
        <v xml:space="preserve">
</v>
      </c>
      <c r="CN12" s="563" t="str">
        <f t="shared" si="26"/>
        <v xml:space="preserve">
</v>
      </c>
      <c r="CO12" s="444"/>
      <c r="CP12" s="444"/>
      <c r="CQ12" s="444"/>
      <c r="CR12" s="444"/>
      <c r="CS12" s="444"/>
      <c r="CT12" s="444"/>
      <c r="CU12" s="444"/>
      <c r="CV12" s="444"/>
      <c r="CW12" s="444"/>
      <c r="CX12" s="444"/>
      <c r="CY12" s="444"/>
      <c r="CZ12" s="444"/>
      <c r="DA12" s="444"/>
      <c r="DB12" s="444"/>
      <c r="DC12" s="444"/>
      <c r="DD12" s="444"/>
      <c r="DE12" s="444"/>
      <c r="DF12" s="444"/>
      <c r="DG12" s="444"/>
      <c r="DH12" s="444"/>
      <c r="DI12" s="444"/>
      <c r="DJ12" s="444"/>
      <c r="DK12" s="444"/>
      <c r="DL12" s="444"/>
      <c r="DM12" s="444"/>
      <c r="DN12" s="444"/>
      <c r="DO12" s="444"/>
      <c r="DP12" s="444"/>
      <c r="DQ12" s="444"/>
      <c r="DR12" s="444"/>
      <c r="DS12" s="444"/>
      <c r="DT12" s="444"/>
      <c r="DU12" s="444"/>
      <c r="DV12" s="444"/>
      <c r="DW12" s="444"/>
      <c r="DX12" s="444"/>
      <c r="DY12" s="444"/>
      <c r="DZ12" s="444"/>
      <c r="EA12" s="444"/>
      <c r="EB12" s="444"/>
      <c r="EC12" s="444"/>
      <c r="ED12" s="444"/>
      <c r="EE12" s="444"/>
      <c r="EF12" s="444"/>
      <c r="EG12" s="444"/>
      <c r="EH12" s="444"/>
      <c r="EI12" s="444"/>
      <c r="EJ12" s="444"/>
      <c r="EK12" s="444"/>
      <c r="EL12" s="444"/>
      <c r="EM12" s="444"/>
      <c r="EN12" s="444"/>
      <c r="EO12" s="444"/>
      <c r="EP12" s="444"/>
      <c r="EQ12" s="444"/>
      <c r="ER12" s="444"/>
      <c r="ES12" s="444"/>
      <c r="ET12" s="444"/>
      <c r="EU12" s="444"/>
      <c r="EV12" s="444"/>
      <c r="EW12" s="444"/>
      <c r="EX12" s="444"/>
      <c r="EY12" s="444"/>
      <c r="EZ12" s="444"/>
      <c r="FA12" s="444"/>
      <c r="FB12" s="444"/>
    </row>
    <row r="13" spans="1:158" s="434" customFormat="1" ht="55.2" customHeight="1">
      <c r="A13" s="659"/>
      <c r="B13" s="520"/>
      <c r="C13" s="520"/>
      <c r="D13" s="519"/>
      <c r="E13" s="520"/>
      <c r="F13" s="520"/>
      <c r="G13" s="520"/>
      <c r="H13" s="520"/>
      <c r="I13" s="520"/>
      <c r="J13" s="520"/>
      <c r="K13" s="520"/>
      <c r="L13" s="520"/>
      <c r="M13" s="520"/>
      <c r="N13" s="520"/>
      <c r="O13" s="658"/>
      <c r="P13" s="658"/>
      <c r="Q13" s="658"/>
      <c r="R13" s="658"/>
      <c r="S13" s="658"/>
      <c r="T13" s="658"/>
      <c r="U13" s="658"/>
      <c r="V13" s="658"/>
      <c r="W13" s="658"/>
      <c r="X13" s="658"/>
      <c r="Y13" s="658"/>
      <c r="Z13" s="658"/>
      <c r="AA13" s="658"/>
      <c r="AB13" s="520"/>
      <c r="AC13" s="520"/>
      <c r="AE13" s="431"/>
      <c r="AF13" s="433"/>
      <c r="AG13" s="557" t="str">
        <f t="shared" si="0"/>
        <v/>
      </c>
      <c r="AH13" s="558" t="str">
        <f t="shared" si="1"/>
        <v/>
      </c>
      <c r="AI13" s="558" t="str">
        <f t="shared" si="2"/>
        <v/>
      </c>
      <c r="AJ13" s="558" t="str">
        <f t="shared" si="3"/>
        <v/>
      </c>
      <c r="AK13" s="558" t="str">
        <f t="shared" si="4"/>
        <v/>
      </c>
      <c r="AL13" s="558" t="str">
        <f t="shared" si="5"/>
        <v/>
      </c>
      <c r="AM13" s="558" t="str">
        <f t="shared" si="6"/>
        <v/>
      </c>
      <c r="AN13" s="558" t="str">
        <f t="shared" si="7"/>
        <v/>
      </c>
      <c r="AO13" s="557" t="str">
        <f t="shared" si="8"/>
        <v/>
      </c>
      <c r="AP13" s="557" t="str">
        <f t="shared" si="9"/>
        <v/>
      </c>
      <c r="AQ13" s="445"/>
      <c r="AR13" s="559" t="str">
        <f t="shared" si="10"/>
        <v/>
      </c>
      <c r="AS13" s="560" t="str">
        <f t="shared" si="11"/>
        <v/>
      </c>
      <c r="AT13" s="561" t="str">
        <f t="shared" si="12"/>
        <v/>
      </c>
      <c r="AU13" s="561" t="str">
        <f t="shared" si="13"/>
        <v/>
      </c>
      <c r="AV13" s="444"/>
      <c r="AW13" s="558" t="str">
        <f t="shared" si="14"/>
        <v/>
      </c>
      <c r="AX13" s="557" t="str">
        <f t="shared" si="15"/>
        <v/>
      </c>
      <c r="AY13" s="557" t="str">
        <f t="shared" si="16"/>
        <v/>
      </c>
      <c r="AZ13" s="444"/>
      <c r="BA13" s="562" t="str">
        <f t="shared" si="17"/>
        <v/>
      </c>
      <c r="BB13" s="445"/>
      <c r="BC13" s="563" t="str">
        <f t="shared" si="18"/>
        <v/>
      </c>
      <c r="BD13" s="563" t="str">
        <f t="shared" si="18"/>
        <v/>
      </c>
      <c r="BE13" s="563" t="str">
        <f t="shared" si="18"/>
        <v/>
      </c>
      <c r="BF13" s="563" t="str">
        <f t="shared" si="18"/>
        <v/>
      </c>
      <c r="BG13" s="563" t="str">
        <f t="shared" si="18"/>
        <v/>
      </c>
      <c r="BH13" s="563" t="str">
        <f t="shared" si="18"/>
        <v/>
      </c>
      <c r="BI13" s="563" t="str">
        <f t="shared" si="18"/>
        <v/>
      </c>
      <c r="BJ13" s="563" t="str">
        <f t="shared" si="18"/>
        <v/>
      </c>
      <c r="BK13" s="563" t="str">
        <f t="shared" si="18"/>
        <v/>
      </c>
      <c r="BL13" s="563" t="str">
        <f t="shared" si="18"/>
        <v/>
      </c>
      <c r="BM13" s="563" t="str">
        <f t="shared" si="18"/>
        <v/>
      </c>
      <c r="BN13" s="563" t="str">
        <f t="shared" si="19"/>
        <v/>
      </c>
      <c r="BO13" s="563" t="str">
        <f t="shared" si="19"/>
        <v/>
      </c>
      <c r="BP13" s="563" t="str">
        <f t="shared" si="19"/>
        <v/>
      </c>
      <c r="BQ13" s="563" t="str">
        <f t="shared" si="19"/>
        <v/>
      </c>
      <c r="BR13" s="563" t="str">
        <f t="shared" si="20"/>
        <v/>
      </c>
      <c r="BS13" s="563" t="str">
        <f t="shared" si="20"/>
        <v/>
      </c>
      <c r="BT13" s="563" t="str">
        <f t="shared" si="20"/>
        <v/>
      </c>
      <c r="BU13" s="563" t="str">
        <f t="shared" si="20"/>
        <v/>
      </c>
      <c r="BV13" s="563" t="str">
        <f t="shared" si="21"/>
        <v/>
      </c>
      <c r="BW13" s="563" t="str">
        <f t="shared" si="21"/>
        <v/>
      </c>
      <c r="BX13" s="563" t="str">
        <f t="shared" si="21"/>
        <v/>
      </c>
      <c r="BY13" s="563" t="str">
        <f t="shared" si="21"/>
        <v/>
      </c>
      <c r="BZ13" s="563" t="str">
        <f t="shared" si="22"/>
        <v/>
      </c>
      <c r="CA13" s="563" t="str">
        <f t="shared" si="22"/>
        <v/>
      </c>
      <c r="CB13" s="563" t="str">
        <f t="shared" si="22"/>
        <v/>
      </c>
      <c r="CC13" s="563" t="str">
        <f t="shared" si="22"/>
        <v/>
      </c>
      <c r="CD13" s="563" t="str">
        <f t="shared" si="23"/>
        <v/>
      </c>
      <c r="CE13" s="563" t="str">
        <f t="shared" si="23"/>
        <v/>
      </c>
      <c r="CF13" s="563" t="str">
        <f t="shared" si="24"/>
        <v/>
      </c>
      <c r="CG13" s="563" t="str">
        <f t="shared" si="18"/>
        <v/>
      </c>
      <c r="CH13" s="445"/>
      <c r="CI13" s="563" t="str">
        <f t="shared" si="25"/>
        <v/>
      </c>
      <c r="CJ13" s="563" t="str">
        <f t="shared" si="26"/>
        <v/>
      </c>
      <c r="CK13" s="563" t="str">
        <f t="shared" si="26"/>
        <v/>
      </c>
      <c r="CL13" s="563" t="str">
        <f t="shared" si="26"/>
        <v xml:space="preserve">
</v>
      </c>
      <c r="CM13" s="563" t="str">
        <f t="shared" si="26"/>
        <v xml:space="preserve">
</v>
      </c>
      <c r="CN13" s="563" t="str">
        <f t="shared" si="26"/>
        <v xml:space="preserve">
</v>
      </c>
      <c r="CO13" s="445"/>
      <c r="CP13" s="444"/>
      <c r="CQ13" s="445"/>
      <c r="CR13" s="445"/>
      <c r="CS13" s="445"/>
      <c r="CT13" s="445"/>
      <c r="CU13" s="445"/>
      <c r="CV13" s="445"/>
      <c r="CW13" s="445"/>
      <c r="CX13" s="445"/>
      <c r="CY13" s="445"/>
      <c r="CZ13" s="445"/>
      <c r="DA13" s="445"/>
      <c r="DB13" s="445"/>
      <c r="DC13" s="445"/>
      <c r="DD13" s="445"/>
      <c r="DE13" s="445"/>
      <c r="DF13" s="445"/>
      <c r="DG13" s="445"/>
      <c r="DH13" s="445"/>
      <c r="DI13" s="445"/>
      <c r="DJ13" s="445"/>
      <c r="DK13" s="445"/>
      <c r="DL13" s="445"/>
      <c r="DM13" s="445"/>
      <c r="DN13" s="445"/>
      <c r="DO13" s="445"/>
      <c r="DP13" s="445"/>
      <c r="DQ13" s="445"/>
      <c r="DR13" s="445"/>
      <c r="DS13" s="445"/>
      <c r="DT13" s="445"/>
      <c r="DU13" s="445"/>
      <c r="DV13" s="445"/>
      <c r="DW13" s="445"/>
      <c r="DX13" s="445"/>
      <c r="DY13" s="445"/>
      <c r="DZ13" s="445"/>
      <c r="EA13" s="445"/>
      <c r="EB13" s="445"/>
      <c r="EC13" s="445"/>
      <c r="ED13" s="445"/>
      <c r="EE13" s="445"/>
      <c r="EF13" s="445"/>
      <c r="EG13" s="445"/>
      <c r="EH13" s="445"/>
      <c r="EI13" s="445"/>
      <c r="EJ13" s="445"/>
      <c r="EK13" s="445"/>
      <c r="EL13" s="445"/>
      <c r="EM13" s="445"/>
      <c r="EN13" s="445"/>
      <c r="EO13" s="445"/>
      <c r="EP13" s="445"/>
      <c r="EQ13" s="445"/>
      <c r="ER13" s="445"/>
      <c r="ES13" s="445"/>
      <c r="ET13" s="445"/>
      <c r="EU13" s="445"/>
      <c r="EV13" s="445"/>
      <c r="EW13" s="445"/>
      <c r="EX13" s="445"/>
      <c r="EY13" s="445"/>
      <c r="EZ13" s="445"/>
      <c r="FA13" s="445"/>
      <c r="FB13" s="445"/>
    </row>
    <row r="14" spans="1:158" s="434" customFormat="1" ht="55.2" customHeight="1">
      <c r="A14" s="659"/>
      <c r="B14" s="520"/>
      <c r="C14" s="520"/>
      <c r="D14" s="519"/>
      <c r="E14" s="520"/>
      <c r="F14" s="520"/>
      <c r="G14" s="520"/>
      <c r="H14" s="520"/>
      <c r="I14" s="520"/>
      <c r="J14" s="520"/>
      <c r="K14" s="520"/>
      <c r="L14" s="520"/>
      <c r="M14" s="520"/>
      <c r="N14" s="520"/>
      <c r="O14" s="658"/>
      <c r="P14" s="658"/>
      <c r="Q14" s="658"/>
      <c r="R14" s="658"/>
      <c r="S14" s="658"/>
      <c r="T14" s="658"/>
      <c r="U14" s="658"/>
      <c r="V14" s="658"/>
      <c r="W14" s="658"/>
      <c r="X14" s="658"/>
      <c r="Y14" s="658"/>
      <c r="Z14" s="658"/>
      <c r="AA14" s="658"/>
      <c r="AB14" s="520"/>
      <c r="AC14" s="520"/>
      <c r="AE14" s="431"/>
      <c r="AF14" s="433"/>
      <c r="AG14" s="557" t="str">
        <f t="shared" si="0"/>
        <v/>
      </c>
      <c r="AH14" s="558" t="str">
        <f t="shared" si="1"/>
        <v/>
      </c>
      <c r="AI14" s="558" t="str">
        <f t="shared" si="2"/>
        <v/>
      </c>
      <c r="AJ14" s="558" t="str">
        <f t="shared" si="3"/>
        <v/>
      </c>
      <c r="AK14" s="558" t="str">
        <f t="shared" si="4"/>
        <v/>
      </c>
      <c r="AL14" s="558" t="str">
        <f t="shared" si="5"/>
        <v/>
      </c>
      <c r="AM14" s="558" t="str">
        <f t="shared" si="6"/>
        <v/>
      </c>
      <c r="AN14" s="558" t="str">
        <f t="shared" si="7"/>
        <v/>
      </c>
      <c r="AO14" s="557" t="str">
        <f t="shared" si="8"/>
        <v/>
      </c>
      <c r="AP14" s="557" t="str">
        <f t="shared" si="9"/>
        <v/>
      </c>
      <c r="AQ14" s="445"/>
      <c r="AR14" s="559" t="str">
        <f t="shared" si="10"/>
        <v/>
      </c>
      <c r="AS14" s="560" t="str">
        <f t="shared" si="11"/>
        <v/>
      </c>
      <c r="AT14" s="561" t="str">
        <f t="shared" si="12"/>
        <v/>
      </c>
      <c r="AU14" s="561" t="str">
        <f t="shared" si="13"/>
        <v/>
      </c>
      <c r="AV14" s="444"/>
      <c r="AW14" s="558" t="str">
        <f t="shared" si="14"/>
        <v/>
      </c>
      <c r="AX14" s="557" t="str">
        <f t="shared" si="15"/>
        <v/>
      </c>
      <c r="AY14" s="557" t="str">
        <f t="shared" si="16"/>
        <v/>
      </c>
      <c r="AZ14" s="444"/>
      <c r="BA14" s="562" t="str">
        <f t="shared" si="17"/>
        <v/>
      </c>
      <c r="BB14" s="445"/>
      <c r="BC14" s="563" t="str">
        <f t="shared" si="18"/>
        <v/>
      </c>
      <c r="BD14" s="563" t="str">
        <f t="shared" si="18"/>
        <v/>
      </c>
      <c r="BE14" s="563" t="str">
        <f t="shared" si="18"/>
        <v/>
      </c>
      <c r="BF14" s="563" t="str">
        <f t="shared" si="18"/>
        <v/>
      </c>
      <c r="BG14" s="563" t="str">
        <f t="shared" si="18"/>
        <v/>
      </c>
      <c r="BH14" s="563" t="str">
        <f t="shared" si="18"/>
        <v/>
      </c>
      <c r="BI14" s="563" t="str">
        <f t="shared" si="18"/>
        <v/>
      </c>
      <c r="BJ14" s="563" t="str">
        <f t="shared" si="18"/>
        <v/>
      </c>
      <c r="BK14" s="563" t="str">
        <f t="shared" si="18"/>
        <v/>
      </c>
      <c r="BL14" s="563" t="str">
        <f t="shared" si="18"/>
        <v/>
      </c>
      <c r="BM14" s="563" t="str">
        <f t="shared" si="18"/>
        <v/>
      </c>
      <c r="BN14" s="563" t="str">
        <f t="shared" si="19"/>
        <v/>
      </c>
      <c r="BO14" s="563" t="str">
        <f t="shared" si="19"/>
        <v/>
      </c>
      <c r="BP14" s="563" t="str">
        <f t="shared" si="19"/>
        <v/>
      </c>
      <c r="BQ14" s="563" t="str">
        <f t="shared" si="19"/>
        <v/>
      </c>
      <c r="BR14" s="563" t="str">
        <f t="shared" si="20"/>
        <v/>
      </c>
      <c r="BS14" s="563" t="str">
        <f t="shared" si="20"/>
        <v/>
      </c>
      <c r="BT14" s="563" t="str">
        <f t="shared" si="20"/>
        <v/>
      </c>
      <c r="BU14" s="563" t="str">
        <f t="shared" si="20"/>
        <v/>
      </c>
      <c r="BV14" s="563" t="str">
        <f t="shared" si="21"/>
        <v/>
      </c>
      <c r="BW14" s="563" t="str">
        <f t="shared" si="21"/>
        <v/>
      </c>
      <c r="BX14" s="563" t="str">
        <f t="shared" si="21"/>
        <v/>
      </c>
      <c r="BY14" s="563" t="str">
        <f t="shared" si="21"/>
        <v/>
      </c>
      <c r="BZ14" s="563" t="str">
        <f t="shared" si="22"/>
        <v/>
      </c>
      <c r="CA14" s="563" t="str">
        <f t="shared" si="22"/>
        <v/>
      </c>
      <c r="CB14" s="563" t="str">
        <f t="shared" si="22"/>
        <v/>
      </c>
      <c r="CC14" s="563" t="str">
        <f t="shared" si="22"/>
        <v/>
      </c>
      <c r="CD14" s="563" t="str">
        <f t="shared" si="23"/>
        <v/>
      </c>
      <c r="CE14" s="563" t="str">
        <f t="shared" si="23"/>
        <v/>
      </c>
      <c r="CF14" s="563" t="str">
        <f t="shared" si="24"/>
        <v/>
      </c>
      <c r="CG14" s="563" t="str">
        <f t="shared" si="18"/>
        <v/>
      </c>
      <c r="CH14" s="445"/>
      <c r="CI14" s="563" t="str">
        <f t="shared" si="25"/>
        <v/>
      </c>
      <c r="CJ14" s="563" t="str">
        <f t="shared" si="26"/>
        <v/>
      </c>
      <c r="CK14" s="563" t="str">
        <f t="shared" si="26"/>
        <v/>
      </c>
      <c r="CL14" s="563" t="str">
        <f t="shared" si="26"/>
        <v xml:space="preserve">
</v>
      </c>
      <c r="CM14" s="563" t="str">
        <f t="shared" si="26"/>
        <v xml:space="preserve">
</v>
      </c>
      <c r="CN14" s="563" t="str">
        <f t="shared" si="26"/>
        <v xml:space="preserve">
</v>
      </c>
      <c r="CO14" s="445"/>
      <c r="CP14" s="444"/>
      <c r="CQ14" s="445"/>
      <c r="CR14" s="445"/>
      <c r="CS14" s="445"/>
      <c r="CT14" s="445"/>
      <c r="CU14" s="445"/>
      <c r="CV14" s="445"/>
      <c r="CW14" s="445"/>
      <c r="CX14" s="445"/>
      <c r="CY14" s="445"/>
      <c r="CZ14" s="445"/>
      <c r="DA14" s="445"/>
      <c r="DB14" s="445"/>
      <c r="DC14" s="445"/>
      <c r="DD14" s="445"/>
      <c r="DE14" s="445"/>
      <c r="DF14" s="445"/>
      <c r="DG14" s="445"/>
      <c r="DH14" s="445"/>
      <c r="DI14" s="445"/>
      <c r="DJ14" s="445"/>
      <c r="DK14" s="445"/>
      <c r="DL14" s="445"/>
      <c r="DM14" s="445"/>
      <c r="DN14" s="445"/>
      <c r="DO14" s="445"/>
      <c r="DP14" s="445"/>
      <c r="DQ14" s="445"/>
      <c r="DR14" s="445"/>
      <c r="DS14" s="445"/>
      <c r="DT14" s="445"/>
      <c r="DU14" s="445"/>
      <c r="DV14" s="445"/>
      <c r="DW14" s="445"/>
      <c r="DX14" s="445"/>
      <c r="DY14" s="445"/>
      <c r="DZ14" s="445"/>
      <c r="EA14" s="445"/>
      <c r="EB14" s="445"/>
      <c r="EC14" s="445"/>
      <c r="ED14" s="445"/>
      <c r="EE14" s="445"/>
      <c r="EF14" s="445"/>
      <c r="EG14" s="445"/>
      <c r="EH14" s="445"/>
      <c r="EI14" s="445"/>
      <c r="EJ14" s="445"/>
      <c r="EK14" s="445"/>
      <c r="EL14" s="445"/>
      <c r="EM14" s="445"/>
      <c r="EN14" s="445"/>
      <c r="EO14" s="445"/>
      <c r="EP14" s="445"/>
      <c r="EQ14" s="445"/>
      <c r="ER14" s="445"/>
      <c r="ES14" s="445"/>
      <c r="ET14" s="445"/>
      <c r="EU14" s="445"/>
      <c r="EV14" s="445"/>
      <c r="EW14" s="445"/>
      <c r="EX14" s="445"/>
      <c r="EY14" s="445"/>
      <c r="EZ14" s="445"/>
      <c r="FA14" s="445"/>
      <c r="FB14" s="445"/>
    </row>
    <row r="15" spans="1:158" s="434" customFormat="1" ht="55.2" customHeight="1">
      <c r="A15" s="659"/>
      <c r="B15" s="520"/>
      <c r="C15" s="520"/>
      <c r="D15" s="519"/>
      <c r="E15" s="520"/>
      <c r="F15" s="520"/>
      <c r="G15" s="520"/>
      <c r="H15" s="520"/>
      <c r="I15" s="520"/>
      <c r="J15" s="520"/>
      <c r="K15" s="520"/>
      <c r="L15" s="520"/>
      <c r="M15" s="520"/>
      <c r="N15" s="520"/>
      <c r="O15" s="658"/>
      <c r="P15" s="658"/>
      <c r="Q15" s="658"/>
      <c r="R15" s="658"/>
      <c r="S15" s="658"/>
      <c r="T15" s="658"/>
      <c r="U15" s="658"/>
      <c r="V15" s="658"/>
      <c r="W15" s="658"/>
      <c r="X15" s="658"/>
      <c r="Y15" s="658"/>
      <c r="Z15" s="658"/>
      <c r="AA15" s="658"/>
      <c r="AB15" s="520"/>
      <c r="AC15" s="520"/>
      <c r="AE15" s="431"/>
      <c r="AF15" s="433"/>
      <c r="AG15" s="557"/>
      <c r="AH15" s="558"/>
      <c r="AI15" s="558"/>
      <c r="AJ15" s="558"/>
      <c r="AK15" s="558"/>
      <c r="AL15" s="558"/>
      <c r="AM15" s="558"/>
      <c r="AN15" s="558"/>
      <c r="AO15" s="557"/>
      <c r="AP15" s="557"/>
      <c r="AQ15" s="445"/>
      <c r="AR15" s="559"/>
      <c r="AS15" s="560"/>
      <c r="AT15" s="561"/>
      <c r="AU15" s="561"/>
      <c r="AV15" s="444"/>
      <c r="AW15" s="558"/>
      <c r="AX15" s="557"/>
      <c r="AY15" s="557"/>
      <c r="AZ15" s="444"/>
      <c r="BA15" s="562"/>
      <c r="BB15" s="445"/>
      <c r="BC15" s="563"/>
      <c r="BD15" s="563"/>
      <c r="BE15" s="563"/>
      <c r="BF15" s="563"/>
      <c r="BG15" s="563"/>
      <c r="BH15" s="563"/>
      <c r="BI15" s="563"/>
      <c r="BJ15" s="563"/>
      <c r="BK15" s="563"/>
      <c r="BL15" s="563"/>
      <c r="BM15" s="563"/>
      <c r="BN15" s="563"/>
      <c r="BO15" s="563"/>
      <c r="BP15" s="563"/>
      <c r="BQ15" s="563"/>
      <c r="BR15" s="563"/>
      <c r="BS15" s="563"/>
      <c r="BT15" s="563"/>
      <c r="BU15" s="563"/>
      <c r="BV15" s="563"/>
      <c r="BW15" s="563"/>
      <c r="BX15" s="563"/>
      <c r="BY15" s="563"/>
      <c r="BZ15" s="563"/>
      <c r="CA15" s="563"/>
      <c r="CB15" s="563"/>
      <c r="CC15" s="563"/>
      <c r="CD15" s="563"/>
      <c r="CE15" s="563"/>
      <c r="CF15" s="563"/>
      <c r="CG15" s="563"/>
      <c r="CH15" s="445"/>
      <c r="CI15" s="563"/>
      <c r="CJ15" s="563"/>
      <c r="CK15" s="563"/>
      <c r="CL15" s="563"/>
      <c r="CM15" s="563"/>
      <c r="CN15" s="563"/>
      <c r="CO15" s="445"/>
      <c r="CP15" s="444"/>
      <c r="CQ15" s="445"/>
      <c r="CR15" s="445"/>
      <c r="CS15" s="445"/>
      <c r="CT15" s="445"/>
      <c r="CU15" s="445"/>
      <c r="CV15" s="445"/>
      <c r="CW15" s="445"/>
      <c r="CX15" s="445"/>
      <c r="CY15" s="445"/>
      <c r="CZ15" s="445"/>
      <c r="DA15" s="445"/>
      <c r="DB15" s="445"/>
      <c r="DC15" s="445"/>
      <c r="DD15" s="445"/>
      <c r="DE15" s="445"/>
      <c r="DF15" s="445"/>
      <c r="DG15" s="445"/>
      <c r="DH15" s="445"/>
      <c r="DI15" s="445"/>
      <c r="DJ15" s="445"/>
      <c r="DK15" s="445"/>
      <c r="DL15" s="445"/>
      <c r="DM15" s="445"/>
      <c r="DN15" s="445"/>
      <c r="DO15" s="445"/>
      <c r="DP15" s="445"/>
      <c r="DQ15" s="445"/>
      <c r="DR15" s="445"/>
      <c r="DS15" s="445"/>
      <c r="DT15" s="445"/>
      <c r="DU15" s="445"/>
      <c r="DV15" s="445"/>
      <c r="DW15" s="445"/>
      <c r="DX15" s="445"/>
      <c r="DY15" s="445"/>
      <c r="DZ15" s="445"/>
      <c r="EA15" s="445"/>
      <c r="EB15" s="445"/>
      <c r="EC15" s="445"/>
      <c r="ED15" s="445"/>
      <c r="EE15" s="445"/>
      <c r="EF15" s="445"/>
      <c r="EG15" s="445"/>
      <c r="EH15" s="445"/>
      <c r="EI15" s="445"/>
      <c r="EJ15" s="445"/>
      <c r="EK15" s="445"/>
      <c r="EL15" s="445"/>
      <c r="EM15" s="445"/>
      <c r="EN15" s="445"/>
      <c r="EO15" s="445"/>
      <c r="EP15" s="445"/>
      <c r="EQ15" s="445"/>
      <c r="ER15" s="445"/>
      <c r="ES15" s="445"/>
      <c r="ET15" s="445"/>
      <c r="EU15" s="445"/>
      <c r="EV15" s="445"/>
      <c r="EW15" s="445"/>
      <c r="EX15" s="445"/>
      <c r="EY15" s="445"/>
      <c r="EZ15" s="445"/>
      <c r="FA15" s="445"/>
      <c r="FB15" s="445"/>
    </row>
    <row r="16" spans="1:158" s="463" customFormat="1" ht="55.2" customHeight="1">
      <c r="A16" s="659"/>
      <c r="B16" s="520"/>
      <c r="C16" s="520"/>
      <c r="D16" s="519"/>
      <c r="E16" s="520"/>
      <c r="F16" s="520"/>
      <c r="G16" s="520"/>
      <c r="H16" s="520"/>
      <c r="I16" s="520"/>
      <c r="J16" s="520"/>
      <c r="K16" s="520"/>
      <c r="L16" s="520"/>
      <c r="M16" s="520"/>
      <c r="N16" s="520"/>
      <c r="O16" s="520"/>
      <c r="P16" s="520"/>
      <c r="Q16" s="520"/>
      <c r="R16" s="520"/>
      <c r="S16" s="520"/>
      <c r="T16" s="520"/>
      <c r="U16" s="520"/>
      <c r="V16" s="520"/>
      <c r="W16" s="520"/>
      <c r="X16" s="520"/>
      <c r="Y16" s="520"/>
      <c r="Z16" s="520"/>
      <c r="AA16" s="520"/>
      <c r="AB16" s="520"/>
      <c r="AC16" s="520"/>
      <c r="AD16" s="432"/>
      <c r="AE16" s="431"/>
      <c r="AF16" s="433"/>
      <c r="AG16" s="557" t="str">
        <f t="shared" si="0"/>
        <v/>
      </c>
      <c r="AH16" s="558" t="str">
        <f t="shared" si="1"/>
        <v/>
      </c>
      <c r="AI16" s="558" t="str">
        <f t="shared" si="2"/>
        <v/>
      </c>
      <c r="AJ16" s="558" t="str">
        <f t="shared" si="3"/>
        <v/>
      </c>
      <c r="AK16" s="558" t="str">
        <f t="shared" si="4"/>
        <v/>
      </c>
      <c r="AL16" s="558" t="str">
        <f t="shared" si="5"/>
        <v/>
      </c>
      <c r="AM16" s="558" t="str">
        <f t="shared" si="6"/>
        <v/>
      </c>
      <c r="AN16" s="558" t="str">
        <f t="shared" si="7"/>
        <v/>
      </c>
      <c r="AO16" s="557" t="str">
        <f t="shared" si="8"/>
        <v/>
      </c>
      <c r="AP16" s="557" t="str">
        <f t="shared" si="9"/>
        <v/>
      </c>
      <c r="AQ16" s="445"/>
      <c r="AR16" s="559" t="str">
        <f t="shared" si="10"/>
        <v/>
      </c>
      <c r="AS16" s="560" t="str">
        <f t="shared" si="11"/>
        <v/>
      </c>
      <c r="AT16" s="561" t="str">
        <f t="shared" si="12"/>
        <v/>
      </c>
      <c r="AU16" s="561" t="str">
        <f t="shared" si="13"/>
        <v/>
      </c>
      <c r="AV16" s="444"/>
      <c r="AW16" s="558" t="str">
        <f t="shared" si="14"/>
        <v/>
      </c>
      <c r="AX16" s="557" t="str">
        <f t="shared" si="15"/>
        <v/>
      </c>
      <c r="AY16" s="557" t="str">
        <f t="shared" si="16"/>
        <v/>
      </c>
      <c r="AZ16" s="444"/>
      <c r="BA16" s="562" t="str">
        <f t="shared" ref="BA16:BA79" si="27">IF(K16="","",J16&amp;"-"&amp;K16)</f>
        <v/>
      </c>
      <c r="BB16" s="445"/>
      <c r="BC16" s="563" t="str">
        <f t="shared" si="18"/>
        <v/>
      </c>
      <c r="BD16" s="563" t="str">
        <f t="shared" si="18"/>
        <v/>
      </c>
      <c r="BE16" s="563" t="str">
        <f t="shared" si="18"/>
        <v/>
      </c>
      <c r="BF16" s="563" t="str">
        <f t="shared" si="18"/>
        <v/>
      </c>
      <c r="BG16" s="563" t="str">
        <f t="shared" si="18"/>
        <v/>
      </c>
      <c r="BH16" s="563" t="str">
        <f t="shared" si="18"/>
        <v/>
      </c>
      <c r="BI16" s="563" t="str">
        <f t="shared" si="18"/>
        <v/>
      </c>
      <c r="BJ16" s="563" t="str">
        <f t="shared" si="18"/>
        <v/>
      </c>
      <c r="BK16" s="563" t="str">
        <f t="shared" si="18"/>
        <v/>
      </c>
      <c r="BL16" s="563" t="str">
        <f t="shared" si="18"/>
        <v/>
      </c>
      <c r="BM16" s="563" t="str">
        <f t="shared" si="18"/>
        <v/>
      </c>
      <c r="BN16" s="563" t="str">
        <f t="shared" si="19"/>
        <v/>
      </c>
      <c r="BO16" s="563" t="str">
        <f t="shared" si="19"/>
        <v/>
      </c>
      <c r="BP16" s="563" t="str">
        <f t="shared" si="19"/>
        <v/>
      </c>
      <c r="BQ16" s="563" t="str">
        <f t="shared" si="19"/>
        <v/>
      </c>
      <c r="BR16" s="563" t="str">
        <f t="shared" si="20"/>
        <v/>
      </c>
      <c r="BS16" s="563" t="str">
        <f t="shared" si="20"/>
        <v/>
      </c>
      <c r="BT16" s="563" t="str">
        <f t="shared" si="20"/>
        <v/>
      </c>
      <c r="BU16" s="563" t="str">
        <f t="shared" si="20"/>
        <v/>
      </c>
      <c r="BV16" s="563" t="str">
        <f t="shared" si="21"/>
        <v/>
      </c>
      <c r="BW16" s="563" t="str">
        <f t="shared" si="21"/>
        <v/>
      </c>
      <c r="BX16" s="563" t="str">
        <f t="shared" si="21"/>
        <v/>
      </c>
      <c r="BY16" s="563" t="str">
        <f t="shared" si="21"/>
        <v/>
      </c>
      <c r="BZ16" s="563" t="str">
        <f t="shared" si="22"/>
        <v/>
      </c>
      <c r="CA16" s="563" t="str">
        <f t="shared" si="22"/>
        <v/>
      </c>
      <c r="CB16" s="563" t="str">
        <f t="shared" si="22"/>
        <v/>
      </c>
      <c r="CC16" s="563" t="str">
        <f t="shared" si="22"/>
        <v/>
      </c>
      <c r="CD16" s="563" t="str">
        <f t="shared" si="23"/>
        <v/>
      </c>
      <c r="CE16" s="563" t="str">
        <f t="shared" si="23"/>
        <v/>
      </c>
      <c r="CF16" s="563" t="str">
        <f t="shared" si="24"/>
        <v/>
      </c>
      <c r="CG16" s="563" t="str">
        <f t="shared" si="18"/>
        <v/>
      </c>
      <c r="CH16" s="445"/>
      <c r="CI16" s="563" t="str">
        <f t="shared" si="25"/>
        <v/>
      </c>
      <c r="CJ16" s="563" t="str">
        <f t="shared" si="26"/>
        <v/>
      </c>
      <c r="CK16" s="563" t="str">
        <f t="shared" si="26"/>
        <v/>
      </c>
      <c r="CL16" s="563" t="str">
        <f t="shared" si="26"/>
        <v xml:space="preserve">
</v>
      </c>
      <c r="CM16" s="563" t="str">
        <f t="shared" si="26"/>
        <v xml:space="preserve">
</v>
      </c>
      <c r="CN16" s="563" t="str">
        <f t="shared" si="26"/>
        <v xml:space="preserve">
</v>
      </c>
      <c r="CO16" s="444"/>
      <c r="CP16" s="444"/>
      <c r="CQ16" s="444"/>
      <c r="CR16" s="444"/>
      <c r="CS16" s="444"/>
      <c r="CT16" s="444"/>
      <c r="CU16" s="444"/>
      <c r="CV16" s="444"/>
      <c r="CW16" s="444"/>
      <c r="CX16" s="444"/>
      <c r="CY16" s="444"/>
      <c r="CZ16" s="444"/>
      <c r="DA16" s="444"/>
      <c r="DB16" s="444"/>
      <c r="DC16" s="444"/>
      <c r="DD16" s="444"/>
      <c r="DE16" s="444"/>
      <c r="DF16" s="444"/>
      <c r="DG16" s="444"/>
      <c r="DH16" s="444"/>
      <c r="DI16" s="444"/>
      <c r="DJ16" s="444"/>
      <c r="DK16" s="444"/>
      <c r="DL16" s="444"/>
      <c r="DM16" s="444"/>
      <c r="DN16" s="444"/>
      <c r="DO16" s="444"/>
      <c r="DP16" s="444"/>
      <c r="DQ16" s="444"/>
      <c r="DR16" s="444"/>
      <c r="DS16" s="444"/>
      <c r="DT16" s="444"/>
      <c r="DU16" s="444"/>
      <c r="DV16" s="444"/>
      <c r="DW16" s="444"/>
      <c r="DX16" s="444"/>
      <c r="DY16" s="444"/>
      <c r="DZ16" s="444"/>
      <c r="EA16" s="444"/>
      <c r="EB16" s="444"/>
      <c r="EC16" s="444"/>
      <c r="ED16" s="444"/>
      <c r="EE16" s="444"/>
      <c r="EF16" s="444"/>
      <c r="EG16" s="444"/>
      <c r="EH16" s="444"/>
      <c r="EI16" s="444"/>
      <c r="EJ16" s="444"/>
      <c r="EK16" s="444"/>
      <c r="EL16" s="444"/>
      <c r="EM16" s="444"/>
      <c r="EN16" s="444"/>
      <c r="EO16" s="444"/>
      <c r="EP16" s="444"/>
      <c r="EQ16" s="444"/>
      <c r="ER16" s="444"/>
      <c r="ES16" s="444"/>
      <c r="ET16" s="444"/>
      <c r="EU16" s="444"/>
      <c r="EV16" s="444"/>
      <c r="EW16" s="444"/>
      <c r="EX16" s="444"/>
      <c r="EY16" s="444"/>
      <c r="EZ16" s="444"/>
      <c r="FA16" s="444"/>
      <c r="FB16" s="444"/>
    </row>
    <row r="17" spans="1:158" s="434" customFormat="1" ht="55.2" customHeight="1">
      <c r="A17" s="659"/>
      <c r="B17" s="520"/>
      <c r="C17" s="520"/>
      <c r="D17" s="519"/>
      <c r="E17" s="520"/>
      <c r="F17" s="520"/>
      <c r="G17" s="520"/>
      <c r="H17" s="520"/>
      <c r="I17" s="520"/>
      <c r="J17" s="520"/>
      <c r="K17" s="520"/>
      <c r="L17" s="520"/>
      <c r="M17" s="520"/>
      <c r="N17" s="520"/>
      <c r="O17" s="520"/>
      <c r="P17" s="520"/>
      <c r="Q17" s="520"/>
      <c r="R17" s="520"/>
      <c r="S17" s="520"/>
      <c r="T17" s="520"/>
      <c r="U17" s="520"/>
      <c r="V17" s="520"/>
      <c r="W17" s="520"/>
      <c r="X17" s="520"/>
      <c r="Y17" s="520"/>
      <c r="Z17" s="520"/>
      <c r="AA17" s="520"/>
      <c r="AB17" s="520"/>
      <c r="AC17" s="520"/>
      <c r="AD17" s="432"/>
      <c r="AE17" s="431"/>
      <c r="AF17" s="433"/>
      <c r="AG17" s="557" t="str">
        <f t="shared" si="0"/>
        <v/>
      </c>
      <c r="AH17" s="558" t="str">
        <f t="shared" si="1"/>
        <v/>
      </c>
      <c r="AI17" s="558" t="str">
        <f t="shared" si="2"/>
        <v/>
      </c>
      <c r="AJ17" s="558" t="str">
        <f t="shared" si="3"/>
        <v/>
      </c>
      <c r="AK17" s="558" t="str">
        <f t="shared" si="4"/>
        <v/>
      </c>
      <c r="AL17" s="558" t="str">
        <f t="shared" si="5"/>
        <v/>
      </c>
      <c r="AM17" s="558" t="str">
        <f t="shared" si="6"/>
        <v/>
      </c>
      <c r="AN17" s="558" t="str">
        <f t="shared" si="7"/>
        <v/>
      </c>
      <c r="AO17" s="557" t="str">
        <f t="shared" si="8"/>
        <v/>
      </c>
      <c r="AP17" s="557" t="str">
        <f t="shared" si="9"/>
        <v/>
      </c>
      <c r="AQ17" s="445"/>
      <c r="AR17" s="559" t="str">
        <f t="shared" si="10"/>
        <v/>
      </c>
      <c r="AS17" s="560" t="str">
        <f t="shared" si="11"/>
        <v/>
      </c>
      <c r="AT17" s="561" t="str">
        <f t="shared" si="12"/>
        <v/>
      </c>
      <c r="AU17" s="561" t="str">
        <f t="shared" si="13"/>
        <v/>
      </c>
      <c r="AV17" s="444"/>
      <c r="AW17" s="558" t="str">
        <f t="shared" si="14"/>
        <v/>
      </c>
      <c r="AX17" s="557" t="str">
        <f t="shared" si="15"/>
        <v/>
      </c>
      <c r="AY17" s="557" t="str">
        <f t="shared" si="16"/>
        <v/>
      </c>
      <c r="AZ17" s="444"/>
      <c r="BA17" s="562" t="str">
        <f t="shared" si="27"/>
        <v/>
      </c>
      <c r="BB17" s="445"/>
      <c r="BC17" s="563" t="str">
        <f t="shared" si="18"/>
        <v/>
      </c>
      <c r="BD17" s="563" t="str">
        <f t="shared" si="18"/>
        <v/>
      </c>
      <c r="BE17" s="563" t="str">
        <f t="shared" si="18"/>
        <v/>
      </c>
      <c r="BF17" s="563" t="str">
        <f t="shared" si="18"/>
        <v/>
      </c>
      <c r="BG17" s="563" t="str">
        <f t="shared" si="18"/>
        <v/>
      </c>
      <c r="BH17" s="563" t="str">
        <f t="shared" si="18"/>
        <v/>
      </c>
      <c r="BI17" s="563" t="str">
        <f t="shared" si="18"/>
        <v/>
      </c>
      <c r="BJ17" s="563" t="str">
        <f t="shared" si="18"/>
        <v/>
      </c>
      <c r="BK17" s="563" t="str">
        <f t="shared" si="18"/>
        <v/>
      </c>
      <c r="BL17" s="563" t="str">
        <f t="shared" si="18"/>
        <v/>
      </c>
      <c r="BM17" s="563" t="str">
        <f t="shared" si="18"/>
        <v/>
      </c>
      <c r="BN17" s="563" t="str">
        <f t="shared" si="19"/>
        <v/>
      </c>
      <c r="BO17" s="563" t="str">
        <f t="shared" si="19"/>
        <v/>
      </c>
      <c r="BP17" s="563" t="str">
        <f t="shared" si="19"/>
        <v/>
      </c>
      <c r="BQ17" s="563" t="str">
        <f t="shared" si="19"/>
        <v/>
      </c>
      <c r="BR17" s="563" t="str">
        <f t="shared" si="20"/>
        <v/>
      </c>
      <c r="BS17" s="563" t="str">
        <f t="shared" si="20"/>
        <v/>
      </c>
      <c r="BT17" s="563" t="str">
        <f t="shared" si="20"/>
        <v/>
      </c>
      <c r="BU17" s="563" t="str">
        <f t="shared" si="20"/>
        <v/>
      </c>
      <c r="BV17" s="563" t="str">
        <f t="shared" si="21"/>
        <v/>
      </c>
      <c r="BW17" s="563" t="str">
        <f t="shared" si="21"/>
        <v/>
      </c>
      <c r="BX17" s="563" t="str">
        <f t="shared" si="21"/>
        <v/>
      </c>
      <c r="BY17" s="563" t="str">
        <f t="shared" si="21"/>
        <v/>
      </c>
      <c r="BZ17" s="563" t="str">
        <f t="shared" si="22"/>
        <v/>
      </c>
      <c r="CA17" s="563" t="str">
        <f t="shared" si="22"/>
        <v/>
      </c>
      <c r="CB17" s="563" t="str">
        <f t="shared" si="22"/>
        <v/>
      </c>
      <c r="CC17" s="563" t="str">
        <f t="shared" si="22"/>
        <v/>
      </c>
      <c r="CD17" s="563" t="str">
        <f t="shared" si="23"/>
        <v/>
      </c>
      <c r="CE17" s="563" t="str">
        <f t="shared" si="23"/>
        <v/>
      </c>
      <c r="CF17" s="563" t="str">
        <f t="shared" si="24"/>
        <v/>
      </c>
      <c r="CG17" s="563" t="str">
        <f t="shared" si="18"/>
        <v/>
      </c>
      <c r="CH17" s="445"/>
      <c r="CI17" s="563" t="str">
        <f t="shared" si="25"/>
        <v/>
      </c>
      <c r="CJ17" s="563" t="str">
        <f t="shared" si="26"/>
        <v/>
      </c>
      <c r="CK17" s="563" t="str">
        <f t="shared" si="26"/>
        <v/>
      </c>
      <c r="CL17" s="563" t="str">
        <f t="shared" si="26"/>
        <v xml:space="preserve">
</v>
      </c>
      <c r="CM17" s="563" t="str">
        <f t="shared" si="26"/>
        <v xml:space="preserve">
</v>
      </c>
      <c r="CN17" s="563" t="str">
        <f t="shared" si="26"/>
        <v xml:space="preserve">
</v>
      </c>
      <c r="CO17" s="445"/>
      <c r="CP17" s="444"/>
      <c r="CQ17" s="445"/>
      <c r="CR17" s="445"/>
      <c r="CS17" s="445"/>
      <c r="CT17" s="445"/>
      <c r="CU17" s="445"/>
      <c r="CV17" s="445"/>
      <c r="CW17" s="445"/>
      <c r="CX17" s="445"/>
      <c r="CY17" s="445"/>
      <c r="CZ17" s="445"/>
      <c r="DA17" s="445"/>
      <c r="DB17" s="445"/>
      <c r="DC17" s="445"/>
      <c r="DD17" s="445"/>
      <c r="DE17" s="445"/>
      <c r="DF17" s="445"/>
      <c r="DG17" s="445"/>
      <c r="DH17" s="445"/>
      <c r="DI17" s="445"/>
      <c r="DJ17" s="445"/>
      <c r="DK17" s="445"/>
      <c r="DL17" s="445"/>
      <c r="DM17" s="445"/>
      <c r="DN17" s="445"/>
      <c r="DO17" s="445"/>
      <c r="DP17" s="445"/>
      <c r="DQ17" s="445"/>
      <c r="DR17" s="445"/>
      <c r="DS17" s="445"/>
      <c r="DT17" s="445"/>
      <c r="DU17" s="445"/>
      <c r="DV17" s="445"/>
      <c r="DW17" s="445"/>
      <c r="DX17" s="445"/>
      <c r="DY17" s="445"/>
      <c r="DZ17" s="445"/>
      <c r="EA17" s="445"/>
      <c r="EB17" s="445"/>
      <c r="EC17" s="445"/>
      <c r="ED17" s="445"/>
      <c r="EE17" s="445"/>
      <c r="EF17" s="445"/>
      <c r="EG17" s="445"/>
      <c r="EH17" s="445"/>
      <c r="EI17" s="445"/>
      <c r="EJ17" s="445"/>
      <c r="EK17" s="445"/>
      <c r="EL17" s="445"/>
      <c r="EM17" s="445"/>
      <c r="EN17" s="445"/>
      <c r="EO17" s="445"/>
      <c r="EP17" s="445"/>
      <c r="EQ17" s="445"/>
      <c r="ER17" s="445"/>
      <c r="ES17" s="445"/>
      <c r="ET17" s="445"/>
      <c r="EU17" s="445"/>
      <c r="EV17" s="445"/>
      <c r="EW17" s="445"/>
      <c r="EX17" s="445"/>
      <c r="EY17" s="445"/>
      <c r="EZ17" s="445"/>
      <c r="FA17" s="445"/>
      <c r="FB17" s="445"/>
    </row>
    <row r="18" spans="1:158" s="434" customFormat="1" ht="55.2" customHeight="1">
      <c r="A18" s="659"/>
      <c r="B18" s="520"/>
      <c r="C18" s="520"/>
      <c r="D18" s="519"/>
      <c r="E18" s="520"/>
      <c r="F18" s="520"/>
      <c r="G18" s="520"/>
      <c r="H18" s="520"/>
      <c r="I18" s="520"/>
      <c r="J18" s="520"/>
      <c r="K18" s="520"/>
      <c r="L18" s="520"/>
      <c r="M18" s="520"/>
      <c r="N18" s="520"/>
      <c r="O18" s="520"/>
      <c r="P18" s="520"/>
      <c r="Q18" s="520"/>
      <c r="R18" s="520"/>
      <c r="S18" s="520"/>
      <c r="T18" s="520"/>
      <c r="U18" s="520"/>
      <c r="V18" s="520"/>
      <c r="W18" s="520"/>
      <c r="X18" s="520"/>
      <c r="Y18" s="520"/>
      <c r="Z18" s="520"/>
      <c r="AA18" s="520"/>
      <c r="AB18" s="520"/>
      <c r="AC18" s="520"/>
      <c r="AD18" s="432"/>
      <c r="AE18" s="431"/>
      <c r="AF18" s="433"/>
      <c r="AG18" s="557" t="str">
        <f t="shared" si="0"/>
        <v/>
      </c>
      <c r="AH18" s="558" t="str">
        <f t="shared" si="1"/>
        <v/>
      </c>
      <c r="AI18" s="558" t="str">
        <f t="shared" si="2"/>
        <v/>
      </c>
      <c r="AJ18" s="558" t="str">
        <f t="shared" si="3"/>
        <v/>
      </c>
      <c r="AK18" s="558" t="str">
        <f t="shared" si="4"/>
        <v/>
      </c>
      <c r="AL18" s="558" t="str">
        <f t="shared" si="5"/>
        <v/>
      </c>
      <c r="AM18" s="558" t="str">
        <f t="shared" si="6"/>
        <v/>
      </c>
      <c r="AN18" s="558" t="str">
        <f t="shared" si="7"/>
        <v/>
      </c>
      <c r="AO18" s="557" t="str">
        <f t="shared" si="8"/>
        <v/>
      </c>
      <c r="AP18" s="557" t="str">
        <f t="shared" si="9"/>
        <v/>
      </c>
      <c r="AQ18" s="445"/>
      <c r="AR18" s="559" t="str">
        <f t="shared" si="10"/>
        <v/>
      </c>
      <c r="AS18" s="560" t="str">
        <f t="shared" si="11"/>
        <v/>
      </c>
      <c r="AT18" s="561" t="str">
        <f t="shared" si="12"/>
        <v/>
      </c>
      <c r="AU18" s="561" t="str">
        <f t="shared" si="13"/>
        <v/>
      </c>
      <c r="AV18" s="444"/>
      <c r="AW18" s="558" t="str">
        <f t="shared" si="14"/>
        <v/>
      </c>
      <c r="AX18" s="557" t="str">
        <f t="shared" si="15"/>
        <v/>
      </c>
      <c r="AY18" s="557" t="str">
        <f t="shared" si="16"/>
        <v/>
      </c>
      <c r="AZ18" s="444"/>
      <c r="BA18" s="562" t="str">
        <f t="shared" si="27"/>
        <v/>
      </c>
      <c r="BB18" s="445"/>
      <c r="BC18" s="563" t="str">
        <f t="shared" si="18"/>
        <v/>
      </c>
      <c r="BD18" s="563" t="str">
        <f t="shared" si="18"/>
        <v/>
      </c>
      <c r="BE18" s="563" t="str">
        <f t="shared" si="18"/>
        <v/>
      </c>
      <c r="BF18" s="563" t="str">
        <f t="shared" si="18"/>
        <v/>
      </c>
      <c r="BG18" s="563" t="str">
        <f t="shared" si="18"/>
        <v/>
      </c>
      <c r="BH18" s="563" t="str">
        <f t="shared" si="18"/>
        <v/>
      </c>
      <c r="BI18" s="563" t="str">
        <f t="shared" si="18"/>
        <v/>
      </c>
      <c r="BJ18" s="563" t="str">
        <f t="shared" si="18"/>
        <v/>
      </c>
      <c r="BK18" s="563" t="str">
        <f t="shared" si="18"/>
        <v/>
      </c>
      <c r="BL18" s="563" t="str">
        <f t="shared" si="18"/>
        <v/>
      </c>
      <c r="BM18" s="563" t="str">
        <f t="shared" si="18"/>
        <v/>
      </c>
      <c r="BN18" s="563" t="str">
        <f t="shared" si="19"/>
        <v/>
      </c>
      <c r="BO18" s="563" t="str">
        <f t="shared" si="19"/>
        <v/>
      </c>
      <c r="BP18" s="563" t="str">
        <f t="shared" si="19"/>
        <v/>
      </c>
      <c r="BQ18" s="563" t="str">
        <f t="shared" si="19"/>
        <v/>
      </c>
      <c r="BR18" s="563" t="str">
        <f t="shared" si="20"/>
        <v/>
      </c>
      <c r="BS18" s="563" t="str">
        <f t="shared" si="20"/>
        <v/>
      </c>
      <c r="BT18" s="563" t="str">
        <f t="shared" si="20"/>
        <v/>
      </c>
      <c r="BU18" s="563" t="str">
        <f t="shared" si="20"/>
        <v/>
      </c>
      <c r="BV18" s="563" t="str">
        <f t="shared" si="21"/>
        <v/>
      </c>
      <c r="BW18" s="563" t="str">
        <f t="shared" si="21"/>
        <v/>
      </c>
      <c r="BX18" s="563" t="str">
        <f t="shared" si="21"/>
        <v/>
      </c>
      <c r="BY18" s="563" t="str">
        <f t="shared" si="21"/>
        <v/>
      </c>
      <c r="BZ18" s="563" t="str">
        <f t="shared" si="22"/>
        <v/>
      </c>
      <c r="CA18" s="563" t="str">
        <f t="shared" si="22"/>
        <v/>
      </c>
      <c r="CB18" s="563" t="str">
        <f t="shared" si="22"/>
        <v/>
      </c>
      <c r="CC18" s="563" t="str">
        <f t="shared" si="22"/>
        <v/>
      </c>
      <c r="CD18" s="563" t="str">
        <f t="shared" si="23"/>
        <v/>
      </c>
      <c r="CE18" s="563" t="str">
        <f t="shared" si="23"/>
        <v/>
      </c>
      <c r="CF18" s="563" t="str">
        <f t="shared" si="24"/>
        <v/>
      </c>
      <c r="CG18" s="563" t="str">
        <f t="shared" si="18"/>
        <v/>
      </c>
      <c r="CH18" s="445"/>
      <c r="CI18" s="563" t="str">
        <f t="shared" si="25"/>
        <v/>
      </c>
      <c r="CJ18" s="563" t="str">
        <f t="shared" si="26"/>
        <v/>
      </c>
      <c r="CK18" s="563" t="str">
        <f t="shared" si="26"/>
        <v/>
      </c>
      <c r="CL18" s="563" t="str">
        <f t="shared" si="26"/>
        <v xml:space="preserve">
</v>
      </c>
      <c r="CM18" s="563" t="str">
        <f t="shared" si="26"/>
        <v xml:space="preserve">
</v>
      </c>
      <c r="CN18" s="563" t="str">
        <f t="shared" si="26"/>
        <v xml:space="preserve">
</v>
      </c>
      <c r="CO18" s="445"/>
      <c r="CP18" s="444"/>
      <c r="CQ18" s="445"/>
      <c r="CR18" s="445"/>
      <c r="CS18" s="445"/>
      <c r="CT18" s="445"/>
      <c r="CU18" s="445"/>
      <c r="CV18" s="445"/>
      <c r="CW18" s="445"/>
      <c r="CX18" s="445"/>
      <c r="CY18" s="445"/>
      <c r="CZ18" s="445"/>
      <c r="DA18" s="445"/>
      <c r="DB18" s="445"/>
      <c r="DC18" s="445"/>
      <c r="DD18" s="445"/>
      <c r="DE18" s="445"/>
      <c r="DF18" s="445"/>
      <c r="DG18" s="445"/>
      <c r="DH18" s="445"/>
      <c r="DI18" s="445"/>
      <c r="DJ18" s="445"/>
      <c r="DK18" s="445"/>
      <c r="DL18" s="445"/>
      <c r="DM18" s="445"/>
      <c r="DN18" s="445"/>
      <c r="DO18" s="445"/>
      <c r="DP18" s="445"/>
      <c r="DQ18" s="445"/>
      <c r="DR18" s="445"/>
      <c r="DS18" s="445"/>
      <c r="DT18" s="445"/>
      <c r="DU18" s="445"/>
      <c r="DV18" s="445"/>
      <c r="DW18" s="445"/>
      <c r="DX18" s="445"/>
      <c r="DY18" s="445"/>
      <c r="DZ18" s="445"/>
      <c r="EA18" s="445"/>
      <c r="EB18" s="445"/>
      <c r="EC18" s="445"/>
      <c r="ED18" s="445"/>
      <c r="EE18" s="445"/>
      <c r="EF18" s="445"/>
      <c r="EG18" s="445"/>
      <c r="EH18" s="445"/>
      <c r="EI18" s="445"/>
      <c r="EJ18" s="445"/>
      <c r="EK18" s="445"/>
      <c r="EL18" s="445"/>
      <c r="EM18" s="445"/>
      <c r="EN18" s="445"/>
      <c r="EO18" s="445"/>
      <c r="EP18" s="445"/>
      <c r="EQ18" s="445"/>
      <c r="ER18" s="445"/>
      <c r="ES18" s="445"/>
      <c r="ET18" s="445"/>
      <c r="EU18" s="445"/>
      <c r="EV18" s="445"/>
      <c r="EW18" s="445"/>
      <c r="EX18" s="445"/>
      <c r="EY18" s="445"/>
      <c r="EZ18" s="445"/>
      <c r="FA18" s="445"/>
      <c r="FB18" s="445"/>
    </row>
    <row r="19" spans="1:158" s="434" customFormat="1" ht="55.2" customHeight="1">
      <c r="A19" s="659"/>
      <c r="B19" s="520"/>
      <c r="C19" s="520"/>
      <c r="D19" s="519"/>
      <c r="E19" s="520"/>
      <c r="F19" s="520"/>
      <c r="G19" s="520"/>
      <c r="H19" s="520"/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0"/>
      <c r="V19" s="520"/>
      <c r="W19" s="520"/>
      <c r="X19" s="520"/>
      <c r="Y19" s="520"/>
      <c r="Z19" s="520"/>
      <c r="AA19" s="520"/>
      <c r="AB19" s="520"/>
      <c r="AC19" s="520"/>
      <c r="AD19" s="432"/>
      <c r="AE19" s="431"/>
      <c r="AF19" s="433"/>
      <c r="AG19" s="557" t="str">
        <f t="shared" si="0"/>
        <v/>
      </c>
      <c r="AH19" s="558" t="str">
        <f t="shared" si="1"/>
        <v/>
      </c>
      <c r="AI19" s="558" t="str">
        <f t="shared" si="2"/>
        <v/>
      </c>
      <c r="AJ19" s="558" t="str">
        <f t="shared" si="3"/>
        <v/>
      </c>
      <c r="AK19" s="558" t="str">
        <f t="shared" si="4"/>
        <v/>
      </c>
      <c r="AL19" s="558" t="str">
        <f t="shared" si="5"/>
        <v/>
      </c>
      <c r="AM19" s="558" t="str">
        <f t="shared" si="6"/>
        <v/>
      </c>
      <c r="AN19" s="558" t="str">
        <f t="shared" si="7"/>
        <v/>
      </c>
      <c r="AO19" s="557" t="str">
        <f t="shared" si="8"/>
        <v/>
      </c>
      <c r="AP19" s="557" t="str">
        <f t="shared" si="9"/>
        <v/>
      </c>
      <c r="AQ19" s="445"/>
      <c r="AR19" s="559" t="str">
        <f t="shared" si="10"/>
        <v/>
      </c>
      <c r="AS19" s="560" t="str">
        <f t="shared" si="11"/>
        <v/>
      </c>
      <c r="AT19" s="561" t="str">
        <f t="shared" si="12"/>
        <v/>
      </c>
      <c r="AU19" s="561" t="str">
        <f t="shared" si="13"/>
        <v/>
      </c>
      <c r="AV19" s="444"/>
      <c r="AW19" s="558" t="str">
        <f t="shared" si="14"/>
        <v/>
      </c>
      <c r="AX19" s="557" t="str">
        <f t="shared" si="15"/>
        <v/>
      </c>
      <c r="AY19" s="557" t="str">
        <f t="shared" si="16"/>
        <v/>
      </c>
      <c r="AZ19" s="444"/>
      <c r="BA19" s="562" t="str">
        <f t="shared" si="27"/>
        <v/>
      </c>
      <c r="BB19" s="445"/>
      <c r="BC19" s="563" t="str">
        <f t="shared" si="18"/>
        <v/>
      </c>
      <c r="BD19" s="563" t="str">
        <f t="shared" si="18"/>
        <v/>
      </c>
      <c r="BE19" s="563" t="str">
        <f t="shared" si="18"/>
        <v/>
      </c>
      <c r="BF19" s="563" t="str">
        <f t="shared" si="18"/>
        <v/>
      </c>
      <c r="BG19" s="563" t="str">
        <f t="shared" si="18"/>
        <v/>
      </c>
      <c r="BH19" s="563" t="str">
        <f t="shared" si="18"/>
        <v/>
      </c>
      <c r="BI19" s="563" t="str">
        <f t="shared" si="18"/>
        <v/>
      </c>
      <c r="BJ19" s="563" t="str">
        <f t="shared" si="18"/>
        <v/>
      </c>
      <c r="BK19" s="563" t="str">
        <f t="shared" si="18"/>
        <v/>
      </c>
      <c r="BL19" s="563" t="str">
        <f t="shared" si="18"/>
        <v/>
      </c>
      <c r="BM19" s="563" t="str">
        <f t="shared" si="18"/>
        <v/>
      </c>
      <c r="BN19" s="563" t="str">
        <f t="shared" si="19"/>
        <v/>
      </c>
      <c r="BO19" s="563" t="str">
        <f t="shared" si="19"/>
        <v/>
      </c>
      <c r="BP19" s="563" t="str">
        <f t="shared" si="19"/>
        <v/>
      </c>
      <c r="BQ19" s="563" t="str">
        <f t="shared" si="19"/>
        <v/>
      </c>
      <c r="BR19" s="563" t="str">
        <f t="shared" si="20"/>
        <v/>
      </c>
      <c r="BS19" s="563" t="str">
        <f t="shared" si="20"/>
        <v/>
      </c>
      <c r="BT19" s="563" t="str">
        <f t="shared" si="20"/>
        <v/>
      </c>
      <c r="BU19" s="563" t="str">
        <f t="shared" si="20"/>
        <v/>
      </c>
      <c r="BV19" s="563" t="str">
        <f t="shared" si="21"/>
        <v/>
      </c>
      <c r="BW19" s="563" t="str">
        <f t="shared" si="21"/>
        <v/>
      </c>
      <c r="BX19" s="563" t="str">
        <f t="shared" si="21"/>
        <v/>
      </c>
      <c r="BY19" s="563" t="str">
        <f t="shared" si="21"/>
        <v/>
      </c>
      <c r="BZ19" s="563" t="str">
        <f t="shared" si="22"/>
        <v/>
      </c>
      <c r="CA19" s="563" t="str">
        <f t="shared" si="22"/>
        <v/>
      </c>
      <c r="CB19" s="563" t="str">
        <f t="shared" si="22"/>
        <v/>
      </c>
      <c r="CC19" s="563" t="str">
        <f t="shared" si="22"/>
        <v/>
      </c>
      <c r="CD19" s="563" t="str">
        <f t="shared" si="23"/>
        <v/>
      </c>
      <c r="CE19" s="563" t="str">
        <f t="shared" si="23"/>
        <v/>
      </c>
      <c r="CF19" s="563" t="str">
        <f t="shared" si="24"/>
        <v/>
      </c>
      <c r="CG19" s="563" t="str">
        <f t="shared" si="18"/>
        <v/>
      </c>
      <c r="CH19" s="445"/>
      <c r="CI19" s="563" t="str">
        <f t="shared" si="25"/>
        <v/>
      </c>
      <c r="CJ19" s="563" t="str">
        <f t="shared" si="26"/>
        <v/>
      </c>
      <c r="CK19" s="563" t="str">
        <f t="shared" si="26"/>
        <v/>
      </c>
      <c r="CL19" s="563" t="str">
        <f t="shared" si="26"/>
        <v xml:space="preserve">
</v>
      </c>
      <c r="CM19" s="563" t="str">
        <f t="shared" si="26"/>
        <v xml:space="preserve">
</v>
      </c>
      <c r="CN19" s="563" t="str">
        <f t="shared" si="26"/>
        <v xml:space="preserve">
</v>
      </c>
      <c r="CO19" s="445"/>
      <c r="CP19" s="444"/>
      <c r="CQ19" s="445"/>
      <c r="CR19" s="445"/>
      <c r="CS19" s="445"/>
      <c r="CT19" s="445"/>
      <c r="CU19" s="445"/>
      <c r="CV19" s="445"/>
      <c r="CW19" s="445"/>
      <c r="CX19" s="445"/>
      <c r="CY19" s="445"/>
      <c r="CZ19" s="445"/>
      <c r="DA19" s="445"/>
      <c r="DB19" s="445"/>
      <c r="DC19" s="445"/>
      <c r="DD19" s="445"/>
      <c r="DE19" s="445"/>
      <c r="DF19" s="445"/>
      <c r="DG19" s="445"/>
      <c r="DH19" s="445"/>
      <c r="DI19" s="445"/>
      <c r="DJ19" s="445"/>
      <c r="DK19" s="445"/>
      <c r="DL19" s="445"/>
      <c r="DM19" s="445"/>
      <c r="DN19" s="445"/>
      <c r="DO19" s="445"/>
      <c r="DP19" s="445"/>
      <c r="DQ19" s="445"/>
      <c r="DR19" s="445"/>
      <c r="DS19" s="445"/>
      <c r="DT19" s="445"/>
      <c r="DU19" s="445"/>
      <c r="DV19" s="445"/>
      <c r="DW19" s="445"/>
      <c r="DX19" s="445"/>
      <c r="DY19" s="445"/>
      <c r="DZ19" s="445"/>
      <c r="EA19" s="445"/>
      <c r="EB19" s="445"/>
      <c r="EC19" s="445"/>
      <c r="ED19" s="445"/>
      <c r="EE19" s="445"/>
      <c r="EF19" s="445"/>
      <c r="EG19" s="445"/>
      <c r="EH19" s="445"/>
      <c r="EI19" s="445"/>
      <c r="EJ19" s="445"/>
      <c r="EK19" s="445"/>
      <c r="EL19" s="445"/>
      <c r="EM19" s="445"/>
      <c r="EN19" s="445"/>
      <c r="EO19" s="445"/>
      <c r="EP19" s="445"/>
      <c r="EQ19" s="445"/>
      <c r="ER19" s="445"/>
      <c r="ES19" s="445"/>
      <c r="ET19" s="445"/>
      <c r="EU19" s="445"/>
      <c r="EV19" s="445"/>
      <c r="EW19" s="445"/>
      <c r="EX19" s="445"/>
      <c r="EY19" s="445"/>
      <c r="EZ19" s="445"/>
      <c r="FA19" s="445"/>
      <c r="FB19" s="445"/>
    </row>
    <row r="20" spans="1:158" s="434" customFormat="1" ht="55.2" customHeight="1">
      <c r="A20" s="659"/>
      <c r="B20" s="520"/>
      <c r="C20" s="520"/>
      <c r="D20" s="519"/>
      <c r="E20" s="520"/>
      <c r="F20" s="520"/>
      <c r="G20" s="520"/>
      <c r="H20" s="520"/>
      <c r="I20" s="520"/>
      <c r="J20" s="520"/>
      <c r="K20" s="520"/>
      <c r="L20" s="520"/>
      <c r="M20" s="520"/>
      <c r="N20" s="520"/>
      <c r="O20" s="520"/>
      <c r="P20" s="520"/>
      <c r="Q20" s="520"/>
      <c r="R20" s="520"/>
      <c r="S20" s="520"/>
      <c r="T20" s="520"/>
      <c r="U20" s="520"/>
      <c r="V20" s="520"/>
      <c r="W20" s="520"/>
      <c r="X20" s="520"/>
      <c r="Y20" s="520"/>
      <c r="Z20" s="520"/>
      <c r="AA20" s="520"/>
      <c r="AB20" s="520"/>
      <c r="AC20" s="520"/>
      <c r="AD20" s="432"/>
      <c r="AE20" s="431"/>
      <c r="AF20" s="433"/>
      <c r="AG20" s="557" t="str">
        <f t="shared" si="0"/>
        <v/>
      </c>
      <c r="AH20" s="558" t="str">
        <f t="shared" si="1"/>
        <v/>
      </c>
      <c r="AI20" s="558" t="str">
        <f t="shared" si="2"/>
        <v/>
      </c>
      <c r="AJ20" s="558" t="str">
        <f t="shared" si="3"/>
        <v/>
      </c>
      <c r="AK20" s="558" t="str">
        <f t="shared" si="4"/>
        <v/>
      </c>
      <c r="AL20" s="558" t="str">
        <f t="shared" si="5"/>
        <v/>
      </c>
      <c r="AM20" s="558" t="str">
        <f t="shared" si="6"/>
        <v/>
      </c>
      <c r="AN20" s="558" t="str">
        <f t="shared" si="7"/>
        <v/>
      </c>
      <c r="AO20" s="557" t="str">
        <f t="shared" si="8"/>
        <v/>
      </c>
      <c r="AP20" s="557" t="str">
        <f t="shared" si="9"/>
        <v/>
      </c>
      <c r="AQ20" s="445"/>
      <c r="AR20" s="559" t="str">
        <f t="shared" si="10"/>
        <v/>
      </c>
      <c r="AS20" s="560" t="str">
        <f t="shared" si="11"/>
        <v/>
      </c>
      <c r="AT20" s="561" t="str">
        <f t="shared" si="12"/>
        <v/>
      </c>
      <c r="AU20" s="561" t="str">
        <f t="shared" si="13"/>
        <v/>
      </c>
      <c r="AV20" s="444"/>
      <c r="AW20" s="558" t="str">
        <f t="shared" si="14"/>
        <v/>
      </c>
      <c r="AX20" s="557" t="str">
        <f t="shared" si="15"/>
        <v/>
      </c>
      <c r="AY20" s="557" t="str">
        <f t="shared" si="16"/>
        <v/>
      </c>
      <c r="AZ20" s="444"/>
      <c r="BA20" s="562" t="str">
        <f t="shared" si="27"/>
        <v/>
      </c>
      <c r="BB20" s="445"/>
      <c r="BC20" s="563" t="str">
        <f t="shared" si="18"/>
        <v/>
      </c>
      <c r="BD20" s="563" t="str">
        <f t="shared" si="18"/>
        <v/>
      </c>
      <c r="BE20" s="563" t="str">
        <f t="shared" si="18"/>
        <v/>
      </c>
      <c r="BF20" s="563" t="str">
        <f t="shared" si="18"/>
        <v/>
      </c>
      <c r="BG20" s="563" t="str">
        <f t="shared" si="18"/>
        <v/>
      </c>
      <c r="BH20" s="563" t="str">
        <f t="shared" si="18"/>
        <v/>
      </c>
      <c r="BI20" s="563" t="str">
        <f t="shared" si="18"/>
        <v/>
      </c>
      <c r="BJ20" s="563" t="str">
        <f t="shared" si="18"/>
        <v/>
      </c>
      <c r="BK20" s="563" t="str">
        <f t="shared" si="18"/>
        <v/>
      </c>
      <c r="BL20" s="563" t="str">
        <f t="shared" si="18"/>
        <v/>
      </c>
      <c r="BM20" s="563" t="str">
        <f t="shared" si="18"/>
        <v/>
      </c>
      <c r="BN20" s="563" t="str">
        <f t="shared" si="19"/>
        <v/>
      </c>
      <c r="BO20" s="563" t="str">
        <f t="shared" si="19"/>
        <v/>
      </c>
      <c r="BP20" s="563" t="str">
        <f t="shared" si="19"/>
        <v/>
      </c>
      <c r="BQ20" s="563" t="str">
        <f t="shared" si="19"/>
        <v/>
      </c>
      <c r="BR20" s="563" t="str">
        <f t="shared" si="20"/>
        <v/>
      </c>
      <c r="BS20" s="563" t="str">
        <f t="shared" si="20"/>
        <v/>
      </c>
      <c r="BT20" s="563" t="str">
        <f t="shared" si="20"/>
        <v/>
      </c>
      <c r="BU20" s="563" t="str">
        <f t="shared" si="20"/>
        <v/>
      </c>
      <c r="BV20" s="563" t="str">
        <f t="shared" si="21"/>
        <v/>
      </c>
      <c r="BW20" s="563" t="str">
        <f t="shared" si="21"/>
        <v/>
      </c>
      <c r="BX20" s="563" t="str">
        <f t="shared" si="21"/>
        <v/>
      </c>
      <c r="BY20" s="563" t="str">
        <f t="shared" si="21"/>
        <v/>
      </c>
      <c r="BZ20" s="563" t="str">
        <f t="shared" si="22"/>
        <v/>
      </c>
      <c r="CA20" s="563" t="str">
        <f t="shared" si="22"/>
        <v/>
      </c>
      <c r="CB20" s="563" t="str">
        <f t="shared" si="22"/>
        <v/>
      </c>
      <c r="CC20" s="563" t="str">
        <f t="shared" si="22"/>
        <v/>
      </c>
      <c r="CD20" s="563" t="str">
        <f t="shared" si="23"/>
        <v/>
      </c>
      <c r="CE20" s="563" t="str">
        <f t="shared" si="23"/>
        <v/>
      </c>
      <c r="CF20" s="563" t="str">
        <f t="shared" si="24"/>
        <v/>
      </c>
      <c r="CG20" s="563" t="str">
        <f t="shared" si="18"/>
        <v/>
      </c>
      <c r="CH20" s="445"/>
      <c r="CI20" s="563" t="str">
        <f t="shared" si="25"/>
        <v/>
      </c>
      <c r="CJ20" s="563" t="str">
        <f t="shared" si="26"/>
        <v/>
      </c>
      <c r="CK20" s="563" t="str">
        <f t="shared" si="26"/>
        <v/>
      </c>
      <c r="CL20" s="563" t="str">
        <f t="shared" si="26"/>
        <v xml:space="preserve">
</v>
      </c>
      <c r="CM20" s="563" t="str">
        <f t="shared" si="26"/>
        <v xml:space="preserve">
</v>
      </c>
      <c r="CN20" s="563" t="str">
        <f t="shared" si="26"/>
        <v xml:space="preserve">
</v>
      </c>
      <c r="CO20" s="445"/>
      <c r="CP20" s="444"/>
      <c r="CQ20" s="445"/>
      <c r="CR20" s="445"/>
      <c r="CS20" s="445"/>
      <c r="CT20" s="445"/>
      <c r="CU20" s="445"/>
      <c r="CV20" s="445"/>
      <c r="CW20" s="445"/>
      <c r="CX20" s="445"/>
      <c r="CY20" s="445"/>
      <c r="CZ20" s="445"/>
      <c r="DA20" s="445"/>
      <c r="DB20" s="445"/>
      <c r="DC20" s="445"/>
      <c r="DD20" s="445"/>
      <c r="DE20" s="445"/>
      <c r="DF20" s="445"/>
      <c r="DG20" s="445"/>
      <c r="DH20" s="445"/>
      <c r="DI20" s="445"/>
      <c r="DJ20" s="445"/>
      <c r="DK20" s="445"/>
      <c r="DL20" s="445"/>
      <c r="DM20" s="445"/>
      <c r="DN20" s="445"/>
      <c r="DO20" s="445"/>
      <c r="DP20" s="445"/>
      <c r="DQ20" s="445"/>
      <c r="DR20" s="445"/>
      <c r="DS20" s="445"/>
      <c r="DT20" s="445"/>
      <c r="DU20" s="445"/>
      <c r="DV20" s="445"/>
      <c r="DW20" s="445"/>
      <c r="DX20" s="445"/>
      <c r="DY20" s="445"/>
      <c r="DZ20" s="445"/>
      <c r="EA20" s="445"/>
      <c r="EB20" s="445"/>
      <c r="EC20" s="445"/>
      <c r="ED20" s="445"/>
      <c r="EE20" s="445"/>
      <c r="EF20" s="445"/>
      <c r="EG20" s="445"/>
      <c r="EH20" s="445"/>
      <c r="EI20" s="445"/>
      <c r="EJ20" s="445"/>
      <c r="EK20" s="445"/>
      <c r="EL20" s="445"/>
      <c r="EM20" s="445"/>
      <c r="EN20" s="445"/>
      <c r="EO20" s="445"/>
      <c r="EP20" s="445"/>
      <c r="EQ20" s="445"/>
      <c r="ER20" s="445"/>
      <c r="ES20" s="445"/>
      <c r="ET20" s="445"/>
      <c r="EU20" s="445"/>
      <c r="EV20" s="445"/>
      <c r="EW20" s="445"/>
      <c r="EX20" s="445"/>
      <c r="EY20" s="445"/>
      <c r="EZ20" s="445"/>
      <c r="FA20" s="445"/>
      <c r="FB20" s="445"/>
    </row>
    <row r="21" spans="1:158" s="463" customFormat="1" ht="55.2" customHeight="1">
      <c r="A21" s="659"/>
      <c r="B21" s="520"/>
      <c r="C21" s="520"/>
      <c r="D21" s="519"/>
      <c r="E21" s="520"/>
      <c r="F21" s="520"/>
      <c r="G21" s="520"/>
      <c r="H21" s="520"/>
      <c r="I21" s="520"/>
      <c r="J21" s="520"/>
      <c r="K21" s="520"/>
      <c r="L21" s="520"/>
      <c r="M21" s="520"/>
      <c r="N21" s="520"/>
      <c r="O21" s="520"/>
      <c r="P21" s="520"/>
      <c r="Q21" s="520"/>
      <c r="R21" s="520"/>
      <c r="S21" s="520"/>
      <c r="T21" s="520"/>
      <c r="U21" s="520"/>
      <c r="V21" s="520"/>
      <c r="W21" s="520"/>
      <c r="X21" s="520"/>
      <c r="Y21" s="520"/>
      <c r="Z21" s="520"/>
      <c r="AA21" s="520"/>
      <c r="AB21" s="520"/>
      <c r="AC21" s="520"/>
      <c r="AD21" s="432"/>
      <c r="AE21" s="431"/>
      <c r="AF21" s="433"/>
      <c r="AG21" s="557" t="str">
        <f t="shared" si="0"/>
        <v/>
      </c>
      <c r="AH21" s="558" t="str">
        <f t="shared" si="1"/>
        <v/>
      </c>
      <c r="AI21" s="558" t="str">
        <f t="shared" si="2"/>
        <v/>
      </c>
      <c r="AJ21" s="558" t="str">
        <f t="shared" si="3"/>
        <v/>
      </c>
      <c r="AK21" s="558" t="str">
        <f t="shared" si="4"/>
        <v/>
      </c>
      <c r="AL21" s="558" t="str">
        <f t="shared" si="5"/>
        <v/>
      </c>
      <c r="AM21" s="558" t="str">
        <f t="shared" si="6"/>
        <v/>
      </c>
      <c r="AN21" s="558" t="str">
        <f t="shared" si="7"/>
        <v/>
      </c>
      <c r="AO21" s="557" t="str">
        <f t="shared" si="8"/>
        <v/>
      </c>
      <c r="AP21" s="557" t="str">
        <f t="shared" si="9"/>
        <v/>
      </c>
      <c r="AQ21" s="445"/>
      <c r="AR21" s="559" t="str">
        <f t="shared" si="10"/>
        <v/>
      </c>
      <c r="AS21" s="560" t="str">
        <f t="shared" si="11"/>
        <v/>
      </c>
      <c r="AT21" s="561" t="str">
        <f t="shared" si="12"/>
        <v/>
      </c>
      <c r="AU21" s="561" t="str">
        <f t="shared" si="13"/>
        <v/>
      </c>
      <c r="AV21" s="444"/>
      <c r="AW21" s="558" t="str">
        <f t="shared" si="14"/>
        <v/>
      </c>
      <c r="AX21" s="557" t="str">
        <f t="shared" si="15"/>
        <v/>
      </c>
      <c r="AY21" s="557" t="str">
        <f t="shared" si="16"/>
        <v/>
      </c>
      <c r="AZ21" s="444"/>
      <c r="BA21" s="562" t="str">
        <f t="shared" si="27"/>
        <v/>
      </c>
      <c r="BB21" s="445"/>
      <c r="BC21" s="563" t="str">
        <f t="shared" si="18"/>
        <v/>
      </c>
      <c r="BD21" s="563" t="str">
        <f t="shared" si="18"/>
        <v/>
      </c>
      <c r="BE21" s="563" t="str">
        <f t="shared" si="18"/>
        <v/>
      </c>
      <c r="BF21" s="563" t="str">
        <f t="shared" si="18"/>
        <v/>
      </c>
      <c r="BG21" s="563" t="str">
        <f t="shared" si="18"/>
        <v/>
      </c>
      <c r="BH21" s="563" t="str">
        <f t="shared" si="18"/>
        <v/>
      </c>
      <c r="BI21" s="563" t="str">
        <f t="shared" si="18"/>
        <v/>
      </c>
      <c r="BJ21" s="563" t="str">
        <f t="shared" si="18"/>
        <v/>
      </c>
      <c r="BK21" s="563" t="str">
        <f t="shared" si="18"/>
        <v/>
      </c>
      <c r="BL21" s="563" t="str">
        <f t="shared" si="18"/>
        <v/>
      </c>
      <c r="BM21" s="563" t="str">
        <f t="shared" si="18"/>
        <v/>
      </c>
      <c r="BN21" s="563" t="str">
        <f t="shared" si="19"/>
        <v/>
      </c>
      <c r="BO21" s="563" t="str">
        <f t="shared" si="19"/>
        <v/>
      </c>
      <c r="BP21" s="563" t="str">
        <f t="shared" si="19"/>
        <v/>
      </c>
      <c r="BQ21" s="563" t="str">
        <f t="shared" si="19"/>
        <v/>
      </c>
      <c r="BR21" s="563" t="str">
        <f t="shared" si="20"/>
        <v/>
      </c>
      <c r="BS21" s="563" t="str">
        <f t="shared" si="20"/>
        <v/>
      </c>
      <c r="BT21" s="563" t="str">
        <f t="shared" si="20"/>
        <v/>
      </c>
      <c r="BU21" s="563" t="str">
        <f t="shared" si="20"/>
        <v/>
      </c>
      <c r="BV21" s="563" t="str">
        <f t="shared" si="21"/>
        <v/>
      </c>
      <c r="BW21" s="563" t="str">
        <f t="shared" si="21"/>
        <v/>
      </c>
      <c r="BX21" s="563" t="str">
        <f t="shared" si="21"/>
        <v/>
      </c>
      <c r="BY21" s="563" t="str">
        <f t="shared" si="21"/>
        <v/>
      </c>
      <c r="BZ21" s="563" t="str">
        <f t="shared" si="22"/>
        <v/>
      </c>
      <c r="CA21" s="563" t="str">
        <f t="shared" si="22"/>
        <v/>
      </c>
      <c r="CB21" s="563" t="str">
        <f t="shared" si="22"/>
        <v/>
      </c>
      <c r="CC21" s="563" t="str">
        <f t="shared" si="22"/>
        <v/>
      </c>
      <c r="CD21" s="563" t="str">
        <f t="shared" si="23"/>
        <v/>
      </c>
      <c r="CE21" s="563" t="str">
        <f t="shared" si="23"/>
        <v/>
      </c>
      <c r="CF21" s="563" t="str">
        <f t="shared" si="24"/>
        <v/>
      </c>
      <c r="CG21" s="563" t="str">
        <f t="shared" si="18"/>
        <v/>
      </c>
      <c r="CH21" s="445"/>
      <c r="CI21" s="563" t="str">
        <f t="shared" si="25"/>
        <v/>
      </c>
      <c r="CJ21" s="563" t="str">
        <f t="shared" si="26"/>
        <v/>
      </c>
      <c r="CK21" s="563" t="str">
        <f t="shared" si="26"/>
        <v/>
      </c>
      <c r="CL21" s="563" t="str">
        <f t="shared" si="26"/>
        <v xml:space="preserve">
</v>
      </c>
      <c r="CM21" s="563" t="str">
        <f t="shared" si="26"/>
        <v xml:space="preserve">
</v>
      </c>
      <c r="CN21" s="563" t="str">
        <f t="shared" si="26"/>
        <v xml:space="preserve">
</v>
      </c>
      <c r="CO21" s="444"/>
      <c r="CP21" s="444"/>
      <c r="CQ21" s="444"/>
      <c r="CR21" s="444"/>
      <c r="CS21" s="444"/>
      <c r="CT21" s="444"/>
      <c r="CU21" s="444"/>
      <c r="CV21" s="444"/>
      <c r="CW21" s="444"/>
      <c r="CX21" s="444"/>
      <c r="CY21" s="444"/>
      <c r="CZ21" s="444"/>
      <c r="DA21" s="444"/>
      <c r="DB21" s="444"/>
      <c r="DC21" s="444"/>
      <c r="DD21" s="444"/>
      <c r="DE21" s="444"/>
      <c r="DF21" s="444"/>
      <c r="DG21" s="444"/>
      <c r="DH21" s="444"/>
      <c r="DI21" s="444"/>
      <c r="DJ21" s="444"/>
      <c r="DK21" s="444"/>
      <c r="DL21" s="444"/>
      <c r="DM21" s="444"/>
      <c r="DN21" s="444"/>
      <c r="DO21" s="444"/>
      <c r="DP21" s="444"/>
      <c r="DQ21" s="444"/>
      <c r="DR21" s="444"/>
      <c r="DS21" s="444"/>
      <c r="DT21" s="444"/>
      <c r="DU21" s="444"/>
      <c r="DV21" s="444"/>
      <c r="DW21" s="444"/>
      <c r="DX21" s="444"/>
      <c r="DY21" s="444"/>
      <c r="DZ21" s="444"/>
      <c r="EA21" s="444"/>
      <c r="EB21" s="444"/>
      <c r="EC21" s="444"/>
      <c r="ED21" s="444"/>
      <c r="EE21" s="444"/>
      <c r="EF21" s="444"/>
      <c r="EG21" s="444"/>
      <c r="EH21" s="444"/>
      <c r="EI21" s="444"/>
      <c r="EJ21" s="444"/>
      <c r="EK21" s="444"/>
      <c r="EL21" s="444"/>
      <c r="EM21" s="444"/>
      <c r="EN21" s="444"/>
      <c r="EO21" s="444"/>
      <c r="EP21" s="444"/>
      <c r="EQ21" s="444"/>
      <c r="ER21" s="444"/>
      <c r="ES21" s="444"/>
      <c r="ET21" s="444"/>
      <c r="EU21" s="444"/>
      <c r="EV21" s="444"/>
      <c r="EW21" s="444"/>
      <c r="EX21" s="444"/>
      <c r="EY21" s="444"/>
      <c r="EZ21" s="444"/>
      <c r="FA21" s="444"/>
      <c r="FB21" s="444"/>
    </row>
    <row r="22" spans="1:158" s="463" customFormat="1" ht="55.2" customHeight="1">
      <c r="A22" s="659"/>
      <c r="B22" s="520"/>
      <c r="C22" s="520"/>
      <c r="D22" s="519"/>
      <c r="E22" s="520"/>
      <c r="F22" s="520"/>
      <c r="G22" s="520"/>
      <c r="H22" s="520"/>
      <c r="I22" s="520"/>
      <c r="J22" s="520"/>
      <c r="K22" s="520"/>
      <c r="L22" s="520"/>
      <c r="M22" s="520"/>
      <c r="N22" s="520"/>
      <c r="O22" s="520"/>
      <c r="P22" s="520"/>
      <c r="Q22" s="520"/>
      <c r="R22" s="520"/>
      <c r="S22" s="520"/>
      <c r="T22" s="520"/>
      <c r="U22" s="520"/>
      <c r="V22" s="520"/>
      <c r="W22" s="520"/>
      <c r="X22" s="520"/>
      <c r="Y22" s="520"/>
      <c r="Z22" s="520"/>
      <c r="AA22" s="520"/>
      <c r="AB22" s="520"/>
      <c r="AC22" s="520"/>
      <c r="AD22" s="432"/>
      <c r="AE22" s="431"/>
      <c r="AF22" s="433"/>
      <c r="AG22" s="557" t="str">
        <f t="shared" si="0"/>
        <v/>
      </c>
      <c r="AH22" s="558" t="str">
        <f t="shared" si="1"/>
        <v/>
      </c>
      <c r="AI22" s="558" t="str">
        <f t="shared" si="2"/>
        <v/>
      </c>
      <c r="AJ22" s="558" t="str">
        <f t="shared" si="3"/>
        <v/>
      </c>
      <c r="AK22" s="558" t="str">
        <f t="shared" si="4"/>
        <v/>
      </c>
      <c r="AL22" s="558" t="str">
        <f t="shared" si="5"/>
        <v/>
      </c>
      <c r="AM22" s="558" t="str">
        <f t="shared" si="6"/>
        <v/>
      </c>
      <c r="AN22" s="558" t="str">
        <f t="shared" si="7"/>
        <v/>
      </c>
      <c r="AO22" s="557" t="str">
        <f t="shared" si="8"/>
        <v/>
      </c>
      <c r="AP22" s="557" t="str">
        <f t="shared" si="9"/>
        <v/>
      </c>
      <c r="AQ22" s="445"/>
      <c r="AR22" s="559" t="str">
        <f t="shared" si="10"/>
        <v/>
      </c>
      <c r="AS22" s="560" t="str">
        <f t="shared" si="11"/>
        <v/>
      </c>
      <c r="AT22" s="561" t="str">
        <f t="shared" si="12"/>
        <v/>
      </c>
      <c r="AU22" s="561" t="str">
        <f t="shared" si="13"/>
        <v/>
      </c>
      <c r="AV22" s="444"/>
      <c r="AW22" s="558" t="str">
        <f t="shared" si="14"/>
        <v/>
      </c>
      <c r="AX22" s="557" t="str">
        <f t="shared" si="15"/>
        <v/>
      </c>
      <c r="AY22" s="557" t="str">
        <f t="shared" si="16"/>
        <v/>
      </c>
      <c r="AZ22" s="444"/>
      <c r="BA22" s="562" t="str">
        <f t="shared" si="27"/>
        <v/>
      </c>
      <c r="BB22" s="445"/>
      <c r="BC22" s="563" t="str">
        <f t="shared" si="18"/>
        <v/>
      </c>
      <c r="BD22" s="563" t="str">
        <f t="shared" si="18"/>
        <v/>
      </c>
      <c r="BE22" s="563" t="str">
        <f t="shared" si="18"/>
        <v/>
      </c>
      <c r="BF22" s="563" t="str">
        <f t="shared" si="18"/>
        <v/>
      </c>
      <c r="BG22" s="563" t="str">
        <f t="shared" si="18"/>
        <v/>
      </c>
      <c r="BH22" s="563" t="str">
        <f t="shared" si="18"/>
        <v/>
      </c>
      <c r="BI22" s="563" t="str">
        <f t="shared" si="18"/>
        <v/>
      </c>
      <c r="BJ22" s="563" t="str">
        <f t="shared" si="18"/>
        <v/>
      </c>
      <c r="BK22" s="563" t="str">
        <f t="shared" si="18"/>
        <v/>
      </c>
      <c r="BL22" s="563" t="str">
        <f t="shared" si="18"/>
        <v/>
      </c>
      <c r="BM22" s="563" t="str">
        <f t="shared" si="18"/>
        <v/>
      </c>
      <c r="BN22" s="563" t="str">
        <f t="shared" si="19"/>
        <v/>
      </c>
      <c r="BO22" s="563" t="str">
        <f t="shared" si="19"/>
        <v/>
      </c>
      <c r="BP22" s="563" t="str">
        <f t="shared" si="19"/>
        <v/>
      </c>
      <c r="BQ22" s="563" t="str">
        <f t="shared" si="19"/>
        <v/>
      </c>
      <c r="BR22" s="563" t="str">
        <f t="shared" si="20"/>
        <v/>
      </c>
      <c r="BS22" s="563" t="str">
        <f t="shared" si="20"/>
        <v/>
      </c>
      <c r="BT22" s="563" t="str">
        <f t="shared" si="20"/>
        <v/>
      </c>
      <c r="BU22" s="563" t="str">
        <f t="shared" si="20"/>
        <v/>
      </c>
      <c r="BV22" s="563" t="str">
        <f t="shared" si="21"/>
        <v/>
      </c>
      <c r="BW22" s="563" t="str">
        <f t="shared" si="21"/>
        <v/>
      </c>
      <c r="BX22" s="563" t="str">
        <f t="shared" si="21"/>
        <v/>
      </c>
      <c r="BY22" s="563" t="str">
        <f t="shared" si="21"/>
        <v/>
      </c>
      <c r="BZ22" s="563" t="str">
        <f t="shared" si="22"/>
        <v/>
      </c>
      <c r="CA22" s="563" t="str">
        <f t="shared" si="22"/>
        <v/>
      </c>
      <c r="CB22" s="563" t="str">
        <f t="shared" si="22"/>
        <v/>
      </c>
      <c r="CC22" s="563" t="str">
        <f t="shared" si="22"/>
        <v/>
      </c>
      <c r="CD22" s="563" t="str">
        <f t="shared" si="23"/>
        <v/>
      </c>
      <c r="CE22" s="563" t="str">
        <f t="shared" si="23"/>
        <v/>
      </c>
      <c r="CF22" s="563" t="str">
        <f t="shared" si="24"/>
        <v/>
      </c>
      <c r="CG22" s="563" t="str">
        <f t="shared" si="18"/>
        <v/>
      </c>
      <c r="CH22" s="445"/>
      <c r="CI22" s="563" t="str">
        <f t="shared" si="25"/>
        <v/>
      </c>
      <c r="CJ22" s="563" t="str">
        <f t="shared" si="26"/>
        <v/>
      </c>
      <c r="CK22" s="563" t="str">
        <f t="shared" si="26"/>
        <v/>
      </c>
      <c r="CL22" s="563" t="str">
        <f t="shared" si="26"/>
        <v xml:space="preserve">
</v>
      </c>
      <c r="CM22" s="563" t="str">
        <f t="shared" si="26"/>
        <v xml:space="preserve">
</v>
      </c>
      <c r="CN22" s="563" t="str">
        <f t="shared" si="26"/>
        <v xml:space="preserve">
</v>
      </c>
      <c r="CO22" s="444"/>
      <c r="CP22" s="444"/>
      <c r="CQ22" s="444"/>
      <c r="CR22" s="444"/>
      <c r="CS22" s="444"/>
      <c r="CT22" s="444"/>
      <c r="CU22" s="444"/>
      <c r="CV22" s="444"/>
      <c r="CW22" s="444"/>
      <c r="CX22" s="444"/>
      <c r="CY22" s="444"/>
      <c r="CZ22" s="444"/>
      <c r="DA22" s="444"/>
      <c r="DB22" s="444"/>
      <c r="DC22" s="444"/>
      <c r="DD22" s="444"/>
      <c r="DE22" s="444"/>
      <c r="DF22" s="444"/>
      <c r="DG22" s="444"/>
      <c r="DH22" s="444"/>
      <c r="DI22" s="444"/>
      <c r="DJ22" s="444"/>
      <c r="DK22" s="444"/>
      <c r="DL22" s="444"/>
      <c r="DM22" s="444"/>
      <c r="DN22" s="444"/>
      <c r="DO22" s="444"/>
      <c r="DP22" s="444"/>
      <c r="DQ22" s="444"/>
      <c r="DR22" s="444"/>
      <c r="DS22" s="444"/>
      <c r="DT22" s="444"/>
      <c r="DU22" s="444"/>
      <c r="DV22" s="444"/>
      <c r="DW22" s="444"/>
      <c r="DX22" s="444"/>
      <c r="DY22" s="444"/>
      <c r="DZ22" s="444"/>
      <c r="EA22" s="444"/>
      <c r="EB22" s="444"/>
      <c r="EC22" s="444"/>
      <c r="ED22" s="444"/>
      <c r="EE22" s="444"/>
      <c r="EF22" s="444"/>
      <c r="EG22" s="444"/>
      <c r="EH22" s="444"/>
      <c r="EI22" s="444"/>
      <c r="EJ22" s="444"/>
      <c r="EK22" s="444"/>
      <c r="EL22" s="444"/>
      <c r="EM22" s="444"/>
      <c r="EN22" s="444"/>
      <c r="EO22" s="444"/>
      <c r="EP22" s="444"/>
      <c r="EQ22" s="444"/>
      <c r="ER22" s="444"/>
      <c r="ES22" s="444"/>
      <c r="ET22" s="444"/>
      <c r="EU22" s="444"/>
      <c r="EV22" s="444"/>
      <c r="EW22" s="444"/>
      <c r="EX22" s="444"/>
      <c r="EY22" s="444"/>
      <c r="EZ22" s="444"/>
      <c r="FA22" s="444"/>
      <c r="FB22" s="444"/>
    </row>
    <row r="23" spans="1:158" s="434" customFormat="1" ht="55.2" customHeight="1">
      <c r="A23" s="659"/>
      <c r="B23" s="520"/>
      <c r="C23" s="520"/>
      <c r="D23" s="519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432"/>
      <c r="AE23" s="431"/>
      <c r="AF23" s="433"/>
      <c r="AG23" s="557" t="str">
        <f t="shared" si="0"/>
        <v/>
      </c>
      <c r="AH23" s="558" t="str">
        <f t="shared" si="1"/>
        <v/>
      </c>
      <c r="AI23" s="558" t="str">
        <f t="shared" si="2"/>
        <v/>
      </c>
      <c r="AJ23" s="558" t="str">
        <f t="shared" si="3"/>
        <v/>
      </c>
      <c r="AK23" s="558" t="str">
        <f t="shared" si="4"/>
        <v/>
      </c>
      <c r="AL23" s="558" t="str">
        <f t="shared" si="5"/>
        <v/>
      </c>
      <c r="AM23" s="558" t="str">
        <f t="shared" si="6"/>
        <v/>
      </c>
      <c r="AN23" s="558" t="str">
        <f t="shared" si="7"/>
        <v/>
      </c>
      <c r="AO23" s="557" t="str">
        <f t="shared" si="8"/>
        <v/>
      </c>
      <c r="AP23" s="557" t="str">
        <f t="shared" si="9"/>
        <v/>
      </c>
      <c r="AQ23" s="445"/>
      <c r="AR23" s="559" t="str">
        <f t="shared" si="10"/>
        <v/>
      </c>
      <c r="AS23" s="560" t="str">
        <f t="shared" si="11"/>
        <v/>
      </c>
      <c r="AT23" s="561" t="str">
        <f t="shared" si="12"/>
        <v/>
      </c>
      <c r="AU23" s="561" t="str">
        <f t="shared" si="13"/>
        <v/>
      </c>
      <c r="AV23" s="444"/>
      <c r="AW23" s="558" t="str">
        <f t="shared" si="14"/>
        <v/>
      </c>
      <c r="AX23" s="557" t="str">
        <f t="shared" si="15"/>
        <v/>
      </c>
      <c r="AY23" s="557" t="str">
        <f t="shared" si="16"/>
        <v/>
      </c>
      <c r="AZ23" s="444"/>
      <c r="BA23" s="562" t="str">
        <f t="shared" si="27"/>
        <v/>
      </c>
      <c r="BB23" s="445"/>
      <c r="BC23" s="563" t="str">
        <f t="shared" si="18"/>
        <v/>
      </c>
      <c r="BD23" s="563" t="str">
        <f t="shared" si="18"/>
        <v/>
      </c>
      <c r="BE23" s="563" t="str">
        <f t="shared" si="18"/>
        <v/>
      </c>
      <c r="BF23" s="563" t="str">
        <f t="shared" si="18"/>
        <v/>
      </c>
      <c r="BG23" s="563" t="str">
        <f t="shared" si="18"/>
        <v/>
      </c>
      <c r="BH23" s="563" t="str">
        <f t="shared" si="18"/>
        <v/>
      </c>
      <c r="BI23" s="563" t="str">
        <f t="shared" si="18"/>
        <v/>
      </c>
      <c r="BJ23" s="563" t="str">
        <f t="shared" si="18"/>
        <v/>
      </c>
      <c r="BK23" s="563" t="str">
        <f t="shared" si="18"/>
        <v/>
      </c>
      <c r="BL23" s="563" t="str">
        <f t="shared" si="18"/>
        <v/>
      </c>
      <c r="BM23" s="563" t="str">
        <f t="shared" si="18"/>
        <v/>
      </c>
      <c r="BN23" s="563" t="str">
        <f t="shared" si="19"/>
        <v/>
      </c>
      <c r="BO23" s="563" t="str">
        <f t="shared" si="19"/>
        <v/>
      </c>
      <c r="BP23" s="563" t="str">
        <f t="shared" si="19"/>
        <v/>
      </c>
      <c r="BQ23" s="563" t="str">
        <f t="shared" si="19"/>
        <v/>
      </c>
      <c r="BR23" s="563" t="str">
        <f t="shared" si="20"/>
        <v/>
      </c>
      <c r="BS23" s="563" t="str">
        <f t="shared" si="20"/>
        <v/>
      </c>
      <c r="BT23" s="563" t="str">
        <f t="shared" si="20"/>
        <v/>
      </c>
      <c r="BU23" s="563" t="str">
        <f t="shared" si="20"/>
        <v/>
      </c>
      <c r="BV23" s="563" t="str">
        <f t="shared" si="21"/>
        <v/>
      </c>
      <c r="BW23" s="563" t="str">
        <f t="shared" si="21"/>
        <v/>
      </c>
      <c r="BX23" s="563" t="str">
        <f t="shared" si="21"/>
        <v/>
      </c>
      <c r="BY23" s="563" t="str">
        <f t="shared" si="21"/>
        <v/>
      </c>
      <c r="BZ23" s="563" t="str">
        <f t="shared" si="22"/>
        <v/>
      </c>
      <c r="CA23" s="563" t="str">
        <f t="shared" si="22"/>
        <v/>
      </c>
      <c r="CB23" s="563" t="str">
        <f t="shared" si="22"/>
        <v/>
      </c>
      <c r="CC23" s="563" t="str">
        <f t="shared" si="22"/>
        <v/>
      </c>
      <c r="CD23" s="563" t="str">
        <f t="shared" si="23"/>
        <v/>
      </c>
      <c r="CE23" s="563" t="str">
        <f t="shared" si="23"/>
        <v/>
      </c>
      <c r="CF23" s="563" t="str">
        <f t="shared" si="24"/>
        <v/>
      </c>
      <c r="CG23" s="563" t="str">
        <f t="shared" si="18"/>
        <v/>
      </c>
      <c r="CH23" s="445"/>
      <c r="CI23" s="563" t="str">
        <f t="shared" si="25"/>
        <v/>
      </c>
      <c r="CJ23" s="563" t="str">
        <f t="shared" si="26"/>
        <v/>
      </c>
      <c r="CK23" s="563" t="str">
        <f t="shared" si="26"/>
        <v/>
      </c>
      <c r="CL23" s="563" t="str">
        <f t="shared" si="26"/>
        <v xml:space="preserve">
</v>
      </c>
      <c r="CM23" s="563" t="str">
        <f t="shared" si="26"/>
        <v xml:space="preserve">
</v>
      </c>
      <c r="CN23" s="563" t="str">
        <f t="shared" si="26"/>
        <v xml:space="preserve">
</v>
      </c>
      <c r="CO23" s="445"/>
      <c r="CP23" s="445"/>
      <c r="CQ23" s="445"/>
      <c r="CR23" s="445"/>
      <c r="CS23" s="445"/>
      <c r="CT23" s="445"/>
      <c r="CU23" s="445"/>
      <c r="CV23" s="445"/>
      <c r="CW23" s="445"/>
      <c r="CX23" s="445"/>
      <c r="CY23" s="445"/>
      <c r="CZ23" s="445"/>
      <c r="DA23" s="445"/>
      <c r="DB23" s="445"/>
      <c r="DC23" s="445"/>
      <c r="DD23" s="445"/>
      <c r="DE23" s="445"/>
      <c r="DF23" s="445"/>
      <c r="DG23" s="445"/>
      <c r="DH23" s="445"/>
      <c r="DI23" s="445"/>
      <c r="DJ23" s="445"/>
      <c r="DK23" s="445"/>
      <c r="DL23" s="445"/>
      <c r="DM23" s="445"/>
      <c r="DN23" s="445"/>
      <c r="DO23" s="445"/>
      <c r="DP23" s="445"/>
      <c r="DQ23" s="445"/>
      <c r="DR23" s="445"/>
      <c r="DS23" s="445"/>
      <c r="DT23" s="445"/>
      <c r="DU23" s="445"/>
      <c r="DV23" s="445"/>
      <c r="DW23" s="445"/>
      <c r="DX23" s="445"/>
      <c r="DY23" s="445"/>
      <c r="DZ23" s="445"/>
      <c r="EA23" s="445"/>
      <c r="EB23" s="445"/>
      <c r="EC23" s="445"/>
      <c r="ED23" s="445"/>
      <c r="EE23" s="445"/>
      <c r="EF23" s="445"/>
      <c r="EG23" s="445"/>
      <c r="EH23" s="445"/>
      <c r="EI23" s="445"/>
      <c r="EJ23" s="445"/>
      <c r="EK23" s="445"/>
      <c r="EL23" s="445"/>
      <c r="EM23" s="445"/>
      <c r="EN23" s="445"/>
      <c r="EO23" s="445"/>
      <c r="EP23" s="445"/>
      <c r="EQ23" s="445"/>
      <c r="ER23" s="445"/>
      <c r="ES23" s="445"/>
      <c r="ET23" s="445"/>
      <c r="EU23" s="445"/>
      <c r="EV23" s="445"/>
      <c r="EW23" s="445"/>
      <c r="EX23" s="445"/>
      <c r="EY23" s="445"/>
      <c r="EZ23" s="445"/>
      <c r="FA23" s="445"/>
      <c r="FB23" s="445"/>
    </row>
    <row r="24" spans="1:158" s="434" customFormat="1" ht="55.2" customHeight="1">
      <c r="A24" s="659"/>
      <c r="B24" s="520"/>
      <c r="C24" s="520"/>
      <c r="D24" s="519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432"/>
      <c r="AE24" s="431"/>
      <c r="AF24" s="433"/>
      <c r="AG24" s="557" t="str">
        <f t="shared" si="0"/>
        <v/>
      </c>
      <c r="AH24" s="558" t="str">
        <f t="shared" si="1"/>
        <v/>
      </c>
      <c r="AI24" s="558" t="str">
        <f t="shared" si="2"/>
        <v/>
      </c>
      <c r="AJ24" s="558" t="str">
        <f t="shared" si="3"/>
        <v/>
      </c>
      <c r="AK24" s="558" t="str">
        <f t="shared" si="4"/>
        <v/>
      </c>
      <c r="AL24" s="558" t="str">
        <f t="shared" si="5"/>
        <v/>
      </c>
      <c r="AM24" s="558" t="str">
        <f t="shared" si="6"/>
        <v/>
      </c>
      <c r="AN24" s="558" t="str">
        <f t="shared" si="7"/>
        <v/>
      </c>
      <c r="AO24" s="557" t="str">
        <f t="shared" si="8"/>
        <v/>
      </c>
      <c r="AP24" s="557" t="str">
        <f t="shared" si="9"/>
        <v/>
      </c>
      <c r="AQ24" s="445"/>
      <c r="AR24" s="559" t="str">
        <f t="shared" si="10"/>
        <v/>
      </c>
      <c r="AS24" s="560" t="str">
        <f t="shared" si="11"/>
        <v/>
      </c>
      <c r="AT24" s="561" t="str">
        <f t="shared" si="12"/>
        <v/>
      </c>
      <c r="AU24" s="561" t="str">
        <f t="shared" si="13"/>
        <v/>
      </c>
      <c r="AV24" s="444"/>
      <c r="AW24" s="558" t="str">
        <f t="shared" si="14"/>
        <v/>
      </c>
      <c r="AX24" s="557" t="str">
        <f t="shared" si="15"/>
        <v/>
      </c>
      <c r="AY24" s="557" t="str">
        <f t="shared" si="16"/>
        <v/>
      </c>
      <c r="AZ24" s="444"/>
      <c r="BA24" s="562" t="str">
        <f t="shared" si="27"/>
        <v/>
      </c>
      <c r="BB24" s="445"/>
      <c r="BC24" s="563" t="str">
        <f t="shared" si="18"/>
        <v/>
      </c>
      <c r="BD24" s="563" t="str">
        <f t="shared" si="18"/>
        <v/>
      </c>
      <c r="BE24" s="563" t="str">
        <f t="shared" si="18"/>
        <v/>
      </c>
      <c r="BF24" s="563" t="str">
        <f t="shared" si="18"/>
        <v/>
      </c>
      <c r="BG24" s="563" t="str">
        <f t="shared" si="18"/>
        <v/>
      </c>
      <c r="BH24" s="563" t="str">
        <f t="shared" si="18"/>
        <v/>
      </c>
      <c r="BI24" s="563" t="str">
        <f t="shared" si="18"/>
        <v/>
      </c>
      <c r="BJ24" s="563" t="str">
        <f t="shared" si="18"/>
        <v/>
      </c>
      <c r="BK24" s="563" t="str">
        <f t="shared" si="18"/>
        <v/>
      </c>
      <c r="BL24" s="563" t="str">
        <f t="shared" si="18"/>
        <v/>
      </c>
      <c r="BM24" s="563" t="str">
        <f t="shared" si="18"/>
        <v/>
      </c>
      <c r="BN24" s="563" t="str">
        <f t="shared" si="19"/>
        <v/>
      </c>
      <c r="BO24" s="563" t="str">
        <f t="shared" si="19"/>
        <v/>
      </c>
      <c r="BP24" s="563" t="str">
        <f t="shared" si="19"/>
        <v/>
      </c>
      <c r="BQ24" s="563" t="str">
        <f t="shared" si="19"/>
        <v/>
      </c>
      <c r="BR24" s="563" t="str">
        <f t="shared" si="20"/>
        <v/>
      </c>
      <c r="BS24" s="563" t="str">
        <f t="shared" si="20"/>
        <v/>
      </c>
      <c r="BT24" s="563" t="str">
        <f t="shared" si="20"/>
        <v/>
      </c>
      <c r="BU24" s="563" t="str">
        <f t="shared" si="20"/>
        <v/>
      </c>
      <c r="BV24" s="563" t="str">
        <f t="shared" si="21"/>
        <v/>
      </c>
      <c r="BW24" s="563" t="str">
        <f t="shared" si="21"/>
        <v/>
      </c>
      <c r="BX24" s="563" t="str">
        <f t="shared" si="21"/>
        <v/>
      </c>
      <c r="BY24" s="563" t="str">
        <f t="shared" si="21"/>
        <v/>
      </c>
      <c r="BZ24" s="563" t="str">
        <f t="shared" si="22"/>
        <v/>
      </c>
      <c r="CA24" s="563" t="str">
        <f t="shared" si="22"/>
        <v/>
      </c>
      <c r="CB24" s="563" t="str">
        <f t="shared" si="22"/>
        <v/>
      </c>
      <c r="CC24" s="563" t="str">
        <f t="shared" si="22"/>
        <v/>
      </c>
      <c r="CD24" s="563" t="str">
        <f t="shared" si="23"/>
        <v/>
      </c>
      <c r="CE24" s="563" t="str">
        <f t="shared" si="23"/>
        <v/>
      </c>
      <c r="CF24" s="563" t="str">
        <f t="shared" si="24"/>
        <v/>
      </c>
      <c r="CG24" s="563" t="str">
        <f t="shared" si="18"/>
        <v/>
      </c>
      <c r="CH24" s="445"/>
      <c r="CI24" s="563" t="str">
        <f t="shared" si="25"/>
        <v/>
      </c>
      <c r="CJ24" s="563" t="str">
        <f t="shared" si="26"/>
        <v/>
      </c>
      <c r="CK24" s="563" t="str">
        <f t="shared" si="26"/>
        <v/>
      </c>
      <c r="CL24" s="563" t="str">
        <f t="shared" si="26"/>
        <v xml:space="preserve">
</v>
      </c>
      <c r="CM24" s="563" t="str">
        <f t="shared" si="26"/>
        <v xml:space="preserve">
</v>
      </c>
      <c r="CN24" s="563" t="str">
        <f t="shared" si="26"/>
        <v xml:space="preserve">
</v>
      </c>
      <c r="CO24" s="445"/>
      <c r="CP24" s="445"/>
      <c r="CQ24" s="445"/>
      <c r="CR24" s="445"/>
      <c r="CS24" s="445"/>
      <c r="CT24" s="445"/>
      <c r="CU24" s="445"/>
      <c r="CV24" s="445"/>
      <c r="CW24" s="445"/>
      <c r="CX24" s="445"/>
      <c r="CY24" s="445"/>
      <c r="CZ24" s="445"/>
      <c r="DA24" s="445"/>
      <c r="DB24" s="445"/>
      <c r="DC24" s="445"/>
      <c r="DD24" s="445"/>
      <c r="DE24" s="445"/>
      <c r="DF24" s="445"/>
      <c r="DG24" s="445"/>
      <c r="DH24" s="445"/>
      <c r="DI24" s="445"/>
      <c r="DJ24" s="445"/>
      <c r="DK24" s="445"/>
      <c r="DL24" s="445"/>
      <c r="DM24" s="445"/>
      <c r="DN24" s="445"/>
      <c r="DO24" s="445"/>
      <c r="DP24" s="445"/>
      <c r="DQ24" s="445"/>
      <c r="DR24" s="445"/>
      <c r="DS24" s="445"/>
      <c r="DT24" s="445"/>
      <c r="DU24" s="445"/>
      <c r="DV24" s="445"/>
      <c r="DW24" s="445"/>
      <c r="DX24" s="445"/>
      <c r="DY24" s="445"/>
      <c r="DZ24" s="445"/>
      <c r="EA24" s="445"/>
      <c r="EB24" s="445"/>
      <c r="EC24" s="445"/>
      <c r="ED24" s="445"/>
      <c r="EE24" s="445"/>
      <c r="EF24" s="445"/>
      <c r="EG24" s="445"/>
      <c r="EH24" s="445"/>
      <c r="EI24" s="445"/>
      <c r="EJ24" s="445"/>
      <c r="EK24" s="445"/>
      <c r="EL24" s="445"/>
      <c r="EM24" s="445"/>
      <c r="EN24" s="445"/>
      <c r="EO24" s="445"/>
      <c r="EP24" s="445"/>
      <c r="EQ24" s="445"/>
      <c r="ER24" s="445"/>
      <c r="ES24" s="445"/>
      <c r="ET24" s="445"/>
      <c r="EU24" s="445"/>
      <c r="EV24" s="445"/>
      <c r="EW24" s="445"/>
      <c r="EX24" s="445"/>
      <c r="EY24" s="445"/>
      <c r="EZ24" s="445"/>
      <c r="FA24" s="445"/>
      <c r="FB24" s="445"/>
    </row>
    <row r="25" spans="1:158" s="434" customFormat="1" ht="55.2" customHeight="1">
      <c r="A25" s="659"/>
      <c r="B25" s="520"/>
      <c r="C25" s="520"/>
      <c r="D25" s="519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432"/>
      <c r="AE25" s="431"/>
      <c r="AF25" s="433"/>
      <c r="AG25" s="557" t="str">
        <f t="shared" si="0"/>
        <v/>
      </c>
      <c r="AH25" s="558" t="str">
        <f t="shared" si="1"/>
        <v/>
      </c>
      <c r="AI25" s="558" t="str">
        <f t="shared" si="2"/>
        <v/>
      </c>
      <c r="AJ25" s="558" t="str">
        <f t="shared" si="3"/>
        <v/>
      </c>
      <c r="AK25" s="558" t="str">
        <f t="shared" si="4"/>
        <v/>
      </c>
      <c r="AL25" s="558" t="str">
        <f t="shared" si="5"/>
        <v/>
      </c>
      <c r="AM25" s="558" t="str">
        <f t="shared" si="6"/>
        <v/>
      </c>
      <c r="AN25" s="558" t="str">
        <f t="shared" si="7"/>
        <v/>
      </c>
      <c r="AO25" s="557" t="str">
        <f t="shared" si="8"/>
        <v/>
      </c>
      <c r="AP25" s="557" t="str">
        <f t="shared" si="9"/>
        <v/>
      </c>
      <c r="AQ25" s="445"/>
      <c r="AR25" s="559" t="str">
        <f t="shared" si="10"/>
        <v/>
      </c>
      <c r="AS25" s="560" t="str">
        <f t="shared" si="11"/>
        <v/>
      </c>
      <c r="AT25" s="561" t="str">
        <f t="shared" si="12"/>
        <v/>
      </c>
      <c r="AU25" s="561" t="str">
        <f t="shared" si="13"/>
        <v/>
      </c>
      <c r="AV25" s="444"/>
      <c r="AW25" s="558" t="str">
        <f t="shared" si="14"/>
        <v/>
      </c>
      <c r="AX25" s="557" t="str">
        <f t="shared" si="15"/>
        <v/>
      </c>
      <c r="AY25" s="557" t="str">
        <f t="shared" si="16"/>
        <v/>
      </c>
      <c r="AZ25" s="444"/>
      <c r="BA25" s="562" t="str">
        <f t="shared" si="27"/>
        <v/>
      </c>
      <c r="BB25" s="445"/>
      <c r="BC25" s="563" t="str">
        <f t="shared" ref="BC25:CG41" si="28">IF(BC$10=$BA25,IF($AB25="","","Complaint: "&amp;$AB25)&amp;CHAR(10)&amp;IF($AC25="","","Action Taken: "&amp;$AC25),"")</f>
        <v/>
      </c>
      <c r="BD25" s="563" t="str">
        <f t="shared" si="28"/>
        <v/>
      </c>
      <c r="BE25" s="563" t="str">
        <f t="shared" si="28"/>
        <v/>
      </c>
      <c r="BF25" s="563" t="str">
        <f t="shared" si="28"/>
        <v/>
      </c>
      <c r="BG25" s="563" t="str">
        <f t="shared" si="28"/>
        <v/>
      </c>
      <c r="BH25" s="563" t="str">
        <f t="shared" si="28"/>
        <v/>
      </c>
      <c r="BI25" s="563" t="str">
        <f t="shared" si="28"/>
        <v/>
      </c>
      <c r="BJ25" s="563" t="str">
        <f t="shared" si="28"/>
        <v/>
      </c>
      <c r="BK25" s="563" t="str">
        <f t="shared" si="28"/>
        <v/>
      </c>
      <c r="BL25" s="563" t="str">
        <f t="shared" si="28"/>
        <v/>
      </c>
      <c r="BM25" s="563" t="str">
        <f t="shared" si="28"/>
        <v/>
      </c>
      <c r="BN25" s="563" t="str">
        <f t="shared" si="19"/>
        <v/>
      </c>
      <c r="BO25" s="563" t="str">
        <f t="shared" si="19"/>
        <v/>
      </c>
      <c r="BP25" s="563" t="str">
        <f t="shared" si="19"/>
        <v/>
      </c>
      <c r="BQ25" s="563" t="str">
        <f t="shared" si="19"/>
        <v/>
      </c>
      <c r="BR25" s="563" t="str">
        <f t="shared" si="20"/>
        <v/>
      </c>
      <c r="BS25" s="563" t="str">
        <f t="shared" si="20"/>
        <v/>
      </c>
      <c r="BT25" s="563" t="str">
        <f t="shared" si="20"/>
        <v/>
      </c>
      <c r="BU25" s="563" t="str">
        <f t="shared" si="20"/>
        <v/>
      </c>
      <c r="BV25" s="563" t="str">
        <f t="shared" si="21"/>
        <v/>
      </c>
      <c r="BW25" s="563" t="str">
        <f t="shared" si="21"/>
        <v/>
      </c>
      <c r="BX25" s="563" t="str">
        <f t="shared" si="21"/>
        <v/>
      </c>
      <c r="BY25" s="563" t="str">
        <f t="shared" si="21"/>
        <v/>
      </c>
      <c r="BZ25" s="563" t="str">
        <f t="shared" si="22"/>
        <v/>
      </c>
      <c r="CA25" s="563" t="str">
        <f t="shared" si="22"/>
        <v/>
      </c>
      <c r="CB25" s="563" t="str">
        <f t="shared" si="22"/>
        <v/>
      </c>
      <c r="CC25" s="563" t="str">
        <f t="shared" si="22"/>
        <v/>
      </c>
      <c r="CD25" s="563" t="str">
        <f t="shared" si="23"/>
        <v/>
      </c>
      <c r="CE25" s="563" t="str">
        <f t="shared" si="23"/>
        <v/>
      </c>
      <c r="CF25" s="563" t="str">
        <f t="shared" si="24"/>
        <v/>
      </c>
      <c r="CG25" s="563" t="str">
        <f t="shared" si="28"/>
        <v/>
      </c>
      <c r="CH25" s="445"/>
      <c r="CI25" s="563" t="str">
        <f t="shared" si="25"/>
        <v/>
      </c>
      <c r="CJ25" s="563" t="str">
        <f t="shared" si="25"/>
        <v/>
      </c>
      <c r="CK25" s="563" t="str">
        <f t="shared" si="25"/>
        <v/>
      </c>
      <c r="CL25" s="563" t="str">
        <f t="shared" si="25"/>
        <v xml:space="preserve">
</v>
      </c>
      <c r="CM25" s="563" t="str">
        <f t="shared" si="25"/>
        <v xml:space="preserve">
</v>
      </c>
      <c r="CN25" s="563" t="str">
        <f t="shared" si="25"/>
        <v xml:space="preserve">
</v>
      </c>
      <c r="CO25" s="445"/>
      <c r="CP25" s="445"/>
      <c r="CQ25" s="445"/>
      <c r="CR25" s="445"/>
      <c r="CS25" s="445"/>
      <c r="CT25" s="445"/>
      <c r="CU25" s="445"/>
      <c r="CV25" s="445"/>
      <c r="CW25" s="445"/>
      <c r="CX25" s="445"/>
      <c r="CY25" s="445"/>
      <c r="CZ25" s="445"/>
      <c r="DA25" s="445"/>
      <c r="DB25" s="445"/>
      <c r="DC25" s="445"/>
      <c r="DD25" s="445"/>
      <c r="DE25" s="445"/>
      <c r="DF25" s="445"/>
      <c r="DG25" s="445"/>
      <c r="DH25" s="445"/>
      <c r="DI25" s="445"/>
      <c r="DJ25" s="445"/>
      <c r="DK25" s="445"/>
      <c r="DL25" s="445"/>
      <c r="DM25" s="445"/>
      <c r="DN25" s="445"/>
      <c r="DO25" s="445"/>
      <c r="DP25" s="445"/>
      <c r="DQ25" s="445"/>
      <c r="DR25" s="445"/>
      <c r="DS25" s="445"/>
      <c r="DT25" s="445"/>
      <c r="DU25" s="445"/>
      <c r="DV25" s="445"/>
      <c r="DW25" s="445"/>
      <c r="DX25" s="445"/>
      <c r="DY25" s="445"/>
      <c r="DZ25" s="445"/>
      <c r="EA25" s="445"/>
      <c r="EB25" s="445"/>
      <c r="EC25" s="445"/>
      <c r="ED25" s="445"/>
      <c r="EE25" s="445"/>
      <c r="EF25" s="445"/>
      <c r="EG25" s="445"/>
      <c r="EH25" s="445"/>
      <c r="EI25" s="445"/>
      <c r="EJ25" s="445"/>
      <c r="EK25" s="445"/>
      <c r="EL25" s="445"/>
      <c r="EM25" s="445"/>
      <c r="EN25" s="445"/>
      <c r="EO25" s="445"/>
      <c r="EP25" s="445"/>
      <c r="EQ25" s="445"/>
      <c r="ER25" s="445"/>
      <c r="ES25" s="445"/>
      <c r="ET25" s="445"/>
      <c r="EU25" s="445"/>
      <c r="EV25" s="445"/>
      <c r="EW25" s="445"/>
      <c r="EX25" s="445"/>
      <c r="EY25" s="445"/>
      <c r="EZ25" s="445"/>
      <c r="FA25" s="445"/>
      <c r="FB25" s="445"/>
    </row>
    <row r="26" spans="1:158" s="463" customFormat="1" ht="55.2" customHeight="1">
      <c r="A26" s="659"/>
      <c r="B26" s="520"/>
      <c r="C26" s="520"/>
      <c r="D26" s="519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432"/>
      <c r="AE26" s="431"/>
      <c r="AF26" s="433"/>
      <c r="AG26" s="557" t="str">
        <f t="shared" si="0"/>
        <v/>
      </c>
      <c r="AH26" s="558" t="str">
        <f t="shared" si="1"/>
        <v/>
      </c>
      <c r="AI26" s="558" t="str">
        <f t="shared" si="2"/>
        <v/>
      </c>
      <c r="AJ26" s="558" t="str">
        <f t="shared" si="3"/>
        <v/>
      </c>
      <c r="AK26" s="558" t="str">
        <f t="shared" si="4"/>
        <v/>
      </c>
      <c r="AL26" s="558" t="str">
        <f t="shared" si="5"/>
        <v/>
      </c>
      <c r="AM26" s="558" t="str">
        <f t="shared" si="6"/>
        <v/>
      </c>
      <c r="AN26" s="558" t="str">
        <f t="shared" si="7"/>
        <v/>
      </c>
      <c r="AO26" s="557" t="str">
        <f t="shared" si="8"/>
        <v/>
      </c>
      <c r="AP26" s="557" t="str">
        <f t="shared" si="9"/>
        <v/>
      </c>
      <c r="AQ26" s="445"/>
      <c r="AR26" s="559" t="str">
        <f t="shared" si="10"/>
        <v/>
      </c>
      <c r="AS26" s="560" t="str">
        <f t="shared" si="11"/>
        <v/>
      </c>
      <c r="AT26" s="561" t="str">
        <f t="shared" si="12"/>
        <v/>
      </c>
      <c r="AU26" s="561" t="str">
        <f t="shared" si="13"/>
        <v/>
      </c>
      <c r="AV26" s="444"/>
      <c r="AW26" s="558" t="str">
        <f t="shared" si="14"/>
        <v/>
      </c>
      <c r="AX26" s="557" t="str">
        <f t="shared" si="15"/>
        <v/>
      </c>
      <c r="AY26" s="557" t="str">
        <f t="shared" si="16"/>
        <v/>
      </c>
      <c r="AZ26" s="444"/>
      <c r="BA26" s="562" t="str">
        <f t="shared" si="27"/>
        <v/>
      </c>
      <c r="BB26" s="445"/>
      <c r="BC26" s="563" t="str">
        <f t="shared" si="28"/>
        <v/>
      </c>
      <c r="BD26" s="563" t="str">
        <f t="shared" si="28"/>
        <v/>
      </c>
      <c r="BE26" s="563" t="str">
        <f t="shared" si="28"/>
        <v/>
      </c>
      <c r="BF26" s="563" t="str">
        <f t="shared" si="28"/>
        <v/>
      </c>
      <c r="BG26" s="563" t="str">
        <f t="shared" si="28"/>
        <v/>
      </c>
      <c r="BH26" s="563" t="str">
        <f t="shared" si="28"/>
        <v/>
      </c>
      <c r="BI26" s="563" t="str">
        <f t="shared" si="28"/>
        <v/>
      </c>
      <c r="BJ26" s="563" t="str">
        <f t="shared" si="28"/>
        <v/>
      </c>
      <c r="BK26" s="563" t="str">
        <f t="shared" si="28"/>
        <v/>
      </c>
      <c r="BL26" s="563" t="str">
        <f t="shared" si="28"/>
        <v/>
      </c>
      <c r="BM26" s="563" t="str">
        <f t="shared" si="28"/>
        <v/>
      </c>
      <c r="BN26" s="563" t="str">
        <f t="shared" si="19"/>
        <v/>
      </c>
      <c r="BO26" s="563" t="str">
        <f t="shared" si="19"/>
        <v/>
      </c>
      <c r="BP26" s="563" t="str">
        <f t="shared" si="19"/>
        <v/>
      </c>
      <c r="BQ26" s="563" t="str">
        <f t="shared" si="19"/>
        <v/>
      </c>
      <c r="BR26" s="563" t="str">
        <f t="shared" si="20"/>
        <v/>
      </c>
      <c r="BS26" s="563" t="str">
        <f t="shared" si="20"/>
        <v/>
      </c>
      <c r="BT26" s="563" t="str">
        <f t="shared" si="20"/>
        <v/>
      </c>
      <c r="BU26" s="563" t="str">
        <f t="shared" si="20"/>
        <v/>
      </c>
      <c r="BV26" s="563" t="str">
        <f t="shared" si="21"/>
        <v/>
      </c>
      <c r="BW26" s="563" t="str">
        <f t="shared" si="21"/>
        <v/>
      </c>
      <c r="BX26" s="563" t="str">
        <f t="shared" si="21"/>
        <v/>
      </c>
      <c r="BY26" s="563" t="str">
        <f t="shared" si="21"/>
        <v/>
      </c>
      <c r="BZ26" s="563" t="str">
        <f t="shared" si="22"/>
        <v/>
      </c>
      <c r="CA26" s="563" t="str">
        <f t="shared" si="22"/>
        <v/>
      </c>
      <c r="CB26" s="563" t="str">
        <f t="shared" si="22"/>
        <v/>
      </c>
      <c r="CC26" s="563" t="str">
        <f t="shared" si="22"/>
        <v/>
      </c>
      <c r="CD26" s="563" t="str">
        <f t="shared" si="23"/>
        <v/>
      </c>
      <c r="CE26" s="563" t="str">
        <f t="shared" si="23"/>
        <v/>
      </c>
      <c r="CF26" s="563" t="str">
        <f t="shared" si="24"/>
        <v/>
      </c>
      <c r="CG26" s="563" t="str">
        <f t="shared" si="28"/>
        <v/>
      </c>
      <c r="CH26" s="445"/>
      <c r="CI26" s="563" t="str">
        <f t="shared" si="25"/>
        <v/>
      </c>
      <c r="CJ26" s="563" t="str">
        <f t="shared" si="25"/>
        <v/>
      </c>
      <c r="CK26" s="563" t="str">
        <f t="shared" si="25"/>
        <v/>
      </c>
      <c r="CL26" s="563" t="str">
        <f t="shared" si="25"/>
        <v xml:space="preserve">
</v>
      </c>
      <c r="CM26" s="563" t="str">
        <f t="shared" si="25"/>
        <v xml:space="preserve">
</v>
      </c>
      <c r="CN26" s="563" t="str">
        <f t="shared" si="25"/>
        <v xml:space="preserve">
</v>
      </c>
      <c r="CO26" s="444"/>
      <c r="CP26" s="444"/>
      <c r="CQ26" s="444"/>
      <c r="CR26" s="444"/>
      <c r="CS26" s="444"/>
      <c r="CT26" s="444"/>
      <c r="CU26" s="444"/>
      <c r="CV26" s="444"/>
      <c r="CW26" s="444"/>
      <c r="CX26" s="444"/>
      <c r="CY26" s="444"/>
      <c r="CZ26" s="444"/>
      <c r="DA26" s="444"/>
      <c r="DB26" s="444"/>
      <c r="DC26" s="444"/>
      <c r="DD26" s="444"/>
      <c r="DE26" s="444"/>
      <c r="DF26" s="444"/>
      <c r="DG26" s="444"/>
      <c r="DH26" s="444"/>
      <c r="DI26" s="444"/>
      <c r="DJ26" s="444"/>
      <c r="DK26" s="444"/>
      <c r="DL26" s="444"/>
      <c r="DM26" s="444"/>
      <c r="DN26" s="444"/>
      <c r="DO26" s="444"/>
      <c r="DP26" s="444"/>
      <c r="DQ26" s="444"/>
      <c r="DR26" s="444"/>
      <c r="DS26" s="444"/>
      <c r="DT26" s="444"/>
      <c r="DU26" s="444"/>
      <c r="DV26" s="444"/>
      <c r="DW26" s="444"/>
      <c r="DX26" s="444"/>
      <c r="DY26" s="444"/>
      <c r="DZ26" s="444"/>
      <c r="EA26" s="444"/>
      <c r="EB26" s="444"/>
      <c r="EC26" s="444"/>
      <c r="ED26" s="444"/>
      <c r="EE26" s="444"/>
      <c r="EF26" s="444"/>
      <c r="EG26" s="444"/>
      <c r="EH26" s="444"/>
      <c r="EI26" s="444"/>
      <c r="EJ26" s="444"/>
      <c r="EK26" s="444"/>
      <c r="EL26" s="444"/>
      <c r="EM26" s="444"/>
      <c r="EN26" s="444"/>
      <c r="EO26" s="444"/>
      <c r="EP26" s="444"/>
      <c r="EQ26" s="444"/>
      <c r="ER26" s="444"/>
      <c r="ES26" s="444"/>
      <c r="ET26" s="444"/>
      <c r="EU26" s="444"/>
      <c r="EV26" s="444"/>
      <c r="EW26" s="444"/>
      <c r="EX26" s="444"/>
      <c r="EY26" s="444"/>
      <c r="EZ26" s="444"/>
      <c r="FA26" s="444"/>
      <c r="FB26" s="444"/>
    </row>
    <row r="27" spans="1:158" s="434" customFormat="1" ht="55.2" customHeight="1">
      <c r="A27" s="659"/>
      <c r="B27" s="520"/>
      <c r="C27" s="520"/>
      <c r="D27" s="519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432"/>
      <c r="AE27" s="431"/>
      <c r="AF27" s="433"/>
      <c r="AG27" s="557" t="str">
        <f t="shared" si="0"/>
        <v/>
      </c>
      <c r="AH27" s="558" t="str">
        <f t="shared" si="1"/>
        <v/>
      </c>
      <c r="AI27" s="558" t="str">
        <f t="shared" si="2"/>
        <v/>
      </c>
      <c r="AJ27" s="558" t="str">
        <f t="shared" si="3"/>
        <v/>
      </c>
      <c r="AK27" s="558" t="str">
        <f t="shared" si="4"/>
        <v/>
      </c>
      <c r="AL27" s="558" t="str">
        <f t="shared" si="5"/>
        <v/>
      </c>
      <c r="AM27" s="558" t="str">
        <f t="shared" si="6"/>
        <v/>
      </c>
      <c r="AN27" s="558" t="str">
        <f t="shared" si="7"/>
        <v/>
      </c>
      <c r="AO27" s="557" t="str">
        <f t="shared" si="8"/>
        <v/>
      </c>
      <c r="AP27" s="557" t="str">
        <f t="shared" si="9"/>
        <v/>
      </c>
      <c r="AQ27" s="445"/>
      <c r="AR27" s="559" t="str">
        <f t="shared" si="10"/>
        <v/>
      </c>
      <c r="AS27" s="560" t="str">
        <f t="shared" si="11"/>
        <v/>
      </c>
      <c r="AT27" s="561" t="str">
        <f t="shared" si="12"/>
        <v/>
      </c>
      <c r="AU27" s="561" t="str">
        <f t="shared" si="13"/>
        <v/>
      </c>
      <c r="AV27" s="545"/>
      <c r="AW27" s="558" t="str">
        <f t="shared" si="14"/>
        <v/>
      </c>
      <c r="AX27" s="557" t="str">
        <f t="shared" si="15"/>
        <v/>
      </c>
      <c r="AY27" s="557" t="str">
        <f t="shared" si="16"/>
        <v/>
      </c>
      <c r="AZ27" s="545"/>
      <c r="BA27" s="562" t="str">
        <f t="shared" si="27"/>
        <v/>
      </c>
      <c r="BB27" s="445"/>
      <c r="BC27" s="563" t="str">
        <f t="shared" si="28"/>
        <v/>
      </c>
      <c r="BD27" s="563" t="str">
        <f t="shared" si="28"/>
        <v/>
      </c>
      <c r="BE27" s="563" t="str">
        <f t="shared" si="28"/>
        <v/>
      </c>
      <c r="BF27" s="563" t="str">
        <f t="shared" si="28"/>
        <v/>
      </c>
      <c r="BG27" s="563" t="str">
        <f t="shared" si="28"/>
        <v/>
      </c>
      <c r="BH27" s="563" t="str">
        <f t="shared" si="28"/>
        <v/>
      </c>
      <c r="BI27" s="563" t="str">
        <f t="shared" si="28"/>
        <v/>
      </c>
      <c r="BJ27" s="563" t="str">
        <f t="shared" si="28"/>
        <v/>
      </c>
      <c r="BK27" s="563" t="str">
        <f t="shared" si="28"/>
        <v/>
      </c>
      <c r="BL27" s="563" t="str">
        <f t="shared" si="28"/>
        <v/>
      </c>
      <c r="BM27" s="563" t="str">
        <f t="shared" si="28"/>
        <v/>
      </c>
      <c r="BN27" s="563" t="str">
        <f t="shared" si="19"/>
        <v/>
      </c>
      <c r="BO27" s="563" t="str">
        <f t="shared" si="19"/>
        <v/>
      </c>
      <c r="BP27" s="563" t="str">
        <f t="shared" si="19"/>
        <v/>
      </c>
      <c r="BQ27" s="563" t="str">
        <f t="shared" si="19"/>
        <v/>
      </c>
      <c r="BR27" s="563" t="str">
        <f t="shared" si="20"/>
        <v/>
      </c>
      <c r="BS27" s="563" t="str">
        <f t="shared" si="20"/>
        <v/>
      </c>
      <c r="BT27" s="563" t="str">
        <f t="shared" si="20"/>
        <v/>
      </c>
      <c r="BU27" s="563" t="str">
        <f t="shared" si="20"/>
        <v/>
      </c>
      <c r="BV27" s="563" t="str">
        <f t="shared" si="21"/>
        <v/>
      </c>
      <c r="BW27" s="563" t="str">
        <f t="shared" si="21"/>
        <v/>
      </c>
      <c r="BX27" s="563" t="str">
        <f t="shared" si="21"/>
        <v/>
      </c>
      <c r="BY27" s="563" t="str">
        <f t="shared" si="21"/>
        <v/>
      </c>
      <c r="BZ27" s="563" t="str">
        <f t="shared" si="22"/>
        <v/>
      </c>
      <c r="CA27" s="563" t="str">
        <f t="shared" si="22"/>
        <v/>
      </c>
      <c r="CB27" s="563" t="str">
        <f t="shared" si="22"/>
        <v/>
      </c>
      <c r="CC27" s="563" t="str">
        <f t="shared" si="22"/>
        <v/>
      </c>
      <c r="CD27" s="563" t="str">
        <f t="shared" si="23"/>
        <v/>
      </c>
      <c r="CE27" s="563" t="str">
        <f t="shared" si="23"/>
        <v/>
      </c>
      <c r="CF27" s="563" t="str">
        <f t="shared" si="24"/>
        <v/>
      </c>
      <c r="CG27" s="563" t="str">
        <f t="shared" si="28"/>
        <v/>
      </c>
      <c r="CH27" s="445"/>
      <c r="CI27" s="563" t="str">
        <f t="shared" si="25"/>
        <v/>
      </c>
      <c r="CJ27" s="563" t="str">
        <f t="shared" si="25"/>
        <v/>
      </c>
      <c r="CK27" s="563" t="str">
        <f t="shared" si="25"/>
        <v/>
      </c>
      <c r="CL27" s="563" t="str">
        <f t="shared" si="25"/>
        <v xml:space="preserve">
</v>
      </c>
      <c r="CM27" s="563" t="str">
        <f t="shared" si="25"/>
        <v xml:space="preserve">
</v>
      </c>
      <c r="CN27" s="563" t="str">
        <f t="shared" si="25"/>
        <v xml:space="preserve">
</v>
      </c>
      <c r="CO27" s="445"/>
      <c r="CP27" s="445"/>
      <c r="CQ27" s="445"/>
      <c r="CR27" s="445"/>
      <c r="CS27" s="445"/>
      <c r="CT27" s="445"/>
      <c r="CU27" s="445"/>
      <c r="CV27" s="445"/>
      <c r="CW27" s="445"/>
      <c r="CX27" s="445"/>
      <c r="CY27" s="445"/>
      <c r="CZ27" s="445"/>
      <c r="DA27" s="445"/>
      <c r="DB27" s="445"/>
      <c r="DC27" s="445"/>
      <c r="DD27" s="445"/>
      <c r="DE27" s="445"/>
      <c r="DF27" s="445"/>
      <c r="DG27" s="445"/>
      <c r="DH27" s="445"/>
      <c r="DI27" s="445"/>
      <c r="DJ27" s="445"/>
      <c r="DK27" s="445"/>
      <c r="DL27" s="445"/>
      <c r="DM27" s="445"/>
      <c r="DN27" s="445"/>
      <c r="DO27" s="445"/>
      <c r="DP27" s="445"/>
      <c r="DQ27" s="445"/>
      <c r="DR27" s="445"/>
      <c r="DS27" s="445"/>
      <c r="DT27" s="445"/>
      <c r="DU27" s="445"/>
      <c r="DV27" s="445"/>
      <c r="DW27" s="445"/>
      <c r="DX27" s="445"/>
      <c r="DY27" s="445"/>
      <c r="DZ27" s="445"/>
      <c r="EA27" s="445"/>
      <c r="EB27" s="445"/>
      <c r="EC27" s="445"/>
      <c r="ED27" s="445"/>
      <c r="EE27" s="445"/>
      <c r="EF27" s="445"/>
      <c r="EG27" s="445"/>
      <c r="EH27" s="445"/>
      <c r="EI27" s="445"/>
      <c r="EJ27" s="445"/>
      <c r="EK27" s="445"/>
      <c r="EL27" s="445"/>
      <c r="EM27" s="445"/>
      <c r="EN27" s="445"/>
      <c r="EO27" s="445"/>
      <c r="EP27" s="445"/>
      <c r="EQ27" s="445"/>
      <c r="ER27" s="445"/>
      <c r="ES27" s="445"/>
      <c r="ET27" s="445"/>
      <c r="EU27" s="445"/>
      <c r="EV27" s="445"/>
      <c r="EW27" s="445"/>
      <c r="EX27" s="445"/>
      <c r="EY27" s="445"/>
      <c r="EZ27" s="445"/>
      <c r="FA27" s="445"/>
      <c r="FB27" s="445"/>
    </row>
    <row r="28" spans="1:158" s="434" customFormat="1" ht="55.2" customHeight="1">
      <c r="A28" s="659"/>
      <c r="B28" s="520"/>
      <c r="C28" s="520"/>
      <c r="D28" s="519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432"/>
      <c r="AE28" s="431"/>
      <c r="AF28" s="433"/>
      <c r="AG28" s="557" t="str">
        <f t="shared" si="0"/>
        <v/>
      </c>
      <c r="AH28" s="558" t="str">
        <f t="shared" si="1"/>
        <v/>
      </c>
      <c r="AI28" s="558" t="str">
        <f t="shared" si="2"/>
        <v/>
      </c>
      <c r="AJ28" s="558" t="str">
        <f t="shared" si="3"/>
        <v/>
      </c>
      <c r="AK28" s="558" t="str">
        <f t="shared" si="4"/>
        <v/>
      </c>
      <c r="AL28" s="558" t="str">
        <f t="shared" si="5"/>
        <v/>
      </c>
      <c r="AM28" s="558" t="str">
        <f t="shared" si="6"/>
        <v/>
      </c>
      <c r="AN28" s="558" t="str">
        <f t="shared" si="7"/>
        <v/>
      </c>
      <c r="AO28" s="557" t="str">
        <f t="shared" si="8"/>
        <v/>
      </c>
      <c r="AP28" s="557" t="str">
        <f t="shared" si="9"/>
        <v/>
      </c>
      <c r="AQ28" s="445"/>
      <c r="AR28" s="559" t="str">
        <f t="shared" si="10"/>
        <v/>
      </c>
      <c r="AS28" s="560" t="str">
        <f t="shared" si="11"/>
        <v/>
      </c>
      <c r="AT28" s="561" t="str">
        <f t="shared" si="12"/>
        <v/>
      </c>
      <c r="AU28" s="561" t="str">
        <f t="shared" si="13"/>
        <v/>
      </c>
      <c r="AV28" s="444"/>
      <c r="AW28" s="558" t="str">
        <f t="shared" si="14"/>
        <v/>
      </c>
      <c r="AX28" s="557" t="str">
        <f t="shared" si="15"/>
        <v/>
      </c>
      <c r="AY28" s="557" t="str">
        <f t="shared" si="16"/>
        <v/>
      </c>
      <c r="AZ28" s="444"/>
      <c r="BA28" s="562" t="str">
        <f t="shared" si="27"/>
        <v/>
      </c>
      <c r="BB28" s="445"/>
      <c r="BC28" s="563" t="str">
        <f t="shared" si="28"/>
        <v/>
      </c>
      <c r="BD28" s="563" t="str">
        <f t="shared" si="28"/>
        <v/>
      </c>
      <c r="BE28" s="563" t="str">
        <f t="shared" si="28"/>
        <v/>
      </c>
      <c r="BF28" s="563" t="str">
        <f t="shared" si="28"/>
        <v/>
      </c>
      <c r="BG28" s="563" t="str">
        <f t="shared" si="28"/>
        <v/>
      </c>
      <c r="BH28" s="563" t="str">
        <f t="shared" si="28"/>
        <v/>
      </c>
      <c r="BI28" s="563" t="str">
        <f t="shared" si="28"/>
        <v/>
      </c>
      <c r="BJ28" s="563" t="str">
        <f t="shared" si="28"/>
        <v/>
      </c>
      <c r="BK28" s="563" t="str">
        <f t="shared" si="28"/>
        <v/>
      </c>
      <c r="BL28" s="563" t="str">
        <f t="shared" si="28"/>
        <v/>
      </c>
      <c r="BM28" s="563" t="str">
        <f t="shared" si="28"/>
        <v/>
      </c>
      <c r="BN28" s="563" t="str">
        <f t="shared" si="19"/>
        <v/>
      </c>
      <c r="BO28" s="563" t="str">
        <f t="shared" si="19"/>
        <v/>
      </c>
      <c r="BP28" s="563" t="str">
        <f t="shared" si="19"/>
        <v/>
      </c>
      <c r="BQ28" s="563" t="str">
        <f t="shared" si="19"/>
        <v/>
      </c>
      <c r="BR28" s="563" t="str">
        <f t="shared" si="20"/>
        <v/>
      </c>
      <c r="BS28" s="563" t="str">
        <f t="shared" si="20"/>
        <v/>
      </c>
      <c r="BT28" s="563" t="str">
        <f t="shared" si="20"/>
        <v/>
      </c>
      <c r="BU28" s="563" t="str">
        <f t="shared" si="20"/>
        <v/>
      </c>
      <c r="BV28" s="563" t="str">
        <f t="shared" si="21"/>
        <v/>
      </c>
      <c r="BW28" s="563" t="str">
        <f t="shared" si="21"/>
        <v/>
      </c>
      <c r="BX28" s="563" t="str">
        <f t="shared" si="21"/>
        <v/>
      </c>
      <c r="BY28" s="563" t="str">
        <f t="shared" si="21"/>
        <v/>
      </c>
      <c r="BZ28" s="563" t="str">
        <f t="shared" si="22"/>
        <v/>
      </c>
      <c r="CA28" s="563" t="str">
        <f t="shared" si="22"/>
        <v/>
      </c>
      <c r="CB28" s="563" t="str">
        <f t="shared" si="22"/>
        <v/>
      </c>
      <c r="CC28" s="563" t="str">
        <f t="shared" si="22"/>
        <v/>
      </c>
      <c r="CD28" s="563" t="str">
        <f t="shared" si="23"/>
        <v/>
      </c>
      <c r="CE28" s="563" t="str">
        <f t="shared" si="23"/>
        <v/>
      </c>
      <c r="CF28" s="563" t="str">
        <f t="shared" si="24"/>
        <v/>
      </c>
      <c r="CG28" s="563" t="str">
        <f t="shared" si="28"/>
        <v/>
      </c>
      <c r="CH28" s="445"/>
      <c r="CI28" s="563" t="str">
        <f t="shared" si="25"/>
        <v/>
      </c>
      <c r="CJ28" s="563" t="str">
        <f t="shared" si="25"/>
        <v/>
      </c>
      <c r="CK28" s="563" t="str">
        <f t="shared" si="25"/>
        <v/>
      </c>
      <c r="CL28" s="563" t="str">
        <f t="shared" si="25"/>
        <v xml:space="preserve">
</v>
      </c>
      <c r="CM28" s="563" t="str">
        <f t="shared" si="25"/>
        <v xml:space="preserve">
</v>
      </c>
      <c r="CN28" s="563" t="str">
        <f t="shared" si="25"/>
        <v xml:space="preserve">
</v>
      </c>
      <c r="CO28" s="445"/>
      <c r="CP28" s="445"/>
      <c r="CQ28" s="445"/>
      <c r="CR28" s="445"/>
      <c r="CS28" s="445"/>
      <c r="CT28" s="445"/>
      <c r="CU28" s="445"/>
      <c r="CV28" s="445"/>
      <c r="CW28" s="445"/>
      <c r="CX28" s="445"/>
      <c r="CY28" s="445"/>
      <c r="CZ28" s="445"/>
      <c r="DA28" s="445"/>
      <c r="DB28" s="445"/>
      <c r="DC28" s="445"/>
      <c r="DD28" s="445"/>
      <c r="DE28" s="445"/>
      <c r="DF28" s="445"/>
      <c r="DG28" s="445"/>
      <c r="DH28" s="445"/>
      <c r="DI28" s="445"/>
      <c r="DJ28" s="445"/>
      <c r="DK28" s="445"/>
      <c r="DL28" s="445"/>
      <c r="DM28" s="445"/>
      <c r="DN28" s="445"/>
      <c r="DO28" s="445"/>
      <c r="DP28" s="445"/>
      <c r="DQ28" s="445"/>
      <c r="DR28" s="445"/>
      <c r="DS28" s="445"/>
      <c r="DT28" s="445"/>
      <c r="DU28" s="445"/>
      <c r="DV28" s="445"/>
      <c r="DW28" s="445"/>
      <c r="DX28" s="445"/>
      <c r="DY28" s="445"/>
      <c r="DZ28" s="445"/>
      <c r="EA28" s="445"/>
      <c r="EB28" s="445"/>
      <c r="EC28" s="445"/>
      <c r="ED28" s="445"/>
      <c r="EE28" s="445"/>
      <c r="EF28" s="445"/>
      <c r="EG28" s="445"/>
      <c r="EH28" s="445"/>
      <c r="EI28" s="445"/>
      <c r="EJ28" s="445"/>
      <c r="EK28" s="445"/>
      <c r="EL28" s="445"/>
      <c r="EM28" s="445"/>
      <c r="EN28" s="445"/>
      <c r="EO28" s="445"/>
      <c r="EP28" s="445"/>
      <c r="EQ28" s="445"/>
      <c r="ER28" s="445"/>
      <c r="ES28" s="445"/>
      <c r="ET28" s="445"/>
      <c r="EU28" s="445"/>
      <c r="EV28" s="445"/>
      <c r="EW28" s="445"/>
      <c r="EX28" s="445"/>
      <c r="EY28" s="445"/>
      <c r="EZ28" s="445"/>
      <c r="FA28" s="445"/>
      <c r="FB28" s="445"/>
    </row>
    <row r="29" spans="1:158" s="434" customFormat="1" ht="55.2" customHeight="1">
      <c r="A29" s="659"/>
      <c r="B29" s="520"/>
      <c r="C29" s="520"/>
      <c r="D29" s="519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432"/>
      <c r="AE29" s="431"/>
      <c r="AF29" s="433"/>
      <c r="AG29" s="557" t="str">
        <f t="shared" si="0"/>
        <v/>
      </c>
      <c r="AH29" s="558" t="str">
        <f t="shared" si="1"/>
        <v/>
      </c>
      <c r="AI29" s="558" t="str">
        <f t="shared" si="2"/>
        <v/>
      </c>
      <c r="AJ29" s="558" t="str">
        <f t="shared" si="3"/>
        <v/>
      </c>
      <c r="AK29" s="558" t="str">
        <f t="shared" si="4"/>
        <v/>
      </c>
      <c r="AL29" s="558" t="str">
        <f t="shared" si="5"/>
        <v/>
      </c>
      <c r="AM29" s="558" t="str">
        <f t="shared" si="6"/>
        <v/>
      </c>
      <c r="AN29" s="558" t="str">
        <f t="shared" si="7"/>
        <v/>
      </c>
      <c r="AO29" s="557" t="str">
        <f t="shared" si="8"/>
        <v/>
      </c>
      <c r="AP29" s="557" t="str">
        <f t="shared" si="9"/>
        <v/>
      </c>
      <c r="AQ29" s="445"/>
      <c r="AR29" s="559" t="str">
        <f t="shared" si="10"/>
        <v/>
      </c>
      <c r="AS29" s="560" t="str">
        <f t="shared" si="11"/>
        <v/>
      </c>
      <c r="AT29" s="561" t="str">
        <f t="shared" si="12"/>
        <v/>
      </c>
      <c r="AU29" s="561" t="str">
        <f t="shared" si="13"/>
        <v/>
      </c>
      <c r="AV29" s="444"/>
      <c r="AW29" s="558" t="str">
        <f t="shared" si="14"/>
        <v/>
      </c>
      <c r="AX29" s="557" t="str">
        <f t="shared" si="15"/>
        <v/>
      </c>
      <c r="AY29" s="557" t="str">
        <f t="shared" si="16"/>
        <v/>
      </c>
      <c r="AZ29" s="444"/>
      <c r="BA29" s="562" t="str">
        <f t="shared" si="27"/>
        <v/>
      </c>
      <c r="BB29" s="445"/>
      <c r="BC29" s="563" t="str">
        <f t="shared" si="28"/>
        <v/>
      </c>
      <c r="BD29" s="563" t="str">
        <f t="shared" si="28"/>
        <v/>
      </c>
      <c r="BE29" s="563" t="str">
        <f t="shared" si="28"/>
        <v/>
      </c>
      <c r="BF29" s="563" t="str">
        <f t="shared" si="28"/>
        <v/>
      </c>
      <c r="BG29" s="563" t="str">
        <f t="shared" si="28"/>
        <v/>
      </c>
      <c r="BH29" s="563" t="str">
        <f t="shared" si="28"/>
        <v/>
      </c>
      <c r="BI29" s="563" t="str">
        <f t="shared" si="28"/>
        <v/>
      </c>
      <c r="BJ29" s="563" t="str">
        <f t="shared" si="28"/>
        <v/>
      </c>
      <c r="BK29" s="563" t="str">
        <f t="shared" si="28"/>
        <v/>
      </c>
      <c r="BL29" s="563" t="str">
        <f t="shared" si="28"/>
        <v/>
      </c>
      <c r="BM29" s="563" t="str">
        <f t="shared" si="28"/>
        <v/>
      </c>
      <c r="BN29" s="563" t="str">
        <f t="shared" si="19"/>
        <v/>
      </c>
      <c r="BO29" s="563" t="str">
        <f t="shared" si="19"/>
        <v/>
      </c>
      <c r="BP29" s="563" t="str">
        <f t="shared" si="19"/>
        <v/>
      </c>
      <c r="BQ29" s="563" t="str">
        <f t="shared" si="19"/>
        <v/>
      </c>
      <c r="BR29" s="563" t="str">
        <f t="shared" si="20"/>
        <v/>
      </c>
      <c r="BS29" s="563" t="str">
        <f t="shared" si="20"/>
        <v/>
      </c>
      <c r="BT29" s="563" t="str">
        <f t="shared" si="20"/>
        <v/>
      </c>
      <c r="BU29" s="563" t="str">
        <f t="shared" si="20"/>
        <v/>
      </c>
      <c r="BV29" s="563" t="str">
        <f t="shared" si="21"/>
        <v/>
      </c>
      <c r="BW29" s="563" t="str">
        <f t="shared" si="21"/>
        <v/>
      </c>
      <c r="BX29" s="563" t="str">
        <f t="shared" si="21"/>
        <v/>
      </c>
      <c r="BY29" s="563" t="str">
        <f t="shared" si="21"/>
        <v/>
      </c>
      <c r="BZ29" s="563" t="str">
        <f t="shared" si="22"/>
        <v/>
      </c>
      <c r="CA29" s="563" t="str">
        <f t="shared" si="22"/>
        <v/>
      </c>
      <c r="CB29" s="563" t="str">
        <f t="shared" si="22"/>
        <v/>
      </c>
      <c r="CC29" s="563" t="str">
        <f t="shared" si="22"/>
        <v/>
      </c>
      <c r="CD29" s="563" t="str">
        <f t="shared" si="23"/>
        <v/>
      </c>
      <c r="CE29" s="563" t="str">
        <f t="shared" si="23"/>
        <v/>
      </c>
      <c r="CF29" s="563" t="str">
        <f t="shared" si="24"/>
        <v/>
      </c>
      <c r="CG29" s="563" t="str">
        <f t="shared" si="28"/>
        <v/>
      </c>
      <c r="CH29" s="445"/>
      <c r="CI29" s="563" t="str">
        <f t="shared" si="25"/>
        <v/>
      </c>
      <c r="CJ29" s="563" t="str">
        <f t="shared" si="25"/>
        <v/>
      </c>
      <c r="CK29" s="563" t="str">
        <f t="shared" si="25"/>
        <v/>
      </c>
      <c r="CL29" s="563" t="str">
        <f t="shared" si="25"/>
        <v xml:space="preserve">
</v>
      </c>
      <c r="CM29" s="563" t="str">
        <f t="shared" si="25"/>
        <v xml:space="preserve">
</v>
      </c>
      <c r="CN29" s="563" t="str">
        <f t="shared" si="25"/>
        <v xml:space="preserve">
</v>
      </c>
      <c r="CO29" s="445"/>
      <c r="CP29" s="445"/>
      <c r="CQ29" s="445"/>
      <c r="CR29" s="445"/>
      <c r="CS29" s="445"/>
      <c r="CT29" s="445"/>
      <c r="CU29" s="445"/>
      <c r="CV29" s="445"/>
      <c r="CW29" s="445"/>
      <c r="CX29" s="445"/>
      <c r="CY29" s="445"/>
      <c r="CZ29" s="445"/>
      <c r="DA29" s="445"/>
      <c r="DB29" s="445"/>
      <c r="DC29" s="445"/>
      <c r="DD29" s="445"/>
      <c r="DE29" s="445"/>
      <c r="DF29" s="445"/>
      <c r="DG29" s="445"/>
      <c r="DH29" s="445"/>
      <c r="DI29" s="445"/>
      <c r="DJ29" s="445"/>
      <c r="DK29" s="445"/>
      <c r="DL29" s="445"/>
      <c r="DM29" s="445"/>
      <c r="DN29" s="445"/>
      <c r="DO29" s="445"/>
      <c r="DP29" s="445"/>
      <c r="DQ29" s="445"/>
      <c r="DR29" s="445"/>
      <c r="DS29" s="445"/>
      <c r="DT29" s="445"/>
      <c r="DU29" s="445"/>
      <c r="DV29" s="445"/>
      <c r="DW29" s="445"/>
      <c r="DX29" s="445"/>
      <c r="DY29" s="445"/>
      <c r="DZ29" s="445"/>
      <c r="EA29" s="445"/>
      <c r="EB29" s="445"/>
      <c r="EC29" s="445"/>
      <c r="ED29" s="445"/>
      <c r="EE29" s="445"/>
      <c r="EF29" s="445"/>
      <c r="EG29" s="445"/>
      <c r="EH29" s="445"/>
      <c r="EI29" s="445"/>
      <c r="EJ29" s="445"/>
      <c r="EK29" s="445"/>
      <c r="EL29" s="445"/>
      <c r="EM29" s="445"/>
      <c r="EN29" s="445"/>
      <c r="EO29" s="445"/>
      <c r="EP29" s="445"/>
      <c r="EQ29" s="445"/>
      <c r="ER29" s="445"/>
      <c r="ES29" s="445"/>
      <c r="ET29" s="445"/>
      <c r="EU29" s="445"/>
      <c r="EV29" s="445"/>
      <c r="EW29" s="445"/>
      <c r="EX29" s="445"/>
      <c r="EY29" s="445"/>
      <c r="EZ29" s="445"/>
      <c r="FA29" s="445"/>
      <c r="FB29" s="445"/>
    </row>
    <row r="30" spans="1:158" s="434" customFormat="1" ht="55.2" customHeight="1">
      <c r="A30" s="659"/>
      <c r="B30" s="520"/>
      <c r="C30" s="520"/>
      <c r="D30" s="519"/>
      <c r="E30" s="520"/>
      <c r="F30" s="520"/>
      <c r="G30" s="520"/>
      <c r="H30" s="520"/>
      <c r="I30" s="520"/>
      <c r="J30" s="520"/>
      <c r="K30" s="520"/>
      <c r="L30" s="520"/>
      <c r="M30" s="520"/>
      <c r="N30" s="520"/>
      <c r="O30" s="520"/>
      <c r="P30" s="520"/>
      <c r="Q30" s="520"/>
      <c r="R30" s="520"/>
      <c r="S30" s="520"/>
      <c r="T30" s="520"/>
      <c r="U30" s="520"/>
      <c r="V30" s="520"/>
      <c r="W30" s="520"/>
      <c r="X30" s="520"/>
      <c r="Y30" s="520"/>
      <c r="Z30" s="520"/>
      <c r="AA30" s="520"/>
      <c r="AB30" s="520"/>
      <c r="AC30" s="520"/>
      <c r="AD30" s="432"/>
      <c r="AE30" s="431"/>
      <c r="AF30" s="433"/>
      <c r="AG30" s="557" t="str">
        <f t="shared" si="0"/>
        <v/>
      </c>
      <c r="AH30" s="558" t="str">
        <f t="shared" si="1"/>
        <v/>
      </c>
      <c r="AI30" s="558" t="str">
        <f t="shared" si="2"/>
        <v/>
      </c>
      <c r="AJ30" s="558" t="str">
        <f t="shared" si="3"/>
        <v/>
      </c>
      <c r="AK30" s="558" t="str">
        <f t="shared" si="4"/>
        <v/>
      </c>
      <c r="AL30" s="558" t="str">
        <f t="shared" si="5"/>
        <v/>
      </c>
      <c r="AM30" s="558" t="str">
        <f t="shared" si="6"/>
        <v/>
      </c>
      <c r="AN30" s="558" t="str">
        <f t="shared" si="7"/>
        <v/>
      </c>
      <c r="AO30" s="557" t="str">
        <f t="shared" si="8"/>
        <v/>
      </c>
      <c r="AP30" s="557" t="str">
        <f t="shared" si="9"/>
        <v/>
      </c>
      <c r="AQ30" s="445"/>
      <c r="AR30" s="559" t="str">
        <f t="shared" si="10"/>
        <v/>
      </c>
      <c r="AS30" s="560" t="str">
        <f t="shared" si="11"/>
        <v/>
      </c>
      <c r="AT30" s="561" t="str">
        <f t="shared" si="12"/>
        <v/>
      </c>
      <c r="AU30" s="561" t="str">
        <f t="shared" si="13"/>
        <v/>
      </c>
      <c r="AV30" s="444"/>
      <c r="AW30" s="558" t="str">
        <f t="shared" si="14"/>
        <v/>
      </c>
      <c r="AX30" s="557" t="str">
        <f t="shared" si="15"/>
        <v/>
      </c>
      <c r="AY30" s="557" t="str">
        <f t="shared" si="16"/>
        <v/>
      </c>
      <c r="AZ30" s="444"/>
      <c r="BA30" s="562" t="str">
        <f t="shared" si="27"/>
        <v/>
      </c>
      <c r="BB30" s="445"/>
      <c r="BC30" s="563" t="str">
        <f t="shared" si="28"/>
        <v/>
      </c>
      <c r="BD30" s="563" t="str">
        <f t="shared" si="28"/>
        <v/>
      </c>
      <c r="BE30" s="563" t="str">
        <f t="shared" si="28"/>
        <v/>
      </c>
      <c r="BF30" s="563" t="str">
        <f t="shared" si="28"/>
        <v/>
      </c>
      <c r="BG30" s="563" t="str">
        <f t="shared" si="28"/>
        <v/>
      </c>
      <c r="BH30" s="563" t="str">
        <f t="shared" si="28"/>
        <v/>
      </c>
      <c r="BI30" s="563" t="str">
        <f t="shared" si="28"/>
        <v/>
      </c>
      <c r="BJ30" s="563" t="str">
        <f t="shared" si="28"/>
        <v/>
      </c>
      <c r="BK30" s="563" t="str">
        <f t="shared" si="28"/>
        <v/>
      </c>
      <c r="BL30" s="563" t="str">
        <f t="shared" si="28"/>
        <v/>
      </c>
      <c r="BM30" s="563" t="str">
        <f t="shared" si="28"/>
        <v/>
      </c>
      <c r="BN30" s="563" t="str">
        <f t="shared" si="19"/>
        <v/>
      </c>
      <c r="BO30" s="563" t="str">
        <f t="shared" si="19"/>
        <v/>
      </c>
      <c r="BP30" s="563" t="str">
        <f t="shared" si="19"/>
        <v/>
      </c>
      <c r="BQ30" s="563" t="str">
        <f t="shared" si="19"/>
        <v/>
      </c>
      <c r="BR30" s="563" t="str">
        <f t="shared" si="20"/>
        <v/>
      </c>
      <c r="BS30" s="563" t="str">
        <f t="shared" si="20"/>
        <v/>
      </c>
      <c r="BT30" s="563" t="str">
        <f t="shared" si="20"/>
        <v/>
      </c>
      <c r="BU30" s="563" t="str">
        <f t="shared" si="20"/>
        <v/>
      </c>
      <c r="BV30" s="563" t="str">
        <f t="shared" si="21"/>
        <v/>
      </c>
      <c r="BW30" s="563" t="str">
        <f t="shared" si="21"/>
        <v/>
      </c>
      <c r="BX30" s="563" t="str">
        <f t="shared" si="21"/>
        <v/>
      </c>
      <c r="BY30" s="563" t="str">
        <f t="shared" si="21"/>
        <v/>
      </c>
      <c r="BZ30" s="563" t="str">
        <f t="shared" si="22"/>
        <v/>
      </c>
      <c r="CA30" s="563" t="str">
        <f t="shared" si="22"/>
        <v/>
      </c>
      <c r="CB30" s="563" t="str">
        <f t="shared" si="22"/>
        <v/>
      </c>
      <c r="CC30" s="563" t="str">
        <f t="shared" si="22"/>
        <v/>
      </c>
      <c r="CD30" s="563" t="str">
        <f t="shared" si="23"/>
        <v/>
      </c>
      <c r="CE30" s="563" t="str">
        <f t="shared" si="23"/>
        <v/>
      </c>
      <c r="CF30" s="563" t="str">
        <f t="shared" si="24"/>
        <v/>
      </c>
      <c r="CG30" s="563" t="str">
        <f t="shared" si="28"/>
        <v/>
      </c>
      <c r="CH30" s="445"/>
      <c r="CI30" s="563" t="str">
        <f t="shared" si="25"/>
        <v/>
      </c>
      <c r="CJ30" s="563" t="str">
        <f t="shared" si="25"/>
        <v/>
      </c>
      <c r="CK30" s="563" t="str">
        <f t="shared" si="25"/>
        <v/>
      </c>
      <c r="CL30" s="563" t="str">
        <f t="shared" si="25"/>
        <v xml:space="preserve">
</v>
      </c>
      <c r="CM30" s="563" t="str">
        <f t="shared" si="25"/>
        <v xml:space="preserve">
</v>
      </c>
      <c r="CN30" s="563" t="str">
        <f t="shared" si="25"/>
        <v xml:space="preserve">
</v>
      </c>
      <c r="CO30" s="445"/>
      <c r="CP30" s="445"/>
      <c r="CQ30" s="445"/>
      <c r="CR30" s="445"/>
      <c r="CS30" s="445"/>
      <c r="CT30" s="445"/>
      <c r="CU30" s="445"/>
      <c r="CV30" s="445"/>
      <c r="CW30" s="445"/>
      <c r="CX30" s="445"/>
      <c r="CY30" s="445"/>
      <c r="CZ30" s="445"/>
      <c r="DA30" s="445"/>
      <c r="DB30" s="445"/>
      <c r="DC30" s="445"/>
      <c r="DD30" s="445"/>
      <c r="DE30" s="445"/>
      <c r="DF30" s="445"/>
      <c r="DG30" s="445"/>
      <c r="DH30" s="445"/>
      <c r="DI30" s="445"/>
      <c r="DJ30" s="445"/>
      <c r="DK30" s="445"/>
      <c r="DL30" s="445"/>
      <c r="DM30" s="445"/>
      <c r="DN30" s="445"/>
      <c r="DO30" s="445"/>
      <c r="DP30" s="445"/>
      <c r="DQ30" s="445"/>
      <c r="DR30" s="445"/>
      <c r="DS30" s="445"/>
      <c r="DT30" s="445"/>
      <c r="DU30" s="445"/>
      <c r="DV30" s="445"/>
      <c r="DW30" s="445"/>
      <c r="DX30" s="445"/>
      <c r="DY30" s="445"/>
      <c r="DZ30" s="445"/>
      <c r="EA30" s="445"/>
      <c r="EB30" s="445"/>
      <c r="EC30" s="445"/>
      <c r="ED30" s="445"/>
      <c r="EE30" s="445"/>
      <c r="EF30" s="445"/>
      <c r="EG30" s="445"/>
      <c r="EH30" s="445"/>
      <c r="EI30" s="445"/>
      <c r="EJ30" s="445"/>
      <c r="EK30" s="445"/>
      <c r="EL30" s="445"/>
      <c r="EM30" s="445"/>
      <c r="EN30" s="445"/>
      <c r="EO30" s="445"/>
      <c r="EP30" s="445"/>
      <c r="EQ30" s="445"/>
      <c r="ER30" s="445"/>
      <c r="ES30" s="445"/>
      <c r="ET30" s="445"/>
      <c r="EU30" s="445"/>
      <c r="EV30" s="445"/>
      <c r="EW30" s="445"/>
      <c r="EX30" s="445"/>
      <c r="EY30" s="445"/>
      <c r="EZ30" s="445"/>
      <c r="FA30" s="445"/>
      <c r="FB30" s="445"/>
    </row>
    <row r="31" spans="1:158" s="463" customFormat="1" ht="55.2" customHeight="1">
      <c r="A31" s="659"/>
      <c r="B31" s="520"/>
      <c r="C31" s="520"/>
      <c r="D31" s="519"/>
      <c r="E31" s="520"/>
      <c r="F31" s="520"/>
      <c r="G31" s="520"/>
      <c r="H31" s="520"/>
      <c r="I31" s="520"/>
      <c r="J31" s="520"/>
      <c r="K31" s="520"/>
      <c r="L31" s="520"/>
      <c r="M31" s="520"/>
      <c r="N31" s="520"/>
      <c r="O31" s="520"/>
      <c r="P31" s="520"/>
      <c r="Q31" s="520"/>
      <c r="R31" s="520"/>
      <c r="S31" s="520"/>
      <c r="T31" s="520"/>
      <c r="U31" s="520"/>
      <c r="V31" s="520"/>
      <c r="W31" s="520"/>
      <c r="X31" s="520"/>
      <c r="Y31" s="520"/>
      <c r="Z31" s="520"/>
      <c r="AA31" s="520"/>
      <c r="AB31" s="520"/>
      <c r="AC31" s="520"/>
      <c r="AD31" s="432"/>
      <c r="AE31" s="431"/>
      <c r="AF31" s="433"/>
      <c r="AG31" s="557" t="str">
        <f t="shared" si="0"/>
        <v/>
      </c>
      <c r="AH31" s="558" t="str">
        <f t="shared" si="1"/>
        <v/>
      </c>
      <c r="AI31" s="558" t="str">
        <f t="shared" si="2"/>
        <v/>
      </c>
      <c r="AJ31" s="558" t="str">
        <f t="shared" si="3"/>
        <v/>
      </c>
      <c r="AK31" s="558" t="str">
        <f t="shared" si="4"/>
        <v/>
      </c>
      <c r="AL31" s="558" t="str">
        <f t="shared" si="5"/>
        <v/>
      </c>
      <c r="AM31" s="558" t="str">
        <f t="shared" si="6"/>
        <v/>
      </c>
      <c r="AN31" s="558" t="str">
        <f t="shared" si="7"/>
        <v/>
      </c>
      <c r="AO31" s="557" t="str">
        <f t="shared" si="8"/>
        <v/>
      </c>
      <c r="AP31" s="557" t="str">
        <f t="shared" si="9"/>
        <v/>
      </c>
      <c r="AQ31" s="445"/>
      <c r="AR31" s="559" t="str">
        <f t="shared" si="10"/>
        <v/>
      </c>
      <c r="AS31" s="560" t="str">
        <f t="shared" si="11"/>
        <v/>
      </c>
      <c r="AT31" s="561" t="str">
        <f t="shared" si="12"/>
        <v/>
      </c>
      <c r="AU31" s="561" t="str">
        <f t="shared" si="13"/>
        <v/>
      </c>
      <c r="AV31" s="444"/>
      <c r="AW31" s="558" t="str">
        <f t="shared" si="14"/>
        <v/>
      </c>
      <c r="AX31" s="557" t="str">
        <f t="shared" si="15"/>
        <v/>
      </c>
      <c r="AY31" s="557" t="str">
        <f t="shared" si="16"/>
        <v/>
      </c>
      <c r="AZ31" s="444"/>
      <c r="BA31" s="562" t="str">
        <f t="shared" si="27"/>
        <v/>
      </c>
      <c r="BB31" s="445"/>
      <c r="BC31" s="563" t="str">
        <f t="shared" si="28"/>
        <v/>
      </c>
      <c r="BD31" s="563" t="str">
        <f t="shared" si="28"/>
        <v/>
      </c>
      <c r="BE31" s="563" t="str">
        <f t="shared" si="28"/>
        <v/>
      </c>
      <c r="BF31" s="563" t="str">
        <f t="shared" si="28"/>
        <v/>
      </c>
      <c r="BG31" s="563" t="str">
        <f t="shared" si="28"/>
        <v/>
      </c>
      <c r="BH31" s="563" t="str">
        <f t="shared" si="28"/>
        <v/>
      </c>
      <c r="BI31" s="563" t="str">
        <f t="shared" si="28"/>
        <v/>
      </c>
      <c r="BJ31" s="563" t="str">
        <f t="shared" si="28"/>
        <v/>
      </c>
      <c r="BK31" s="563" t="str">
        <f t="shared" si="28"/>
        <v/>
      </c>
      <c r="BL31" s="563" t="str">
        <f t="shared" si="28"/>
        <v/>
      </c>
      <c r="BM31" s="563" t="str">
        <f t="shared" si="28"/>
        <v/>
      </c>
      <c r="BN31" s="563" t="str">
        <f t="shared" si="19"/>
        <v/>
      </c>
      <c r="BO31" s="563" t="str">
        <f t="shared" si="19"/>
        <v/>
      </c>
      <c r="BP31" s="563" t="str">
        <f t="shared" si="19"/>
        <v/>
      </c>
      <c r="BQ31" s="563" t="str">
        <f t="shared" si="19"/>
        <v/>
      </c>
      <c r="BR31" s="563" t="str">
        <f t="shared" si="20"/>
        <v/>
      </c>
      <c r="BS31" s="563" t="str">
        <f t="shared" si="20"/>
        <v/>
      </c>
      <c r="BT31" s="563" t="str">
        <f t="shared" si="20"/>
        <v/>
      </c>
      <c r="BU31" s="563" t="str">
        <f t="shared" si="20"/>
        <v/>
      </c>
      <c r="BV31" s="563" t="str">
        <f t="shared" si="21"/>
        <v/>
      </c>
      <c r="BW31" s="563" t="str">
        <f t="shared" si="21"/>
        <v/>
      </c>
      <c r="BX31" s="563" t="str">
        <f t="shared" si="21"/>
        <v/>
      </c>
      <c r="BY31" s="563" t="str">
        <f t="shared" si="21"/>
        <v/>
      </c>
      <c r="BZ31" s="563" t="str">
        <f t="shared" si="22"/>
        <v/>
      </c>
      <c r="CA31" s="563" t="str">
        <f t="shared" si="22"/>
        <v/>
      </c>
      <c r="CB31" s="563" t="str">
        <f t="shared" si="22"/>
        <v/>
      </c>
      <c r="CC31" s="563" t="str">
        <f t="shared" si="22"/>
        <v/>
      </c>
      <c r="CD31" s="563" t="str">
        <f t="shared" si="23"/>
        <v/>
      </c>
      <c r="CE31" s="563" t="str">
        <f t="shared" si="23"/>
        <v/>
      </c>
      <c r="CF31" s="563" t="str">
        <f t="shared" si="24"/>
        <v/>
      </c>
      <c r="CG31" s="563" t="str">
        <f t="shared" si="28"/>
        <v/>
      </c>
      <c r="CH31" s="445"/>
      <c r="CI31" s="563" t="str">
        <f t="shared" si="25"/>
        <v/>
      </c>
      <c r="CJ31" s="563" t="str">
        <f t="shared" si="25"/>
        <v/>
      </c>
      <c r="CK31" s="563" t="str">
        <f t="shared" si="25"/>
        <v/>
      </c>
      <c r="CL31" s="563" t="str">
        <f t="shared" si="25"/>
        <v xml:space="preserve">
</v>
      </c>
      <c r="CM31" s="563" t="str">
        <f t="shared" si="25"/>
        <v xml:space="preserve">
</v>
      </c>
      <c r="CN31" s="563" t="str">
        <f t="shared" si="25"/>
        <v xml:space="preserve">
</v>
      </c>
      <c r="CO31" s="444"/>
      <c r="CP31" s="444"/>
      <c r="CQ31" s="444"/>
      <c r="CR31" s="444"/>
      <c r="CS31" s="444"/>
      <c r="CT31" s="444"/>
      <c r="CU31" s="444"/>
      <c r="CV31" s="444"/>
      <c r="CW31" s="444"/>
      <c r="CX31" s="444"/>
      <c r="CY31" s="444"/>
      <c r="CZ31" s="444"/>
      <c r="DA31" s="444"/>
      <c r="DB31" s="444"/>
      <c r="DC31" s="444"/>
      <c r="DD31" s="444"/>
      <c r="DE31" s="444"/>
      <c r="DF31" s="444"/>
      <c r="DG31" s="444"/>
      <c r="DH31" s="444"/>
      <c r="DI31" s="444"/>
      <c r="DJ31" s="444"/>
      <c r="DK31" s="444"/>
      <c r="DL31" s="444"/>
      <c r="DM31" s="444"/>
      <c r="DN31" s="444"/>
      <c r="DO31" s="444"/>
      <c r="DP31" s="444"/>
      <c r="DQ31" s="444"/>
      <c r="DR31" s="444"/>
      <c r="DS31" s="444"/>
      <c r="DT31" s="444"/>
      <c r="DU31" s="444"/>
      <c r="DV31" s="444"/>
      <c r="DW31" s="444"/>
      <c r="DX31" s="444"/>
      <c r="DY31" s="444"/>
      <c r="DZ31" s="444"/>
      <c r="EA31" s="444"/>
      <c r="EB31" s="444"/>
      <c r="EC31" s="444"/>
      <c r="ED31" s="444"/>
      <c r="EE31" s="444"/>
      <c r="EF31" s="444"/>
      <c r="EG31" s="444"/>
      <c r="EH31" s="444"/>
      <c r="EI31" s="444"/>
      <c r="EJ31" s="444"/>
      <c r="EK31" s="444"/>
      <c r="EL31" s="444"/>
      <c r="EM31" s="444"/>
      <c r="EN31" s="444"/>
      <c r="EO31" s="444"/>
      <c r="EP31" s="444"/>
      <c r="EQ31" s="444"/>
      <c r="ER31" s="444"/>
      <c r="ES31" s="444"/>
      <c r="ET31" s="444"/>
      <c r="EU31" s="444"/>
      <c r="EV31" s="444"/>
      <c r="EW31" s="444"/>
      <c r="EX31" s="444"/>
      <c r="EY31" s="444"/>
      <c r="EZ31" s="444"/>
      <c r="FA31" s="444"/>
      <c r="FB31" s="444"/>
    </row>
    <row r="32" spans="1:158" s="463" customFormat="1" ht="55.2" customHeight="1">
      <c r="A32" s="659"/>
      <c r="B32" s="520"/>
      <c r="C32" s="520"/>
      <c r="D32" s="519"/>
      <c r="E32" s="520"/>
      <c r="F32" s="520"/>
      <c r="G32" s="520"/>
      <c r="H32" s="520"/>
      <c r="I32" s="520"/>
      <c r="J32" s="520"/>
      <c r="K32" s="520"/>
      <c r="L32" s="520"/>
      <c r="M32" s="520"/>
      <c r="N32" s="520"/>
      <c r="O32" s="520"/>
      <c r="P32" s="520"/>
      <c r="Q32" s="520"/>
      <c r="R32" s="520"/>
      <c r="S32" s="520"/>
      <c r="T32" s="520"/>
      <c r="U32" s="520"/>
      <c r="V32" s="520"/>
      <c r="W32" s="520"/>
      <c r="X32" s="520"/>
      <c r="Y32" s="520"/>
      <c r="Z32" s="520"/>
      <c r="AA32" s="520"/>
      <c r="AB32" s="520"/>
      <c r="AC32" s="520"/>
      <c r="AD32" s="432"/>
      <c r="AE32" s="431"/>
      <c r="AF32" s="433"/>
      <c r="AG32" s="557" t="str">
        <f t="shared" si="0"/>
        <v/>
      </c>
      <c r="AH32" s="558" t="str">
        <f t="shared" si="1"/>
        <v/>
      </c>
      <c r="AI32" s="558" t="str">
        <f t="shared" si="2"/>
        <v/>
      </c>
      <c r="AJ32" s="558" t="str">
        <f t="shared" si="3"/>
        <v/>
      </c>
      <c r="AK32" s="558" t="str">
        <f t="shared" si="4"/>
        <v/>
      </c>
      <c r="AL32" s="558" t="str">
        <f t="shared" si="5"/>
        <v/>
      </c>
      <c r="AM32" s="558" t="str">
        <f t="shared" si="6"/>
        <v/>
      </c>
      <c r="AN32" s="558" t="str">
        <f t="shared" si="7"/>
        <v/>
      </c>
      <c r="AO32" s="557" t="str">
        <f t="shared" si="8"/>
        <v/>
      </c>
      <c r="AP32" s="557" t="str">
        <f t="shared" si="9"/>
        <v/>
      </c>
      <c r="AQ32" s="445"/>
      <c r="AR32" s="559" t="str">
        <f t="shared" si="10"/>
        <v/>
      </c>
      <c r="AS32" s="560" t="str">
        <f>IF(K32="","",IF(K32="Did not specify","Did not specify",IF(K32="External Services",IF(AP32&lt;=19,"External Services"&amp;"-"&amp;"19 or Lower",IF(AND(AP32&gt;=20,AP32&lt;=34),"External Services"&amp;"-"&amp;"20 to 34",IF(AND(AP32&gt;=35,AP32&lt;=49),"External Services"&amp;"-"&amp;"35 to 49",IF(AND(AP32&gt;=50,AP32&lt;=64),"External Services"&amp;"-"&amp;"50 to 64",IF(AND(AP32&gt;=65,AP32&lt;=100),"External Services"&amp;"-"&amp;"65 or higher","External Services-Did not Specify"))))),IF(AP32&lt;=19,"Internal Services"&amp;"-"&amp;"19 or Lower",IF(AND(AP32&gt;=20,AP32&lt;=34),"Internal Services"&amp;"-"&amp;"20 to 34",IF(AND(AP32&gt;=35,AP32&lt;=49),"Internal Services"&amp;"-"&amp;"35 to 49",IF(AND(AP32&gt;=50,AP32&lt;=64),"Internal Services"&amp;"-"&amp;"50 to 64",IF(AND(AP32&gt;=65,AP32&lt;=100),"Internal Services"&amp;"-"&amp;"65 or higher","Internal Services-Did not Specify"))))))))</f>
        <v/>
      </c>
      <c r="AT32" s="561" t="str">
        <f t="shared" si="12"/>
        <v/>
      </c>
      <c r="AU32" s="561" t="str">
        <f t="shared" si="13"/>
        <v/>
      </c>
      <c r="AV32" s="444"/>
      <c r="AW32" s="558" t="str">
        <f t="shared" si="14"/>
        <v/>
      </c>
      <c r="AX32" s="557" t="str">
        <f t="shared" si="15"/>
        <v/>
      </c>
      <c r="AY32" s="557" t="str">
        <f t="shared" si="16"/>
        <v/>
      </c>
      <c r="AZ32" s="444"/>
      <c r="BA32" s="562" t="str">
        <f t="shared" si="27"/>
        <v/>
      </c>
      <c r="BB32" s="445"/>
      <c r="BC32" s="563" t="str">
        <f t="shared" si="28"/>
        <v/>
      </c>
      <c r="BD32" s="563" t="str">
        <f t="shared" si="28"/>
        <v/>
      </c>
      <c r="BE32" s="563" t="str">
        <f t="shared" si="28"/>
        <v/>
      </c>
      <c r="BF32" s="563" t="str">
        <f t="shared" si="28"/>
        <v/>
      </c>
      <c r="BG32" s="563" t="str">
        <f t="shared" si="28"/>
        <v/>
      </c>
      <c r="BH32" s="563" t="str">
        <f t="shared" si="28"/>
        <v/>
      </c>
      <c r="BI32" s="563" t="str">
        <f t="shared" si="28"/>
        <v/>
      </c>
      <c r="BJ32" s="563" t="str">
        <f t="shared" si="28"/>
        <v/>
      </c>
      <c r="BK32" s="563" t="str">
        <f t="shared" si="28"/>
        <v/>
      </c>
      <c r="BL32" s="563" t="str">
        <f t="shared" si="28"/>
        <v/>
      </c>
      <c r="BM32" s="563" t="str">
        <f t="shared" si="28"/>
        <v/>
      </c>
      <c r="BN32" s="563" t="str">
        <f t="shared" si="19"/>
        <v/>
      </c>
      <c r="BO32" s="563" t="str">
        <f t="shared" si="19"/>
        <v/>
      </c>
      <c r="BP32" s="563" t="str">
        <f t="shared" si="19"/>
        <v/>
      </c>
      <c r="BQ32" s="563" t="str">
        <f t="shared" si="19"/>
        <v/>
      </c>
      <c r="BR32" s="563" t="str">
        <f t="shared" si="20"/>
        <v/>
      </c>
      <c r="BS32" s="563" t="str">
        <f t="shared" si="20"/>
        <v/>
      </c>
      <c r="BT32" s="563" t="str">
        <f t="shared" si="20"/>
        <v/>
      </c>
      <c r="BU32" s="563" t="str">
        <f t="shared" si="20"/>
        <v/>
      </c>
      <c r="BV32" s="563" t="str">
        <f t="shared" si="21"/>
        <v/>
      </c>
      <c r="BW32" s="563" t="str">
        <f t="shared" si="21"/>
        <v/>
      </c>
      <c r="BX32" s="563" t="str">
        <f t="shared" si="21"/>
        <v/>
      </c>
      <c r="BY32" s="563" t="str">
        <f t="shared" si="21"/>
        <v/>
      </c>
      <c r="BZ32" s="563" t="str">
        <f t="shared" si="22"/>
        <v/>
      </c>
      <c r="CA32" s="563" t="str">
        <f t="shared" si="22"/>
        <v/>
      </c>
      <c r="CB32" s="563" t="str">
        <f t="shared" si="22"/>
        <v/>
      </c>
      <c r="CC32" s="563" t="str">
        <f t="shared" si="22"/>
        <v/>
      </c>
      <c r="CD32" s="563" t="str">
        <f t="shared" si="23"/>
        <v/>
      </c>
      <c r="CE32" s="563" t="str">
        <f t="shared" si="23"/>
        <v/>
      </c>
      <c r="CF32" s="563" t="str">
        <f t="shared" si="24"/>
        <v/>
      </c>
      <c r="CG32" s="563" t="str">
        <f t="shared" si="28"/>
        <v/>
      </c>
      <c r="CH32" s="445"/>
      <c r="CI32" s="563" t="str">
        <f t="shared" si="25"/>
        <v/>
      </c>
      <c r="CJ32" s="563" t="str">
        <f t="shared" si="25"/>
        <v/>
      </c>
      <c r="CK32" s="563" t="str">
        <f t="shared" si="25"/>
        <v/>
      </c>
      <c r="CL32" s="563" t="str">
        <f t="shared" si="25"/>
        <v xml:space="preserve">
</v>
      </c>
      <c r="CM32" s="563" t="str">
        <f t="shared" si="25"/>
        <v xml:space="preserve">
</v>
      </c>
      <c r="CN32" s="563" t="str">
        <f t="shared" si="25"/>
        <v xml:space="preserve">
</v>
      </c>
      <c r="CO32" s="444"/>
      <c r="CP32" s="444"/>
      <c r="CQ32" s="444"/>
      <c r="CR32" s="444"/>
      <c r="CS32" s="444"/>
      <c r="CT32" s="444"/>
      <c r="CU32" s="444"/>
      <c r="CV32" s="444"/>
      <c r="CW32" s="444"/>
      <c r="CX32" s="444"/>
      <c r="CY32" s="444"/>
      <c r="CZ32" s="444"/>
      <c r="DA32" s="444"/>
      <c r="DB32" s="444"/>
      <c r="DC32" s="444"/>
      <c r="DD32" s="444"/>
      <c r="DE32" s="444"/>
      <c r="DF32" s="444"/>
      <c r="DG32" s="444"/>
      <c r="DH32" s="444"/>
      <c r="DI32" s="444"/>
      <c r="DJ32" s="444"/>
      <c r="DK32" s="444"/>
      <c r="DL32" s="444"/>
      <c r="DM32" s="444"/>
      <c r="DN32" s="444"/>
      <c r="DO32" s="444"/>
      <c r="DP32" s="444"/>
      <c r="DQ32" s="444"/>
      <c r="DR32" s="444"/>
      <c r="DS32" s="444"/>
      <c r="DT32" s="444"/>
      <c r="DU32" s="444"/>
      <c r="DV32" s="444"/>
      <c r="DW32" s="444"/>
      <c r="DX32" s="444"/>
      <c r="DY32" s="444"/>
      <c r="DZ32" s="444"/>
      <c r="EA32" s="444"/>
      <c r="EB32" s="444"/>
      <c r="EC32" s="444"/>
      <c r="ED32" s="444"/>
      <c r="EE32" s="444"/>
      <c r="EF32" s="444"/>
      <c r="EG32" s="444"/>
      <c r="EH32" s="444"/>
      <c r="EI32" s="444"/>
      <c r="EJ32" s="444"/>
      <c r="EK32" s="444"/>
      <c r="EL32" s="444"/>
      <c r="EM32" s="444"/>
      <c r="EN32" s="444"/>
      <c r="EO32" s="444"/>
      <c r="EP32" s="444"/>
      <c r="EQ32" s="444"/>
      <c r="ER32" s="444"/>
      <c r="ES32" s="444"/>
      <c r="ET32" s="444"/>
      <c r="EU32" s="444"/>
      <c r="EV32" s="444"/>
      <c r="EW32" s="444"/>
      <c r="EX32" s="444"/>
      <c r="EY32" s="444"/>
      <c r="EZ32" s="444"/>
      <c r="FA32" s="444"/>
      <c r="FB32" s="444"/>
    </row>
    <row r="33" spans="1:158" s="434" customFormat="1" ht="55.2" customHeight="1">
      <c r="A33" s="659"/>
      <c r="B33" s="520"/>
      <c r="C33" s="520"/>
      <c r="D33" s="519"/>
      <c r="E33" s="520"/>
      <c r="F33" s="520"/>
      <c r="G33" s="520"/>
      <c r="H33" s="520"/>
      <c r="I33" s="520"/>
      <c r="J33" s="520"/>
      <c r="K33" s="520"/>
      <c r="L33" s="520"/>
      <c r="M33" s="520"/>
      <c r="N33" s="520"/>
      <c r="O33" s="520"/>
      <c r="P33" s="520"/>
      <c r="Q33" s="520"/>
      <c r="R33" s="520"/>
      <c r="S33" s="520"/>
      <c r="T33" s="520"/>
      <c r="U33" s="520"/>
      <c r="V33" s="520"/>
      <c r="W33" s="520"/>
      <c r="X33" s="520"/>
      <c r="Y33" s="520"/>
      <c r="Z33" s="520"/>
      <c r="AA33" s="520"/>
      <c r="AB33" s="520"/>
      <c r="AC33" s="520"/>
      <c r="AD33" s="432"/>
      <c r="AE33" s="431"/>
      <c r="AF33" s="433"/>
      <c r="AG33" s="557" t="str">
        <f t="shared" si="0"/>
        <v/>
      </c>
      <c r="AH33" s="558" t="str">
        <f t="shared" si="1"/>
        <v/>
      </c>
      <c r="AI33" s="558" t="str">
        <f t="shared" si="2"/>
        <v/>
      </c>
      <c r="AJ33" s="558" t="str">
        <f t="shared" si="3"/>
        <v/>
      </c>
      <c r="AK33" s="558" t="str">
        <f t="shared" si="4"/>
        <v/>
      </c>
      <c r="AL33" s="558" t="str">
        <f t="shared" si="5"/>
        <v/>
      </c>
      <c r="AM33" s="558" t="str">
        <f t="shared" si="6"/>
        <v/>
      </c>
      <c r="AN33" s="558" t="str">
        <f t="shared" si="7"/>
        <v/>
      </c>
      <c r="AO33" s="557" t="str">
        <f t="shared" si="8"/>
        <v/>
      </c>
      <c r="AP33" s="557" t="str">
        <f t="shared" si="9"/>
        <v/>
      </c>
      <c r="AQ33" s="445"/>
      <c r="AR33" s="559" t="str">
        <f t="shared" si="10"/>
        <v/>
      </c>
      <c r="AS33" s="560" t="str">
        <f t="shared" ref="AS33:AS96" si="29">IF(K33="","",IF(K33="Did not specify","Did not specify",IF(K33="External Services",IF(AP33&lt;=19,"External Services"&amp;"-"&amp;"19 or Lower",IF(AND(AP33&gt;=20,AP33&lt;=34),"External Services"&amp;"-"&amp;"20 to 34",IF(AND(AP33&gt;=35,AP33&lt;=49),"External Services"&amp;"-"&amp;"35 to 49",IF(AND(AP33&gt;=50,AP33&lt;=64),"External Services"&amp;"-"&amp;"50 to 64",IF(AND(AP33&gt;=65,AP33&lt;=100),"External Services"&amp;"-"&amp;"65 or higher","External Services-Did not Specify"))))),IF(AP33&lt;=19,"Internal Services"&amp;"-"&amp;"19 or Lower",IF(AND(AP33&gt;=20,AP33&lt;=34),"Internal Services"&amp;"-"&amp;"20 to 34",IF(AND(AP33&gt;=35,AP33&lt;=49),"Internal Services"&amp;"-"&amp;"35 to 49",IF(AND(AP33&gt;=50,AP33&lt;=64),"Internal Services"&amp;"-"&amp;"50 to 64",IF(AND(AP33&gt;=65,AP33&lt;=100),"Internal Services"&amp;"-"&amp;"65 or higher","Internal Services-Did not Specify"))))))))</f>
        <v/>
      </c>
      <c r="AT33" s="561" t="str">
        <f t="shared" si="12"/>
        <v/>
      </c>
      <c r="AU33" s="561" t="str">
        <f t="shared" si="13"/>
        <v/>
      </c>
      <c r="AV33" s="444"/>
      <c r="AW33" s="558" t="str">
        <f t="shared" si="14"/>
        <v/>
      </c>
      <c r="AX33" s="557" t="str">
        <f t="shared" si="15"/>
        <v/>
      </c>
      <c r="AY33" s="557" t="str">
        <f t="shared" si="16"/>
        <v/>
      </c>
      <c r="AZ33" s="444"/>
      <c r="BA33" s="562" t="str">
        <f t="shared" si="27"/>
        <v/>
      </c>
      <c r="BB33" s="445"/>
      <c r="BC33" s="563" t="str">
        <f t="shared" si="28"/>
        <v/>
      </c>
      <c r="BD33" s="563" t="str">
        <f t="shared" si="28"/>
        <v/>
      </c>
      <c r="BE33" s="563" t="str">
        <f t="shared" si="28"/>
        <v/>
      </c>
      <c r="BF33" s="563" t="str">
        <f t="shared" si="28"/>
        <v/>
      </c>
      <c r="BG33" s="563" t="str">
        <f t="shared" si="28"/>
        <v/>
      </c>
      <c r="BH33" s="563" t="str">
        <f t="shared" si="28"/>
        <v/>
      </c>
      <c r="BI33" s="563" t="str">
        <f t="shared" si="28"/>
        <v/>
      </c>
      <c r="BJ33" s="563" t="str">
        <f t="shared" si="28"/>
        <v/>
      </c>
      <c r="BK33" s="563" t="str">
        <f t="shared" si="28"/>
        <v/>
      </c>
      <c r="BL33" s="563" t="str">
        <f t="shared" si="28"/>
        <v/>
      </c>
      <c r="BM33" s="563" t="str">
        <f t="shared" si="28"/>
        <v/>
      </c>
      <c r="BN33" s="563" t="str">
        <f t="shared" si="19"/>
        <v/>
      </c>
      <c r="BO33" s="563" t="str">
        <f t="shared" si="19"/>
        <v/>
      </c>
      <c r="BP33" s="563" t="str">
        <f t="shared" si="19"/>
        <v/>
      </c>
      <c r="BQ33" s="563" t="str">
        <f t="shared" si="19"/>
        <v/>
      </c>
      <c r="BR33" s="563" t="str">
        <f t="shared" si="20"/>
        <v/>
      </c>
      <c r="BS33" s="563" t="str">
        <f t="shared" si="20"/>
        <v/>
      </c>
      <c r="BT33" s="563" t="str">
        <f t="shared" si="20"/>
        <v/>
      </c>
      <c r="BU33" s="563" t="str">
        <f t="shared" si="20"/>
        <v/>
      </c>
      <c r="BV33" s="563" t="str">
        <f t="shared" si="21"/>
        <v/>
      </c>
      <c r="BW33" s="563" t="str">
        <f t="shared" si="21"/>
        <v/>
      </c>
      <c r="BX33" s="563" t="str">
        <f t="shared" si="21"/>
        <v/>
      </c>
      <c r="BY33" s="563" t="str">
        <f t="shared" si="21"/>
        <v/>
      </c>
      <c r="BZ33" s="563" t="str">
        <f t="shared" si="22"/>
        <v/>
      </c>
      <c r="CA33" s="563" t="str">
        <f t="shared" si="22"/>
        <v/>
      </c>
      <c r="CB33" s="563" t="str">
        <f t="shared" si="22"/>
        <v/>
      </c>
      <c r="CC33" s="563" t="str">
        <f t="shared" si="22"/>
        <v/>
      </c>
      <c r="CD33" s="563" t="str">
        <f t="shared" si="23"/>
        <v/>
      </c>
      <c r="CE33" s="563" t="str">
        <f t="shared" si="23"/>
        <v/>
      </c>
      <c r="CF33" s="563" t="str">
        <f t="shared" si="24"/>
        <v/>
      </c>
      <c r="CG33" s="563" t="str">
        <f t="shared" si="28"/>
        <v/>
      </c>
      <c r="CH33" s="445"/>
      <c r="CI33" s="563" t="str">
        <f t="shared" si="25"/>
        <v/>
      </c>
      <c r="CJ33" s="563" t="str">
        <f t="shared" si="25"/>
        <v/>
      </c>
      <c r="CK33" s="563" t="str">
        <f t="shared" si="25"/>
        <v/>
      </c>
      <c r="CL33" s="563" t="str">
        <f t="shared" si="25"/>
        <v xml:space="preserve">
</v>
      </c>
      <c r="CM33" s="563" t="str">
        <f t="shared" si="25"/>
        <v xml:space="preserve">
</v>
      </c>
      <c r="CN33" s="563" t="str">
        <f t="shared" si="25"/>
        <v xml:space="preserve">
</v>
      </c>
      <c r="CO33" s="445"/>
      <c r="CP33" s="445"/>
      <c r="CQ33" s="445"/>
      <c r="CR33" s="445"/>
      <c r="CS33" s="445"/>
      <c r="CT33" s="445"/>
      <c r="CU33" s="445"/>
      <c r="CV33" s="445"/>
      <c r="CW33" s="445"/>
      <c r="CX33" s="445"/>
      <c r="CY33" s="445"/>
      <c r="CZ33" s="445"/>
      <c r="DA33" s="445"/>
      <c r="DB33" s="445"/>
      <c r="DC33" s="445"/>
      <c r="DD33" s="445"/>
      <c r="DE33" s="445"/>
      <c r="DF33" s="445"/>
      <c r="DG33" s="445"/>
      <c r="DH33" s="445"/>
      <c r="DI33" s="445"/>
      <c r="DJ33" s="445"/>
      <c r="DK33" s="445"/>
      <c r="DL33" s="445"/>
      <c r="DM33" s="445"/>
      <c r="DN33" s="445"/>
      <c r="DO33" s="445"/>
      <c r="DP33" s="445"/>
      <c r="DQ33" s="445"/>
      <c r="DR33" s="445"/>
      <c r="DS33" s="445"/>
      <c r="DT33" s="445"/>
      <c r="DU33" s="445"/>
      <c r="DV33" s="445"/>
      <c r="DW33" s="445"/>
      <c r="DX33" s="445"/>
      <c r="DY33" s="445"/>
      <c r="DZ33" s="445"/>
      <c r="EA33" s="445"/>
      <c r="EB33" s="445"/>
      <c r="EC33" s="445"/>
      <c r="ED33" s="445"/>
      <c r="EE33" s="445"/>
      <c r="EF33" s="445"/>
      <c r="EG33" s="445"/>
      <c r="EH33" s="445"/>
      <c r="EI33" s="445"/>
      <c r="EJ33" s="445"/>
      <c r="EK33" s="445"/>
      <c r="EL33" s="445"/>
      <c r="EM33" s="445"/>
      <c r="EN33" s="445"/>
      <c r="EO33" s="445"/>
      <c r="EP33" s="445"/>
      <c r="EQ33" s="445"/>
      <c r="ER33" s="445"/>
      <c r="ES33" s="445"/>
      <c r="ET33" s="445"/>
      <c r="EU33" s="445"/>
      <c r="EV33" s="445"/>
      <c r="EW33" s="445"/>
      <c r="EX33" s="445"/>
      <c r="EY33" s="445"/>
      <c r="EZ33" s="445"/>
      <c r="FA33" s="445"/>
      <c r="FB33" s="445"/>
    </row>
    <row r="34" spans="1:158" s="434" customFormat="1" ht="55.2" customHeight="1">
      <c r="A34" s="659"/>
      <c r="B34" s="520"/>
      <c r="C34" s="520"/>
      <c r="D34" s="519"/>
      <c r="E34" s="520"/>
      <c r="F34" s="520"/>
      <c r="G34" s="520"/>
      <c r="H34" s="520"/>
      <c r="I34" s="520"/>
      <c r="J34" s="520"/>
      <c r="K34" s="520"/>
      <c r="L34" s="520"/>
      <c r="M34" s="520"/>
      <c r="N34" s="520"/>
      <c r="O34" s="520"/>
      <c r="P34" s="520"/>
      <c r="Q34" s="520"/>
      <c r="R34" s="520"/>
      <c r="S34" s="520"/>
      <c r="T34" s="520"/>
      <c r="U34" s="520"/>
      <c r="V34" s="520"/>
      <c r="W34" s="520"/>
      <c r="X34" s="520"/>
      <c r="Y34" s="520"/>
      <c r="Z34" s="520"/>
      <c r="AA34" s="520"/>
      <c r="AB34" s="520"/>
      <c r="AC34" s="520"/>
      <c r="AD34" s="432"/>
      <c r="AE34" s="431"/>
      <c r="AF34" s="433"/>
      <c r="AG34" s="557" t="str">
        <f t="shared" si="0"/>
        <v/>
      </c>
      <c r="AH34" s="558" t="str">
        <f t="shared" si="1"/>
        <v/>
      </c>
      <c r="AI34" s="558" t="str">
        <f t="shared" si="2"/>
        <v/>
      </c>
      <c r="AJ34" s="558" t="str">
        <f t="shared" si="3"/>
        <v/>
      </c>
      <c r="AK34" s="558" t="str">
        <f t="shared" si="4"/>
        <v/>
      </c>
      <c r="AL34" s="558" t="str">
        <f t="shared" si="5"/>
        <v/>
      </c>
      <c r="AM34" s="558" t="str">
        <f t="shared" si="6"/>
        <v/>
      </c>
      <c r="AN34" s="558" t="str">
        <f t="shared" si="7"/>
        <v/>
      </c>
      <c r="AO34" s="557" t="str">
        <f t="shared" si="8"/>
        <v/>
      </c>
      <c r="AP34" s="557" t="str">
        <f t="shared" si="9"/>
        <v/>
      </c>
      <c r="AQ34" s="445"/>
      <c r="AR34" s="559" t="str">
        <f t="shared" si="10"/>
        <v/>
      </c>
      <c r="AS34" s="560" t="str">
        <f t="shared" si="29"/>
        <v/>
      </c>
      <c r="AT34" s="561" t="str">
        <f t="shared" si="12"/>
        <v/>
      </c>
      <c r="AU34" s="561" t="str">
        <f t="shared" si="13"/>
        <v/>
      </c>
      <c r="AV34" s="444"/>
      <c r="AW34" s="558" t="str">
        <f t="shared" si="14"/>
        <v/>
      </c>
      <c r="AX34" s="557" t="str">
        <f t="shared" si="15"/>
        <v/>
      </c>
      <c r="AY34" s="557" t="str">
        <f t="shared" si="16"/>
        <v/>
      </c>
      <c r="AZ34" s="444"/>
      <c r="BA34" s="562" t="str">
        <f t="shared" si="27"/>
        <v/>
      </c>
      <c r="BB34" s="445"/>
      <c r="BC34" s="563" t="str">
        <f t="shared" si="28"/>
        <v/>
      </c>
      <c r="BD34" s="563" t="str">
        <f t="shared" si="28"/>
        <v/>
      </c>
      <c r="BE34" s="563" t="str">
        <f t="shared" si="28"/>
        <v/>
      </c>
      <c r="BF34" s="563" t="str">
        <f t="shared" si="28"/>
        <v/>
      </c>
      <c r="BG34" s="563" t="str">
        <f t="shared" si="28"/>
        <v/>
      </c>
      <c r="BH34" s="563" t="str">
        <f t="shared" si="28"/>
        <v/>
      </c>
      <c r="BI34" s="563" t="str">
        <f t="shared" si="28"/>
        <v/>
      </c>
      <c r="BJ34" s="563" t="str">
        <f t="shared" si="28"/>
        <v/>
      </c>
      <c r="BK34" s="563" t="str">
        <f t="shared" si="28"/>
        <v/>
      </c>
      <c r="BL34" s="563" t="str">
        <f t="shared" si="28"/>
        <v/>
      </c>
      <c r="BM34" s="563" t="str">
        <f t="shared" si="28"/>
        <v/>
      </c>
      <c r="BN34" s="563" t="str">
        <f t="shared" si="19"/>
        <v/>
      </c>
      <c r="BO34" s="563" t="str">
        <f t="shared" si="19"/>
        <v/>
      </c>
      <c r="BP34" s="563" t="str">
        <f t="shared" si="19"/>
        <v/>
      </c>
      <c r="BQ34" s="563" t="str">
        <f t="shared" si="19"/>
        <v/>
      </c>
      <c r="BR34" s="563" t="str">
        <f t="shared" si="20"/>
        <v/>
      </c>
      <c r="BS34" s="563" t="str">
        <f t="shared" si="20"/>
        <v/>
      </c>
      <c r="BT34" s="563" t="str">
        <f t="shared" si="20"/>
        <v/>
      </c>
      <c r="BU34" s="563" t="str">
        <f t="shared" si="20"/>
        <v/>
      </c>
      <c r="BV34" s="563" t="str">
        <f t="shared" si="21"/>
        <v/>
      </c>
      <c r="BW34" s="563" t="str">
        <f t="shared" si="21"/>
        <v/>
      </c>
      <c r="BX34" s="563" t="str">
        <f t="shared" si="21"/>
        <v/>
      </c>
      <c r="BY34" s="563" t="str">
        <f t="shared" si="21"/>
        <v/>
      </c>
      <c r="BZ34" s="563" t="str">
        <f t="shared" si="22"/>
        <v/>
      </c>
      <c r="CA34" s="563" t="str">
        <f t="shared" si="22"/>
        <v/>
      </c>
      <c r="CB34" s="563" t="str">
        <f t="shared" si="22"/>
        <v/>
      </c>
      <c r="CC34" s="563" t="str">
        <f t="shared" si="22"/>
        <v/>
      </c>
      <c r="CD34" s="563" t="str">
        <f t="shared" si="23"/>
        <v/>
      </c>
      <c r="CE34" s="563" t="str">
        <f t="shared" si="23"/>
        <v/>
      </c>
      <c r="CF34" s="563" t="str">
        <f t="shared" si="24"/>
        <v/>
      </c>
      <c r="CG34" s="563" t="str">
        <f t="shared" si="28"/>
        <v/>
      </c>
      <c r="CH34" s="445"/>
      <c r="CI34" s="563" t="str">
        <f t="shared" si="25"/>
        <v/>
      </c>
      <c r="CJ34" s="563" t="str">
        <f t="shared" si="25"/>
        <v/>
      </c>
      <c r="CK34" s="563" t="str">
        <f t="shared" si="25"/>
        <v/>
      </c>
      <c r="CL34" s="563" t="str">
        <f t="shared" si="25"/>
        <v xml:space="preserve">
</v>
      </c>
      <c r="CM34" s="563" t="str">
        <f t="shared" si="25"/>
        <v xml:space="preserve">
</v>
      </c>
      <c r="CN34" s="563" t="str">
        <f t="shared" si="25"/>
        <v xml:space="preserve">
</v>
      </c>
      <c r="CO34" s="445"/>
      <c r="CP34" s="445"/>
      <c r="CQ34" s="445"/>
      <c r="CR34" s="445"/>
      <c r="CS34" s="445"/>
      <c r="CT34" s="445"/>
      <c r="CU34" s="445"/>
      <c r="CV34" s="445"/>
      <c r="CW34" s="445"/>
      <c r="CX34" s="445"/>
      <c r="CY34" s="445"/>
      <c r="CZ34" s="445"/>
      <c r="DA34" s="445"/>
      <c r="DB34" s="445"/>
      <c r="DC34" s="445"/>
      <c r="DD34" s="445"/>
      <c r="DE34" s="445"/>
      <c r="DF34" s="445"/>
      <c r="DG34" s="445"/>
      <c r="DH34" s="445"/>
      <c r="DI34" s="445"/>
      <c r="DJ34" s="445"/>
      <c r="DK34" s="445"/>
      <c r="DL34" s="445"/>
      <c r="DM34" s="445"/>
      <c r="DN34" s="445"/>
      <c r="DO34" s="445"/>
      <c r="DP34" s="445"/>
      <c r="DQ34" s="445"/>
      <c r="DR34" s="445"/>
      <c r="DS34" s="445"/>
      <c r="DT34" s="445"/>
      <c r="DU34" s="445"/>
      <c r="DV34" s="445"/>
      <c r="DW34" s="445"/>
      <c r="DX34" s="445"/>
      <c r="DY34" s="445"/>
      <c r="DZ34" s="445"/>
      <c r="EA34" s="445"/>
      <c r="EB34" s="445"/>
      <c r="EC34" s="445"/>
      <c r="ED34" s="445"/>
      <c r="EE34" s="445"/>
      <c r="EF34" s="445"/>
      <c r="EG34" s="445"/>
      <c r="EH34" s="445"/>
      <c r="EI34" s="445"/>
      <c r="EJ34" s="445"/>
      <c r="EK34" s="445"/>
      <c r="EL34" s="445"/>
      <c r="EM34" s="445"/>
      <c r="EN34" s="445"/>
      <c r="EO34" s="445"/>
      <c r="EP34" s="445"/>
      <c r="EQ34" s="445"/>
      <c r="ER34" s="445"/>
      <c r="ES34" s="445"/>
      <c r="ET34" s="445"/>
      <c r="EU34" s="445"/>
      <c r="EV34" s="445"/>
      <c r="EW34" s="445"/>
      <c r="EX34" s="445"/>
      <c r="EY34" s="445"/>
      <c r="EZ34" s="445"/>
      <c r="FA34" s="445"/>
      <c r="FB34" s="445"/>
    </row>
    <row r="35" spans="1:158" s="434" customFormat="1" ht="55.2" customHeight="1">
      <c r="A35" s="659"/>
      <c r="B35" s="520"/>
      <c r="C35" s="520"/>
      <c r="D35" s="519"/>
      <c r="E35" s="520"/>
      <c r="F35" s="520"/>
      <c r="G35" s="520"/>
      <c r="H35" s="520"/>
      <c r="I35" s="520"/>
      <c r="J35" s="520"/>
      <c r="K35" s="520"/>
      <c r="L35" s="520"/>
      <c r="M35" s="520"/>
      <c r="N35" s="520"/>
      <c r="O35" s="520"/>
      <c r="P35" s="520"/>
      <c r="Q35" s="520"/>
      <c r="R35" s="520"/>
      <c r="S35" s="520"/>
      <c r="T35" s="520"/>
      <c r="U35" s="520"/>
      <c r="V35" s="520"/>
      <c r="W35" s="520"/>
      <c r="X35" s="520"/>
      <c r="Y35" s="520"/>
      <c r="Z35" s="520"/>
      <c r="AA35" s="520"/>
      <c r="AB35" s="520"/>
      <c r="AC35" s="520"/>
      <c r="AD35" s="432"/>
      <c r="AE35" s="431"/>
      <c r="AF35" s="433"/>
      <c r="AG35" s="557" t="str">
        <f t="shared" si="0"/>
        <v/>
      </c>
      <c r="AH35" s="558" t="str">
        <f t="shared" si="1"/>
        <v/>
      </c>
      <c r="AI35" s="558" t="str">
        <f t="shared" si="2"/>
        <v/>
      </c>
      <c r="AJ35" s="558" t="str">
        <f t="shared" si="3"/>
        <v/>
      </c>
      <c r="AK35" s="558" t="str">
        <f t="shared" si="4"/>
        <v/>
      </c>
      <c r="AL35" s="558" t="str">
        <f t="shared" si="5"/>
        <v/>
      </c>
      <c r="AM35" s="558" t="str">
        <f t="shared" si="6"/>
        <v/>
      </c>
      <c r="AN35" s="558" t="str">
        <f t="shared" si="7"/>
        <v/>
      </c>
      <c r="AO35" s="557" t="str">
        <f t="shared" si="8"/>
        <v/>
      </c>
      <c r="AP35" s="557" t="str">
        <f t="shared" si="9"/>
        <v/>
      </c>
      <c r="AQ35" s="445"/>
      <c r="AR35" s="559" t="str">
        <f t="shared" si="10"/>
        <v/>
      </c>
      <c r="AS35" s="560" t="str">
        <f t="shared" si="29"/>
        <v/>
      </c>
      <c r="AT35" s="561" t="str">
        <f t="shared" si="12"/>
        <v/>
      </c>
      <c r="AU35" s="561" t="str">
        <f t="shared" si="13"/>
        <v/>
      </c>
      <c r="AV35" s="444"/>
      <c r="AW35" s="558" t="str">
        <f t="shared" si="14"/>
        <v/>
      </c>
      <c r="AX35" s="557" t="str">
        <f t="shared" si="15"/>
        <v/>
      </c>
      <c r="AY35" s="557" t="str">
        <f t="shared" si="16"/>
        <v/>
      </c>
      <c r="AZ35" s="444"/>
      <c r="BA35" s="562" t="str">
        <f t="shared" si="27"/>
        <v/>
      </c>
      <c r="BB35" s="445"/>
      <c r="BC35" s="563" t="str">
        <f t="shared" si="28"/>
        <v/>
      </c>
      <c r="BD35" s="563" t="str">
        <f t="shared" si="28"/>
        <v/>
      </c>
      <c r="BE35" s="563" t="str">
        <f t="shared" si="28"/>
        <v/>
      </c>
      <c r="BF35" s="563" t="str">
        <f t="shared" si="28"/>
        <v/>
      </c>
      <c r="BG35" s="563" t="str">
        <f t="shared" si="28"/>
        <v/>
      </c>
      <c r="BH35" s="563" t="str">
        <f t="shared" si="28"/>
        <v/>
      </c>
      <c r="BI35" s="563" t="str">
        <f t="shared" si="28"/>
        <v/>
      </c>
      <c r="BJ35" s="563" t="str">
        <f t="shared" si="28"/>
        <v/>
      </c>
      <c r="BK35" s="563" t="str">
        <f t="shared" si="28"/>
        <v/>
      </c>
      <c r="BL35" s="563" t="str">
        <f t="shared" si="28"/>
        <v/>
      </c>
      <c r="BM35" s="563" t="str">
        <f t="shared" si="28"/>
        <v/>
      </c>
      <c r="BN35" s="563" t="str">
        <f t="shared" si="19"/>
        <v/>
      </c>
      <c r="BO35" s="563" t="str">
        <f t="shared" si="19"/>
        <v/>
      </c>
      <c r="BP35" s="563" t="str">
        <f t="shared" si="19"/>
        <v/>
      </c>
      <c r="BQ35" s="563" t="str">
        <f t="shared" si="19"/>
        <v/>
      </c>
      <c r="BR35" s="563" t="str">
        <f t="shared" si="20"/>
        <v/>
      </c>
      <c r="BS35" s="563" t="str">
        <f t="shared" si="20"/>
        <v/>
      </c>
      <c r="BT35" s="563" t="str">
        <f t="shared" si="20"/>
        <v/>
      </c>
      <c r="BU35" s="563" t="str">
        <f t="shared" si="20"/>
        <v/>
      </c>
      <c r="BV35" s="563" t="str">
        <f t="shared" si="21"/>
        <v/>
      </c>
      <c r="BW35" s="563" t="str">
        <f t="shared" si="21"/>
        <v/>
      </c>
      <c r="BX35" s="563" t="str">
        <f t="shared" si="21"/>
        <v/>
      </c>
      <c r="BY35" s="563" t="str">
        <f t="shared" si="21"/>
        <v/>
      </c>
      <c r="BZ35" s="563" t="str">
        <f t="shared" si="22"/>
        <v/>
      </c>
      <c r="CA35" s="563" t="str">
        <f t="shared" si="22"/>
        <v/>
      </c>
      <c r="CB35" s="563" t="str">
        <f t="shared" si="22"/>
        <v/>
      </c>
      <c r="CC35" s="563" t="str">
        <f t="shared" si="22"/>
        <v/>
      </c>
      <c r="CD35" s="563" t="str">
        <f t="shared" si="23"/>
        <v/>
      </c>
      <c r="CE35" s="563" t="str">
        <f t="shared" si="23"/>
        <v/>
      </c>
      <c r="CF35" s="563" t="str">
        <f t="shared" si="24"/>
        <v/>
      </c>
      <c r="CG35" s="563" t="str">
        <f t="shared" si="28"/>
        <v/>
      </c>
      <c r="CH35" s="445"/>
      <c r="CI35" s="563" t="str">
        <f t="shared" si="25"/>
        <v/>
      </c>
      <c r="CJ35" s="563" t="str">
        <f t="shared" si="25"/>
        <v/>
      </c>
      <c r="CK35" s="563" t="str">
        <f t="shared" si="25"/>
        <v/>
      </c>
      <c r="CL35" s="563" t="str">
        <f t="shared" si="25"/>
        <v xml:space="preserve">
</v>
      </c>
      <c r="CM35" s="563" t="str">
        <f t="shared" si="25"/>
        <v xml:space="preserve">
</v>
      </c>
      <c r="CN35" s="563" t="str">
        <f t="shared" si="25"/>
        <v xml:space="preserve">
</v>
      </c>
      <c r="CO35" s="445"/>
      <c r="CP35" s="445"/>
      <c r="CQ35" s="445"/>
      <c r="CR35" s="445"/>
      <c r="CS35" s="445"/>
      <c r="CT35" s="445"/>
      <c r="CU35" s="445"/>
      <c r="CV35" s="445"/>
      <c r="CW35" s="445"/>
      <c r="CX35" s="445"/>
      <c r="CY35" s="445"/>
      <c r="CZ35" s="445"/>
      <c r="DA35" s="445"/>
      <c r="DB35" s="445"/>
      <c r="DC35" s="445"/>
      <c r="DD35" s="445"/>
      <c r="DE35" s="445"/>
      <c r="DF35" s="445"/>
      <c r="DG35" s="445"/>
      <c r="DH35" s="445"/>
      <c r="DI35" s="445"/>
      <c r="DJ35" s="445"/>
      <c r="DK35" s="445"/>
      <c r="DL35" s="445"/>
      <c r="DM35" s="445"/>
      <c r="DN35" s="445"/>
      <c r="DO35" s="445"/>
      <c r="DP35" s="445"/>
      <c r="DQ35" s="445"/>
      <c r="DR35" s="445"/>
      <c r="DS35" s="445"/>
      <c r="DT35" s="445"/>
      <c r="DU35" s="445"/>
      <c r="DV35" s="445"/>
      <c r="DW35" s="445"/>
      <c r="DX35" s="445"/>
      <c r="DY35" s="445"/>
      <c r="DZ35" s="445"/>
      <c r="EA35" s="445"/>
      <c r="EB35" s="445"/>
      <c r="EC35" s="445"/>
      <c r="ED35" s="445"/>
      <c r="EE35" s="445"/>
      <c r="EF35" s="445"/>
      <c r="EG35" s="445"/>
      <c r="EH35" s="445"/>
      <c r="EI35" s="445"/>
      <c r="EJ35" s="445"/>
      <c r="EK35" s="445"/>
      <c r="EL35" s="445"/>
      <c r="EM35" s="445"/>
      <c r="EN35" s="445"/>
      <c r="EO35" s="445"/>
      <c r="EP35" s="445"/>
      <c r="EQ35" s="445"/>
      <c r="ER35" s="445"/>
      <c r="ES35" s="445"/>
      <c r="ET35" s="445"/>
      <c r="EU35" s="445"/>
      <c r="EV35" s="445"/>
      <c r="EW35" s="445"/>
      <c r="EX35" s="445"/>
      <c r="EY35" s="445"/>
      <c r="EZ35" s="445"/>
      <c r="FA35" s="445"/>
      <c r="FB35" s="445"/>
    </row>
    <row r="36" spans="1:158" s="463" customFormat="1" ht="55.2" customHeight="1">
      <c r="A36" s="659"/>
      <c r="B36" s="520"/>
      <c r="C36" s="520"/>
      <c r="D36" s="519"/>
      <c r="E36" s="520"/>
      <c r="F36" s="520"/>
      <c r="G36" s="520"/>
      <c r="H36" s="520"/>
      <c r="I36" s="520"/>
      <c r="J36" s="520"/>
      <c r="K36" s="520"/>
      <c r="L36" s="520"/>
      <c r="M36" s="520"/>
      <c r="N36" s="520"/>
      <c r="O36" s="520"/>
      <c r="P36" s="520"/>
      <c r="Q36" s="520"/>
      <c r="R36" s="520"/>
      <c r="S36" s="520"/>
      <c r="T36" s="520"/>
      <c r="U36" s="520"/>
      <c r="V36" s="520"/>
      <c r="W36" s="520"/>
      <c r="X36" s="520"/>
      <c r="Y36" s="520"/>
      <c r="Z36" s="520"/>
      <c r="AA36" s="520"/>
      <c r="AB36" s="520"/>
      <c r="AC36" s="520"/>
      <c r="AD36" s="432"/>
      <c r="AE36" s="431"/>
      <c r="AF36" s="433"/>
      <c r="AG36" s="557" t="str">
        <f t="shared" si="0"/>
        <v/>
      </c>
      <c r="AH36" s="558" t="str">
        <f t="shared" si="1"/>
        <v/>
      </c>
      <c r="AI36" s="558" t="str">
        <f t="shared" si="2"/>
        <v/>
      </c>
      <c r="AJ36" s="558" t="str">
        <f t="shared" si="3"/>
        <v/>
      </c>
      <c r="AK36" s="558" t="str">
        <f t="shared" si="4"/>
        <v/>
      </c>
      <c r="AL36" s="558" t="str">
        <f t="shared" si="5"/>
        <v/>
      </c>
      <c r="AM36" s="558" t="str">
        <f t="shared" si="6"/>
        <v/>
      </c>
      <c r="AN36" s="558" t="str">
        <f t="shared" si="7"/>
        <v/>
      </c>
      <c r="AO36" s="557" t="str">
        <f t="shared" si="8"/>
        <v/>
      </c>
      <c r="AP36" s="557" t="str">
        <f t="shared" si="9"/>
        <v/>
      </c>
      <c r="AQ36" s="445"/>
      <c r="AR36" s="559" t="str">
        <f t="shared" si="10"/>
        <v/>
      </c>
      <c r="AS36" s="560" t="str">
        <f t="shared" si="29"/>
        <v/>
      </c>
      <c r="AT36" s="561" t="str">
        <f t="shared" si="12"/>
        <v/>
      </c>
      <c r="AU36" s="561" t="str">
        <f t="shared" si="13"/>
        <v/>
      </c>
      <c r="AV36" s="444"/>
      <c r="AW36" s="558" t="str">
        <f t="shared" si="14"/>
        <v/>
      </c>
      <c r="AX36" s="557" t="str">
        <f t="shared" si="15"/>
        <v/>
      </c>
      <c r="AY36" s="557" t="str">
        <f t="shared" si="16"/>
        <v/>
      </c>
      <c r="AZ36" s="444"/>
      <c r="BA36" s="562" t="str">
        <f t="shared" si="27"/>
        <v/>
      </c>
      <c r="BB36" s="445"/>
      <c r="BC36" s="563" t="str">
        <f t="shared" si="28"/>
        <v/>
      </c>
      <c r="BD36" s="563" t="str">
        <f t="shared" si="28"/>
        <v/>
      </c>
      <c r="BE36" s="563" t="str">
        <f t="shared" si="28"/>
        <v/>
      </c>
      <c r="BF36" s="563" t="str">
        <f t="shared" si="28"/>
        <v/>
      </c>
      <c r="BG36" s="563" t="str">
        <f t="shared" si="28"/>
        <v/>
      </c>
      <c r="BH36" s="563" t="str">
        <f t="shared" si="28"/>
        <v/>
      </c>
      <c r="BI36" s="563" t="str">
        <f t="shared" si="28"/>
        <v/>
      </c>
      <c r="BJ36" s="563" t="str">
        <f t="shared" si="28"/>
        <v/>
      </c>
      <c r="BK36" s="563" t="str">
        <f t="shared" si="28"/>
        <v/>
      </c>
      <c r="BL36" s="563" t="str">
        <f t="shared" si="28"/>
        <v/>
      </c>
      <c r="BM36" s="563" t="str">
        <f t="shared" si="28"/>
        <v/>
      </c>
      <c r="BN36" s="563" t="str">
        <f t="shared" si="19"/>
        <v/>
      </c>
      <c r="BO36" s="563" t="str">
        <f t="shared" si="19"/>
        <v/>
      </c>
      <c r="BP36" s="563" t="str">
        <f t="shared" si="19"/>
        <v/>
      </c>
      <c r="BQ36" s="563" t="str">
        <f t="shared" si="19"/>
        <v/>
      </c>
      <c r="BR36" s="563" t="str">
        <f t="shared" si="20"/>
        <v/>
      </c>
      <c r="BS36" s="563" t="str">
        <f t="shared" si="20"/>
        <v/>
      </c>
      <c r="BT36" s="563" t="str">
        <f t="shared" si="20"/>
        <v/>
      </c>
      <c r="BU36" s="563" t="str">
        <f t="shared" si="20"/>
        <v/>
      </c>
      <c r="BV36" s="563" t="str">
        <f t="shared" si="21"/>
        <v/>
      </c>
      <c r="BW36" s="563" t="str">
        <f t="shared" si="21"/>
        <v/>
      </c>
      <c r="BX36" s="563" t="str">
        <f t="shared" si="21"/>
        <v/>
      </c>
      <c r="BY36" s="563" t="str">
        <f t="shared" si="21"/>
        <v/>
      </c>
      <c r="BZ36" s="563" t="str">
        <f t="shared" si="22"/>
        <v/>
      </c>
      <c r="CA36" s="563" t="str">
        <f t="shared" si="22"/>
        <v/>
      </c>
      <c r="CB36" s="563" t="str">
        <f t="shared" si="22"/>
        <v/>
      </c>
      <c r="CC36" s="563" t="str">
        <f t="shared" si="22"/>
        <v/>
      </c>
      <c r="CD36" s="563" t="str">
        <f t="shared" si="23"/>
        <v/>
      </c>
      <c r="CE36" s="563" t="str">
        <f t="shared" si="23"/>
        <v/>
      </c>
      <c r="CF36" s="563" t="str">
        <f t="shared" si="24"/>
        <v/>
      </c>
      <c r="CG36" s="563" t="str">
        <f t="shared" si="28"/>
        <v/>
      </c>
      <c r="CH36" s="445"/>
      <c r="CI36" s="563" t="str">
        <f t="shared" si="25"/>
        <v/>
      </c>
      <c r="CJ36" s="563" t="str">
        <f t="shared" si="25"/>
        <v/>
      </c>
      <c r="CK36" s="563" t="str">
        <f t="shared" si="25"/>
        <v/>
      </c>
      <c r="CL36" s="563" t="str">
        <f t="shared" si="25"/>
        <v xml:space="preserve">
</v>
      </c>
      <c r="CM36" s="563" t="str">
        <f t="shared" si="25"/>
        <v xml:space="preserve">
</v>
      </c>
      <c r="CN36" s="563" t="str">
        <f t="shared" si="25"/>
        <v xml:space="preserve">
</v>
      </c>
      <c r="CO36" s="444"/>
      <c r="CP36" s="444"/>
      <c r="CQ36" s="444"/>
      <c r="CR36" s="444"/>
      <c r="CS36" s="444"/>
      <c r="CT36" s="444"/>
      <c r="CU36" s="444"/>
      <c r="CV36" s="444"/>
      <c r="CW36" s="444"/>
      <c r="CX36" s="444"/>
      <c r="CY36" s="444"/>
      <c r="CZ36" s="444"/>
      <c r="DA36" s="444"/>
      <c r="DB36" s="444"/>
      <c r="DC36" s="444"/>
      <c r="DD36" s="444"/>
      <c r="DE36" s="444"/>
      <c r="DF36" s="444"/>
      <c r="DG36" s="444"/>
      <c r="DH36" s="444"/>
      <c r="DI36" s="444"/>
      <c r="DJ36" s="444"/>
      <c r="DK36" s="444"/>
      <c r="DL36" s="444"/>
      <c r="DM36" s="444"/>
      <c r="DN36" s="444"/>
      <c r="DO36" s="444"/>
      <c r="DP36" s="444"/>
      <c r="DQ36" s="444"/>
      <c r="DR36" s="444"/>
      <c r="DS36" s="444"/>
      <c r="DT36" s="444"/>
      <c r="DU36" s="444"/>
      <c r="DV36" s="444"/>
      <c r="DW36" s="444"/>
      <c r="DX36" s="444"/>
      <c r="DY36" s="444"/>
      <c r="DZ36" s="444"/>
      <c r="EA36" s="444"/>
      <c r="EB36" s="444"/>
      <c r="EC36" s="444"/>
      <c r="ED36" s="444"/>
      <c r="EE36" s="444"/>
      <c r="EF36" s="444"/>
      <c r="EG36" s="444"/>
      <c r="EH36" s="444"/>
      <c r="EI36" s="444"/>
      <c r="EJ36" s="444"/>
      <c r="EK36" s="444"/>
      <c r="EL36" s="444"/>
      <c r="EM36" s="444"/>
      <c r="EN36" s="444"/>
      <c r="EO36" s="444"/>
      <c r="EP36" s="444"/>
      <c r="EQ36" s="444"/>
      <c r="ER36" s="444"/>
      <c r="ES36" s="444"/>
      <c r="ET36" s="444"/>
      <c r="EU36" s="444"/>
      <c r="EV36" s="444"/>
      <c r="EW36" s="444"/>
      <c r="EX36" s="444"/>
      <c r="EY36" s="444"/>
      <c r="EZ36" s="444"/>
      <c r="FA36" s="444"/>
      <c r="FB36" s="444"/>
    </row>
    <row r="37" spans="1:158" s="434" customFormat="1" ht="55.2" customHeight="1">
      <c r="A37" s="659"/>
      <c r="B37" s="520"/>
      <c r="C37" s="520"/>
      <c r="D37" s="519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432"/>
      <c r="AE37" s="431"/>
      <c r="AF37" s="433"/>
      <c r="AG37" s="557" t="str">
        <f t="shared" si="0"/>
        <v/>
      </c>
      <c r="AH37" s="558" t="str">
        <f t="shared" si="1"/>
        <v/>
      </c>
      <c r="AI37" s="558" t="str">
        <f t="shared" si="2"/>
        <v/>
      </c>
      <c r="AJ37" s="558" t="str">
        <f t="shared" si="3"/>
        <v/>
      </c>
      <c r="AK37" s="558" t="str">
        <f t="shared" si="4"/>
        <v/>
      </c>
      <c r="AL37" s="558" t="str">
        <f t="shared" si="5"/>
        <v/>
      </c>
      <c r="AM37" s="558" t="str">
        <f t="shared" si="6"/>
        <v/>
      </c>
      <c r="AN37" s="558" t="str">
        <f t="shared" si="7"/>
        <v/>
      </c>
      <c r="AO37" s="557" t="str">
        <f t="shared" si="8"/>
        <v/>
      </c>
      <c r="AP37" s="557" t="str">
        <f t="shared" si="9"/>
        <v/>
      </c>
      <c r="AQ37" s="445"/>
      <c r="AR37" s="559" t="str">
        <f t="shared" si="10"/>
        <v/>
      </c>
      <c r="AS37" s="560" t="str">
        <f t="shared" si="29"/>
        <v/>
      </c>
      <c r="AT37" s="561" t="str">
        <f t="shared" si="12"/>
        <v/>
      </c>
      <c r="AU37" s="561" t="str">
        <f t="shared" si="13"/>
        <v/>
      </c>
      <c r="AV37" s="444"/>
      <c r="AW37" s="558" t="str">
        <f t="shared" si="14"/>
        <v/>
      </c>
      <c r="AX37" s="557" t="str">
        <f t="shared" si="15"/>
        <v/>
      </c>
      <c r="AY37" s="557" t="str">
        <f t="shared" si="16"/>
        <v/>
      </c>
      <c r="AZ37" s="444"/>
      <c r="BA37" s="562" t="str">
        <f t="shared" si="27"/>
        <v/>
      </c>
      <c r="BB37" s="445"/>
      <c r="BC37" s="563" t="str">
        <f t="shared" si="28"/>
        <v/>
      </c>
      <c r="BD37" s="563" t="str">
        <f t="shared" si="28"/>
        <v/>
      </c>
      <c r="BE37" s="563" t="str">
        <f t="shared" si="28"/>
        <v/>
      </c>
      <c r="BF37" s="563" t="str">
        <f t="shared" si="28"/>
        <v/>
      </c>
      <c r="BG37" s="563" t="str">
        <f t="shared" si="28"/>
        <v/>
      </c>
      <c r="BH37" s="563" t="str">
        <f t="shared" si="28"/>
        <v/>
      </c>
      <c r="BI37" s="563" t="str">
        <f t="shared" si="28"/>
        <v/>
      </c>
      <c r="BJ37" s="563" t="str">
        <f t="shared" si="28"/>
        <v/>
      </c>
      <c r="BK37" s="563" t="str">
        <f t="shared" si="28"/>
        <v/>
      </c>
      <c r="BL37" s="563" t="str">
        <f t="shared" si="28"/>
        <v/>
      </c>
      <c r="BM37" s="563" t="str">
        <f t="shared" si="28"/>
        <v/>
      </c>
      <c r="BN37" s="563" t="str">
        <f t="shared" si="19"/>
        <v/>
      </c>
      <c r="BO37" s="563" t="str">
        <f t="shared" si="19"/>
        <v/>
      </c>
      <c r="BP37" s="563" t="str">
        <f t="shared" si="19"/>
        <v/>
      </c>
      <c r="BQ37" s="563" t="str">
        <f t="shared" si="19"/>
        <v/>
      </c>
      <c r="BR37" s="563" t="str">
        <f t="shared" si="20"/>
        <v/>
      </c>
      <c r="BS37" s="563" t="str">
        <f t="shared" si="20"/>
        <v/>
      </c>
      <c r="BT37" s="563" t="str">
        <f t="shared" si="20"/>
        <v/>
      </c>
      <c r="BU37" s="563" t="str">
        <f t="shared" si="20"/>
        <v/>
      </c>
      <c r="BV37" s="563" t="str">
        <f t="shared" si="21"/>
        <v/>
      </c>
      <c r="BW37" s="563" t="str">
        <f t="shared" si="21"/>
        <v/>
      </c>
      <c r="BX37" s="563" t="str">
        <f t="shared" si="21"/>
        <v/>
      </c>
      <c r="BY37" s="563" t="str">
        <f t="shared" si="21"/>
        <v/>
      </c>
      <c r="BZ37" s="563" t="str">
        <f t="shared" si="22"/>
        <v/>
      </c>
      <c r="CA37" s="563" t="str">
        <f t="shared" si="22"/>
        <v/>
      </c>
      <c r="CB37" s="563" t="str">
        <f t="shared" si="22"/>
        <v/>
      </c>
      <c r="CC37" s="563" t="str">
        <f t="shared" si="22"/>
        <v/>
      </c>
      <c r="CD37" s="563" t="str">
        <f t="shared" si="23"/>
        <v/>
      </c>
      <c r="CE37" s="563" t="str">
        <f t="shared" si="23"/>
        <v/>
      </c>
      <c r="CF37" s="563" t="str">
        <f t="shared" si="24"/>
        <v/>
      </c>
      <c r="CG37" s="563" t="str">
        <f t="shared" si="28"/>
        <v/>
      </c>
      <c r="CH37" s="445"/>
      <c r="CI37" s="563" t="str">
        <f t="shared" si="25"/>
        <v/>
      </c>
      <c r="CJ37" s="563" t="str">
        <f t="shared" si="25"/>
        <v/>
      </c>
      <c r="CK37" s="563" t="str">
        <f t="shared" si="25"/>
        <v/>
      </c>
      <c r="CL37" s="563" t="str">
        <f t="shared" si="25"/>
        <v xml:space="preserve">
</v>
      </c>
      <c r="CM37" s="563" t="str">
        <f t="shared" si="25"/>
        <v xml:space="preserve">
</v>
      </c>
      <c r="CN37" s="563" t="str">
        <f t="shared" si="25"/>
        <v xml:space="preserve">
</v>
      </c>
      <c r="CO37" s="445"/>
      <c r="CP37" s="445"/>
      <c r="CQ37" s="445"/>
      <c r="CR37" s="445"/>
      <c r="CS37" s="445"/>
      <c r="CT37" s="445"/>
      <c r="CU37" s="445"/>
      <c r="CV37" s="445"/>
      <c r="CW37" s="445"/>
      <c r="CX37" s="445"/>
      <c r="CY37" s="445"/>
      <c r="CZ37" s="445"/>
      <c r="DA37" s="445"/>
      <c r="DB37" s="445"/>
      <c r="DC37" s="445"/>
      <c r="DD37" s="445"/>
      <c r="DE37" s="445"/>
      <c r="DF37" s="445"/>
      <c r="DG37" s="445"/>
      <c r="DH37" s="445"/>
      <c r="DI37" s="445"/>
      <c r="DJ37" s="445"/>
      <c r="DK37" s="445"/>
      <c r="DL37" s="445"/>
      <c r="DM37" s="445"/>
      <c r="DN37" s="445"/>
      <c r="DO37" s="445"/>
      <c r="DP37" s="445"/>
      <c r="DQ37" s="445"/>
      <c r="DR37" s="445"/>
      <c r="DS37" s="445"/>
      <c r="DT37" s="445"/>
      <c r="DU37" s="445"/>
      <c r="DV37" s="445"/>
      <c r="DW37" s="445"/>
      <c r="DX37" s="445"/>
      <c r="DY37" s="445"/>
      <c r="DZ37" s="445"/>
      <c r="EA37" s="445"/>
      <c r="EB37" s="445"/>
      <c r="EC37" s="445"/>
      <c r="ED37" s="445"/>
      <c r="EE37" s="445"/>
      <c r="EF37" s="445"/>
      <c r="EG37" s="445"/>
      <c r="EH37" s="445"/>
      <c r="EI37" s="445"/>
      <c r="EJ37" s="445"/>
      <c r="EK37" s="445"/>
      <c r="EL37" s="445"/>
      <c r="EM37" s="445"/>
      <c r="EN37" s="445"/>
      <c r="EO37" s="445"/>
      <c r="EP37" s="445"/>
      <c r="EQ37" s="445"/>
      <c r="ER37" s="445"/>
      <c r="ES37" s="445"/>
      <c r="ET37" s="445"/>
      <c r="EU37" s="445"/>
      <c r="EV37" s="445"/>
      <c r="EW37" s="445"/>
      <c r="EX37" s="445"/>
      <c r="EY37" s="445"/>
      <c r="EZ37" s="445"/>
      <c r="FA37" s="445"/>
      <c r="FB37" s="445"/>
    </row>
    <row r="38" spans="1:158" s="434" customFormat="1" ht="55.2" customHeight="1">
      <c r="A38" s="659"/>
      <c r="B38" s="520"/>
      <c r="C38" s="520"/>
      <c r="D38" s="519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432"/>
      <c r="AE38" s="431"/>
      <c r="AF38" s="433"/>
      <c r="AG38" s="557" t="str">
        <f t="shared" si="0"/>
        <v/>
      </c>
      <c r="AH38" s="558" t="str">
        <f t="shared" si="1"/>
        <v/>
      </c>
      <c r="AI38" s="558" t="str">
        <f t="shared" si="2"/>
        <v/>
      </c>
      <c r="AJ38" s="558" t="str">
        <f t="shared" si="3"/>
        <v/>
      </c>
      <c r="AK38" s="558" t="str">
        <f t="shared" si="4"/>
        <v/>
      </c>
      <c r="AL38" s="558" t="str">
        <f t="shared" si="5"/>
        <v/>
      </c>
      <c r="AM38" s="558" t="str">
        <f t="shared" si="6"/>
        <v/>
      </c>
      <c r="AN38" s="558" t="str">
        <f t="shared" si="7"/>
        <v/>
      </c>
      <c r="AO38" s="557" t="str">
        <f t="shared" si="8"/>
        <v/>
      </c>
      <c r="AP38" s="557" t="str">
        <f t="shared" si="9"/>
        <v/>
      </c>
      <c r="AQ38" s="445"/>
      <c r="AR38" s="559" t="str">
        <f t="shared" si="10"/>
        <v/>
      </c>
      <c r="AS38" s="560" t="str">
        <f t="shared" si="29"/>
        <v/>
      </c>
      <c r="AT38" s="561" t="str">
        <f t="shared" si="12"/>
        <v/>
      </c>
      <c r="AU38" s="561" t="str">
        <f t="shared" si="13"/>
        <v/>
      </c>
      <c r="AV38" s="444"/>
      <c r="AW38" s="558" t="str">
        <f t="shared" si="14"/>
        <v/>
      </c>
      <c r="AX38" s="557" t="str">
        <f t="shared" si="15"/>
        <v/>
      </c>
      <c r="AY38" s="557" t="str">
        <f t="shared" si="16"/>
        <v/>
      </c>
      <c r="AZ38" s="444"/>
      <c r="BA38" s="562" t="str">
        <f t="shared" si="27"/>
        <v/>
      </c>
      <c r="BB38" s="445"/>
      <c r="BC38" s="563" t="str">
        <f t="shared" si="28"/>
        <v/>
      </c>
      <c r="BD38" s="563" t="str">
        <f t="shared" si="28"/>
        <v/>
      </c>
      <c r="BE38" s="563" t="str">
        <f t="shared" si="28"/>
        <v/>
      </c>
      <c r="BF38" s="563" t="str">
        <f t="shared" si="28"/>
        <v/>
      </c>
      <c r="BG38" s="563" t="str">
        <f t="shared" si="28"/>
        <v/>
      </c>
      <c r="BH38" s="563" t="str">
        <f t="shared" si="28"/>
        <v/>
      </c>
      <c r="BI38" s="563" t="str">
        <f t="shared" si="28"/>
        <v/>
      </c>
      <c r="BJ38" s="563" t="str">
        <f t="shared" si="28"/>
        <v/>
      </c>
      <c r="BK38" s="563" t="str">
        <f t="shared" si="28"/>
        <v/>
      </c>
      <c r="BL38" s="563" t="str">
        <f t="shared" si="28"/>
        <v/>
      </c>
      <c r="BM38" s="563" t="str">
        <f t="shared" si="28"/>
        <v/>
      </c>
      <c r="BN38" s="563" t="str">
        <f t="shared" si="19"/>
        <v/>
      </c>
      <c r="BO38" s="563" t="str">
        <f t="shared" si="19"/>
        <v/>
      </c>
      <c r="BP38" s="563" t="str">
        <f t="shared" si="19"/>
        <v/>
      </c>
      <c r="BQ38" s="563" t="str">
        <f t="shared" si="19"/>
        <v/>
      </c>
      <c r="BR38" s="563" t="str">
        <f t="shared" si="20"/>
        <v/>
      </c>
      <c r="BS38" s="563" t="str">
        <f t="shared" si="20"/>
        <v/>
      </c>
      <c r="BT38" s="563" t="str">
        <f t="shared" si="20"/>
        <v/>
      </c>
      <c r="BU38" s="563" t="str">
        <f t="shared" si="20"/>
        <v/>
      </c>
      <c r="BV38" s="563" t="str">
        <f t="shared" si="21"/>
        <v/>
      </c>
      <c r="BW38" s="563" t="str">
        <f t="shared" si="21"/>
        <v/>
      </c>
      <c r="BX38" s="563" t="str">
        <f t="shared" si="21"/>
        <v/>
      </c>
      <c r="BY38" s="563" t="str">
        <f t="shared" si="21"/>
        <v/>
      </c>
      <c r="BZ38" s="563" t="str">
        <f t="shared" si="22"/>
        <v/>
      </c>
      <c r="CA38" s="563" t="str">
        <f t="shared" si="22"/>
        <v/>
      </c>
      <c r="CB38" s="563" t="str">
        <f t="shared" si="22"/>
        <v/>
      </c>
      <c r="CC38" s="563" t="str">
        <f t="shared" si="22"/>
        <v/>
      </c>
      <c r="CD38" s="563" t="str">
        <f t="shared" si="23"/>
        <v/>
      </c>
      <c r="CE38" s="563" t="str">
        <f t="shared" si="23"/>
        <v/>
      </c>
      <c r="CF38" s="563" t="str">
        <f t="shared" si="24"/>
        <v/>
      </c>
      <c r="CG38" s="563" t="str">
        <f t="shared" si="28"/>
        <v/>
      </c>
      <c r="CH38" s="445"/>
      <c r="CI38" s="563" t="str">
        <f t="shared" si="25"/>
        <v/>
      </c>
      <c r="CJ38" s="563" t="str">
        <f t="shared" si="25"/>
        <v/>
      </c>
      <c r="CK38" s="563" t="str">
        <f t="shared" si="25"/>
        <v/>
      </c>
      <c r="CL38" s="563" t="str">
        <f t="shared" si="25"/>
        <v xml:space="preserve">
</v>
      </c>
      <c r="CM38" s="563" t="str">
        <f t="shared" si="25"/>
        <v xml:space="preserve">
</v>
      </c>
      <c r="CN38" s="563" t="str">
        <f t="shared" si="25"/>
        <v xml:space="preserve">
</v>
      </c>
      <c r="CO38" s="445"/>
      <c r="CP38" s="445"/>
      <c r="CQ38" s="445"/>
      <c r="CR38" s="445"/>
      <c r="CS38" s="445"/>
      <c r="CT38" s="445"/>
      <c r="CU38" s="445"/>
      <c r="CV38" s="445"/>
      <c r="CW38" s="445"/>
      <c r="CX38" s="445"/>
      <c r="CY38" s="445"/>
      <c r="CZ38" s="445"/>
      <c r="DA38" s="445"/>
      <c r="DB38" s="445"/>
      <c r="DC38" s="445"/>
      <c r="DD38" s="445"/>
      <c r="DE38" s="445"/>
      <c r="DF38" s="445"/>
      <c r="DG38" s="445"/>
      <c r="DH38" s="445"/>
      <c r="DI38" s="445"/>
      <c r="DJ38" s="445"/>
      <c r="DK38" s="445"/>
      <c r="DL38" s="445"/>
      <c r="DM38" s="445"/>
      <c r="DN38" s="445"/>
      <c r="DO38" s="445"/>
      <c r="DP38" s="445"/>
      <c r="DQ38" s="445"/>
      <c r="DR38" s="445"/>
      <c r="DS38" s="445"/>
      <c r="DT38" s="445"/>
      <c r="DU38" s="445"/>
      <c r="DV38" s="445"/>
      <c r="DW38" s="445"/>
      <c r="DX38" s="445"/>
      <c r="DY38" s="445"/>
      <c r="DZ38" s="445"/>
      <c r="EA38" s="445"/>
      <c r="EB38" s="445"/>
      <c r="EC38" s="445"/>
      <c r="ED38" s="445"/>
      <c r="EE38" s="445"/>
      <c r="EF38" s="445"/>
      <c r="EG38" s="445"/>
      <c r="EH38" s="445"/>
      <c r="EI38" s="445"/>
      <c r="EJ38" s="445"/>
      <c r="EK38" s="445"/>
      <c r="EL38" s="445"/>
      <c r="EM38" s="445"/>
      <c r="EN38" s="445"/>
      <c r="EO38" s="445"/>
      <c r="EP38" s="445"/>
      <c r="EQ38" s="445"/>
      <c r="ER38" s="445"/>
      <c r="ES38" s="445"/>
      <c r="ET38" s="445"/>
      <c r="EU38" s="445"/>
      <c r="EV38" s="445"/>
      <c r="EW38" s="445"/>
      <c r="EX38" s="445"/>
      <c r="EY38" s="445"/>
      <c r="EZ38" s="445"/>
      <c r="FA38" s="445"/>
      <c r="FB38" s="445"/>
    </row>
    <row r="39" spans="1:158" s="434" customFormat="1" ht="55.2" customHeight="1">
      <c r="A39" s="659"/>
      <c r="B39" s="520"/>
      <c r="C39" s="520"/>
      <c r="D39" s="519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432"/>
      <c r="AE39" s="431"/>
      <c r="AF39" s="433"/>
      <c r="AG39" s="557" t="str">
        <f t="shared" si="0"/>
        <v/>
      </c>
      <c r="AH39" s="558" t="str">
        <f t="shared" si="1"/>
        <v/>
      </c>
      <c r="AI39" s="558" t="str">
        <f t="shared" si="2"/>
        <v/>
      </c>
      <c r="AJ39" s="558" t="str">
        <f t="shared" si="3"/>
        <v/>
      </c>
      <c r="AK39" s="558" t="str">
        <f t="shared" si="4"/>
        <v/>
      </c>
      <c r="AL39" s="558" t="str">
        <f t="shared" si="5"/>
        <v/>
      </c>
      <c r="AM39" s="558" t="str">
        <f t="shared" si="6"/>
        <v/>
      </c>
      <c r="AN39" s="558" t="str">
        <f t="shared" si="7"/>
        <v/>
      </c>
      <c r="AO39" s="557" t="str">
        <f t="shared" si="8"/>
        <v/>
      </c>
      <c r="AP39" s="557" t="str">
        <f t="shared" si="9"/>
        <v/>
      </c>
      <c r="AQ39" s="445"/>
      <c r="AR39" s="559" t="str">
        <f t="shared" si="10"/>
        <v/>
      </c>
      <c r="AS39" s="560" t="str">
        <f t="shared" si="29"/>
        <v/>
      </c>
      <c r="AT39" s="561" t="str">
        <f t="shared" si="12"/>
        <v/>
      </c>
      <c r="AU39" s="561" t="str">
        <f t="shared" si="13"/>
        <v/>
      </c>
      <c r="AV39" s="444"/>
      <c r="AW39" s="558" t="str">
        <f t="shared" si="14"/>
        <v/>
      </c>
      <c r="AX39" s="557" t="str">
        <f t="shared" si="15"/>
        <v/>
      </c>
      <c r="AY39" s="557" t="str">
        <f t="shared" si="16"/>
        <v/>
      </c>
      <c r="AZ39" s="444"/>
      <c r="BA39" s="562" t="str">
        <f t="shared" si="27"/>
        <v/>
      </c>
      <c r="BB39" s="445"/>
      <c r="BC39" s="563" t="str">
        <f t="shared" si="28"/>
        <v/>
      </c>
      <c r="BD39" s="563" t="str">
        <f t="shared" si="28"/>
        <v/>
      </c>
      <c r="BE39" s="563" t="str">
        <f t="shared" si="28"/>
        <v/>
      </c>
      <c r="BF39" s="563" t="str">
        <f t="shared" si="28"/>
        <v/>
      </c>
      <c r="BG39" s="563" t="str">
        <f t="shared" si="28"/>
        <v/>
      </c>
      <c r="BH39" s="563" t="str">
        <f t="shared" si="28"/>
        <v/>
      </c>
      <c r="BI39" s="563" t="str">
        <f t="shared" si="28"/>
        <v/>
      </c>
      <c r="BJ39" s="563" t="str">
        <f t="shared" si="28"/>
        <v/>
      </c>
      <c r="BK39" s="563" t="str">
        <f t="shared" si="28"/>
        <v/>
      </c>
      <c r="BL39" s="563" t="str">
        <f t="shared" si="28"/>
        <v/>
      </c>
      <c r="BM39" s="563" t="str">
        <f t="shared" si="28"/>
        <v/>
      </c>
      <c r="BN39" s="563" t="str">
        <f t="shared" si="19"/>
        <v/>
      </c>
      <c r="BO39" s="563" t="str">
        <f t="shared" si="19"/>
        <v/>
      </c>
      <c r="BP39" s="563" t="str">
        <f t="shared" si="19"/>
        <v/>
      </c>
      <c r="BQ39" s="563" t="str">
        <f t="shared" si="19"/>
        <v/>
      </c>
      <c r="BR39" s="563" t="str">
        <f t="shared" si="20"/>
        <v/>
      </c>
      <c r="BS39" s="563" t="str">
        <f t="shared" si="20"/>
        <v/>
      </c>
      <c r="BT39" s="563" t="str">
        <f t="shared" si="20"/>
        <v/>
      </c>
      <c r="BU39" s="563" t="str">
        <f t="shared" si="20"/>
        <v/>
      </c>
      <c r="BV39" s="563" t="str">
        <f t="shared" si="21"/>
        <v/>
      </c>
      <c r="BW39" s="563" t="str">
        <f t="shared" si="21"/>
        <v/>
      </c>
      <c r="BX39" s="563" t="str">
        <f t="shared" si="21"/>
        <v/>
      </c>
      <c r="BY39" s="563" t="str">
        <f t="shared" si="21"/>
        <v/>
      </c>
      <c r="BZ39" s="563" t="str">
        <f t="shared" si="22"/>
        <v/>
      </c>
      <c r="CA39" s="563" t="str">
        <f t="shared" si="22"/>
        <v/>
      </c>
      <c r="CB39" s="563" t="str">
        <f t="shared" si="22"/>
        <v/>
      </c>
      <c r="CC39" s="563" t="str">
        <f t="shared" si="22"/>
        <v/>
      </c>
      <c r="CD39" s="563" t="str">
        <f t="shared" si="23"/>
        <v/>
      </c>
      <c r="CE39" s="563" t="str">
        <f t="shared" si="23"/>
        <v/>
      </c>
      <c r="CF39" s="563" t="str">
        <f t="shared" si="24"/>
        <v/>
      </c>
      <c r="CG39" s="563" t="str">
        <f t="shared" si="28"/>
        <v/>
      </c>
      <c r="CH39" s="445"/>
      <c r="CI39" s="563" t="str">
        <f t="shared" si="25"/>
        <v/>
      </c>
      <c r="CJ39" s="563" t="str">
        <f t="shared" si="25"/>
        <v/>
      </c>
      <c r="CK39" s="563" t="str">
        <f t="shared" si="25"/>
        <v/>
      </c>
      <c r="CL39" s="563" t="str">
        <f t="shared" si="25"/>
        <v xml:space="preserve">
</v>
      </c>
      <c r="CM39" s="563" t="str">
        <f t="shared" si="25"/>
        <v xml:space="preserve">
</v>
      </c>
      <c r="CN39" s="563" t="str">
        <f t="shared" si="25"/>
        <v xml:space="preserve">
</v>
      </c>
      <c r="CO39" s="445"/>
      <c r="CP39" s="445">
        <v>1</v>
      </c>
      <c r="CQ39" s="445"/>
      <c r="CR39" s="445"/>
      <c r="CS39" s="445"/>
      <c r="CT39" s="445"/>
      <c r="CU39" s="445"/>
      <c r="CV39" s="445"/>
      <c r="CW39" s="445"/>
      <c r="CX39" s="445"/>
      <c r="CY39" s="445"/>
      <c r="CZ39" s="445"/>
      <c r="DA39" s="445"/>
      <c r="DB39" s="445"/>
      <c r="DC39" s="445"/>
      <c r="DD39" s="445"/>
      <c r="DE39" s="445"/>
      <c r="DF39" s="445"/>
      <c r="DG39" s="445"/>
      <c r="DH39" s="445"/>
      <c r="DI39" s="445"/>
      <c r="DJ39" s="445"/>
      <c r="DK39" s="445"/>
      <c r="DL39" s="445"/>
      <c r="DM39" s="445"/>
      <c r="DN39" s="445"/>
      <c r="DO39" s="445"/>
      <c r="DP39" s="445"/>
      <c r="DQ39" s="445"/>
      <c r="DR39" s="445"/>
      <c r="DS39" s="445"/>
      <c r="DT39" s="445"/>
      <c r="DU39" s="445"/>
      <c r="DV39" s="445"/>
      <c r="DW39" s="445"/>
      <c r="DX39" s="445"/>
      <c r="DY39" s="445"/>
      <c r="DZ39" s="445"/>
      <c r="EA39" s="445"/>
      <c r="EB39" s="445"/>
      <c r="EC39" s="445"/>
      <c r="ED39" s="445"/>
      <c r="EE39" s="445"/>
      <c r="EF39" s="445"/>
      <c r="EG39" s="445"/>
      <c r="EH39" s="445"/>
      <c r="EI39" s="445"/>
      <c r="EJ39" s="445"/>
      <c r="EK39" s="445"/>
      <c r="EL39" s="445"/>
      <c r="EM39" s="445"/>
      <c r="EN39" s="445"/>
      <c r="EO39" s="445"/>
      <c r="EP39" s="445"/>
      <c r="EQ39" s="445"/>
      <c r="ER39" s="445"/>
      <c r="ES39" s="445"/>
      <c r="ET39" s="445"/>
      <c r="EU39" s="445"/>
      <c r="EV39" s="445"/>
      <c r="EW39" s="445"/>
      <c r="EX39" s="445"/>
      <c r="EY39" s="445"/>
      <c r="EZ39" s="445"/>
      <c r="FA39" s="445"/>
      <c r="FB39" s="445"/>
    </row>
    <row r="40" spans="1:158" s="434" customFormat="1" ht="55.2" customHeight="1">
      <c r="A40" s="659"/>
      <c r="B40" s="520"/>
      <c r="C40" s="520"/>
      <c r="D40" s="519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0"/>
      <c r="P40" s="520"/>
      <c r="Q40" s="520"/>
      <c r="R40" s="608"/>
      <c r="S40" s="608"/>
      <c r="T40" s="608"/>
      <c r="U40" s="608"/>
      <c r="V40" s="608"/>
      <c r="W40" s="608"/>
      <c r="X40" s="608"/>
      <c r="Y40" s="608"/>
      <c r="Z40" s="608"/>
      <c r="AA40" s="608"/>
      <c r="AB40" s="608"/>
      <c r="AC40" s="520"/>
      <c r="AD40" s="432"/>
      <c r="AE40" s="431"/>
      <c r="AF40" s="433"/>
      <c r="AG40" s="557" t="str">
        <f t="shared" si="0"/>
        <v/>
      </c>
      <c r="AH40" s="558" t="str">
        <f t="shared" si="1"/>
        <v/>
      </c>
      <c r="AI40" s="558" t="str">
        <f t="shared" si="2"/>
        <v/>
      </c>
      <c r="AJ40" s="558" t="str">
        <f t="shared" si="3"/>
        <v/>
      </c>
      <c r="AK40" s="558" t="str">
        <f t="shared" si="4"/>
        <v/>
      </c>
      <c r="AL40" s="558" t="str">
        <f t="shared" si="5"/>
        <v/>
      </c>
      <c r="AM40" s="558" t="str">
        <f t="shared" si="6"/>
        <v/>
      </c>
      <c r="AN40" s="558" t="str">
        <f t="shared" si="7"/>
        <v/>
      </c>
      <c r="AO40" s="557" t="str">
        <f t="shared" si="8"/>
        <v/>
      </c>
      <c r="AP40" s="557" t="str">
        <f t="shared" si="9"/>
        <v/>
      </c>
      <c r="AQ40" s="445"/>
      <c r="AR40" s="559" t="str">
        <f t="shared" si="10"/>
        <v/>
      </c>
      <c r="AS40" s="560" t="str">
        <f t="shared" si="29"/>
        <v/>
      </c>
      <c r="AT40" s="561" t="str">
        <f t="shared" si="12"/>
        <v/>
      </c>
      <c r="AU40" s="561" t="str">
        <f t="shared" si="13"/>
        <v/>
      </c>
      <c r="AV40" s="444"/>
      <c r="AW40" s="558" t="str">
        <f t="shared" si="14"/>
        <v/>
      </c>
      <c r="AX40" s="557" t="str">
        <f t="shared" si="15"/>
        <v/>
      </c>
      <c r="AY40" s="557" t="str">
        <f t="shared" si="16"/>
        <v/>
      </c>
      <c r="AZ40" s="444"/>
      <c r="BA40" s="562" t="str">
        <f t="shared" si="27"/>
        <v/>
      </c>
      <c r="BB40" s="445"/>
      <c r="BC40" s="563" t="str">
        <f t="shared" si="28"/>
        <v/>
      </c>
      <c r="BD40" s="563" t="str">
        <f t="shared" si="28"/>
        <v/>
      </c>
      <c r="BE40" s="563" t="str">
        <f t="shared" si="28"/>
        <v/>
      </c>
      <c r="BF40" s="563" t="str">
        <f t="shared" si="28"/>
        <v/>
      </c>
      <c r="BG40" s="563" t="str">
        <f t="shared" si="28"/>
        <v/>
      </c>
      <c r="BH40" s="563" t="str">
        <f t="shared" si="28"/>
        <v/>
      </c>
      <c r="BI40" s="563" t="str">
        <f t="shared" si="28"/>
        <v/>
      </c>
      <c r="BJ40" s="563" t="str">
        <f t="shared" si="28"/>
        <v/>
      </c>
      <c r="BK40" s="563" t="str">
        <f t="shared" si="28"/>
        <v/>
      </c>
      <c r="BL40" s="563" t="str">
        <f t="shared" si="28"/>
        <v/>
      </c>
      <c r="BM40" s="563" t="str">
        <f t="shared" si="28"/>
        <v/>
      </c>
      <c r="BN40" s="563" t="str">
        <f t="shared" si="19"/>
        <v/>
      </c>
      <c r="BO40" s="563" t="str">
        <f t="shared" si="19"/>
        <v/>
      </c>
      <c r="BP40" s="563" t="str">
        <f t="shared" si="19"/>
        <v/>
      </c>
      <c r="BQ40" s="563" t="str">
        <f t="shared" si="19"/>
        <v/>
      </c>
      <c r="BR40" s="563" t="str">
        <f t="shared" si="20"/>
        <v/>
      </c>
      <c r="BS40" s="563" t="str">
        <f t="shared" si="20"/>
        <v/>
      </c>
      <c r="BT40" s="563" t="str">
        <f t="shared" si="20"/>
        <v/>
      </c>
      <c r="BU40" s="563" t="str">
        <f t="shared" si="20"/>
        <v/>
      </c>
      <c r="BV40" s="563" t="str">
        <f t="shared" si="21"/>
        <v/>
      </c>
      <c r="BW40" s="563" t="str">
        <f t="shared" si="21"/>
        <v/>
      </c>
      <c r="BX40" s="563" t="str">
        <f t="shared" si="21"/>
        <v/>
      </c>
      <c r="BY40" s="563" t="str">
        <f t="shared" si="21"/>
        <v/>
      </c>
      <c r="BZ40" s="563" t="str">
        <f t="shared" si="22"/>
        <v/>
      </c>
      <c r="CA40" s="563" t="str">
        <f t="shared" si="22"/>
        <v/>
      </c>
      <c r="CB40" s="563" t="str">
        <f t="shared" si="22"/>
        <v/>
      </c>
      <c r="CC40" s="563" t="str">
        <f t="shared" si="22"/>
        <v/>
      </c>
      <c r="CD40" s="563" t="str">
        <f t="shared" si="23"/>
        <v/>
      </c>
      <c r="CE40" s="563" t="str">
        <f t="shared" si="23"/>
        <v/>
      </c>
      <c r="CF40" s="563" t="str">
        <f t="shared" si="24"/>
        <v/>
      </c>
      <c r="CG40" s="563" t="str">
        <f t="shared" si="28"/>
        <v/>
      </c>
      <c r="CH40" s="445"/>
      <c r="CI40" s="563" t="str">
        <f t="shared" si="25"/>
        <v/>
      </c>
      <c r="CJ40" s="563" t="str">
        <f t="shared" si="25"/>
        <v/>
      </c>
      <c r="CK40" s="563" t="str">
        <f t="shared" si="25"/>
        <v/>
      </c>
      <c r="CL40" s="563" t="str">
        <f t="shared" si="25"/>
        <v xml:space="preserve">
</v>
      </c>
      <c r="CM40" s="563" t="str">
        <f t="shared" si="25"/>
        <v xml:space="preserve">
</v>
      </c>
      <c r="CN40" s="563" t="str">
        <f t="shared" si="25"/>
        <v xml:space="preserve">
</v>
      </c>
      <c r="CO40" s="445"/>
      <c r="CP40" s="445"/>
      <c r="CQ40" s="445"/>
      <c r="CR40" s="445"/>
      <c r="CS40" s="445"/>
      <c r="CT40" s="445"/>
      <c r="CU40" s="445"/>
      <c r="CV40" s="445"/>
      <c r="CW40" s="445"/>
      <c r="CX40" s="445"/>
      <c r="CY40" s="445"/>
      <c r="CZ40" s="445"/>
      <c r="DA40" s="445"/>
      <c r="DB40" s="445"/>
      <c r="DC40" s="445"/>
      <c r="DD40" s="445"/>
      <c r="DE40" s="445"/>
      <c r="DF40" s="445"/>
      <c r="DG40" s="445"/>
      <c r="DH40" s="445"/>
      <c r="DI40" s="445"/>
      <c r="DJ40" s="445"/>
      <c r="DK40" s="445"/>
      <c r="DL40" s="445"/>
      <c r="DM40" s="445"/>
      <c r="DN40" s="445"/>
      <c r="DO40" s="445"/>
      <c r="DP40" s="445"/>
      <c r="DQ40" s="445"/>
      <c r="DR40" s="445"/>
      <c r="DS40" s="445"/>
      <c r="DT40" s="445"/>
      <c r="DU40" s="445"/>
      <c r="DV40" s="445"/>
      <c r="DW40" s="445"/>
      <c r="DX40" s="445"/>
      <c r="DY40" s="445"/>
      <c r="DZ40" s="445"/>
      <c r="EA40" s="445"/>
      <c r="EB40" s="445"/>
      <c r="EC40" s="445"/>
      <c r="ED40" s="445"/>
      <c r="EE40" s="445"/>
      <c r="EF40" s="445"/>
      <c r="EG40" s="445"/>
      <c r="EH40" s="445"/>
      <c r="EI40" s="445"/>
      <c r="EJ40" s="445"/>
      <c r="EK40" s="445"/>
      <c r="EL40" s="445"/>
      <c r="EM40" s="445"/>
      <c r="EN40" s="445"/>
      <c r="EO40" s="445"/>
      <c r="EP40" s="445"/>
      <c r="EQ40" s="445"/>
      <c r="ER40" s="445"/>
      <c r="ES40" s="445"/>
      <c r="ET40" s="445"/>
      <c r="EU40" s="445"/>
      <c r="EV40" s="445"/>
      <c r="EW40" s="445"/>
      <c r="EX40" s="445"/>
      <c r="EY40" s="445"/>
      <c r="EZ40" s="445"/>
      <c r="FA40" s="445"/>
      <c r="FB40" s="445"/>
    </row>
    <row r="41" spans="1:158" s="463" customFormat="1" ht="55.2" customHeight="1">
      <c r="A41" s="659"/>
      <c r="B41" s="520"/>
      <c r="C41" s="520"/>
      <c r="D41" s="519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0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432"/>
      <c r="AE41" s="431"/>
      <c r="AF41" s="433"/>
      <c r="AG41" s="557" t="str">
        <f t="shared" si="0"/>
        <v/>
      </c>
      <c r="AH41" s="558" t="str">
        <f t="shared" si="1"/>
        <v/>
      </c>
      <c r="AI41" s="558" t="str">
        <f t="shared" si="2"/>
        <v/>
      </c>
      <c r="AJ41" s="558" t="str">
        <f t="shared" si="3"/>
        <v/>
      </c>
      <c r="AK41" s="558" t="str">
        <f t="shared" si="4"/>
        <v/>
      </c>
      <c r="AL41" s="558" t="str">
        <f t="shared" si="5"/>
        <v/>
      </c>
      <c r="AM41" s="558" t="str">
        <f t="shared" si="6"/>
        <v/>
      </c>
      <c r="AN41" s="558" t="str">
        <f t="shared" si="7"/>
        <v/>
      </c>
      <c r="AO41" s="557" t="str">
        <f t="shared" si="8"/>
        <v/>
      </c>
      <c r="AP41" s="557" t="str">
        <f t="shared" si="9"/>
        <v/>
      </c>
      <c r="AQ41" s="445"/>
      <c r="AR41" s="559" t="str">
        <f t="shared" si="10"/>
        <v/>
      </c>
      <c r="AS41" s="560" t="str">
        <f t="shared" si="29"/>
        <v/>
      </c>
      <c r="AT41" s="561" t="str">
        <f t="shared" si="12"/>
        <v/>
      </c>
      <c r="AU41" s="561" t="str">
        <f t="shared" si="13"/>
        <v/>
      </c>
      <c r="AV41" s="444"/>
      <c r="AW41" s="558" t="str">
        <f t="shared" si="14"/>
        <v/>
      </c>
      <c r="AX41" s="557" t="str">
        <f t="shared" si="15"/>
        <v/>
      </c>
      <c r="AY41" s="557" t="str">
        <f t="shared" si="16"/>
        <v/>
      </c>
      <c r="AZ41" s="444"/>
      <c r="BA41" s="562" t="str">
        <f t="shared" si="27"/>
        <v/>
      </c>
      <c r="BB41" s="445"/>
      <c r="BC41" s="563" t="str">
        <f t="shared" si="28"/>
        <v/>
      </c>
      <c r="BD41" s="563" t="str">
        <f t="shared" si="28"/>
        <v/>
      </c>
      <c r="BE41" s="563" t="str">
        <f t="shared" si="28"/>
        <v/>
      </c>
      <c r="BF41" s="563" t="str">
        <f t="shared" si="28"/>
        <v/>
      </c>
      <c r="BG41" s="563" t="str">
        <f t="shared" si="28"/>
        <v/>
      </c>
      <c r="BH41" s="563" t="str">
        <f t="shared" si="28"/>
        <v/>
      </c>
      <c r="BI41" s="563" t="str">
        <f t="shared" si="28"/>
        <v/>
      </c>
      <c r="BJ41" s="563" t="str">
        <f t="shared" si="28"/>
        <v/>
      </c>
      <c r="BK41" s="563" t="str">
        <f t="shared" si="28"/>
        <v/>
      </c>
      <c r="BL41" s="563" t="str">
        <f t="shared" si="28"/>
        <v/>
      </c>
      <c r="BM41" s="563" t="str">
        <f t="shared" si="28"/>
        <v/>
      </c>
      <c r="BN41" s="563" t="str">
        <f t="shared" si="19"/>
        <v/>
      </c>
      <c r="BO41" s="563" t="str">
        <f t="shared" si="19"/>
        <v/>
      </c>
      <c r="BP41" s="563" t="str">
        <f t="shared" si="19"/>
        <v/>
      </c>
      <c r="BQ41" s="563" t="str">
        <f t="shared" si="19"/>
        <v/>
      </c>
      <c r="BR41" s="563" t="str">
        <f t="shared" si="20"/>
        <v/>
      </c>
      <c r="BS41" s="563" t="str">
        <f t="shared" si="20"/>
        <v/>
      </c>
      <c r="BT41" s="563" t="str">
        <f t="shared" si="20"/>
        <v/>
      </c>
      <c r="BU41" s="563" t="str">
        <f t="shared" si="20"/>
        <v/>
      </c>
      <c r="BV41" s="563" t="str">
        <f t="shared" si="21"/>
        <v/>
      </c>
      <c r="BW41" s="563" t="str">
        <f t="shared" si="21"/>
        <v/>
      </c>
      <c r="BX41" s="563" t="str">
        <f t="shared" si="21"/>
        <v/>
      </c>
      <c r="BY41" s="563" t="str">
        <f t="shared" si="21"/>
        <v/>
      </c>
      <c r="BZ41" s="563" t="str">
        <f t="shared" si="22"/>
        <v/>
      </c>
      <c r="CA41" s="563" t="str">
        <f t="shared" si="22"/>
        <v/>
      </c>
      <c r="CB41" s="563" t="str">
        <f t="shared" si="22"/>
        <v/>
      </c>
      <c r="CC41" s="563" t="str">
        <f t="shared" si="22"/>
        <v/>
      </c>
      <c r="CD41" s="563" t="str">
        <f t="shared" si="23"/>
        <v/>
      </c>
      <c r="CE41" s="563" t="str">
        <f t="shared" si="23"/>
        <v/>
      </c>
      <c r="CF41" s="563" t="str">
        <f t="shared" si="24"/>
        <v/>
      </c>
      <c r="CG41" s="563" t="str">
        <f t="shared" si="28"/>
        <v/>
      </c>
      <c r="CH41" s="445"/>
      <c r="CI41" s="563" t="str">
        <f t="shared" si="25"/>
        <v/>
      </c>
      <c r="CJ41" s="563" t="str">
        <f t="shared" si="25"/>
        <v/>
      </c>
      <c r="CK41" s="563" t="str">
        <f t="shared" si="25"/>
        <v/>
      </c>
      <c r="CL41" s="563" t="str">
        <f t="shared" si="25"/>
        <v xml:space="preserve">
</v>
      </c>
      <c r="CM41" s="563" t="str">
        <f t="shared" si="25"/>
        <v xml:space="preserve">
</v>
      </c>
      <c r="CN41" s="563" t="str">
        <f t="shared" si="25"/>
        <v xml:space="preserve">
</v>
      </c>
      <c r="CO41" s="444"/>
      <c r="CP41" s="444"/>
      <c r="CQ41" s="444"/>
      <c r="CR41" s="444"/>
      <c r="CS41" s="444"/>
      <c r="CT41" s="444"/>
      <c r="CU41" s="444"/>
      <c r="CV41" s="444"/>
      <c r="CW41" s="444"/>
      <c r="CX41" s="444"/>
      <c r="CY41" s="444"/>
      <c r="CZ41" s="444"/>
      <c r="DA41" s="444"/>
      <c r="DB41" s="444"/>
      <c r="DC41" s="444"/>
      <c r="DD41" s="444"/>
      <c r="DE41" s="444"/>
      <c r="DF41" s="444"/>
      <c r="DG41" s="444"/>
      <c r="DH41" s="444"/>
      <c r="DI41" s="444"/>
      <c r="DJ41" s="444"/>
      <c r="DK41" s="444"/>
      <c r="DL41" s="444"/>
      <c r="DM41" s="444"/>
      <c r="DN41" s="444"/>
      <c r="DO41" s="444"/>
      <c r="DP41" s="444"/>
      <c r="DQ41" s="444"/>
      <c r="DR41" s="444"/>
      <c r="DS41" s="444"/>
      <c r="DT41" s="444"/>
      <c r="DU41" s="444"/>
      <c r="DV41" s="444"/>
      <c r="DW41" s="444"/>
      <c r="DX41" s="444"/>
      <c r="DY41" s="444"/>
      <c r="DZ41" s="444"/>
      <c r="EA41" s="444"/>
      <c r="EB41" s="444"/>
      <c r="EC41" s="444"/>
      <c r="ED41" s="444"/>
      <c r="EE41" s="444"/>
      <c r="EF41" s="444"/>
      <c r="EG41" s="444"/>
      <c r="EH41" s="444"/>
      <c r="EI41" s="444"/>
      <c r="EJ41" s="444"/>
      <c r="EK41" s="444"/>
      <c r="EL41" s="444"/>
      <c r="EM41" s="444"/>
      <c r="EN41" s="444"/>
      <c r="EO41" s="444"/>
      <c r="EP41" s="444"/>
      <c r="EQ41" s="444"/>
      <c r="ER41" s="444"/>
      <c r="ES41" s="444"/>
      <c r="ET41" s="444"/>
      <c r="EU41" s="444"/>
      <c r="EV41" s="444"/>
      <c r="EW41" s="444"/>
      <c r="EX41" s="444"/>
      <c r="EY41" s="444"/>
      <c r="EZ41" s="444"/>
      <c r="FA41" s="444"/>
      <c r="FB41" s="444"/>
    </row>
    <row r="42" spans="1:158" s="463" customFormat="1" ht="55.2" customHeight="1">
      <c r="A42" s="659"/>
      <c r="B42" s="520"/>
      <c r="C42" s="520"/>
      <c r="D42" s="519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0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432"/>
      <c r="AE42" s="431"/>
      <c r="AF42" s="433"/>
      <c r="AG42" s="557" t="str">
        <f t="shared" si="0"/>
        <v/>
      </c>
      <c r="AH42" s="558" t="str">
        <f t="shared" si="1"/>
        <v/>
      </c>
      <c r="AI42" s="558" t="str">
        <f t="shared" si="2"/>
        <v/>
      </c>
      <c r="AJ42" s="558" t="str">
        <f t="shared" si="3"/>
        <v/>
      </c>
      <c r="AK42" s="558" t="str">
        <f t="shared" si="4"/>
        <v/>
      </c>
      <c r="AL42" s="558" t="str">
        <f t="shared" si="5"/>
        <v/>
      </c>
      <c r="AM42" s="558" t="str">
        <f t="shared" si="6"/>
        <v/>
      </c>
      <c r="AN42" s="558" t="str">
        <f t="shared" si="7"/>
        <v/>
      </c>
      <c r="AO42" s="557" t="str">
        <f t="shared" si="8"/>
        <v/>
      </c>
      <c r="AP42" s="557" t="str">
        <f t="shared" si="9"/>
        <v/>
      </c>
      <c r="AQ42" s="445"/>
      <c r="AR42" s="559" t="str">
        <f t="shared" si="10"/>
        <v/>
      </c>
      <c r="AS42" s="560" t="str">
        <f t="shared" si="29"/>
        <v/>
      </c>
      <c r="AT42" s="561" t="str">
        <f t="shared" si="12"/>
        <v/>
      </c>
      <c r="AU42" s="561" t="str">
        <f t="shared" si="13"/>
        <v/>
      </c>
      <c r="AV42" s="444"/>
      <c r="AW42" s="558" t="str">
        <f t="shared" si="14"/>
        <v/>
      </c>
      <c r="AX42" s="557" t="str">
        <f t="shared" si="15"/>
        <v/>
      </c>
      <c r="AY42" s="557" t="str">
        <f t="shared" si="16"/>
        <v/>
      </c>
      <c r="AZ42" s="444"/>
      <c r="BA42" s="562" t="str">
        <f t="shared" si="27"/>
        <v/>
      </c>
      <c r="BB42" s="445"/>
      <c r="BC42" s="563" t="str">
        <f t="shared" ref="BC42:CG58" si="30">IF(BC$10=$BA42,IF($AB42="","","Complaint: "&amp;$AB42)&amp;CHAR(10)&amp;IF($AC42="","","Action Taken: "&amp;$AC42),"")</f>
        <v/>
      </c>
      <c r="BD42" s="563" t="str">
        <f t="shared" si="30"/>
        <v/>
      </c>
      <c r="BE42" s="563" t="str">
        <f t="shared" si="30"/>
        <v/>
      </c>
      <c r="BF42" s="563" t="str">
        <f t="shared" si="30"/>
        <v/>
      </c>
      <c r="BG42" s="563" t="str">
        <f t="shared" si="30"/>
        <v/>
      </c>
      <c r="BH42" s="563" t="str">
        <f t="shared" si="30"/>
        <v/>
      </c>
      <c r="BI42" s="563" t="str">
        <f t="shared" si="30"/>
        <v/>
      </c>
      <c r="BJ42" s="563" t="str">
        <f t="shared" si="30"/>
        <v/>
      </c>
      <c r="BK42" s="563" t="str">
        <f t="shared" si="30"/>
        <v/>
      </c>
      <c r="BL42" s="563" t="str">
        <f t="shared" si="30"/>
        <v/>
      </c>
      <c r="BM42" s="563" t="str">
        <f t="shared" si="30"/>
        <v/>
      </c>
      <c r="BN42" s="563" t="str">
        <f t="shared" si="19"/>
        <v/>
      </c>
      <c r="BO42" s="563" t="str">
        <f t="shared" si="19"/>
        <v/>
      </c>
      <c r="BP42" s="563" t="str">
        <f t="shared" si="19"/>
        <v/>
      </c>
      <c r="BQ42" s="563" t="str">
        <f t="shared" si="19"/>
        <v/>
      </c>
      <c r="BR42" s="563" t="str">
        <f t="shared" si="20"/>
        <v/>
      </c>
      <c r="BS42" s="563" t="str">
        <f t="shared" si="20"/>
        <v/>
      </c>
      <c r="BT42" s="563" t="str">
        <f t="shared" si="20"/>
        <v/>
      </c>
      <c r="BU42" s="563" t="str">
        <f t="shared" si="20"/>
        <v/>
      </c>
      <c r="BV42" s="563" t="str">
        <f t="shared" si="21"/>
        <v/>
      </c>
      <c r="BW42" s="563" t="str">
        <f t="shared" si="21"/>
        <v/>
      </c>
      <c r="BX42" s="563" t="str">
        <f t="shared" si="21"/>
        <v/>
      </c>
      <c r="BY42" s="563" t="str">
        <f t="shared" si="21"/>
        <v/>
      </c>
      <c r="BZ42" s="563" t="str">
        <f t="shared" si="22"/>
        <v/>
      </c>
      <c r="CA42" s="563" t="str">
        <f t="shared" si="22"/>
        <v/>
      </c>
      <c r="CB42" s="563" t="str">
        <f t="shared" si="22"/>
        <v/>
      </c>
      <c r="CC42" s="563" t="str">
        <f t="shared" si="22"/>
        <v/>
      </c>
      <c r="CD42" s="563" t="str">
        <f t="shared" si="23"/>
        <v/>
      </c>
      <c r="CE42" s="563" t="str">
        <f t="shared" si="23"/>
        <v/>
      </c>
      <c r="CF42" s="563" t="str">
        <f t="shared" si="24"/>
        <v/>
      </c>
      <c r="CG42" s="563" t="str">
        <f t="shared" si="30"/>
        <v/>
      </c>
      <c r="CH42" s="445"/>
      <c r="CI42" s="563" t="str">
        <f t="shared" si="25"/>
        <v/>
      </c>
      <c r="CJ42" s="563" t="str">
        <f t="shared" si="25"/>
        <v/>
      </c>
      <c r="CK42" s="563" t="str">
        <f t="shared" si="25"/>
        <v/>
      </c>
      <c r="CL42" s="563" t="str">
        <f t="shared" si="25"/>
        <v xml:space="preserve">
</v>
      </c>
      <c r="CM42" s="563" t="str">
        <f t="shared" si="25"/>
        <v xml:space="preserve">
</v>
      </c>
      <c r="CN42" s="563" t="str">
        <f t="shared" si="25"/>
        <v xml:space="preserve">
</v>
      </c>
      <c r="CO42" s="444"/>
      <c r="CP42" s="444"/>
      <c r="CQ42" s="444"/>
      <c r="CR42" s="444"/>
      <c r="CS42" s="444"/>
      <c r="CT42" s="444"/>
      <c r="CU42" s="444"/>
      <c r="CV42" s="444"/>
      <c r="CW42" s="444"/>
      <c r="CX42" s="444"/>
      <c r="CY42" s="444"/>
      <c r="CZ42" s="444"/>
      <c r="DA42" s="444"/>
      <c r="DB42" s="444"/>
      <c r="DC42" s="444"/>
      <c r="DD42" s="444"/>
      <c r="DE42" s="444"/>
      <c r="DF42" s="444"/>
      <c r="DG42" s="444"/>
      <c r="DH42" s="444"/>
      <c r="DI42" s="444"/>
      <c r="DJ42" s="444"/>
      <c r="DK42" s="444"/>
      <c r="DL42" s="444"/>
      <c r="DM42" s="444"/>
      <c r="DN42" s="444"/>
      <c r="DO42" s="444"/>
      <c r="DP42" s="444"/>
      <c r="DQ42" s="444"/>
      <c r="DR42" s="444"/>
      <c r="DS42" s="444"/>
      <c r="DT42" s="444"/>
      <c r="DU42" s="444"/>
      <c r="DV42" s="444"/>
      <c r="DW42" s="444"/>
      <c r="DX42" s="444"/>
      <c r="DY42" s="444"/>
      <c r="DZ42" s="444"/>
      <c r="EA42" s="444"/>
      <c r="EB42" s="444"/>
      <c r="EC42" s="444"/>
      <c r="ED42" s="444"/>
      <c r="EE42" s="444"/>
      <c r="EF42" s="444"/>
      <c r="EG42" s="444"/>
      <c r="EH42" s="444"/>
      <c r="EI42" s="444"/>
      <c r="EJ42" s="444"/>
      <c r="EK42" s="444"/>
      <c r="EL42" s="444"/>
      <c r="EM42" s="444"/>
      <c r="EN42" s="444"/>
      <c r="EO42" s="444"/>
      <c r="EP42" s="444"/>
      <c r="EQ42" s="444"/>
      <c r="ER42" s="444"/>
      <c r="ES42" s="444"/>
      <c r="ET42" s="444"/>
      <c r="EU42" s="444"/>
      <c r="EV42" s="444"/>
      <c r="EW42" s="444"/>
      <c r="EX42" s="444"/>
      <c r="EY42" s="444"/>
      <c r="EZ42" s="444"/>
      <c r="FA42" s="444"/>
      <c r="FB42" s="444"/>
    </row>
    <row r="43" spans="1:158" s="434" customFormat="1" ht="55.2" customHeight="1">
      <c r="A43" s="659"/>
      <c r="B43" s="520"/>
      <c r="C43" s="520"/>
      <c r="D43" s="519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0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432"/>
      <c r="AE43" s="431"/>
      <c r="AF43" s="433"/>
      <c r="AG43" s="557" t="str">
        <f t="shared" si="0"/>
        <v/>
      </c>
      <c r="AH43" s="558" t="str">
        <f t="shared" si="1"/>
        <v/>
      </c>
      <c r="AI43" s="558" t="str">
        <f t="shared" si="2"/>
        <v/>
      </c>
      <c r="AJ43" s="558" t="str">
        <f t="shared" si="3"/>
        <v/>
      </c>
      <c r="AK43" s="558" t="str">
        <f t="shared" si="4"/>
        <v/>
      </c>
      <c r="AL43" s="558" t="str">
        <f t="shared" si="5"/>
        <v/>
      </c>
      <c r="AM43" s="558" t="str">
        <f t="shared" si="6"/>
        <v/>
      </c>
      <c r="AN43" s="558" t="str">
        <f t="shared" si="7"/>
        <v/>
      </c>
      <c r="AO43" s="557" t="str">
        <f t="shared" si="8"/>
        <v/>
      </c>
      <c r="AP43" s="557" t="str">
        <f t="shared" si="9"/>
        <v/>
      </c>
      <c r="AQ43" s="445"/>
      <c r="AR43" s="559" t="str">
        <f t="shared" si="10"/>
        <v/>
      </c>
      <c r="AS43" s="560" t="str">
        <f t="shared" si="29"/>
        <v/>
      </c>
      <c r="AT43" s="561" t="str">
        <f t="shared" si="12"/>
        <v/>
      </c>
      <c r="AU43" s="561" t="str">
        <f t="shared" si="13"/>
        <v/>
      </c>
      <c r="AV43" s="444"/>
      <c r="AW43" s="558" t="str">
        <f t="shared" si="14"/>
        <v/>
      </c>
      <c r="AX43" s="557" t="str">
        <f t="shared" si="15"/>
        <v/>
      </c>
      <c r="AY43" s="557" t="str">
        <f t="shared" si="16"/>
        <v/>
      </c>
      <c r="AZ43" s="444"/>
      <c r="BA43" s="562" t="str">
        <f t="shared" si="27"/>
        <v/>
      </c>
      <c r="BB43" s="445"/>
      <c r="BC43" s="563" t="str">
        <f t="shared" si="30"/>
        <v/>
      </c>
      <c r="BD43" s="563" t="str">
        <f t="shared" si="30"/>
        <v/>
      </c>
      <c r="BE43" s="563" t="str">
        <f t="shared" si="30"/>
        <v/>
      </c>
      <c r="BF43" s="563" t="str">
        <f t="shared" si="30"/>
        <v/>
      </c>
      <c r="BG43" s="563" t="str">
        <f t="shared" si="30"/>
        <v/>
      </c>
      <c r="BH43" s="563" t="str">
        <f t="shared" si="30"/>
        <v/>
      </c>
      <c r="BI43" s="563" t="str">
        <f t="shared" si="30"/>
        <v/>
      </c>
      <c r="BJ43" s="563" t="str">
        <f t="shared" si="30"/>
        <v/>
      </c>
      <c r="BK43" s="563" t="str">
        <f t="shared" si="30"/>
        <v/>
      </c>
      <c r="BL43" s="563" t="str">
        <f t="shared" si="30"/>
        <v/>
      </c>
      <c r="BM43" s="563" t="str">
        <f t="shared" si="30"/>
        <v/>
      </c>
      <c r="BN43" s="563" t="str">
        <f t="shared" si="19"/>
        <v/>
      </c>
      <c r="BO43" s="563" t="str">
        <f t="shared" si="19"/>
        <v/>
      </c>
      <c r="BP43" s="563" t="str">
        <f t="shared" si="19"/>
        <v/>
      </c>
      <c r="BQ43" s="563" t="str">
        <f t="shared" si="19"/>
        <v/>
      </c>
      <c r="BR43" s="563" t="str">
        <f t="shared" si="20"/>
        <v/>
      </c>
      <c r="BS43" s="563" t="str">
        <f t="shared" si="20"/>
        <v/>
      </c>
      <c r="BT43" s="563" t="str">
        <f t="shared" si="20"/>
        <v/>
      </c>
      <c r="BU43" s="563" t="str">
        <f t="shared" si="20"/>
        <v/>
      </c>
      <c r="BV43" s="563" t="str">
        <f t="shared" si="21"/>
        <v/>
      </c>
      <c r="BW43" s="563" t="str">
        <f t="shared" si="21"/>
        <v/>
      </c>
      <c r="BX43" s="563" t="str">
        <f t="shared" si="21"/>
        <v/>
      </c>
      <c r="BY43" s="563" t="str">
        <f t="shared" si="21"/>
        <v/>
      </c>
      <c r="BZ43" s="563" t="str">
        <f t="shared" si="22"/>
        <v/>
      </c>
      <c r="CA43" s="563" t="str">
        <f t="shared" si="22"/>
        <v/>
      </c>
      <c r="CB43" s="563" t="str">
        <f t="shared" si="22"/>
        <v/>
      </c>
      <c r="CC43" s="563" t="str">
        <f t="shared" si="22"/>
        <v/>
      </c>
      <c r="CD43" s="563" t="str">
        <f t="shared" si="23"/>
        <v/>
      </c>
      <c r="CE43" s="563" t="str">
        <f t="shared" si="23"/>
        <v/>
      </c>
      <c r="CF43" s="563" t="str">
        <f t="shared" si="24"/>
        <v/>
      </c>
      <c r="CG43" s="563" t="str">
        <f t="shared" si="30"/>
        <v/>
      </c>
      <c r="CH43" s="445"/>
      <c r="CI43" s="563" t="str">
        <f t="shared" si="25"/>
        <v/>
      </c>
      <c r="CJ43" s="563" t="str">
        <f t="shared" si="25"/>
        <v/>
      </c>
      <c r="CK43" s="563" t="str">
        <f t="shared" si="25"/>
        <v/>
      </c>
      <c r="CL43" s="563" t="str">
        <f t="shared" si="25"/>
        <v xml:space="preserve">
</v>
      </c>
      <c r="CM43" s="563" t="str">
        <f t="shared" si="25"/>
        <v xml:space="preserve">
</v>
      </c>
      <c r="CN43" s="563" t="str">
        <f t="shared" si="25"/>
        <v xml:space="preserve">
</v>
      </c>
      <c r="CO43" s="445"/>
      <c r="CP43" s="445"/>
      <c r="CQ43" s="445"/>
      <c r="CR43" s="445"/>
      <c r="CS43" s="445"/>
      <c r="CT43" s="445"/>
      <c r="CU43" s="445"/>
      <c r="CV43" s="445"/>
      <c r="CW43" s="445"/>
      <c r="CX43" s="445"/>
      <c r="CY43" s="445"/>
      <c r="CZ43" s="445"/>
      <c r="DA43" s="445"/>
      <c r="DB43" s="445"/>
      <c r="DC43" s="445"/>
      <c r="DD43" s="445"/>
      <c r="DE43" s="445"/>
      <c r="DF43" s="445"/>
      <c r="DG43" s="445"/>
      <c r="DH43" s="445"/>
      <c r="DI43" s="445"/>
      <c r="DJ43" s="445"/>
      <c r="DK43" s="445"/>
      <c r="DL43" s="445"/>
      <c r="DM43" s="445"/>
      <c r="DN43" s="445"/>
      <c r="DO43" s="445"/>
      <c r="DP43" s="445"/>
      <c r="DQ43" s="445"/>
      <c r="DR43" s="445"/>
      <c r="DS43" s="445"/>
      <c r="DT43" s="445"/>
      <c r="DU43" s="445"/>
      <c r="DV43" s="445"/>
      <c r="DW43" s="445"/>
      <c r="DX43" s="445"/>
      <c r="DY43" s="445"/>
      <c r="DZ43" s="445"/>
      <c r="EA43" s="445"/>
      <c r="EB43" s="445"/>
      <c r="EC43" s="445"/>
      <c r="ED43" s="445"/>
      <c r="EE43" s="445"/>
      <c r="EF43" s="445"/>
      <c r="EG43" s="445"/>
      <c r="EH43" s="445"/>
      <c r="EI43" s="445"/>
      <c r="EJ43" s="445"/>
      <c r="EK43" s="445"/>
      <c r="EL43" s="445"/>
      <c r="EM43" s="445"/>
      <c r="EN43" s="445"/>
      <c r="EO43" s="445"/>
      <c r="EP43" s="445"/>
      <c r="EQ43" s="445"/>
      <c r="ER43" s="445"/>
      <c r="ES43" s="445"/>
      <c r="ET43" s="445"/>
      <c r="EU43" s="445"/>
      <c r="EV43" s="445"/>
      <c r="EW43" s="445"/>
      <c r="EX43" s="445"/>
      <c r="EY43" s="445"/>
      <c r="EZ43" s="445"/>
      <c r="FA43" s="445"/>
      <c r="FB43" s="445"/>
    </row>
    <row r="44" spans="1:158" s="434" customFormat="1" ht="55.2" customHeight="1">
      <c r="A44" s="659"/>
      <c r="B44" s="520"/>
      <c r="C44" s="520"/>
      <c r="D44" s="519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0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432"/>
      <c r="AE44" s="431"/>
      <c r="AF44" s="433"/>
      <c r="AG44" s="557" t="str">
        <f t="shared" si="0"/>
        <v/>
      </c>
      <c r="AH44" s="558" t="str">
        <f t="shared" si="1"/>
        <v/>
      </c>
      <c r="AI44" s="558" t="str">
        <f t="shared" si="2"/>
        <v/>
      </c>
      <c r="AJ44" s="558" t="str">
        <f t="shared" si="3"/>
        <v/>
      </c>
      <c r="AK44" s="558" t="str">
        <f t="shared" si="4"/>
        <v/>
      </c>
      <c r="AL44" s="558" t="str">
        <f t="shared" si="5"/>
        <v/>
      </c>
      <c r="AM44" s="558" t="str">
        <f t="shared" si="6"/>
        <v/>
      </c>
      <c r="AN44" s="558" t="str">
        <f t="shared" si="7"/>
        <v/>
      </c>
      <c r="AO44" s="557" t="str">
        <f t="shared" si="8"/>
        <v/>
      </c>
      <c r="AP44" s="557" t="str">
        <f t="shared" si="9"/>
        <v/>
      </c>
      <c r="AQ44" s="445"/>
      <c r="AR44" s="559" t="str">
        <f t="shared" si="10"/>
        <v/>
      </c>
      <c r="AS44" s="564" t="str">
        <f t="shared" si="29"/>
        <v/>
      </c>
      <c r="AT44" s="561" t="str">
        <f t="shared" si="12"/>
        <v/>
      </c>
      <c r="AU44" s="561" t="str">
        <f t="shared" si="13"/>
        <v/>
      </c>
      <c r="AV44" s="444"/>
      <c r="AW44" s="558" t="str">
        <f t="shared" si="14"/>
        <v/>
      </c>
      <c r="AX44" s="557" t="str">
        <f t="shared" si="15"/>
        <v/>
      </c>
      <c r="AY44" s="557" t="str">
        <f t="shared" si="16"/>
        <v/>
      </c>
      <c r="AZ44" s="444"/>
      <c r="BA44" s="562" t="str">
        <f t="shared" si="27"/>
        <v/>
      </c>
      <c r="BB44" s="445"/>
      <c r="BC44" s="563" t="str">
        <f t="shared" si="30"/>
        <v/>
      </c>
      <c r="BD44" s="563" t="str">
        <f t="shared" si="30"/>
        <v/>
      </c>
      <c r="BE44" s="563" t="str">
        <f t="shared" si="30"/>
        <v/>
      </c>
      <c r="BF44" s="563" t="str">
        <f t="shared" si="30"/>
        <v/>
      </c>
      <c r="BG44" s="563" t="str">
        <f t="shared" si="30"/>
        <v/>
      </c>
      <c r="BH44" s="563" t="str">
        <f t="shared" si="30"/>
        <v/>
      </c>
      <c r="BI44" s="563" t="str">
        <f t="shared" si="30"/>
        <v/>
      </c>
      <c r="BJ44" s="563" t="str">
        <f t="shared" si="30"/>
        <v/>
      </c>
      <c r="BK44" s="563" t="str">
        <f t="shared" si="30"/>
        <v/>
      </c>
      <c r="BL44" s="563" t="str">
        <f t="shared" si="30"/>
        <v/>
      </c>
      <c r="BM44" s="563" t="str">
        <f t="shared" si="30"/>
        <v/>
      </c>
      <c r="BN44" s="563" t="str">
        <f t="shared" si="19"/>
        <v/>
      </c>
      <c r="BO44" s="563" t="str">
        <f t="shared" si="19"/>
        <v/>
      </c>
      <c r="BP44" s="563" t="str">
        <f t="shared" si="19"/>
        <v/>
      </c>
      <c r="BQ44" s="563" t="str">
        <f t="shared" si="19"/>
        <v/>
      </c>
      <c r="BR44" s="563" t="str">
        <f t="shared" si="20"/>
        <v/>
      </c>
      <c r="BS44" s="563" t="str">
        <f t="shared" si="20"/>
        <v/>
      </c>
      <c r="BT44" s="563" t="str">
        <f t="shared" si="20"/>
        <v/>
      </c>
      <c r="BU44" s="563" t="str">
        <f t="shared" si="20"/>
        <v/>
      </c>
      <c r="BV44" s="563" t="str">
        <f t="shared" si="21"/>
        <v/>
      </c>
      <c r="BW44" s="563" t="str">
        <f t="shared" si="21"/>
        <v/>
      </c>
      <c r="BX44" s="563" t="str">
        <f t="shared" si="21"/>
        <v/>
      </c>
      <c r="BY44" s="563" t="str">
        <f t="shared" si="21"/>
        <v/>
      </c>
      <c r="BZ44" s="563" t="str">
        <f t="shared" si="22"/>
        <v/>
      </c>
      <c r="CA44" s="563" t="str">
        <f t="shared" si="22"/>
        <v/>
      </c>
      <c r="CB44" s="563" t="str">
        <f t="shared" si="22"/>
        <v/>
      </c>
      <c r="CC44" s="563" t="str">
        <f t="shared" si="22"/>
        <v/>
      </c>
      <c r="CD44" s="563" t="str">
        <f t="shared" si="23"/>
        <v/>
      </c>
      <c r="CE44" s="563" t="str">
        <f t="shared" si="23"/>
        <v/>
      </c>
      <c r="CF44" s="563" t="str">
        <f t="shared" si="24"/>
        <v/>
      </c>
      <c r="CG44" s="563" t="str">
        <f t="shared" si="30"/>
        <v/>
      </c>
      <c r="CH44" s="445"/>
      <c r="CI44" s="563" t="str">
        <f t="shared" si="25"/>
        <v/>
      </c>
      <c r="CJ44" s="563" t="str">
        <f t="shared" si="25"/>
        <v/>
      </c>
      <c r="CK44" s="563" t="str">
        <f t="shared" si="25"/>
        <v/>
      </c>
      <c r="CL44" s="563" t="str">
        <f t="shared" si="25"/>
        <v xml:space="preserve">
</v>
      </c>
      <c r="CM44" s="563" t="str">
        <f t="shared" si="25"/>
        <v xml:space="preserve">
</v>
      </c>
      <c r="CN44" s="563" t="str">
        <f t="shared" si="25"/>
        <v xml:space="preserve">
</v>
      </c>
      <c r="CO44" s="445"/>
      <c r="CP44" s="445"/>
      <c r="CQ44" s="445"/>
      <c r="CR44" s="445"/>
      <c r="CS44" s="445"/>
      <c r="CT44" s="445"/>
      <c r="CU44" s="445"/>
      <c r="CV44" s="445"/>
      <c r="CW44" s="445"/>
      <c r="CX44" s="445"/>
      <c r="CY44" s="445"/>
      <c r="CZ44" s="445"/>
      <c r="DA44" s="445"/>
      <c r="DB44" s="445"/>
      <c r="DC44" s="445"/>
      <c r="DD44" s="445"/>
      <c r="DE44" s="445"/>
      <c r="DF44" s="445"/>
      <c r="DG44" s="445"/>
      <c r="DH44" s="445"/>
      <c r="DI44" s="445"/>
      <c r="DJ44" s="445"/>
      <c r="DK44" s="445"/>
      <c r="DL44" s="445"/>
      <c r="DM44" s="445"/>
      <c r="DN44" s="445"/>
      <c r="DO44" s="445"/>
      <c r="DP44" s="445"/>
      <c r="DQ44" s="445"/>
      <c r="DR44" s="445"/>
      <c r="DS44" s="445"/>
      <c r="DT44" s="445"/>
      <c r="DU44" s="445"/>
      <c r="DV44" s="445"/>
      <c r="DW44" s="445"/>
      <c r="DX44" s="445"/>
      <c r="DY44" s="445"/>
      <c r="DZ44" s="445"/>
      <c r="EA44" s="445"/>
      <c r="EB44" s="445"/>
      <c r="EC44" s="445"/>
      <c r="ED44" s="445"/>
      <c r="EE44" s="445"/>
      <c r="EF44" s="445"/>
      <c r="EG44" s="445"/>
      <c r="EH44" s="445"/>
      <c r="EI44" s="445"/>
      <c r="EJ44" s="445"/>
      <c r="EK44" s="445"/>
      <c r="EL44" s="445"/>
      <c r="EM44" s="445"/>
      <c r="EN44" s="445"/>
      <c r="EO44" s="445"/>
      <c r="EP44" s="445"/>
      <c r="EQ44" s="445"/>
      <c r="ER44" s="445"/>
      <c r="ES44" s="445"/>
      <c r="ET44" s="445"/>
      <c r="EU44" s="445"/>
      <c r="EV44" s="445"/>
      <c r="EW44" s="445"/>
      <c r="EX44" s="445"/>
      <c r="EY44" s="445"/>
      <c r="EZ44" s="445"/>
      <c r="FA44" s="445"/>
      <c r="FB44" s="445"/>
    </row>
    <row r="45" spans="1:158" s="434" customFormat="1" ht="55.2" customHeight="1">
      <c r="A45" s="659"/>
      <c r="B45" s="520"/>
      <c r="C45" s="520"/>
      <c r="D45" s="519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0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432"/>
      <c r="AE45" s="431"/>
      <c r="AF45" s="433"/>
      <c r="AG45" s="557" t="str">
        <f t="shared" si="0"/>
        <v/>
      </c>
      <c r="AH45" s="558" t="str">
        <f t="shared" si="1"/>
        <v/>
      </c>
      <c r="AI45" s="558" t="str">
        <f t="shared" si="2"/>
        <v/>
      </c>
      <c r="AJ45" s="558" t="str">
        <f t="shared" si="3"/>
        <v/>
      </c>
      <c r="AK45" s="558" t="str">
        <f t="shared" si="4"/>
        <v/>
      </c>
      <c r="AL45" s="558" t="str">
        <f t="shared" si="5"/>
        <v/>
      </c>
      <c r="AM45" s="558" t="str">
        <f t="shared" si="6"/>
        <v/>
      </c>
      <c r="AN45" s="558" t="str">
        <f t="shared" si="7"/>
        <v/>
      </c>
      <c r="AO45" s="557" t="str">
        <f t="shared" si="8"/>
        <v/>
      </c>
      <c r="AP45" s="557" t="str">
        <f t="shared" si="9"/>
        <v/>
      </c>
      <c r="AQ45" s="445"/>
      <c r="AR45" s="559" t="str">
        <f t="shared" si="10"/>
        <v/>
      </c>
      <c r="AS45" s="560" t="str">
        <f t="shared" si="29"/>
        <v/>
      </c>
      <c r="AT45" s="559" t="str">
        <f t="shared" si="12"/>
        <v/>
      </c>
      <c r="AU45" s="559" t="str">
        <f t="shared" si="13"/>
        <v/>
      </c>
      <c r="AV45" s="444"/>
      <c r="AW45" s="558" t="str">
        <f t="shared" si="14"/>
        <v/>
      </c>
      <c r="AX45" s="557" t="str">
        <f t="shared" si="15"/>
        <v/>
      </c>
      <c r="AY45" s="557" t="str">
        <f t="shared" si="16"/>
        <v/>
      </c>
      <c r="AZ45" s="444"/>
      <c r="BA45" s="562" t="str">
        <f t="shared" si="27"/>
        <v/>
      </c>
      <c r="BB45" s="445"/>
      <c r="BC45" s="563" t="str">
        <f t="shared" si="30"/>
        <v/>
      </c>
      <c r="BD45" s="563" t="str">
        <f t="shared" si="30"/>
        <v/>
      </c>
      <c r="BE45" s="563" t="str">
        <f t="shared" si="30"/>
        <v/>
      </c>
      <c r="BF45" s="563" t="str">
        <f t="shared" si="30"/>
        <v/>
      </c>
      <c r="BG45" s="563" t="str">
        <f t="shared" si="30"/>
        <v/>
      </c>
      <c r="BH45" s="563" t="str">
        <f t="shared" si="30"/>
        <v/>
      </c>
      <c r="BI45" s="563" t="str">
        <f t="shared" si="30"/>
        <v/>
      </c>
      <c r="BJ45" s="563" t="str">
        <f t="shared" si="30"/>
        <v/>
      </c>
      <c r="BK45" s="563" t="str">
        <f t="shared" si="30"/>
        <v/>
      </c>
      <c r="BL45" s="563" t="str">
        <f t="shared" si="30"/>
        <v/>
      </c>
      <c r="BM45" s="563" t="str">
        <f t="shared" si="30"/>
        <v/>
      </c>
      <c r="BN45" s="563" t="str">
        <f t="shared" si="19"/>
        <v/>
      </c>
      <c r="BO45" s="563" t="str">
        <f t="shared" si="19"/>
        <v/>
      </c>
      <c r="BP45" s="563" t="str">
        <f t="shared" si="19"/>
        <v/>
      </c>
      <c r="BQ45" s="563" t="str">
        <f t="shared" si="19"/>
        <v/>
      </c>
      <c r="BR45" s="563" t="str">
        <f t="shared" si="20"/>
        <v/>
      </c>
      <c r="BS45" s="563" t="str">
        <f t="shared" si="20"/>
        <v/>
      </c>
      <c r="BT45" s="563" t="str">
        <f t="shared" si="20"/>
        <v/>
      </c>
      <c r="BU45" s="563" t="str">
        <f t="shared" si="20"/>
        <v/>
      </c>
      <c r="BV45" s="563" t="str">
        <f t="shared" si="21"/>
        <v/>
      </c>
      <c r="BW45" s="563" t="str">
        <f t="shared" si="21"/>
        <v/>
      </c>
      <c r="BX45" s="563" t="str">
        <f t="shared" si="21"/>
        <v/>
      </c>
      <c r="BY45" s="563" t="str">
        <f t="shared" si="21"/>
        <v/>
      </c>
      <c r="BZ45" s="563" t="str">
        <f t="shared" si="22"/>
        <v/>
      </c>
      <c r="CA45" s="563" t="str">
        <f t="shared" si="22"/>
        <v/>
      </c>
      <c r="CB45" s="563" t="str">
        <f t="shared" si="22"/>
        <v/>
      </c>
      <c r="CC45" s="563" t="str">
        <f t="shared" si="22"/>
        <v/>
      </c>
      <c r="CD45" s="563" t="str">
        <f t="shared" si="23"/>
        <v/>
      </c>
      <c r="CE45" s="563" t="str">
        <f t="shared" si="23"/>
        <v/>
      </c>
      <c r="CF45" s="563" t="str">
        <f t="shared" si="24"/>
        <v/>
      </c>
      <c r="CG45" s="563" t="str">
        <f t="shared" si="30"/>
        <v/>
      </c>
      <c r="CH45" s="445"/>
      <c r="CI45" s="563" t="str">
        <f t="shared" si="25"/>
        <v/>
      </c>
      <c r="CJ45" s="563" t="str">
        <f t="shared" si="25"/>
        <v/>
      </c>
      <c r="CK45" s="563" t="str">
        <f t="shared" si="25"/>
        <v/>
      </c>
      <c r="CL45" s="563" t="str">
        <f t="shared" si="25"/>
        <v xml:space="preserve">
</v>
      </c>
      <c r="CM45" s="563" t="str">
        <f t="shared" si="25"/>
        <v xml:space="preserve">
</v>
      </c>
      <c r="CN45" s="563" t="str">
        <f t="shared" si="25"/>
        <v xml:space="preserve">
</v>
      </c>
      <c r="CO45" s="445"/>
      <c r="CP45" s="445"/>
      <c r="CQ45" s="445"/>
      <c r="CR45" s="445"/>
      <c r="CS45" s="445"/>
      <c r="CT45" s="445"/>
      <c r="CU45" s="445"/>
      <c r="CV45" s="445"/>
      <c r="CW45" s="445"/>
      <c r="CX45" s="445"/>
      <c r="CY45" s="445"/>
      <c r="CZ45" s="445"/>
      <c r="DA45" s="445"/>
      <c r="DB45" s="445"/>
      <c r="DC45" s="445"/>
      <c r="DD45" s="445"/>
      <c r="DE45" s="445"/>
      <c r="DF45" s="445"/>
      <c r="DG45" s="445"/>
      <c r="DH45" s="445"/>
      <c r="DI45" s="445"/>
      <c r="DJ45" s="445"/>
      <c r="DK45" s="445"/>
      <c r="DL45" s="445"/>
      <c r="DM45" s="445"/>
      <c r="DN45" s="445"/>
      <c r="DO45" s="445"/>
      <c r="DP45" s="445"/>
      <c r="DQ45" s="445"/>
      <c r="DR45" s="445"/>
      <c r="DS45" s="445"/>
      <c r="DT45" s="445"/>
      <c r="DU45" s="445"/>
      <c r="DV45" s="445"/>
      <c r="DW45" s="445"/>
      <c r="DX45" s="445"/>
      <c r="DY45" s="445"/>
      <c r="DZ45" s="445"/>
      <c r="EA45" s="445"/>
      <c r="EB45" s="445"/>
      <c r="EC45" s="445"/>
      <c r="ED45" s="445"/>
      <c r="EE45" s="445"/>
      <c r="EF45" s="445"/>
      <c r="EG45" s="445"/>
      <c r="EH45" s="445"/>
      <c r="EI45" s="445"/>
      <c r="EJ45" s="445"/>
      <c r="EK45" s="445"/>
      <c r="EL45" s="445"/>
      <c r="EM45" s="445"/>
      <c r="EN45" s="445"/>
      <c r="EO45" s="445"/>
      <c r="EP45" s="445"/>
      <c r="EQ45" s="445"/>
      <c r="ER45" s="445"/>
      <c r="ES45" s="445"/>
      <c r="ET45" s="445"/>
      <c r="EU45" s="445"/>
      <c r="EV45" s="445"/>
      <c r="EW45" s="445"/>
      <c r="EX45" s="445"/>
      <c r="EY45" s="445"/>
      <c r="EZ45" s="445"/>
      <c r="FA45" s="445"/>
      <c r="FB45" s="445"/>
    </row>
    <row r="46" spans="1:158" s="463" customFormat="1" ht="123" customHeight="1">
      <c r="A46" s="659"/>
      <c r="B46" s="520"/>
      <c r="C46" s="520"/>
      <c r="D46" s="519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0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432"/>
      <c r="AE46" s="431"/>
      <c r="AF46" s="433"/>
      <c r="AG46" s="557" t="str">
        <f t="shared" si="0"/>
        <v/>
      </c>
      <c r="AH46" s="558" t="str">
        <f t="shared" si="1"/>
        <v/>
      </c>
      <c r="AI46" s="558" t="str">
        <f t="shared" si="2"/>
        <v/>
      </c>
      <c r="AJ46" s="558" t="str">
        <f t="shared" si="3"/>
        <v/>
      </c>
      <c r="AK46" s="558" t="str">
        <f t="shared" si="4"/>
        <v/>
      </c>
      <c r="AL46" s="558" t="str">
        <f t="shared" si="5"/>
        <v/>
      </c>
      <c r="AM46" s="558" t="str">
        <f t="shared" si="6"/>
        <v/>
      </c>
      <c r="AN46" s="558" t="str">
        <f t="shared" si="7"/>
        <v/>
      </c>
      <c r="AO46" s="557" t="str">
        <f t="shared" si="8"/>
        <v/>
      </c>
      <c r="AP46" s="557" t="str">
        <f t="shared" si="9"/>
        <v/>
      </c>
      <c r="AQ46" s="445"/>
      <c r="AR46" s="559" t="str">
        <f t="shared" si="10"/>
        <v/>
      </c>
      <c r="AS46" s="560" t="str">
        <f t="shared" si="29"/>
        <v/>
      </c>
      <c r="AT46" s="559" t="str">
        <f t="shared" si="12"/>
        <v/>
      </c>
      <c r="AU46" s="559" t="str">
        <f t="shared" si="13"/>
        <v/>
      </c>
      <c r="AV46" s="444"/>
      <c r="AW46" s="558" t="str">
        <f t="shared" si="14"/>
        <v/>
      </c>
      <c r="AX46" s="557" t="str">
        <f t="shared" si="15"/>
        <v/>
      </c>
      <c r="AY46" s="557" t="str">
        <f t="shared" si="16"/>
        <v/>
      </c>
      <c r="AZ46" s="444"/>
      <c r="BA46" s="562" t="str">
        <f t="shared" si="27"/>
        <v/>
      </c>
      <c r="BB46" s="445"/>
      <c r="BC46" s="563" t="str">
        <f t="shared" si="30"/>
        <v/>
      </c>
      <c r="BD46" s="563" t="str">
        <f t="shared" si="30"/>
        <v/>
      </c>
      <c r="BE46" s="563" t="str">
        <f t="shared" si="30"/>
        <v/>
      </c>
      <c r="BF46" s="563" t="str">
        <f t="shared" si="30"/>
        <v/>
      </c>
      <c r="BG46" s="563" t="str">
        <f t="shared" si="30"/>
        <v/>
      </c>
      <c r="BH46" s="563" t="str">
        <f t="shared" si="30"/>
        <v/>
      </c>
      <c r="BI46" s="563" t="str">
        <f t="shared" si="30"/>
        <v/>
      </c>
      <c r="BJ46" s="563" t="str">
        <f t="shared" si="30"/>
        <v/>
      </c>
      <c r="BK46" s="563" t="str">
        <f t="shared" si="30"/>
        <v/>
      </c>
      <c r="BL46" s="563" t="str">
        <f t="shared" si="30"/>
        <v/>
      </c>
      <c r="BM46" s="563" t="str">
        <f t="shared" si="30"/>
        <v/>
      </c>
      <c r="BN46" s="563" t="str">
        <f t="shared" si="19"/>
        <v/>
      </c>
      <c r="BO46" s="563" t="str">
        <f t="shared" si="19"/>
        <v/>
      </c>
      <c r="BP46" s="563" t="str">
        <f t="shared" si="19"/>
        <v/>
      </c>
      <c r="BQ46" s="563" t="str">
        <f t="shared" si="19"/>
        <v/>
      </c>
      <c r="BR46" s="563" t="str">
        <f t="shared" si="20"/>
        <v/>
      </c>
      <c r="BS46" s="563" t="str">
        <f t="shared" si="20"/>
        <v/>
      </c>
      <c r="BT46" s="563" t="str">
        <f t="shared" si="20"/>
        <v/>
      </c>
      <c r="BU46" s="563" t="str">
        <f t="shared" si="20"/>
        <v/>
      </c>
      <c r="BV46" s="563" t="str">
        <f t="shared" si="21"/>
        <v/>
      </c>
      <c r="BW46" s="563" t="str">
        <f t="shared" si="21"/>
        <v/>
      </c>
      <c r="BX46" s="563" t="str">
        <f t="shared" si="21"/>
        <v/>
      </c>
      <c r="BY46" s="563" t="str">
        <f t="shared" si="21"/>
        <v/>
      </c>
      <c r="BZ46" s="563" t="str">
        <f t="shared" si="22"/>
        <v/>
      </c>
      <c r="CA46" s="563" t="str">
        <f t="shared" si="22"/>
        <v/>
      </c>
      <c r="CB46" s="563" t="str">
        <f t="shared" si="22"/>
        <v/>
      </c>
      <c r="CC46" s="563" t="str">
        <f t="shared" si="22"/>
        <v/>
      </c>
      <c r="CD46" s="563" t="str">
        <f t="shared" si="23"/>
        <v/>
      </c>
      <c r="CE46" s="563" t="str">
        <f t="shared" si="23"/>
        <v/>
      </c>
      <c r="CF46" s="563" t="str">
        <f t="shared" si="24"/>
        <v/>
      </c>
      <c r="CG46" s="563" t="str">
        <f t="shared" si="30"/>
        <v/>
      </c>
      <c r="CH46" s="445"/>
      <c r="CI46" s="563" t="str">
        <f t="shared" si="25"/>
        <v/>
      </c>
      <c r="CJ46" s="563" t="str">
        <f t="shared" si="25"/>
        <v/>
      </c>
      <c r="CK46" s="563" t="str">
        <f t="shared" si="25"/>
        <v/>
      </c>
      <c r="CL46" s="563" t="str">
        <f t="shared" si="25"/>
        <v xml:space="preserve">
</v>
      </c>
      <c r="CM46" s="563" t="str">
        <f t="shared" si="25"/>
        <v xml:space="preserve">
</v>
      </c>
      <c r="CN46" s="563" t="str">
        <f t="shared" si="25"/>
        <v xml:space="preserve">
</v>
      </c>
      <c r="CO46" s="444"/>
      <c r="CP46" s="444"/>
      <c r="CQ46" s="444"/>
      <c r="CR46" s="444"/>
      <c r="CS46" s="444"/>
      <c r="CT46" s="444"/>
      <c r="CU46" s="444"/>
      <c r="CV46" s="444"/>
      <c r="CW46" s="444"/>
      <c r="CX46" s="444"/>
      <c r="CY46" s="444"/>
      <c r="CZ46" s="444"/>
      <c r="DA46" s="444"/>
      <c r="DB46" s="444"/>
      <c r="DC46" s="444"/>
      <c r="DD46" s="444"/>
      <c r="DE46" s="444"/>
      <c r="DF46" s="444"/>
      <c r="DG46" s="444"/>
      <c r="DH46" s="444"/>
      <c r="DI46" s="444"/>
      <c r="DJ46" s="444"/>
      <c r="DK46" s="444"/>
      <c r="DL46" s="444"/>
      <c r="DM46" s="444"/>
      <c r="DN46" s="444"/>
      <c r="DO46" s="444"/>
      <c r="DP46" s="444"/>
      <c r="DQ46" s="444"/>
      <c r="DR46" s="444"/>
      <c r="DS46" s="444"/>
      <c r="DT46" s="444"/>
      <c r="DU46" s="444"/>
      <c r="DV46" s="444"/>
      <c r="DW46" s="444"/>
      <c r="DX46" s="444"/>
      <c r="DY46" s="444"/>
      <c r="DZ46" s="444"/>
      <c r="EA46" s="444"/>
      <c r="EB46" s="444"/>
      <c r="EC46" s="444"/>
      <c r="ED46" s="444"/>
      <c r="EE46" s="444"/>
      <c r="EF46" s="444"/>
      <c r="EG46" s="444"/>
      <c r="EH46" s="444"/>
      <c r="EI46" s="444"/>
      <c r="EJ46" s="444"/>
      <c r="EK46" s="444"/>
      <c r="EL46" s="444"/>
      <c r="EM46" s="444"/>
      <c r="EN46" s="444"/>
      <c r="EO46" s="444"/>
      <c r="EP46" s="444"/>
      <c r="EQ46" s="444"/>
      <c r="ER46" s="444"/>
      <c r="ES46" s="444"/>
      <c r="ET46" s="444"/>
      <c r="EU46" s="444"/>
      <c r="EV46" s="444"/>
      <c r="EW46" s="444"/>
      <c r="EX46" s="444"/>
      <c r="EY46" s="444"/>
      <c r="EZ46" s="444"/>
      <c r="FA46" s="444"/>
      <c r="FB46" s="444"/>
    </row>
    <row r="47" spans="1:158" s="463" customFormat="1" ht="55.2" hidden="1" customHeight="1">
      <c r="A47" s="659"/>
      <c r="B47" s="520"/>
      <c r="C47" s="520"/>
      <c r="D47" s="519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0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432"/>
      <c r="AE47" s="431"/>
      <c r="AF47" s="433"/>
      <c r="AG47" s="557" t="str">
        <f t="shared" si="0"/>
        <v/>
      </c>
      <c r="AH47" s="558" t="str">
        <f t="shared" si="1"/>
        <v/>
      </c>
      <c r="AI47" s="558" t="str">
        <f t="shared" si="2"/>
        <v/>
      </c>
      <c r="AJ47" s="558" t="str">
        <f t="shared" si="3"/>
        <v/>
      </c>
      <c r="AK47" s="558" t="str">
        <f t="shared" si="4"/>
        <v/>
      </c>
      <c r="AL47" s="558" t="str">
        <f t="shared" si="5"/>
        <v/>
      </c>
      <c r="AM47" s="558" t="str">
        <f t="shared" si="6"/>
        <v/>
      </c>
      <c r="AN47" s="558" t="str">
        <f t="shared" si="7"/>
        <v/>
      </c>
      <c r="AO47" s="557" t="str">
        <f t="shared" si="8"/>
        <v/>
      </c>
      <c r="AP47" s="557" t="str">
        <f t="shared" si="9"/>
        <v/>
      </c>
      <c r="AQ47" s="445"/>
      <c r="AR47" s="559" t="str">
        <f t="shared" si="10"/>
        <v/>
      </c>
      <c r="AS47" s="560" t="str">
        <f t="shared" si="29"/>
        <v/>
      </c>
      <c r="AT47" s="559" t="str">
        <f t="shared" si="12"/>
        <v/>
      </c>
      <c r="AU47" s="559" t="str">
        <f t="shared" si="13"/>
        <v/>
      </c>
      <c r="AV47" s="444"/>
      <c r="AW47" s="558" t="str">
        <f t="shared" si="14"/>
        <v/>
      </c>
      <c r="AX47" s="557" t="str">
        <f t="shared" si="15"/>
        <v/>
      </c>
      <c r="AY47" s="557" t="str">
        <f t="shared" si="16"/>
        <v/>
      </c>
      <c r="AZ47" s="444"/>
      <c r="BA47" s="562" t="str">
        <f t="shared" si="27"/>
        <v/>
      </c>
      <c r="BB47" s="445"/>
      <c r="BC47" s="563" t="str">
        <f t="shared" si="30"/>
        <v/>
      </c>
      <c r="BD47" s="563" t="str">
        <f t="shared" si="30"/>
        <v/>
      </c>
      <c r="BE47" s="563" t="str">
        <f t="shared" si="30"/>
        <v/>
      </c>
      <c r="BF47" s="563" t="str">
        <f t="shared" si="30"/>
        <v/>
      </c>
      <c r="BG47" s="563" t="str">
        <f t="shared" si="30"/>
        <v/>
      </c>
      <c r="BH47" s="563" t="str">
        <f t="shared" si="30"/>
        <v/>
      </c>
      <c r="BI47" s="563" t="str">
        <f t="shared" si="30"/>
        <v/>
      </c>
      <c r="BJ47" s="563" t="str">
        <f t="shared" si="30"/>
        <v/>
      </c>
      <c r="BK47" s="563" t="str">
        <f t="shared" si="30"/>
        <v/>
      </c>
      <c r="BL47" s="563" t="str">
        <f t="shared" si="30"/>
        <v/>
      </c>
      <c r="BM47" s="563" t="str">
        <f t="shared" si="30"/>
        <v/>
      </c>
      <c r="BN47" s="563" t="str">
        <f t="shared" si="19"/>
        <v/>
      </c>
      <c r="BO47" s="563" t="str">
        <f t="shared" si="19"/>
        <v/>
      </c>
      <c r="BP47" s="563" t="str">
        <f t="shared" si="19"/>
        <v/>
      </c>
      <c r="BQ47" s="563" t="str">
        <f t="shared" si="19"/>
        <v/>
      </c>
      <c r="BR47" s="563" t="str">
        <f t="shared" si="20"/>
        <v/>
      </c>
      <c r="BS47" s="563" t="str">
        <f t="shared" si="20"/>
        <v/>
      </c>
      <c r="BT47" s="563" t="str">
        <f t="shared" si="20"/>
        <v/>
      </c>
      <c r="BU47" s="563" t="str">
        <f t="shared" si="20"/>
        <v/>
      </c>
      <c r="BV47" s="563" t="str">
        <f t="shared" si="21"/>
        <v/>
      </c>
      <c r="BW47" s="563" t="str">
        <f t="shared" si="21"/>
        <v/>
      </c>
      <c r="BX47" s="563" t="str">
        <f t="shared" si="21"/>
        <v/>
      </c>
      <c r="BY47" s="563" t="str">
        <f t="shared" si="21"/>
        <v/>
      </c>
      <c r="BZ47" s="563" t="str">
        <f t="shared" si="22"/>
        <v/>
      </c>
      <c r="CA47" s="563" t="str">
        <f t="shared" si="22"/>
        <v/>
      </c>
      <c r="CB47" s="563" t="str">
        <f t="shared" si="22"/>
        <v/>
      </c>
      <c r="CC47" s="563" t="str">
        <f t="shared" si="22"/>
        <v/>
      </c>
      <c r="CD47" s="563" t="str">
        <f t="shared" si="23"/>
        <v/>
      </c>
      <c r="CE47" s="563" t="str">
        <f t="shared" si="23"/>
        <v/>
      </c>
      <c r="CF47" s="563" t="str">
        <f t="shared" si="24"/>
        <v/>
      </c>
      <c r="CG47" s="563" t="str">
        <f t="shared" si="30"/>
        <v/>
      </c>
      <c r="CH47" s="445"/>
      <c r="CI47" s="563" t="str">
        <f t="shared" si="25"/>
        <v/>
      </c>
      <c r="CJ47" s="563" t="str">
        <f t="shared" si="25"/>
        <v/>
      </c>
      <c r="CK47" s="563" t="str">
        <f t="shared" si="25"/>
        <v/>
      </c>
      <c r="CL47" s="563" t="str">
        <f t="shared" si="25"/>
        <v xml:space="preserve">
</v>
      </c>
      <c r="CM47" s="563" t="str">
        <f t="shared" si="25"/>
        <v xml:space="preserve">
</v>
      </c>
      <c r="CN47" s="563" t="str">
        <f t="shared" si="25"/>
        <v xml:space="preserve">
</v>
      </c>
      <c r="CO47" s="444"/>
      <c r="CP47" s="444"/>
      <c r="CQ47" s="444"/>
      <c r="CR47" s="444"/>
      <c r="CS47" s="444"/>
      <c r="CT47" s="444"/>
      <c r="CU47" s="444"/>
      <c r="CV47" s="444"/>
      <c r="CW47" s="444"/>
      <c r="CX47" s="444"/>
      <c r="CY47" s="444"/>
      <c r="CZ47" s="444"/>
      <c r="DA47" s="444"/>
      <c r="DB47" s="444"/>
      <c r="DC47" s="444"/>
      <c r="DD47" s="444"/>
      <c r="DE47" s="444"/>
      <c r="DF47" s="444"/>
      <c r="DG47" s="444"/>
      <c r="DH47" s="444"/>
      <c r="DI47" s="444"/>
      <c r="DJ47" s="444"/>
      <c r="DK47" s="444"/>
      <c r="DL47" s="444"/>
      <c r="DM47" s="444"/>
      <c r="DN47" s="444"/>
      <c r="DO47" s="444"/>
      <c r="DP47" s="444"/>
      <c r="DQ47" s="444"/>
      <c r="DR47" s="444"/>
      <c r="DS47" s="444"/>
      <c r="DT47" s="444"/>
      <c r="DU47" s="444"/>
      <c r="DV47" s="444"/>
      <c r="DW47" s="444"/>
      <c r="DX47" s="444"/>
      <c r="DY47" s="444"/>
      <c r="DZ47" s="444"/>
      <c r="EA47" s="444"/>
      <c r="EB47" s="444"/>
      <c r="EC47" s="444"/>
      <c r="ED47" s="444"/>
      <c r="EE47" s="444"/>
      <c r="EF47" s="444"/>
      <c r="EG47" s="444"/>
      <c r="EH47" s="444"/>
      <c r="EI47" s="444"/>
      <c r="EJ47" s="444"/>
      <c r="EK47" s="444"/>
      <c r="EL47" s="444"/>
      <c r="EM47" s="444"/>
      <c r="EN47" s="444"/>
      <c r="EO47" s="444"/>
      <c r="EP47" s="444"/>
      <c r="EQ47" s="444"/>
      <c r="ER47" s="444"/>
      <c r="ES47" s="444"/>
      <c r="ET47" s="444"/>
      <c r="EU47" s="444"/>
      <c r="EV47" s="444"/>
      <c r="EW47" s="444"/>
      <c r="EX47" s="444"/>
      <c r="EY47" s="444"/>
      <c r="EZ47" s="444"/>
      <c r="FA47" s="444"/>
      <c r="FB47" s="444"/>
    </row>
    <row r="48" spans="1:158" s="434" customFormat="1" ht="55.2" hidden="1" customHeight="1">
      <c r="A48" s="659"/>
      <c r="B48" s="520"/>
      <c r="C48" s="520"/>
      <c r="D48" s="519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0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432"/>
      <c r="AE48" s="431"/>
      <c r="AF48" s="433"/>
      <c r="AG48" s="557" t="str">
        <f t="shared" si="0"/>
        <v/>
      </c>
      <c r="AH48" s="558" t="str">
        <f t="shared" si="1"/>
        <v/>
      </c>
      <c r="AI48" s="558" t="str">
        <f t="shared" si="2"/>
        <v/>
      </c>
      <c r="AJ48" s="558" t="str">
        <f t="shared" si="3"/>
        <v/>
      </c>
      <c r="AK48" s="558" t="str">
        <f t="shared" si="4"/>
        <v/>
      </c>
      <c r="AL48" s="558" t="str">
        <f t="shared" si="5"/>
        <v/>
      </c>
      <c r="AM48" s="558" t="str">
        <f t="shared" si="6"/>
        <v/>
      </c>
      <c r="AN48" s="558" t="str">
        <f t="shared" si="7"/>
        <v/>
      </c>
      <c r="AO48" s="557" t="str">
        <f t="shared" si="8"/>
        <v/>
      </c>
      <c r="AP48" s="557" t="str">
        <f t="shared" si="9"/>
        <v/>
      </c>
      <c r="AQ48" s="445"/>
      <c r="AR48" s="559" t="str">
        <f t="shared" si="10"/>
        <v/>
      </c>
      <c r="AS48" s="560" t="str">
        <f t="shared" si="29"/>
        <v/>
      </c>
      <c r="AT48" s="559" t="str">
        <f t="shared" si="12"/>
        <v/>
      </c>
      <c r="AU48" s="559" t="str">
        <f t="shared" si="13"/>
        <v/>
      </c>
      <c r="AV48" s="444"/>
      <c r="AW48" s="558" t="str">
        <f t="shared" si="14"/>
        <v/>
      </c>
      <c r="AX48" s="557" t="str">
        <f t="shared" si="15"/>
        <v/>
      </c>
      <c r="AY48" s="557" t="str">
        <f t="shared" si="16"/>
        <v/>
      </c>
      <c r="AZ48" s="444"/>
      <c r="BA48" s="562" t="str">
        <f>IF(K48="","",J48&amp;"-"&amp;K48)</f>
        <v/>
      </c>
      <c r="BB48" s="445"/>
      <c r="BC48" s="563" t="str">
        <f t="shared" si="30"/>
        <v/>
      </c>
      <c r="BD48" s="563" t="str">
        <f t="shared" si="30"/>
        <v/>
      </c>
      <c r="BE48" s="563" t="str">
        <f t="shared" si="30"/>
        <v/>
      </c>
      <c r="BF48" s="563" t="str">
        <f t="shared" si="30"/>
        <v/>
      </c>
      <c r="BG48" s="563" t="str">
        <f t="shared" si="30"/>
        <v/>
      </c>
      <c r="BH48" s="563" t="str">
        <f t="shared" si="30"/>
        <v/>
      </c>
      <c r="BI48" s="563" t="str">
        <f t="shared" si="30"/>
        <v/>
      </c>
      <c r="BJ48" s="563" t="str">
        <f t="shared" si="30"/>
        <v/>
      </c>
      <c r="BK48" s="563" t="str">
        <f t="shared" si="30"/>
        <v/>
      </c>
      <c r="BL48" s="563" t="str">
        <f t="shared" si="30"/>
        <v/>
      </c>
      <c r="BM48" s="563" t="str">
        <f t="shared" si="30"/>
        <v/>
      </c>
      <c r="BN48" s="563" t="str">
        <f t="shared" si="19"/>
        <v/>
      </c>
      <c r="BO48" s="563" t="str">
        <f t="shared" si="19"/>
        <v/>
      </c>
      <c r="BP48" s="563" t="str">
        <f t="shared" si="19"/>
        <v/>
      </c>
      <c r="BQ48" s="563" t="str">
        <f t="shared" si="19"/>
        <v/>
      </c>
      <c r="BR48" s="563" t="str">
        <f t="shared" si="20"/>
        <v/>
      </c>
      <c r="BS48" s="563" t="str">
        <f t="shared" si="20"/>
        <v/>
      </c>
      <c r="BT48" s="563" t="str">
        <f t="shared" si="20"/>
        <v/>
      </c>
      <c r="BU48" s="563" t="str">
        <f t="shared" si="20"/>
        <v/>
      </c>
      <c r="BV48" s="563" t="str">
        <f t="shared" si="21"/>
        <v/>
      </c>
      <c r="BW48" s="563" t="str">
        <f t="shared" si="21"/>
        <v/>
      </c>
      <c r="BX48" s="563" t="str">
        <f t="shared" si="21"/>
        <v/>
      </c>
      <c r="BY48" s="563" t="str">
        <f t="shared" si="21"/>
        <v/>
      </c>
      <c r="BZ48" s="563" t="str">
        <f t="shared" si="22"/>
        <v/>
      </c>
      <c r="CA48" s="563" t="str">
        <f t="shared" si="22"/>
        <v/>
      </c>
      <c r="CB48" s="563" t="str">
        <f t="shared" si="22"/>
        <v/>
      </c>
      <c r="CC48" s="563" t="str">
        <f t="shared" si="22"/>
        <v/>
      </c>
      <c r="CD48" s="563" t="str">
        <f t="shared" si="23"/>
        <v/>
      </c>
      <c r="CE48" s="563" t="str">
        <f t="shared" si="23"/>
        <v/>
      </c>
      <c r="CF48" s="563" t="str">
        <f t="shared" si="24"/>
        <v/>
      </c>
      <c r="CG48" s="563" t="str">
        <f t="shared" si="30"/>
        <v/>
      </c>
      <c r="CH48" s="445"/>
      <c r="CI48" s="563" t="str">
        <f t="shared" si="25"/>
        <v/>
      </c>
      <c r="CJ48" s="563" t="str">
        <f t="shared" si="25"/>
        <v/>
      </c>
      <c r="CK48" s="563" t="str">
        <f t="shared" si="25"/>
        <v/>
      </c>
      <c r="CL48" s="563" t="str">
        <f t="shared" si="25"/>
        <v xml:space="preserve">
</v>
      </c>
      <c r="CM48" s="563" t="str">
        <f t="shared" si="25"/>
        <v xml:space="preserve">
</v>
      </c>
      <c r="CN48" s="563" t="str">
        <f t="shared" si="25"/>
        <v xml:space="preserve">
</v>
      </c>
      <c r="CO48" s="445"/>
      <c r="CP48" s="445"/>
      <c r="CQ48" s="445"/>
      <c r="CR48" s="445"/>
      <c r="CS48" s="445"/>
      <c r="CT48" s="445"/>
      <c r="CU48" s="445"/>
      <c r="CV48" s="445"/>
      <c r="CW48" s="445"/>
      <c r="CX48" s="445"/>
      <c r="CY48" s="445"/>
      <c r="CZ48" s="445"/>
      <c r="DA48" s="445"/>
      <c r="DB48" s="445"/>
      <c r="DC48" s="445"/>
      <c r="DD48" s="445"/>
      <c r="DE48" s="445"/>
      <c r="DF48" s="445"/>
      <c r="DG48" s="445"/>
      <c r="DH48" s="445"/>
      <c r="DI48" s="445"/>
      <c r="DJ48" s="445"/>
      <c r="DK48" s="445"/>
      <c r="DL48" s="445"/>
      <c r="DM48" s="445"/>
      <c r="DN48" s="445"/>
      <c r="DO48" s="445"/>
      <c r="DP48" s="445"/>
      <c r="DQ48" s="445"/>
      <c r="DR48" s="445"/>
      <c r="DS48" s="445"/>
      <c r="DT48" s="445"/>
      <c r="DU48" s="445"/>
      <c r="DV48" s="445"/>
      <c r="DW48" s="445"/>
      <c r="DX48" s="445"/>
      <c r="DY48" s="445"/>
      <c r="DZ48" s="445"/>
      <c r="EA48" s="445"/>
      <c r="EB48" s="445"/>
      <c r="EC48" s="445"/>
      <c r="ED48" s="445"/>
      <c r="EE48" s="445"/>
      <c r="EF48" s="445"/>
      <c r="EG48" s="445"/>
      <c r="EH48" s="445"/>
      <c r="EI48" s="445"/>
      <c r="EJ48" s="445"/>
      <c r="EK48" s="445"/>
      <c r="EL48" s="445"/>
      <c r="EM48" s="445"/>
      <c r="EN48" s="445"/>
      <c r="EO48" s="445"/>
      <c r="EP48" s="445"/>
      <c r="EQ48" s="445"/>
      <c r="ER48" s="445"/>
      <c r="ES48" s="445"/>
      <c r="ET48" s="445"/>
      <c r="EU48" s="445"/>
      <c r="EV48" s="445"/>
      <c r="EW48" s="445"/>
      <c r="EX48" s="445"/>
      <c r="EY48" s="445"/>
      <c r="EZ48" s="445"/>
      <c r="FA48" s="445"/>
      <c r="FB48" s="445"/>
    </row>
    <row r="49" spans="1:158" s="434" customFormat="1" ht="55.2" hidden="1" customHeight="1">
      <c r="A49" s="659"/>
      <c r="B49" s="520"/>
      <c r="C49" s="520"/>
      <c r="D49" s="519"/>
      <c r="E49" s="520"/>
      <c r="F49" s="520"/>
      <c r="G49" s="520"/>
      <c r="H49" s="520"/>
      <c r="I49" s="520"/>
      <c r="J49" s="520"/>
      <c r="K49" s="520"/>
      <c r="L49" s="520"/>
      <c r="M49" s="520"/>
      <c r="N49" s="520"/>
      <c r="O49" s="520"/>
      <c r="P49" s="520"/>
      <c r="Q49" s="520"/>
      <c r="R49" s="520"/>
      <c r="S49" s="520"/>
      <c r="T49" s="520"/>
      <c r="U49" s="520"/>
      <c r="V49" s="520"/>
      <c r="W49" s="520"/>
      <c r="X49" s="520"/>
      <c r="Y49" s="520"/>
      <c r="Z49" s="520"/>
      <c r="AA49" s="520"/>
      <c r="AB49" s="520"/>
      <c r="AC49" s="520"/>
      <c r="AD49" s="432"/>
      <c r="AE49" s="431"/>
      <c r="AF49" s="433"/>
      <c r="AG49" s="557" t="str">
        <f t="shared" si="0"/>
        <v/>
      </c>
      <c r="AH49" s="558" t="str">
        <f t="shared" si="1"/>
        <v/>
      </c>
      <c r="AI49" s="558" t="str">
        <f t="shared" si="2"/>
        <v/>
      </c>
      <c r="AJ49" s="558" t="str">
        <f t="shared" si="3"/>
        <v/>
      </c>
      <c r="AK49" s="558" t="str">
        <f t="shared" si="4"/>
        <v/>
      </c>
      <c r="AL49" s="558" t="str">
        <f t="shared" si="5"/>
        <v/>
      </c>
      <c r="AM49" s="558" t="str">
        <f t="shared" si="6"/>
        <v/>
      </c>
      <c r="AN49" s="558" t="str">
        <f t="shared" si="7"/>
        <v/>
      </c>
      <c r="AO49" s="557" t="str">
        <f t="shared" si="8"/>
        <v/>
      </c>
      <c r="AP49" s="557" t="str">
        <f t="shared" si="9"/>
        <v/>
      </c>
      <c r="AQ49" s="445"/>
      <c r="AR49" s="559" t="str">
        <f t="shared" si="10"/>
        <v/>
      </c>
      <c r="AS49" s="560" t="str">
        <f t="shared" si="29"/>
        <v/>
      </c>
      <c r="AT49" s="559" t="str">
        <f t="shared" si="12"/>
        <v/>
      </c>
      <c r="AU49" s="559" t="str">
        <f t="shared" si="13"/>
        <v/>
      </c>
      <c r="AV49" s="444"/>
      <c r="AW49" s="558" t="str">
        <f t="shared" si="14"/>
        <v/>
      </c>
      <c r="AX49" s="557" t="str">
        <f t="shared" si="15"/>
        <v/>
      </c>
      <c r="AY49" s="557" t="str">
        <f t="shared" si="16"/>
        <v/>
      </c>
      <c r="AZ49" s="444"/>
      <c r="BA49" s="562" t="str">
        <f t="shared" si="27"/>
        <v/>
      </c>
      <c r="BB49" s="445"/>
      <c r="BC49" s="563" t="str">
        <f t="shared" si="30"/>
        <v/>
      </c>
      <c r="BD49" s="563" t="str">
        <f t="shared" si="30"/>
        <v/>
      </c>
      <c r="BE49" s="563" t="str">
        <f t="shared" si="30"/>
        <v/>
      </c>
      <c r="BF49" s="563" t="str">
        <f t="shared" si="30"/>
        <v/>
      </c>
      <c r="BG49" s="563" t="str">
        <f t="shared" si="30"/>
        <v/>
      </c>
      <c r="BH49" s="563" t="str">
        <f t="shared" si="30"/>
        <v/>
      </c>
      <c r="BI49" s="563" t="str">
        <f t="shared" si="30"/>
        <v/>
      </c>
      <c r="BJ49" s="563" t="str">
        <f t="shared" si="30"/>
        <v/>
      </c>
      <c r="BK49" s="563" t="str">
        <f t="shared" si="30"/>
        <v/>
      </c>
      <c r="BL49" s="563" t="str">
        <f t="shared" si="30"/>
        <v/>
      </c>
      <c r="BM49" s="563" t="str">
        <f t="shared" si="30"/>
        <v/>
      </c>
      <c r="BN49" s="563" t="str">
        <f t="shared" si="19"/>
        <v/>
      </c>
      <c r="BO49" s="563" t="str">
        <f t="shared" si="19"/>
        <v/>
      </c>
      <c r="BP49" s="563" t="str">
        <f t="shared" si="19"/>
        <v/>
      </c>
      <c r="BQ49" s="563" t="str">
        <f t="shared" si="19"/>
        <v/>
      </c>
      <c r="BR49" s="563" t="str">
        <f t="shared" si="20"/>
        <v/>
      </c>
      <c r="BS49" s="563" t="str">
        <f t="shared" si="20"/>
        <v/>
      </c>
      <c r="BT49" s="563" t="str">
        <f t="shared" si="20"/>
        <v/>
      </c>
      <c r="BU49" s="563" t="str">
        <f t="shared" si="20"/>
        <v/>
      </c>
      <c r="BV49" s="563" t="str">
        <f t="shared" si="21"/>
        <v/>
      </c>
      <c r="BW49" s="563" t="str">
        <f t="shared" si="21"/>
        <v/>
      </c>
      <c r="BX49" s="563" t="str">
        <f t="shared" si="21"/>
        <v/>
      </c>
      <c r="BY49" s="563" t="str">
        <f t="shared" si="21"/>
        <v/>
      </c>
      <c r="BZ49" s="563" t="str">
        <f t="shared" si="22"/>
        <v/>
      </c>
      <c r="CA49" s="563" t="str">
        <f t="shared" si="22"/>
        <v/>
      </c>
      <c r="CB49" s="563" t="str">
        <f t="shared" si="22"/>
        <v/>
      </c>
      <c r="CC49" s="563" t="str">
        <f t="shared" si="22"/>
        <v/>
      </c>
      <c r="CD49" s="563" t="str">
        <f t="shared" si="23"/>
        <v/>
      </c>
      <c r="CE49" s="563" t="str">
        <f t="shared" si="23"/>
        <v/>
      </c>
      <c r="CF49" s="563" t="str">
        <f t="shared" si="24"/>
        <v/>
      </c>
      <c r="CG49" s="563" t="str">
        <f t="shared" si="30"/>
        <v/>
      </c>
      <c r="CH49" s="445"/>
      <c r="CI49" s="563" t="str">
        <f t="shared" si="25"/>
        <v/>
      </c>
      <c r="CJ49" s="563" t="str">
        <f t="shared" si="25"/>
        <v/>
      </c>
      <c r="CK49" s="563" t="str">
        <f t="shared" si="25"/>
        <v/>
      </c>
      <c r="CL49" s="563" t="str">
        <f t="shared" si="25"/>
        <v xml:space="preserve">
</v>
      </c>
      <c r="CM49" s="563" t="str">
        <f t="shared" si="25"/>
        <v xml:space="preserve">
</v>
      </c>
      <c r="CN49" s="563" t="str">
        <f t="shared" si="25"/>
        <v xml:space="preserve">
</v>
      </c>
      <c r="CO49" s="445"/>
      <c r="CP49" s="445"/>
      <c r="CQ49" s="445"/>
      <c r="CR49" s="445"/>
      <c r="CS49" s="445"/>
      <c r="CT49" s="445"/>
      <c r="CU49" s="445"/>
      <c r="CV49" s="445"/>
      <c r="CW49" s="445"/>
      <c r="CX49" s="445"/>
      <c r="CY49" s="445"/>
      <c r="CZ49" s="445"/>
      <c r="DA49" s="445"/>
      <c r="DB49" s="445"/>
      <c r="DC49" s="445"/>
      <c r="DD49" s="445"/>
      <c r="DE49" s="445"/>
      <c r="DF49" s="445"/>
      <c r="DG49" s="445"/>
      <c r="DH49" s="445"/>
      <c r="DI49" s="445"/>
      <c r="DJ49" s="445"/>
      <c r="DK49" s="445"/>
      <c r="DL49" s="445"/>
      <c r="DM49" s="445"/>
      <c r="DN49" s="445"/>
      <c r="DO49" s="445"/>
      <c r="DP49" s="445"/>
      <c r="DQ49" s="445"/>
      <c r="DR49" s="445"/>
      <c r="DS49" s="445"/>
      <c r="DT49" s="445"/>
      <c r="DU49" s="445"/>
      <c r="DV49" s="445"/>
      <c r="DW49" s="445"/>
      <c r="DX49" s="445"/>
      <c r="DY49" s="445"/>
      <c r="DZ49" s="445"/>
      <c r="EA49" s="445"/>
      <c r="EB49" s="445"/>
      <c r="EC49" s="445"/>
      <c r="ED49" s="445"/>
      <c r="EE49" s="445"/>
      <c r="EF49" s="445"/>
      <c r="EG49" s="445"/>
      <c r="EH49" s="445"/>
      <c r="EI49" s="445"/>
      <c r="EJ49" s="445"/>
      <c r="EK49" s="445"/>
      <c r="EL49" s="445"/>
      <c r="EM49" s="445"/>
      <c r="EN49" s="445"/>
      <c r="EO49" s="445"/>
      <c r="EP49" s="445"/>
      <c r="EQ49" s="445"/>
      <c r="ER49" s="445"/>
      <c r="ES49" s="445"/>
      <c r="ET49" s="445"/>
      <c r="EU49" s="445"/>
      <c r="EV49" s="445"/>
      <c r="EW49" s="445"/>
      <c r="EX49" s="445"/>
      <c r="EY49" s="445"/>
      <c r="EZ49" s="445"/>
      <c r="FA49" s="445"/>
      <c r="FB49" s="445"/>
    </row>
    <row r="50" spans="1:158" s="434" customFormat="1" ht="55.2" hidden="1" customHeight="1">
      <c r="A50" s="659"/>
      <c r="B50" s="520"/>
      <c r="C50" s="520"/>
      <c r="D50" s="519"/>
      <c r="E50" s="520"/>
      <c r="F50" s="520"/>
      <c r="G50" s="520"/>
      <c r="H50" s="520"/>
      <c r="I50" s="520"/>
      <c r="J50" s="520"/>
      <c r="K50" s="520"/>
      <c r="L50" s="520"/>
      <c r="M50" s="520"/>
      <c r="N50" s="520"/>
      <c r="O50" s="520"/>
      <c r="P50" s="520"/>
      <c r="Q50" s="520"/>
      <c r="R50" s="520"/>
      <c r="S50" s="520"/>
      <c r="T50" s="520"/>
      <c r="U50" s="520"/>
      <c r="V50" s="520"/>
      <c r="W50" s="520"/>
      <c r="X50" s="520"/>
      <c r="Y50" s="520"/>
      <c r="Z50" s="520"/>
      <c r="AA50" s="520"/>
      <c r="AB50" s="520"/>
      <c r="AC50" s="520"/>
      <c r="AD50" s="432"/>
      <c r="AE50" s="431"/>
      <c r="AF50" s="433"/>
      <c r="AG50" s="557" t="str">
        <f t="shared" si="0"/>
        <v/>
      </c>
      <c r="AH50" s="558" t="str">
        <f t="shared" si="1"/>
        <v/>
      </c>
      <c r="AI50" s="558" t="str">
        <f t="shared" si="2"/>
        <v/>
      </c>
      <c r="AJ50" s="558" t="str">
        <f t="shared" si="3"/>
        <v/>
      </c>
      <c r="AK50" s="558" t="str">
        <f t="shared" si="4"/>
        <v/>
      </c>
      <c r="AL50" s="558" t="str">
        <f t="shared" si="5"/>
        <v/>
      </c>
      <c r="AM50" s="558" t="str">
        <f t="shared" si="6"/>
        <v/>
      </c>
      <c r="AN50" s="558" t="str">
        <f t="shared" si="7"/>
        <v/>
      </c>
      <c r="AO50" s="557" t="str">
        <f t="shared" si="8"/>
        <v/>
      </c>
      <c r="AP50" s="557" t="str">
        <f t="shared" si="9"/>
        <v/>
      </c>
      <c r="AQ50" s="445"/>
      <c r="AR50" s="559" t="str">
        <f t="shared" si="10"/>
        <v/>
      </c>
      <c r="AS50" s="565" t="str">
        <f t="shared" si="29"/>
        <v/>
      </c>
      <c r="AT50" s="566" t="str">
        <f t="shared" si="12"/>
        <v/>
      </c>
      <c r="AU50" s="566" t="str">
        <f t="shared" si="13"/>
        <v/>
      </c>
      <c r="AV50" s="444"/>
      <c r="AW50" s="558" t="str">
        <f t="shared" si="14"/>
        <v/>
      </c>
      <c r="AX50" s="557" t="str">
        <f t="shared" si="15"/>
        <v/>
      </c>
      <c r="AY50" s="557" t="str">
        <f t="shared" si="16"/>
        <v/>
      </c>
      <c r="AZ50" s="444"/>
      <c r="BA50" s="562" t="str">
        <f t="shared" si="27"/>
        <v/>
      </c>
      <c r="BB50" s="445"/>
      <c r="BC50" s="563" t="str">
        <f t="shared" si="30"/>
        <v/>
      </c>
      <c r="BD50" s="563" t="str">
        <f t="shared" si="30"/>
        <v/>
      </c>
      <c r="BE50" s="563" t="str">
        <f t="shared" si="30"/>
        <v/>
      </c>
      <c r="BF50" s="563" t="str">
        <f t="shared" si="30"/>
        <v/>
      </c>
      <c r="BG50" s="563" t="str">
        <f t="shared" si="30"/>
        <v/>
      </c>
      <c r="BH50" s="563" t="str">
        <f t="shared" si="30"/>
        <v/>
      </c>
      <c r="BI50" s="563" t="str">
        <f t="shared" si="30"/>
        <v/>
      </c>
      <c r="BJ50" s="563" t="str">
        <f t="shared" si="30"/>
        <v/>
      </c>
      <c r="BK50" s="563" t="str">
        <f t="shared" si="30"/>
        <v/>
      </c>
      <c r="BL50" s="563" t="str">
        <f t="shared" si="30"/>
        <v/>
      </c>
      <c r="BM50" s="563" t="str">
        <f t="shared" si="30"/>
        <v/>
      </c>
      <c r="BN50" s="563" t="str">
        <f t="shared" si="19"/>
        <v/>
      </c>
      <c r="BO50" s="563" t="str">
        <f t="shared" si="19"/>
        <v/>
      </c>
      <c r="BP50" s="563" t="str">
        <f t="shared" si="19"/>
        <v/>
      </c>
      <c r="BQ50" s="563" t="str">
        <f t="shared" si="19"/>
        <v/>
      </c>
      <c r="BR50" s="563" t="str">
        <f t="shared" si="20"/>
        <v/>
      </c>
      <c r="BS50" s="563" t="str">
        <f t="shared" si="20"/>
        <v/>
      </c>
      <c r="BT50" s="563" t="str">
        <f t="shared" si="20"/>
        <v/>
      </c>
      <c r="BU50" s="563" t="str">
        <f t="shared" si="20"/>
        <v/>
      </c>
      <c r="BV50" s="563" t="str">
        <f t="shared" si="21"/>
        <v/>
      </c>
      <c r="BW50" s="563" t="str">
        <f t="shared" si="21"/>
        <v/>
      </c>
      <c r="BX50" s="563" t="str">
        <f t="shared" si="21"/>
        <v/>
      </c>
      <c r="BY50" s="563" t="str">
        <f t="shared" si="21"/>
        <v/>
      </c>
      <c r="BZ50" s="563" t="str">
        <f t="shared" si="22"/>
        <v/>
      </c>
      <c r="CA50" s="563" t="str">
        <f t="shared" si="22"/>
        <v/>
      </c>
      <c r="CB50" s="563" t="str">
        <f t="shared" si="22"/>
        <v/>
      </c>
      <c r="CC50" s="563" t="str">
        <f t="shared" si="22"/>
        <v/>
      </c>
      <c r="CD50" s="563" t="str">
        <f t="shared" si="23"/>
        <v/>
      </c>
      <c r="CE50" s="563" t="str">
        <f t="shared" si="23"/>
        <v/>
      </c>
      <c r="CF50" s="563" t="str">
        <f t="shared" si="24"/>
        <v/>
      </c>
      <c r="CG50" s="563" t="str">
        <f t="shared" si="30"/>
        <v/>
      </c>
      <c r="CH50" s="445"/>
      <c r="CI50" s="563" t="str">
        <f t="shared" si="25"/>
        <v/>
      </c>
      <c r="CJ50" s="563" t="str">
        <f t="shared" si="25"/>
        <v/>
      </c>
      <c r="CK50" s="563" t="str">
        <f t="shared" si="25"/>
        <v/>
      </c>
      <c r="CL50" s="563" t="str">
        <f t="shared" si="25"/>
        <v xml:space="preserve">
</v>
      </c>
      <c r="CM50" s="563" t="str">
        <f t="shared" si="25"/>
        <v xml:space="preserve">
</v>
      </c>
      <c r="CN50" s="563" t="str">
        <f t="shared" si="25"/>
        <v xml:space="preserve">
</v>
      </c>
      <c r="CO50" s="445"/>
      <c r="CP50" s="445"/>
      <c r="CQ50" s="445"/>
      <c r="CR50" s="445"/>
      <c r="CS50" s="445"/>
      <c r="CT50" s="445"/>
      <c r="CU50" s="445"/>
      <c r="CV50" s="445"/>
      <c r="CW50" s="445"/>
      <c r="CX50" s="445"/>
      <c r="CY50" s="445"/>
      <c r="CZ50" s="445"/>
      <c r="DA50" s="445"/>
      <c r="DB50" s="445"/>
      <c r="DC50" s="445"/>
      <c r="DD50" s="445"/>
      <c r="DE50" s="445"/>
      <c r="DF50" s="445"/>
      <c r="DG50" s="445"/>
      <c r="DH50" s="445"/>
      <c r="DI50" s="445"/>
      <c r="DJ50" s="445"/>
      <c r="DK50" s="445"/>
      <c r="DL50" s="445"/>
      <c r="DM50" s="445"/>
      <c r="DN50" s="445"/>
      <c r="DO50" s="445"/>
      <c r="DP50" s="445"/>
      <c r="DQ50" s="445"/>
      <c r="DR50" s="445"/>
      <c r="DS50" s="445"/>
      <c r="DT50" s="445"/>
      <c r="DU50" s="445"/>
      <c r="DV50" s="445"/>
      <c r="DW50" s="445"/>
      <c r="DX50" s="445"/>
      <c r="DY50" s="445"/>
      <c r="DZ50" s="445"/>
      <c r="EA50" s="445"/>
      <c r="EB50" s="445"/>
      <c r="EC50" s="445"/>
      <c r="ED50" s="445"/>
      <c r="EE50" s="445"/>
      <c r="EF50" s="445"/>
      <c r="EG50" s="445"/>
      <c r="EH50" s="445"/>
      <c r="EI50" s="445"/>
      <c r="EJ50" s="445"/>
      <c r="EK50" s="445"/>
      <c r="EL50" s="445"/>
      <c r="EM50" s="445"/>
      <c r="EN50" s="445"/>
      <c r="EO50" s="445"/>
      <c r="EP50" s="445"/>
      <c r="EQ50" s="445"/>
      <c r="ER50" s="445"/>
      <c r="ES50" s="445"/>
      <c r="ET50" s="445"/>
      <c r="EU50" s="445"/>
      <c r="EV50" s="445"/>
      <c r="EW50" s="445"/>
      <c r="EX50" s="445"/>
      <c r="EY50" s="445"/>
      <c r="EZ50" s="445"/>
      <c r="FA50" s="445"/>
      <c r="FB50" s="445"/>
    </row>
    <row r="51" spans="1:158" s="463" customFormat="1" ht="55.2" hidden="1" customHeight="1">
      <c r="A51" s="659"/>
      <c r="B51" s="520"/>
      <c r="C51" s="520"/>
      <c r="D51" s="519"/>
      <c r="E51" s="520"/>
      <c r="F51" s="520"/>
      <c r="G51" s="520"/>
      <c r="H51" s="520"/>
      <c r="I51" s="520"/>
      <c r="J51" s="520"/>
      <c r="K51" s="520"/>
      <c r="L51" s="520"/>
      <c r="M51" s="520"/>
      <c r="N51" s="520"/>
      <c r="O51" s="520"/>
      <c r="P51" s="520"/>
      <c r="Q51" s="520"/>
      <c r="R51" s="520"/>
      <c r="S51" s="520"/>
      <c r="T51" s="520"/>
      <c r="U51" s="520"/>
      <c r="V51" s="520"/>
      <c r="W51" s="520"/>
      <c r="X51" s="520"/>
      <c r="Y51" s="520"/>
      <c r="Z51" s="520"/>
      <c r="AA51" s="520"/>
      <c r="AB51" s="520"/>
      <c r="AC51" s="520"/>
      <c r="AD51" s="432"/>
      <c r="AE51" s="431"/>
      <c r="AF51" s="433"/>
      <c r="AG51" s="557" t="str">
        <f t="shared" si="0"/>
        <v/>
      </c>
      <c r="AH51" s="558" t="str">
        <f t="shared" si="1"/>
        <v/>
      </c>
      <c r="AI51" s="558" t="str">
        <f t="shared" si="2"/>
        <v/>
      </c>
      <c r="AJ51" s="558" t="str">
        <f t="shared" si="3"/>
        <v/>
      </c>
      <c r="AK51" s="558" t="str">
        <f t="shared" si="4"/>
        <v/>
      </c>
      <c r="AL51" s="558" t="str">
        <f t="shared" si="5"/>
        <v/>
      </c>
      <c r="AM51" s="558" t="str">
        <f t="shared" si="6"/>
        <v/>
      </c>
      <c r="AN51" s="558" t="str">
        <f t="shared" si="7"/>
        <v/>
      </c>
      <c r="AO51" s="557" t="str">
        <f t="shared" si="8"/>
        <v/>
      </c>
      <c r="AP51" s="557" t="str">
        <f t="shared" si="9"/>
        <v/>
      </c>
      <c r="AQ51" s="445"/>
      <c r="AR51" s="559" t="str">
        <f t="shared" si="10"/>
        <v/>
      </c>
      <c r="AS51" s="560" t="str">
        <f t="shared" si="29"/>
        <v/>
      </c>
      <c r="AT51" s="561" t="str">
        <f t="shared" si="12"/>
        <v/>
      </c>
      <c r="AU51" s="561" t="str">
        <f t="shared" si="13"/>
        <v/>
      </c>
      <c r="AV51" s="444"/>
      <c r="AW51" s="558" t="str">
        <f t="shared" si="14"/>
        <v/>
      </c>
      <c r="AX51" s="557" t="str">
        <f t="shared" si="15"/>
        <v/>
      </c>
      <c r="AY51" s="557" t="str">
        <f t="shared" si="16"/>
        <v/>
      </c>
      <c r="AZ51" s="444"/>
      <c r="BA51" s="562" t="str">
        <f t="shared" si="27"/>
        <v/>
      </c>
      <c r="BB51" s="445"/>
      <c r="BC51" s="563" t="str">
        <f t="shared" si="30"/>
        <v/>
      </c>
      <c r="BD51" s="563" t="str">
        <f t="shared" si="30"/>
        <v/>
      </c>
      <c r="BE51" s="563" t="str">
        <f t="shared" si="30"/>
        <v/>
      </c>
      <c r="BF51" s="563" t="str">
        <f t="shared" si="30"/>
        <v/>
      </c>
      <c r="BG51" s="563" t="str">
        <f t="shared" si="30"/>
        <v/>
      </c>
      <c r="BH51" s="563" t="str">
        <f t="shared" si="30"/>
        <v/>
      </c>
      <c r="BI51" s="563" t="str">
        <f t="shared" si="30"/>
        <v/>
      </c>
      <c r="BJ51" s="563" t="str">
        <f t="shared" si="30"/>
        <v/>
      </c>
      <c r="BK51" s="563" t="str">
        <f t="shared" si="30"/>
        <v/>
      </c>
      <c r="BL51" s="563" t="str">
        <f t="shared" si="30"/>
        <v/>
      </c>
      <c r="BM51" s="563" t="str">
        <f t="shared" si="30"/>
        <v/>
      </c>
      <c r="BN51" s="563" t="str">
        <f t="shared" si="19"/>
        <v/>
      </c>
      <c r="BO51" s="563" t="str">
        <f t="shared" si="19"/>
        <v/>
      </c>
      <c r="BP51" s="563" t="str">
        <f t="shared" si="19"/>
        <v/>
      </c>
      <c r="BQ51" s="563" t="str">
        <f t="shared" si="19"/>
        <v/>
      </c>
      <c r="BR51" s="563" t="str">
        <f t="shared" si="20"/>
        <v/>
      </c>
      <c r="BS51" s="563" t="str">
        <f t="shared" si="20"/>
        <v/>
      </c>
      <c r="BT51" s="563" t="str">
        <f t="shared" si="20"/>
        <v/>
      </c>
      <c r="BU51" s="563" t="str">
        <f t="shared" si="20"/>
        <v/>
      </c>
      <c r="BV51" s="563" t="str">
        <f t="shared" si="21"/>
        <v/>
      </c>
      <c r="BW51" s="563" t="str">
        <f t="shared" si="21"/>
        <v/>
      </c>
      <c r="BX51" s="563" t="str">
        <f t="shared" si="21"/>
        <v/>
      </c>
      <c r="BY51" s="563" t="str">
        <f t="shared" si="21"/>
        <v/>
      </c>
      <c r="BZ51" s="563" t="str">
        <f t="shared" si="22"/>
        <v/>
      </c>
      <c r="CA51" s="563" t="str">
        <f t="shared" si="22"/>
        <v/>
      </c>
      <c r="CB51" s="563" t="str">
        <f t="shared" si="22"/>
        <v/>
      </c>
      <c r="CC51" s="563" t="str">
        <f t="shared" si="22"/>
        <v/>
      </c>
      <c r="CD51" s="563" t="str">
        <f t="shared" si="23"/>
        <v/>
      </c>
      <c r="CE51" s="563" t="str">
        <f t="shared" si="23"/>
        <v/>
      </c>
      <c r="CF51" s="563" t="str">
        <f t="shared" si="24"/>
        <v/>
      </c>
      <c r="CG51" s="563" t="str">
        <f t="shared" si="30"/>
        <v/>
      </c>
      <c r="CH51" s="445"/>
      <c r="CI51" s="563" t="str">
        <f t="shared" si="25"/>
        <v/>
      </c>
      <c r="CJ51" s="563" t="str">
        <f t="shared" si="25"/>
        <v/>
      </c>
      <c r="CK51" s="563" t="str">
        <f t="shared" si="25"/>
        <v/>
      </c>
      <c r="CL51" s="563" t="str">
        <f t="shared" si="25"/>
        <v xml:space="preserve">
</v>
      </c>
      <c r="CM51" s="563" t="str">
        <f t="shared" si="25"/>
        <v xml:space="preserve">
</v>
      </c>
      <c r="CN51" s="563" t="str">
        <f t="shared" si="25"/>
        <v xml:space="preserve">
</v>
      </c>
      <c r="CO51" s="444"/>
      <c r="CP51" s="444"/>
      <c r="CQ51" s="444"/>
      <c r="CR51" s="444"/>
      <c r="CS51" s="444"/>
      <c r="CT51" s="444"/>
      <c r="CU51" s="444"/>
      <c r="CV51" s="444"/>
      <c r="CW51" s="444"/>
      <c r="CX51" s="444"/>
      <c r="CY51" s="444"/>
      <c r="CZ51" s="444"/>
      <c r="DA51" s="444"/>
      <c r="DB51" s="444"/>
      <c r="DC51" s="444"/>
      <c r="DD51" s="444"/>
      <c r="DE51" s="444"/>
      <c r="DF51" s="444"/>
      <c r="DG51" s="444"/>
      <c r="DH51" s="444"/>
      <c r="DI51" s="444"/>
      <c r="DJ51" s="444"/>
      <c r="DK51" s="444"/>
      <c r="DL51" s="444"/>
      <c r="DM51" s="444"/>
      <c r="DN51" s="444"/>
      <c r="DO51" s="444"/>
      <c r="DP51" s="444"/>
      <c r="DQ51" s="444"/>
      <c r="DR51" s="444"/>
      <c r="DS51" s="444"/>
      <c r="DT51" s="444"/>
      <c r="DU51" s="444"/>
      <c r="DV51" s="444"/>
      <c r="DW51" s="444"/>
      <c r="DX51" s="444"/>
      <c r="DY51" s="444"/>
      <c r="DZ51" s="444"/>
      <c r="EA51" s="444"/>
      <c r="EB51" s="444"/>
      <c r="EC51" s="444"/>
      <c r="ED51" s="444"/>
      <c r="EE51" s="444"/>
      <c r="EF51" s="444"/>
      <c r="EG51" s="444"/>
      <c r="EH51" s="444"/>
      <c r="EI51" s="444"/>
      <c r="EJ51" s="444"/>
      <c r="EK51" s="444"/>
      <c r="EL51" s="444"/>
      <c r="EM51" s="444"/>
      <c r="EN51" s="444"/>
      <c r="EO51" s="444"/>
      <c r="EP51" s="444"/>
      <c r="EQ51" s="444"/>
      <c r="ER51" s="444"/>
      <c r="ES51" s="444"/>
      <c r="ET51" s="444"/>
      <c r="EU51" s="444"/>
      <c r="EV51" s="444"/>
      <c r="EW51" s="444"/>
      <c r="EX51" s="444"/>
      <c r="EY51" s="444"/>
      <c r="EZ51" s="444"/>
      <c r="FA51" s="444"/>
      <c r="FB51" s="444"/>
    </row>
    <row r="52" spans="1:158" s="463" customFormat="1" ht="55.2" hidden="1" customHeight="1">
      <c r="A52" s="659"/>
      <c r="B52" s="520"/>
      <c r="C52" s="520"/>
      <c r="D52" s="519"/>
      <c r="E52" s="520"/>
      <c r="F52" s="520"/>
      <c r="G52" s="520"/>
      <c r="H52" s="520"/>
      <c r="I52" s="520"/>
      <c r="J52" s="520"/>
      <c r="K52" s="520"/>
      <c r="L52" s="520"/>
      <c r="M52" s="520"/>
      <c r="N52" s="520"/>
      <c r="O52" s="520"/>
      <c r="P52" s="520"/>
      <c r="Q52" s="520"/>
      <c r="R52" s="520"/>
      <c r="S52" s="520"/>
      <c r="T52" s="520"/>
      <c r="U52" s="520"/>
      <c r="V52" s="520"/>
      <c r="W52" s="520"/>
      <c r="X52" s="520"/>
      <c r="Y52" s="520"/>
      <c r="Z52" s="520"/>
      <c r="AA52" s="520"/>
      <c r="AB52" s="520"/>
      <c r="AC52" s="520"/>
      <c r="AD52" s="432"/>
      <c r="AE52" s="431"/>
      <c r="AF52" s="433"/>
      <c r="AG52" s="557" t="str">
        <f t="shared" si="0"/>
        <v/>
      </c>
      <c r="AH52" s="558" t="str">
        <f t="shared" si="1"/>
        <v/>
      </c>
      <c r="AI52" s="558" t="str">
        <f t="shared" si="2"/>
        <v/>
      </c>
      <c r="AJ52" s="558" t="str">
        <f t="shared" si="3"/>
        <v/>
      </c>
      <c r="AK52" s="558" t="str">
        <f t="shared" si="4"/>
        <v/>
      </c>
      <c r="AL52" s="558" t="str">
        <f t="shared" si="5"/>
        <v/>
      </c>
      <c r="AM52" s="558" t="str">
        <f t="shared" si="6"/>
        <v/>
      </c>
      <c r="AN52" s="558" t="str">
        <f t="shared" si="7"/>
        <v/>
      </c>
      <c r="AO52" s="557" t="str">
        <f t="shared" si="8"/>
        <v/>
      </c>
      <c r="AP52" s="557" t="str">
        <f t="shared" si="9"/>
        <v/>
      </c>
      <c r="AQ52" s="445"/>
      <c r="AR52" s="559" t="str">
        <f t="shared" si="10"/>
        <v/>
      </c>
      <c r="AS52" s="560" t="str">
        <f t="shared" si="29"/>
        <v/>
      </c>
      <c r="AT52" s="561" t="str">
        <f t="shared" si="12"/>
        <v/>
      </c>
      <c r="AU52" s="561" t="str">
        <f t="shared" si="13"/>
        <v/>
      </c>
      <c r="AV52" s="444"/>
      <c r="AW52" s="558" t="str">
        <f t="shared" si="14"/>
        <v/>
      </c>
      <c r="AX52" s="557" t="str">
        <f t="shared" si="15"/>
        <v/>
      </c>
      <c r="AY52" s="557" t="str">
        <f t="shared" si="16"/>
        <v/>
      </c>
      <c r="AZ52" s="444"/>
      <c r="BA52" s="562" t="str">
        <f t="shared" si="27"/>
        <v/>
      </c>
      <c r="BB52" s="445"/>
      <c r="BC52" s="563" t="str">
        <f t="shared" si="30"/>
        <v/>
      </c>
      <c r="BD52" s="563" t="str">
        <f t="shared" si="30"/>
        <v/>
      </c>
      <c r="BE52" s="563" t="str">
        <f t="shared" si="30"/>
        <v/>
      </c>
      <c r="BF52" s="563" t="str">
        <f t="shared" si="30"/>
        <v/>
      </c>
      <c r="BG52" s="563" t="str">
        <f t="shared" si="30"/>
        <v/>
      </c>
      <c r="BH52" s="563" t="str">
        <f t="shared" si="30"/>
        <v/>
      </c>
      <c r="BI52" s="563" t="str">
        <f t="shared" si="30"/>
        <v/>
      </c>
      <c r="BJ52" s="563" t="str">
        <f t="shared" si="30"/>
        <v/>
      </c>
      <c r="BK52" s="563" t="str">
        <f t="shared" si="30"/>
        <v/>
      </c>
      <c r="BL52" s="563" t="str">
        <f t="shared" si="30"/>
        <v/>
      </c>
      <c r="BM52" s="563" t="str">
        <f t="shared" si="30"/>
        <v/>
      </c>
      <c r="BN52" s="563" t="str">
        <f t="shared" si="19"/>
        <v/>
      </c>
      <c r="BO52" s="563" t="str">
        <f t="shared" si="19"/>
        <v/>
      </c>
      <c r="BP52" s="563" t="str">
        <f t="shared" si="19"/>
        <v/>
      </c>
      <c r="BQ52" s="563" t="str">
        <f t="shared" si="19"/>
        <v/>
      </c>
      <c r="BR52" s="563" t="str">
        <f t="shared" si="20"/>
        <v/>
      </c>
      <c r="BS52" s="563" t="str">
        <f t="shared" si="20"/>
        <v/>
      </c>
      <c r="BT52" s="563" t="str">
        <f t="shared" si="20"/>
        <v/>
      </c>
      <c r="BU52" s="563" t="str">
        <f t="shared" si="20"/>
        <v/>
      </c>
      <c r="BV52" s="563" t="str">
        <f t="shared" si="21"/>
        <v/>
      </c>
      <c r="BW52" s="563" t="str">
        <f t="shared" si="21"/>
        <v/>
      </c>
      <c r="BX52" s="563" t="str">
        <f t="shared" si="21"/>
        <v/>
      </c>
      <c r="BY52" s="563" t="str">
        <f t="shared" si="21"/>
        <v/>
      </c>
      <c r="BZ52" s="563" t="str">
        <f t="shared" si="22"/>
        <v/>
      </c>
      <c r="CA52" s="563" t="str">
        <f t="shared" si="22"/>
        <v/>
      </c>
      <c r="CB52" s="563" t="str">
        <f t="shared" si="22"/>
        <v/>
      </c>
      <c r="CC52" s="563" t="str">
        <f t="shared" si="22"/>
        <v/>
      </c>
      <c r="CD52" s="563" t="str">
        <f t="shared" si="23"/>
        <v/>
      </c>
      <c r="CE52" s="563" t="str">
        <f t="shared" si="23"/>
        <v/>
      </c>
      <c r="CF52" s="563" t="str">
        <f t="shared" si="24"/>
        <v/>
      </c>
      <c r="CG52" s="563" t="str">
        <f t="shared" si="30"/>
        <v/>
      </c>
      <c r="CH52" s="445"/>
      <c r="CI52" s="563" t="str">
        <f t="shared" si="25"/>
        <v/>
      </c>
      <c r="CJ52" s="563" t="str">
        <f t="shared" si="25"/>
        <v/>
      </c>
      <c r="CK52" s="563" t="str">
        <f t="shared" si="25"/>
        <v/>
      </c>
      <c r="CL52" s="563" t="str">
        <f t="shared" si="25"/>
        <v xml:space="preserve">
</v>
      </c>
      <c r="CM52" s="563" t="str">
        <f t="shared" si="25"/>
        <v xml:space="preserve">
</v>
      </c>
      <c r="CN52" s="563" t="str">
        <f t="shared" si="25"/>
        <v xml:space="preserve">
</v>
      </c>
      <c r="CO52" s="444"/>
      <c r="CP52" s="444"/>
      <c r="CQ52" s="444"/>
      <c r="CR52" s="444"/>
      <c r="CS52" s="444"/>
      <c r="CT52" s="444"/>
      <c r="CU52" s="444"/>
      <c r="CV52" s="444"/>
      <c r="CW52" s="444"/>
      <c r="CX52" s="444"/>
      <c r="CY52" s="444"/>
      <c r="CZ52" s="444"/>
      <c r="DA52" s="444"/>
      <c r="DB52" s="444"/>
      <c r="DC52" s="444"/>
      <c r="DD52" s="444"/>
      <c r="DE52" s="444"/>
      <c r="DF52" s="444"/>
      <c r="DG52" s="444"/>
      <c r="DH52" s="444"/>
      <c r="DI52" s="444"/>
      <c r="DJ52" s="444"/>
      <c r="DK52" s="444"/>
      <c r="DL52" s="444"/>
      <c r="DM52" s="444"/>
      <c r="DN52" s="444"/>
      <c r="DO52" s="444"/>
      <c r="DP52" s="444"/>
      <c r="DQ52" s="444"/>
      <c r="DR52" s="444"/>
      <c r="DS52" s="444"/>
      <c r="DT52" s="444"/>
      <c r="DU52" s="444"/>
      <c r="DV52" s="444"/>
      <c r="DW52" s="444"/>
      <c r="DX52" s="444"/>
      <c r="DY52" s="444"/>
      <c r="DZ52" s="444"/>
      <c r="EA52" s="444"/>
      <c r="EB52" s="444"/>
      <c r="EC52" s="444"/>
      <c r="ED52" s="444"/>
      <c r="EE52" s="444"/>
      <c r="EF52" s="444"/>
      <c r="EG52" s="444"/>
      <c r="EH52" s="444"/>
      <c r="EI52" s="444"/>
      <c r="EJ52" s="444"/>
      <c r="EK52" s="444"/>
      <c r="EL52" s="444"/>
      <c r="EM52" s="444"/>
      <c r="EN52" s="444"/>
      <c r="EO52" s="444"/>
      <c r="EP52" s="444"/>
      <c r="EQ52" s="444"/>
      <c r="ER52" s="444"/>
      <c r="ES52" s="444"/>
      <c r="ET52" s="444"/>
      <c r="EU52" s="444"/>
      <c r="EV52" s="444"/>
      <c r="EW52" s="444"/>
      <c r="EX52" s="444"/>
      <c r="EY52" s="444"/>
      <c r="EZ52" s="444"/>
      <c r="FA52" s="444"/>
      <c r="FB52" s="444"/>
    </row>
    <row r="53" spans="1:158" s="434" customFormat="1" ht="55.2" hidden="1" customHeight="1">
      <c r="A53" s="659"/>
      <c r="B53" s="520"/>
      <c r="C53" s="520"/>
      <c r="D53" s="519"/>
      <c r="E53" s="520"/>
      <c r="F53" s="520"/>
      <c r="G53" s="520"/>
      <c r="H53" s="520"/>
      <c r="I53" s="520"/>
      <c r="J53" s="520"/>
      <c r="K53" s="520"/>
      <c r="L53" s="520"/>
      <c r="M53" s="520"/>
      <c r="N53" s="520"/>
      <c r="O53" s="520"/>
      <c r="P53" s="520"/>
      <c r="Q53" s="520"/>
      <c r="R53" s="520"/>
      <c r="S53" s="520"/>
      <c r="T53" s="520"/>
      <c r="U53" s="520"/>
      <c r="V53" s="520"/>
      <c r="W53" s="520"/>
      <c r="X53" s="520"/>
      <c r="Y53" s="520"/>
      <c r="Z53" s="520"/>
      <c r="AA53" s="520"/>
      <c r="AB53" s="520"/>
      <c r="AC53" s="520"/>
      <c r="AD53" s="432"/>
      <c r="AE53" s="431"/>
      <c r="AF53" s="433"/>
      <c r="AG53" s="557" t="str">
        <f t="shared" si="0"/>
        <v/>
      </c>
      <c r="AH53" s="558" t="str">
        <f t="shared" si="1"/>
        <v/>
      </c>
      <c r="AI53" s="558" t="str">
        <f t="shared" si="2"/>
        <v/>
      </c>
      <c r="AJ53" s="558" t="str">
        <f t="shared" si="3"/>
        <v/>
      </c>
      <c r="AK53" s="558" t="str">
        <f t="shared" si="4"/>
        <v/>
      </c>
      <c r="AL53" s="558" t="str">
        <f t="shared" si="5"/>
        <v/>
      </c>
      <c r="AM53" s="558" t="str">
        <f t="shared" si="6"/>
        <v/>
      </c>
      <c r="AN53" s="558" t="str">
        <f t="shared" si="7"/>
        <v/>
      </c>
      <c r="AO53" s="557" t="str">
        <f t="shared" si="8"/>
        <v/>
      </c>
      <c r="AP53" s="557" t="str">
        <f t="shared" si="9"/>
        <v/>
      </c>
      <c r="AQ53" s="445"/>
      <c r="AR53" s="559" t="str">
        <f t="shared" si="10"/>
        <v/>
      </c>
      <c r="AS53" s="560" t="str">
        <f t="shared" si="29"/>
        <v/>
      </c>
      <c r="AT53" s="561" t="str">
        <f t="shared" si="12"/>
        <v/>
      </c>
      <c r="AU53" s="561" t="str">
        <f t="shared" si="13"/>
        <v/>
      </c>
      <c r="AV53" s="444"/>
      <c r="AW53" s="558" t="str">
        <f t="shared" si="14"/>
        <v/>
      </c>
      <c r="AX53" s="557" t="str">
        <f t="shared" si="15"/>
        <v/>
      </c>
      <c r="AY53" s="557" t="str">
        <f t="shared" si="16"/>
        <v/>
      </c>
      <c r="AZ53" s="444"/>
      <c r="BA53" s="562" t="str">
        <f t="shared" si="27"/>
        <v/>
      </c>
      <c r="BB53" s="445"/>
      <c r="BC53" s="563" t="str">
        <f t="shared" si="30"/>
        <v/>
      </c>
      <c r="BD53" s="563" t="str">
        <f t="shared" si="30"/>
        <v/>
      </c>
      <c r="BE53" s="563" t="str">
        <f t="shared" si="30"/>
        <v/>
      </c>
      <c r="BF53" s="563" t="str">
        <f t="shared" si="30"/>
        <v/>
      </c>
      <c r="BG53" s="563" t="str">
        <f t="shared" si="30"/>
        <v/>
      </c>
      <c r="BH53" s="563" t="str">
        <f t="shared" si="30"/>
        <v/>
      </c>
      <c r="BI53" s="563" t="str">
        <f t="shared" si="30"/>
        <v/>
      </c>
      <c r="BJ53" s="563" t="str">
        <f t="shared" si="30"/>
        <v/>
      </c>
      <c r="BK53" s="563" t="str">
        <f t="shared" si="30"/>
        <v/>
      </c>
      <c r="BL53" s="563" t="str">
        <f t="shared" si="30"/>
        <v/>
      </c>
      <c r="BM53" s="563" t="str">
        <f t="shared" si="30"/>
        <v/>
      </c>
      <c r="BN53" s="563" t="str">
        <f t="shared" si="19"/>
        <v/>
      </c>
      <c r="BO53" s="563" t="str">
        <f t="shared" si="19"/>
        <v/>
      </c>
      <c r="BP53" s="563" t="str">
        <f t="shared" si="19"/>
        <v/>
      </c>
      <c r="BQ53" s="563" t="str">
        <f t="shared" si="19"/>
        <v/>
      </c>
      <c r="BR53" s="563" t="str">
        <f t="shared" si="20"/>
        <v/>
      </c>
      <c r="BS53" s="563" t="str">
        <f t="shared" si="20"/>
        <v/>
      </c>
      <c r="BT53" s="563" t="str">
        <f t="shared" si="20"/>
        <v/>
      </c>
      <c r="BU53" s="563" t="str">
        <f t="shared" si="20"/>
        <v/>
      </c>
      <c r="BV53" s="563" t="str">
        <f t="shared" si="21"/>
        <v/>
      </c>
      <c r="BW53" s="563" t="str">
        <f t="shared" si="21"/>
        <v/>
      </c>
      <c r="BX53" s="563" t="str">
        <f t="shared" si="21"/>
        <v/>
      </c>
      <c r="BY53" s="563" t="str">
        <f t="shared" si="21"/>
        <v/>
      </c>
      <c r="BZ53" s="563" t="str">
        <f t="shared" si="22"/>
        <v/>
      </c>
      <c r="CA53" s="563" t="str">
        <f t="shared" si="22"/>
        <v/>
      </c>
      <c r="CB53" s="563" t="str">
        <f t="shared" si="22"/>
        <v/>
      </c>
      <c r="CC53" s="563" t="str">
        <f t="shared" si="22"/>
        <v/>
      </c>
      <c r="CD53" s="563" t="str">
        <f t="shared" si="23"/>
        <v/>
      </c>
      <c r="CE53" s="563" t="str">
        <f t="shared" si="23"/>
        <v/>
      </c>
      <c r="CF53" s="563" t="str">
        <f t="shared" si="24"/>
        <v/>
      </c>
      <c r="CG53" s="563" t="str">
        <f t="shared" si="30"/>
        <v/>
      </c>
      <c r="CH53" s="445"/>
      <c r="CI53" s="563" t="str">
        <f t="shared" si="25"/>
        <v/>
      </c>
      <c r="CJ53" s="563" t="str">
        <f t="shared" si="25"/>
        <v/>
      </c>
      <c r="CK53" s="563" t="str">
        <f t="shared" si="25"/>
        <v/>
      </c>
      <c r="CL53" s="563" t="str">
        <f t="shared" si="25"/>
        <v xml:space="preserve">
</v>
      </c>
      <c r="CM53" s="563" t="str">
        <f t="shared" si="25"/>
        <v xml:space="preserve">
</v>
      </c>
      <c r="CN53" s="563" t="str">
        <f t="shared" si="25"/>
        <v xml:space="preserve">
</v>
      </c>
      <c r="CO53" s="445"/>
      <c r="CP53" s="445"/>
      <c r="CQ53" s="445"/>
      <c r="CR53" s="445"/>
      <c r="CS53" s="445"/>
      <c r="CT53" s="445"/>
      <c r="CU53" s="445"/>
      <c r="CV53" s="445"/>
      <c r="CW53" s="445"/>
      <c r="CX53" s="445"/>
      <c r="CY53" s="445"/>
      <c r="CZ53" s="445"/>
      <c r="DA53" s="445"/>
      <c r="DB53" s="445"/>
      <c r="DC53" s="445"/>
      <c r="DD53" s="445"/>
      <c r="DE53" s="445"/>
      <c r="DF53" s="445"/>
      <c r="DG53" s="445"/>
      <c r="DH53" s="445"/>
      <c r="DI53" s="445"/>
      <c r="DJ53" s="445"/>
      <c r="DK53" s="445"/>
      <c r="DL53" s="445"/>
      <c r="DM53" s="445"/>
      <c r="DN53" s="445"/>
      <c r="DO53" s="445"/>
      <c r="DP53" s="445"/>
      <c r="DQ53" s="445"/>
      <c r="DR53" s="445"/>
      <c r="DS53" s="445"/>
      <c r="DT53" s="445"/>
      <c r="DU53" s="445"/>
      <c r="DV53" s="445"/>
      <c r="DW53" s="445"/>
      <c r="DX53" s="445"/>
      <c r="DY53" s="445"/>
      <c r="DZ53" s="445"/>
      <c r="EA53" s="445"/>
      <c r="EB53" s="445"/>
      <c r="EC53" s="445"/>
      <c r="ED53" s="445"/>
      <c r="EE53" s="445"/>
      <c r="EF53" s="445"/>
      <c r="EG53" s="445"/>
      <c r="EH53" s="445"/>
      <c r="EI53" s="445"/>
      <c r="EJ53" s="445"/>
      <c r="EK53" s="445"/>
      <c r="EL53" s="445"/>
      <c r="EM53" s="445"/>
      <c r="EN53" s="445"/>
      <c r="EO53" s="445"/>
      <c r="EP53" s="445"/>
      <c r="EQ53" s="445"/>
      <c r="ER53" s="445"/>
      <c r="ES53" s="445"/>
      <c r="ET53" s="445"/>
      <c r="EU53" s="445"/>
      <c r="EV53" s="445"/>
      <c r="EW53" s="445"/>
      <c r="EX53" s="445"/>
      <c r="EY53" s="445"/>
      <c r="EZ53" s="445"/>
      <c r="FA53" s="445"/>
      <c r="FB53" s="445"/>
    </row>
    <row r="54" spans="1:158" s="434" customFormat="1" ht="55.2" hidden="1" customHeight="1">
      <c r="A54" s="659"/>
      <c r="B54" s="520"/>
      <c r="C54" s="520"/>
      <c r="D54" s="519"/>
      <c r="E54" s="520"/>
      <c r="F54" s="520"/>
      <c r="G54" s="520"/>
      <c r="H54" s="520"/>
      <c r="I54" s="520"/>
      <c r="J54" s="520"/>
      <c r="K54" s="520"/>
      <c r="L54" s="520"/>
      <c r="M54" s="520"/>
      <c r="N54" s="520"/>
      <c r="O54" s="520"/>
      <c r="P54" s="520"/>
      <c r="Q54" s="520"/>
      <c r="R54" s="520"/>
      <c r="S54" s="520"/>
      <c r="T54" s="520"/>
      <c r="U54" s="520"/>
      <c r="V54" s="520"/>
      <c r="W54" s="520"/>
      <c r="X54" s="520"/>
      <c r="Y54" s="520"/>
      <c r="Z54" s="520"/>
      <c r="AA54" s="520"/>
      <c r="AB54" s="520"/>
      <c r="AC54" s="520"/>
      <c r="AD54" s="432"/>
      <c r="AE54" s="431"/>
      <c r="AF54" s="433"/>
      <c r="AG54" s="557" t="str">
        <f t="shared" si="0"/>
        <v/>
      </c>
      <c r="AH54" s="558" t="str">
        <f t="shared" si="1"/>
        <v/>
      </c>
      <c r="AI54" s="558" t="str">
        <f t="shared" si="2"/>
        <v/>
      </c>
      <c r="AJ54" s="558" t="str">
        <f t="shared" si="3"/>
        <v/>
      </c>
      <c r="AK54" s="558" t="str">
        <f t="shared" si="4"/>
        <v/>
      </c>
      <c r="AL54" s="558" t="str">
        <f t="shared" si="5"/>
        <v/>
      </c>
      <c r="AM54" s="558" t="str">
        <f t="shared" si="6"/>
        <v/>
      </c>
      <c r="AN54" s="558" t="str">
        <f t="shared" si="7"/>
        <v/>
      </c>
      <c r="AO54" s="557" t="str">
        <f t="shared" si="8"/>
        <v/>
      </c>
      <c r="AP54" s="557" t="str">
        <f t="shared" si="9"/>
        <v/>
      </c>
      <c r="AQ54" s="445"/>
      <c r="AR54" s="559" t="str">
        <f t="shared" si="10"/>
        <v/>
      </c>
      <c r="AS54" s="560" t="str">
        <f t="shared" si="29"/>
        <v/>
      </c>
      <c r="AT54" s="561" t="str">
        <f t="shared" si="12"/>
        <v/>
      </c>
      <c r="AU54" s="561" t="str">
        <f t="shared" si="13"/>
        <v/>
      </c>
      <c r="AV54" s="444"/>
      <c r="AW54" s="558" t="str">
        <f t="shared" si="14"/>
        <v/>
      </c>
      <c r="AX54" s="557" t="str">
        <f t="shared" si="15"/>
        <v/>
      </c>
      <c r="AY54" s="557" t="str">
        <f t="shared" si="16"/>
        <v/>
      </c>
      <c r="AZ54" s="444"/>
      <c r="BA54" s="562" t="str">
        <f t="shared" si="27"/>
        <v/>
      </c>
      <c r="BB54" s="445"/>
      <c r="BC54" s="563" t="str">
        <f t="shared" si="30"/>
        <v/>
      </c>
      <c r="BD54" s="563" t="str">
        <f t="shared" si="30"/>
        <v/>
      </c>
      <c r="BE54" s="563" t="str">
        <f t="shared" si="30"/>
        <v/>
      </c>
      <c r="BF54" s="563" t="str">
        <f t="shared" si="30"/>
        <v/>
      </c>
      <c r="BG54" s="563" t="str">
        <f t="shared" si="30"/>
        <v/>
      </c>
      <c r="BH54" s="563" t="str">
        <f t="shared" si="30"/>
        <v/>
      </c>
      <c r="BI54" s="563" t="str">
        <f t="shared" si="30"/>
        <v/>
      </c>
      <c r="BJ54" s="563" t="str">
        <f t="shared" si="30"/>
        <v/>
      </c>
      <c r="BK54" s="563" t="str">
        <f t="shared" si="30"/>
        <v/>
      </c>
      <c r="BL54" s="563" t="str">
        <f t="shared" si="30"/>
        <v/>
      </c>
      <c r="BM54" s="563" t="str">
        <f t="shared" si="30"/>
        <v/>
      </c>
      <c r="BN54" s="563" t="str">
        <f t="shared" si="19"/>
        <v/>
      </c>
      <c r="BO54" s="563" t="str">
        <f t="shared" si="19"/>
        <v/>
      </c>
      <c r="BP54" s="563" t="str">
        <f t="shared" si="19"/>
        <v/>
      </c>
      <c r="BQ54" s="563" t="str">
        <f t="shared" si="19"/>
        <v/>
      </c>
      <c r="BR54" s="563" t="str">
        <f t="shared" si="20"/>
        <v/>
      </c>
      <c r="BS54" s="563" t="str">
        <f t="shared" si="20"/>
        <v/>
      </c>
      <c r="BT54" s="563" t="str">
        <f t="shared" si="20"/>
        <v/>
      </c>
      <c r="BU54" s="563" t="str">
        <f t="shared" si="20"/>
        <v/>
      </c>
      <c r="BV54" s="563" t="str">
        <f t="shared" si="21"/>
        <v/>
      </c>
      <c r="BW54" s="563" t="str">
        <f t="shared" si="21"/>
        <v/>
      </c>
      <c r="BX54" s="563" t="str">
        <f t="shared" si="21"/>
        <v/>
      </c>
      <c r="BY54" s="563" t="str">
        <f t="shared" si="21"/>
        <v/>
      </c>
      <c r="BZ54" s="563" t="str">
        <f t="shared" si="22"/>
        <v/>
      </c>
      <c r="CA54" s="563" t="str">
        <f t="shared" si="22"/>
        <v/>
      </c>
      <c r="CB54" s="563" t="str">
        <f t="shared" si="22"/>
        <v/>
      </c>
      <c r="CC54" s="563" t="str">
        <f t="shared" si="22"/>
        <v/>
      </c>
      <c r="CD54" s="563" t="str">
        <f t="shared" si="23"/>
        <v/>
      </c>
      <c r="CE54" s="563" t="str">
        <f t="shared" si="23"/>
        <v/>
      </c>
      <c r="CF54" s="563" t="str">
        <f t="shared" si="24"/>
        <v/>
      </c>
      <c r="CG54" s="563" t="str">
        <f t="shared" si="30"/>
        <v/>
      </c>
      <c r="CH54" s="445"/>
      <c r="CI54" s="563" t="str">
        <f t="shared" si="25"/>
        <v/>
      </c>
      <c r="CJ54" s="563" t="str">
        <f t="shared" si="25"/>
        <v/>
      </c>
      <c r="CK54" s="563" t="str">
        <f t="shared" si="25"/>
        <v/>
      </c>
      <c r="CL54" s="563" t="str">
        <f t="shared" si="25"/>
        <v xml:space="preserve">
</v>
      </c>
      <c r="CM54" s="563" t="str">
        <f t="shared" si="25"/>
        <v xml:space="preserve">
</v>
      </c>
      <c r="CN54" s="563" t="str">
        <f t="shared" si="25"/>
        <v xml:space="preserve">
</v>
      </c>
      <c r="CO54" s="445"/>
      <c r="CP54" s="445"/>
      <c r="CQ54" s="445"/>
      <c r="CR54" s="445"/>
      <c r="CS54" s="445"/>
      <c r="CT54" s="445"/>
      <c r="CU54" s="445"/>
      <c r="CV54" s="445"/>
      <c r="CW54" s="445"/>
      <c r="CX54" s="445"/>
      <c r="CY54" s="445"/>
      <c r="CZ54" s="445"/>
      <c r="DA54" s="445"/>
      <c r="DB54" s="445"/>
      <c r="DC54" s="445"/>
      <c r="DD54" s="445"/>
      <c r="DE54" s="445"/>
      <c r="DF54" s="445"/>
      <c r="DG54" s="445"/>
      <c r="DH54" s="445"/>
      <c r="DI54" s="445"/>
      <c r="DJ54" s="445"/>
      <c r="DK54" s="445"/>
      <c r="DL54" s="445"/>
      <c r="DM54" s="445"/>
      <c r="DN54" s="445"/>
      <c r="DO54" s="445"/>
      <c r="DP54" s="445"/>
      <c r="DQ54" s="445"/>
      <c r="DR54" s="445"/>
      <c r="DS54" s="445"/>
      <c r="DT54" s="445"/>
      <c r="DU54" s="445"/>
      <c r="DV54" s="445"/>
      <c r="DW54" s="445"/>
      <c r="DX54" s="445"/>
      <c r="DY54" s="445"/>
      <c r="DZ54" s="445"/>
      <c r="EA54" s="445"/>
      <c r="EB54" s="445"/>
      <c r="EC54" s="445"/>
      <c r="ED54" s="445"/>
      <c r="EE54" s="445"/>
      <c r="EF54" s="445"/>
      <c r="EG54" s="445"/>
      <c r="EH54" s="445"/>
      <c r="EI54" s="445"/>
      <c r="EJ54" s="445"/>
      <c r="EK54" s="445"/>
      <c r="EL54" s="445"/>
      <c r="EM54" s="445"/>
      <c r="EN54" s="445"/>
      <c r="EO54" s="445"/>
      <c r="EP54" s="445"/>
      <c r="EQ54" s="445"/>
      <c r="ER54" s="445"/>
      <c r="ES54" s="445"/>
      <c r="ET54" s="445"/>
      <c r="EU54" s="445"/>
      <c r="EV54" s="445"/>
      <c r="EW54" s="445"/>
      <c r="EX54" s="445"/>
      <c r="EY54" s="445"/>
      <c r="EZ54" s="445"/>
      <c r="FA54" s="445"/>
      <c r="FB54" s="445"/>
    </row>
    <row r="55" spans="1:158" s="434" customFormat="1" ht="55.2" hidden="1" customHeight="1">
      <c r="A55" s="659"/>
      <c r="B55" s="520"/>
      <c r="C55" s="520"/>
      <c r="D55" s="519"/>
      <c r="E55" s="520"/>
      <c r="F55" s="520"/>
      <c r="G55" s="520"/>
      <c r="H55" s="520"/>
      <c r="I55" s="520"/>
      <c r="J55" s="520"/>
      <c r="K55" s="520"/>
      <c r="L55" s="520"/>
      <c r="M55" s="520"/>
      <c r="N55" s="520"/>
      <c r="O55" s="520"/>
      <c r="P55" s="520"/>
      <c r="Q55" s="520"/>
      <c r="R55" s="520"/>
      <c r="S55" s="520"/>
      <c r="T55" s="520"/>
      <c r="U55" s="520"/>
      <c r="V55" s="520"/>
      <c r="W55" s="520"/>
      <c r="X55" s="520"/>
      <c r="Y55" s="520"/>
      <c r="Z55" s="520"/>
      <c r="AA55" s="520"/>
      <c r="AB55" s="520"/>
      <c r="AC55" s="520"/>
      <c r="AD55" s="432"/>
      <c r="AE55" s="431"/>
      <c r="AF55" s="433"/>
      <c r="AG55" s="557" t="str">
        <f t="shared" si="0"/>
        <v/>
      </c>
      <c r="AH55" s="558" t="str">
        <f t="shared" si="1"/>
        <v/>
      </c>
      <c r="AI55" s="558" t="str">
        <f t="shared" si="2"/>
        <v/>
      </c>
      <c r="AJ55" s="558" t="str">
        <f t="shared" si="3"/>
        <v/>
      </c>
      <c r="AK55" s="558" t="str">
        <f t="shared" si="4"/>
        <v/>
      </c>
      <c r="AL55" s="558" t="str">
        <f t="shared" si="5"/>
        <v/>
      </c>
      <c r="AM55" s="558" t="str">
        <f t="shared" si="6"/>
        <v/>
      </c>
      <c r="AN55" s="558" t="str">
        <f t="shared" si="7"/>
        <v/>
      </c>
      <c r="AO55" s="557" t="str">
        <f t="shared" si="8"/>
        <v/>
      </c>
      <c r="AP55" s="557" t="str">
        <f t="shared" si="9"/>
        <v/>
      </c>
      <c r="AQ55" s="445"/>
      <c r="AR55" s="559" t="str">
        <f t="shared" si="10"/>
        <v/>
      </c>
      <c r="AS55" s="560" t="str">
        <f t="shared" si="29"/>
        <v/>
      </c>
      <c r="AT55" s="561" t="str">
        <f t="shared" si="12"/>
        <v/>
      </c>
      <c r="AU55" s="561" t="str">
        <f t="shared" si="13"/>
        <v/>
      </c>
      <c r="AV55" s="444"/>
      <c r="AW55" s="558" t="str">
        <f t="shared" si="14"/>
        <v/>
      </c>
      <c r="AX55" s="557" t="str">
        <f t="shared" si="15"/>
        <v/>
      </c>
      <c r="AY55" s="557" t="str">
        <f t="shared" si="16"/>
        <v/>
      </c>
      <c r="AZ55" s="444"/>
      <c r="BA55" s="562" t="str">
        <f t="shared" si="27"/>
        <v/>
      </c>
      <c r="BB55" s="445"/>
      <c r="BC55" s="563" t="str">
        <f t="shared" si="30"/>
        <v/>
      </c>
      <c r="BD55" s="563" t="str">
        <f t="shared" si="30"/>
        <v/>
      </c>
      <c r="BE55" s="563" t="str">
        <f t="shared" si="30"/>
        <v/>
      </c>
      <c r="BF55" s="563" t="str">
        <f t="shared" si="30"/>
        <v/>
      </c>
      <c r="BG55" s="563" t="str">
        <f t="shared" si="30"/>
        <v/>
      </c>
      <c r="BH55" s="563" t="str">
        <f t="shared" si="30"/>
        <v/>
      </c>
      <c r="BI55" s="563" t="str">
        <f t="shared" si="30"/>
        <v/>
      </c>
      <c r="BJ55" s="563" t="str">
        <f t="shared" si="30"/>
        <v/>
      </c>
      <c r="BK55" s="563" t="str">
        <f t="shared" si="30"/>
        <v/>
      </c>
      <c r="BL55" s="563" t="str">
        <f t="shared" si="30"/>
        <v/>
      </c>
      <c r="BM55" s="563" t="str">
        <f t="shared" si="30"/>
        <v/>
      </c>
      <c r="BN55" s="563" t="str">
        <f t="shared" si="19"/>
        <v/>
      </c>
      <c r="BO55" s="563" t="str">
        <f t="shared" si="19"/>
        <v/>
      </c>
      <c r="BP55" s="563" t="str">
        <f t="shared" si="19"/>
        <v/>
      </c>
      <c r="BQ55" s="563" t="str">
        <f t="shared" si="19"/>
        <v/>
      </c>
      <c r="BR55" s="563" t="str">
        <f t="shared" si="20"/>
        <v/>
      </c>
      <c r="BS55" s="563" t="str">
        <f t="shared" si="20"/>
        <v/>
      </c>
      <c r="BT55" s="563" t="str">
        <f t="shared" si="20"/>
        <v/>
      </c>
      <c r="BU55" s="563" t="str">
        <f t="shared" si="20"/>
        <v/>
      </c>
      <c r="BV55" s="563" t="str">
        <f t="shared" si="21"/>
        <v/>
      </c>
      <c r="BW55" s="563" t="str">
        <f t="shared" si="21"/>
        <v/>
      </c>
      <c r="BX55" s="563" t="str">
        <f t="shared" si="21"/>
        <v/>
      </c>
      <c r="BY55" s="563" t="str">
        <f t="shared" si="21"/>
        <v/>
      </c>
      <c r="BZ55" s="563" t="str">
        <f t="shared" si="22"/>
        <v/>
      </c>
      <c r="CA55" s="563" t="str">
        <f t="shared" si="22"/>
        <v/>
      </c>
      <c r="CB55" s="563" t="str">
        <f t="shared" si="22"/>
        <v/>
      </c>
      <c r="CC55" s="563" t="str">
        <f t="shared" si="22"/>
        <v/>
      </c>
      <c r="CD55" s="563" t="str">
        <f t="shared" si="23"/>
        <v/>
      </c>
      <c r="CE55" s="563" t="str">
        <f t="shared" si="23"/>
        <v/>
      </c>
      <c r="CF55" s="563" t="str">
        <f t="shared" si="24"/>
        <v/>
      </c>
      <c r="CG55" s="563" t="str">
        <f t="shared" si="30"/>
        <v/>
      </c>
      <c r="CH55" s="445"/>
      <c r="CI55" s="563" t="str">
        <f t="shared" si="25"/>
        <v/>
      </c>
      <c r="CJ55" s="563" t="str">
        <f t="shared" si="25"/>
        <v/>
      </c>
      <c r="CK55" s="563" t="str">
        <f t="shared" si="25"/>
        <v/>
      </c>
      <c r="CL55" s="563" t="str">
        <f t="shared" si="25"/>
        <v xml:space="preserve">
</v>
      </c>
      <c r="CM55" s="563" t="str">
        <f t="shared" si="25"/>
        <v xml:space="preserve">
</v>
      </c>
      <c r="CN55" s="563" t="str">
        <f t="shared" si="25"/>
        <v xml:space="preserve">
</v>
      </c>
      <c r="CO55" s="445"/>
      <c r="CP55" s="445"/>
      <c r="CQ55" s="445"/>
      <c r="CR55" s="445"/>
      <c r="CS55" s="445"/>
      <c r="CT55" s="445"/>
      <c r="CU55" s="445"/>
      <c r="CV55" s="445"/>
      <c r="CW55" s="445"/>
      <c r="CX55" s="445"/>
      <c r="CY55" s="445"/>
      <c r="CZ55" s="445"/>
      <c r="DA55" s="445"/>
      <c r="DB55" s="445"/>
      <c r="DC55" s="445"/>
      <c r="DD55" s="445"/>
      <c r="DE55" s="445"/>
      <c r="DF55" s="445"/>
      <c r="DG55" s="445"/>
      <c r="DH55" s="445"/>
      <c r="DI55" s="445"/>
      <c r="DJ55" s="445"/>
      <c r="DK55" s="445"/>
      <c r="DL55" s="445"/>
      <c r="DM55" s="445"/>
      <c r="DN55" s="445"/>
      <c r="DO55" s="445"/>
      <c r="DP55" s="445"/>
      <c r="DQ55" s="445"/>
      <c r="DR55" s="445"/>
      <c r="DS55" s="445"/>
      <c r="DT55" s="445"/>
      <c r="DU55" s="445"/>
      <c r="DV55" s="445"/>
      <c r="DW55" s="445"/>
      <c r="DX55" s="445"/>
      <c r="DY55" s="445"/>
      <c r="DZ55" s="445"/>
      <c r="EA55" s="445"/>
      <c r="EB55" s="445"/>
      <c r="EC55" s="445"/>
      <c r="ED55" s="445"/>
      <c r="EE55" s="445"/>
      <c r="EF55" s="445"/>
      <c r="EG55" s="445"/>
      <c r="EH55" s="445"/>
      <c r="EI55" s="445"/>
      <c r="EJ55" s="445"/>
      <c r="EK55" s="445"/>
      <c r="EL55" s="445"/>
      <c r="EM55" s="445"/>
      <c r="EN55" s="445"/>
      <c r="EO55" s="445"/>
      <c r="EP55" s="445"/>
      <c r="EQ55" s="445"/>
      <c r="ER55" s="445"/>
      <c r="ES55" s="445"/>
      <c r="ET55" s="445"/>
      <c r="EU55" s="445"/>
      <c r="EV55" s="445"/>
      <c r="EW55" s="445"/>
      <c r="EX55" s="445"/>
      <c r="EY55" s="445"/>
      <c r="EZ55" s="445"/>
      <c r="FA55" s="445"/>
      <c r="FB55" s="445"/>
    </row>
    <row r="56" spans="1:158" s="463" customFormat="1" ht="55.2" hidden="1" customHeight="1">
      <c r="A56" s="659"/>
      <c r="B56" s="520"/>
      <c r="C56" s="520"/>
      <c r="D56" s="519"/>
      <c r="E56" s="520"/>
      <c r="F56" s="520"/>
      <c r="G56" s="520"/>
      <c r="H56" s="520"/>
      <c r="I56" s="520"/>
      <c r="J56" s="520"/>
      <c r="K56" s="520"/>
      <c r="L56" s="520"/>
      <c r="M56" s="520"/>
      <c r="N56" s="520"/>
      <c r="O56" s="520"/>
      <c r="P56" s="520"/>
      <c r="Q56" s="520"/>
      <c r="R56" s="520"/>
      <c r="S56" s="520"/>
      <c r="T56" s="520"/>
      <c r="U56" s="520"/>
      <c r="V56" s="520"/>
      <c r="W56" s="520"/>
      <c r="X56" s="520"/>
      <c r="Y56" s="520"/>
      <c r="Z56" s="520"/>
      <c r="AA56" s="520"/>
      <c r="AB56" s="520"/>
      <c r="AC56" s="520"/>
      <c r="AD56" s="432"/>
      <c r="AE56" s="431"/>
      <c r="AF56" s="433"/>
      <c r="AG56" s="557" t="str">
        <f t="shared" si="0"/>
        <v/>
      </c>
      <c r="AH56" s="558" t="str">
        <f t="shared" si="1"/>
        <v/>
      </c>
      <c r="AI56" s="558" t="str">
        <f t="shared" si="2"/>
        <v/>
      </c>
      <c r="AJ56" s="558" t="str">
        <f t="shared" si="3"/>
        <v/>
      </c>
      <c r="AK56" s="558" t="str">
        <f t="shared" si="4"/>
        <v/>
      </c>
      <c r="AL56" s="558" t="str">
        <f t="shared" si="5"/>
        <v/>
      </c>
      <c r="AM56" s="558" t="str">
        <f t="shared" si="6"/>
        <v/>
      </c>
      <c r="AN56" s="558" t="str">
        <f t="shared" si="7"/>
        <v/>
      </c>
      <c r="AO56" s="557" t="str">
        <f t="shared" si="8"/>
        <v/>
      </c>
      <c r="AP56" s="557" t="str">
        <f t="shared" si="9"/>
        <v/>
      </c>
      <c r="AQ56" s="445"/>
      <c r="AR56" s="559" t="str">
        <f t="shared" si="10"/>
        <v/>
      </c>
      <c r="AS56" s="560" t="str">
        <f t="shared" si="29"/>
        <v/>
      </c>
      <c r="AT56" s="561" t="str">
        <f t="shared" si="12"/>
        <v/>
      </c>
      <c r="AU56" s="561" t="str">
        <f t="shared" si="13"/>
        <v/>
      </c>
      <c r="AV56" s="444"/>
      <c r="AW56" s="558" t="str">
        <f t="shared" si="14"/>
        <v/>
      </c>
      <c r="AX56" s="557" t="str">
        <f t="shared" si="15"/>
        <v/>
      </c>
      <c r="AY56" s="557" t="str">
        <f t="shared" si="16"/>
        <v/>
      </c>
      <c r="AZ56" s="444"/>
      <c r="BA56" s="562" t="str">
        <f t="shared" si="27"/>
        <v/>
      </c>
      <c r="BB56" s="445"/>
      <c r="BC56" s="563" t="str">
        <f t="shared" si="30"/>
        <v/>
      </c>
      <c r="BD56" s="563" t="str">
        <f t="shared" si="30"/>
        <v/>
      </c>
      <c r="BE56" s="563" t="str">
        <f t="shared" si="30"/>
        <v/>
      </c>
      <c r="BF56" s="563" t="str">
        <f t="shared" si="30"/>
        <v/>
      </c>
      <c r="BG56" s="563" t="str">
        <f t="shared" si="30"/>
        <v/>
      </c>
      <c r="BH56" s="563" t="str">
        <f t="shared" si="30"/>
        <v/>
      </c>
      <c r="BI56" s="563" t="str">
        <f t="shared" si="30"/>
        <v/>
      </c>
      <c r="BJ56" s="563" t="str">
        <f t="shared" si="30"/>
        <v/>
      </c>
      <c r="BK56" s="563" t="str">
        <f t="shared" si="30"/>
        <v/>
      </c>
      <c r="BL56" s="563" t="str">
        <f t="shared" si="30"/>
        <v/>
      </c>
      <c r="BM56" s="563" t="str">
        <f t="shared" si="30"/>
        <v/>
      </c>
      <c r="BN56" s="563" t="str">
        <f t="shared" si="19"/>
        <v/>
      </c>
      <c r="BO56" s="563" t="str">
        <f t="shared" si="19"/>
        <v/>
      </c>
      <c r="BP56" s="563" t="str">
        <f t="shared" si="19"/>
        <v/>
      </c>
      <c r="BQ56" s="563" t="str">
        <f t="shared" si="19"/>
        <v/>
      </c>
      <c r="BR56" s="563" t="str">
        <f t="shared" si="20"/>
        <v/>
      </c>
      <c r="BS56" s="563" t="str">
        <f t="shared" si="20"/>
        <v/>
      </c>
      <c r="BT56" s="563" t="str">
        <f t="shared" si="20"/>
        <v/>
      </c>
      <c r="BU56" s="563" t="str">
        <f t="shared" si="20"/>
        <v/>
      </c>
      <c r="BV56" s="563" t="str">
        <f t="shared" si="21"/>
        <v/>
      </c>
      <c r="BW56" s="563" t="str">
        <f t="shared" si="21"/>
        <v/>
      </c>
      <c r="BX56" s="563" t="str">
        <f t="shared" si="21"/>
        <v/>
      </c>
      <c r="BY56" s="563" t="str">
        <f t="shared" si="21"/>
        <v/>
      </c>
      <c r="BZ56" s="563" t="str">
        <f t="shared" si="22"/>
        <v/>
      </c>
      <c r="CA56" s="563" t="str">
        <f t="shared" si="22"/>
        <v/>
      </c>
      <c r="CB56" s="563" t="str">
        <f t="shared" si="22"/>
        <v/>
      </c>
      <c r="CC56" s="563" t="str">
        <f t="shared" si="22"/>
        <v/>
      </c>
      <c r="CD56" s="563" t="str">
        <f t="shared" si="23"/>
        <v/>
      </c>
      <c r="CE56" s="563" t="str">
        <f t="shared" si="23"/>
        <v/>
      </c>
      <c r="CF56" s="563" t="str">
        <f t="shared" si="24"/>
        <v/>
      </c>
      <c r="CG56" s="563" t="str">
        <f t="shared" si="30"/>
        <v/>
      </c>
      <c r="CH56" s="445"/>
      <c r="CI56" s="563" t="str">
        <f t="shared" si="25"/>
        <v/>
      </c>
      <c r="CJ56" s="563" t="str">
        <f t="shared" si="25"/>
        <v/>
      </c>
      <c r="CK56" s="563" t="str">
        <f t="shared" si="25"/>
        <v/>
      </c>
      <c r="CL56" s="563" t="str">
        <f t="shared" si="25"/>
        <v xml:space="preserve">
</v>
      </c>
      <c r="CM56" s="563" t="str">
        <f t="shared" si="25"/>
        <v xml:space="preserve">
</v>
      </c>
      <c r="CN56" s="563" t="str">
        <f t="shared" si="25"/>
        <v xml:space="preserve">
</v>
      </c>
      <c r="CO56" s="444"/>
      <c r="CP56" s="444"/>
      <c r="CQ56" s="444"/>
      <c r="CR56" s="444"/>
      <c r="CS56" s="444"/>
      <c r="CT56" s="444"/>
      <c r="CU56" s="444"/>
      <c r="CV56" s="444"/>
      <c r="CW56" s="444"/>
      <c r="CX56" s="444"/>
      <c r="CY56" s="444"/>
      <c r="CZ56" s="444"/>
      <c r="DA56" s="444"/>
      <c r="DB56" s="444"/>
      <c r="DC56" s="444"/>
      <c r="DD56" s="444"/>
      <c r="DE56" s="444"/>
      <c r="DF56" s="444"/>
      <c r="DG56" s="444"/>
      <c r="DH56" s="444"/>
      <c r="DI56" s="444"/>
      <c r="DJ56" s="444"/>
      <c r="DK56" s="444"/>
      <c r="DL56" s="444"/>
      <c r="DM56" s="444"/>
      <c r="DN56" s="444"/>
      <c r="DO56" s="444"/>
      <c r="DP56" s="444"/>
      <c r="DQ56" s="444"/>
      <c r="DR56" s="444"/>
      <c r="DS56" s="444"/>
      <c r="DT56" s="444"/>
      <c r="DU56" s="444"/>
      <c r="DV56" s="444"/>
      <c r="DW56" s="444"/>
      <c r="DX56" s="444"/>
      <c r="DY56" s="444"/>
      <c r="DZ56" s="444"/>
      <c r="EA56" s="444"/>
      <c r="EB56" s="444"/>
      <c r="EC56" s="444"/>
      <c r="ED56" s="444"/>
      <c r="EE56" s="444"/>
      <c r="EF56" s="444"/>
      <c r="EG56" s="444"/>
      <c r="EH56" s="444"/>
      <c r="EI56" s="444"/>
      <c r="EJ56" s="444"/>
      <c r="EK56" s="444"/>
      <c r="EL56" s="444"/>
      <c r="EM56" s="444"/>
      <c r="EN56" s="444"/>
      <c r="EO56" s="444"/>
      <c r="EP56" s="444"/>
      <c r="EQ56" s="444"/>
      <c r="ER56" s="444"/>
      <c r="ES56" s="444"/>
      <c r="ET56" s="444"/>
      <c r="EU56" s="444"/>
      <c r="EV56" s="444"/>
      <c r="EW56" s="444"/>
      <c r="EX56" s="444"/>
      <c r="EY56" s="444"/>
      <c r="EZ56" s="444"/>
      <c r="FA56" s="444"/>
      <c r="FB56" s="444"/>
    </row>
    <row r="57" spans="1:158" s="434" customFormat="1" ht="55.2" hidden="1" customHeight="1">
      <c r="A57" s="659"/>
      <c r="B57" s="520"/>
      <c r="C57" s="520"/>
      <c r="D57" s="519"/>
      <c r="E57" s="520"/>
      <c r="F57" s="520"/>
      <c r="G57" s="520"/>
      <c r="H57" s="520"/>
      <c r="I57" s="520"/>
      <c r="J57" s="520"/>
      <c r="K57" s="520"/>
      <c r="L57" s="520"/>
      <c r="M57" s="520"/>
      <c r="N57" s="520"/>
      <c r="O57" s="520"/>
      <c r="P57" s="520"/>
      <c r="Q57" s="520"/>
      <c r="R57" s="520"/>
      <c r="S57" s="520"/>
      <c r="T57" s="520"/>
      <c r="U57" s="520"/>
      <c r="V57" s="520"/>
      <c r="W57" s="520"/>
      <c r="X57" s="520"/>
      <c r="Y57" s="520"/>
      <c r="Z57" s="520"/>
      <c r="AA57" s="520"/>
      <c r="AB57" s="520"/>
      <c r="AC57" s="520"/>
      <c r="AD57" s="432"/>
      <c r="AE57" s="431"/>
      <c r="AF57" s="433"/>
      <c r="AG57" s="557" t="str">
        <f t="shared" si="0"/>
        <v/>
      </c>
      <c r="AH57" s="558" t="str">
        <f t="shared" si="1"/>
        <v/>
      </c>
      <c r="AI57" s="558" t="str">
        <f t="shared" si="2"/>
        <v/>
      </c>
      <c r="AJ57" s="558" t="str">
        <f t="shared" si="3"/>
        <v/>
      </c>
      <c r="AK57" s="558" t="str">
        <f t="shared" si="4"/>
        <v/>
      </c>
      <c r="AL57" s="558" t="str">
        <f t="shared" si="5"/>
        <v/>
      </c>
      <c r="AM57" s="558" t="str">
        <f t="shared" si="6"/>
        <v/>
      </c>
      <c r="AN57" s="558" t="str">
        <f t="shared" si="7"/>
        <v/>
      </c>
      <c r="AO57" s="557" t="str">
        <f t="shared" si="8"/>
        <v/>
      </c>
      <c r="AP57" s="557" t="str">
        <f t="shared" si="9"/>
        <v/>
      </c>
      <c r="AQ57" s="445"/>
      <c r="AR57" s="559" t="str">
        <f t="shared" si="10"/>
        <v/>
      </c>
      <c r="AS57" s="560" t="str">
        <f t="shared" si="29"/>
        <v/>
      </c>
      <c r="AT57" s="561" t="str">
        <f t="shared" si="12"/>
        <v/>
      </c>
      <c r="AU57" s="561" t="str">
        <f t="shared" si="13"/>
        <v/>
      </c>
      <c r="AV57" s="444"/>
      <c r="AW57" s="558" t="str">
        <f t="shared" si="14"/>
        <v/>
      </c>
      <c r="AX57" s="557" t="str">
        <f t="shared" si="15"/>
        <v/>
      </c>
      <c r="AY57" s="557" t="str">
        <f t="shared" si="16"/>
        <v/>
      </c>
      <c r="AZ57" s="444"/>
      <c r="BA57" s="562" t="str">
        <f t="shared" si="27"/>
        <v/>
      </c>
      <c r="BB57" s="445"/>
      <c r="BC57" s="563" t="str">
        <f t="shared" si="30"/>
        <v/>
      </c>
      <c r="BD57" s="563" t="str">
        <f t="shared" si="30"/>
        <v/>
      </c>
      <c r="BE57" s="563" t="str">
        <f t="shared" si="30"/>
        <v/>
      </c>
      <c r="BF57" s="563" t="str">
        <f t="shared" si="30"/>
        <v/>
      </c>
      <c r="BG57" s="563" t="str">
        <f t="shared" si="30"/>
        <v/>
      </c>
      <c r="BH57" s="563" t="str">
        <f t="shared" si="30"/>
        <v/>
      </c>
      <c r="BI57" s="563" t="str">
        <f t="shared" si="30"/>
        <v/>
      </c>
      <c r="BJ57" s="563" t="str">
        <f t="shared" si="30"/>
        <v/>
      </c>
      <c r="BK57" s="563" t="str">
        <f t="shared" si="30"/>
        <v/>
      </c>
      <c r="BL57" s="563" t="str">
        <f t="shared" si="30"/>
        <v/>
      </c>
      <c r="BM57" s="563" t="str">
        <f t="shared" si="30"/>
        <v/>
      </c>
      <c r="BN57" s="563" t="str">
        <f t="shared" si="19"/>
        <v/>
      </c>
      <c r="BO57" s="563" t="str">
        <f t="shared" si="19"/>
        <v/>
      </c>
      <c r="BP57" s="563" t="str">
        <f t="shared" si="19"/>
        <v/>
      </c>
      <c r="BQ57" s="563" t="str">
        <f t="shared" si="19"/>
        <v/>
      </c>
      <c r="BR57" s="563" t="str">
        <f t="shared" si="20"/>
        <v/>
      </c>
      <c r="BS57" s="563" t="str">
        <f t="shared" si="20"/>
        <v/>
      </c>
      <c r="BT57" s="563" t="str">
        <f t="shared" si="20"/>
        <v/>
      </c>
      <c r="BU57" s="563" t="str">
        <f t="shared" si="20"/>
        <v/>
      </c>
      <c r="BV57" s="563" t="str">
        <f t="shared" si="21"/>
        <v/>
      </c>
      <c r="BW57" s="563" t="str">
        <f t="shared" si="21"/>
        <v/>
      </c>
      <c r="BX57" s="563" t="str">
        <f t="shared" si="21"/>
        <v/>
      </c>
      <c r="BY57" s="563" t="str">
        <f t="shared" si="21"/>
        <v/>
      </c>
      <c r="BZ57" s="563" t="str">
        <f t="shared" si="22"/>
        <v/>
      </c>
      <c r="CA57" s="563" t="str">
        <f t="shared" si="22"/>
        <v/>
      </c>
      <c r="CB57" s="563" t="str">
        <f t="shared" si="22"/>
        <v/>
      </c>
      <c r="CC57" s="563" t="str">
        <f t="shared" si="22"/>
        <v/>
      </c>
      <c r="CD57" s="563" t="str">
        <f t="shared" si="23"/>
        <v/>
      </c>
      <c r="CE57" s="563" t="str">
        <f t="shared" si="23"/>
        <v/>
      </c>
      <c r="CF57" s="563" t="str">
        <f t="shared" si="24"/>
        <v/>
      </c>
      <c r="CG57" s="563" t="str">
        <f t="shared" si="30"/>
        <v/>
      </c>
      <c r="CH57" s="445"/>
      <c r="CI57" s="563" t="str">
        <f t="shared" si="25"/>
        <v/>
      </c>
      <c r="CJ57" s="563" t="str">
        <f t="shared" si="25"/>
        <v/>
      </c>
      <c r="CK57" s="563" t="str">
        <f t="shared" si="25"/>
        <v/>
      </c>
      <c r="CL57" s="563" t="str">
        <f t="shared" si="25"/>
        <v xml:space="preserve">
</v>
      </c>
      <c r="CM57" s="563" t="str">
        <f t="shared" si="25"/>
        <v xml:space="preserve">
</v>
      </c>
      <c r="CN57" s="563" t="str">
        <f t="shared" si="25"/>
        <v xml:space="preserve">
</v>
      </c>
      <c r="CO57" s="445"/>
      <c r="CP57" s="445"/>
      <c r="CQ57" s="445"/>
      <c r="CR57" s="445"/>
      <c r="CS57" s="445"/>
      <c r="CT57" s="445"/>
      <c r="CU57" s="445"/>
      <c r="CV57" s="445"/>
      <c r="CW57" s="445"/>
      <c r="CX57" s="445"/>
      <c r="CY57" s="445"/>
      <c r="CZ57" s="445"/>
      <c r="DA57" s="445"/>
      <c r="DB57" s="445"/>
      <c r="DC57" s="445"/>
      <c r="DD57" s="445"/>
      <c r="DE57" s="445"/>
      <c r="DF57" s="445"/>
      <c r="DG57" s="445"/>
      <c r="DH57" s="445"/>
      <c r="DI57" s="445"/>
      <c r="DJ57" s="445"/>
      <c r="DK57" s="445"/>
      <c r="DL57" s="445"/>
      <c r="DM57" s="445"/>
      <c r="DN57" s="445"/>
      <c r="DO57" s="445"/>
      <c r="DP57" s="445"/>
      <c r="DQ57" s="445"/>
      <c r="DR57" s="445"/>
      <c r="DS57" s="445"/>
      <c r="DT57" s="445"/>
      <c r="DU57" s="445"/>
      <c r="DV57" s="445"/>
      <c r="DW57" s="445"/>
      <c r="DX57" s="445"/>
      <c r="DY57" s="445"/>
      <c r="DZ57" s="445"/>
      <c r="EA57" s="445"/>
      <c r="EB57" s="445"/>
      <c r="EC57" s="445"/>
      <c r="ED57" s="445"/>
      <c r="EE57" s="445"/>
      <c r="EF57" s="445"/>
      <c r="EG57" s="445"/>
      <c r="EH57" s="445"/>
      <c r="EI57" s="445"/>
      <c r="EJ57" s="445"/>
      <c r="EK57" s="445"/>
      <c r="EL57" s="445"/>
      <c r="EM57" s="445"/>
      <c r="EN57" s="445"/>
      <c r="EO57" s="445"/>
      <c r="EP57" s="445"/>
      <c r="EQ57" s="445"/>
      <c r="ER57" s="445"/>
      <c r="ES57" s="445"/>
      <c r="ET57" s="445"/>
      <c r="EU57" s="445"/>
      <c r="EV57" s="445"/>
      <c r="EW57" s="445"/>
      <c r="EX57" s="445"/>
      <c r="EY57" s="445"/>
      <c r="EZ57" s="445"/>
      <c r="FA57" s="445"/>
      <c r="FB57" s="445"/>
    </row>
    <row r="58" spans="1:158" s="434" customFormat="1" ht="55.2" hidden="1" customHeight="1">
      <c r="A58" s="659"/>
      <c r="B58" s="520"/>
      <c r="C58" s="520"/>
      <c r="D58" s="519"/>
      <c r="E58" s="520"/>
      <c r="F58" s="520"/>
      <c r="G58" s="520"/>
      <c r="H58" s="520"/>
      <c r="I58" s="520"/>
      <c r="J58" s="520"/>
      <c r="K58" s="520"/>
      <c r="L58" s="520"/>
      <c r="M58" s="520"/>
      <c r="N58" s="520"/>
      <c r="O58" s="520"/>
      <c r="P58" s="520"/>
      <c r="Q58" s="520"/>
      <c r="R58" s="520"/>
      <c r="S58" s="520"/>
      <c r="T58" s="520"/>
      <c r="U58" s="520"/>
      <c r="V58" s="520"/>
      <c r="W58" s="520"/>
      <c r="X58" s="520"/>
      <c r="Y58" s="520"/>
      <c r="Z58" s="520"/>
      <c r="AA58" s="520"/>
      <c r="AB58" s="520"/>
      <c r="AC58" s="520"/>
      <c r="AD58" s="432"/>
      <c r="AE58" s="431"/>
      <c r="AF58" s="433"/>
      <c r="AG58" s="557" t="str">
        <f t="shared" si="0"/>
        <v/>
      </c>
      <c r="AH58" s="558" t="str">
        <f t="shared" si="1"/>
        <v/>
      </c>
      <c r="AI58" s="558" t="str">
        <f t="shared" si="2"/>
        <v/>
      </c>
      <c r="AJ58" s="558" t="str">
        <f t="shared" si="3"/>
        <v/>
      </c>
      <c r="AK58" s="558" t="str">
        <f t="shared" si="4"/>
        <v/>
      </c>
      <c r="AL58" s="558" t="str">
        <f t="shared" si="5"/>
        <v/>
      </c>
      <c r="AM58" s="558" t="str">
        <f t="shared" si="6"/>
        <v/>
      </c>
      <c r="AN58" s="558" t="str">
        <f t="shared" si="7"/>
        <v/>
      </c>
      <c r="AO58" s="557" t="str">
        <f t="shared" si="8"/>
        <v/>
      </c>
      <c r="AP58" s="557" t="str">
        <f t="shared" si="9"/>
        <v/>
      </c>
      <c r="AQ58" s="445"/>
      <c r="AR58" s="559" t="str">
        <f t="shared" si="10"/>
        <v/>
      </c>
      <c r="AS58" s="560" t="str">
        <f t="shared" si="29"/>
        <v/>
      </c>
      <c r="AT58" s="561" t="str">
        <f t="shared" si="12"/>
        <v/>
      </c>
      <c r="AU58" s="561" t="str">
        <f t="shared" si="13"/>
        <v/>
      </c>
      <c r="AV58" s="444"/>
      <c r="AW58" s="558" t="str">
        <f t="shared" si="14"/>
        <v/>
      </c>
      <c r="AX58" s="557" t="str">
        <f t="shared" si="15"/>
        <v/>
      </c>
      <c r="AY58" s="557" t="str">
        <f t="shared" si="16"/>
        <v/>
      </c>
      <c r="AZ58" s="444"/>
      <c r="BA58" s="562" t="str">
        <f t="shared" si="27"/>
        <v/>
      </c>
      <c r="BB58" s="445"/>
      <c r="BC58" s="563" t="str">
        <f t="shared" si="30"/>
        <v/>
      </c>
      <c r="BD58" s="563" t="str">
        <f t="shared" si="30"/>
        <v/>
      </c>
      <c r="BE58" s="563" t="str">
        <f t="shared" si="30"/>
        <v/>
      </c>
      <c r="BF58" s="563" t="str">
        <f t="shared" si="30"/>
        <v/>
      </c>
      <c r="BG58" s="563" t="str">
        <f t="shared" si="30"/>
        <v/>
      </c>
      <c r="BH58" s="563" t="str">
        <f t="shared" si="30"/>
        <v/>
      </c>
      <c r="BI58" s="563" t="str">
        <f t="shared" si="30"/>
        <v/>
      </c>
      <c r="BJ58" s="563" t="str">
        <f t="shared" si="30"/>
        <v/>
      </c>
      <c r="BK58" s="563" t="str">
        <f t="shared" si="30"/>
        <v/>
      </c>
      <c r="BL58" s="563" t="str">
        <f t="shared" si="30"/>
        <v/>
      </c>
      <c r="BM58" s="563" t="str">
        <f t="shared" si="30"/>
        <v/>
      </c>
      <c r="BN58" s="563" t="str">
        <f t="shared" si="19"/>
        <v/>
      </c>
      <c r="BO58" s="563" t="str">
        <f t="shared" si="19"/>
        <v/>
      </c>
      <c r="BP58" s="563" t="str">
        <f t="shared" si="19"/>
        <v/>
      </c>
      <c r="BQ58" s="563" t="str">
        <f t="shared" si="19"/>
        <v/>
      </c>
      <c r="BR58" s="563" t="str">
        <f t="shared" si="20"/>
        <v/>
      </c>
      <c r="BS58" s="563" t="str">
        <f t="shared" si="20"/>
        <v/>
      </c>
      <c r="BT58" s="563" t="str">
        <f t="shared" si="20"/>
        <v/>
      </c>
      <c r="BU58" s="563" t="str">
        <f t="shared" si="20"/>
        <v/>
      </c>
      <c r="BV58" s="563" t="str">
        <f t="shared" si="21"/>
        <v/>
      </c>
      <c r="BW58" s="563" t="str">
        <f t="shared" si="21"/>
        <v/>
      </c>
      <c r="BX58" s="563" t="str">
        <f t="shared" si="21"/>
        <v/>
      </c>
      <c r="BY58" s="563" t="str">
        <f t="shared" si="21"/>
        <v/>
      </c>
      <c r="BZ58" s="563" t="str">
        <f t="shared" si="22"/>
        <v/>
      </c>
      <c r="CA58" s="563" t="str">
        <f t="shared" si="22"/>
        <v/>
      </c>
      <c r="CB58" s="563" t="str">
        <f t="shared" si="22"/>
        <v/>
      </c>
      <c r="CC58" s="563" t="str">
        <f t="shared" si="22"/>
        <v/>
      </c>
      <c r="CD58" s="563" t="str">
        <f t="shared" si="23"/>
        <v/>
      </c>
      <c r="CE58" s="563" t="str">
        <f t="shared" si="23"/>
        <v/>
      </c>
      <c r="CF58" s="563" t="str">
        <f t="shared" si="24"/>
        <v/>
      </c>
      <c r="CG58" s="563" t="str">
        <f t="shared" si="30"/>
        <v/>
      </c>
      <c r="CH58" s="445"/>
      <c r="CI58" s="563" t="str">
        <f t="shared" si="25"/>
        <v/>
      </c>
      <c r="CJ58" s="563" t="str">
        <f t="shared" si="25"/>
        <v/>
      </c>
      <c r="CK58" s="563" t="str">
        <f t="shared" si="25"/>
        <v/>
      </c>
      <c r="CL58" s="563" t="str">
        <f t="shared" si="25"/>
        <v xml:space="preserve">
</v>
      </c>
      <c r="CM58" s="563" t="str">
        <f t="shared" si="25"/>
        <v xml:space="preserve">
</v>
      </c>
      <c r="CN58" s="563" t="str">
        <f t="shared" si="25"/>
        <v xml:space="preserve">
</v>
      </c>
      <c r="CO58" s="445"/>
      <c r="CP58" s="445"/>
      <c r="CQ58" s="445"/>
      <c r="CR58" s="445"/>
      <c r="CS58" s="445"/>
      <c r="CT58" s="445"/>
      <c r="CU58" s="445"/>
      <c r="CV58" s="445"/>
      <c r="CW58" s="445"/>
      <c r="CX58" s="445"/>
      <c r="CY58" s="445"/>
      <c r="CZ58" s="445"/>
      <c r="DA58" s="445"/>
      <c r="DB58" s="445"/>
      <c r="DC58" s="445"/>
      <c r="DD58" s="445"/>
      <c r="DE58" s="445"/>
      <c r="DF58" s="445"/>
      <c r="DG58" s="445"/>
      <c r="DH58" s="445"/>
      <c r="DI58" s="445"/>
      <c r="DJ58" s="445"/>
      <c r="DK58" s="445"/>
      <c r="DL58" s="445"/>
      <c r="DM58" s="445"/>
      <c r="DN58" s="445"/>
      <c r="DO58" s="445"/>
      <c r="DP58" s="445"/>
      <c r="DQ58" s="445"/>
      <c r="DR58" s="445"/>
      <c r="DS58" s="445"/>
      <c r="DT58" s="445"/>
      <c r="DU58" s="445"/>
      <c r="DV58" s="445"/>
      <c r="DW58" s="445"/>
      <c r="DX58" s="445"/>
      <c r="DY58" s="445"/>
      <c r="DZ58" s="445"/>
      <c r="EA58" s="445"/>
      <c r="EB58" s="445"/>
      <c r="EC58" s="445"/>
      <c r="ED58" s="445"/>
      <c r="EE58" s="445"/>
      <c r="EF58" s="445"/>
      <c r="EG58" s="445"/>
      <c r="EH58" s="445"/>
      <c r="EI58" s="445"/>
      <c r="EJ58" s="445"/>
      <c r="EK58" s="445"/>
      <c r="EL58" s="445"/>
      <c r="EM58" s="445"/>
      <c r="EN58" s="445"/>
      <c r="EO58" s="445"/>
      <c r="EP58" s="445"/>
      <c r="EQ58" s="445"/>
      <c r="ER58" s="445"/>
      <c r="ES58" s="445"/>
      <c r="ET58" s="445"/>
      <c r="EU58" s="445"/>
      <c r="EV58" s="445"/>
      <c r="EW58" s="445"/>
      <c r="EX58" s="445"/>
      <c r="EY58" s="445"/>
      <c r="EZ58" s="445"/>
      <c r="FA58" s="445"/>
      <c r="FB58" s="445"/>
    </row>
    <row r="59" spans="1:158" s="434" customFormat="1" ht="55.2" hidden="1" customHeight="1">
      <c r="A59" s="659"/>
      <c r="B59" s="520"/>
      <c r="C59" s="520"/>
      <c r="D59" s="519"/>
      <c r="E59" s="520"/>
      <c r="F59" s="520"/>
      <c r="G59" s="520"/>
      <c r="H59" s="520"/>
      <c r="I59" s="520"/>
      <c r="J59" s="520"/>
      <c r="K59" s="520"/>
      <c r="L59" s="520"/>
      <c r="M59" s="520"/>
      <c r="N59" s="520"/>
      <c r="O59" s="520"/>
      <c r="P59" s="520"/>
      <c r="Q59" s="520"/>
      <c r="R59" s="520"/>
      <c r="S59" s="520"/>
      <c r="T59" s="520"/>
      <c r="U59" s="520"/>
      <c r="V59" s="520"/>
      <c r="W59" s="520"/>
      <c r="X59" s="520"/>
      <c r="Y59" s="520"/>
      <c r="Z59" s="520"/>
      <c r="AA59" s="520"/>
      <c r="AB59" s="520"/>
      <c r="AC59" s="520"/>
      <c r="AD59" s="432"/>
      <c r="AE59" s="431"/>
      <c r="AF59" s="433"/>
      <c r="AG59" s="557" t="str">
        <f t="shared" si="0"/>
        <v/>
      </c>
      <c r="AH59" s="558" t="str">
        <f t="shared" si="1"/>
        <v/>
      </c>
      <c r="AI59" s="558" t="str">
        <f t="shared" si="2"/>
        <v/>
      </c>
      <c r="AJ59" s="558" t="str">
        <f t="shared" si="3"/>
        <v/>
      </c>
      <c r="AK59" s="558" t="str">
        <f t="shared" si="4"/>
        <v/>
      </c>
      <c r="AL59" s="558" t="str">
        <f t="shared" si="5"/>
        <v/>
      </c>
      <c r="AM59" s="558" t="str">
        <f t="shared" si="6"/>
        <v/>
      </c>
      <c r="AN59" s="558" t="str">
        <f t="shared" si="7"/>
        <v/>
      </c>
      <c r="AO59" s="557" t="str">
        <f t="shared" si="8"/>
        <v/>
      </c>
      <c r="AP59" s="557" t="str">
        <f t="shared" si="9"/>
        <v/>
      </c>
      <c r="AQ59" s="445"/>
      <c r="AR59" s="559" t="str">
        <f t="shared" si="10"/>
        <v/>
      </c>
      <c r="AS59" s="560" t="str">
        <f t="shared" si="29"/>
        <v/>
      </c>
      <c r="AT59" s="561" t="str">
        <f t="shared" si="12"/>
        <v/>
      </c>
      <c r="AU59" s="561" t="str">
        <f t="shared" si="13"/>
        <v/>
      </c>
      <c r="AV59" s="444"/>
      <c r="AW59" s="558" t="str">
        <f t="shared" si="14"/>
        <v/>
      </c>
      <c r="AX59" s="557" t="str">
        <f t="shared" si="15"/>
        <v/>
      </c>
      <c r="AY59" s="557" t="str">
        <f t="shared" si="16"/>
        <v/>
      </c>
      <c r="AZ59" s="444"/>
      <c r="BA59" s="562" t="str">
        <f t="shared" si="27"/>
        <v/>
      </c>
      <c r="BB59" s="445"/>
      <c r="BC59" s="563" t="str">
        <f t="shared" ref="BC59:CG75" si="31">IF(BC$10=$BA59,IF($AB59="","","Complaint: "&amp;$AB59)&amp;CHAR(10)&amp;IF($AC59="","","Action Taken: "&amp;$AC59),"")</f>
        <v/>
      </c>
      <c r="BD59" s="563" t="str">
        <f t="shared" si="31"/>
        <v/>
      </c>
      <c r="BE59" s="563" t="str">
        <f t="shared" si="31"/>
        <v/>
      </c>
      <c r="BF59" s="563" t="str">
        <f t="shared" si="31"/>
        <v/>
      </c>
      <c r="BG59" s="563" t="str">
        <f t="shared" si="31"/>
        <v/>
      </c>
      <c r="BH59" s="563" t="str">
        <f t="shared" si="31"/>
        <v/>
      </c>
      <c r="BI59" s="563" t="str">
        <f t="shared" si="31"/>
        <v/>
      </c>
      <c r="BJ59" s="563" t="str">
        <f t="shared" si="31"/>
        <v/>
      </c>
      <c r="BK59" s="563" t="str">
        <f t="shared" si="31"/>
        <v/>
      </c>
      <c r="BL59" s="563" t="str">
        <f t="shared" si="31"/>
        <v/>
      </c>
      <c r="BM59" s="563" t="str">
        <f t="shared" si="31"/>
        <v/>
      </c>
      <c r="BN59" s="563" t="str">
        <f t="shared" si="19"/>
        <v/>
      </c>
      <c r="BO59" s="563" t="str">
        <f t="shared" si="19"/>
        <v/>
      </c>
      <c r="BP59" s="563" t="str">
        <f t="shared" si="19"/>
        <v/>
      </c>
      <c r="BQ59" s="563" t="str">
        <f t="shared" si="19"/>
        <v/>
      </c>
      <c r="BR59" s="563" t="str">
        <f t="shared" si="20"/>
        <v/>
      </c>
      <c r="BS59" s="563" t="str">
        <f t="shared" si="20"/>
        <v/>
      </c>
      <c r="BT59" s="563" t="str">
        <f t="shared" si="20"/>
        <v/>
      </c>
      <c r="BU59" s="563" t="str">
        <f t="shared" si="20"/>
        <v/>
      </c>
      <c r="BV59" s="563" t="str">
        <f t="shared" si="21"/>
        <v/>
      </c>
      <c r="BW59" s="563" t="str">
        <f t="shared" si="21"/>
        <v/>
      </c>
      <c r="BX59" s="563" t="str">
        <f t="shared" si="21"/>
        <v/>
      </c>
      <c r="BY59" s="563" t="str">
        <f t="shared" si="21"/>
        <v/>
      </c>
      <c r="BZ59" s="563" t="str">
        <f t="shared" si="22"/>
        <v/>
      </c>
      <c r="CA59" s="563" t="str">
        <f t="shared" si="22"/>
        <v/>
      </c>
      <c r="CB59" s="563" t="str">
        <f t="shared" si="22"/>
        <v/>
      </c>
      <c r="CC59" s="563" t="str">
        <f t="shared" si="22"/>
        <v/>
      </c>
      <c r="CD59" s="563" t="str">
        <f t="shared" si="23"/>
        <v/>
      </c>
      <c r="CE59" s="563" t="str">
        <f t="shared" si="23"/>
        <v/>
      </c>
      <c r="CF59" s="563" t="str">
        <f t="shared" si="24"/>
        <v/>
      </c>
      <c r="CG59" s="563" t="str">
        <f t="shared" si="31"/>
        <v/>
      </c>
      <c r="CH59" s="445"/>
      <c r="CI59" s="563" t="str">
        <f t="shared" si="25"/>
        <v/>
      </c>
      <c r="CJ59" s="563" t="str">
        <f t="shared" si="25"/>
        <v/>
      </c>
      <c r="CK59" s="563" t="str">
        <f t="shared" si="25"/>
        <v/>
      </c>
      <c r="CL59" s="563" t="str">
        <f t="shared" si="25"/>
        <v xml:space="preserve">
</v>
      </c>
      <c r="CM59" s="563" t="str">
        <f t="shared" si="25"/>
        <v xml:space="preserve">
</v>
      </c>
      <c r="CN59" s="563" t="str">
        <f t="shared" si="25"/>
        <v xml:space="preserve">
</v>
      </c>
      <c r="CO59" s="445"/>
      <c r="CP59" s="445"/>
      <c r="CQ59" s="445"/>
      <c r="CR59" s="445"/>
      <c r="CS59" s="445"/>
      <c r="CT59" s="445"/>
      <c r="CU59" s="445"/>
      <c r="CV59" s="445"/>
      <c r="CW59" s="445"/>
      <c r="CX59" s="445"/>
      <c r="CY59" s="445"/>
      <c r="CZ59" s="445"/>
      <c r="DA59" s="445"/>
      <c r="DB59" s="445"/>
      <c r="DC59" s="445"/>
      <c r="DD59" s="445"/>
      <c r="DE59" s="445"/>
      <c r="DF59" s="445"/>
      <c r="DG59" s="445"/>
      <c r="DH59" s="445"/>
      <c r="DI59" s="445"/>
      <c r="DJ59" s="445"/>
      <c r="DK59" s="445"/>
      <c r="DL59" s="445"/>
      <c r="DM59" s="445"/>
      <c r="DN59" s="445"/>
      <c r="DO59" s="445"/>
      <c r="DP59" s="445"/>
      <c r="DQ59" s="445"/>
      <c r="DR59" s="445"/>
      <c r="DS59" s="445"/>
      <c r="DT59" s="445"/>
      <c r="DU59" s="445"/>
      <c r="DV59" s="445"/>
      <c r="DW59" s="445"/>
      <c r="DX59" s="445"/>
      <c r="DY59" s="445"/>
      <c r="DZ59" s="445"/>
      <c r="EA59" s="445"/>
      <c r="EB59" s="445"/>
      <c r="EC59" s="445"/>
      <c r="ED59" s="445"/>
      <c r="EE59" s="445"/>
      <c r="EF59" s="445"/>
      <c r="EG59" s="445"/>
      <c r="EH59" s="445"/>
      <c r="EI59" s="445"/>
      <c r="EJ59" s="445"/>
      <c r="EK59" s="445"/>
      <c r="EL59" s="445"/>
      <c r="EM59" s="445"/>
      <c r="EN59" s="445"/>
      <c r="EO59" s="445"/>
      <c r="EP59" s="445"/>
      <c r="EQ59" s="445"/>
      <c r="ER59" s="445"/>
      <c r="ES59" s="445"/>
      <c r="ET59" s="445"/>
      <c r="EU59" s="445"/>
      <c r="EV59" s="445"/>
      <c r="EW59" s="445"/>
      <c r="EX59" s="445"/>
      <c r="EY59" s="445"/>
      <c r="EZ59" s="445"/>
      <c r="FA59" s="445"/>
      <c r="FB59" s="445"/>
    </row>
    <row r="60" spans="1:158" s="434" customFormat="1" ht="55.2" hidden="1" customHeight="1">
      <c r="A60" s="659"/>
      <c r="B60" s="520"/>
      <c r="C60" s="520"/>
      <c r="D60" s="519"/>
      <c r="E60" s="520"/>
      <c r="F60" s="520"/>
      <c r="G60" s="520"/>
      <c r="H60" s="520"/>
      <c r="I60" s="520"/>
      <c r="J60" s="520"/>
      <c r="K60" s="520"/>
      <c r="L60" s="520"/>
      <c r="M60" s="520"/>
      <c r="N60" s="520"/>
      <c r="O60" s="520"/>
      <c r="P60" s="520"/>
      <c r="Q60" s="520"/>
      <c r="R60" s="520"/>
      <c r="S60" s="520"/>
      <c r="T60" s="520"/>
      <c r="U60" s="520"/>
      <c r="V60" s="520"/>
      <c r="W60" s="520"/>
      <c r="X60" s="520"/>
      <c r="Y60" s="520"/>
      <c r="Z60" s="520"/>
      <c r="AA60" s="520"/>
      <c r="AB60" s="520"/>
      <c r="AC60" s="520"/>
      <c r="AD60" s="432"/>
      <c r="AE60" s="431"/>
      <c r="AF60" s="433"/>
      <c r="AG60" s="557" t="str">
        <f t="shared" si="0"/>
        <v/>
      </c>
      <c r="AH60" s="558" t="str">
        <f t="shared" si="1"/>
        <v/>
      </c>
      <c r="AI60" s="558" t="str">
        <f t="shared" si="2"/>
        <v/>
      </c>
      <c r="AJ60" s="558" t="str">
        <f t="shared" si="3"/>
        <v/>
      </c>
      <c r="AK60" s="558" t="str">
        <f t="shared" si="4"/>
        <v/>
      </c>
      <c r="AL60" s="558" t="str">
        <f t="shared" si="5"/>
        <v/>
      </c>
      <c r="AM60" s="558" t="str">
        <f t="shared" si="6"/>
        <v/>
      </c>
      <c r="AN60" s="558" t="str">
        <f t="shared" si="7"/>
        <v/>
      </c>
      <c r="AO60" s="557" t="str">
        <f t="shared" si="8"/>
        <v/>
      </c>
      <c r="AP60" s="557" t="str">
        <f t="shared" si="9"/>
        <v/>
      </c>
      <c r="AQ60" s="445"/>
      <c r="AR60" s="559" t="str">
        <f t="shared" si="10"/>
        <v/>
      </c>
      <c r="AS60" s="560" t="str">
        <f t="shared" si="29"/>
        <v/>
      </c>
      <c r="AT60" s="561" t="str">
        <f t="shared" si="12"/>
        <v/>
      </c>
      <c r="AU60" s="561" t="str">
        <f t="shared" si="13"/>
        <v/>
      </c>
      <c r="AV60" s="444"/>
      <c r="AW60" s="558" t="str">
        <f t="shared" si="14"/>
        <v/>
      </c>
      <c r="AX60" s="557" t="str">
        <f t="shared" si="15"/>
        <v/>
      </c>
      <c r="AY60" s="557" t="str">
        <f t="shared" si="16"/>
        <v/>
      </c>
      <c r="AZ60" s="444"/>
      <c r="BA60" s="562" t="str">
        <f t="shared" si="27"/>
        <v/>
      </c>
      <c r="BB60" s="445"/>
      <c r="BC60" s="563" t="str">
        <f t="shared" si="31"/>
        <v/>
      </c>
      <c r="BD60" s="563" t="str">
        <f t="shared" si="31"/>
        <v/>
      </c>
      <c r="BE60" s="563" t="str">
        <f t="shared" si="31"/>
        <v/>
      </c>
      <c r="BF60" s="563" t="str">
        <f t="shared" si="31"/>
        <v/>
      </c>
      <c r="BG60" s="563" t="str">
        <f t="shared" si="31"/>
        <v/>
      </c>
      <c r="BH60" s="563" t="str">
        <f t="shared" si="31"/>
        <v/>
      </c>
      <c r="BI60" s="563" t="str">
        <f t="shared" si="31"/>
        <v/>
      </c>
      <c r="BJ60" s="563" t="str">
        <f t="shared" si="31"/>
        <v/>
      </c>
      <c r="BK60" s="563" t="str">
        <f t="shared" si="31"/>
        <v/>
      </c>
      <c r="BL60" s="563" t="str">
        <f t="shared" si="31"/>
        <v/>
      </c>
      <c r="BM60" s="563" t="str">
        <f t="shared" si="31"/>
        <v/>
      </c>
      <c r="BN60" s="563" t="str">
        <f t="shared" si="19"/>
        <v/>
      </c>
      <c r="BO60" s="563" t="str">
        <f t="shared" si="19"/>
        <v/>
      </c>
      <c r="BP60" s="563" t="str">
        <f t="shared" si="19"/>
        <v/>
      </c>
      <c r="BQ60" s="563" t="str">
        <f t="shared" si="19"/>
        <v/>
      </c>
      <c r="BR60" s="563" t="str">
        <f t="shared" si="20"/>
        <v/>
      </c>
      <c r="BS60" s="563" t="str">
        <f t="shared" si="20"/>
        <v/>
      </c>
      <c r="BT60" s="563" t="str">
        <f t="shared" si="20"/>
        <v/>
      </c>
      <c r="BU60" s="563" t="str">
        <f t="shared" si="20"/>
        <v/>
      </c>
      <c r="BV60" s="563" t="str">
        <f t="shared" si="21"/>
        <v/>
      </c>
      <c r="BW60" s="563" t="str">
        <f t="shared" si="21"/>
        <v/>
      </c>
      <c r="BX60" s="563" t="str">
        <f t="shared" si="21"/>
        <v/>
      </c>
      <c r="BY60" s="563" t="str">
        <f t="shared" si="21"/>
        <v/>
      </c>
      <c r="BZ60" s="563" t="str">
        <f t="shared" si="22"/>
        <v/>
      </c>
      <c r="CA60" s="563" t="str">
        <f t="shared" si="22"/>
        <v/>
      </c>
      <c r="CB60" s="563" t="str">
        <f t="shared" si="22"/>
        <v/>
      </c>
      <c r="CC60" s="563" t="str">
        <f t="shared" si="22"/>
        <v/>
      </c>
      <c r="CD60" s="563" t="str">
        <f t="shared" si="23"/>
        <v/>
      </c>
      <c r="CE60" s="563" t="str">
        <f t="shared" si="23"/>
        <v/>
      </c>
      <c r="CF60" s="563" t="str">
        <f t="shared" si="24"/>
        <v/>
      </c>
      <c r="CG60" s="563" t="str">
        <f t="shared" si="31"/>
        <v/>
      </c>
      <c r="CH60" s="445"/>
      <c r="CI60" s="563" t="str">
        <f t="shared" si="25"/>
        <v/>
      </c>
      <c r="CJ60" s="563" t="str">
        <f t="shared" si="25"/>
        <v/>
      </c>
      <c r="CK60" s="563" t="str">
        <f t="shared" si="25"/>
        <v/>
      </c>
      <c r="CL60" s="563" t="str">
        <f t="shared" si="25"/>
        <v xml:space="preserve">
</v>
      </c>
      <c r="CM60" s="563" t="str">
        <f t="shared" si="25"/>
        <v xml:space="preserve">
</v>
      </c>
      <c r="CN60" s="563" t="str">
        <f t="shared" si="25"/>
        <v xml:space="preserve">
</v>
      </c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5"/>
      <c r="DJ60" s="445"/>
      <c r="DK60" s="445"/>
      <c r="DL60" s="445"/>
      <c r="DM60" s="445"/>
      <c r="DN60" s="445"/>
      <c r="DO60" s="445"/>
      <c r="DP60" s="445"/>
      <c r="DQ60" s="445"/>
      <c r="DR60" s="445"/>
      <c r="DS60" s="445"/>
      <c r="DT60" s="445"/>
      <c r="DU60" s="445"/>
      <c r="DV60" s="445"/>
      <c r="DW60" s="445"/>
      <c r="DX60" s="445"/>
      <c r="DY60" s="445"/>
      <c r="DZ60" s="445"/>
      <c r="EA60" s="445"/>
      <c r="EB60" s="445"/>
      <c r="EC60" s="445"/>
      <c r="ED60" s="445"/>
      <c r="EE60" s="445"/>
      <c r="EF60" s="445"/>
      <c r="EG60" s="445"/>
      <c r="EH60" s="445"/>
      <c r="EI60" s="445"/>
      <c r="EJ60" s="445"/>
      <c r="EK60" s="445"/>
      <c r="EL60" s="445"/>
      <c r="EM60" s="445"/>
      <c r="EN60" s="445"/>
      <c r="EO60" s="445"/>
      <c r="EP60" s="445"/>
      <c r="EQ60" s="445"/>
      <c r="ER60" s="445"/>
      <c r="ES60" s="445"/>
      <c r="ET60" s="445"/>
      <c r="EU60" s="445"/>
      <c r="EV60" s="445"/>
      <c r="EW60" s="445"/>
      <c r="EX60" s="445"/>
      <c r="EY60" s="445"/>
      <c r="EZ60" s="445"/>
      <c r="FA60" s="445"/>
      <c r="FB60" s="445"/>
    </row>
    <row r="61" spans="1:158" s="463" customFormat="1" ht="55.2" hidden="1" customHeight="1">
      <c r="A61" s="659"/>
      <c r="B61" s="520"/>
      <c r="C61" s="520"/>
      <c r="D61" s="519"/>
      <c r="E61" s="520"/>
      <c r="F61" s="520"/>
      <c r="G61" s="520"/>
      <c r="H61" s="520"/>
      <c r="I61" s="520"/>
      <c r="J61" s="520"/>
      <c r="K61" s="520"/>
      <c r="L61" s="520"/>
      <c r="M61" s="520"/>
      <c r="N61" s="520"/>
      <c r="O61" s="520"/>
      <c r="P61" s="520"/>
      <c r="Q61" s="520"/>
      <c r="R61" s="520"/>
      <c r="S61" s="520"/>
      <c r="T61" s="520"/>
      <c r="U61" s="520"/>
      <c r="V61" s="520"/>
      <c r="W61" s="520"/>
      <c r="X61" s="520"/>
      <c r="Y61" s="520"/>
      <c r="Z61" s="520"/>
      <c r="AA61" s="520"/>
      <c r="AB61" s="520"/>
      <c r="AC61" s="520"/>
      <c r="AD61" s="432"/>
      <c r="AE61" s="431"/>
      <c r="AF61" s="433"/>
      <c r="AG61" s="557" t="str">
        <f t="shared" si="0"/>
        <v/>
      </c>
      <c r="AH61" s="558" t="str">
        <f t="shared" si="1"/>
        <v/>
      </c>
      <c r="AI61" s="558" t="str">
        <f t="shared" si="2"/>
        <v/>
      </c>
      <c r="AJ61" s="558" t="str">
        <f t="shared" si="3"/>
        <v/>
      </c>
      <c r="AK61" s="558" t="str">
        <f t="shared" si="4"/>
        <v/>
      </c>
      <c r="AL61" s="558" t="str">
        <f t="shared" si="5"/>
        <v/>
      </c>
      <c r="AM61" s="558" t="str">
        <f t="shared" si="6"/>
        <v/>
      </c>
      <c r="AN61" s="558" t="str">
        <f t="shared" si="7"/>
        <v/>
      </c>
      <c r="AO61" s="557" t="str">
        <f t="shared" si="8"/>
        <v/>
      </c>
      <c r="AP61" s="557" t="str">
        <f t="shared" si="9"/>
        <v/>
      </c>
      <c r="AQ61" s="445"/>
      <c r="AR61" s="559" t="str">
        <f t="shared" si="10"/>
        <v/>
      </c>
      <c r="AS61" s="560" t="str">
        <f t="shared" si="29"/>
        <v/>
      </c>
      <c r="AT61" s="561" t="str">
        <f t="shared" si="12"/>
        <v/>
      </c>
      <c r="AU61" s="561" t="str">
        <f t="shared" si="13"/>
        <v/>
      </c>
      <c r="AV61" s="444"/>
      <c r="AW61" s="558" t="str">
        <f t="shared" si="14"/>
        <v/>
      </c>
      <c r="AX61" s="557" t="str">
        <f t="shared" si="15"/>
        <v/>
      </c>
      <c r="AY61" s="557" t="str">
        <f t="shared" si="16"/>
        <v/>
      </c>
      <c r="AZ61" s="444"/>
      <c r="BA61" s="562" t="str">
        <f t="shared" si="27"/>
        <v/>
      </c>
      <c r="BB61" s="445"/>
      <c r="BC61" s="563" t="str">
        <f t="shared" si="31"/>
        <v/>
      </c>
      <c r="BD61" s="563" t="str">
        <f t="shared" si="31"/>
        <v/>
      </c>
      <c r="BE61" s="563" t="str">
        <f t="shared" si="31"/>
        <v/>
      </c>
      <c r="BF61" s="563" t="str">
        <f t="shared" si="31"/>
        <v/>
      </c>
      <c r="BG61" s="563" t="str">
        <f t="shared" si="31"/>
        <v/>
      </c>
      <c r="BH61" s="563" t="str">
        <f t="shared" si="31"/>
        <v/>
      </c>
      <c r="BI61" s="563" t="str">
        <f t="shared" si="31"/>
        <v/>
      </c>
      <c r="BJ61" s="563" t="str">
        <f t="shared" si="31"/>
        <v/>
      </c>
      <c r="BK61" s="563" t="str">
        <f t="shared" si="31"/>
        <v/>
      </c>
      <c r="BL61" s="563" t="str">
        <f t="shared" si="31"/>
        <v/>
      </c>
      <c r="BM61" s="563" t="str">
        <f t="shared" si="31"/>
        <v/>
      </c>
      <c r="BN61" s="563" t="str">
        <f t="shared" si="19"/>
        <v/>
      </c>
      <c r="BO61" s="563" t="str">
        <f t="shared" si="19"/>
        <v/>
      </c>
      <c r="BP61" s="563" t="str">
        <f t="shared" si="19"/>
        <v/>
      </c>
      <c r="BQ61" s="563" t="str">
        <f t="shared" si="19"/>
        <v/>
      </c>
      <c r="BR61" s="563" t="str">
        <f t="shared" si="20"/>
        <v/>
      </c>
      <c r="BS61" s="563" t="str">
        <f t="shared" si="20"/>
        <v/>
      </c>
      <c r="BT61" s="563" t="str">
        <f t="shared" si="20"/>
        <v/>
      </c>
      <c r="BU61" s="563" t="str">
        <f t="shared" si="20"/>
        <v/>
      </c>
      <c r="BV61" s="563" t="str">
        <f t="shared" si="21"/>
        <v/>
      </c>
      <c r="BW61" s="563" t="str">
        <f t="shared" si="21"/>
        <v/>
      </c>
      <c r="BX61" s="563" t="str">
        <f t="shared" si="21"/>
        <v/>
      </c>
      <c r="BY61" s="563" t="str">
        <f t="shared" si="21"/>
        <v/>
      </c>
      <c r="BZ61" s="563" t="str">
        <f t="shared" si="22"/>
        <v/>
      </c>
      <c r="CA61" s="563" t="str">
        <f t="shared" si="22"/>
        <v/>
      </c>
      <c r="CB61" s="563" t="str">
        <f t="shared" si="22"/>
        <v/>
      </c>
      <c r="CC61" s="563" t="str">
        <f t="shared" si="22"/>
        <v/>
      </c>
      <c r="CD61" s="563" t="str">
        <f t="shared" si="23"/>
        <v/>
      </c>
      <c r="CE61" s="563" t="str">
        <f t="shared" si="23"/>
        <v/>
      </c>
      <c r="CF61" s="563" t="str">
        <f t="shared" si="24"/>
        <v/>
      </c>
      <c r="CG61" s="563" t="str">
        <f t="shared" si="31"/>
        <v/>
      </c>
      <c r="CH61" s="445"/>
      <c r="CI61" s="563" t="str">
        <f t="shared" si="25"/>
        <v/>
      </c>
      <c r="CJ61" s="563" t="str">
        <f t="shared" si="25"/>
        <v/>
      </c>
      <c r="CK61" s="563" t="str">
        <f t="shared" si="25"/>
        <v/>
      </c>
      <c r="CL61" s="563" t="str">
        <f t="shared" si="25"/>
        <v xml:space="preserve">
</v>
      </c>
      <c r="CM61" s="563" t="str">
        <f t="shared" si="25"/>
        <v xml:space="preserve">
</v>
      </c>
      <c r="CN61" s="563" t="str">
        <f t="shared" si="25"/>
        <v xml:space="preserve">
</v>
      </c>
      <c r="CO61" s="444"/>
      <c r="CP61" s="444"/>
      <c r="CQ61" s="444"/>
      <c r="CR61" s="444"/>
      <c r="CS61" s="444"/>
      <c r="CT61" s="444"/>
      <c r="CU61" s="444"/>
      <c r="CV61" s="444"/>
      <c r="CW61" s="444"/>
      <c r="CX61" s="444"/>
      <c r="CY61" s="444"/>
      <c r="CZ61" s="444"/>
      <c r="DA61" s="444"/>
      <c r="DB61" s="444"/>
      <c r="DC61" s="444"/>
      <c r="DD61" s="444"/>
      <c r="DE61" s="444"/>
      <c r="DF61" s="444"/>
      <c r="DG61" s="444"/>
      <c r="DH61" s="444"/>
      <c r="DI61" s="444"/>
      <c r="DJ61" s="444"/>
      <c r="DK61" s="444"/>
      <c r="DL61" s="444"/>
      <c r="DM61" s="444"/>
      <c r="DN61" s="444"/>
      <c r="DO61" s="444"/>
      <c r="DP61" s="444"/>
      <c r="DQ61" s="444"/>
      <c r="DR61" s="444"/>
      <c r="DS61" s="444"/>
      <c r="DT61" s="444"/>
      <c r="DU61" s="444"/>
      <c r="DV61" s="444"/>
      <c r="DW61" s="444"/>
      <c r="DX61" s="444"/>
      <c r="DY61" s="444"/>
      <c r="DZ61" s="444"/>
      <c r="EA61" s="444"/>
      <c r="EB61" s="444"/>
      <c r="EC61" s="444"/>
      <c r="ED61" s="444"/>
      <c r="EE61" s="444"/>
      <c r="EF61" s="444"/>
      <c r="EG61" s="444"/>
      <c r="EH61" s="444"/>
      <c r="EI61" s="444"/>
      <c r="EJ61" s="444"/>
      <c r="EK61" s="444"/>
      <c r="EL61" s="444"/>
      <c r="EM61" s="444"/>
      <c r="EN61" s="444"/>
      <c r="EO61" s="444"/>
      <c r="EP61" s="444"/>
      <c r="EQ61" s="444"/>
      <c r="ER61" s="444"/>
      <c r="ES61" s="444"/>
      <c r="ET61" s="444"/>
      <c r="EU61" s="444"/>
      <c r="EV61" s="444"/>
      <c r="EW61" s="444"/>
      <c r="EX61" s="444"/>
      <c r="EY61" s="444"/>
      <c r="EZ61" s="444"/>
      <c r="FA61" s="444"/>
      <c r="FB61" s="444"/>
    </row>
    <row r="62" spans="1:158" s="463" customFormat="1" ht="55.2" hidden="1" customHeight="1">
      <c r="A62" s="659"/>
      <c r="B62" s="520"/>
      <c r="C62" s="520"/>
      <c r="D62" s="519"/>
      <c r="E62" s="520"/>
      <c r="F62" s="520"/>
      <c r="G62" s="520"/>
      <c r="H62" s="520"/>
      <c r="I62" s="520"/>
      <c r="J62" s="520"/>
      <c r="K62" s="520"/>
      <c r="L62" s="520"/>
      <c r="M62" s="520"/>
      <c r="N62" s="520"/>
      <c r="O62" s="520"/>
      <c r="P62" s="520"/>
      <c r="Q62" s="520"/>
      <c r="R62" s="520"/>
      <c r="S62" s="520"/>
      <c r="T62" s="520"/>
      <c r="U62" s="520"/>
      <c r="V62" s="520"/>
      <c r="W62" s="520"/>
      <c r="X62" s="520"/>
      <c r="Y62" s="520"/>
      <c r="Z62" s="520"/>
      <c r="AA62" s="520"/>
      <c r="AB62" s="520"/>
      <c r="AC62" s="520"/>
      <c r="AD62" s="432"/>
      <c r="AE62" s="431"/>
      <c r="AF62" s="433"/>
      <c r="AG62" s="557" t="str">
        <f t="shared" si="0"/>
        <v/>
      </c>
      <c r="AH62" s="558" t="str">
        <f t="shared" si="1"/>
        <v/>
      </c>
      <c r="AI62" s="558" t="str">
        <f t="shared" si="2"/>
        <v/>
      </c>
      <c r="AJ62" s="558" t="str">
        <f t="shared" si="3"/>
        <v/>
      </c>
      <c r="AK62" s="558" t="str">
        <f t="shared" si="4"/>
        <v/>
      </c>
      <c r="AL62" s="558" t="str">
        <f t="shared" si="5"/>
        <v/>
      </c>
      <c r="AM62" s="558" t="str">
        <f t="shared" si="6"/>
        <v/>
      </c>
      <c r="AN62" s="558" t="str">
        <f t="shared" si="7"/>
        <v/>
      </c>
      <c r="AO62" s="557" t="str">
        <f t="shared" si="8"/>
        <v/>
      </c>
      <c r="AP62" s="557" t="str">
        <f t="shared" si="9"/>
        <v/>
      </c>
      <c r="AQ62" s="445"/>
      <c r="AR62" s="559" t="str">
        <f t="shared" si="10"/>
        <v/>
      </c>
      <c r="AS62" s="560" t="str">
        <f t="shared" si="29"/>
        <v/>
      </c>
      <c r="AT62" s="561" t="str">
        <f t="shared" si="12"/>
        <v/>
      </c>
      <c r="AU62" s="561" t="str">
        <f t="shared" si="13"/>
        <v/>
      </c>
      <c r="AV62" s="444"/>
      <c r="AW62" s="558" t="str">
        <f t="shared" si="14"/>
        <v/>
      </c>
      <c r="AX62" s="557" t="str">
        <f t="shared" si="15"/>
        <v/>
      </c>
      <c r="AY62" s="557" t="str">
        <f t="shared" si="16"/>
        <v/>
      </c>
      <c r="AZ62" s="444"/>
      <c r="BA62" s="562" t="str">
        <f t="shared" si="27"/>
        <v/>
      </c>
      <c r="BB62" s="445"/>
      <c r="BC62" s="563" t="str">
        <f t="shared" si="31"/>
        <v/>
      </c>
      <c r="BD62" s="563" t="str">
        <f t="shared" si="31"/>
        <v/>
      </c>
      <c r="BE62" s="563" t="str">
        <f t="shared" si="31"/>
        <v/>
      </c>
      <c r="BF62" s="563" t="str">
        <f t="shared" si="31"/>
        <v/>
      </c>
      <c r="BG62" s="563" t="str">
        <f t="shared" si="31"/>
        <v/>
      </c>
      <c r="BH62" s="563" t="str">
        <f t="shared" si="31"/>
        <v/>
      </c>
      <c r="BI62" s="563" t="str">
        <f t="shared" si="31"/>
        <v/>
      </c>
      <c r="BJ62" s="563" t="str">
        <f t="shared" si="31"/>
        <v/>
      </c>
      <c r="BK62" s="563" t="str">
        <f t="shared" si="31"/>
        <v/>
      </c>
      <c r="BL62" s="563" t="str">
        <f t="shared" si="31"/>
        <v/>
      </c>
      <c r="BM62" s="563" t="str">
        <f t="shared" si="31"/>
        <v/>
      </c>
      <c r="BN62" s="563" t="str">
        <f t="shared" si="19"/>
        <v/>
      </c>
      <c r="BO62" s="563" t="str">
        <f t="shared" si="19"/>
        <v/>
      </c>
      <c r="BP62" s="563" t="str">
        <f t="shared" si="19"/>
        <v/>
      </c>
      <c r="BQ62" s="563" t="str">
        <f t="shared" si="19"/>
        <v/>
      </c>
      <c r="BR62" s="563" t="str">
        <f t="shared" si="20"/>
        <v/>
      </c>
      <c r="BS62" s="563" t="str">
        <f t="shared" si="20"/>
        <v/>
      </c>
      <c r="BT62" s="563" t="str">
        <f t="shared" si="20"/>
        <v/>
      </c>
      <c r="BU62" s="563" t="str">
        <f t="shared" si="20"/>
        <v/>
      </c>
      <c r="BV62" s="563" t="str">
        <f t="shared" si="21"/>
        <v/>
      </c>
      <c r="BW62" s="563" t="str">
        <f t="shared" si="21"/>
        <v/>
      </c>
      <c r="BX62" s="563" t="str">
        <f t="shared" si="21"/>
        <v/>
      </c>
      <c r="BY62" s="563" t="str">
        <f t="shared" si="21"/>
        <v/>
      </c>
      <c r="BZ62" s="563" t="str">
        <f t="shared" si="22"/>
        <v/>
      </c>
      <c r="CA62" s="563" t="str">
        <f t="shared" si="22"/>
        <v/>
      </c>
      <c r="CB62" s="563" t="str">
        <f t="shared" si="22"/>
        <v/>
      </c>
      <c r="CC62" s="563" t="str">
        <f t="shared" si="22"/>
        <v/>
      </c>
      <c r="CD62" s="563" t="str">
        <f t="shared" si="23"/>
        <v/>
      </c>
      <c r="CE62" s="563" t="str">
        <f t="shared" si="23"/>
        <v/>
      </c>
      <c r="CF62" s="563" t="str">
        <f t="shared" si="24"/>
        <v/>
      </c>
      <c r="CG62" s="563" t="str">
        <f t="shared" si="31"/>
        <v/>
      </c>
      <c r="CH62" s="445"/>
      <c r="CI62" s="563" t="str">
        <f t="shared" si="25"/>
        <v/>
      </c>
      <c r="CJ62" s="563" t="str">
        <f t="shared" si="25"/>
        <v/>
      </c>
      <c r="CK62" s="563" t="str">
        <f t="shared" si="25"/>
        <v/>
      </c>
      <c r="CL62" s="563" t="str">
        <f t="shared" si="25"/>
        <v xml:space="preserve">
</v>
      </c>
      <c r="CM62" s="563" t="str">
        <f t="shared" si="25"/>
        <v xml:space="preserve">
</v>
      </c>
      <c r="CN62" s="563" t="str">
        <f t="shared" si="25"/>
        <v xml:space="preserve">
</v>
      </c>
      <c r="CO62" s="444"/>
      <c r="CP62" s="444"/>
      <c r="CQ62" s="444"/>
      <c r="CR62" s="444"/>
      <c r="CS62" s="444"/>
      <c r="CT62" s="444"/>
      <c r="CU62" s="444"/>
      <c r="CV62" s="444"/>
      <c r="CW62" s="444"/>
      <c r="CX62" s="444"/>
      <c r="CY62" s="444"/>
      <c r="CZ62" s="444"/>
      <c r="DA62" s="444"/>
      <c r="DB62" s="444"/>
      <c r="DC62" s="444"/>
      <c r="DD62" s="444"/>
      <c r="DE62" s="444"/>
      <c r="DF62" s="444"/>
      <c r="DG62" s="444"/>
      <c r="DH62" s="444"/>
      <c r="DI62" s="444"/>
      <c r="DJ62" s="444"/>
      <c r="DK62" s="444"/>
      <c r="DL62" s="444"/>
      <c r="DM62" s="444"/>
      <c r="DN62" s="444"/>
      <c r="DO62" s="444"/>
      <c r="DP62" s="444"/>
      <c r="DQ62" s="444"/>
      <c r="DR62" s="444"/>
      <c r="DS62" s="444"/>
      <c r="DT62" s="444"/>
      <c r="DU62" s="444"/>
      <c r="DV62" s="444"/>
      <c r="DW62" s="444"/>
      <c r="DX62" s="444"/>
      <c r="DY62" s="444"/>
      <c r="DZ62" s="444"/>
      <c r="EA62" s="444"/>
      <c r="EB62" s="444"/>
      <c r="EC62" s="444"/>
      <c r="ED62" s="444"/>
      <c r="EE62" s="444"/>
      <c r="EF62" s="444"/>
      <c r="EG62" s="444"/>
      <c r="EH62" s="444"/>
      <c r="EI62" s="444"/>
      <c r="EJ62" s="444"/>
      <c r="EK62" s="444"/>
      <c r="EL62" s="444"/>
      <c r="EM62" s="444"/>
      <c r="EN62" s="444"/>
      <c r="EO62" s="444"/>
      <c r="EP62" s="444"/>
      <c r="EQ62" s="444"/>
      <c r="ER62" s="444"/>
      <c r="ES62" s="444"/>
      <c r="ET62" s="444"/>
      <c r="EU62" s="444"/>
      <c r="EV62" s="444"/>
      <c r="EW62" s="444"/>
      <c r="EX62" s="444"/>
      <c r="EY62" s="444"/>
      <c r="EZ62" s="444"/>
      <c r="FA62" s="444"/>
      <c r="FB62" s="444"/>
    </row>
    <row r="63" spans="1:158" s="434" customFormat="1" ht="55.2" hidden="1" customHeight="1">
      <c r="A63" s="659"/>
      <c r="B63" s="520"/>
      <c r="C63" s="520"/>
      <c r="D63" s="519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432"/>
      <c r="AE63" s="431"/>
      <c r="AF63" s="433"/>
      <c r="AG63" s="557" t="str">
        <f t="shared" si="0"/>
        <v/>
      </c>
      <c r="AH63" s="558" t="str">
        <f t="shared" si="1"/>
        <v/>
      </c>
      <c r="AI63" s="558" t="str">
        <f t="shared" si="2"/>
        <v/>
      </c>
      <c r="AJ63" s="558" t="str">
        <f t="shared" si="3"/>
        <v/>
      </c>
      <c r="AK63" s="558" t="str">
        <f t="shared" si="4"/>
        <v/>
      </c>
      <c r="AL63" s="558" t="str">
        <f t="shared" si="5"/>
        <v/>
      </c>
      <c r="AM63" s="558" t="str">
        <f t="shared" si="6"/>
        <v/>
      </c>
      <c r="AN63" s="558" t="str">
        <f t="shared" si="7"/>
        <v/>
      </c>
      <c r="AO63" s="557" t="str">
        <f t="shared" si="8"/>
        <v/>
      </c>
      <c r="AP63" s="557" t="str">
        <f t="shared" si="9"/>
        <v/>
      </c>
      <c r="AQ63" s="445"/>
      <c r="AR63" s="559" t="str">
        <f t="shared" si="10"/>
        <v/>
      </c>
      <c r="AS63" s="560" t="str">
        <f t="shared" si="29"/>
        <v/>
      </c>
      <c r="AT63" s="561" t="str">
        <f t="shared" si="12"/>
        <v/>
      </c>
      <c r="AU63" s="561" t="str">
        <f t="shared" si="13"/>
        <v/>
      </c>
      <c r="AV63" s="444"/>
      <c r="AW63" s="558" t="str">
        <f t="shared" si="14"/>
        <v/>
      </c>
      <c r="AX63" s="557" t="str">
        <f t="shared" si="15"/>
        <v/>
      </c>
      <c r="AY63" s="557" t="str">
        <f t="shared" si="16"/>
        <v/>
      </c>
      <c r="AZ63" s="444"/>
      <c r="BA63" s="562" t="str">
        <f t="shared" si="27"/>
        <v/>
      </c>
      <c r="BB63" s="445"/>
      <c r="BC63" s="563" t="str">
        <f t="shared" si="31"/>
        <v/>
      </c>
      <c r="BD63" s="563" t="str">
        <f t="shared" si="31"/>
        <v/>
      </c>
      <c r="BE63" s="563" t="str">
        <f t="shared" si="31"/>
        <v/>
      </c>
      <c r="BF63" s="563" t="str">
        <f t="shared" si="31"/>
        <v/>
      </c>
      <c r="BG63" s="563" t="str">
        <f t="shared" si="31"/>
        <v/>
      </c>
      <c r="BH63" s="563" t="str">
        <f t="shared" si="31"/>
        <v/>
      </c>
      <c r="BI63" s="563" t="str">
        <f t="shared" si="31"/>
        <v/>
      </c>
      <c r="BJ63" s="563" t="str">
        <f t="shared" si="31"/>
        <v/>
      </c>
      <c r="BK63" s="563" t="str">
        <f t="shared" si="31"/>
        <v/>
      </c>
      <c r="BL63" s="563" t="str">
        <f t="shared" si="31"/>
        <v/>
      </c>
      <c r="BM63" s="563" t="str">
        <f t="shared" si="31"/>
        <v/>
      </c>
      <c r="BN63" s="563" t="str">
        <f t="shared" si="19"/>
        <v/>
      </c>
      <c r="BO63" s="563" t="str">
        <f t="shared" si="19"/>
        <v/>
      </c>
      <c r="BP63" s="563" t="str">
        <f t="shared" si="19"/>
        <v/>
      </c>
      <c r="BQ63" s="563" t="str">
        <f t="shared" si="19"/>
        <v/>
      </c>
      <c r="BR63" s="563" t="str">
        <f t="shared" si="20"/>
        <v/>
      </c>
      <c r="BS63" s="563" t="str">
        <f t="shared" si="20"/>
        <v/>
      </c>
      <c r="BT63" s="563" t="str">
        <f t="shared" si="20"/>
        <v/>
      </c>
      <c r="BU63" s="563" t="str">
        <f t="shared" si="20"/>
        <v/>
      </c>
      <c r="BV63" s="563" t="str">
        <f t="shared" si="21"/>
        <v/>
      </c>
      <c r="BW63" s="563" t="str">
        <f t="shared" si="21"/>
        <v/>
      </c>
      <c r="BX63" s="563" t="str">
        <f t="shared" si="21"/>
        <v/>
      </c>
      <c r="BY63" s="563" t="str">
        <f t="shared" si="21"/>
        <v/>
      </c>
      <c r="BZ63" s="563" t="str">
        <f t="shared" si="22"/>
        <v/>
      </c>
      <c r="CA63" s="563" t="str">
        <f t="shared" si="22"/>
        <v/>
      </c>
      <c r="CB63" s="563" t="str">
        <f t="shared" si="22"/>
        <v/>
      </c>
      <c r="CC63" s="563" t="str">
        <f t="shared" si="22"/>
        <v/>
      </c>
      <c r="CD63" s="563" t="str">
        <f t="shared" si="23"/>
        <v/>
      </c>
      <c r="CE63" s="563" t="str">
        <f t="shared" si="23"/>
        <v/>
      </c>
      <c r="CF63" s="563" t="str">
        <f t="shared" si="24"/>
        <v/>
      </c>
      <c r="CG63" s="563" t="str">
        <f t="shared" si="31"/>
        <v/>
      </c>
      <c r="CH63" s="445"/>
      <c r="CI63" s="563" t="str">
        <f t="shared" si="25"/>
        <v/>
      </c>
      <c r="CJ63" s="563" t="str">
        <f t="shared" si="25"/>
        <v/>
      </c>
      <c r="CK63" s="563" t="str">
        <f t="shared" si="25"/>
        <v/>
      </c>
      <c r="CL63" s="563" t="str">
        <f t="shared" si="25"/>
        <v xml:space="preserve">
</v>
      </c>
      <c r="CM63" s="563" t="str">
        <f t="shared" si="25"/>
        <v xml:space="preserve">
</v>
      </c>
      <c r="CN63" s="563" t="str">
        <f t="shared" si="25"/>
        <v xml:space="preserve">
</v>
      </c>
      <c r="CO63" s="445"/>
      <c r="CP63" s="445"/>
      <c r="CQ63" s="445"/>
      <c r="CR63" s="445"/>
      <c r="CS63" s="445"/>
      <c r="CT63" s="445"/>
      <c r="CU63" s="445"/>
      <c r="CV63" s="445"/>
      <c r="CW63" s="445"/>
      <c r="CX63" s="445"/>
      <c r="CY63" s="445"/>
      <c r="CZ63" s="445"/>
      <c r="DA63" s="445"/>
      <c r="DB63" s="445"/>
      <c r="DC63" s="445"/>
      <c r="DD63" s="445"/>
      <c r="DE63" s="445"/>
      <c r="DF63" s="445"/>
      <c r="DG63" s="445"/>
      <c r="DH63" s="445"/>
      <c r="DI63" s="445"/>
      <c r="DJ63" s="445"/>
      <c r="DK63" s="445"/>
      <c r="DL63" s="445"/>
      <c r="DM63" s="445"/>
      <c r="DN63" s="445"/>
      <c r="DO63" s="445"/>
      <c r="DP63" s="445"/>
      <c r="DQ63" s="445"/>
      <c r="DR63" s="445"/>
      <c r="DS63" s="445"/>
      <c r="DT63" s="445"/>
      <c r="DU63" s="445"/>
      <c r="DV63" s="445"/>
      <c r="DW63" s="445"/>
      <c r="DX63" s="445"/>
      <c r="DY63" s="445"/>
      <c r="DZ63" s="445"/>
      <c r="EA63" s="445"/>
      <c r="EB63" s="445"/>
      <c r="EC63" s="445"/>
      <c r="ED63" s="445"/>
      <c r="EE63" s="445"/>
      <c r="EF63" s="445"/>
      <c r="EG63" s="445"/>
      <c r="EH63" s="445"/>
      <c r="EI63" s="445"/>
      <c r="EJ63" s="445"/>
      <c r="EK63" s="445"/>
      <c r="EL63" s="445"/>
      <c r="EM63" s="445"/>
      <c r="EN63" s="445"/>
      <c r="EO63" s="445"/>
      <c r="EP63" s="445"/>
      <c r="EQ63" s="445"/>
      <c r="ER63" s="445"/>
      <c r="ES63" s="445"/>
      <c r="ET63" s="445"/>
      <c r="EU63" s="445"/>
      <c r="EV63" s="445"/>
      <c r="EW63" s="445"/>
      <c r="EX63" s="445"/>
      <c r="EY63" s="445"/>
      <c r="EZ63" s="445"/>
      <c r="FA63" s="445"/>
      <c r="FB63" s="445"/>
    </row>
    <row r="64" spans="1:158" s="434" customFormat="1" ht="55.2" hidden="1" customHeight="1">
      <c r="A64" s="659"/>
      <c r="B64" s="520"/>
      <c r="C64" s="520"/>
      <c r="D64" s="519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432"/>
      <c r="AE64" s="431"/>
      <c r="AF64" s="433"/>
      <c r="AG64" s="557" t="str">
        <f t="shared" si="0"/>
        <v/>
      </c>
      <c r="AH64" s="558" t="str">
        <f t="shared" si="1"/>
        <v/>
      </c>
      <c r="AI64" s="558" t="str">
        <f t="shared" si="2"/>
        <v/>
      </c>
      <c r="AJ64" s="558" t="str">
        <f t="shared" si="3"/>
        <v/>
      </c>
      <c r="AK64" s="558" t="str">
        <f t="shared" si="4"/>
        <v/>
      </c>
      <c r="AL64" s="558" t="str">
        <f t="shared" si="5"/>
        <v/>
      </c>
      <c r="AM64" s="558" t="str">
        <f t="shared" si="6"/>
        <v/>
      </c>
      <c r="AN64" s="558" t="str">
        <f t="shared" si="7"/>
        <v/>
      </c>
      <c r="AO64" s="557" t="str">
        <f t="shared" si="8"/>
        <v/>
      </c>
      <c r="AP64" s="557" t="str">
        <f t="shared" si="9"/>
        <v/>
      </c>
      <c r="AQ64" s="445"/>
      <c r="AR64" s="559" t="str">
        <f t="shared" si="10"/>
        <v/>
      </c>
      <c r="AS64" s="560" t="str">
        <f t="shared" si="29"/>
        <v/>
      </c>
      <c r="AT64" s="561" t="str">
        <f t="shared" si="12"/>
        <v/>
      </c>
      <c r="AU64" s="561" t="str">
        <f t="shared" si="13"/>
        <v/>
      </c>
      <c r="AV64" s="444"/>
      <c r="AW64" s="558" t="str">
        <f t="shared" si="14"/>
        <v/>
      </c>
      <c r="AX64" s="557" t="str">
        <f t="shared" si="15"/>
        <v/>
      </c>
      <c r="AY64" s="557" t="str">
        <f t="shared" si="16"/>
        <v/>
      </c>
      <c r="AZ64" s="444"/>
      <c r="BA64" s="562" t="str">
        <f t="shared" si="27"/>
        <v/>
      </c>
      <c r="BB64" s="445"/>
      <c r="BC64" s="563" t="str">
        <f t="shared" si="31"/>
        <v/>
      </c>
      <c r="BD64" s="563" t="str">
        <f t="shared" si="31"/>
        <v/>
      </c>
      <c r="BE64" s="563" t="str">
        <f t="shared" si="31"/>
        <v/>
      </c>
      <c r="BF64" s="563" t="str">
        <f t="shared" si="31"/>
        <v/>
      </c>
      <c r="BG64" s="563" t="str">
        <f t="shared" si="31"/>
        <v/>
      </c>
      <c r="BH64" s="563" t="str">
        <f t="shared" si="31"/>
        <v/>
      </c>
      <c r="BI64" s="563" t="str">
        <f t="shared" si="31"/>
        <v/>
      </c>
      <c r="BJ64" s="563" t="str">
        <f t="shared" si="31"/>
        <v/>
      </c>
      <c r="BK64" s="563" t="str">
        <f t="shared" si="31"/>
        <v/>
      </c>
      <c r="BL64" s="563" t="str">
        <f t="shared" si="31"/>
        <v/>
      </c>
      <c r="BM64" s="563" t="str">
        <f t="shared" si="31"/>
        <v/>
      </c>
      <c r="BN64" s="563" t="str">
        <f t="shared" si="19"/>
        <v/>
      </c>
      <c r="BO64" s="563" t="str">
        <f t="shared" si="19"/>
        <v/>
      </c>
      <c r="BP64" s="563" t="str">
        <f t="shared" si="19"/>
        <v/>
      </c>
      <c r="BQ64" s="563" t="str">
        <f t="shared" si="19"/>
        <v/>
      </c>
      <c r="BR64" s="563" t="str">
        <f t="shared" si="20"/>
        <v/>
      </c>
      <c r="BS64" s="563" t="str">
        <f t="shared" si="20"/>
        <v/>
      </c>
      <c r="BT64" s="563" t="str">
        <f t="shared" si="20"/>
        <v/>
      </c>
      <c r="BU64" s="563" t="str">
        <f t="shared" si="20"/>
        <v/>
      </c>
      <c r="BV64" s="563" t="str">
        <f t="shared" si="21"/>
        <v/>
      </c>
      <c r="BW64" s="563" t="str">
        <f t="shared" si="21"/>
        <v/>
      </c>
      <c r="BX64" s="563" t="str">
        <f t="shared" si="21"/>
        <v/>
      </c>
      <c r="BY64" s="563" t="str">
        <f t="shared" si="21"/>
        <v/>
      </c>
      <c r="BZ64" s="563" t="str">
        <f t="shared" si="22"/>
        <v/>
      </c>
      <c r="CA64" s="563" t="str">
        <f t="shared" si="22"/>
        <v/>
      </c>
      <c r="CB64" s="563" t="str">
        <f t="shared" si="22"/>
        <v/>
      </c>
      <c r="CC64" s="563" t="str">
        <f t="shared" si="22"/>
        <v/>
      </c>
      <c r="CD64" s="563" t="str">
        <f t="shared" si="23"/>
        <v/>
      </c>
      <c r="CE64" s="563" t="str">
        <f t="shared" si="23"/>
        <v/>
      </c>
      <c r="CF64" s="563" t="str">
        <f t="shared" si="24"/>
        <v/>
      </c>
      <c r="CG64" s="563" t="str">
        <f t="shared" si="31"/>
        <v/>
      </c>
      <c r="CH64" s="445"/>
      <c r="CI64" s="563" t="str">
        <f t="shared" si="25"/>
        <v/>
      </c>
      <c r="CJ64" s="563" t="str">
        <f t="shared" si="25"/>
        <v/>
      </c>
      <c r="CK64" s="563" t="str">
        <f t="shared" si="25"/>
        <v/>
      </c>
      <c r="CL64" s="563" t="str">
        <f t="shared" si="25"/>
        <v xml:space="preserve">
</v>
      </c>
      <c r="CM64" s="563" t="str">
        <f t="shared" si="25"/>
        <v xml:space="preserve">
</v>
      </c>
      <c r="CN64" s="563" t="str">
        <f t="shared" si="25"/>
        <v xml:space="preserve">
</v>
      </c>
      <c r="CO64" s="445"/>
      <c r="CP64" s="445"/>
      <c r="CQ64" s="445"/>
      <c r="CR64" s="445"/>
      <c r="CS64" s="445"/>
      <c r="CT64" s="445"/>
      <c r="CU64" s="445"/>
      <c r="CV64" s="445"/>
      <c r="CW64" s="445"/>
      <c r="CX64" s="445"/>
      <c r="CY64" s="445"/>
      <c r="CZ64" s="445"/>
      <c r="DA64" s="445"/>
      <c r="DB64" s="445"/>
      <c r="DC64" s="445"/>
      <c r="DD64" s="445"/>
      <c r="DE64" s="445"/>
      <c r="DF64" s="445"/>
      <c r="DG64" s="445"/>
      <c r="DH64" s="445"/>
      <c r="DI64" s="445"/>
      <c r="DJ64" s="445"/>
      <c r="DK64" s="445"/>
      <c r="DL64" s="445"/>
      <c r="DM64" s="445"/>
      <c r="DN64" s="445"/>
      <c r="DO64" s="445"/>
      <c r="DP64" s="445"/>
      <c r="DQ64" s="445"/>
      <c r="DR64" s="445"/>
      <c r="DS64" s="445"/>
      <c r="DT64" s="445"/>
      <c r="DU64" s="445"/>
      <c r="DV64" s="445"/>
      <c r="DW64" s="445"/>
      <c r="DX64" s="445"/>
      <c r="DY64" s="445"/>
      <c r="DZ64" s="445"/>
      <c r="EA64" s="445"/>
      <c r="EB64" s="445"/>
      <c r="EC64" s="445"/>
      <c r="ED64" s="445"/>
      <c r="EE64" s="445"/>
      <c r="EF64" s="445"/>
      <c r="EG64" s="445"/>
      <c r="EH64" s="445"/>
      <c r="EI64" s="445"/>
      <c r="EJ64" s="445"/>
      <c r="EK64" s="445"/>
      <c r="EL64" s="445"/>
      <c r="EM64" s="445"/>
      <c r="EN64" s="445"/>
      <c r="EO64" s="445"/>
      <c r="EP64" s="445"/>
      <c r="EQ64" s="445"/>
      <c r="ER64" s="445"/>
      <c r="ES64" s="445"/>
      <c r="ET64" s="445"/>
      <c r="EU64" s="445"/>
      <c r="EV64" s="445"/>
      <c r="EW64" s="445"/>
      <c r="EX64" s="445"/>
      <c r="EY64" s="445"/>
      <c r="EZ64" s="445"/>
      <c r="FA64" s="445"/>
      <c r="FB64" s="445"/>
    </row>
    <row r="65" spans="1:158" s="434" customFormat="1" ht="55.2" hidden="1" customHeight="1">
      <c r="A65" s="659"/>
      <c r="B65" s="520"/>
      <c r="C65" s="520"/>
      <c r="D65" s="519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432"/>
      <c r="AE65" s="431"/>
      <c r="AF65" s="433"/>
      <c r="AG65" s="557" t="str">
        <f t="shared" si="0"/>
        <v/>
      </c>
      <c r="AH65" s="558" t="str">
        <f t="shared" si="1"/>
        <v/>
      </c>
      <c r="AI65" s="558" t="str">
        <f t="shared" si="2"/>
        <v/>
      </c>
      <c r="AJ65" s="558" t="str">
        <f t="shared" si="3"/>
        <v/>
      </c>
      <c r="AK65" s="558" t="str">
        <f t="shared" si="4"/>
        <v/>
      </c>
      <c r="AL65" s="558" t="str">
        <f t="shared" si="5"/>
        <v/>
      </c>
      <c r="AM65" s="558" t="str">
        <f t="shared" si="6"/>
        <v/>
      </c>
      <c r="AN65" s="558" t="str">
        <f t="shared" si="7"/>
        <v/>
      </c>
      <c r="AO65" s="557" t="str">
        <f t="shared" si="8"/>
        <v/>
      </c>
      <c r="AP65" s="557" t="str">
        <f t="shared" si="9"/>
        <v/>
      </c>
      <c r="AQ65" s="445"/>
      <c r="AR65" s="559" t="str">
        <f t="shared" si="10"/>
        <v/>
      </c>
      <c r="AS65" s="560" t="str">
        <f t="shared" si="29"/>
        <v/>
      </c>
      <c r="AT65" s="561" t="str">
        <f t="shared" si="12"/>
        <v/>
      </c>
      <c r="AU65" s="561" t="str">
        <f t="shared" si="13"/>
        <v/>
      </c>
      <c r="AV65" s="444"/>
      <c r="AW65" s="558" t="str">
        <f t="shared" si="14"/>
        <v/>
      </c>
      <c r="AX65" s="557" t="str">
        <f t="shared" si="15"/>
        <v/>
      </c>
      <c r="AY65" s="557" t="str">
        <f t="shared" si="16"/>
        <v/>
      </c>
      <c r="AZ65" s="444"/>
      <c r="BA65" s="562" t="str">
        <f t="shared" si="27"/>
        <v/>
      </c>
      <c r="BB65" s="445"/>
      <c r="BC65" s="563" t="str">
        <f t="shared" si="31"/>
        <v/>
      </c>
      <c r="BD65" s="563" t="str">
        <f t="shared" si="31"/>
        <v/>
      </c>
      <c r="BE65" s="563" t="str">
        <f t="shared" si="31"/>
        <v/>
      </c>
      <c r="BF65" s="563" t="str">
        <f t="shared" si="31"/>
        <v/>
      </c>
      <c r="BG65" s="563" t="str">
        <f t="shared" si="31"/>
        <v/>
      </c>
      <c r="BH65" s="563" t="str">
        <f t="shared" si="31"/>
        <v/>
      </c>
      <c r="BI65" s="563" t="str">
        <f t="shared" si="31"/>
        <v/>
      </c>
      <c r="BJ65" s="563" t="str">
        <f t="shared" si="31"/>
        <v/>
      </c>
      <c r="BK65" s="563" t="str">
        <f t="shared" si="31"/>
        <v/>
      </c>
      <c r="BL65" s="563" t="str">
        <f t="shared" si="31"/>
        <v/>
      </c>
      <c r="BM65" s="563" t="str">
        <f t="shared" si="31"/>
        <v/>
      </c>
      <c r="BN65" s="563" t="str">
        <f t="shared" si="19"/>
        <v/>
      </c>
      <c r="BO65" s="563" t="str">
        <f t="shared" si="19"/>
        <v/>
      </c>
      <c r="BP65" s="563" t="str">
        <f t="shared" si="19"/>
        <v/>
      </c>
      <c r="BQ65" s="563" t="str">
        <f t="shared" si="19"/>
        <v/>
      </c>
      <c r="BR65" s="563" t="str">
        <f t="shared" si="20"/>
        <v/>
      </c>
      <c r="BS65" s="563" t="str">
        <f t="shared" si="20"/>
        <v/>
      </c>
      <c r="BT65" s="563" t="str">
        <f t="shared" si="20"/>
        <v/>
      </c>
      <c r="BU65" s="563" t="str">
        <f t="shared" si="20"/>
        <v/>
      </c>
      <c r="BV65" s="563" t="str">
        <f t="shared" si="21"/>
        <v/>
      </c>
      <c r="BW65" s="563" t="str">
        <f t="shared" si="21"/>
        <v/>
      </c>
      <c r="BX65" s="563" t="str">
        <f t="shared" si="21"/>
        <v/>
      </c>
      <c r="BY65" s="563" t="str">
        <f t="shared" si="21"/>
        <v/>
      </c>
      <c r="BZ65" s="563" t="str">
        <f t="shared" si="22"/>
        <v/>
      </c>
      <c r="CA65" s="563" t="str">
        <f t="shared" si="22"/>
        <v/>
      </c>
      <c r="CB65" s="563" t="str">
        <f t="shared" si="22"/>
        <v/>
      </c>
      <c r="CC65" s="563" t="str">
        <f t="shared" si="22"/>
        <v/>
      </c>
      <c r="CD65" s="563" t="str">
        <f t="shared" si="23"/>
        <v/>
      </c>
      <c r="CE65" s="563" t="str">
        <f t="shared" si="23"/>
        <v/>
      </c>
      <c r="CF65" s="563" t="str">
        <f t="shared" si="24"/>
        <v/>
      </c>
      <c r="CG65" s="563" t="str">
        <f t="shared" si="31"/>
        <v/>
      </c>
      <c r="CH65" s="445"/>
      <c r="CI65" s="563" t="str">
        <f t="shared" ref="CI65:CN107" si="32">IF(CI$10=$BA65,IF($AB65="","","Complaint: "&amp;$AB65)&amp;CHAR(10)&amp;IF($AC65="","","Action Taken: "&amp;$AC65),"")</f>
        <v/>
      </c>
      <c r="CJ65" s="563" t="str">
        <f t="shared" si="32"/>
        <v/>
      </c>
      <c r="CK65" s="563" t="str">
        <f t="shared" si="32"/>
        <v/>
      </c>
      <c r="CL65" s="563" t="str">
        <f t="shared" si="32"/>
        <v xml:space="preserve">
</v>
      </c>
      <c r="CM65" s="563" t="str">
        <f t="shared" si="32"/>
        <v xml:space="preserve">
</v>
      </c>
      <c r="CN65" s="563" t="str">
        <f t="shared" si="32"/>
        <v xml:space="preserve">
</v>
      </c>
      <c r="CO65" s="445"/>
      <c r="CP65" s="445"/>
      <c r="CQ65" s="445"/>
      <c r="CR65" s="445"/>
      <c r="CS65" s="445"/>
      <c r="CT65" s="445"/>
      <c r="CU65" s="445"/>
      <c r="CV65" s="445"/>
      <c r="CW65" s="445"/>
      <c r="CX65" s="445"/>
      <c r="CY65" s="445"/>
      <c r="CZ65" s="445"/>
      <c r="DA65" s="445"/>
      <c r="DB65" s="445"/>
      <c r="DC65" s="445"/>
      <c r="DD65" s="445"/>
      <c r="DE65" s="445"/>
      <c r="DF65" s="445"/>
      <c r="DG65" s="445"/>
      <c r="DH65" s="445"/>
      <c r="DI65" s="445"/>
      <c r="DJ65" s="445"/>
      <c r="DK65" s="445"/>
      <c r="DL65" s="445"/>
      <c r="DM65" s="445"/>
      <c r="DN65" s="445"/>
      <c r="DO65" s="445"/>
      <c r="DP65" s="445"/>
      <c r="DQ65" s="445"/>
      <c r="DR65" s="445"/>
      <c r="DS65" s="445"/>
      <c r="DT65" s="445"/>
      <c r="DU65" s="445"/>
      <c r="DV65" s="445"/>
      <c r="DW65" s="445"/>
      <c r="DX65" s="445"/>
      <c r="DY65" s="445"/>
      <c r="DZ65" s="445"/>
      <c r="EA65" s="445"/>
      <c r="EB65" s="445"/>
      <c r="EC65" s="445"/>
      <c r="ED65" s="445"/>
      <c r="EE65" s="445"/>
      <c r="EF65" s="445"/>
      <c r="EG65" s="445"/>
      <c r="EH65" s="445"/>
      <c r="EI65" s="445"/>
      <c r="EJ65" s="445"/>
      <c r="EK65" s="445"/>
      <c r="EL65" s="445"/>
      <c r="EM65" s="445"/>
      <c r="EN65" s="445"/>
      <c r="EO65" s="445"/>
      <c r="EP65" s="445"/>
      <c r="EQ65" s="445"/>
      <c r="ER65" s="445"/>
      <c r="ES65" s="445"/>
      <c r="ET65" s="445"/>
      <c r="EU65" s="445"/>
      <c r="EV65" s="445"/>
      <c r="EW65" s="445"/>
      <c r="EX65" s="445"/>
      <c r="EY65" s="445"/>
      <c r="EZ65" s="445"/>
      <c r="FA65" s="445"/>
      <c r="FB65" s="445"/>
    </row>
    <row r="66" spans="1:158" s="463" customFormat="1" ht="55.2" hidden="1" customHeight="1">
      <c r="A66" s="659"/>
      <c r="B66" s="520"/>
      <c r="C66" s="520"/>
      <c r="D66" s="519"/>
      <c r="E66" s="520"/>
      <c r="F66" s="520"/>
      <c r="G66" s="520"/>
      <c r="H66" s="520"/>
      <c r="I66" s="520"/>
      <c r="J66" s="520"/>
      <c r="K66" s="520"/>
      <c r="L66" s="520"/>
      <c r="M66" s="520"/>
      <c r="N66" s="520"/>
      <c r="O66" s="520"/>
      <c r="P66" s="520"/>
      <c r="Q66" s="520"/>
      <c r="R66" s="520"/>
      <c r="S66" s="520"/>
      <c r="T66" s="520"/>
      <c r="U66" s="520"/>
      <c r="V66" s="520"/>
      <c r="W66" s="520"/>
      <c r="X66" s="520"/>
      <c r="Y66" s="520"/>
      <c r="Z66" s="520"/>
      <c r="AA66" s="520"/>
      <c r="AB66" s="520"/>
      <c r="AC66" s="520"/>
      <c r="AD66" s="432"/>
      <c r="AE66" s="431"/>
      <c r="AF66" s="433"/>
      <c r="AG66" s="557" t="str">
        <f t="shared" si="0"/>
        <v/>
      </c>
      <c r="AH66" s="558" t="str">
        <f t="shared" si="1"/>
        <v/>
      </c>
      <c r="AI66" s="558" t="str">
        <f t="shared" si="2"/>
        <v/>
      </c>
      <c r="AJ66" s="558" t="str">
        <f t="shared" si="3"/>
        <v/>
      </c>
      <c r="AK66" s="558" t="str">
        <f t="shared" si="4"/>
        <v/>
      </c>
      <c r="AL66" s="558" t="str">
        <f t="shared" si="5"/>
        <v/>
      </c>
      <c r="AM66" s="558" t="str">
        <f t="shared" si="6"/>
        <v/>
      </c>
      <c r="AN66" s="558" t="str">
        <f t="shared" si="7"/>
        <v/>
      </c>
      <c r="AO66" s="557" t="str">
        <f t="shared" si="8"/>
        <v/>
      </c>
      <c r="AP66" s="557" t="str">
        <f t="shared" si="9"/>
        <v/>
      </c>
      <c r="AQ66" s="445"/>
      <c r="AR66" s="559" t="str">
        <f t="shared" si="10"/>
        <v/>
      </c>
      <c r="AS66" s="560" t="str">
        <f t="shared" si="29"/>
        <v/>
      </c>
      <c r="AT66" s="561" t="str">
        <f t="shared" si="12"/>
        <v/>
      </c>
      <c r="AU66" s="561" t="str">
        <f t="shared" si="13"/>
        <v/>
      </c>
      <c r="AV66" s="444"/>
      <c r="AW66" s="558" t="str">
        <f t="shared" si="14"/>
        <v/>
      </c>
      <c r="AX66" s="557" t="str">
        <f t="shared" si="15"/>
        <v/>
      </c>
      <c r="AY66" s="557" t="str">
        <f t="shared" si="16"/>
        <v/>
      </c>
      <c r="AZ66" s="444"/>
      <c r="BA66" s="562" t="str">
        <f t="shared" si="27"/>
        <v/>
      </c>
      <c r="BB66" s="445"/>
      <c r="BC66" s="563" t="str">
        <f t="shared" si="31"/>
        <v/>
      </c>
      <c r="BD66" s="563" t="str">
        <f t="shared" si="31"/>
        <v/>
      </c>
      <c r="BE66" s="563" t="str">
        <f t="shared" si="31"/>
        <v/>
      </c>
      <c r="BF66" s="563" t="str">
        <f t="shared" si="31"/>
        <v/>
      </c>
      <c r="BG66" s="563" t="str">
        <f t="shared" si="31"/>
        <v/>
      </c>
      <c r="BH66" s="563" t="str">
        <f t="shared" si="31"/>
        <v/>
      </c>
      <c r="BI66" s="563" t="str">
        <f t="shared" si="31"/>
        <v/>
      </c>
      <c r="BJ66" s="563" t="str">
        <f t="shared" si="31"/>
        <v/>
      </c>
      <c r="BK66" s="563" t="str">
        <f t="shared" si="31"/>
        <v/>
      </c>
      <c r="BL66" s="563" t="str">
        <f t="shared" si="31"/>
        <v/>
      </c>
      <c r="BM66" s="563" t="str">
        <f t="shared" si="31"/>
        <v/>
      </c>
      <c r="BN66" s="563" t="str">
        <f t="shared" si="19"/>
        <v/>
      </c>
      <c r="BO66" s="563" t="str">
        <f t="shared" si="19"/>
        <v/>
      </c>
      <c r="BP66" s="563" t="str">
        <f t="shared" si="19"/>
        <v/>
      </c>
      <c r="BQ66" s="563" t="str">
        <f t="shared" si="19"/>
        <v/>
      </c>
      <c r="BR66" s="563" t="str">
        <f t="shared" si="20"/>
        <v/>
      </c>
      <c r="BS66" s="563" t="str">
        <f t="shared" si="20"/>
        <v/>
      </c>
      <c r="BT66" s="563" t="str">
        <f t="shared" si="20"/>
        <v/>
      </c>
      <c r="BU66" s="563" t="str">
        <f t="shared" si="20"/>
        <v/>
      </c>
      <c r="BV66" s="563" t="str">
        <f t="shared" si="21"/>
        <v/>
      </c>
      <c r="BW66" s="563" t="str">
        <f t="shared" si="21"/>
        <v/>
      </c>
      <c r="BX66" s="563" t="str">
        <f t="shared" si="21"/>
        <v/>
      </c>
      <c r="BY66" s="563" t="str">
        <f t="shared" si="21"/>
        <v/>
      </c>
      <c r="BZ66" s="563" t="str">
        <f t="shared" si="22"/>
        <v/>
      </c>
      <c r="CA66" s="563" t="str">
        <f t="shared" si="22"/>
        <v/>
      </c>
      <c r="CB66" s="563" t="str">
        <f t="shared" si="22"/>
        <v/>
      </c>
      <c r="CC66" s="563" t="str">
        <f t="shared" si="22"/>
        <v/>
      </c>
      <c r="CD66" s="563" t="str">
        <f t="shared" si="23"/>
        <v/>
      </c>
      <c r="CE66" s="563" t="str">
        <f t="shared" si="23"/>
        <v/>
      </c>
      <c r="CF66" s="563" t="str">
        <f t="shared" si="24"/>
        <v/>
      </c>
      <c r="CG66" s="563" t="str">
        <f t="shared" si="31"/>
        <v/>
      </c>
      <c r="CH66" s="445"/>
      <c r="CI66" s="563" t="str">
        <f t="shared" si="32"/>
        <v/>
      </c>
      <c r="CJ66" s="563" t="str">
        <f t="shared" si="32"/>
        <v/>
      </c>
      <c r="CK66" s="563" t="str">
        <f t="shared" si="32"/>
        <v/>
      </c>
      <c r="CL66" s="563" t="str">
        <f t="shared" si="32"/>
        <v xml:space="preserve">
</v>
      </c>
      <c r="CM66" s="563" t="str">
        <f t="shared" si="32"/>
        <v xml:space="preserve">
</v>
      </c>
      <c r="CN66" s="563" t="str">
        <f t="shared" si="32"/>
        <v xml:space="preserve">
</v>
      </c>
      <c r="CO66" s="444"/>
      <c r="CP66" s="444"/>
      <c r="CQ66" s="444"/>
      <c r="CR66" s="444"/>
      <c r="CS66" s="444"/>
      <c r="CT66" s="444"/>
      <c r="CU66" s="444"/>
      <c r="CV66" s="444"/>
      <c r="CW66" s="444"/>
      <c r="CX66" s="444"/>
      <c r="CY66" s="444"/>
      <c r="CZ66" s="444"/>
      <c r="DA66" s="444"/>
      <c r="DB66" s="444"/>
      <c r="DC66" s="444"/>
      <c r="DD66" s="444"/>
      <c r="DE66" s="444"/>
      <c r="DF66" s="444"/>
      <c r="DG66" s="444"/>
      <c r="DH66" s="444"/>
      <c r="DI66" s="444"/>
      <c r="DJ66" s="444"/>
      <c r="DK66" s="444"/>
      <c r="DL66" s="444"/>
      <c r="DM66" s="444"/>
      <c r="DN66" s="444"/>
      <c r="DO66" s="444"/>
      <c r="DP66" s="444"/>
      <c r="DQ66" s="444"/>
      <c r="DR66" s="444"/>
      <c r="DS66" s="444"/>
      <c r="DT66" s="444"/>
      <c r="DU66" s="444"/>
      <c r="DV66" s="444"/>
      <c r="DW66" s="444"/>
      <c r="DX66" s="444"/>
      <c r="DY66" s="444"/>
      <c r="DZ66" s="444"/>
      <c r="EA66" s="444"/>
      <c r="EB66" s="444"/>
      <c r="EC66" s="444"/>
      <c r="ED66" s="444"/>
      <c r="EE66" s="444"/>
      <c r="EF66" s="444"/>
      <c r="EG66" s="444"/>
      <c r="EH66" s="444"/>
      <c r="EI66" s="444"/>
      <c r="EJ66" s="444"/>
      <c r="EK66" s="444"/>
      <c r="EL66" s="444"/>
      <c r="EM66" s="444"/>
      <c r="EN66" s="444"/>
      <c r="EO66" s="444"/>
      <c r="EP66" s="444"/>
      <c r="EQ66" s="444"/>
      <c r="ER66" s="444"/>
      <c r="ES66" s="444"/>
      <c r="ET66" s="444"/>
      <c r="EU66" s="444"/>
      <c r="EV66" s="444"/>
      <c r="EW66" s="444"/>
      <c r="EX66" s="444"/>
      <c r="EY66" s="444"/>
      <c r="EZ66" s="444"/>
      <c r="FA66" s="444"/>
      <c r="FB66" s="444"/>
    </row>
    <row r="67" spans="1:158" s="434" customFormat="1" ht="55.2" hidden="1" customHeight="1">
      <c r="A67" s="659"/>
      <c r="B67" s="520"/>
      <c r="C67" s="520"/>
      <c r="D67" s="519"/>
      <c r="E67" s="520"/>
      <c r="F67" s="520"/>
      <c r="G67" s="520"/>
      <c r="H67" s="520"/>
      <c r="I67" s="520"/>
      <c r="J67" s="520"/>
      <c r="K67" s="520"/>
      <c r="L67" s="520"/>
      <c r="M67" s="520"/>
      <c r="N67" s="520"/>
      <c r="O67" s="520"/>
      <c r="P67" s="520"/>
      <c r="Q67" s="520"/>
      <c r="R67" s="520"/>
      <c r="S67" s="520"/>
      <c r="T67" s="520"/>
      <c r="U67" s="520"/>
      <c r="V67" s="520"/>
      <c r="W67" s="520"/>
      <c r="X67" s="520"/>
      <c r="Y67" s="520"/>
      <c r="Z67" s="520"/>
      <c r="AA67" s="520"/>
      <c r="AB67" s="520"/>
      <c r="AC67" s="520"/>
      <c r="AD67" s="432"/>
      <c r="AE67" s="431"/>
      <c r="AF67" s="433"/>
      <c r="AG67" s="557" t="str">
        <f t="shared" si="0"/>
        <v/>
      </c>
      <c r="AH67" s="558" t="str">
        <f t="shared" si="1"/>
        <v/>
      </c>
      <c r="AI67" s="558" t="str">
        <f t="shared" si="2"/>
        <v/>
      </c>
      <c r="AJ67" s="558" t="str">
        <f t="shared" si="3"/>
        <v/>
      </c>
      <c r="AK67" s="558" t="str">
        <f t="shared" si="4"/>
        <v/>
      </c>
      <c r="AL67" s="558" t="str">
        <f t="shared" si="5"/>
        <v/>
      </c>
      <c r="AM67" s="558" t="str">
        <f t="shared" si="6"/>
        <v/>
      </c>
      <c r="AN67" s="558" t="str">
        <f t="shared" si="7"/>
        <v/>
      </c>
      <c r="AO67" s="557" t="str">
        <f t="shared" si="8"/>
        <v/>
      </c>
      <c r="AP67" s="557" t="str">
        <f t="shared" si="9"/>
        <v/>
      </c>
      <c r="AQ67" s="445"/>
      <c r="AR67" s="559" t="str">
        <f t="shared" si="10"/>
        <v/>
      </c>
      <c r="AS67" s="560" t="str">
        <f t="shared" si="29"/>
        <v/>
      </c>
      <c r="AT67" s="561" t="str">
        <f t="shared" si="12"/>
        <v/>
      </c>
      <c r="AU67" s="561" t="str">
        <f t="shared" si="13"/>
        <v/>
      </c>
      <c r="AV67" s="444"/>
      <c r="AW67" s="558" t="str">
        <f t="shared" si="14"/>
        <v/>
      </c>
      <c r="AX67" s="557" t="str">
        <f t="shared" si="15"/>
        <v/>
      </c>
      <c r="AY67" s="557" t="str">
        <f t="shared" si="16"/>
        <v/>
      </c>
      <c r="AZ67" s="444"/>
      <c r="BA67" s="562" t="str">
        <f t="shared" si="27"/>
        <v/>
      </c>
      <c r="BB67" s="445"/>
      <c r="BC67" s="563" t="str">
        <f t="shared" si="31"/>
        <v/>
      </c>
      <c r="BD67" s="563" t="str">
        <f t="shared" si="31"/>
        <v/>
      </c>
      <c r="BE67" s="563" t="str">
        <f t="shared" si="31"/>
        <v/>
      </c>
      <c r="BF67" s="563" t="str">
        <f t="shared" si="31"/>
        <v/>
      </c>
      <c r="BG67" s="563" t="str">
        <f t="shared" si="31"/>
        <v/>
      </c>
      <c r="BH67" s="563" t="str">
        <f t="shared" si="31"/>
        <v/>
      </c>
      <c r="BI67" s="563" t="str">
        <f t="shared" si="31"/>
        <v/>
      </c>
      <c r="BJ67" s="563" t="str">
        <f t="shared" si="31"/>
        <v/>
      </c>
      <c r="BK67" s="563" t="str">
        <f t="shared" si="31"/>
        <v/>
      </c>
      <c r="BL67" s="563" t="str">
        <f t="shared" si="31"/>
        <v/>
      </c>
      <c r="BM67" s="563" t="str">
        <f t="shared" si="31"/>
        <v/>
      </c>
      <c r="BN67" s="563" t="str">
        <f t="shared" si="19"/>
        <v/>
      </c>
      <c r="BO67" s="563" t="str">
        <f t="shared" si="19"/>
        <v/>
      </c>
      <c r="BP67" s="563" t="str">
        <f t="shared" si="19"/>
        <v/>
      </c>
      <c r="BQ67" s="563" t="str">
        <f t="shared" si="19"/>
        <v/>
      </c>
      <c r="BR67" s="563" t="str">
        <f t="shared" si="20"/>
        <v/>
      </c>
      <c r="BS67" s="563" t="str">
        <f t="shared" si="20"/>
        <v/>
      </c>
      <c r="BT67" s="563" t="str">
        <f t="shared" si="20"/>
        <v/>
      </c>
      <c r="BU67" s="563" t="str">
        <f t="shared" si="20"/>
        <v/>
      </c>
      <c r="BV67" s="563" t="str">
        <f t="shared" si="21"/>
        <v/>
      </c>
      <c r="BW67" s="563" t="str">
        <f t="shared" si="21"/>
        <v/>
      </c>
      <c r="BX67" s="563" t="str">
        <f t="shared" si="21"/>
        <v/>
      </c>
      <c r="BY67" s="563" t="str">
        <f t="shared" si="21"/>
        <v/>
      </c>
      <c r="BZ67" s="563" t="str">
        <f t="shared" si="22"/>
        <v/>
      </c>
      <c r="CA67" s="563" t="str">
        <f t="shared" si="22"/>
        <v/>
      </c>
      <c r="CB67" s="563" t="str">
        <f t="shared" si="22"/>
        <v/>
      </c>
      <c r="CC67" s="563" t="str">
        <f t="shared" si="22"/>
        <v/>
      </c>
      <c r="CD67" s="563" t="str">
        <f t="shared" si="23"/>
        <v/>
      </c>
      <c r="CE67" s="563" t="str">
        <f t="shared" si="23"/>
        <v/>
      </c>
      <c r="CF67" s="563" t="str">
        <f t="shared" si="24"/>
        <v/>
      </c>
      <c r="CG67" s="563" t="str">
        <f t="shared" si="31"/>
        <v/>
      </c>
      <c r="CH67" s="445"/>
      <c r="CI67" s="563" t="str">
        <f t="shared" si="32"/>
        <v/>
      </c>
      <c r="CJ67" s="563" t="str">
        <f t="shared" si="32"/>
        <v/>
      </c>
      <c r="CK67" s="563" t="str">
        <f t="shared" si="32"/>
        <v/>
      </c>
      <c r="CL67" s="563" t="str">
        <f t="shared" si="32"/>
        <v xml:space="preserve">
</v>
      </c>
      <c r="CM67" s="563" t="str">
        <f t="shared" si="32"/>
        <v xml:space="preserve">
</v>
      </c>
      <c r="CN67" s="563" t="str">
        <f t="shared" si="32"/>
        <v xml:space="preserve">
</v>
      </c>
      <c r="CO67" s="445"/>
      <c r="CP67" s="445"/>
      <c r="CQ67" s="445"/>
      <c r="CR67" s="445"/>
      <c r="CS67" s="445"/>
      <c r="CT67" s="445"/>
      <c r="CU67" s="445"/>
      <c r="CV67" s="445"/>
      <c r="CW67" s="445"/>
      <c r="CX67" s="445"/>
      <c r="CY67" s="445"/>
      <c r="CZ67" s="445"/>
      <c r="DA67" s="445"/>
      <c r="DB67" s="445"/>
      <c r="DC67" s="445"/>
      <c r="DD67" s="445"/>
      <c r="DE67" s="445"/>
      <c r="DF67" s="445"/>
      <c r="DG67" s="445"/>
      <c r="DH67" s="445"/>
      <c r="DI67" s="445"/>
      <c r="DJ67" s="445"/>
      <c r="DK67" s="445"/>
      <c r="DL67" s="445"/>
      <c r="DM67" s="445"/>
      <c r="DN67" s="445"/>
      <c r="DO67" s="445"/>
      <c r="DP67" s="445"/>
      <c r="DQ67" s="445"/>
      <c r="DR67" s="445"/>
      <c r="DS67" s="445"/>
      <c r="DT67" s="445"/>
      <c r="DU67" s="445"/>
      <c r="DV67" s="445"/>
      <c r="DW67" s="445"/>
      <c r="DX67" s="445"/>
      <c r="DY67" s="445"/>
      <c r="DZ67" s="445"/>
      <c r="EA67" s="445"/>
      <c r="EB67" s="445"/>
      <c r="EC67" s="445"/>
      <c r="ED67" s="445"/>
      <c r="EE67" s="445"/>
      <c r="EF67" s="445"/>
      <c r="EG67" s="445"/>
      <c r="EH67" s="445"/>
      <c r="EI67" s="445"/>
      <c r="EJ67" s="445"/>
      <c r="EK67" s="445"/>
      <c r="EL67" s="445"/>
      <c r="EM67" s="445"/>
      <c r="EN67" s="445"/>
      <c r="EO67" s="445"/>
      <c r="EP67" s="445"/>
      <c r="EQ67" s="445"/>
      <c r="ER67" s="445"/>
      <c r="ES67" s="445"/>
      <c r="ET67" s="445"/>
      <c r="EU67" s="445"/>
      <c r="EV67" s="445"/>
      <c r="EW67" s="445"/>
      <c r="EX67" s="445"/>
      <c r="EY67" s="445"/>
      <c r="EZ67" s="445"/>
      <c r="FA67" s="445"/>
      <c r="FB67" s="445"/>
    </row>
    <row r="68" spans="1:158" s="434" customFormat="1" ht="55.2" hidden="1" customHeight="1">
      <c r="A68" s="659"/>
      <c r="B68" s="520"/>
      <c r="C68" s="520"/>
      <c r="D68" s="519"/>
      <c r="E68" s="520"/>
      <c r="F68" s="520"/>
      <c r="G68" s="520"/>
      <c r="H68" s="520"/>
      <c r="I68" s="520"/>
      <c r="J68" s="520"/>
      <c r="K68" s="520"/>
      <c r="L68" s="520"/>
      <c r="M68" s="520"/>
      <c r="N68" s="520"/>
      <c r="O68" s="520"/>
      <c r="P68" s="520"/>
      <c r="Q68" s="520"/>
      <c r="R68" s="520"/>
      <c r="S68" s="520"/>
      <c r="T68" s="520"/>
      <c r="U68" s="520"/>
      <c r="V68" s="520"/>
      <c r="W68" s="520"/>
      <c r="X68" s="520"/>
      <c r="Y68" s="520"/>
      <c r="Z68" s="520"/>
      <c r="AA68" s="520"/>
      <c r="AB68" s="520"/>
      <c r="AC68" s="520"/>
      <c r="AD68" s="432"/>
      <c r="AE68" s="431"/>
      <c r="AF68" s="433"/>
      <c r="AG68" s="557" t="str">
        <f t="shared" si="0"/>
        <v/>
      </c>
      <c r="AH68" s="558" t="str">
        <f t="shared" si="1"/>
        <v/>
      </c>
      <c r="AI68" s="558" t="str">
        <f t="shared" si="2"/>
        <v/>
      </c>
      <c r="AJ68" s="558" t="str">
        <f t="shared" si="3"/>
        <v/>
      </c>
      <c r="AK68" s="558" t="str">
        <f t="shared" si="4"/>
        <v/>
      </c>
      <c r="AL68" s="558" t="str">
        <f t="shared" si="5"/>
        <v/>
      </c>
      <c r="AM68" s="558" t="str">
        <f t="shared" si="6"/>
        <v/>
      </c>
      <c r="AN68" s="558" t="str">
        <f t="shared" si="7"/>
        <v/>
      </c>
      <c r="AO68" s="557" t="str">
        <f t="shared" si="8"/>
        <v/>
      </c>
      <c r="AP68" s="557" t="str">
        <f t="shared" si="9"/>
        <v/>
      </c>
      <c r="AQ68" s="445"/>
      <c r="AR68" s="559" t="str">
        <f t="shared" si="10"/>
        <v/>
      </c>
      <c r="AS68" s="560" t="str">
        <f t="shared" si="29"/>
        <v/>
      </c>
      <c r="AT68" s="561" t="str">
        <f t="shared" si="12"/>
        <v/>
      </c>
      <c r="AU68" s="561" t="str">
        <f t="shared" si="13"/>
        <v/>
      </c>
      <c r="AV68" s="444"/>
      <c r="AW68" s="558" t="str">
        <f t="shared" si="14"/>
        <v/>
      </c>
      <c r="AX68" s="557" t="str">
        <f t="shared" si="15"/>
        <v/>
      </c>
      <c r="AY68" s="557" t="str">
        <f t="shared" si="16"/>
        <v/>
      </c>
      <c r="AZ68" s="444"/>
      <c r="BA68" s="562" t="str">
        <f t="shared" si="27"/>
        <v/>
      </c>
      <c r="BB68" s="445"/>
      <c r="BC68" s="563" t="str">
        <f t="shared" si="31"/>
        <v/>
      </c>
      <c r="BD68" s="563" t="str">
        <f t="shared" si="31"/>
        <v/>
      </c>
      <c r="BE68" s="563" t="str">
        <f t="shared" si="31"/>
        <v/>
      </c>
      <c r="BF68" s="563" t="str">
        <f t="shared" si="31"/>
        <v/>
      </c>
      <c r="BG68" s="563" t="str">
        <f t="shared" si="31"/>
        <v/>
      </c>
      <c r="BH68" s="563" t="str">
        <f t="shared" si="31"/>
        <v/>
      </c>
      <c r="BI68" s="563" t="str">
        <f t="shared" si="31"/>
        <v/>
      </c>
      <c r="BJ68" s="563" t="str">
        <f t="shared" si="31"/>
        <v/>
      </c>
      <c r="BK68" s="563" t="str">
        <f t="shared" si="31"/>
        <v/>
      </c>
      <c r="BL68" s="563" t="str">
        <f t="shared" si="31"/>
        <v/>
      </c>
      <c r="BM68" s="563" t="str">
        <f t="shared" si="31"/>
        <v/>
      </c>
      <c r="BN68" s="563" t="str">
        <f t="shared" si="19"/>
        <v/>
      </c>
      <c r="BO68" s="563" t="str">
        <f t="shared" si="19"/>
        <v/>
      </c>
      <c r="BP68" s="563" t="str">
        <f t="shared" si="19"/>
        <v/>
      </c>
      <c r="BQ68" s="563" t="str">
        <f t="shared" si="19"/>
        <v/>
      </c>
      <c r="BR68" s="563" t="str">
        <f t="shared" si="20"/>
        <v/>
      </c>
      <c r="BS68" s="563" t="str">
        <f t="shared" si="20"/>
        <v/>
      </c>
      <c r="BT68" s="563" t="str">
        <f t="shared" si="20"/>
        <v/>
      </c>
      <c r="BU68" s="563" t="str">
        <f t="shared" si="20"/>
        <v/>
      </c>
      <c r="BV68" s="563" t="str">
        <f t="shared" si="21"/>
        <v/>
      </c>
      <c r="BW68" s="563" t="str">
        <f t="shared" si="21"/>
        <v/>
      </c>
      <c r="BX68" s="563" t="str">
        <f t="shared" si="21"/>
        <v/>
      </c>
      <c r="BY68" s="563" t="str">
        <f t="shared" si="21"/>
        <v/>
      </c>
      <c r="BZ68" s="563" t="str">
        <f t="shared" si="22"/>
        <v/>
      </c>
      <c r="CA68" s="563" t="str">
        <f t="shared" si="22"/>
        <v/>
      </c>
      <c r="CB68" s="563" t="str">
        <f t="shared" si="22"/>
        <v/>
      </c>
      <c r="CC68" s="563" t="str">
        <f t="shared" si="22"/>
        <v/>
      </c>
      <c r="CD68" s="563" t="str">
        <f t="shared" si="23"/>
        <v/>
      </c>
      <c r="CE68" s="563" t="str">
        <f t="shared" si="23"/>
        <v/>
      </c>
      <c r="CF68" s="563" t="str">
        <f t="shared" si="24"/>
        <v/>
      </c>
      <c r="CG68" s="563" t="str">
        <f t="shared" si="31"/>
        <v/>
      </c>
      <c r="CH68" s="445"/>
      <c r="CI68" s="563" t="str">
        <f t="shared" si="32"/>
        <v/>
      </c>
      <c r="CJ68" s="563" t="str">
        <f t="shared" si="32"/>
        <v/>
      </c>
      <c r="CK68" s="563" t="str">
        <f t="shared" si="32"/>
        <v/>
      </c>
      <c r="CL68" s="563" t="str">
        <f t="shared" si="32"/>
        <v xml:space="preserve">
</v>
      </c>
      <c r="CM68" s="563" t="str">
        <f t="shared" si="32"/>
        <v xml:space="preserve">
</v>
      </c>
      <c r="CN68" s="563" t="str">
        <f t="shared" si="32"/>
        <v xml:space="preserve">
</v>
      </c>
      <c r="CO68" s="445"/>
      <c r="CP68" s="445"/>
      <c r="CQ68" s="445"/>
      <c r="CR68" s="445"/>
      <c r="CS68" s="445"/>
      <c r="CT68" s="445"/>
      <c r="CU68" s="445"/>
      <c r="CV68" s="445"/>
      <c r="CW68" s="445"/>
      <c r="CX68" s="445"/>
      <c r="CY68" s="445"/>
      <c r="CZ68" s="445"/>
      <c r="DA68" s="445"/>
      <c r="DB68" s="445"/>
      <c r="DC68" s="445"/>
      <c r="DD68" s="445"/>
      <c r="DE68" s="445"/>
      <c r="DF68" s="445"/>
      <c r="DG68" s="445"/>
      <c r="DH68" s="445"/>
      <c r="DI68" s="445"/>
      <c r="DJ68" s="445"/>
      <c r="DK68" s="445"/>
      <c r="DL68" s="445"/>
      <c r="DM68" s="445"/>
      <c r="DN68" s="445"/>
      <c r="DO68" s="445"/>
      <c r="DP68" s="445"/>
      <c r="DQ68" s="445"/>
      <c r="DR68" s="445"/>
      <c r="DS68" s="445"/>
      <c r="DT68" s="445"/>
      <c r="DU68" s="445"/>
      <c r="DV68" s="445"/>
      <c r="DW68" s="445"/>
      <c r="DX68" s="445"/>
      <c r="DY68" s="445"/>
      <c r="DZ68" s="445"/>
      <c r="EA68" s="445"/>
      <c r="EB68" s="445"/>
      <c r="EC68" s="445"/>
      <c r="ED68" s="445"/>
      <c r="EE68" s="445"/>
      <c r="EF68" s="445"/>
      <c r="EG68" s="445"/>
      <c r="EH68" s="445"/>
      <c r="EI68" s="445"/>
      <c r="EJ68" s="445"/>
      <c r="EK68" s="445"/>
      <c r="EL68" s="445"/>
      <c r="EM68" s="445"/>
      <c r="EN68" s="445"/>
      <c r="EO68" s="445"/>
      <c r="EP68" s="445"/>
      <c r="EQ68" s="445"/>
      <c r="ER68" s="445"/>
      <c r="ES68" s="445"/>
      <c r="ET68" s="445"/>
      <c r="EU68" s="445"/>
      <c r="EV68" s="445"/>
      <c r="EW68" s="445"/>
      <c r="EX68" s="445"/>
      <c r="EY68" s="445"/>
      <c r="EZ68" s="445"/>
      <c r="FA68" s="445"/>
      <c r="FB68" s="445"/>
    </row>
    <row r="69" spans="1:158" s="434" customFormat="1" ht="55.2" hidden="1" customHeight="1">
      <c r="A69" s="659"/>
      <c r="B69" s="520"/>
      <c r="C69" s="520"/>
      <c r="D69" s="519"/>
      <c r="E69" s="520"/>
      <c r="F69" s="520"/>
      <c r="G69" s="520"/>
      <c r="H69" s="520"/>
      <c r="I69" s="520"/>
      <c r="J69" s="520"/>
      <c r="K69" s="520"/>
      <c r="L69" s="520"/>
      <c r="M69" s="520"/>
      <c r="N69" s="520"/>
      <c r="O69" s="520"/>
      <c r="P69" s="520"/>
      <c r="Q69" s="520"/>
      <c r="R69" s="520"/>
      <c r="S69" s="520"/>
      <c r="T69" s="520"/>
      <c r="U69" s="520"/>
      <c r="V69" s="520"/>
      <c r="W69" s="520"/>
      <c r="X69" s="520"/>
      <c r="Y69" s="520"/>
      <c r="Z69" s="520"/>
      <c r="AA69" s="520"/>
      <c r="AB69" s="520"/>
      <c r="AC69" s="520"/>
      <c r="AD69" s="432"/>
      <c r="AE69" s="431"/>
      <c r="AF69" s="433"/>
      <c r="AG69" s="557" t="str">
        <f t="shared" si="0"/>
        <v/>
      </c>
      <c r="AH69" s="558" t="str">
        <f t="shared" si="1"/>
        <v/>
      </c>
      <c r="AI69" s="558" t="str">
        <f t="shared" si="2"/>
        <v/>
      </c>
      <c r="AJ69" s="558" t="str">
        <f t="shared" si="3"/>
        <v/>
      </c>
      <c r="AK69" s="558" t="str">
        <f t="shared" si="4"/>
        <v/>
      </c>
      <c r="AL69" s="558" t="str">
        <f t="shared" si="5"/>
        <v/>
      </c>
      <c r="AM69" s="558" t="str">
        <f t="shared" si="6"/>
        <v/>
      </c>
      <c r="AN69" s="558" t="str">
        <f t="shared" si="7"/>
        <v/>
      </c>
      <c r="AO69" s="557" t="str">
        <f t="shared" si="8"/>
        <v/>
      </c>
      <c r="AP69" s="557" t="str">
        <f t="shared" si="9"/>
        <v/>
      </c>
      <c r="AQ69" s="445"/>
      <c r="AR69" s="559" t="str">
        <f t="shared" si="10"/>
        <v/>
      </c>
      <c r="AS69" s="560" t="str">
        <f t="shared" si="29"/>
        <v/>
      </c>
      <c r="AT69" s="561" t="str">
        <f t="shared" si="12"/>
        <v/>
      </c>
      <c r="AU69" s="561" t="str">
        <f t="shared" si="13"/>
        <v/>
      </c>
      <c r="AV69" s="444"/>
      <c r="AW69" s="558" t="str">
        <f t="shared" si="14"/>
        <v/>
      </c>
      <c r="AX69" s="557" t="str">
        <f t="shared" si="15"/>
        <v/>
      </c>
      <c r="AY69" s="557" t="str">
        <f t="shared" si="16"/>
        <v/>
      </c>
      <c r="AZ69" s="444"/>
      <c r="BA69" s="562" t="str">
        <f t="shared" si="27"/>
        <v/>
      </c>
      <c r="BB69" s="445"/>
      <c r="BC69" s="563" t="str">
        <f t="shared" si="31"/>
        <v/>
      </c>
      <c r="BD69" s="563" t="str">
        <f t="shared" si="31"/>
        <v/>
      </c>
      <c r="BE69" s="563" t="str">
        <f t="shared" si="31"/>
        <v/>
      </c>
      <c r="BF69" s="563" t="str">
        <f t="shared" si="31"/>
        <v/>
      </c>
      <c r="BG69" s="563" t="str">
        <f t="shared" si="31"/>
        <v/>
      </c>
      <c r="BH69" s="563" t="str">
        <f t="shared" si="31"/>
        <v/>
      </c>
      <c r="BI69" s="563" t="str">
        <f t="shared" si="31"/>
        <v/>
      </c>
      <c r="BJ69" s="563" t="str">
        <f t="shared" si="31"/>
        <v/>
      </c>
      <c r="BK69" s="563" t="str">
        <f t="shared" si="31"/>
        <v/>
      </c>
      <c r="BL69" s="563" t="str">
        <f t="shared" si="31"/>
        <v/>
      </c>
      <c r="BM69" s="563" t="str">
        <f t="shared" si="31"/>
        <v/>
      </c>
      <c r="BN69" s="563" t="str">
        <f t="shared" si="19"/>
        <v/>
      </c>
      <c r="BO69" s="563" t="str">
        <f t="shared" si="19"/>
        <v/>
      </c>
      <c r="BP69" s="563" t="str">
        <f t="shared" si="19"/>
        <v/>
      </c>
      <c r="BQ69" s="563" t="str">
        <f t="shared" si="19"/>
        <v/>
      </c>
      <c r="BR69" s="563" t="str">
        <f t="shared" si="20"/>
        <v/>
      </c>
      <c r="BS69" s="563" t="str">
        <f t="shared" si="20"/>
        <v/>
      </c>
      <c r="BT69" s="563" t="str">
        <f t="shared" si="20"/>
        <v/>
      </c>
      <c r="BU69" s="563" t="str">
        <f t="shared" si="20"/>
        <v/>
      </c>
      <c r="BV69" s="563" t="str">
        <f t="shared" si="21"/>
        <v/>
      </c>
      <c r="BW69" s="563" t="str">
        <f t="shared" si="21"/>
        <v/>
      </c>
      <c r="BX69" s="563" t="str">
        <f t="shared" si="21"/>
        <v/>
      </c>
      <c r="BY69" s="563" t="str">
        <f t="shared" si="21"/>
        <v/>
      </c>
      <c r="BZ69" s="563" t="str">
        <f t="shared" si="22"/>
        <v/>
      </c>
      <c r="CA69" s="563" t="str">
        <f t="shared" si="22"/>
        <v/>
      </c>
      <c r="CB69" s="563" t="str">
        <f t="shared" si="22"/>
        <v/>
      </c>
      <c r="CC69" s="563" t="str">
        <f t="shared" si="22"/>
        <v/>
      </c>
      <c r="CD69" s="563" t="str">
        <f t="shared" si="23"/>
        <v/>
      </c>
      <c r="CE69" s="563" t="str">
        <f t="shared" si="23"/>
        <v/>
      </c>
      <c r="CF69" s="563" t="str">
        <f t="shared" si="24"/>
        <v/>
      </c>
      <c r="CG69" s="563" t="str">
        <f t="shared" si="31"/>
        <v/>
      </c>
      <c r="CH69" s="445"/>
      <c r="CI69" s="563" t="str">
        <f t="shared" si="32"/>
        <v/>
      </c>
      <c r="CJ69" s="563" t="str">
        <f t="shared" si="32"/>
        <v/>
      </c>
      <c r="CK69" s="563" t="str">
        <f t="shared" si="32"/>
        <v/>
      </c>
      <c r="CL69" s="563" t="str">
        <f t="shared" si="32"/>
        <v xml:space="preserve">
</v>
      </c>
      <c r="CM69" s="563" t="str">
        <f t="shared" si="32"/>
        <v xml:space="preserve">
</v>
      </c>
      <c r="CN69" s="563" t="str">
        <f t="shared" si="32"/>
        <v xml:space="preserve">
</v>
      </c>
      <c r="CO69" s="445"/>
      <c r="CP69" s="445"/>
      <c r="CQ69" s="445"/>
      <c r="CR69" s="445"/>
      <c r="CS69" s="445"/>
      <c r="CT69" s="445"/>
      <c r="CU69" s="445"/>
      <c r="CV69" s="445"/>
      <c r="CW69" s="445"/>
      <c r="CX69" s="445"/>
      <c r="CY69" s="445"/>
      <c r="CZ69" s="445"/>
      <c r="DA69" s="445"/>
      <c r="DB69" s="445"/>
      <c r="DC69" s="445"/>
      <c r="DD69" s="445"/>
      <c r="DE69" s="445"/>
      <c r="DF69" s="445"/>
      <c r="DG69" s="445"/>
      <c r="DH69" s="445"/>
      <c r="DI69" s="445"/>
      <c r="DJ69" s="445"/>
      <c r="DK69" s="445"/>
      <c r="DL69" s="445"/>
      <c r="DM69" s="445"/>
      <c r="DN69" s="445"/>
      <c r="DO69" s="445"/>
      <c r="DP69" s="445"/>
      <c r="DQ69" s="445"/>
      <c r="DR69" s="445"/>
      <c r="DS69" s="445"/>
      <c r="DT69" s="445"/>
      <c r="DU69" s="445"/>
      <c r="DV69" s="445"/>
      <c r="DW69" s="445"/>
      <c r="DX69" s="445"/>
      <c r="DY69" s="445"/>
      <c r="DZ69" s="445"/>
      <c r="EA69" s="445"/>
      <c r="EB69" s="445"/>
      <c r="EC69" s="445"/>
      <c r="ED69" s="445"/>
      <c r="EE69" s="445"/>
      <c r="EF69" s="445"/>
      <c r="EG69" s="445"/>
      <c r="EH69" s="445"/>
      <c r="EI69" s="445"/>
      <c r="EJ69" s="445"/>
      <c r="EK69" s="445"/>
      <c r="EL69" s="445"/>
      <c r="EM69" s="445"/>
      <c r="EN69" s="445"/>
      <c r="EO69" s="445"/>
      <c r="EP69" s="445"/>
      <c r="EQ69" s="445"/>
      <c r="ER69" s="445"/>
      <c r="ES69" s="445"/>
      <c r="ET69" s="445"/>
      <c r="EU69" s="445"/>
      <c r="EV69" s="445"/>
      <c r="EW69" s="445"/>
      <c r="EX69" s="445"/>
      <c r="EY69" s="445"/>
      <c r="EZ69" s="445"/>
      <c r="FA69" s="445"/>
      <c r="FB69" s="445"/>
    </row>
    <row r="70" spans="1:158" s="434" customFormat="1" ht="55.2" hidden="1" customHeight="1">
      <c r="A70" s="659"/>
      <c r="B70" s="520"/>
      <c r="C70" s="520"/>
      <c r="D70" s="519"/>
      <c r="E70" s="520"/>
      <c r="F70" s="520"/>
      <c r="G70" s="520"/>
      <c r="H70" s="520"/>
      <c r="I70" s="520"/>
      <c r="J70" s="520"/>
      <c r="K70" s="520"/>
      <c r="L70" s="520"/>
      <c r="M70" s="520"/>
      <c r="N70" s="520"/>
      <c r="O70" s="520"/>
      <c r="P70" s="520"/>
      <c r="Q70" s="520"/>
      <c r="R70" s="520"/>
      <c r="S70" s="520"/>
      <c r="T70" s="520"/>
      <c r="U70" s="520"/>
      <c r="V70" s="520"/>
      <c r="W70" s="520"/>
      <c r="X70" s="520"/>
      <c r="Y70" s="520"/>
      <c r="Z70" s="520"/>
      <c r="AA70" s="520"/>
      <c r="AB70" s="520"/>
      <c r="AC70" s="520"/>
      <c r="AD70" s="432"/>
      <c r="AE70" s="431"/>
      <c r="AF70" s="433"/>
      <c r="AG70" s="557" t="str">
        <f t="shared" si="0"/>
        <v/>
      </c>
      <c r="AH70" s="558" t="str">
        <f t="shared" si="1"/>
        <v/>
      </c>
      <c r="AI70" s="558" t="str">
        <f t="shared" si="2"/>
        <v/>
      </c>
      <c r="AJ70" s="558" t="str">
        <f t="shared" si="3"/>
        <v/>
      </c>
      <c r="AK70" s="558" t="str">
        <f t="shared" si="4"/>
        <v/>
      </c>
      <c r="AL70" s="558" t="str">
        <f t="shared" si="5"/>
        <v/>
      </c>
      <c r="AM70" s="558" t="str">
        <f t="shared" si="6"/>
        <v/>
      </c>
      <c r="AN70" s="558" t="str">
        <f t="shared" si="7"/>
        <v/>
      </c>
      <c r="AO70" s="557" t="str">
        <f t="shared" si="8"/>
        <v/>
      </c>
      <c r="AP70" s="557" t="str">
        <f t="shared" si="9"/>
        <v/>
      </c>
      <c r="AQ70" s="445"/>
      <c r="AR70" s="559" t="str">
        <f t="shared" si="10"/>
        <v/>
      </c>
      <c r="AS70" s="560" t="str">
        <f t="shared" si="29"/>
        <v/>
      </c>
      <c r="AT70" s="561" t="str">
        <f t="shared" si="12"/>
        <v/>
      </c>
      <c r="AU70" s="561" t="str">
        <f t="shared" si="13"/>
        <v/>
      </c>
      <c r="AV70" s="444"/>
      <c r="AW70" s="558" t="str">
        <f t="shared" si="14"/>
        <v/>
      </c>
      <c r="AX70" s="557" t="str">
        <f t="shared" si="15"/>
        <v/>
      </c>
      <c r="AY70" s="557" t="str">
        <f t="shared" si="16"/>
        <v/>
      </c>
      <c r="AZ70" s="444"/>
      <c r="BA70" s="562" t="str">
        <f t="shared" si="27"/>
        <v/>
      </c>
      <c r="BB70" s="445"/>
      <c r="BC70" s="563" t="str">
        <f t="shared" si="31"/>
        <v/>
      </c>
      <c r="BD70" s="563" t="str">
        <f t="shared" si="31"/>
        <v/>
      </c>
      <c r="BE70" s="563" t="str">
        <f t="shared" si="31"/>
        <v/>
      </c>
      <c r="BF70" s="563" t="str">
        <f t="shared" si="31"/>
        <v/>
      </c>
      <c r="BG70" s="563" t="str">
        <f t="shared" si="31"/>
        <v/>
      </c>
      <c r="BH70" s="563" t="str">
        <f t="shared" si="31"/>
        <v/>
      </c>
      <c r="BI70" s="563" t="str">
        <f t="shared" si="31"/>
        <v/>
      </c>
      <c r="BJ70" s="563" t="str">
        <f t="shared" si="31"/>
        <v/>
      </c>
      <c r="BK70" s="563" t="str">
        <f t="shared" si="31"/>
        <v/>
      </c>
      <c r="BL70" s="563" t="str">
        <f t="shared" si="31"/>
        <v/>
      </c>
      <c r="BM70" s="563" t="str">
        <f t="shared" si="31"/>
        <v/>
      </c>
      <c r="BN70" s="563" t="str">
        <f t="shared" si="19"/>
        <v/>
      </c>
      <c r="BO70" s="563" t="str">
        <f t="shared" si="19"/>
        <v/>
      </c>
      <c r="BP70" s="563" t="str">
        <f t="shared" si="19"/>
        <v/>
      </c>
      <c r="BQ70" s="563" t="str">
        <f t="shared" si="19"/>
        <v/>
      </c>
      <c r="BR70" s="563" t="str">
        <f t="shared" si="20"/>
        <v/>
      </c>
      <c r="BS70" s="563" t="str">
        <f t="shared" si="20"/>
        <v/>
      </c>
      <c r="BT70" s="563" t="str">
        <f t="shared" si="20"/>
        <v/>
      </c>
      <c r="BU70" s="563" t="str">
        <f t="shared" si="20"/>
        <v/>
      </c>
      <c r="BV70" s="563" t="str">
        <f t="shared" si="21"/>
        <v/>
      </c>
      <c r="BW70" s="563" t="str">
        <f t="shared" si="21"/>
        <v/>
      </c>
      <c r="BX70" s="563" t="str">
        <f t="shared" si="21"/>
        <v/>
      </c>
      <c r="BY70" s="563" t="str">
        <f t="shared" si="21"/>
        <v/>
      </c>
      <c r="BZ70" s="563" t="str">
        <f t="shared" si="22"/>
        <v/>
      </c>
      <c r="CA70" s="563" t="str">
        <f t="shared" si="22"/>
        <v/>
      </c>
      <c r="CB70" s="563" t="str">
        <f t="shared" si="22"/>
        <v/>
      </c>
      <c r="CC70" s="563" t="str">
        <f t="shared" si="22"/>
        <v/>
      </c>
      <c r="CD70" s="563" t="str">
        <f t="shared" si="23"/>
        <v/>
      </c>
      <c r="CE70" s="563" t="str">
        <f t="shared" si="23"/>
        <v/>
      </c>
      <c r="CF70" s="563" t="str">
        <f t="shared" si="24"/>
        <v/>
      </c>
      <c r="CG70" s="563" t="str">
        <f t="shared" si="31"/>
        <v/>
      </c>
      <c r="CH70" s="445"/>
      <c r="CI70" s="563" t="str">
        <f t="shared" si="32"/>
        <v/>
      </c>
      <c r="CJ70" s="563" t="str">
        <f t="shared" si="32"/>
        <v/>
      </c>
      <c r="CK70" s="563" t="str">
        <f t="shared" si="32"/>
        <v/>
      </c>
      <c r="CL70" s="563" t="str">
        <f t="shared" si="32"/>
        <v xml:space="preserve">
</v>
      </c>
      <c r="CM70" s="563" t="str">
        <f t="shared" si="32"/>
        <v xml:space="preserve">
</v>
      </c>
      <c r="CN70" s="563" t="str">
        <f t="shared" si="32"/>
        <v xml:space="preserve">
</v>
      </c>
      <c r="CO70" s="445"/>
      <c r="CP70" s="445"/>
      <c r="CQ70" s="445"/>
      <c r="CR70" s="445"/>
      <c r="CS70" s="445"/>
      <c r="CT70" s="445"/>
      <c r="CU70" s="445"/>
      <c r="CV70" s="445"/>
      <c r="CW70" s="445"/>
      <c r="CX70" s="445"/>
      <c r="CY70" s="445"/>
      <c r="CZ70" s="445"/>
      <c r="DA70" s="445"/>
      <c r="DB70" s="445"/>
      <c r="DC70" s="445"/>
      <c r="DD70" s="445"/>
      <c r="DE70" s="445"/>
      <c r="DF70" s="445"/>
      <c r="DG70" s="445"/>
      <c r="DH70" s="445"/>
      <c r="DI70" s="445"/>
      <c r="DJ70" s="445"/>
      <c r="DK70" s="445"/>
      <c r="DL70" s="445"/>
      <c r="DM70" s="445"/>
      <c r="DN70" s="445"/>
      <c r="DO70" s="445"/>
      <c r="DP70" s="445"/>
      <c r="DQ70" s="445"/>
      <c r="DR70" s="445"/>
      <c r="DS70" s="445"/>
      <c r="DT70" s="445"/>
      <c r="DU70" s="445"/>
      <c r="DV70" s="445"/>
      <c r="DW70" s="445"/>
      <c r="DX70" s="445"/>
      <c r="DY70" s="445"/>
      <c r="DZ70" s="445"/>
      <c r="EA70" s="445"/>
      <c r="EB70" s="445"/>
      <c r="EC70" s="445"/>
      <c r="ED70" s="445"/>
      <c r="EE70" s="445"/>
      <c r="EF70" s="445"/>
      <c r="EG70" s="445"/>
      <c r="EH70" s="445"/>
      <c r="EI70" s="445"/>
      <c r="EJ70" s="445"/>
      <c r="EK70" s="445"/>
      <c r="EL70" s="445"/>
      <c r="EM70" s="445"/>
      <c r="EN70" s="445"/>
      <c r="EO70" s="445"/>
      <c r="EP70" s="445"/>
      <c r="EQ70" s="445"/>
      <c r="ER70" s="445"/>
      <c r="ES70" s="445"/>
      <c r="ET70" s="445"/>
      <c r="EU70" s="445"/>
      <c r="EV70" s="445"/>
      <c r="EW70" s="445"/>
      <c r="EX70" s="445"/>
      <c r="EY70" s="445"/>
      <c r="EZ70" s="445"/>
      <c r="FA70" s="445"/>
      <c r="FB70" s="445"/>
    </row>
    <row r="71" spans="1:158" s="463" customFormat="1" ht="55.2" hidden="1" customHeight="1">
      <c r="A71" s="659"/>
      <c r="B71" s="520"/>
      <c r="C71" s="520"/>
      <c r="D71" s="519"/>
      <c r="E71" s="520"/>
      <c r="F71" s="520"/>
      <c r="G71" s="520"/>
      <c r="H71" s="520"/>
      <c r="I71" s="520"/>
      <c r="J71" s="520"/>
      <c r="K71" s="520"/>
      <c r="L71" s="520"/>
      <c r="M71" s="520"/>
      <c r="N71" s="520"/>
      <c r="O71" s="520"/>
      <c r="P71" s="520"/>
      <c r="Q71" s="520"/>
      <c r="R71" s="520"/>
      <c r="S71" s="520"/>
      <c r="T71" s="520"/>
      <c r="U71" s="520"/>
      <c r="V71" s="520"/>
      <c r="W71" s="520"/>
      <c r="X71" s="520"/>
      <c r="Y71" s="520"/>
      <c r="Z71" s="520"/>
      <c r="AA71" s="520"/>
      <c r="AB71" s="520"/>
      <c r="AC71" s="520"/>
      <c r="AD71" s="432"/>
      <c r="AE71" s="431"/>
      <c r="AF71" s="433"/>
      <c r="AG71" s="557" t="str">
        <f t="shared" si="0"/>
        <v/>
      </c>
      <c r="AH71" s="558" t="str">
        <f t="shared" si="1"/>
        <v/>
      </c>
      <c r="AI71" s="558" t="str">
        <f t="shared" si="2"/>
        <v/>
      </c>
      <c r="AJ71" s="558" t="str">
        <f t="shared" si="3"/>
        <v/>
      </c>
      <c r="AK71" s="558" t="str">
        <f t="shared" si="4"/>
        <v/>
      </c>
      <c r="AL71" s="558" t="str">
        <f t="shared" si="5"/>
        <v/>
      </c>
      <c r="AM71" s="558" t="str">
        <f t="shared" si="6"/>
        <v/>
      </c>
      <c r="AN71" s="558" t="str">
        <f t="shared" si="7"/>
        <v/>
      </c>
      <c r="AO71" s="557" t="str">
        <f t="shared" si="8"/>
        <v/>
      </c>
      <c r="AP71" s="557" t="str">
        <f t="shared" si="9"/>
        <v/>
      </c>
      <c r="AQ71" s="445"/>
      <c r="AR71" s="559" t="str">
        <f t="shared" si="10"/>
        <v/>
      </c>
      <c r="AS71" s="560" t="str">
        <f t="shared" si="29"/>
        <v/>
      </c>
      <c r="AT71" s="561" t="str">
        <f t="shared" si="12"/>
        <v/>
      </c>
      <c r="AU71" s="561" t="str">
        <f t="shared" si="13"/>
        <v/>
      </c>
      <c r="AV71" s="444"/>
      <c r="AW71" s="558" t="str">
        <f t="shared" si="14"/>
        <v/>
      </c>
      <c r="AX71" s="557" t="str">
        <f t="shared" si="15"/>
        <v/>
      </c>
      <c r="AY71" s="557" t="str">
        <f t="shared" si="16"/>
        <v/>
      </c>
      <c r="AZ71" s="444"/>
      <c r="BA71" s="562" t="str">
        <f t="shared" si="27"/>
        <v/>
      </c>
      <c r="BB71" s="445"/>
      <c r="BC71" s="563" t="str">
        <f t="shared" si="31"/>
        <v/>
      </c>
      <c r="BD71" s="563" t="str">
        <f t="shared" si="31"/>
        <v/>
      </c>
      <c r="BE71" s="563" t="str">
        <f t="shared" si="31"/>
        <v/>
      </c>
      <c r="BF71" s="563" t="str">
        <f t="shared" si="31"/>
        <v/>
      </c>
      <c r="BG71" s="563" t="str">
        <f t="shared" si="31"/>
        <v/>
      </c>
      <c r="BH71" s="563" t="str">
        <f t="shared" si="31"/>
        <v/>
      </c>
      <c r="BI71" s="563" t="str">
        <f t="shared" si="31"/>
        <v/>
      </c>
      <c r="BJ71" s="563" t="str">
        <f t="shared" si="31"/>
        <v/>
      </c>
      <c r="BK71" s="563" t="str">
        <f t="shared" si="31"/>
        <v/>
      </c>
      <c r="BL71" s="563" t="str">
        <f t="shared" si="31"/>
        <v/>
      </c>
      <c r="BM71" s="563" t="str">
        <f t="shared" si="31"/>
        <v/>
      </c>
      <c r="BN71" s="563" t="str">
        <f t="shared" si="19"/>
        <v/>
      </c>
      <c r="BO71" s="563" t="str">
        <f t="shared" si="19"/>
        <v/>
      </c>
      <c r="BP71" s="563" t="str">
        <f t="shared" si="19"/>
        <v/>
      </c>
      <c r="BQ71" s="563" t="str">
        <f t="shared" si="19"/>
        <v/>
      </c>
      <c r="BR71" s="563" t="str">
        <f t="shared" si="20"/>
        <v/>
      </c>
      <c r="BS71" s="563" t="str">
        <f t="shared" si="20"/>
        <v/>
      </c>
      <c r="BT71" s="563" t="str">
        <f t="shared" si="20"/>
        <v/>
      </c>
      <c r="BU71" s="563" t="str">
        <f t="shared" si="20"/>
        <v/>
      </c>
      <c r="BV71" s="563" t="str">
        <f t="shared" si="21"/>
        <v/>
      </c>
      <c r="BW71" s="563" t="str">
        <f t="shared" si="21"/>
        <v/>
      </c>
      <c r="BX71" s="563" t="str">
        <f t="shared" si="21"/>
        <v/>
      </c>
      <c r="BY71" s="563" t="str">
        <f t="shared" si="21"/>
        <v/>
      </c>
      <c r="BZ71" s="563" t="str">
        <f t="shared" si="22"/>
        <v/>
      </c>
      <c r="CA71" s="563" t="str">
        <f t="shared" si="22"/>
        <v/>
      </c>
      <c r="CB71" s="563" t="str">
        <f t="shared" si="22"/>
        <v/>
      </c>
      <c r="CC71" s="563" t="str">
        <f t="shared" si="22"/>
        <v/>
      </c>
      <c r="CD71" s="563" t="str">
        <f t="shared" si="23"/>
        <v/>
      </c>
      <c r="CE71" s="563" t="str">
        <f t="shared" si="23"/>
        <v/>
      </c>
      <c r="CF71" s="563" t="str">
        <f t="shared" si="24"/>
        <v/>
      </c>
      <c r="CG71" s="563" t="str">
        <f t="shared" si="31"/>
        <v/>
      </c>
      <c r="CH71" s="445"/>
      <c r="CI71" s="563" t="str">
        <f t="shared" si="32"/>
        <v/>
      </c>
      <c r="CJ71" s="563" t="str">
        <f t="shared" si="32"/>
        <v/>
      </c>
      <c r="CK71" s="563" t="str">
        <f t="shared" si="32"/>
        <v/>
      </c>
      <c r="CL71" s="563" t="str">
        <f t="shared" si="32"/>
        <v xml:space="preserve">
</v>
      </c>
      <c r="CM71" s="563" t="str">
        <f t="shared" si="32"/>
        <v xml:space="preserve">
</v>
      </c>
      <c r="CN71" s="563" t="str">
        <f t="shared" si="32"/>
        <v xml:space="preserve">
</v>
      </c>
      <c r="CO71" s="444"/>
      <c r="CP71" s="444"/>
      <c r="CQ71" s="444"/>
      <c r="CR71" s="444"/>
      <c r="CS71" s="444"/>
      <c r="CT71" s="444"/>
      <c r="CU71" s="444"/>
      <c r="CV71" s="444"/>
      <c r="CW71" s="444"/>
      <c r="CX71" s="444"/>
      <c r="CY71" s="444"/>
      <c r="CZ71" s="444"/>
      <c r="DA71" s="444"/>
      <c r="DB71" s="444"/>
      <c r="DC71" s="444"/>
      <c r="DD71" s="444"/>
      <c r="DE71" s="444"/>
      <c r="DF71" s="444"/>
      <c r="DG71" s="444"/>
      <c r="DH71" s="444"/>
      <c r="DI71" s="444"/>
      <c r="DJ71" s="444"/>
      <c r="DK71" s="444"/>
      <c r="DL71" s="444"/>
      <c r="DM71" s="444"/>
      <c r="DN71" s="444"/>
      <c r="DO71" s="444"/>
      <c r="DP71" s="444"/>
      <c r="DQ71" s="444"/>
      <c r="DR71" s="444"/>
      <c r="DS71" s="444"/>
      <c r="DT71" s="444"/>
      <c r="DU71" s="444"/>
      <c r="DV71" s="444"/>
      <c r="DW71" s="444"/>
      <c r="DX71" s="444"/>
      <c r="DY71" s="444"/>
      <c r="DZ71" s="444"/>
      <c r="EA71" s="444"/>
      <c r="EB71" s="444"/>
      <c r="EC71" s="444"/>
      <c r="ED71" s="444"/>
      <c r="EE71" s="444"/>
      <c r="EF71" s="444"/>
      <c r="EG71" s="444"/>
      <c r="EH71" s="444"/>
      <c r="EI71" s="444"/>
      <c r="EJ71" s="444"/>
      <c r="EK71" s="444"/>
      <c r="EL71" s="444"/>
      <c r="EM71" s="444"/>
      <c r="EN71" s="444"/>
      <c r="EO71" s="444"/>
      <c r="EP71" s="444"/>
      <c r="EQ71" s="444"/>
      <c r="ER71" s="444"/>
      <c r="ES71" s="444"/>
      <c r="ET71" s="444"/>
      <c r="EU71" s="444"/>
      <c r="EV71" s="444"/>
      <c r="EW71" s="444"/>
      <c r="EX71" s="444"/>
      <c r="EY71" s="444"/>
      <c r="EZ71" s="444"/>
      <c r="FA71" s="444"/>
      <c r="FB71" s="444"/>
    </row>
    <row r="72" spans="1:158" s="463" customFormat="1" ht="55.2" hidden="1" customHeight="1">
      <c r="A72" s="659"/>
      <c r="B72" s="520"/>
      <c r="C72" s="520"/>
      <c r="D72" s="519"/>
      <c r="E72" s="520"/>
      <c r="F72" s="520"/>
      <c r="G72" s="520"/>
      <c r="H72" s="520"/>
      <c r="I72" s="520"/>
      <c r="J72" s="520"/>
      <c r="K72" s="520"/>
      <c r="L72" s="520"/>
      <c r="M72" s="520"/>
      <c r="N72" s="520"/>
      <c r="O72" s="520"/>
      <c r="P72" s="520"/>
      <c r="Q72" s="520"/>
      <c r="R72" s="520"/>
      <c r="S72" s="520"/>
      <c r="T72" s="520"/>
      <c r="U72" s="520"/>
      <c r="V72" s="520"/>
      <c r="W72" s="520"/>
      <c r="X72" s="520"/>
      <c r="Y72" s="520"/>
      <c r="Z72" s="520"/>
      <c r="AA72" s="520"/>
      <c r="AB72" s="520"/>
      <c r="AC72" s="520"/>
      <c r="AD72" s="432"/>
      <c r="AE72" s="431"/>
      <c r="AF72" s="433"/>
      <c r="AG72" s="557" t="str">
        <f t="shared" si="0"/>
        <v/>
      </c>
      <c r="AH72" s="558" t="str">
        <f t="shared" si="1"/>
        <v/>
      </c>
      <c r="AI72" s="558" t="str">
        <f t="shared" si="2"/>
        <v/>
      </c>
      <c r="AJ72" s="558" t="str">
        <f t="shared" si="3"/>
        <v/>
      </c>
      <c r="AK72" s="558" t="str">
        <f t="shared" si="4"/>
        <v/>
      </c>
      <c r="AL72" s="558" t="str">
        <f t="shared" si="5"/>
        <v/>
      </c>
      <c r="AM72" s="558" t="str">
        <f t="shared" si="6"/>
        <v/>
      </c>
      <c r="AN72" s="558" t="str">
        <f t="shared" si="7"/>
        <v/>
      </c>
      <c r="AO72" s="557" t="str">
        <f t="shared" si="8"/>
        <v/>
      </c>
      <c r="AP72" s="557" t="str">
        <f t="shared" si="9"/>
        <v/>
      </c>
      <c r="AQ72" s="445"/>
      <c r="AR72" s="559" t="str">
        <f t="shared" si="10"/>
        <v/>
      </c>
      <c r="AS72" s="560" t="str">
        <f t="shared" si="29"/>
        <v/>
      </c>
      <c r="AT72" s="561" t="str">
        <f t="shared" si="12"/>
        <v/>
      </c>
      <c r="AU72" s="561" t="str">
        <f t="shared" si="13"/>
        <v/>
      </c>
      <c r="AV72" s="444"/>
      <c r="AW72" s="558" t="str">
        <f t="shared" si="14"/>
        <v/>
      </c>
      <c r="AX72" s="557" t="str">
        <f t="shared" si="15"/>
        <v/>
      </c>
      <c r="AY72" s="557" t="str">
        <f t="shared" si="16"/>
        <v/>
      </c>
      <c r="AZ72" s="444"/>
      <c r="BA72" s="562" t="str">
        <f t="shared" si="27"/>
        <v/>
      </c>
      <c r="BB72" s="445"/>
      <c r="BC72" s="563" t="str">
        <f t="shared" si="31"/>
        <v/>
      </c>
      <c r="BD72" s="563" t="str">
        <f t="shared" si="31"/>
        <v/>
      </c>
      <c r="BE72" s="563" t="str">
        <f t="shared" si="31"/>
        <v/>
      </c>
      <c r="BF72" s="563" t="str">
        <f t="shared" si="31"/>
        <v/>
      </c>
      <c r="BG72" s="563" t="str">
        <f t="shared" si="31"/>
        <v/>
      </c>
      <c r="BH72" s="563" t="str">
        <f t="shared" si="31"/>
        <v/>
      </c>
      <c r="BI72" s="563" t="str">
        <f t="shared" si="31"/>
        <v/>
      </c>
      <c r="BJ72" s="563" t="str">
        <f t="shared" si="31"/>
        <v/>
      </c>
      <c r="BK72" s="563" t="str">
        <f t="shared" si="31"/>
        <v/>
      </c>
      <c r="BL72" s="563" t="str">
        <f t="shared" si="31"/>
        <v/>
      </c>
      <c r="BM72" s="563" t="str">
        <f t="shared" si="31"/>
        <v/>
      </c>
      <c r="BN72" s="563" t="str">
        <f t="shared" si="19"/>
        <v/>
      </c>
      <c r="BO72" s="563" t="str">
        <f t="shared" si="19"/>
        <v/>
      </c>
      <c r="BP72" s="563" t="str">
        <f t="shared" si="19"/>
        <v/>
      </c>
      <c r="BQ72" s="563" t="str">
        <f t="shared" si="19"/>
        <v/>
      </c>
      <c r="BR72" s="563" t="str">
        <f t="shared" si="20"/>
        <v/>
      </c>
      <c r="BS72" s="563" t="str">
        <f t="shared" si="20"/>
        <v/>
      </c>
      <c r="BT72" s="563" t="str">
        <f t="shared" si="20"/>
        <v/>
      </c>
      <c r="BU72" s="563" t="str">
        <f t="shared" si="20"/>
        <v/>
      </c>
      <c r="BV72" s="563" t="str">
        <f t="shared" si="21"/>
        <v/>
      </c>
      <c r="BW72" s="563" t="str">
        <f t="shared" si="21"/>
        <v/>
      </c>
      <c r="BX72" s="563" t="str">
        <f t="shared" si="21"/>
        <v/>
      </c>
      <c r="BY72" s="563" t="str">
        <f t="shared" si="21"/>
        <v/>
      </c>
      <c r="BZ72" s="563" t="str">
        <f t="shared" si="22"/>
        <v/>
      </c>
      <c r="CA72" s="563" t="str">
        <f t="shared" si="22"/>
        <v/>
      </c>
      <c r="CB72" s="563" t="str">
        <f t="shared" si="22"/>
        <v/>
      </c>
      <c r="CC72" s="563" t="str">
        <f t="shared" si="22"/>
        <v/>
      </c>
      <c r="CD72" s="563" t="str">
        <f t="shared" si="23"/>
        <v/>
      </c>
      <c r="CE72" s="563" t="str">
        <f t="shared" si="23"/>
        <v/>
      </c>
      <c r="CF72" s="563" t="str">
        <f t="shared" si="24"/>
        <v/>
      </c>
      <c r="CG72" s="563" t="str">
        <f t="shared" si="31"/>
        <v/>
      </c>
      <c r="CH72" s="445"/>
      <c r="CI72" s="563" t="str">
        <f t="shared" si="32"/>
        <v/>
      </c>
      <c r="CJ72" s="563" t="str">
        <f t="shared" si="32"/>
        <v/>
      </c>
      <c r="CK72" s="563" t="str">
        <f t="shared" si="32"/>
        <v/>
      </c>
      <c r="CL72" s="563" t="str">
        <f t="shared" si="32"/>
        <v xml:space="preserve">
</v>
      </c>
      <c r="CM72" s="563" t="str">
        <f t="shared" si="32"/>
        <v xml:space="preserve">
</v>
      </c>
      <c r="CN72" s="563" t="str">
        <f t="shared" si="32"/>
        <v xml:space="preserve">
</v>
      </c>
      <c r="CO72" s="444"/>
      <c r="CP72" s="444"/>
      <c r="CQ72" s="444"/>
      <c r="CR72" s="444"/>
      <c r="CS72" s="444"/>
      <c r="CT72" s="444"/>
      <c r="CU72" s="444"/>
      <c r="CV72" s="444"/>
      <c r="CW72" s="444"/>
      <c r="CX72" s="444"/>
      <c r="CY72" s="444"/>
      <c r="CZ72" s="444"/>
      <c r="DA72" s="444"/>
      <c r="DB72" s="444"/>
      <c r="DC72" s="444"/>
      <c r="DD72" s="444"/>
      <c r="DE72" s="444"/>
      <c r="DF72" s="444"/>
      <c r="DG72" s="444"/>
      <c r="DH72" s="444"/>
      <c r="DI72" s="444"/>
      <c r="DJ72" s="444"/>
      <c r="DK72" s="444"/>
      <c r="DL72" s="444"/>
      <c r="DM72" s="444"/>
      <c r="DN72" s="444"/>
      <c r="DO72" s="444"/>
      <c r="DP72" s="444"/>
      <c r="DQ72" s="444"/>
      <c r="DR72" s="444"/>
      <c r="DS72" s="444"/>
      <c r="DT72" s="444"/>
      <c r="DU72" s="444"/>
      <c r="DV72" s="444"/>
      <c r="DW72" s="444"/>
      <c r="DX72" s="444"/>
      <c r="DY72" s="444"/>
      <c r="DZ72" s="444"/>
      <c r="EA72" s="444"/>
      <c r="EB72" s="444"/>
      <c r="EC72" s="444"/>
      <c r="ED72" s="444"/>
      <c r="EE72" s="444"/>
      <c r="EF72" s="444"/>
      <c r="EG72" s="444"/>
      <c r="EH72" s="444"/>
      <c r="EI72" s="444"/>
      <c r="EJ72" s="444"/>
      <c r="EK72" s="444"/>
      <c r="EL72" s="444"/>
      <c r="EM72" s="444"/>
      <c r="EN72" s="444"/>
      <c r="EO72" s="444"/>
      <c r="EP72" s="444"/>
      <c r="EQ72" s="444"/>
      <c r="ER72" s="444"/>
      <c r="ES72" s="444"/>
      <c r="ET72" s="444"/>
      <c r="EU72" s="444"/>
      <c r="EV72" s="444"/>
      <c r="EW72" s="444"/>
      <c r="EX72" s="444"/>
      <c r="EY72" s="444"/>
      <c r="EZ72" s="444"/>
      <c r="FA72" s="444"/>
      <c r="FB72" s="444"/>
    </row>
    <row r="73" spans="1:158" s="434" customFormat="1" ht="55.2" hidden="1" customHeight="1">
      <c r="A73" s="659"/>
      <c r="B73" s="520"/>
      <c r="C73" s="520"/>
      <c r="D73" s="519"/>
      <c r="E73" s="520"/>
      <c r="F73" s="520"/>
      <c r="G73" s="520"/>
      <c r="H73" s="520"/>
      <c r="I73" s="520"/>
      <c r="J73" s="520"/>
      <c r="K73" s="520"/>
      <c r="L73" s="520"/>
      <c r="M73" s="520"/>
      <c r="N73" s="520"/>
      <c r="O73" s="520"/>
      <c r="P73" s="520"/>
      <c r="Q73" s="520"/>
      <c r="R73" s="520"/>
      <c r="S73" s="520"/>
      <c r="T73" s="520"/>
      <c r="U73" s="520"/>
      <c r="V73" s="520"/>
      <c r="W73" s="520"/>
      <c r="X73" s="520"/>
      <c r="Y73" s="520"/>
      <c r="Z73" s="520"/>
      <c r="AA73" s="520"/>
      <c r="AB73" s="520"/>
      <c r="AC73" s="520"/>
      <c r="AD73" s="432"/>
      <c r="AE73" s="431"/>
      <c r="AF73" s="433"/>
      <c r="AG73" s="557" t="str">
        <f t="shared" ref="AG73:AG136" si="33">IF(S73="","",IF(S73="N/A","N/A",VALUE(S73)))</f>
        <v/>
      </c>
      <c r="AH73" s="558" t="str">
        <f t="shared" ref="AH73:AH136" si="34">IF(T73="","",IF(T73="N/A","N/A",VALUE(T73)))</f>
        <v/>
      </c>
      <c r="AI73" s="558" t="str">
        <f t="shared" ref="AI73:AI136" si="35">IF(U73="","",IF(U73="N/A","N/A",VALUE(U73)))</f>
        <v/>
      </c>
      <c r="AJ73" s="558" t="str">
        <f t="shared" ref="AJ73:AJ136" si="36">IF(V73="","",IF(V73="N/A","N/A",VALUE(V73)))</f>
        <v/>
      </c>
      <c r="AK73" s="558" t="str">
        <f t="shared" ref="AK73:AK136" si="37">IF(W73="","",IF(W73="N/A","N/A",VALUE(W73)))</f>
        <v/>
      </c>
      <c r="AL73" s="558" t="str">
        <f t="shared" ref="AL73:AL136" si="38">IF(X73="","",IF(X73="N/A","N/A",VALUE(X73)))</f>
        <v/>
      </c>
      <c r="AM73" s="558" t="str">
        <f t="shared" ref="AM73:AM136" si="39">IF(Y73="","",IF(Y73="N/A","N/A",VALUE(Y73)))</f>
        <v/>
      </c>
      <c r="AN73" s="558" t="str">
        <f t="shared" ref="AN73:AN136" si="40">IF(Z73="","",IF(Z73="N/A","N/A",VALUE(Z73)))</f>
        <v/>
      </c>
      <c r="AO73" s="557" t="str">
        <f t="shared" ref="AO73:AO136" si="41">IF(AA73="","",IF(AA73="N/A","N/A",VALUE(AA73)))</f>
        <v/>
      </c>
      <c r="AP73" s="557" t="str">
        <f t="shared" ref="AP73:AP136" si="42">IF(F73="","",IF(F73="Did not specify","Did not specify",VALUE(F73)))</f>
        <v/>
      </c>
      <c r="AQ73" s="445"/>
      <c r="AR73" s="559" t="str">
        <f t="shared" ref="AR73:AR136" si="43">IF(K73="","",K73&amp;"-"&amp;E73)</f>
        <v/>
      </c>
      <c r="AS73" s="560" t="str">
        <f t="shared" si="29"/>
        <v/>
      </c>
      <c r="AT73" s="561" t="str">
        <f t="shared" ref="AT73:AT136" si="44">IF(K73="","",K73&amp;"-"&amp;G73)</f>
        <v/>
      </c>
      <c r="AU73" s="561" t="str">
        <f t="shared" ref="AU73:AU136" si="45">IF(K73="","",K73&amp;"-"&amp;L73)</f>
        <v/>
      </c>
      <c r="AV73" s="444"/>
      <c r="AW73" s="558" t="str">
        <f t="shared" si="14"/>
        <v/>
      </c>
      <c r="AX73" s="557" t="str">
        <f t="shared" si="15"/>
        <v/>
      </c>
      <c r="AY73" s="557" t="str">
        <f t="shared" si="16"/>
        <v/>
      </c>
      <c r="AZ73" s="444"/>
      <c r="BA73" s="562" t="str">
        <f t="shared" si="27"/>
        <v/>
      </c>
      <c r="BB73" s="445"/>
      <c r="BC73" s="563" t="str">
        <f t="shared" si="31"/>
        <v/>
      </c>
      <c r="BD73" s="563" t="str">
        <f t="shared" si="31"/>
        <v/>
      </c>
      <c r="BE73" s="563" t="str">
        <f t="shared" si="31"/>
        <v/>
      </c>
      <c r="BF73" s="563" t="str">
        <f t="shared" si="31"/>
        <v/>
      </c>
      <c r="BG73" s="563" t="str">
        <f t="shared" si="31"/>
        <v/>
      </c>
      <c r="BH73" s="563" t="str">
        <f t="shared" si="31"/>
        <v/>
      </c>
      <c r="BI73" s="563" t="str">
        <f t="shared" si="31"/>
        <v/>
      </c>
      <c r="BJ73" s="563" t="str">
        <f t="shared" si="31"/>
        <v/>
      </c>
      <c r="BK73" s="563" t="str">
        <f t="shared" si="31"/>
        <v/>
      </c>
      <c r="BL73" s="563" t="str">
        <f t="shared" si="31"/>
        <v/>
      </c>
      <c r="BM73" s="563" t="str">
        <f t="shared" si="31"/>
        <v/>
      </c>
      <c r="BN73" s="563" t="str">
        <f t="shared" si="19"/>
        <v/>
      </c>
      <c r="BO73" s="563" t="str">
        <f t="shared" si="19"/>
        <v/>
      </c>
      <c r="BP73" s="563" t="str">
        <f t="shared" si="19"/>
        <v/>
      </c>
      <c r="BQ73" s="563" t="str">
        <f t="shared" ref="BQ73:BT136" si="46">IF(BQ$10=$BA73,IF($AB73="","","Complaint: "&amp;$AB73)&amp;CHAR(10)&amp;IF($AC73="","","Action Taken: "&amp;$AC73),"")</f>
        <v/>
      </c>
      <c r="BR73" s="563" t="str">
        <f t="shared" si="20"/>
        <v/>
      </c>
      <c r="BS73" s="563" t="str">
        <f t="shared" si="20"/>
        <v/>
      </c>
      <c r="BT73" s="563" t="str">
        <f t="shared" si="20"/>
        <v/>
      </c>
      <c r="BU73" s="563" t="str">
        <f t="shared" ref="BU73:BX136" si="47">IF(BU$10=$BA73,IF($AB73="","","Complaint: "&amp;$AB73)&amp;CHAR(10)&amp;IF($AC73="","","Action Taken: "&amp;$AC73),"")</f>
        <v/>
      </c>
      <c r="BV73" s="563" t="str">
        <f t="shared" si="21"/>
        <v/>
      </c>
      <c r="BW73" s="563" t="str">
        <f t="shared" si="21"/>
        <v/>
      </c>
      <c r="BX73" s="563" t="str">
        <f t="shared" si="21"/>
        <v/>
      </c>
      <c r="BY73" s="563" t="str">
        <f t="shared" ref="BY73:CB136" si="48">IF(BY$10=$BA73,IF($AB73="","","Complaint: "&amp;$AB73)&amp;CHAR(10)&amp;IF($AC73="","","Action Taken: "&amp;$AC73),"")</f>
        <v/>
      </c>
      <c r="BZ73" s="563" t="str">
        <f t="shared" si="22"/>
        <v/>
      </c>
      <c r="CA73" s="563" t="str">
        <f t="shared" si="22"/>
        <v/>
      </c>
      <c r="CB73" s="563" t="str">
        <f t="shared" si="22"/>
        <v/>
      </c>
      <c r="CC73" s="563" t="str">
        <f t="shared" ref="CC73:CF136" si="49">IF(CC$10=$BA73,IF($AB73="","","Complaint: "&amp;$AB73)&amp;CHAR(10)&amp;IF($AC73="","","Action Taken: "&amp;$AC73),"")</f>
        <v/>
      </c>
      <c r="CD73" s="563" t="str">
        <f t="shared" si="23"/>
        <v/>
      </c>
      <c r="CE73" s="563" t="str">
        <f t="shared" si="23"/>
        <v/>
      </c>
      <c r="CF73" s="563" t="str">
        <f t="shared" si="23"/>
        <v/>
      </c>
      <c r="CG73" s="563" t="str">
        <f t="shared" si="31"/>
        <v/>
      </c>
      <c r="CH73" s="445"/>
      <c r="CI73" s="563" t="str">
        <f t="shared" si="32"/>
        <v/>
      </c>
      <c r="CJ73" s="563" t="str">
        <f t="shared" si="32"/>
        <v/>
      </c>
      <c r="CK73" s="563" t="str">
        <f t="shared" si="32"/>
        <v/>
      </c>
      <c r="CL73" s="563" t="str">
        <f t="shared" si="32"/>
        <v xml:space="preserve">
</v>
      </c>
      <c r="CM73" s="563" t="str">
        <f t="shared" si="32"/>
        <v xml:space="preserve">
</v>
      </c>
      <c r="CN73" s="563" t="str">
        <f t="shared" si="32"/>
        <v xml:space="preserve">
</v>
      </c>
      <c r="CO73" s="445"/>
      <c r="CP73" s="445"/>
      <c r="CQ73" s="445"/>
      <c r="CR73" s="445"/>
      <c r="CS73" s="445"/>
      <c r="CT73" s="445"/>
      <c r="CU73" s="445"/>
      <c r="CV73" s="445"/>
      <c r="CW73" s="445"/>
      <c r="CX73" s="445"/>
      <c r="CY73" s="445"/>
      <c r="CZ73" s="445"/>
      <c r="DA73" s="445"/>
      <c r="DB73" s="445"/>
      <c r="DC73" s="445"/>
      <c r="DD73" s="445"/>
      <c r="DE73" s="445"/>
      <c r="DF73" s="445"/>
      <c r="DG73" s="445"/>
      <c r="DH73" s="445"/>
      <c r="DI73" s="445"/>
      <c r="DJ73" s="445"/>
      <c r="DK73" s="445"/>
      <c r="DL73" s="445"/>
      <c r="DM73" s="445"/>
      <c r="DN73" s="445"/>
      <c r="DO73" s="445"/>
      <c r="DP73" s="445"/>
      <c r="DQ73" s="445"/>
      <c r="DR73" s="445"/>
      <c r="DS73" s="445"/>
      <c r="DT73" s="445"/>
      <c r="DU73" s="445"/>
      <c r="DV73" s="445"/>
      <c r="DW73" s="445"/>
      <c r="DX73" s="445"/>
      <c r="DY73" s="445"/>
      <c r="DZ73" s="445"/>
      <c r="EA73" s="445"/>
      <c r="EB73" s="445"/>
      <c r="EC73" s="445"/>
      <c r="ED73" s="445"/>
      <c r="EE73" s="445"/>
      <c r="EF73" s="445"/>
      <c r="EG73" s="445"/>
      <c r="EH73" s="445"/>
      <c r="EI73" s="445"/>
      <c r="EJ73" s="445"/>
      <c r="EK73" s="445"/>
      <c r="EL73" s="445"/>
      <c r="EM73" s="445"/>
      <c r="EN73" s="445"/>
      <c r="EO73" s="445"/>
      <c r="EP73" s="445"/>
      <c r="EQ73" s="445"/>
      <c r="ER73" s="445"/>
      <c r="ES73" s="445"/>
      <c r="ET73" s="445"/>
      <c r="EU73" s="445"/>
      <c r="EV73" s="445"/>
      <c r="EW73" s="445"/>
      <c r="EX73" s="445"/>
      <c r="EY73" s="445"/>
      <c r="EZ73" s="445"/>
      <c r="FA73" s="445"/>
      <c r="FB73" s="445"/>
    </row>
    <row r="74" spans="1:158" s="434" customFormat="1" ht="55.2" hidden="1" customHeight="1">
      <c r="A74" s="659"/>
      <c r="B74" s="520"/>
      <c r="C74" s="520"/>
      <c r="D74" s="519"/>
      <c r="E74" s="520"/>
      <c r="F74" s="520"/>
      <c r="G74" s="520"/>
      <c r="H74" s="520"/>
      <c r="I74" s="520"/>
      <c r="J74" s="520"/>
      <c r="K74" s="520"/>
      <c r="L74" s="520"/>
      <c r="M74" s="520"/>
      <c r="N74" s="520"/>
      <c r="O74" s="520"/>
      <c r="P74" s="520"/>
      <c r="Q74" s="520"/>
      <c r="R74" s="520"/>
      <c r="S74" s="520"/>
      <c r="T74" s="520"/>
      <c r="U74" s="520"/>
      <c r="V74" s="520"/>
      <c r="W74" s="520"/>
      <c r="X74" s="520"/>
      <c r="Y74" s="520"/>
      <c r="Z74" s="520"/>
      <c r="AA74" s="520"/>
      <c r="AB74" s="520"/>
      <c r="AC74" s="520"/>
      <c r="AD74" s="432"/>
      <c r="AE74" s="431"/>
      <c r="AF74" s="433"/>
      <c r="AG74" s="557" t="str">
        <f t="shared" si="33"/>
        <v/>
      </c>
      <c r="AH74" s="558" t="str">
        <f t="shared" si="34"/>
        <v/>
      </c>
      <c r="AI74" s="558" t="str">
        <f t="shared" si="35"/>
        <v/>
      </c>
      <c r="AJ74" s="558" t="str">
        <f t="shared" si="36"/>
        <v/>
      </c>
      <c r="AK74" s="558" t="str">
        <f t="shared" si="37"/>
        <v/>
      </c>
      <c r="AL74" s="558" t="str">
        <f t="shared" si="38"/>
        <v/>
      </c>
      <c r="AM74" s="558" t="str">
        <f t="shared" si="39"/>
        <v/>
      </c>
      <c r="AN74" s="558" t="str">
        <f t="shared" si="40"/>
        <v/>
      </c>
      <c r="AO74" s="557" t="str">
        <f t="shared" si="41"/>
        <v/>
      </c>
      <c r="AP74" s="557" t="str">
        <f t="shared" si="42"/>
        <v/>
      </c>
      <c r="AQ74" s="445"/>
      <c r="AR74" s="559" t="str">
        <f t="shared" si="43"/>
        <v/>
      </c>
      <c r="AS74" s="560" t="str">
        <f t="shared" si="29"/>
        <v/>
      </c>
      <c r="AT74" s="561" t="str">
        <f t="shared" si="44"/>
        <v/>
      </c>
      <c r="AU74" s="561" t="str">
        <f t="shared" si="45"/>
        <v/>
      </c>
      <c r="AV74" s="444"/>
      <c r="AW74" s="558" t="str">
        <f t="shared" ref="AW74:AW137" si="50">IF(P74="","",IF(P74="4- N/A","4- N/A",VALUE(P74)))</f>
        <v/>
      </c>
      <c r="AX74" s="557" t="str">
        <f t="shared" ref="AX74:AX137" si="51">IF(Q74="","",IF(Q74="5- N/A","5- N/A",VALUE(Q74)))</f>
        <v/>
      </c>
      <c r="AY74" s="557" t="str">
        <f t="shared" ref="AY74:AY137" si="52">IF(R74="","",IF(R74="4- N/A","4- N/A",VALUE(R74)))</f>
        <v/>
      </c>
      <c r="AZ74" s="444"/>
      <c r="BA74" s="562" t="str">
        <f t="shared" si="27"/>
        <v/>
      </c>
      <c r="BB74" s="445"/>
      <c r="BC74" s="563" t="str">
        <f t="shared" si="31"/>
        <v/>
      </c>
      <c r="BD74" s="563" t="str">
        <f t="shared" si="31"/>
        <v/>
      </c>
      <c r="BE74" s="563" t="str">
        <f t="shared" si="31"/>
        <v/>
      </c>
      <c r="BF74" s="563" t="str">
        <f t="shared" si="31"/>
        <v/>
      </c>
      <c r="BG74" s="563" t="str">
        <f t="shared" si="31"/>
        <v/>
      </c>
      <c r="BH74" s="563" t="str">
        <f t="shared" si="31"/>
        <v/>
      </c>
      <c r="BI74" s="563" t="str">
        <f t="shared" si="31"/>
        <v/>
      </c>
      <c r="BJ74" s="563" t="str">
        <f t="shared" si="31"/>
        <v/>
      </c>
      <c r="BK74" s="563" t="str">
        <f t="shared" si="31"/>
        <v/>
      </c>
      <c r="BL74" s="563" t="str">
        <f t="shared" si="31"/>
        <v/>
      </c>
      <c r="BM74" s="563" t="str">
        <f t="shared" si="31"/>
        <v/>
      </c>
      <c r="BN74" s="563" t="str">
        <f t="shared" ref="BN74:CC137" si="53">IF(BN$10=$BA74,IF($AB74="","","Complaint: "&amp;$AB74)&amp;CHAR(10)&amp;IF($AC74="","","Action Taken: "&amp;$AC74),"")</f>
        <v/>
      </c>
      <c r="BO74" s="563" t="str">
        <f t="shared" si="53"/>
        <v/>
      </c>
      <c r="BP74" s="563" t="str">
        <f t="shared" si="53"/>
        <v/>
      </c>
      <c r="BQ74" s="563" t="str">
        <f t="shared" si="46"/>
        <v/>
      </c>
      <c r="BR74" s="563" t="str">
        <f t="shared" si="46"/>
        <v/>
      </c>
      <c r="BS74" s="563" t="str">
        <f t="shared" si="46"/>
        <v/>
      </c>
      <c r="BT74" s="563" t="str">
        <f t="shared" si="46"/>
        <v/>
      </c>
      <c r="BU74" s="563" t="str">
        <f t="shared" si="47"/>
        <v/>
      </c>
      <c r="BV74" s="563" t="str">
        <f t="shared" si="47"/>
        <v/>
      </c>
      <c r="BW74" s="563" t="str">
        <f t="shared" si="47"/>
        <v/>
      </c>
      <c r="BX74" s="563" t="str">
        <f t="shared" si="47"/>
        <v/>
      </c>
      <c r="BY74" s="563" t="str">
        <f t="shared" si="48"/>
        <v/>
      </c>
      <c r="BZ74" s="563" t="str">
        <f t="shared" si="48"/>
        <v/>
      </c>
      <c r="CA74" s="563" t="str">
        <f t="shared" si="48"/>
        <v/>
      </c>
      <c r="CB74" s="563" t="str">
        <f t="shared" si="48"/>
        <v/>
      </c>
      <c r="CC74" s="563" t="str">
        <f t="shared" si="49"/>
        <v/>
      </c>
      <c r="CD74" s="563" t="str">
        <f t="shared" si="49"/>
        <v/>
      </c>
      <c r="CE74" s="563" t="str">
        <f t="shared" si="49"/>
        <v/>
      </c>
      <c r="CF74" s="563" t="str">
        <f t="shared" si="49"/>
        <v/>
      </c>
      <c r="CG74" s="563" t="str">
        <f t="shared" si="31"/>
        <v/>
      </c>
      <c r="CH74" s="445"/>
      <c r="CI74" s="563" t="str">
        <f t="shared" si="32"/>
        <v/>
      </c>
      <c r="CJ74" s="563" t="str">
        <f t="shared" si="32"/>
        <v/>
      </c>
      <c r="CK74" s="563" t="str">
        <f t="shared" si="32"/>
        <v/>
      </c>
      <c r="CL74" s="563" t="str">
        <f t="shared" si="32"/>
        <v xml:space="preserve">
</v>
      </c>
      <c r="CM74" s="563" t="str">
        <f t="shared" si="32"/>
        <v xml:space="preserve">
</v>
      </c>
      <c r="CN74" s="563" t="str">
        <f t="shared" si="32"/>
        <v xml:space="preserve">
</v>
      </c>
      <c r="CO74" s="445"/>
      <c r="CP74" s="445"/>
      <c r="CQ74" s="445"/>
      <c r="CR74" s="445"/>
      <c r="CS74" s="445"/>
      <c r="CT74" s="445"/>
      <c r="CU74" s="445"/>
      <c r="CV74" s="445"/>
      <c r="CW74" s="445"/>
      <c r="CX74" s="445"/>
      <c r="CY74" s="445"/>
      <c r="CZ74" s="445"/>
      <c r="DA74" s="445"/>
      <c r="DB74" s="445"/>
      <c r="DC74" s="445"/>
      <c r="DD74" s="445"/>
      <c r="DE74" s="445"/>
      <c r="DF74" s="445"/>
      <c r="DG74" s="445"/>
      <c r="DH74" s="445"/>
      <c r="DI74" s="445"/>
      <c r="DJ74" s="445"/>
      <c r="DK74" s="445"/>
      <c r="DL74" s="445"/>
      <c r="DM74" s="445"/>
      <c r="DN74" s="445"/>
      <c r="DO74" s="445"/>
      <c r="DP74" s="445"/>
      <c r="DQ74" s="445"/>
      <c r="DR74" s="445"/>
      <c r="DS74" s="445"/>
      <c r="DT74" s="445"/>
      <c r="DU74" s="445"/>
      <c r="DV74" s="445"/>
      <c r="DW74" s="445"/>
      <c r="DX74" s="445"/>
      <c r="DY74" s="445"/>
      <c r="DZ74" s="445"/>
      <c r="EA74" s="445"/>
      <c r="EB74" s="445"/>
      <c r="EC74" s="445"/>
      <c r="ED74" s="445"/>
      <c r="EE74" s="445"/>
      <c r="EF74" s="445"/>
      <c r="EG74" s="445"/>
      <c r="EH74" s="445"/>
      <c r="EI74" s="445"/>
      <c r="EJ74" s="445"/>
      <c r="EK74" s="445"/>
      <c r="EL74" s="445"/>
      <c r="EM74" s="445"/>
      <c r="EN74" s="445"/>
      <c r="EO74" s="445"/>
      <c r="EP74" s="445"/>
      <c r="EQ74" s="445"/>
      <c r="ER74" s="445"/>
      <c r="ES74" s="445"/>
      <c r="ET74" s="445"/>
      <c r="EU74" s="445"/>
      <c r="EV74" s="445"/>
      <c r="EW74" s="445"/>
      <c r="EX74" s="445"/>
      <c r="EY74" s="445"/>
      <c r="EZ74" s="445"/>
      <c r="FA74" s="445"/>
      <c r="FB74" s="445"/>
    </row>
    <row r="75" spans="1:158" s="434" customFormat="1" ht="55.2" hidden="1" customHeight="1">
      <c r="A75" s="659"/>
      <c r="B75" s="520"/>
      <c r="C75" s="520"/>
      <c r="D75" s="519"/>
      <c r="E75" s="520"/>
      <c r="F75" s="520"/>
      <c r="G75" s="520"/>
      <c r="H75" s="520"/>
      <c r="I75" s="520"/>
      <c r="J75" s="520"/>
      <c r="K75" s="520"/>
      <c r="L75" s="520"/>
      <c r="M75" s="520"/>
      <c r="N75" s="520"/>
      <c r="O75" s="520"/>
      <c r="P75" s="520"/>
      <c r="Q75" s="520"/>
      <c r="R75" s="520"/>
      <c r="S75" s="520"/>
      <c r="T75" s="520"/>
      <c r="U75" s="520"/>
      <c r="V75" s="520"/>
      <c r="W75" s="520"/>
      <c r="X75" s="520"/>
      <c r="Y75" s="520"/>
      <c r="Z75" s="520"/>
      <c r="AA75" s="520"/>
      <c r="AB75" s="520"/>
      <c r="AC75" s="520"/>
      <c r="AD75" s="432"/>
      <c r="AE75" s="431"/>
      <c r="AF75" s="433"/>
      <c r="AG75" s="557" t="str">
        <f t="shared" si="33"/>
        <v/>
      </c>
      <c r="AH75" s="558" t="str">
        <f t="shared" si="34"/>
        <v/>
      </c>
      <c r="AI75" s="558" t="str">
        <f t="shared" si="35"/>
        <v/>
      </c>
      <c r="AJ75" s="558" t="str">
        <f t="shared" si="36"/>
        <v/>
      </c>
      <c r="AK75" s="558" t="str">
        <f t="shared" si="37"/>
        <v/>
      </c>
      <c r="AL75" s="558" t="str">
        <f t="shared" si="38"/>
        <v/>
      </c>
      <c r="AM75" s="558" t="str">
        <f t="shared" si="39"/>
        <v/>
      </c>
      <c r="AN75" s="558" t="str">
        <f t="shared" si="40"/>
        <v/>
      </c>
      <c r="AO75" s="557" t="str">
        <f t="shared" si="41"/>
        <v/>
      </c>
      <c r="AP75" s="557" t="str">
        <f t="shared" si="42"/>
        <v/>
      </c>
      <c r="AQ75" s="445"/>
      <c r="AR75" s="559" t="str">
        <f t="shared" si="43"/>
        <v/>
      </c>
      <c r="AS75" s="560" t="str">
        <f t="shared" si="29"/>
        <v/>
      </c>
      <c r="AT75" s="561" t="str">
        <f t="shared" si="44"/>
        <v/>
      </c>
      <c r="AU75" s="561" t="str">
        <f t="shared" si="45"/>
        <v/>
      </c>
      <c r="AV75" s="444"/>
      <c r="AW75" s="558" t="str">
        <f t="shared" si="50"/>
        <v/>
      </c>
      <c r="AX75" s="557" t="str">
        <f t="shared" si="51"/>
        <v/>
      </c>
      <c r="AY75" s="557" t="str">
        <f t="shared" si="52"/>
        <v/>
      </c>
      <c r="AZ75" s="444"/>
      <c r="BA75" s="562" t="str">
        <f t="shared" si="27"/>
        <v/>
      </c>
      <c r="BB75" s="445"/>
      <c r="BC75" s="563" t="str">
        <f t="shared" si="31"/>
        <v/>
      </c>
      <c r="BD75" s="563" t="str">
        <f t="shared" si="31"/>
        <v/>
      </c>
      <c r="BE75" s="563" t="str">
        <f t="shared" si="31"/>
        <v/>
      </c>
      <c r="BF75" s="563" t="str">
        <f t="shared" si="31"/>
        <v/>
      </c>
      <c r="BG75" s="563" t="str">
        <f t="shared" si="31"/>
        <v/>
      </c>
      <c r="BH75" s="563" t="str">
        <f t="shared" si="31"/>
        <v/>
      </c>
      <c r="BI75" s="563" t="str">
        <f t="shared" si="31"/>
        <v/>
      </c>
      <c r="BJ75" s="563" t="str">
        <f t="shared" si="31"/>
        <v/>
      </c>
      <c r="BK75" s="563" t="str">
        <f t="shared" si="31"/>
        <v/>
      </c>
      <c r="BL75" s="563" t="str">
        <f t="shared" si="31"/>
        <v/>
      </c>
      <c r="BM75" s="563" t="str">
        <f t="shared" si="31"/>
        <v/>
      </c>
      <c r="BN75" s="563" t="str">
        <f t="shared" si="53"/>
        <v/>
      </c>
      <c r="BO75" s="563" t="str">
        <f t="shared" si="53"/>
        <v/>
      </c>
      <c r="BP75" s="563" t="str">
        <f t="shared" si="53"/>
        <v/>
      </c>
      <c r="BQ75" s="563" t="str">
        <f t="shared" si="46"/>
        <v/>
      </c>
      <c r="BR75" s="563" t="str">
        <f t="shared" si="46"/>
        <v/>
      </c>
      <c r="BS75" s="563" t="str">
        <f t="shared" si="46"/>
        <v/>
      </c>
      <c r="BT75" s="563" t="str">
        <f t="shared" si="46"/>
        <v/>
      </c>
      <c r="BU75" s="563" t="str">
        <f t="shared" si="47"/>
        <v/>
      </c>
      <c r="BV75" s="563" t="str">
        <f t="shared" si="47"/>
        <v/>
      </c>
      <c r="BW75" s="563" t="str">
        <f t="shared" si="47"/>
        <v/>
      </c>
      <c r="BX75" s="563" t="str">
        <f t="shared" si="47"/>
        <v/>
      </c>
      <c r="BY75" s="563" t="str">
        <f t="shared" si="48"/>
        <v/>
      </c>
      <c r="BZ75" s="563" t="str">
        <f t="shared" si="48"/>
        <v/>
      </c>
      <c r="CA75" s="563" t="str">
        <f t="shared" si="48"/>
        <v/>
      </c>
      <c r="CB75" s="563" t="str">
        <f t="shared" si="48"/>
        <v/>
      </c>
      <c r="CC75" s="563" t="str">
        <f t="shared" si="49"/>
        <v/>
      </c>
      <c r="CD75" s="563" t="str">
        <f t="shared" si="49"/>
        <v/>
      </c>
      <c r="CE75" s="563" t="str">
        <f t="shared" si="49"/>
        <v/>
      </c>
      <c r="CF75" s="563" t="str">
        <f t="shared" si="49"/>
        <v/>
      </c>
      <c r="CG75" s="563" t="str">
        <f t="shared" si="31"/>
        <v/>
      </c>
      <c r="CH75" s="445"/>
      <c r="CI75" s="563" t="str">
        <f t="shared" si="32"/>
        <v/>
      </c>
      <c r="CJ75" s="563" t="str">
        <f t="shared" si="32"/>
        <v/>
      </c>
      <c r="CK75" s="563" t="str">
        <f t="shared" si="32"/>
        <v/>
      </c>
      <c r="CL75" s="563" t="str">
        <f t="shared" si="32"/>
        <v xml:space="preserve">
</v>
      </c>
      <c r="CM75" s="563" t="str">
        <f t="shared" si="32"/>
        <v xml:space="preserve">
</v>
      </c>
      <c r="CN75" s="563" t="str">
        <f t="shared" si="32"/>
        <v xml:space="preserve">
</v>
      </c>
      <c r="CO75" s="445"/>
      <c r="CP75" s="445"/>
      <c r="CQ75" s="445"/>
      <c r="CR75" s="445"/>
      <c r="CS75" s="445"/>
      <c r="CT75" s="445"/>
      <c r="CU75" s="445"/>
      <c r="CV75" s="445"/>
      <c r="CW75" s="445"/>
      <c r="CX75" s="445"/>
      <c r="CY75" s="445"/>
      <c r="CZ75" s="445"/>
      <c r="DA75" s="445"/>
      <c r="DB75" s="445"/>
      <c r="DC75" s="445"/>
      <c r="DD75" s="445"/>
      <c r="DE75" s="445"/>
      <c r="DF75" s="445"/>
      <c r="DG75" s="445"/>
      <c r="DH75" s="445"/>
      <c r="DI75" s="445"/>
      <c r="DJ75" s="445"/>
      <c r="DK75" s="445"/>
      <c r="DL75" s="445"/>
      <c r="DM75" s="445"/>
      <c r="DN75" s="445"/>
      <c r="DO75" s="445"/>
      <c r="DP75" s="445"/>
      <c r="DQ75" s="445"/>
      <c r="DR75" s="445"/>
      <c r="DS75" s="445"/>
      <c r="DT75" s="445"/>
      <c r="DU75" s="445"/>
      <c r="DV75" s="445"/>
      <c r="DW75" s="445"/>
      <c r="DX75" s="445"/>
      <c r="DY75" s="445"/>
      <c r="DZ75" s="445"/>
      <c r="EA75" s="445"/>
      <c r="EB75" s="445"/>
      <c r="EC75" s="445"/>
      <c r="ED75" s="445"/>
      <c r="EE75" s="445"/>
      <c r="EF75" s="445"/>
      <c r="EG75" s="445"/>
      <c r="EH75" s="445"/>
      <c r="EI75" s="445"/>
      <c r="EJ75" s="445"/>
      <c r="EK75" s="445"/>
      <c r="EL75" s="445"/>
      <c r="EM75" s="445"/>
      <c r="EN75" s="445"/>
      <c r="EO75" s="445"/>
      <c r="EP75" s="445"/>
      <c r="EQ75" s="445"/>
      <c r="ER75" s="445"/>
      <c r="ES75" s="445"/>
      <c r="ET75" s="445"/>
      <c r="EU75" s="445"/>
      <c r="EV75" s="445"/>
      <c r="EW75" s="445"/>
      <c r="EX75" s="445"/>
      <c r="EY75" s="445"/>
      <c r="EZ75" s="445"/>
      <c r="FA75" s="445"/>
      <c r="FB75" s="445"/>
    </row>
    <row r="76" spans="1:158" s="463" customFormat="1" ht="55.2" hidden="1" customHeight="1">
      <c r="A76" s="659"/>
      <c r="B76" s="520"/>
      <c r="C76" s="520"/>
      <c r="D76" s="519"/>
      <c r="E76" s="520"/>
      <c r="F76" s="520"/>
      <c r="G76" s="520"/>
      <c r="H76" s="520"/>
      <c r="I76" s="520"/>
      <c r="J76" s="520"/>
      <c r="K76" s="520"/>
      <c r="L76" s="520"/>
      <c r="M76" s="520"/>
      <c r="N76" s="520"/>
      <c r="O76" s="520"/>
      <c r="P76" s="520"/>
      <c r="Q76" s="520"/>
      <c r="R76" s="520"/>
      <c r="S76" s="520"/>
      <c r="T76" s="520"/>
      <c r="U76" s="520"/>
      <c r="V76" s="520"/>
      <c r="W76" s="520"/>
      <c r="X76" s="520"/>
      <c r="Y76" s="520"/>
      <c r="Z76" s="520"/>
      <c r="AA76" s="520"/>
      <c r="AB76" s="520"/>
      <c r="AC76" s="520"/>
      <c r="AD76" s="432"/>
      <c r="AE76" s="431"/>
      <c r="AF76" s="433"/>
      <c r="AG76" s="557" t="str">
        <f t="shared" si="33"/>
        <v/>
      </c>
      <c r="AH76" s="558" t="str">
        <f t="shared" si="34"/>
        <v/>
      </c>
      <c r="AI76" s="558" t="str">
        <f t="shared" si="35"/>
        <v/>
      </c>
      <c r="AJ76" s="558" t="str">
        <f t="shared" si="36"/>
        <v/>
      </c>
      <c r="AK76" s="558" t="str">
        <f t="shared" si="37"/>
        <v/>
      </c>
      <c r="AL76" s="558" t="str">
        <f t="shared" si="38"/>
        <v/>
      </c>
      <c r="AM76" s="558" t="str">
        <f t="shared" si="39"/>
        <v/>
      </c>
      <c r="AN76" s="558" t="str">
        <f t="shared" si="40"/>
        <v/>
      </c>
      <c r="AO76" s="557" t="str">
        <f t="shared" si="41"/>
        <v/>
      </c>
      <c r="AP76" s="557" t="str">
        <f t="shared" si="42"/>
        <v/>
      </c>
      <c r="AQ76" s="445"/>
      <c r="AR76" s="559" t="str">
        <f t="shared" si="43"/>
        <v/>
      </c>
      <c r="AS76" s="560" t="str">
        <f t="shared" si="29"/>
        <v/>
      </c>
      <c r="AT76" s="561" t="str">
        <f t="shared" si="44"/>
        <v/>
      </c>
      <c r="AU76" s="561" t="str">
        <f t="shared" si="45"/>
        <v/>
      </c>
      <c r="AV76" s="444"/>
      <c r="AW76" s="558" t="str">
        <f t="shared" si="50"/>
        <v/>
      </c>
      <c r="AX76" s="557" t="str">
        <f t="shared" si="51"/>
        <v/>
      </c>
      <c r="AY76" s="557" t="str">
        <f t="shared" si="52"/>
        <v/>
      </c>
      <c r="AZ76" s="444"/>
      <c r="BA76" s="562" t="str">
        <f t="shared" si="27"/>
        <v/>
      </c>
      <c r="BB76" s="445"/>
      <c r="BC76" s="563" t="str">
        <f t="shared" ref="BC76:CG92" si="54">IF(BC$10=$BA76,IF($AB76="","","Complaint: "&amp;$AB76)&amp;CHAR(10)&amp;IF($AC76="","","Action Taken: "&amp;$AC76),"")</f>
        <v/>
      </c>
      <c r="BD76" s="563" t="str">
        <f t="shared" si="54"/>
        <v/>
      </c>
      <c r="BE76" s="563" t="str">
        <f t="shared" si="54"/>
        <v/>
      </c>
      <c r="BF76" s="563" t="str">
        <f t="shared" si="54"/>
        <v/>
      </c>
      <c r="BG76" s="563" t="str">
        <f t="shared" si="54"/>
        <v/>
      </c>
      <c r="BH76" s="563" t="str">
        <f t="shared" si="54"/>
        <v/>
      </c>
      <c r="BI76" s="563" t="str">
        <f t="shared" si="54"/>
        <v/>
      </c>
      <c r="BJ76" s="563" t="str">
        <f t="shared" si="54"/>
        <v/>
      </c>
      <c r="BK76" s="563" t="str">
        <f t="shared" si="54"/>
        <v/>
      </c>
      <c r="BL76" s="563" t="str">
        <f t="shared" si="54"/>
        <v/>
      </c>
      <c r="BM76" s="563" t="str">
        <f t="shared" si="54"/>
        <v/>
      </c>
      <c r="BN76" s="563" t="str">
        <f t="shared" si="53"/>
        <v/>
      </c>
      <c r="BO76" s="563" t="str">
        <f t="shared" si="53"/>
        <v/>
      </c>
      <c r="BP76" s="563" t="str">
        <f t="shared" si="53"/>
        <v/>
      </c>
      <c r="BQ76" s="563" t="str">
        <f t="shared" si="46"/>
        <v/>
      </c>
      <c r="BR76" s="563" t="str">
        <f t="shared" si="46"/>
        <v/>
      </c>
      <c r="BS76" s="563" t="str">
        <f t="shared" si="46"/>
        <v/>
      </c>
      <c r="BT76" s="563" t="str">
        <f t="shared" si="46"/>
        <v/>
      </c>
      <c r="BU76" s="563" t="str">
        <f t="shared" si="47"/>
        <v/>
      </c>
      <c r="BV76" s="563" t="str">
        <f t="shared" si="47"/>
        <v/>
      </c>
      <c r="BW76" s="563" t="str">
        <f t="shared" si="47"/>
        <v/>
      </c>
      <c r="BX76" s="563" t="str">
        <f t="shared" si="47"/>
        <v/>
      </c>
      <c r="BY76" s="563" t="str">
        <f t="shared" si="48"/>
        <v/>
      </c>
      <c r="BZ76" s="563" t="str">
        <f t="shared" si="48"/>
        <v/>
      </c>
      <c r="CA76" s="563" t="str">
        <f t="shared" si="48"/>
        <v/>
      </c>
      <c r="CB76" s="563" t="str">
        <f t="shared" si="48"/>
        <v/>
      </c>
      <c r="CC76" s="563" t="str">
        <f t="shared" si="49"/>
        <v/>
      </c>
      <c r="CD76" s="563" t="str">
        <f t="shared" si="49"/>
        <v/>
      </c>
      <c r="CE76" s="563" t="str">
        <f t="shared" si="49"/>
        <v/>
      </c>
      <c r="CF76" s="563" t="str">
        <f t="shared" si="49"/>
        <v/>
      </c>
      <c r="CG76" s="563" t="str">
        <f t="shared" si="54"/>
        <v/>
      </c>
      <c r="CH76" s="445"/>
      <c r="CI76" s="563" t="str">
        <f t="shared" si="32"/>
        <v/>
      </c>
      <c r="CJ76" s="563" t="str">
        <f t="shared" si="32"/>
        <v/>
      </c>
      <c r="CK76" s="563" t="str">
        <f t="shared" si="32"/>
        <v/>
      </c>
      <c r="CL76" s="563" t="str">
        <f t="shared" si="32"/>
        <v xml:space="preserve">
</v>
      </c>
      <c r="CM76" s="563" t="str">
        <f t="shared" si="32"/>
        <v xml:space="preserve">
</v>
      </c>
      <c r="CN76" s="563" t="str">
        <f t="shared" si="32"/>
        <v xml:space="preserve">
</v>
      </c>
      <c r="CO76" s="444"/>
      <c r="CP76" s="444"/>
      <c r="CQ76" s="444"/>
      <c r="CR76" s="444"/>
      <c r="CS76" s="444"/>
      <c r="CT76" s="444"/>
      <c r="CU76" s="444"/>
      <c r="CV76" s="444"/>
      <c r="CW76" s="444"/>
      <c r="CX76" s="444"/>
      <c r="CY76" s="444"/>
      <c r="CZ76" s="444"/>
      <c r="DA76" s="444"/>
      <c r="DB76" s="444"/>
      <c r="DC76" s="444"/>
      <c r="DD76" s="444"/>
      <c r="DE76" s="444"/>
      <c r="DF76" s="444"/>
      <c r="DG76" s="444"/>
      <c r="DH76" s="444"/>
      <c r="DI76" s="444"/>
      <c r="DJ76" s="444"/>
      <c r="DK76" s="444"/>
      <c r="DL76" s="444"/>
      <c r="DM76" s="444"/>
      <c r="DN76" s="444"/>
      <c r="DO76" s="444"/>
      <c r="DP76" s="444"/>
      <c r="DQ76" s="444"/>
      <c r="DR76" s="444"/>
      <c r="DS76" s="444"/>
      <c r="DT76" s="444"/>
      <c r="DU76" s="444"/>
      <c r="DV76" s="444"/>
      <c r="DW76" s="444"/>
      <c r="DX76" s="444"/>
      <c r="DY76" s="444"/>
      <c r="DZ76" s="444"/>
      <c r="EA76" s="444"/>
      <c r="EB76" s="444"/>
      <c r="EC76" s="444"/>
      <c r="ED76" s="444"/>
      <c r="EE76" s="444"/>
      <c r="EF76" s="444"/>
      <c r="EG76" s="444"/>
      <c r="EH76" s="444"/>
      <c r="EI76" s="444"/>
      <c r="EJ76" s="444"/>
      <c r="EK76" s="444"/>
      <c r="EL76" s="444"/>
      <c r="EM76" s="444"/>
      <c r="EN76" s="444"/>
      <c r="EO76" s="444"/>
      <c r="EP76" s="444"/>
      <c r="EQ76" s="444"/>
      <c r="ER76" s="444"/>
      <c r="ES76" s="444"/>
      <c r="ET76" s="444"/>
      <c r="EU76" s="444"/>
      <c r="EV76" s="444"/>
      <c r="EW76" s="444"/>
      <c r="EX76" s="444"/>
      <c r="EY76" s="444"/>
      <c r="EZ76" s="444"/>
      <c r="FA76" s="444"/>
      <c r="FB76" s="444"/>
    </row>
    <row r="77" spans="1:158" s="434" customFormat="1" ht="55.2" hidden="1" customHeight="1">
      <c r="A77" s="659"/>
      <c r="B77" s="520"/>
      <c r="C77" s="520"/>
      <c r="D77" s="519"/>
      <c r="E77" s="520"/>
      <c r="F77" s="520"/>
      <c r="G77" s="520"/>
      <c r="H77" s="520"/>
      <c r="I77" s="520"/>
      <c r="J77" s="520"/>
      <c r="K77" s="520"/>
      <c r="L77" s="520"/>
      <c r="M77" s="520"/>
      <c r="N77" s="520"/>
      <c r="O77" s="520"/>
      <c r="P77" s="520"/>
      <c r="Q77" s="520"/>
      <c r="R77" s="520"/>
      <c r="S77" s="520"/>
      <c r="T77" s="520"/>
      <c r="U77" s="520"/>
      <c r="V77" s="520"/>
      <c r="W77" s="520"/>
      <c r="X77" s="520"/>
      <c r="Y77" s="520"/>
      <c r="Z77" s="520"/>
      <c r="AA77" s="520"/>
      <c r="AB77" s="520"/>
      <c r="AC77" s="520"/>
      <c r="AD77" s="432"/>
      <c r="AE77" s="431"/>
      <c r="AF77" s="433"/>
      <c r="AG77" s="557" t="str">
        <f t="shared" si="33"/>
        <v/>
      </c>
      <c r="AH77" s="558" t="str">
        <f t="shared" si="34"/>
        <v/>
      </c>
      <c r="AI77" s="558" t="str">
        <f t="shared" si="35"/>
        <v/>
      </c>
      <c r="AJ77" s="558" t="str">
        <f t="shared" si="36"/>
        <v/>
      </c>
      <c r="AK77" s="558" t="str">
        <f t="shared" si="37"/>
        <v/>
      </c>
      <c r="AL77" s="558" t="str">
        <f t="shared" si="38"/>
        <v/>
      </c>
      <c r="AM77" s="558" t="str">
        <f t="shared" si="39"/>
        <v/>
      </c>
      <c r="AN77" s="558" t="str">
        <f t="shared" si="40"/>
        <v/>
      </c>
      <c r="AO77" s="557" t="str">
        <f t="shared" si="41"/>
        <v/>
      </c>
      <c r="AP77" s="557" t="str">
        <f t="shared" si="42"/>
        <v/>
      </c>
      <c r="AQ77" s="445"/>
      <c r="AR77" s="559" t="str">
        <f t="shared" si="43"/>
        <v/>
      </c>
      <c r="AS77" s="560" t="str">
        <f t="shared" si="29"/>
        <v/>
      </c>
      <c r="AT77" s="561" t="str">
        <f t="shared" si="44"/>
        <v/>
      </c>
      <c r="AU77" s="561" t="str">
        <f t="shared" si="45"/>
        <v/>
      </c>
      <c r="AV77" s="444"/>
      <c r="AW77" s="558" t="str">
        <f t="shared" si="50"/>
        <v/>
      </c>
      <c r="AX77" s="557" t="str">
        <f t="shared" si="51"/>
        <v/>
      </c>
      <c r="AY77" s="557" t="str">
        <f t="shared" si="52"/>
        <v/>
      </c>
      <c r="AZ77" s="444"/>
      <c r="BA77" s="562" t="str">
        <f t="shared" si="27"/>
        <v/>
      </c>
      <c r="BB77" s="445"/>
      <c r="BC77" s="563" t="str">
        <f t="shared" si="54"/>
        <v/>
      </c>
      <c r="BD77" s="563" t="str">
        <f t="shared" si="54"/>
        <v/>
      </c>
      <c r="BE77" s="563" t="str">
        <f t="shared" si="54"/>
        <v/>
      </c>
      <c r="BF77" s="563" t="str">
        <f t="shared" si="54"/>
        <v/>
      </c>
      <c r="BG77" s="563" t="str">
        <f t="shared" si="54"/>
        <v/>
      </c>
      <c r="BH77" s="563" t="str">
        <f t="shared" si="54"/>
        <v/>
      </c>
      <c r="BI77" s="563" t="str">
        <f t="shared" si="54"/>
        <v/>
      </c>
      <c r="BJ77" s="563" t="str">
        <f t="shared" si="54"/>
        <v/>
      </c>
      <c r="BK77" s="563" t="str">
        <f t="shared" si="54"/>
        <v/>
      </c>
      <c r="BL77" s="563" t="str">
        <f t="shared" si="54"/>
        <v/>
      </c>
      <c r="BM77" s="563" t="str">
        <f t="shared" si="54"/>
        <v/>
      </c>
      <c r="BN77" s="563" t="str">
        <f t="shared" si="53"/>
        <v/>
      </c>
      <c r="BO77" s="563" t="str">
        <f t="shared" si="53"/>
        <v/>
      </c>
      <c r="BP77" s="563" t="str">
        <f t="shared" si="53"/>
        <v/>
      </c>
      <c r="BQ77" s="563" t="str">
        <f t="shared" si="46"/>
        <v/>
      </c>
      <c r="BR77" s="563" t="str">
        <f t="shared" si="46"/>
        <v/>
      </c>
      <c r="BS77" s="563" t="str">
        <f t="shared" si="46"/>
        <v/>
      </c>
      <c r="BT77" s="563" t="str">
        <f t="shared" si="46"/>
        <v/>
      </c>
      <c r="BU77" s="563" t="str">
        <f t="shared" si="47"/>
        <v/>
      </c>
      <c r="BV77" s="563" t="str">
        <f t="shared" si="47"/>
        <v/>
      </c>
      <c r="BW77" s="563" t="str">
        <f t="shared" si="47"/>
        <v/>
      </c>
      <c r="BX77" s="563" t="str">
        <f t="shared" si="47"/>
        <v/>
      </c>
      <c r="BY77" s="563" t="str">
        <f t="shared" si="48"/>
        <v/>
      </c>
      <c r="BZ77" s="563" t="str">
        <f t="shared" si="48"/>
        <v/>
      </c>
      <c r="CA77" s="563" t="str">
        <f t="shared" si="48"/>
        <v/>
      </c>
      <c r="CB77" s="563" t="str">
        <f t="shared" si="48"/>
        <v/>
      </c>
      <c r="CC77" s="563" t="str">
        <f t="shared" si="49"/>
        <v/>
      </c>
      <c r="CD77" s="563" t="str">
        <f t="shared" si="49"/>
        <v/>
      </c>
      <c r="CE77" s="563" t="str">
        <f t="shared" si="49"/>
        <v/>
      </c>
      <c r="CF77" s="563" t="str">
        <f t="shared" si="49"/>
        <v/>
      </c>
      <c r="CG77" s="563" t="str">
        <f t="shared" si="54"/>
        <v/>
      </c>
      <c r="CH77" s="445"/>
      <c r="CI77" s="563" t="str">
        <f t="shared" si="32"/>
        <v/>
      </c>
      <c r="CJ77" s="563" t="str">
        <f t="shared" si="32"/>
        <v/>
      </c>
      <c r="CK77" s="563" t="str">
        <f t="shared" si="32"/>
        <v/>
      </c>
      <c r="CL77" s="563" t="str">
        <f t="shared" si="32"/>
        <v xml:space="preserve">
</v>
      </c>
      <c r="CM77" s="563" t="str">
        <f t="shared" si="32"/>
        <v xml:space="preserve">
</v>
      </c>
      <c r="CN77" s="563" t="str">
        <f t="shared" si="32"/>
        <v xml:space="preserve">
</v>
      </c>
      <c r="CO77" s="445"/>
      <c r="CP77" s="445"/>
      <c r="CQ77" s="445"/>
      <c r="CR77" s="445"/>
      <c r="CS77" s="445"/>
      <c r="CT77" s="445"/>
      <c r="CU77" s="445"/>
      <c r="CV77" s="445"/>
      <c r="CW77" s="445"/>
      <c r="CX77" s="445"/>
      <c r="CY77" s="445"/>
      <c r="CZ77" s="445"/>
      <c r="DA77" s="445"/>
      <c r="DB77" s="445"/>
      <c r="DC77" s="445"/>
      <c r="DD77" s="445"/>
      <c r="DE77" s="445"/>
      <c r="DF77" s="445"/>
      <c r="DG77" s="445"/>
      <c r="DH77" s="445"/>
      <c r="DI77" s="445"/>
      <c r="DJ77" s="445"/>
      <c r="DK77" s="445"/>
      <c r="DL77" s="445"/>
      <c r="DM77" s="445"/>
      <c r="DN77" s="445"/>
      <c r="DO77" s="445"/>
      <c r="DP77" s="445"/>
      <c r="DQ77" s="445"/>
      <c r="DR77" s="445"/>
      <c r="DS77" s="445"/>
      <c r="DT77" s="445"/>
      <c r="DU77" s="445"/>
      <c r="DV77" s="445"/>
      <c r="DW77" s="445"/>
      <c r="DX77" s="445"/>
      <c r="DY77" s="445"/>
      <c r="DZ77" s="445"/>
      <c r="EA77" s="445"/>
      <c r="EB77" s="445"/>
      <c r="EC77" s="445"/>
      <c r="ED77" s="445"/>
      <c r="EE77" s="445"/>
      <c r="EF77" s="445"/>
      <c r="EG77" s="445"/>
      <c r="EH77" s="445"/>
      <c r="EI77" s="445"/>
      <c r="EJ77" s="445"/>
      <c r="EK77" s="445"/>
      <c r="EL77" s="445"/>
      <c r="EM77" s="445"/>
      <c r="EN77" s="445"/>
      <c r="EO77" s="445"/>
      <c r="EP77" s="445"/>
      <c r="EQ77" s="445"/>
      <c r="ER77" s="445"/>
      <c r="ES77" s="445"/>
      <c r="ET77" s="445"/>
      <c r="EU77" s="445"/>
      <c r="EV77" s="445"/>
      <c r="EW77" s="445"/>
      <c r="EX77" s="445"/>
      <c r="EY77" s="445"/>
      <c r="EZ77" s="445"/>
      <c r="FA77" s="445"/>
      <c r="FB77" s="445"/>
    </row>
    <row r="78" spans="1:158" s="434" customFormat="1" ht="55.2" hidden="1" customHeight="1">
      <c r="A78" s="659"/>
      <c r="B78" s="520"/>
      <c r="C78" s="520"/>
      <c r="D78" s="519"/>
      <c r="E78" s="520"/>
      <c r="F78" s="520"/>
      <c r="G78" s="520"/>
      <c r="H78" s="520"/>
      <c r="I78" s="520"/>
      <c r="J78" s="520"/>
      <c r="K78" s="520"/>
      <c r="L78" s="520"/>
      <c r="M78" s="520"/>
      <c r="N78" s="520"/>
      <c r="O78" s="520"/>
      <c r="P78" s="520"/>
      <c r="Q78" s="520"/>
      <c r="R78" s="520"/>
      <c r="S78" s="520"/>
      <c r="T78" s="520"/>
      <c r="U78" s="520"/>
      <c r="V78" s="520"/>
      <c r="W78" s="520"/>
      <c r="X78" s="520"/>
      <c r="Y78" s="520"/>
      <c r="Z78" s="520"/>
      <c r="AA78" s="520"/>
      <c r="AB78" s="520"/>
      <c r="AC78" s="520"/>
      <c r="AD78" s="432"/>
      <c r="AE78" s="431"/>
      <c r="AF78" s="433"/>
      <c r="AG78" s="557" t="str">
        <f t="shared" si="33"/>
        <v/>
      </c>
      <c r="AH78" s="558" t="str">
        <f t="shared" si="34"/>
        <v/>
      </c>
      <c r="AI78" s="558" t="str">
        <f t="shared" si="35"/>
        <v/>
      </c>
      <c r="AJ78" s="558" t="str">
        <f t="shared" si="36"/>
        <v/>
      </c>
      <c r="AK78" s="558" t="str">
        <f t="shared" si="37"/>
        <v/>
      </c>
      <c r="AL78" s="558" t="str">
        <f t="shared" si="38"/>
        <v/>
      </c>
      <c r="AM78" s="558" t="str">
        <f t="shared" si="39"/>
        <v/>
      </c>
      <c r="AN78" s="558" t="str">
        <f t="shared" si="40"/>
        <v/>
      </c>
      <c r="AO78" s="557" t="str">
        <f t="shared" si="41"/>
        <v/>
      </c>
      <c r="AP78" s="557" t="str">
        <f t="shared" si="42"/>
        <v/>
      </c>
      <c r="AQ78" s="445"/>
      <c r="AR78" s="559" t="str">
        <f t="shared" si="43"/>
        <v/>
      </c>
      <c r="AS78" s="560" t="str">
        <f t="shared" si="29"/>
        <v/>
      </c>
      <c r="AT78" s="561" t="str">
        <f t="shared" si="44"/>
        <v/>
      </c>
      <c r="AU78" s="561" t="str">
        <f t="shared" si="45"/>
        <v/>
      </c>
      <c r="AV78" s="444"/>
      <c r="AW78" s="558" t="str">
        <f t="shared" si="50"/>
        <v/>
      </c>
      <c r="AX78" s="557" t="str">
        <f t="shared" si="51"/>
        <v/>
      </c>
      <c r="AY78" s="557" t="str">
        <f t="shared" si="52"/>
        <v/>
      </c>
      <c r="AZ78" s="444"/>
      <c r="BA78" s="562" t="str">
        <f t="shared" si="27"/>
        <v/>
      </c>
      <c r="BB78" s="445"/>
      <c r="BC78" s="563" t="str">
        <f t="shared" si="54"/>
        <v/>
      </c>
      <c r="BD78" s="563" t="str">
        <f t="shared" si="54"/>
        <v/>
      </c>
      <c r="BE78" s="563" t="str">
        <f t="shared" si="54"/>
        <v/>
      </c>
      <c r="BF78" s="563" t="str">
        <f t="shared" si="54"/>
        <v/>
      </c>
      <c r="BG78" s="563" t="str">
        <f t="shared" si="54"/>
        <v/>
      </c>
      <c r="BH78" s="563" t="str">
        <f t="shared" si="54"/>
        <v/>
      </c>
      <c r="BI78" s="563" t="str">
        <f t="shared" si="54"/>
        <v/>
      </c>
      <c r="BJ78" s="563" t="str">
        <f t="shared" si="54"/>
        <v/>
      </c>
      <c r="BK78" s="563" t="str">
        <f t="shared" si="54"/>
        <v/>
      </c>
      <c r="BL78" s="563" t="str">
        <f t="shared" si="54"/>
        <v/>
      </c>
      <c r="BM78" s="563" t="str">
        <f t="shared" si="54"/>
        <v/>
      </c>
      <c r="BN78" s="563" t="str">
        <f t="shared" si="53"/>
        <v/>
      </c>
      <c r="BO78" s="563" t="str">
        <f t="shared" si="53"/>
        <v/>
      </c>
      <c r="BP78" s="563" t="str">
        <f t="shared" si="53"/>
        <v/>
      </c>
      <c r="BQ78" s="563" t="str">
        <f t="shared" si="46"/>
        <v/>
      </c>
      <c r="BR78" s="563" t="str">
        <f t="shared" si="46"/>
        <v/>
      </c>
      <c r="BS78" s="563" t="str">
        <f t="shared" si="46"/>
        <v/>
      </c>
      <c r="BT78" s="563" t="str">
        <f t="shared" si="46"/>
        <v/>
      </c>
      <c r="BU78" s="563" t="str">
        <f t="shared" si="47"/>
        <v/>
      </c>
      <c r="BV78" s="563" t="str">
        <f t="shared" si="47"/>
        <v/>
      </c>
      <c r="BW78" s="563" t="str">
        <f t="shared" si="47"/>
        <v/>
      </c>
      <c r="BX78" s="563" t="str">
        <f t="shared" si="47"/>
        <v/>
      </c>
      <c r="BY78" s="563" t="str">
        <f t="shared" si="48"/>
        <v/>
      </c>
      <c r="BZ78" s="563" t="str">
        <f t="shared" si="48"/>
        <v/>
      </c>
      <c r="CA78" s="563" t="str">
        <f t="shared" si="48"/>
        <v/>
      </c>
      <c r="CB78" s="563" t="str">
        <f t="shared" si="48"/>
        <v/>
      </c>
      <c r="CC78" s="563" t="str">
        <f t="shared" si="49"/>
        <v/>
      </c>
      <c r="CD78" s="563" t="str">
        <f t="shared" si="49"/>
        <v/>
      </c>
      <c r="CE78" s="563" t="str">
        <f t="shared" si="49"/>
        <v/>
      </c>
      <c r="CF78" s="563" t="str">
        <f t="shared" si="49"/>
        <v/>
      </c>
      <c r="CG78" s="563" t="str">
        <f t="shared" si="54"/>
        <v/>
      </c>
      <c r="CH78" s="445"/>
      <c r="CI78" s="563" t="str">
        <f t="shared" si="32"/>
        <v/>
      </c>
      <c r="CJ78" s="563" t="str">
        <f t="shared" si="32"/>
        <v/>
      </c>
      <c r="CK78" s="563" t="str">
        <f t="shared" si="32"/>
        <v/>
      </c>
      <c r="CL78" s="563" t="str">
        <f t="shared" si="32"/>
        <v xml:space="preserve">
</v>
      </c>
      <c r="CM78" s="563" t="str">
        <f t="shared" si="32"/>
        <v xml:space="preserve">
</v>
      </c>
      <c r="CN78" s="563" t="str">
        <f t="shared" si="32"/>
        <v xml:space="preserve">
</v>
      </c>
      <c r="CO78" s="445"/>
      <c r="CP78" s="445"/>
      <c r="CQ78" s="445"/>
      <c r="CR78" s="445"/>
      <c r="CS78" s="445"/>
      <c r="CT78" s="445"/>
      <c r="CU78" s="445"/>
      <c r="CV78" s="445"/>
      <c r="CW78" s="445"/>
      <c r="CX78" s="445"/>
      <c r="CY78" s="445"/>
      <c r="CZ78" s="445"/>
      <c r="DA78" s="445"/>
      <c r="DB78" s="445"/>
      <c r="DC78" s="445"/>
      <c r="DD78" s="445"/>
      <c r="DE78" s="445"/>
      <c r="DF78" s="445"/>
      <c r="DG78" s="445"/>
      <c r="DH78" s="445"/>
      <c r="DI78" s="445"/>
      <c r="DJ78" s="445"/>
      <c r="DK78" s="445"/>
      <c r="DL78" s="445"/>
      <c r="DM78" s="445"/>
      <c r="DN78" s="445"/>
      <c r="DO78" s="445"/>
      <c r="DP78" s="445"/>
      <c r="DQ78" s="445"/>
      <c r="DR78" s="445"/>
      <c r="DS78" s="445"/>
      <c r="DT78" s="445"/>
      <c r="DU78" s="445"/>
      <c r="DV78" s="445"/>
      <c r="DW78" s="445"/>
      <c r="DX78" s="445"/>
      <c r="DY78" s="445"/>
      <c r="DZ78" s="445"/>
      <c r="EA78" s="445"/>
      <c r="EB78" s="445"/>
      <c r="EC78" s="445"/>
      <c r="ED78" s="445"/>
      <c r="EE78" s="445"/>
      <c r="EF78" s="445"/>
      <c r="EG78" s="445"/>
      <c r="EH78" s="445"/>
      <c r="EI78" s="445"/>
      <c r="EJ78" s="445"/>
      <c r="EK78" s="445"/>
      <c r="EL78" s="445"/>
      <c r="EM78" s="445"/>
      <c r="EN78" s="445"/>
      <c r="EO78" s="445"/>
      <c r="EP78" s="445"/>
      <c r="EQ78" s="445"/>
      <c r="ER78" s="445"/>
      <c r="ES78" s="445"/>
      <c r="ET78" s="445"/>
      <c r="EU78" s="445"/>
      <c r="EV78" s="445"/>
      <c r="EW78" s="445"/>
      <c r="EX78" s="445"/>
      <c r="EY78" s="445"/>
      <c r="EZ78" s="445"/>
      <c r="FA78" s="445"/>
      <c r="FB78" s="445"/>
    </row>
    <row r="79" spans="1:158" s="434" customFormat="1" ht="55.2" hidden="1" customHeight="1">
      <c r="A79" s="659"/>
      <c r="B79" s="520"/>
      <c r="C79" s="520"/>
      <c r="D79" s="519"/>
      <c r="E79" s="520"/>
      <c r="F79" s="520"/>
      <c r="G79" s="520"/>
      <c r="H79" s="520"/>
      <c r="I79" s="520"/>
      <c r="J79" s="520"/>
      <c r="K79" s="520"/>
      <c r="L79" s="520"/>
      <c r="M79" s="520"/>
      <c r="N79" s="520"/>
      <c r="O79" s="520"/>
      <c r="P79" s="520"/>
      <c r="Q79" s="520"/>
      <c r="R79" s="520"/>
      <c r="S79" s="520"/>
      <c r="T79" s="520"/>
      <c r="U79" s="520"/>
      <c r="V79" s="520"/>
      <c r="W79" s="520"/>
      <c r="X79" s="520"/>
      <c r="Y79" s="520"/>
      <c r="Z79" s="520"/>
      <c r="AA79" s="520"/>
      <c r="AB79" s="520"/>
      <c r="AC79" s="520"/>
      <c r="AD79" s="432"/>
      <c r="AE79" s="431"/>
      <c r="AF79" s="433"/>
      <c r="AG79" s="557" t="str">
        <f t="shared" si="33"/>
        <v/>
      </c>
      <c r="AH79" s="558" t="str">
        <f t="shared" si="34"/>
        <v/>
      </c>
      <c r="AI79" s="558" t="str">
        <f t="shared" si="35"/>
        <v/>
      </c>
      <c r="AJ79" s="558" t="str">
        <f t="shared" si="36"/>
        <v/>
      </c>
      <c r="AK79" s="558" t="str">
        <f t="shared" si="37"/>
        <v/>
      </c>
      <c r="AL79" s="558" t="str">
        <f t="shared" si="38"/>
        <v/>
      </c>
      <c r="AM79" s="558" t="str">
        <f t="shared" si="39"/>
        <v/>
      </c>
      <c r="AN79" s="558" t="str">
        <f t="shared" si="40"/>
        <v/>
      </c>
      <c r="AO79" s="557" t="str">
        <f t="shared" si="41"/>
        <v/>
      </c>
      <c r="AP79" s="557" t="str">
        <f t="shared" si="42"/>
        <v/>
      </c>
      <c r="AQ79" s="445"/>
      <c r="AR79" s="559" t="str">
        <f t="shared" si="43"/>
        <v/>
      </c>
      <c r="AS79" s="560" t="str">
        <f t="shared" si="29"/>
        <v/>
      </c>
      <c r="AT79" s="561" t="str">
        <f t="shared" si="44"/>
        <v/>
      </c>
      <c r="AU79" s="561" t="str">
        <f t="shared" si="45"/>
        <v/>
      </c>
      <c r="AV79" s="444"/>
      <c r="AW79" s="558" t="str">
        <f t="shared" si="50"/>
        <v/>
      </c>
      <c r="AX79" s="557" t="str">
        <f t="shared" si="51"/>
        <v/>
      </c>
      <c r="AY79" s="557" t="str">
        <f t="shared" si="52"/>
        <v/>
      </c>
      <c r="AZ79" s="444"/>
      <c r="BA79" s="562" t="str">
        <f t="shared" si="27"/>
        <v/>
      </c>
      <c r="BB79" s="445"/>
      <c r="BC79" s="563" t="str">
        <f t="shared" si="54"/>
        <v/>
      </c>
      <c r="BD79" s="563" t="str">
        <f t="shared" si="54"/>
        <v/>
      </c>
      <c r="BE79" s="563" t="str">
        <f t="shared" si="54"/>
        <v/>
      </c>
      <c r="BF79" s="563" t="str">
        <f t="shared" si="54"/>
        <v/>
      </c>
      <c r="BG79" s="563" t="str">
        <f t="shared" si="54"/>
        <v/>
      </c>
      <c r="BH79" s="563" t="str">
        <f t="shared" si="54"/>
        <v/>
      </c>
      <c r="BI79" s="563" t="str">
        <f t="shared" si="54"/>
        <v/>
      </c>
      <c r="BJ79" s="563" t="str">
        <f t="shared" si="54"/>
        <v/>
      </c>
      <c r="BK79" s="563" t="str">
        <f t="shared" si="54"/>
        <v/>
      </c>
      <c r="BL79" s="563" t="str">
        <f t="shared" si="54"/>
        <v/>
      </c>
      <c r="BM79" s="563" t="str">
        <f t="shared" si="54"/>
        <v/>
      </c>
      <c r="BN79" s="563" t="str">
        <f t="shared" si="53"/>
        <v/>
      </c>
      <c r="BO79" s="563" t="str">
        <f t="shared" si="53"/>
        <v/>
      </c>
      <c r="BP79" s="563" t="str">
        <f t="shared" si="53"/>
        <v/>
      </c>
      <c r="BQ79" s="563" t="str">
        <f t="shared" si="46"/>
        <v/>
      </c>
      <c r="BR79" s="563" t="str">
        <f t="shared" si="46"/>
        <v/>
      </c>
      <c r="BS79" s="563" t="str">
        <f t="shared" si="46"/>
        <v/>
      </c>
      <c r="BT79" s="563" t="str">
        <f t="shared" si="46"/>
        <v/>
      </c>
      <c r="BU79" s="563" t="str">
        <f t="shared" si="47"/>
        <v/>
      </c>
      <c r="BV79" s="563" t="str">
        <f t="shared" si="47"/>
        <v/>
      </c>
      <c r="BW79" s="563" t="str">
        <f t="shared" si="47"/>
        <v/>
      </c>
      <c r="BX79" s="563" t="str">
        <f t="shared" si="47"/>
        <v/>
      </c>
      <c r="BY79" s="563" t="str">
        <f t="shared" si="48"/>
        <v/>
      </c>
      <c r="BZ79" s="563" t="str">
        <f t="shared" si="48"/>
        <v/>
      </c>
      <c r="CA79" s="563" t="str">
        <f t="shared" si="48"/>
        <v/>
      </c>
      <c r="CB79" s="563" t="str">
        <f t="shared" si="48"/>
        <v/>
      </c>
      <c r="CC79" s="563" t="str">
        <f t="shared" si="49"/>
        <v/>
      </c>
      <c r="CD79" s="563" t="str">
        <f t="shared" si="49"/>
        <v/>
      </c>
      <c r="CE79" s="563" t="str">
        <f t="shared" si="49"/>
        <v/>
      </c>
      <c r="CF79" s="563" t="str">
        <f t="shared" si="49"/>
        <v/>
      </c>
      <c r="CG79" s="563" t="str">
        <f t="shared" si="54"/>
        <v/>
      </c>
      <c r="CH79" s="445"/>
      <c r="CI79" s="563" t="str">
        <f t="shared" si="32"/>
        <v/>
      </c>
      <c r="CJ79" s="563" t="str">
        <f t="shared" si="32"/>
        <v/>
      </c>
      <c r="CK79" s="563" t="str">
        <f t="shared" si="32"/>
        <v/>
      </c>
      <c r="CL79" s="563" t="str">
        <f t="shared" si="32"/>
        <v xml:space="preserve">
</v>
      </c>
      <c r="CM79" s="563" t="str">
        <f t="shared" si="32"/>
        <v xml:space="preserve">
</v>
      </c>
      <c r="CN79" s="563" t="str">
        <f t="shared" si="32"/>
        <v xml:space="preserve">
</v>
      </c>
      <c r="CO79" s="445"/>
      <c r="CP79" s="445"/>
      <c r="CQ79" s="445"/>
      <c r="CR79" s="445"/>
      <c r="CS79" s="445"/>
      <c r="CT79" s="445"/>
      <c r="CU79" s="445"/>
      <c r="CV79" s="445"/>
      <c r="CW79" s="445"/>
      <c r="CX79" s="445"/>
      <c r="CY79" s="445"/>
      <c r="CZ79" s="445"/>
      <c r="DA79" s="445"/>
      <c r="DB79" s="445"/>
      <c r="DC79" s="445"/>
      <c r="DD79" s="445"/>
      <c r="DE79" s="445"/>
      <c r="DF79" s="445"/>
      <c r="DG79" s="445"/>
      <c r="DH79" s="445"/>
      <c r="DI79" s="445"/>
      <c r="DJ79" s="445"/>
      <c r="DK79" s="445"/>
      <c r="DL79" s="445"/>
      <c r="DM79" s="445"/>
      <c r="DN79" s="445"/>
      <c r="DO79" s="445"/>
      <c r="DP79" s="445"/>
      <c r="DQ79" s="445"/>
      <c r="DR79" s="445"/>
      <c r="DS79" s="445"/>
      <c r="DT79" s="445"/>
      <c r="DU79" s="445"/>
      <c r="DV79" s="445"/>
      <c r="DW79" s="445"/>
      <c r="DX79" s="445"/>
      <c r="DY79" s="445"/>
      <c r="DZ79" s="445"/>
      <c r="EA79" s="445"/>
      <c r="EB79" s="445"/>
      <c r="EC79" s="445"/>
      <c r="ED79" s="445"/>
      <c r="EE79" s="445"/>
      <c r="EF79" s="445"/>
      <c r="EG79" s="445"/>
      <c r="EH79" s="445"/>
      <c r="EI79" s="445"/>
      <c r="EJ79" s="445"/>
      <c r="EK79" s="445"/>
      <c r="EL79" s="445"/>
      <c r="EM79" s="445"/>
      <c r="EN79" s="445"/>
      <c r="EO79" s="445"/>
      <c r="EP79" s="445"/>
      <c r="EQ79" s="445"/>
      <c r="ER79" s="445"/>
      <c r="ES79" s="445"/>
      <c r="ET79" s="445"/>
      <c r="EU79" s="445"/>
      <c r="EV79" s="445"/>
      <c r="EW79" s="445"/>
      <c r="EX79" s="445"/>
      <c r="EY79" s="445"/>
      <c r="EZ79" s="445"/>
      <c r="FA79" s="445"/>
      <c r="FB79" s="445"/>
    </row>
    <row r="80" spans="1:158" s="434" customFormat="1" ht="55.2" hidden="1" customHeight="1">
      <c r="A80" s="659"/>
      <c r="B80" s="520"/>
      <c r="C80" s="520"/>
      <c r="D80" s="519"/>
      <c r="E80" s="520"/>
      <c r="F80" s="520"/>
      <c r="G80" s="520"/>
      <c r="H80" s="520"/>
      <c r="I80" s="520"/>
      <c r="J80" s="520"/>
      <c r="K80" s="520"/>
      <c r="L80" s="520"/>
      <c r="M80" s="520"/>
      <c r="N80" s="520"/>
      <c r="O80" s="520"/>
      <c r="P80" s="520"/>
      <c r="Q80" s="520"/>
      <c r="R80" s="520"/>
      <c r="S80" s="520"/>
      <c r="T80" s="520"/>
      <c r="U80" s="520"/>
      <c r="V80" s="520"/>
      <c r="W80" s="520"/>
      <c r="X80" s="520"/>
      <c r="Y80" s="520"/>
      <c r="Z80" s="520"/>
      <c r="AA80" s="520"/>
      <c r="AB80" s="520"/>
      <c r="AC80" s="520"/>
      <c r="AD80" s="432"/>
      <c r="AE80" s="431"/>
      <c r="AF80" s="433"/>
      <c r="AG80" s="557" t="str">
        <f t="shared" si="33"/>
        <v/>
      </c>
      <c r="AH80" s="558" t="str">
        <f t="shared" si="34"/>
        <v/>
      </c>
      <c r="AI80" s="558" t="str">
        <f t="shared" si="35"/>
        <v/>
      </c>
      <c r="AJ80" s="558" t="str">
        <f t="shared" si="36"/>
        <v/>
      </c>
      <c r="AK80" s="558" t="str">
        <f t="shared" si="37"/>
        <v/>
      </c>
      <c r="AL80" s="558" t="str">
        <f t="shared" si="38"/>
        <v/>
      </c>
      <c r="AM80" s="558" t="str">
        <f t="shared" si="39"/>
        <v/>
      </c>
      <c r="AN80" s="558" t="str">
        <f t="shared" si="40"/>
        <v/>
      </c>
      <c r="AO80" s="557" t="str">
        <f t="shared" si="41"/>
        <v/>
      </c>
      <c r="AP80" s="557" t="str">
        <f t="shared" si="42"/>
        <v/>
      </c>
      <c r="AQ80" s="445"/>
      <c r="AR80" s="559" t="str">
        <f t="shared" si="43"/>
        <v/>
      </c>
      <c r="AS80" s="560" t="str">
        <f t="shared" si="29"/>
        <v/>
      </c>
      <c r="AT80" s="561" t="str">
        <f t="shared" si="44"/>
        <v/>
      </c>
      <c r="AU80" s="561" t="str">
        <f t="shared" si="45"/>
        <v/>
      </c>
      <c r="AV80" s="444"/>
      <c r="AW80" s="558" t="str">
        <f t="shared" si="50"/>
        <v/>
      </c>
      <c r="AX80" s="557" t="str">
        <f t="shared" si="51"/>
        <v/>
      </c>
      <c r="AY80" s="557" t="str">
        <f t="shared" si="52"/>
        <v/>
      </c>
      <c r="AZ80" s="444"/>
      <c r="BA80" s="562" t="str">
        <f t="shared" ref="BA80:BA143" si="55">IF(K80="","",J80&amp;"-"&amp;K80)</f>
        <v/>
      </c>
      <c r="BB80" s="445"/>
      <c r="BC80" s="563" t="str">
        <f t="shared" si="54"/>
        <v/>
      </c>
      <c r="BD80" s="563" t="str">
        <f t="shared" si="54"/>
        <v/>
      </c>
      <c r="BE80" s="563" t="str">
        <f t="shared" si="54"/>
        <v/>
      </c>
      <c r="BF80" s="563" t="str">
        <f t="shared" si="54"/>
        <v/>
      </c>
      <c r="BG80" s="563" t="str">
        <f t="shared" si="54"/>
        <v/>
      </c>
      <c r="BH80" s="563" t="str">
        <f t="shared" si="54"/>
        <v/>
      </c>
      <c r="BI80" s="563" t="str">
        <f t="shared" si="54"/>
        <v/>
      </c>
      <c r="BJ80" s="563" t="str">
        <f t="shared" si="54"/>
        <v/>
      </c>
      <c r="BK80" s="563" t="str">
        <f t="shared" si="54"/>
        <v/>
      </c>
      <c r="BL80" s="563" t="str">
        <f t="shared" si="54"/>
        <v/>
      </c>
      <c r="BM80" s="563" t="str">
        <f t="shared" si="54"/>
        <v/>
      </c>
      <c r="BN80" s="563" t="str">
        <f t="shared" si="53"/>
        <v/>
      </c>
      <c r="BO80" s="563" t="str">
        <f t="shared" si="53"/>
        <v/>
      </c>
      <c r="BP80" s="563" t="str">
        <f t="shared" si="53"/>
        <v/>
      </c>
      <c r="BQ80" s="563" t="str">
        <f t="shared" si="46"/>
        <v/>
      </c>
      <c r="BR80" s="563" t="str">
        <f t="shared" si="46"/>
        <v/>
      </c>
      <c r="BS80" s="563" t="str">
        <f t="shared" si="46"/>
        <v/>
      </c>
      <c r="BT80" s="563" t="str">
        <f t="shared" si="46"/>
        <v/>
      </c>
      <c r="BU80" s="563" t="str">
        <f t="shared" si="47"/>
        <v/>
      </c>
      <c r="BV80" s="563" t="str">
        <f t="shared" si="47"/>
        <v/>
      </c>
      <c r="BW80" s="563" t="str">
        <f t="shared" si="47"/>
        <v/>
      </c>
      <c r="BX80" s="563" t="str">
        <f t="shared" si="47"/>
        <v/>
      </c>
      <c r="BY80" s="563" t="str">
        <f t="shared" si="48"/>
        <v/>
      </c>
      <c r="BZ80" s="563" t="str">
        <f t="shared" si="48"/>
        <v/>
      </c>
      <c r="CA80" s="563" t="str">
        <f t="shared" si="48"/>
        <v/>
      </c>
      <c r="CB80" s="563" t="str">
        <f t="shared" si="48"/>
        <v/>
      </c>
      <c r="CC80" s="563" t="str">
        <f t="shared" si="49"/>
        <v/>
      </c>
      <c r="CD80" s="563" t="str">
        <f t="shared" si="49"/>
        <v/>
      </c>
      <c r="CE80" s="563" t="str">
        <f t="shared" si="49"/>
        <v/>
      </c>
      <c r="CF80" s="563" t="str">
        <f t="shared" si="49"/>
        <v/>
      </c>
      <c r="CG80" s="563" t="str">
        <f t="shared" si="54"/>
        <v/>
      </c>
      <c r="CH80" s="445"/>
      <c r="CI80" s="563" t="str">
        <f t="shared" si="32"/>
        <v/>
      </c>
      <c r="CJ80" s="563" t="str">
        <f t="shared" si="32"/>
        <v/>
      </c>
      <c r="CK80" s="563" t="str">
        <f t="shared" si="32"/>
        <v/>
      </c>
      <c r="CL80" s="563" t="str">
        <f t="shared" si="32"/>
        <v xml:space="preserve">
</v>
      </c>
      <c r="CM80" s="563" t="str">
        <f t="shared" si="32"/>
        <v xml:space="preserve">
</v>
      </c>
      <c r="CN80" s="563" t="str">
        <f t="shared" si="32"/>
        <v xml:space="preserve">
</v>
      </c>
      <c r="CO80" s="445"/>
      <c r="CP80" s="445"/>
      <c r="CQ80" s="445"/>
      <c r="CR80" s="445"/>
      <c r="CS80" s="445"/>
      <c r="CT80" s="445"/>
      <c r="CU80" s="445"/>
      <c r="CV80" s="445"/>
      <c r="CW80" s="445"/>
      <c r="CX80" s="445"/>
      <c r="CY80" s="445"/>
      <c r="CZ80" s="445"/>
      <c r="DA80" s="445"/>
      <c r="DB80" s="445"/>
      <c r="DC80" s="445"/>
      <c r="DD80" s="445"/>
      <c r="DE80" s="445"/>
      <c r="DF80" s="445"/>
      <c r="DG80" s="445"/>
      <c r="DH80" s="445"/>
      <c r="DI80" s="445"/>
      <c r="DJ80" s="445"/>
      <c r="DK80" s="445"/>
      <c r="DL80" s="445"/>
      <c r="DM80" s="445"/>
      <c r="DN80" s="445"/>
      <c r="DO80" s="445"/>
      <c r="DP80" s="445"/>
      <c r="DQ80" s="445"/>
      <c r="DR80" s="445"/>
      <c r="DS80" s="445"/>
      <c r="DT80" s="445"/>
      <c r="DU80" s="445"/>
      <c r="DV80" s="445"/>
      <c r="DW80" s="445"/>
      <c r="DX80" s="445"/>
      <c r="DY80" s="445"/>
      <c r="DZ80" s="445"/>
      <c r="EA80" s="445"/>
      <c r="EB80" s="445"/>
      <c r="EC80" s="445"/>
      <c r="ED80" s="445"/>
      <c r="EE80" s="445"/>
      <c r="EF80" s="445"/>
      <c r="EG80" s="445"/>
      <c r="EH80" s="445"/>
      <c r="EI80" s="445"/>
      <c r="EJ80" s="445"/>
      <c r="EK80" s="445"/>
      <c r="EL80" s="445"/>
      <c r="EM80" s="445"/>
      <c r="EN80" s="445"/>
      <c r="EO80" s="445"/>
      <c r="EP80" s="445"/>
      <c r="EQ80" s="445"/>
      <c r="ER80" s="445"/>
      <c r="ES80" s="445"/>
      <c r="ET80" s="445"/>
      <c r="EU80" s="445"/>
      <c r="EV80" s="445"/>
      <c r="EW80" s="445"/>
      <c r="EX80" s="445"/>
      <c r="EY80" s="445"/>
      <c r="EZ80" s="445"/>
      <c r="FA80" s="445"/>
      <c r="FB80" s="445"/>
    </row>
    <row r="81" spans="1:158" s="463" customFormat="1" ht="55.2" hidden="1" customHeight="1">
      <c r="A81" s="659"/>
      <c r="B81" s="520"/>
      <c r="C81" s="520"/>
      <c r="D81" s="519"/>
      <c r="E81" s="520"/>
      <c r="F81" s="520"/>
      <c r="G81" s="520"/>
      <c r="H81" s="520"/>
      <c r="I81" s="520"/>
      <c r="J81" s="520"/>
      <c r="K81" s="520"/>
      <c r="L81" s="520"/>
      <c r="M81" s="520"/>
      <c r="N81" s="520"/>
      <c r="O81" s="520"/>
      <c r="P81" s="520"/>
      <c r="Q81" s="520"/>
      <c r="R81" s="520"/>
      <c r="S81" s="520"/>
      <c r="T81" s="520"/>
      <c r="U81" s="520"/>
      <c r="V81" s="520"/>
      <c r="W81" s="520"/>
      <c r="X81" s="520"/>
      <c r="Y81" s="520"/>
      <c r="Z81" s="520"/>
      <c r="AA81" s="520"/>
      <c r="AB81" s="520"/>
      <c r="AC81" s="520"/>
      <c r="AD81" s="432"/>
      <c r="AE81" s="431"/>
      <c r="AF81" s="433"/>
      <c r="AG81" s="557" t="str">
        <f t="shared" si="33"/>
        <v/>
      </c>
      <c r="AH81" s="558" t="str">
        <f t="shared" si="34"/>
        <v/>
      </c>
      <c r="AI81" s="558" t="str">
        <f t="shared" si="35"/>
        <v/>
      </c>
      <c r="AJ81" s="558" t="str">
        <f t="shared" si="36"/>
        <v/>
      </c>
      <c r="AK81" s="558" t="str">
        <f t="shared" si="37"/>
        <v/>
      </c>
      <c r="AL81" s="558" t="str">
        <f t="shared" si="38"/>
        <v/>
      </c>
      <c r="AM81" s="558" t="str">
        <f t="shared" si="39"/>
        <v/>
      </c>
      <c r="AN81" s="558" t="str">
        <f t="shared" si="40"/>
        <v/>
      </c>
      <c r="AO81" s="557" t="str">
        <f t="shared" si="41"/>
        <v/>
      </c>
      <c r="AP81" s="557" t="str">
        <f t="shared" si="42"/>
        <v/>
      </c>
      <c r="AQ81" s="445"/>
      <c r="AR81" s="559" t="str">
        <f t="shared" si="43"/>
        <v/>
      </c>
      <c r="AS81" s="560" t="str">
        <f t="shared" si="29"/>
        <v/>
      </c>
      <c r="AT81" s="561" t="str">
        <f t="shared" si="44"/>
        <v/>
      </c>
      <c r="AU81" s="561" t="str">
        <f t="shared" si="45"/>
        <v/>
      </c>
      <c r="AV81" s="444"/>
      <c r="AW81" s="558" t="str">
        <f t="shared" si="50"/>
        <v/>
      </c>
      <c r="AX81" s="557" t="str">
        <f t="shared" si="51"/>
        <v/>
      </c>
      <c r="AY81" s="557" t="str">
        <f t="shared" si="52"/>
        <v/>
      </c>
      <c r="AZ81" s="444"/>
      <c r="BA81" s="562" t="str">
        <f t="shared" si="55"/>
        <v/>
      </c>
      <c r="BB81" s="445"/>
      <c r="BC81" s="563" t="str">
        <f t="shared" si="54"/>
        <v/>
      </c>
      <c r="BD81" s="563" t="str">
        <f t="shared" si="54"/>
        <v/>
      </c>
      <c r="BE81" s="563" t="str">
        <f t="shared" si="54"/>
        <v/>
      </c>
      <c r="BF81" s="563" t="str">
        <f t="shared" si="54"/>
        <v/>
      </c>
      <c r="BG81" s="563" t="str">
        <f t="shared" si="54"/>
        <v/>
      </c>
      <c r="BH81" s="563" t="str">
        <f t="shared" si="54"/>
        <v/>
      </c>
      <c r="BI81" s="563" t="str">
        <f t="shared" si="54"/>
        <v/>
      </c>
      <c r="BJ81" s="563" t="str">
        <f t="shared" si="54"/>
        <v/>
      </c>
      <c r="BK81" s="563" t="str">
        <f t="shared" si="54"/>
        <v/>
      </c>
      <c r="BL81" s="563" t="str">
        <f t="shared" si="54"/>
        <v/>
      </c>
      <c r="BM81" s="563" t="str">
        <f t="shared" si="54"/>
        <v/>
      </c>
      <c r="BN81" s="563" t="str">
        <f t="shared" si="53"/>
        <v/>
      </c>
      <c r="BO81" s="563" t="str">
        <f t="shared" si="53"/>
        <v/>
      </c>
      <c r="BP81" s="563" t="str">
        <f t="shared" si="53"/>
        <v/>
      </c>
      <c r="BQ81" s="563" t="str">
        <f t="shared" si="46"/>
        <v/>
      </c>
      <c r="BR81" s="563" t="str">
        <f t="shared" si="46"/>
        <v/>
      </c>
      <c r="BS81" s="563" t="str">
        <f t="shared" si="46"/>
        <v/>
      </c>
      <c r="BT81" s="563" t="str">
        <f t="shared" si="46"/>
        <v/>
      </c>
      <c r="BU81" s="563" t="str">
        <f t="shared" si="47"/>
        <v/>
      </c>
      <c r="BV81" s="563" t="str">
        <f t="shared" si="47"/>
        <v/>
      </c>
      <c r="BW81" s="563" t="str">
        <f t="shared" si="47"/>
        <v/>
      </c>
      <c r="BX81" s="563" t="str">
        <f t="shared" si="47"/>
        <v/>
      </c>
      <c r="BY81" s="563" t="str">
        <f t="shared" si="48"/>
        <v/>
      </c>
      <c r="BZ81" s="563" t="str">
        <f t="shared" si="48"/>
        <v/>
      </c>
      <c r="CA81" s="563" t="str">
        <f t="shared" si="48"/>
        <v/>
      </c>
      <c r="CB81" s="563" t="str">
        <f t="shared" si="48"/>
        <v/>
      </c>
      <c r="CC81" s="563" t="str">
        <f t="shared" si="49"/>
        <v/>
      </c>
      <c r="CD81" s="563" t="str">
        <f t="shared" si="49"/>
        <v/>
      </c>
      <c r="CE81" s="563" t="str">
        <f t="shared" si="49"/>
        <v/>
      </c>
      <c r="CF81" s="563" t="str">
        <f t="shared" si="49"/>
        <v/>
      </c>
      <c r="CG81" s="563" t="str">
        <f t="shared" si="54"/>
        <v/>
      </c>
      <c r="CH81" s="445"/>
      <c r="CI81" s="563" t="str">
        <f t="shared" si="32"/>
        <v/>
      </c>
      <c r="CJ81" s="563" t="str">
        <f t="shared" si="32"/>
        <v/>
      </c>
      <c r="CK81" s="563" t="str">
        <f t="shared" si="32"/>
        <v/>
      </c>
      <c r="CL81" s="563" t="str">
        <f t="shared" si="32"/>
        <v xml:space="preserve">
</v>
      </c>
      <c r="CM81" s="563" t="str">
        <f t="shared" si="32"/>
        <v xml:space="preserve">
</v>
      </c>
      <c r="CN81" s="563" t="str">
        <f t="shared" si="32"/>
        <v xml:space="preserve">
</v>
      </c>
      <c r="CO81" s="444"/>
      <c r="CP81" s="444"/>
      <c r="CQ81" s="444"/>
      <c r="CR81" s="444"/>
      <c r="CS81" s="444"/>
      <c r="CT81" s="444"/>
      <c r="CU81" s="444"/>
      <c r="CV81" s="444"/>
      <c r="CW81" s="444"/>
      <c r="CX81" s="444"/>
      <c r="CY81" s="444"/>
      <c r="CZ81" s="444"/>
      <c r="DA81" s="444"/>
      <c r="DB81" s="444"/>
      <c r="DC81" s="444"/>
      <c r="DD81" s="444"/>
      <c r="DE81" s="444"/>
      <c r="DF81" s="444"/>
      <c r="DG81" s="444"/>
      <c r="DH81" s="444"/>
      <c r="DI81" s="444"/>
      <c r="DJ81" s="444"/>
      <c r="DK81" s="444"/>
      <c r="DL81" s="444"/>
      <c r="DM81" s="444"/>
      <c r="DN81" s="444"/>
      <c r="DO81" s="444"/>
      <c r="DP81" s="444"/>
      <c r="DQ81" s="444"/>
      <c r="DR81" s="444"/>
      <c r="DS81" s="444"/>
      <c r="DT81" s="444"/>
      <c r="DU81" s="444"/>
      <c r="DV81" s="444"/>
      <c r="DW81" s="444"/>
      <c r="DX81" s="444"/>
      <c r="DY81" s="444"/>
      <c r="DZ81" s="444"/>
      <c r="EA81" s="444"/>
      <c r="EB81" s="444"/>
      <c r="EC81" s="444"/>
      <c r="ED81" s="444"/>
      <c r="EE81" s="444"/>
      <c r="EF81" s="444"/>
      <c r="EG81" s="444"/>
      <c r="EH81" s="444"/>
      <c r="EI81" s="444"/>
      <c r="EJ81" s="444"/>
      <c r="EK81" s="444"/>
      <c r="EL81" s="444"/>
      <c r="EM81" s="444"/>
      <c r="EN81" s="444"/>
      <c r="EO81" s="444"/>
      <c r="EP81" s="444"/>
      <c r="EQ81" s="444"/>
      <c r="ER81" s="444"/>
      <c r="ES81" s="444"/>
      <c r="ET81" s="444"/>
      <c r="EU81" s="444"/>
      <c r="EV81" s="444"/>
      <c r="EW81" s="444"/>
      <c r="EX81" s="444"/>
      <c r="EY81" s="444"/>
      <c r="EZ81" s="444"/>
      <c r="FA81" s="444"/>
      <c r="FB81" s="444"/>
    </row>
    <row r="82" spans="1:158" s="463" customFormat="1" ht="55.2" hidden="1" customHeight="1">
      <c r="A82" s="659"/>
      <c r="B82" s="520"/>
      <c r="C82" s="520"/>
      <c r="D82" s="519"/>
      <c r="E82" s="520"/>
      <c r="F82" s="520"/>
      <c r="G82" s="520"/>
      <c r="H82" s="520"/>
      <c r="I82" s="520"/>
      <c r="J82" s="520"/>
      <c r="K82" s="520"/>
      <c r="L82" s="520"/>
      <c r="M82" s="520"/>
      <c r="N82" s="520"/>
      <c r="O82" s="520"/>
      <c r="P82" s="520"/>
      <c r="Q82" s="520"/>
      <c r="R82" s="520"/>
      <c r="S82" s="520"/>
      <c r="T82" s="520"/>
      <c r="U82" s="520"/>
      <c r="V82" s="520"/>
      <c r="W82" s="520"/>
      <c r="X82" s="520"/>
      <c r="Y82" s="520"/>
      <c r="Z82" s="520"/>
      <c r="AA82" s="520"/>
      <c r="AB82" s="520"/>
      <c r="AC82" s="520"/>
      <c r="AD82" s="432"/>
      <c r="AE82" s="431"/>
      <c r="AF82" s="433"/>
      <c r="AG82" s="557" t="str">
        <f t="shared" si="33"/>
        <v/>
      </c>
      <c r="AH82" s="558" t="str">
        <f t="shared" si="34"/>
        <v/>
      </c>
      <c r="AI82" s="558" t="str">
        <f t="shared" si="35"/>
        <v/>
      </c>
      <c r="AJ82" s="558" t="str">
        <f t="shared" si="36"/>
        <v/>
      </c>
      <c r="AK82" s="558" t="str">
        <f t="shared" si="37"/>
        <v/>
      </c>
      <c r="AL82" s="558" t="str">
        <f t="shared" si="38"/>
        <v/>
      </c>
      <c r="AM82" s="558" t="str">
        <f t="shared" si="39"/>
        <v/>
      </c>
      <c r="AN82" s="558" t="str">
        <f t="shared" si="40"/>
        <v/>
      </c>
      <c r="AO82" s="557" t="str">
        <f t="shared" si="41"/>
        <v/>
      </c>
      <c r="AP82" s="557" t="str">
        <f t="shared" si="42"/>
        <v/>
      </c>
      <c r="AQ82" s="445"/>
      <c r="AR82" s="559" t="str">
        <f t="shared" si="43"/>
        <v/>
      </c>
      <c r="AS82" s="560" t="str">
        <f t="shared" si="29"/>
        <v/>
      </c>
      <c r="AT82" s="561" t="str">
        <f t="shared" si="44"/>
        <v/>
      </c>
      <c r="AU82" s="561" t="str">
        <f t="shared" si="45"/>
        <v/>
      </c>
      <c r="AV82" s="444"/>
      <c r="AW82" s="558" t="str">
        <f t="shared" si="50"/>
        <v/>
      </c>
      <c r="AX82" s="557" t="str">
        <f t="shared" si="51"/>
        <v/>
      </c>
      <c r="AY82" s="557" t="str">
        <f t="shared" si="52"/>
        <v/>
      </c>
      <c r="AZ82" s="444"/>
      <c r="BA82" s="562" t="str">
        <f t="shared" si="55"/>
        <v/>
      </c>
      <c r="BB82" s="445"/>
      <c r="BC82" s="563" t="str">
        <f t="shared" si="54"/>
        <v/>
      </c>
      <c r="BD82" s="563" t="str">
        <f t="shared" si="54"/>
        <v/>
      </c>
      <c r="BE82" s="563" t="str">
        <f t="shared" si="54"/>
        <v/>
      </c>
      <c r="BF82" s="563" t="str">
        <f t="shared" si="54"/>
        <v/>
      </c>
      <c r="BG82" s="563" t="str">
        <f t="shared" si="54"/>
        <v/>
      </c>
      <c r="BH82" s="563" t="str">
        <f t="shared" si="54"/>
        <v/>
      </c>
      <c r="BI82" s="563" t="str">
        <f t="shared" si="54"/>
        <v/>
      </c>
      <c r="BJ82" s="563" t="str">
        <f t="shared" si="54"/>
        <v/>
      </c>
      <c r="BK82" s="563" t="str">
        <f t="shared" si="54"/>
        <v/>
      </c>
      <c r="BL82" s="563" t="str">
        <f t="shared" si="54"/>
        <v/>
      </c>
      <c r="BM82" s="563" t="str">
        <f t="shared" si="54"/>
        <v/>
      </c>
      <c r="BN82" s="563" t="str">
        <f t="shared" si="53"/>
        <v/>
      </c>
      <c r="BO82" s="563" t="str">
        <f t="shared" si="53"/>
        <v/>
      </c>
      <c r="BP82" s="563" t="str">
        <f t="shared" si="53"/>
        <v/>
      </c>
      <c r="BQ82" s="563" t="str">
        <f t="shared" si="46"/>
        <v/>
      </c>
      <c r="BR82" s="563" t="str">
        <f t="shared" si="46"/>
        <v/>
      </c>
      <c r="BS82" s="563" t="str">
        <f t="shared" si="46"/>
        <v/>
      </c>
      <c r="BT82" s="563" t="str">
        <f t="shared" si="46"/>
        <v/>
      </c>
      <c r="BU82" s="563" t="str">
        <f t="shared" si="47"/>
        <v/>
      </c>
      <c r="BV82" s="563" t="str">
        <f t="shared" si="47"/>
        <v/>
      </c>
      <c r="BW82" s="563" t="str">
        <f t="shared" si="47"/>
        <v/>
      </c>
      <c r="BX82" s="563" t="str">
        <f t="shared" si="47"/>
        <v/>
      </c>
      <c r="BY82" s="563" t="str">
        <f t="shared" si="48"/>
        <v/>
      </c>
      <c r="BZ82" s="563" t="str">
        <f t="shared" si="48"/>
        <v/>
      </c>
      <c r="CA82" s="563" t="str">
        <f t="shared" si="48"/>
        <v/>
      </c>
      <c r="CB82" s="563" t="str">
        <f t="shared" si="48"/>
        <v/>
      </c>
      <c r="CC82" s="563" t="str">
        <f t="shared" si="49"/>
        <v/>
      </c>
      <c r="CD82" s="563" t="str">
        <f t="shared" si="49"/>
        <v/>
      </c>
      <c r="CE82" s="563" t="str">
        <f t="shared" si="49"/>
        <v/>
      </c>
      <c r="CF82" s="563" t="str">
        <f t="shared" si="49"/>
        <v/>
      </c>
      <c r="CG82" s="563" t="str">
        <f t="shared" si="54"/>
        <v/>
      </c>
      <c r="CH82" s="445"/>
      <c r="CI82" s="563" t="str">
        <f t="shared" si="32"/>
        <v/>
      </c>
      <c r="CJ82" s="563" t="str">
        <f t="shared" si="32"/>
        <v/>
      </c>
      <c r="CK82" s="563" t="str">
        <f t="shared" si="32"/>
        <v/>
      </c>
      <c r="CL82" s="563" t="str">
        <f t="shared" si="32"/>
        <v xml:space="preserve">
</v>
      </c>
      <c r="CM82" s="563" t="str">
        <f t="shared" si="32"/>
        <v xml:space="preserve">
</v>
      </c>
      <c r="CN82" s="563" t="str">
        <f t="shared" si="32"/>
        <v xml:space="preserve">
</v>
      </c>
      <c r="CO82" s="444"/>
      <c r="CP82" s="444"/>
      <c r="CQ82" s="444"/>
      <c r="CR82" s="444"/>
      <c r="CS82" s="444"/>
      <c r="CT82" s="444"/>
      <c r="CU82" s="444"/>
      <c r="CV82" s="444"/>
      <c r="CW82" s="444"/>
      <c r="CX82" s="444"/>
      <c r="CY82" s="444"/>
      <c r="CZ82" s="444"/>
      <c r="DA82" s="444"/>
      <c r="DB82" s="444"/>
      <c r="DC82" s="444"/>
      <c r="DD82" s="444"/>
      <c r="DE82" s="444"/>
      <c r="DF82" s="444"/>
      <c r="DG82" s="444"/>
      <c r="DH82" s="444"/>
      <c r="DI82" s="444"/>
      <c r="DJ82" s="444"/>
      <c r="DK82" s="444"/>
      <c r="DL82" s="444"/>
      <c r="DM82" s="444"/>
      <c r="DN82" s="444"/>
      <c r="DO82" s="444"/>
      <c r="DP82" s="444"/>
      <c r="DQ82" s="444"/>
      <c r="DR82" s="444"/>
      <c r="DS82" s="444"/>
      <c r="DT82" s="444"/>
      <c r="DU82" s="444"/>
      <c r="DV82" s="444"/>
      <c r="DW82" s="444"/>
      <c r="DX82" s="444"/>
      <c r="DY82" s="444"/>
      <c r="DZ82" s="444"/>
      <c r="EA82" s="444"/>
      <c r="EB82" s="444"/>
      <c r="EC82" s="444"/>
      <c r="ED82" s="444"/>
      <c r="EE82" s="444"/>
      <c r="EF82" s="444"/>
      <c r="EG82" s="444"/>
      <c r="EH82" s="444"/>
      <c r="EI82" s="444"/>
      <c r="EJ82" s="444"/>
      <c r="EK82" s="444"/>
      <c r="EL82" s="444"/>
      <c r="EM82" s="444"/>
      <c r="EN82" s="444"/>
      <c r="EO82" s="444"/>
      <c r="EP82" s="444"/>
      <c r="EQ82" s="444"/>
      <c r="ER82" s="444"/>
      <c r="ES82" s="444"/>
      <c r="ET82" s="444"/>
      <c r="EU82" s="444"/>
      <c r="EV82" s="444"/>
      <c r="EW82" s="444"/>
      <c r="EX82" s="444"/>
      <c r="EY82" s="444"/>
      <c r="EZ82" s="444"/>
      <c r="FA82" s="444"/>
      <c r="FB82" s="444"/>
    </row>
    <row r="83" spans="1:158" s="434" customFormat="1" ht="55.2" hidden="1" customHeight="1">
      <c r="A83" s="659"/>
      <c r="B83" s="520"/>
      <c r="C83" s="520"/>
      <c r="D83" s="519"/>
      <c r="E83" s="520"/>
      <c r="F83" s="520"/>
      <c r="G83" s="520"/>
      <c r="H83" s="520"/>
      <c r="I83" s="520"/>
      <c r="J83" s="520"/>
      <c r="K83" s="520"/>
      <c r="L83" s="520"/>
      <c r="M83" s="520"/>
      <c r="N83" s="520"/>
      <c r="O83" s="520"/>
      <c r="P83" s="520"/>
      <c r="Q83" s="520"/>
      <c r="R83" s="520"/>
      <c r="S83" s="520"/>
      <c r="T83" s="520"/>
      <c r="U83" s="520"/>
      <c r="V83" s="520"/>
      <c r="W83" s="520"/>
      <c r="X83" s="520"/>
      <c r="Y83" s="520"/>
      <c r="Z83" s="520"/>
      <c r="AA83" s="520"/>
      <c r="AB83" s="520"/>
      <c r="AC83" s="520"/>
      <c r="AD83" s="432"/>
      <c r="AE83" s="431"/>
      <c r="AF83" s="433"/>
      <c r="AG83" s="557" t="str">
        <f t="shared" si="33"/>
        <v/>
      </c>
      <c r="AH83" s="558" t="str">
        <f t="shared" si="34"/>
        <v/>
      </c>
      <c r="AI83" s="558" t="str">
        <f t="shared" si="35"/>
        <v/>
      </c>
      <c r="AJ83" s="558" t="str">
        <f t="shared" si="36"/>
        <v/>
      </c>
      <c r="AK83" s="558" t="str">
        <f t="shared" si="37"/>
        <v/>
      </c>
      <c r="AL83" s="558" t="str">
        <f t="shared" si="38"/>
        <v/>
      </c>
      <c r="AM83" s="558" t="str">
        <f t="shared" si="39"/>
        <v/>
      </c>
      <c r="AN83" s="558" t="str">
        <f t="shared" si="40"/>
        <v/>
      </c>
      <c r="AO83" s="557" t="str">
        <f t="shared" si="41"/>
        <v/>
      </c>
      <c r="AP83" s="557" t="str">
        <f t="shared" si="42"/>
        <v/>
      </c>
      <c r="AQ83" s="445"/>
      <c r="AR83" s="559" t="str">
        <f t="shared" si="43"/>
        <v/>
      </c>
      <c r="AS83" s="560" t="str">
        <f t="shared" si="29"/>
        <v/>
      </c>
      <c r="AT83" s="561" t="str">
        <f t="shared" si="44"/>
        <v/>
      </c>
      <c r="AU83" s="561" t="str">
        <f t="shared" si="45"/>
        <v/>
      </c>
      <c r="AV83" s="444"/>
      <c r="AW83" s="558" t="str">
        <f t="shared" si="50"/>
        <v/>
      </c>
      <c r="AX83" s="557" t="str">
        <f t="shared" si="51"/>
        <v/>
      </c>
      <c r="AY83" s="557" t="str">
        <f t="shared" si="52"/>
        <v/>
      </c>
      <c r="AZ83" s="444"/>
      <c r="BA83" s="562" t="str">
        <f t="shared" si="55"/>
        <v/>
      </c>
      <c r="BB83" s="445"/>
      <c r="BC83" s="563" t="str">
        <f t="shared" si="54"/>
        <v/>
      </c>
      <c r="BD83" s="563" t="str">
        <f t="shared" si="54"/>
        <v/>
      </c>
      <c r="BE83" s="563" t="str">
        <f t="shared" si="54"/>
        <v/>
      </c>
      <c r="BF83" s="563" t="str">
        <f t="shared" si="54"/>
        <v/>
      </c>
      <c r="BG83" s="563" t="str">
        <f t="shared" si="54"/>
        <v/>
      </c>
      <c r="BH83" s="563" t="str">
        <f t="shared" si="54"/>
        <v/>
      </c>
      <c r="BI83" s="563" t="str">
        <f t="shared" si="54"/>
        <v/>
      </c>
      <c r="BJ83" s="563" t="str">
        <f t="shared" si="54"/>
        <v/>
      </c>
      <c r="BK83" s="563" t="str">
        <f t="shared" si="54"/>
        <v/>
      </c>
      <c r="BL83" s="563" t="str">
        <f t="shared" si="54"/>
        <v/>
      </c>
      <c r="BM83" s="563" t="str">
        <f t="shared" si="54"/>
        <v/>
      </c>
      <c r="BN83" s="563" t="str">
        <f t="shared" si="53"/>
        <v/>
      </c>
      <c r="BO83" s="563" t="str">
        <f t="shared" si="53"/>
        <v/>
      </c>
      <c r="BP83" s="563" t="str">
        <f t="shared" si="53"/>
        <v/>
      </c>
      <c r="BQ83" s="563" t="str">
        <f t="shared" si="46"/>
        <v/>
      </c>
      <c r="BR83" s="563" t="str">
        <f t="shared" si="46"/>
        <v/>
      </c>
      <c r="BS83" s="563" t="str">
        <f t="shared" si="46"/>
        <v/>
      </c>
      <c r="BT83" s="563" t="str">
        <f t="shared" si="46"/>
        <v/>
      </c>
      <c r="BU83" s="563" t="str">
        <f t="shared" si="47"/>
        <v/>
      </c>
      <c r="BV83" s="563" t="str">
        <f t="shared" si="47"/>
        <v/>
      </c>
      <c r="BW83" s="563" t="str">
        <f t="shared" si="47"/>
        <v/>
      </c>
      <c r="BX83" s="563" t="str">
        <f t="shared" si="47"/>
        <v/>
      </c>
      <c r="BY83" s="563" t="str">
        <f t="shared" si="48"/>
        <v/>
      </c>
      <c r="BZ83" s="563" t="str">
        <f t="shared" si="48"/>
        <v/>
      </c>
      <c r="CA83" s="563" t="str">
        <f t="shared" si="48"/>
        <v/>
      </c>
      <c r="CB83" s="563" t="str">
        <f t="shared" si="48"/>
        <v/>
      </c>
      <c r="CC83" s="563" t="str">
        <f t="shared" si="49"/>
        <v/>
      </c>
      <c r="CD83" s="563" t="str">
        <f t="shared" si="49"/>
        <v/>
      </c>
      <c r="CE83" s="563" t="str">
        <f t="shared" si="49"/>
        <v/>
      </c>
      <c r="CF83" s="563" t="str">
        <f t="shared" si="49"/>
        <v/>
      </c>
      <c r="CG83" s="563" t="str">
        <f t="shared" si="54"/>
        <v/>
      </c>
      <c r="CH83" s="445"/>
      <c r="CI83" s="563" t="str">
        <f t="shared" si="32"/>
        <v/>
      </c>
      <c r="CJ83" s="563" t="str">
        <f t="shared" si="32"/>
        <v/>
      </c>
      <c r="CK83" s="563" t="str">
        <f t="shared" si="32"/>
        <v/>
      </c>
      <c r="CL83" s="563" t="str">
        <f t="shared" si="32"/>
        <v xml:space="preserve">
</v>
      </c>
      <c r="CM83" s="563" t="str">
        <f t="shared" si="32"/>
        <v xml:space="preserve">
</v>
      </c>
      <c r="CN83" s="563" t="str">
        <f t="shared" si="32"/>
        <v xml:space="preserve">
</v>
      </c>
      <c r="CO83" s="445"/>
      <c r="CP83" s="445"/>
      <c r="CQ83" s="445"/>
      <c r="CR83" s="445"/>
      <c r="CS83" s="445"/>
      <c r="CT83" s="445"/>
      <c r="CU83" s="445"/>
      <c r="CV83" s="445"/>
      <c r="CW83" s="445"/>
      <c r="CX83" s="445"/>
      <c r="CY83" s="445"/>
      <c r="CZ83" s="445"/>
      <c r="DA83" s="445"/>
      <c r="DB83" s="445"/>
      <c r="DC83" s="445"/>
      <c r="DD83" s="445"/>
      <c r="DE83" s="445"/>
      <c r="DF83" s="445"/>
      <c r="DG83" s="445"/>
      <c r="DH83" s="445"/>
      <c r="DI83" s="445"/>
      <c r="DJ83" s="445"/>
      <c r="DK83" s="445"/>
      <c r="DL83" s="445"/>
      <c r="DM83" s="445"/>
      <c r="DN83" s="445"/>
      <c r="DO83" s="445"/>
      <c r="DP83" s="445"/>
      <c r="DQ83" s="445"/>
      <c r="DR83" s="445"/>
      <c r="DS83" s="445"/>
      <c r="DT83" s="445"/>
      <c r="DU83" s="445"/>
      <c r="DV83" s="445"/>
      <c r="DW83" s="445"/>
      <c r="DX83" s="445"/>
      <c r="DY83" s="445"/>
      <c r="DZ83" s="445"/>
      <c r="EA83" s="445"/>
      <c r="EB83" s="445"/>
      <c r="EC83" s="445"/>
      <c r="ED83" s="445"/>
      <c r="EE83" s="445"/>
      <c r="EF83" s="445"/>
      <c r="EG83" s="445"/>
      <c r="EH83" s="445"/>
      <c r="EI83" s="445"/>
      <c r="EJ83" s="445"/>
      <c r="EK83" s="445"/>
      <c r="EL83" s="445"/>
      <c r="EM83" s="445"/>
      <c r="EN83" s="445"/>
      <c r="EO83" s="445"/>
      <c r="EP83" s="445"/>
      <c r="EQ83" s="445"/>
      <c r="ER83" s="445"/>
      <c r="ES83" s="445"/>
      <c r="ET83" s="445"/>
      <c r="EU83" s="445"/>
      <c r="EV83" s="445"/>
      <c r="EW83" s="445"/>
      <c r="EX83" s="445"/>
      <c r="EY83" s="445"/>
      <c r="EZ83" s="445"/>
      <c r="FA83" s="445"/>
      <c r="FB83" s="445"/>
    </row>
    <row r="84" spans="1:158" s="434" customFormat="1" ht="55.2" hidden="1" customHeight="1">
      <c r="A84" s="659"/>
      <c r="B84" s="520"/>
      <c r="C84" s="520"/>
      <c r="D84" s="519"/>
      <c r="E84" s="520"/>
      <c r="F84" s="520"/>
      <c r="G84" s="520"/>
      <c r="H84" s="520"/>
      <c r="I84" s="520"/>
      <c r="J84" s="520"/>
      <c r="K84" s="520"/>
      <c r="L84" s="520"/>
      <c r="M84" s="520"/>
      <c r="N84" s="520"/>
      <c r="O84" s="520"/>
      <c r="P84" s="520"/>
      <c r="Q84" s="520"/>
      <c r="R84" s="520"/>
      <c r="S84" s="520"/>
      <c r="T84" s="520"/>
      <c r="U84" s="520"/>
      <c r="V84" s="520"/>
      <c r="W84" s="520"/>
      <c r="X84" s="520"/>
      <c r="Y84" s="520"/>
      <c r="Z84" s="520"/>
      <c r="AA84" s="520"/>
      <c r="AB84" s="520"/>
      <c r="AC84" s="520"/>
      <c r="AD84" s="432"/>
      <c r="AE84" s="431"/>
      <c r="AF84" s="433"/>
      <c r="AG84" s="557" t="str">
        <f t="shared" si="33"/>
        <v/>
      </c>
      <c r="AH84" s="558" t="str">
        <f t="shared" si="34"/>
        <v/>
      </c>
      <c r="AI84" s="558" t="str">
        <f t="shared" si="35"/>
        <v/>
      </c>
      <c r="AJ84" s="558" t="str">
        <f t="shared" si="36"/>
        <v/>
      </c>
      <c r="AK84" s="558" t="str">
        <f t="shared" si="37"/>
        <v/>
      </c>
      <c r="AL84" s="558" t="str">
        <f t="shared" si="38"/>
        <v/>
      </c>
      <c r="AM84" s="558" t="str">
        <f t="shared" si="39"/>
        <v/>
      </c>
      <c r="AN84" s="558" t="str">
        <f t="shared" si="40"/>
        <v/>
      </c>
      <c r="AO84" s="557" t="str">
        <f t="shared" si="41"/>
        <v/>
      </c>
      <c r="AP84" s="557" t="str">
        <f t="shared" si="42"/>
        <v/>
      </c>
      <c r="AQ84" s="445"/>
      <c r="AR84" s="559" t="str">
        <f t="shared" si="43"/>
        <v/>
      </c>
      <c r="AS84" s="560" t="str">
        <f t="shared" si="29"/>
        <v/>
      </c>
      <c r="AT84" s="561" t="str">
        <f t="shared" si="44"/>
        <v/>
      </c>
      <c r="AU84" s="561" t="str">
        <f t="shared" si="45"/>
        <v/>
      </c>
      <c r="AV84" s="444"/>
      <c r="AW84" s="558" t="str">
        <f t="shared" si="50"/>
        <v/>
      </c>
      <c r="AX84" s="557" t="str">
        <f t="shared" si="51"/>
        <v/>
      </c>
      <c r="AY84" s="557" t="str">
        <f t="shared" si="52"/>
        <v/>
      </c>
      <c r="AZ84" s="444"/>
      <c r="BA84" s="562" t="str">
        <f t="shared" si="55"/>
        <v/>
      </c>
      <c r="BB84" s="445"/>
      <c r="BC84" s="563" t="str">
        <f t="shared" si="54"/>
        <v/>
      </c>
      <c r="BD84" s="563" t="str">
        <f t="shared" si="54"/>
        <v/>
      </c>
      <c r="BE84" s="563" t="str">
        <f t="shared" si="54"/>
        <v/>
      </c>
      <c r="BF84" s="563" t="str">
        <f t="shared" si="54"/>
        <v/>
      </c>
      <c r="BG84" s="563" t="str">
        <f t="shared" si="54"/>
        <v/>
      </c>
      <c r="BH84" s="563" t="str">
        <f t="shared" si="54"/>
        <v/>
      </c>
      <c r="BI84" s="563" t="str">
        <f t="shared" si="54"/>
        <v/>
      </c>
      <c r="BJ84" s="563" t="str">
        <f t="shared" si="54"/>
        <v/>
      </c>
      <c r="BK84" s="563" t="str">
        <f t="shared" si="54"/>
        <v/>
      </c>
      <c r="BL84" s="563" t="str">
        <f t="shared" si="54"/>
        <v/>
      </c>
      <c r="BM84" s="563" t="str">
        <f t="shared" si="54"/>
        <v/>
      </c>
      <c r="BN84" s="563" t="str">
        <f t="shared" si="53"/>
        <v/>
      </c>
      <c r="BO84" s="563" t="str">
        <f t="shared" si="53"/>
        <v/>
      </c>
      <c r="BP84" s="563" t="str">
        <f t="shared" si="53"/>
        <v/>
      </c>
      <c r="BQ84" s="563" t="str">
        <f t="shared" si="46"/>
        <v/>
      </c>
      <c r="BR84" s="563" t="str">
        <f t="shared" si="46"/>
        <v/>
      </c>
      <c r="BS84" s="563" t="str">
        <f t="shared" si="46"/>
        <v/>
      </c>
      <c r="BT84" s="563" t="str">
        <f t="shared" si="46"/>
        <v/>
      </c>
      <c r="BU84" s="563" t="str">
        <f t="shared" si="47"/>
        <v/>
      </c>
      <c r="BV84" s="563" t="str">
        <f t="shared" si="47"/>
        <v/>
      </c>
      <c r="BW84" s="563" t="str">
        <f t="shared" si="47"/>
        <v/>
      </c>
      <c r="BX84" s="563" t="str">
        <f t="shared" si="47"/>
        <v/>
      </c>
      <c r="BY84" s="563" t="str">
        <f t="shared" si="48"/>
        <v/>
      </c>
      <c r="BZ84" s="563" t="str">
        <f t="shared" si="48"/>
        <v/>
      </c>
      <c r="CA84" s="563" t="str">
        <f t="shared" si="48"/>
        <v/>
      </c>
      <c r="CB84" s="563" t="str">
        <f t="shared" si="48"/>
        <v/>
      </c>
      <c r="CC84" s="563" t="str">
        <f t="shared" si="49"/>
        <v/>
      </c>
      <c r="CD84" s="563" t="str">
        <f t="shared" si="49"/>
        <v/>
      </c>
      <c r="CE84" s="563" t="str">
        <f t="shared" si="49"/>
        <v/>
      </c>
      <c r="CF84" s="563" t="str">
        <f t="shared" si="49"/>
        <v/>
      </c>
      <c r="CG84" s="563" t="str">
        <f t="shared" si="54"/>
        <v/>
      </c>
      <c r="CH84" s="445"/>
      <c r="CI84" s="563" t="str">
        <f t="shared" si="32"/>
        <v/>
      </c>
      <c r="CJ84" s="563" t="str">
        <f t="shared" si="32"/>
        <v/>
      </c>
      <c r="CK84" s="563" t="str">
        <f t="shared" si="32"/>
        <v/>
      </c>
      <c r="CL84" s="563" t="str">
        <f t="shared" si="32"/>
        <v xml:space="preserve">
</v>
      </c>
      <c r="CM84" s="563" t="str">
        <f t="shared" si="32"/>
        <v xml:space="preserve">
</v>
      </c>
      <c r="CN84" s="563" t="str">
        <f t="shared" si="32"/>
        <v xml:space="preserve">
</v>
      </c>
      <c r="CO84" s="445"/>
      <c r="CP84" s="445"/>
      <c r="CQ84" s="445"/>
      <c r="CR84" s="445"/>
      <c r="CS84" s="445"/>
      <c r="CT84" s="445"/>
      <c r="CU84" s="445"/>
      <c r="CV84" s="445"/>
      <c r="CW84" s="445"/>
      <c r="CX84" s="445"/>
      <c r="CY84" s="445"/>
      <c r="CZ84" s="445"/>
      <c r="DA84" s="445"/>
      <c r="DB84" s="445"/>
      <c r="DC84" s="445"/>
      <c r="DD84" s="445"/>
      <c r="DE84" s="445"/>
      <c r="DF84" s="445"/>
      <c r="DG84" s="445"/>
      <c r="DH84" s="445"/>
      <c r="DI84" s="445"/>
      <c r="DJ84" s="445"/>
      <c r="DK84" s="445"/>
      <c r="DL84" s="445"/>
      <c r="DM84" s="445"/>
      <c r="DN84" s="445"/>
      <c r="DO84" s="445"/>
      <c r="DP84" s="445"/>
      <c r="DQ84" s="445"/>
      <c r="DR84" s="445"/>
      <c r="DS84" s="445"/>
      <c r="DT84" s="445"/>
      <c r="DU84" s="445"/>
      <c r="DV84" s="445"/>
      <c r="DW84" s="445"/>
      <c r="DX84" s="445"/>
      <c r="DY84" s="445"/>
      <c r="DZ84" s="445"/>
      <c r="EA84" s="445"/>
      <c r="EB84" s="445"/>
      <c r="EC84" s="445"/>
      <c r="ED84" s="445"/>
      <c r="EE84" s="445"/>
      <c r="EF84" s="445"/>
      <c r="EG84" s="445"/>
      <c r="EH84" s="445"/>
      <c r="EI84" s="445"/>
      <c r="EJ84" s="445"/>
      <c r="EK84" s="445"/>
      <c r="EL84" s="445"/>
      <c r="EM84" s="445"/>
      <c r="EN84" s="445"/>
      <c r="EO84" s="445"/>
      <c r="EP84" s="445"/>
      <c r="EQ84" s="445"/>
      <c r="ER84" s="445"/>
      <c r="ES84" s="445"/>
      <c r="ET84" s="445"/>
      <c r="EU84" s="445"/>
      <c r="EV84" s="445"/>
      <c r="EW84" s="445"/>
      <c r="EX84" s="445"/>
      <c r="EY84" s="445"/>
      <c r="EZ84" s="445"/>
      <c r="FA84" s="445"/>
      <c r="FB84" s="445"/>
    </row>
    <row r="85" spans="1:158" s="434" customFormat="1" ht="55.2" hidden="1" customHeight="1">
      <c r="A85" s="659"/>
      <c r="B85" s="520"/>
      <c r="C85" s="520"/>
      <c r="D85" s="519"/>
      <c r="E85" s="520"/>
      <c r="F85" s="520"/>
      <c r="G85" s="520"/>
      <c r="H85" s="520"/>
      <c r="I85" s="520"/>
      <c r="J85" s="520"/>
      <c r="K85" s="520"/>
      <c r="L85" s="520"/>
      <c r="M85" s="520"/>
      <c r="N85" s="520"/>
      <c r="O85" s="520"/>
      <c r="P85" s="520"/>
      <c r="Q85" s="520"/>
      <c r="R85" s="520"/>
      <c r="S85" s="520"/>
      <c r="T85" s="520"/>
      <c r="U85" s="520"/>
      <c r="V85" s="520"/>
      <c r="W85" s="520"/>
      <c r="X85" s="520"/>
      <c r="Y85" s="520"/>
      <c r="Z85" s="520"/>
      <c r="AA85" s="520"/>
      <c r="AB85" s="520"/>
      <c r="AC85" s="520"/>
      <c r="AD85" s="432"/>
      <c r="AE85" s="431"/>
      <c r="AF85" s="433"/>
      <c r="AG85" s="557" t="str">
        <f t="shared" si="33"/>
        <v/>
      </c>
      <c r="AH85" s="558" t="str">
        <f t="shared" si="34"/>
        <v/>
      </c>
      <c r="AI85" s="558" t="str">
        <f t="shared" si="35"/>
        <v/>
      </c>
      <c r="AJ85" s="558" t="str">
        <f t="shared" si="36"/>
        <v/>
      </c>
      <c r="AK85" s="558" t="str">
        <f t="shared" si="37"/>
        <v/>
      </c>
      <c r="AL85" s="558" t="str">
        <f t="shared" si="38"/>
        <v/>
      </c>
      <c r="AM85" s="558" t="str">
        <f t="shared" si="39"/>
        <v/>
      </c>
      <c r="AN85" s="558" t="str">
        <f t="shared" si="40"/>
        <v/>
      </c>
      <c r="AO85" s="557" t="str">
        <f t="shared" si="41"/>
        <v/>
      </c>
      <c r="AP85" s="557" t="str">
        <f t="shared" si="42"/>
        <v/>
      </c>
      <c r="AQ85" s="445"/>
      <c r="AR85" s="559" t="str">
        <f t="shared" si="43"/>
        <v/>
      </c>
      <c r="AS85" s="560" t="str">
        <f t="shared" si="29"/>
        <v/>
      </c>
      <c r="AT85" s="561" t="str">
        <f t="shared" si="44"/>
        <v/>
      </c>
      <c r="AU85" s="561" t="str">
        <f t="shared" si="45"/>
        <v/>
      </c>
      <c r="AV85" s="444"/>
      <c r="AW85" s="558" t="str">
        <f t="shared" si="50"/>
        <v/>
      </c>
      <c r="AX85" s="557" t="str">
        <f t="shared" si="51"/>
        <v/>
      </c>
      <c r="AY85" s="557" t="str">
        <f t="shared" si="52"/>
        <v/>
      </c>
      <c r="AZ85" s="444"/>
      <c r="BA85" s="562" t="str">
        <f t="shared" si="55"/>
        <v/>
      </c>
      <c r="BB85" s="445"/>
      <c r="BC85" s="563" t="str">
        <f t="shared" si="54"/>
        <v/>
      </c>
      <c r="BD85" s="563" t="str">
        <f t="shared" si="54"/>
        <v/>
      </c>
      <c r="BE85" s="563" t="str">
        <f t="shared" si="54"/>
        <v/>
      </c>
      <c r="BF85" s="563" t="str">
        <f t="shared" si="54"/>
        <v/>
      </c>
      <c r="BG85" s="563" t="str">
        <f t="shared" si="54"/>
        <v/>
      </c>
      <c r="BH85" s="563" t="str">
        <f t="shared" si="54"/>
        <v/>
      </c>
      <c r="BI85" s="563" t="str">
        <f t="shared" si="54"/>
        <v/>
      </c>
      <c r="BJ85" s="563" t="str">
        <f t="shared" si="54"/>
        <v/>
      </c>
      <c r="BK85" s="563" t="str">
        <f t="shared" si="54"/>
        <v/>
      </c>
      <c r="BL85" s="563" t="str">
        <f t="shared" si="54"/>
        <v/>
      </c>
      <c r="BM85" s="563" t="str">
        <f t="shared" si="54"/>
        <v/>
      </c>
      <c r="BN85" s="563" t="str">
        <f t="shared" si="53"/>
        <v/>
      </c>
      <c r="BO85" s="563" t="str">
        <f t="shared" si="53"/>
        <v/>
      </c>
      <c r="BP85" s="563" t="str">
        <f t="shared" si="53"/>
        <v/>
      </c>
      <c r="BQ85" s="563" t="str">
        <f t="shared" si="46"/>
        <v/>
      </c>
      <c r="BR85" s="563" t="str">
        <f t="shared" si="46"/>
        <v/>
      </c>
      <c r="BS85" s="563" t="str">
        <f t="shared" si="46"/>
        <v/>
      </c>
      <c r="BT85" s="563" t="str">
        <f t="shared" si="46"/>
        <v/>
      </c>
      <c r="BU85" s="563" t="str">
        <f t="shared" si="47"/>
        <v/>
      </c>
      <c r="BV85" s="563" t="str">
        <f t="shared" si="47"/>
        <v/>
      </c>
      <c r="BW85" s="563" t="str">
        <f t="shared" si="47"/>
        <v/>
      </c>
      <c r="BX85" s="563" t="str">
        <f t="shared" si="47"/>
        <v/>
      </c>
      <c r="BY85" s="563" t="str">
        <f t="shared" si="48"/>
        <v/>
      </c>
      <c r="BZ85" s="563" t="str">
        <f t="shared" si="48"/>
        <v/>
      </c>
      <c r="CA85" s="563" t="str">
        <f t="shared" si="48"/>
        <v/>
      </c>
      <c r="CB85" s="563" t="str">
        <f t="shared" si="48"/>
        <v/>
      </c>
      <c r="CC85" s="563" t="str">
        <f t="shared" si="49"/>
        <v/>
      </c>
      <c r="CD85" s="563" t="str">
        <f t="shared" si="49"/>
        <v/>
      </c>
      <c r="CE85" s="563" t="str">
        <f t="shared" si="49"/>
        <v/>
      </c>
      <c r="CF85" s="563" t="str">
        <f t="shared" si="49"/>
        <v/>
      </c>
      <c r="CG85" s="563" t="str">
        <f t="shared" si="54"/>
        <v/>
      </c>
      <c r="CH85" s="445"/>
      <c r="CI85" s="563" t="str">
        <f t="shared" si="32"/>
        <v/>
      </c>
      <c r="CJ85" s="563" t="str">
        <f t="shared" si="32"/>
        <v/>
      </c>
      <c r="CK85" s="563" t="str">
        <f t="shared" si="32"/>
        <v/>
      </c>
      <c r="CL85" s="563" t="str">
        <f t="shared" si="32"/>
        <v xml:space="preserve">
</v>
      </c>
      <c r="CM85" s="563" t="str">
        <f t="shared" si="32"/>
        <v xml:space="preserve">
</v>
      </c>
      <c r="CN85" s="563" t="str">
        <f t="shared" si="32"/>
        <v xml:space="preserve">
</v>
      </c>
      <c r="CO85" s="445"/>
      <c r="CP85" s="445"/>
      <c r="CQ85" s="445"/>
      <c r="CR85" s="445"/>
      <c r="CS85" s="445"/>
      <c r="CT85" s="445"/>
      <c r="CU85" s="445"/>
      <c r="CV85" s="445"/>
      <c r="CW85" s="445"/>
      <c r="CX85" s="445"/>
      <c r="CY85" s="445"/>
      <c r="CZ85" s="445"/>
      <c r="DA85" s="445"/>
      <c r="DB85" s="445"/>
      <c r="DC85" s="445"/>
      <c r="DD85" s="445"/>
      <c r="DE85" s="445"/>
      <c r="DF85" s="445"/>
      <c r="DG85" s="445"/>
      <c r="DH85" s="445"/>
      <c r="DI85" s="445"/>
      <c r="DJ85" s="445"/>
      <c r="DK85" s="445"/>
      <c r="DL85" s="445"/>
      <c r="DM85" s="445"/>
      <c r="DN85" s="445"/>
      <c r="DO85" s="445"/>
      <c r="DP85" s="445"/>
      <c r="DQ85" s="445"/>
      <c r="DR85" s="445"/>
      <c r="DS85" s="445"/>
      <c r="DT85" s="445"/>
      <c r="DU85" s="445"/>
      <c r="DV85" s="445"/>
      <c r="DW85" s="445"/>
      <c r="DX85" s="445"/>
      <c r="DY85" s="445"/>
      <c r="DZ85" s="445"/>
      <c r="EA85" s="445"/>
      <c r="EB85" s="445"/>
      <c r="EC85" s="445"/>
      <c r="ED85" s="445"/>
      <c r="EE85" s="445"/>
      <c r="EF85" s="445"/>
      <c r="EG85" s="445"/>
      <c r="EH85" s="445"/>
      <c r="EI85" s="445"/>
      <c r="EJ85" s="445"/>
      <c r="EK85" s="445"/>
      <c r="EL85" s="445"/>
      <c r="EM85" s="445"/>
      <c r="EN85" s="445"/>
      <c r="EO85" s="445"/>
      <c r="EP85" s="445"/>
      <c r="EQ85" s="445"/>
      <c r="ER85" s="445"/>
      <c r="ES85" s="445"/>
      <c r="ET85" s="445"/>
      <c r="EU85" s="445"/>
      <c r="EV85" s="445"/>
      <c r="EW85" s="445"/>
      <c r="EX85" s="445"/>
      <c r="EY85" s="445"/>
      <c r="EZ85" s="445"/>
      <c r="FA85" s="445"/>
      <c r="FB85" s="445"/>
    </row>
    <row r="86" spans="1:158" s="463" customFormat="1" ht="55.2" hidden="1" customHeight="1">
      <c r="A86" s="659"/>
      <c r="B86" s="520"/>
      <c r="C86" s="520"/>
      <c r="D86" s="519"/>
      <c r="E86" s="520"/>
      <c r="F86" s="520"/>
      <c r="G86" s="520"/>
      <c r="H86" s="520"/>
      <c r="I86" s="520"/>
      <c r="J86" s="520"/>
      <c r="K86" s="520"/>
      <c r="L86" s="520"/>
      <c r="M86" s="520"/>
      <c r="N86" s="520"/>
      <c r="O86" s="520"/>
      <c r="P86" s="520"/>
      <c r="Q86" s="520"/>
      <c r="R86" s="520"/>
      <c r="S86" s="520"/>
      <c r="T86" s="520"/>
      <c r="U86" s="520"/>
      <c r="V86" s="520"/>
      <c r="W86" s="520"/>
      <c r="X86" s="520"/>
      <c r="Y86" s="520"/>
      <c r="Z86" s="520"/>
      <c r="AA86" s="520"/>
      <c r="AB86" s="520"/>
      <c r="AC86" s="520"/>
      <c r="AD86" s="432"/>
      <c r="AE86" s="431"/>
      <c r="AF86" s="433"/>
      <c r="AG86" s="557" t="str">
        <f t="shared" si="33"/>
        <v/>
      </c>
      <c r="AH86" s="558" t="str">
        <f t="shared" si="34"/>
        <v/>
      </c>
      <c r="AI86" s="558" t="str">
        <f t="shared" si="35"/>
        <v/>
      </c>
      <c r="AJ86" s="558" t="str">
        <f t="shared" si="36"/>
        <v/>
      </c>
      <c r="AK86" s="558" t="str">
        <f t="shared" si="37"/>
        <v/>
      </c>
      <c r="AL86" s="558" t="str">
        <f t="shared" si="38"/>
        <v/>
      </c>
      <c r="AM86" s="558" t="str">
        <f t="shared" si="39"/>
        <v/>
      </c>
      <c r="AN86" s="558" t="str">
        <f t="shared" si="40"/>
        <v/>
      </c>
      <c r="AO86" s="557" t="str">
        <f t="shared" si="41"/>
        <v/>
      </c>
      <c r="AP86" s="557" t="str">
        <f t="shared" si="42"/>
        <v/>
      </c>
      <c r="AQ86" s="445"/>
      <c r="AR86" s="559" t="str">
        <f t="shared" si="43"/>
        <v/>
      </c>
      <c r="AS86" s="560" t="str">
        <f t="shared" si="29"/>
        <v/>
      </c>
      <c r="AT86" s="561" t="str">
        <f t="shared" si="44"/>
        <v/>
      </c>
      <c r="AU86" s="561" t="str">
        <f t="shared" si="45"/>
        <v/>
      </c>
      <c r="AV86" s="444"/>
      <c r="AW86" s="558" t="str">
        <f t="shared" si="50"/>
        <v/>
      </c>
      <c r="AX86" s="557" t="str">
        <f t="shared" si="51"/>
        <v/>
      </c>
      <c r="AY86" s="557" t="str">
        <f t="shared" si="52"/>
        <v/>
      </c>
      <c r="AZ86" s="444"/>
      <c r="BA86" s="562" t="str">
        <f t="shared" si="55"/>
        <v/>
      </c>
      <c r="BB86" s="445"/>
      <c r="BC86" s="563" t="str">
        <f t="shared" si="54"/>
        <v/>
      </c>
      <c r="BD86" s="563" t="str">
        <f t="shared" si="54"/>
        <v/>
      </c>
      <c r="BE86" s="563" t="str">
        <f t="shared" si="54"/>
        <v/>
      </c>
      <c r="BF86" s="563" t="str">
        <f t="shared" si="54"/>
        <v/>
      </c>
      <c r="BG86" s="563" t="str">
        <f t="shared" si="54"/>
        <v/>
      </c>
      <c r="BH86" s="563" t="str">
        <f t="shared" si="54"/>
        <v/>
      </c>
      <c r="BI86" s="563" t="str">
        <f t="shared" si="54"/>
        <v/>
      </c>
      <c r="BJ86" s="563" t="str">
        <f t="shared" si="54"/>
        <v/>
      </c>
      <c r="BK86" s="563" t="str">
        <f t="shared" si="54"/>
        <v/>
      </c>
      <c r="BL86" s="563" t="str">
        <f t="shared" si="54"/>
        <v/>
      </c>
      <c r="BM86" s="563" t="str">
        <f t="shared" si="54"/>
        <v/>
      </c>
      <c r="BN86" s="563" t="str">
        <f t="shared" si="53"/>
        <v/>
      </c>
      <c r="BO86" s="563" t="str">
        <f t="shared" si="53"/>
        <v/>
      </c>
      <c r="BP86" s="563" t="str">
        <f t="shared" si="53"/>
        <v/>
      </c>
      <c r="BQ86" s="563" t="str">
        <f t="shared" si="46"/>
        <v/>
      </c>
      <c r="BR86" s="563" t="str">
        <f t="shared" si="46"/>
        <v/>
      </c>
      <c r="BS86" s="563" t="str">
        <f t="shared" si="46"/>
        <v/>
      </c>
      <c r="BT86" s="563" t="str">
        <f t="shared" si="46"/>
        <v/>
      </c>
      <c r="BU86" s="563" t="str">
        <f t="shared" si="47"/>
        <v/>
      </c>
      <c r="BV86" s="563" t="str">
        <f t="shared" si="47"/>
        <v/>
      </c>
      <c r="BW86" s="563" t="str">
        <f t="shared" si="47"/>
        <v/>
      </c>
      <c r="BX86" s="563" t="str">
        <f t="shared" si="47"/>
        <v/>
      </c>
      <c r="BY86" s="563" t="str">
        <f t="shared" si="48"/>
        <v/>
      </c>
      <c r="BZ86" s="563" t="str">
        <f t="shared" si="48"/>
        <v/>
      </c>
      <c r="CA86" s="563" t="str">
        <f t="shared" si="48"/>
        <v/>
      </c>
      <c r="CB86" s="563" t="str">
        <f t="shared" si="48"/>
        <v/>
      </c>
      <c r="CC86" s="563" t="str">
        <f t="shared" si="49"/>
        <v/>
      </c>
      <c r="CD86" s="563" t="str">
        <f t="shared" si="49"/>
        <v/>
      </c>
      <c r="CE86" s="563" t="str">
        <f t="shared" si="49"/>
        <v/>
      </c>
      <c r="CF86" s="563" t="str">
        <f t="shared" si="49"/>
        <v/>
      </c>
      <c r="CG86" s="563" t="str">
        <f t="shared" si="54"/>
        <v/>
      </c>
      <c r="CH86" s="445"/>
      <c r="CI86" s="563" t="str">
        <f t="shared" si="32"/>
        <v/>
      </c>
      <c r="CJ86" s="563" t="str">
        <f t="shared" si="32"/>
        <v/>
      </c>
      <c r="CK86" s="563" t="str">
        <f t="shared" si="32"/>
        <v/>
      </c>
      <c r="CL86" s="563" t="str">
        <f t="shared" si="32"/>
        <v xml:space="preserve">
</v>
      </c>
      <c r="CM86" s="563" t="str">
        <f t="shared" si="32"/>
        <v xml:space="preserve">
</v>
      </c>
      <c r="CN86" s="563" t="str">
        <f t="shared" si="32"/>
        <v xml:space="preserve">
</v>
      </c>
      <c r="CO86" s="444"/>
      <c r="CP86" s="444"/>
      <c r="CQ86" s="444"/>
      <c r="CR86" s="444"/>
      <c r="CS86" s="444"/>
      <c r="CT86" s="444"/>
      <c r="CU86" s="444"/>
      <c r="CV86" s="444"/>
      <c r="CW86" s="444"/>
      <c r="CX86" s="444"/>
      <c r="CY86" s="444"/>
      <c r="CZ86" s="444"/>
      <c r="DA86" s="444"/>
      <c r="DB86" s="444"/>
      <c r="DC86" s="444"/>
      <c r="DD86" s="444"/>
      <c r="DE86" s="444"/>
      <c r="DF86" s="444"/>
      <c r="DG86" s="444"/>
      <c r="DH86" s="444"/>
      <c r="DI86" s="444"/>
      <c r="DJ86" s="444"/>
      <c r="DK86" s="444"/>
      <c r="DL86" s="444"/>
      <c r="DM86" s="444"/>
      <c r="DN86" s="444"/>
      <c r="DO86" s="444"/>
      <c r="DP86" s="444"/>
      <c r="DQ86" s="444"/>
      <c r="DR86" s="444"/>
      <c r="DS86" s="444"/>
      <c r="DT86" s="444"/>
      <c r="DU86" s="444"/>
      <c r="DV86" s="444"/>
      <c r="DW86" s="444"/>
      <c r="DX86" s="444"/>
      <c r="DY86" s="444"/>
      <c r="DZ86" s="444"/>
      <c r="EA86" s="444"/>
      <c r="EB86" s="444"/>
      <c r="EC86" s="444"/>
      <c r="ED86" s="444"/>
      <c r="EE86" s="444"/>
      <c r="EF86" s="444"/>
      <c r="EG86" s="444"/>
      <c r="EH86" s="444"/>
      <c r="EI86" s="444"/>
      <c r="EJ86" s="444"/>
      <c r="EK86" s="444"/>
      <c r="EL86" s="444"/>
      <c r="EM86" s="444"/>
      <c r="EN86" s="444"/>
      <c r="EO86" s="444"/>
      <c r="EP86" s="444"/>
      <c r="EQ86" s="444"/>
      <c r="ER86" s="444"/>
      <c r="ES86" s="444"/>
      <c r="ET86" s="444"/>
      <c r="EU86" s="444"/>
      <c r="EV86" s="444"/>
      <c r="EW86" s="444"/>
      <c r="EX86" s="444"/>
      <c r="EY86" s="444"/>
      <c r="EZ86" s="444"/>
      <c r="FA86" s="444"/>
      <c r="FB86" s="444"/>
    </row>
    <row r="87" spans="1:158" s="434" customFormat="1" ht="55.2" hidden="1" customHeight="1">
      <c r="A87" s="659"/>
      <c r="B87" s="520"/>
      <c r="C87" s="520"/>
      <c r="D87" s="519"/>
      <c r="E87" s="520"/>
      <c r="F87" s="520"/>
      <c r="G87" s="520"/>
      <c r="H87" s="520"/>
      <c r="I87" s="520"/>
      <c r="J87" s="520"/>
      <c r="K87" s="520"/>
      <c r="L87" s="520"/>
      <c r="M87" s="520"/>
      <c r="N87" s="520"/>
      <c r="O87" s="520"/>
      <c r="P87" s="520"/>
      <c r="Q87" s="520"/>
      <c r="R87" s="520"/>
      <c r="S87" s="520"/>
      <c r="T87" s="520"/>
      <c r="U87" s="520"/>
      <c r="V87" s="520"/>
      <c r="W87" s="520"/>
      <c r="X87" s="520"/>
      <c r="Y87" s="520"/>
      <c r="Z87" s="520"/>
      <c r="AA87" s="520"/>
      <c r="AB87" s="520"/>
      <c r="AC87" s="520"/>
      <c r="AD87" s="432"/>
      <c r="AE87" s="431"/>
      <c r="AF87" s="433"/>
      <c r="AG87" s="557" t="str">
        <f t="shared" si="33"/>
        <v/>
      </c>
      <c r="AH87" s="558" t="str">
        <f t="shared" si="34"/>
        <v/>
      </c>
      <c r="AI87" s="558" t="str">
        <f t="shared" si="35"/>
        <v/>
      </c>
      <c r="AJ87" s="558" t="str">
        <f t="shared" si="36"/>
        <v/>
      </c>
      <c r="AK87" s="558" t="str">
        <f t="shared" si="37"/>
        <v/>
      </c>
      <c r="AL87" s="558" t="str">
        <f t="shared" si="38"/>
        <v/>
      </c>
      <c r="AM87" s="558" t="str">
        <f t="shared" si="39"/>
        <v/>
      </c>
      <c r="AN87" s="558" t="str">
        <f t="shared" si="40"/>
        <v/>
      </c>
      <c r="AO87" s="557" t="str">
        <f t="shared" si="41"/>
        <v/>
      </c>
      <c r="AP87" s="557" t="str">
        <f t="shared" si="42"/>
        <v/>
      </c>
      <c r="AQ87" s="445"/>
      <c r="AR87" s="559" t="str">
        <f t="shared" si="43"/>
        <v/>
      </c>
      <c r="AS87" s="560" t="str">
        <f t="shared" si="29"/>
        <v/>
      </c>
      <c r="AT87" s="561" t="str">
        <f t="shared" si="44"/>
        <v/>
      </c>
      <c r="AU87" s="561" t="str">
        <f t="shared" si="45"/>
        <v/>
      </c>
      <c r="AV87" s="444"/>
      <c r="AW87" s="558" t="str">
        <f t="shared" si="50"/>
        <v/>
      </c>
      <c r="AX87" s="557" t="str">
        <f t="shared" si="51"/>
        <v/>
      </c>
      <c r="AY87" s="557" t="str">
        <f t="shared" si="52"/>
        <v/>
      </c>
      <c r="AZ87" s="444"/>
      <c r="BA87" s="562" t="str">
        <f t="shared" si="55"/>
        <v/>
      </c>
      <c r="BB87" s="445"/>
      <c r="BC87" s="563" t="str">
        <f t="shared" si="54"/>
        <v/>
      </c>
      <c r="BD87" s="563" t="str">
        <f t="shared" si="54"/>
        <v/>
      </c>
      <c r="BE87" s="563" t="str">
        <f t="shared" si="54"/>
        <v/>
      </c>
      <c r="BF87" s="563" t="str">
        <f t="shared" si="54"/>
        <v/>
      </c>
      <c r="BG87" s="563" t="str">
        <f t="shared" si="54"/>
        <v/>
      </c>
      <c r="BH87" s="563" t="str">
        <f t="shared" si="54"/>
        <v/>
      </c>
      <c r="BI87" s="563" t="str">
        <f t="shared" si="54"/>
        <v/>
      </c>
      <c r="BJ87" s="563" t="str">
        <f t="shared" si="54"/>
        <v/>
      </c>
      <c r="BK87" s="563" t="str">
        <f t="shared" si="54"/>
        <v/>
      </c>
      <c r="BL87" s="563" t="str">
        <f t="shared" si="54"/>
        <v/>
      </c>
      <c r="BM87" s="563" t="str">
        <f t="shared" si="54"/>
        <v/>
      </c>
      <c r="BN87" s="563" t="str">
        <f t="shared" si="53"/>
        <v/>
      </c>
      <c r="BO87" s="563" t="str">
        <f t="shared" si="53"/>
        <v/>
      </c>
      <c r="BP87" s="563" t="str">
        <f t="shared" si="53"/>
        <v/>
      </c>
      <c r="BQ87" s="563" t="str">
        <f t="shared" si="46"/>
        <v/>
      </c>
      <c r="BR87" s="563" t="str">
        <f t="shared" si="46"/>
        <v/>
      </c>
      <c r="BS87" s="563" t="str">
        <f t="shared" si="46"/>
        <v/>
      </c>
      <c r="BT87" s="563" t="str">
        <f t="shared" si="46"/>
        <v/>
      </c>
      <c r="BU87" s="563" t="str">
        <f t="shared" si="47"/>
        <v/>
      </c>
      <c r="BV87" s="563" t="str">
        <f t="shared" si="47"/>
        <v/>
      </c>
      <c r="BW87" s="563" t="str">
        <f t="shared" si="47"/>
        <v/>
      </c>
      <c r="BX87" s="563" t="str">
        <f t="shared" si="47"/>
        <v/>
      </c>
      <c r="BY87" s="563" t="str">
        <f t="shared" si="48"/>
        <v/>
      </c>
      <c r="BZ87" s="563" t="str">
        <f t="shared" si="48"/>
        <v/>
      </c>
      <c r="CA87" s="563" t="str">
        <f t="shared" si="48"/>
        <v/>
      </c>
      <c r="CB87" s="563" t="str">
        <f t="shared" si="48"/>
        <v/>
      </c>
      <c r="CC87" s="563" t="str">
        <f t="shared" si="49"/>
        <v/>
      </c>
      <c r="CD87" s="563" t="str">
        <f t="shared" si="49"/>
        <v/>
      </c>
      <c r="CE87" s="563" t="str">
        <f t="shared" si="49"/>
        <v/>
      </c>
      <c r="CF87" s="563" t="str">
        <f t="shared" si="49"/>
        <v/>
      </c>
      <c r="CG87" s="563" t="str">
        <f t="shared" si="54"/>
        <v/>
      </c>
      <c r="CH87" s="445"/>
      <c r="CI87" s="563" t="str">
        <f t="shared" si="32"/>
        <v/>
      </c>
      <c r="CJ87" s="563" t="str">
        <f t="shared" si="32"/>
        <v/>
      </c>
      <c r="CK87" s="563" t="str">
        <f t="shared" si="32"/>
        <v/>
      </c>
      <c r="CL87" s="563" t="str">
        <f t="shared" si="32"/>
        <v xml:space="preserve">
</v>
      </c>
      <c r="CM87" s="563" t="str">
        <f t="shared" si="32"/>
        <v xml:space="preserve">
</v>
      </c>
      <c r="CN87" s="563" t="str">
        <f t="shared" si="32"/>
        <v xml:space="preserve">
</v>
      </c>
      <c r="CO87" s="445"/>
      <c r="CP87" s="445"/>
      <c r="CQ87" s="445"/>
      <c r="CR87" s="445"/>
      <c r="CS87" s="445"/>
      <c r="CT87" s="445"/>
      <c r="CU87" s="445"/>
      <c r="CV87" s="445"/>
      <c r="CW87" s="445"/>
      <c r="CX87" s="445"/>
      <c r="CY87" s="445"/>
      <c r="CZ87" s="445"/>
      <c r="DA87" s="445"/>
      <c r="DB87" s="445"/>
      <c r="DC87" s="445"/>
      <c r="DD87" s="445"/>
      <c r="DE87" s="445"/>
      <c r="DF87" s="445"/>
      <c r="DG87" s="445"/>
      <c r="DH87" s="445"/>
      <c r="DI87" s="445"/>
      <c r="DJ87" s="445"/>
      <c r="DK87" s="445"/>
      <c r="DL87" s="445"/>
      <c r="DM87" s="445"/>
      <c r="DN87" s="445"/>
      <c r="DO87" s="445"/>
      <c r="DP87" s="445"/>
      <c r="DQ87" s="445"/>
      <c r="DR87" s="445"/>
      <c r="DS87" s="445"/>
      <c r="DT87" s="445"/>
      <c r="DU87" s="445"/>
      <c r="DV87" s="445"/>
      <c r="DW87" s="445"/>
      <c r="DX87" s="445"/>
      <c r="DY87" s="445"/>
      <c r="DZ87" s="445"/>
      <c r="EA87" s="445"/>
      <c r="EB87" s="445"/>
      <c r="EC87" s="445"/>
      <c r="ED87" s="445"/>
      <c r="EE87" s="445"/>
      <c r="EF87" s="445"/>
      <c r="EG87" s="445"/>
      <c r="EH87" s="445"/>
      <c r="EI87" s="445"/>
      <c r="EJ87" s="445"/>
      <c r="EK87" s="445"/>
      <c r="EL87" s="445"/>
      <c r="EM87" s="445"/>
      <c r="EN87" s="445"/>
      <c r="EO87" s="445"/>
      <c r="EP87" s="445"/>
      <c r="EQ87" s="445"/>
      <c r="ER87" s="445"/>
      <c r="ES87" s="445"/>
      <c r="ET87" s="445"/>
      <c r="EU87" s="445"/>
      <c r="EV87" s="445"/>
      <c r="EW87" s="445"/>
      <c r="EX87" s="445"/>
      <c r="EY87" s="445"/>
      <c r="EZ87" s="445"/>
      <c r="FA87" s="445"/>
      <c r="FB87" s="445"/>
    </row>
    <row r="88" spans="1:158" s="434" customFormat="1" ht="55.2" hidden="1" customHeight="1">
      <c r="A88" s="659"/>
      <c r="B88" s="520"/>
      <c r="C88" s="520"/>
      <c r="D88" s="519"/>
      <c r="E88" s="520"/>
      <c r="F88" s="520"/>
      <c r="G88" s="520"/>
      <c r="H88" s="520"/>
      <c r="I88" s="520"/>
      <c r="J88" s="520"/>
      <c r="K88" s="520"/>
      <c r="L88" s="520"/>
      <c r="M88" s="520"/>
      <c r="N88" s="520"/>
      <c r="O88" s="520"/>
      <c r="P88" s="520"/>
      <c r="Q88" s="520"/>
      <c r="R88" s="520"/>
      <c r="S88" s="520"/>
      <c r="T88" s="520"/>
      <c r="U88" s="520"/>
      <c r="V88" s="520"/>
      <c r="W88" s="520"/>
      <c r="X88" s="520"/>
      <c r="Y88" s="520"/>
      <c r="Z88" s="520"/>
      <c r="AA88" s="520"/>
      <c r="AB88" s="520"/>
      <c r="AC88" s="520"/>
      <c r="AD88" s="432"/>
      <c r="AE88" s="431"/>
      <c r="AF88" s="433"/>
      <c r="AG88" s="557" t="str">
        <f t="shared" si="33"/>
        <v/>
      </c>
      <c r="AH88" s="558" t="str">
        <f t="shared" si="34"/>
        <v/>
      </c>
      <c r="AI88" s="558" t="str">
        <f t="shared" si="35"/>
        <v/>
      </c>
      <c r="AJ88" s="558" t="str">
        <f t="shared" si="36"/>
        <v/>
      </c>
      <c r="AK88" s="558" t="str">
        <f t="shared" si="37"/>
        <v/>
      </c>
      <c r="AL88" s="558" t="str">
        <f t="shared" si="38"/>
        <v/>
      </c>
      <c r="AM88" s="558" t="str">
        <f t="shared" si="39"/>
        <v/>
      </c>
      <c r="AN88" s="558" t="str">
        <f t="shared" si="40"/>
        <v/>
      </c>
      <c r="AO88" s="557" t="str">
        <f t="shared" si="41"/>
        <v/>
      </c>
      <c r="AP88" s="557" t="str">
        <f t="shared" si="42"/>
        <v/>
      </c>
      <c r="AQ88" s="445"/>
      <c r="AR88" s="559" t="str">
        <f t="shared" si="43"/>
        <v/>
      </c>
      <c r="AS88" s="560" t="str">
        <f t="shared" si="29"/>
        <v/>
      </c>
      <c r="AT88" s="561" t="str">
        <f t="shared" si="44"/>
        <v/>
      </c>
      <c r="AU88" s="561" t="str">
        <f t="shared" si="45"/>
        <v/>
      </c>
      <c r="AV88" s="444"/>
      <c r="AW88" s="558" t="str">
        <f t="shared" si="50"/>
        <v/>
      </c>
      <c r="AX88" s="557" t="str">
        <f t="shared" si="51"/>
        <v/>
      </c>
      <c r="AY88" s="557" t="str">
        <f t="shared" si="52"/>
        <v/>
      </c>
      <c r="AZ88" s="444"/>
      <c r="BA88" s="562" t="str">
        <f t="shared" si="55"/>
        <v/>
      </c>
      <c r="BB88" s="445"/>
      <c r="BC88" s="563" t="str">
        <f t="shared" si="54"/>
        <v/>
      </c>
      <c r="BD88" s="563" t="str">
        <f t="shared" si="54"/>
        <v/>
      </c>
      <c r="BE88" s="563" t="str">
        <f t="shared" si="54"/>
        <v/>
      </c>
      <c r="BF88" s="563" t="str">
        <f t="shared" si="54"/>
        <v/>
      </c>
      <c r="BG88" s="563" t="str">
        <f t="shared" si="54"/>
        <v/>
      </c>
      <c r="BH88" s="563" t="str">
        <f t="shared" si="54"/>
        <v/>
      </c>
      <c r="BI88" s="563" t="str">
        <f t="shared" si="54"/>
        <v/>
      </c>
      <c r="BJ88" s="563" t="str">
        <f t="shared" si="54"/>
        <v/>
      </c>
      <c r="BK88" s="563" t="str">
        <f t="shared" si="54"/>
        <v/>
      </c>
      <c r="BL88" s="563" t="str">
        <f t="shared" si="54"/>
        <v/>
      </c>
      <c r="BM88" s="563" t="str">
        <f t="shared" si="54"/>
        <v/>
      </c>
      <c r="BN88" s="563" t="str">
        <f t="shared" si="53"/>
        <v/>
      </c>
      <c r="BO88" s="563" t="str">
        <f t="shared" si="53"/>
        <v/>
      </c>
      <c r="BP88" s="563" t="str">
        <f t="shared" si="53"/>
        <v/>
      </c>
      <c r="BQ88" s="563" t="str">
        <f t="shared" si="46"/>
        <v/>
      </c>
      <c r="BR88" s="563" t="str">
        <f t="shared" si="46"/>
        <v/>
      </c>
      <c r="BS88" s="563" t="str">
        <f t="shared" si="46"/>
        <v/>
      </c>
      <c r="BT88" s="563" t="str">
        <f t="shared" si="46"/>
        <v/>
      </c>
      <c r="BU88" s="563" t="str">
        <f t="shared" si="47"/>
        <v/>
      </c>
      <c r="BV88" s="563" t="str">
        <f t="shared" si="47"/>
        <v/>
      </c>
      <c r="BW88" s="563" t="str">
        <f t="shared" si="47"/>
        <v/>
      </c>
      <c r="BX88" s="563" t="str">
        <f t="shared" si="47"/>
        <v/>
      </c>
      <c r="BY88" s="563" t="str">
        <f t="shared" si="48"/>
        <v/>
      </c>
      <c r="BZ88" s="563" t="str">
        <f t="shared" si="48"/>
        <v/>
      </c>
      <c r="CA88" s="563" t="str">
        <f t="shared" si="48"/>
        <v/>
      </c>
      <c r="CB88" s="563" t="str">
        <f t="shared" si="48"/>
        <v/>
      </c>
      <c r="CC88" s="563" t="str">
        <f t="shared" si="49"/>
        <v/>
      </c>
      <c r="CD88" s="563" t="str">
        <f t="shared" si="49"/>
        <v/>
      </c>
      <c r="CE88" s="563" t="str">
        <f t="shared" si="49"/>
        <v/>
      </c>
      <c r="CF88" s="563" t="str">
        <f t="shared" si="49"/>
        <v/>
      </c>
      <c r="CG88" s="563" t="str">
        <f t="shared" si="54"/>
        <v/>
      </c>
      <c r="CH88" s="445"/>
      <c r="CI88" s="563" t="str">
        <f t="shared" si="32"/>
        <v/>
      </c>
      <c r="CJ88" s="563" t="str">
        <f t="shared" si="32"/>
        <v/>
      </c>
      <c r="CK88" s="563" t="str">
        <f t="shared" si="32"/>
        <v/>
      </c>
      <c r="CL88" s="563" t="str">
        <f t="shared" si="32"/>
        <v xml:space="preserve">
</v>
      </c>
      <c r="CM88" s="563" t="str">
        <f t="shared" si="32"/>
        <v xml:space="preserve">
</v>
      </c>
      <c r="CN88" s="563" t="str">
        <f t="shared" si="32"/>
        <v xml:space="preserve">
</v>
      </c>
      <c r="CO88" s="445"/>
      <c r="CP88" s="445"/>
      <c r="CQ88" s="445"/>
      <c r="CR88" s="445"/>
      <c r="CS88" s="445"/>
      <c r="CT88" s="445"/>
      <c r="CU88" s="445"/>
      <c r="CV88" s="445"/>
      <c r="CW88" s="445"/>
      <c r="CX88" s="445"/>
      <c r="CY88" s="445"/>
      <c r="CZ88" s="445"/>
      <c r="DA88" s="445"/>
      <c r="DB88" s="445"/>
      <c r="DC88" s="445"/>
      <c r="DD88" s="445"/>
      <c r="DE88" s="445"/>
      <c r="DF88" s="445"/>
      <c r="DG88" s="445"/>
      <c r="DH88" s="445"/>
      <c r="DI88" s="445"/>
      <c r="DJ88" s="445"/>
      <c r="DK88" s="445"/>
      <c r="DL88" s="445"/>
      <c r="DM88" s="445"/>
      <c r="DN88" s="445"/>
      <c r="DO88" s="445"/>
      <c r="DP88" s="445"/>
      <c r="DQ88" s="445"/>
      <c r="DR88" s="445"/>
      <c r="DS88" s="445"/>
      <c r="DT88" s="445"/>
      <c r="DU88" s="445"/>
      <c r="DV88" s="445"/>
      <c r="DW88" s="445"/>
      <c r="DX88" s="445"/>
      <c r="DY88" s="445"/>
      <c r="DZ88" s="445"/>
      <c r="EA88" s="445"/>
      <c r="EB88" s="445"/>
      <c r="EC88" s="445"/>
      <c r="ED88" s="445"/>
      <c r="EE88" s="445"/>
      <c r="EF88" s="445"/>
      <c r="EG88" s="445"/>
      <c r="EH88" s="445"/>
      <c r="EI88" s="445"/>
      <c r="EJ88" s="445"/>
      <c r="EK88" s="445"/>
      <c r="EL88" s="445"/>
      <c r="EM88" s="445"/>
      <c r="EN88" s="445"/>
      <c r="EO88" s="445"/>
      <c r="EP88" s="445"/>
      <c r="EQ88" s="445"/>
      <c r="ER88" s="445"/>
      <c r="ES88" s="445"/>
      <c r="ET88" s="445"/>
      <c r="EU88" s="445"/>
      <c r="EV88" s="445"/>
      <c r="EW88" s="445"/>
      <c r="EX88" s="445"/>
      <c r="EY88" s="445"/>
      <c r="EZ88" s="445"/>
      <c r="FA88" s="445"/>
      <c r="FB88" s="445"/>
    </row>
    <row r="89" spans="1:158" s="434" customFormat="1" ht="55.2" hidden="1" customHeight="1">
      <c r="A89" s="659"/>
      <c r="B89" s="520"/>
      <c r="C89" s="520"/>
      <c r="D89" s="519"/>
      <c r="E89" s="520"/>
      <c r="F89" s="520"/>
      <c r="G89" s="520"/>
      <c r="H89" s="520"/>
      <c r="I89" s="520"/>
      <c r="J89" s="520"/>
      <c r="K89" s="520"/>
      <c r="L89" s="520"/>
      <c r="M89" s="520"/>
      <c r="N89" s="520"/>
      <c r="O89" s="520"/>
      <c r="P89" s="520"/>
      <c r="Q89" s="520"/>
      <c r="R89" s="520"/>
      <c r="S89" s="520"/>
      <c r="T89" s="520"/>
      <c r="U89" s="520"/>
      <c r="V89" s="520"/>
      <c r="W89" s="520"/>
      <c r="X89" s="520"/>
      <c r="Y89" s="520"/>
      <c r="Z89" s="520"/>
      <c r="AA89" s="520"/>
      <c r="AB89" s="520"/>
      <c r="AC89" s="520"/>
      <c r="AD89" s="432"/>
      <c r="AE89" s="431"/>
      <c r="AF89" s="433"/>
      <c r="AG89" s="557" t="str">
        <f t="shared" si="33"/>
        <v/>
      </c>
      <c r="AH89" s="558" t="str">
        <f t="shared" si="34"/>
        <v/>
      </c>
      <c r="AI89" s="558" t="str">
        <f t="shared" si="35"/>
        <v/>
      </c>
      <c r="AJ89" s="558" t="str">
        <f t="shared" si="36"/>
        <v/>
      </c>
      <c r="AK89" s="558" t="str">
        <f t="shared" si="37"/>
        <v/>
      </c>
      <c r="AL89" s="558" t="str">
        <f t="shared" si="38"/>
        <v/>
      </c>
      <c r="AM89" s="558" t="str">
        <f t="shared" si="39"/>
        <v/>
      </c>
      <c r="AN89" s="558" t="str">
        <f t="shared" si="40"/>
        <v/>
      </c>
      <c r="AO89" s="557" t="str">
        <f t="shared" si="41"/>
        <v/>
      </c>
      <c r="AP89" s="557" t="str">
        <f t="shared" si="42"/>
        <v/>
      </c>
      <c r="AQ89" s="445"/>
      <c r="AR89" s="559" t="str">
        <f t="shared" si="43"/>
        <v/>
      </c>
      <c r="AS89" s="560" t="str">
        <f t="shared" si="29"/>
        <v/>
      </c>
      <c r="AT89" s="561" t="str">
        <f t="shared" si="44"/>
        <v/>
      </c>
      <c r="AU89" s="561" t="str">
        <f t="shared" si="45"/>
        <v/>
      </c>
      <c r="AV89" s="444"/>
      <c r="AW89" s="558" t="str">
        <f t="shared" si="50"/>
        <v/>
      </c>
      <c r="AX89" s="557" t="str">
        <f t="shared" si="51"/>
        <v/>
      </c>
      <c r="AY89" s="557" t="str">
        <f t="shared" si="52"/>
        <v/>
      </c>
      <c r="AZ89" s="444"/>
      <c r="BA89" s="562" t="str">
        <f t="shared" si="55"/>
        <v/>
      </c>
      <c r="BB89" s="445"/>
      <c r="BC89" s="563" t="str">
        <f t="shared" si="54"/>
        <v/>
      </c>
      <c r="BD89" s="563" t="str">
        <f t="shared" si="54"/>
        <v/>
      </c>
      <c r="BE89" s="563" t="str">
        <f t="shared" si="54"/>
        <v/>
      </c>
      <c r="BF89" s="563" t="str">
        <f t="shared" si="54"/>
        <v/>
      </c>
      <c r="BG89" s="563" t="str">
        <f t="shared" si="54"/>
        <v/>
      </c>
      <c r="BH89" s="563" t="str">
        <f t="shared" si="54"/>
        <v/>
      </c>
      <c r="BI89" s="563" t="str">
        <f t="shared" si="54"/>
        <v/>
      </c>
      <c r="BJ89" s="563" t="str">
        <f t="shared" si="54"/>
        <v/>
      </c>
      <c r="BK89" s="563" t="str">
        <f t="shared" si="54"/>
        <v/>
      </c>
      <c r="BL89" s="563" t="str">
        <f t="shared" si="54"/>
        <v/>
      </c>
      <c r="BM89" s="563" t="str">
        <f t="shared" si="54"/>
        <v/>
      </c>
      <c r="BN89" s="563" t="str">
        <f t="shared" si="53"/>
        <v/>
      </c>
      <c r="BO89" s="563" t="str">
        <f t="shared" si="53"/>
        <v/>
      </c>
      <c r="BP89" s="563" t="str">
        <f t="shared" si="53"/>
        <v/>
      </c>
      <c r="BQ89" s="563" t="str">
        <f t="shared" si="46"/>
        <v/>
      </c>
      <c r="BR89" s="563" t="str">
        <f t="shared" si="46"/>
        <v/>
      </c>
      <c r="BS89" s="563" t="str">
        <f t="shared" si="46"/>
        <v/>
      </c>
      <c r="BT89" s="563" t="str">
        <f t="shared" si="46"/>
        <v/>
      </c>
      <c r="BU89" s="563" t="str">
        <f t="shared" si="47"/>
        <v/>
      </c>
      <c r="BV89" s="563" t="str">
        <f t="shared" si="47"/>
        <v/>
      </c>
      <c r="BW89" s="563" t="str">
        <f t="shared" si="47"/>
        <v/>
      </c>
      <c r="BX89" s="563" t="str">
        <f t="shared" si="47"/>
        <v/>
      </c>
      <c r="BY89" s="563" t="str">
        <f t="shared" si="48"/>
        <v/>
      </c>
      <c r="BZ89" s="563" t="str">
        <f t="shared" si="48"/>
        <v/>
      </c>
      <c r="CA89" s="563" t="str">
        <f t="shared" si="48"/>
        <v/>
      </c>
      <c r="CB89" s="563" t="str">
        <f t="shared" si="48"/>
        <v/>
      </c>
      <c r="CC89" s="563" t="str">
        <f t="shared" si="49"/>
        <v/>
      </c>
      <c r="CD89" s="563" t="str">
        <f t="shared" si="49"/>
        <v/>
      </c>
      <c r="CE89" s="563" t="str">
        <f t="shared" si="49"/>
        <v/>
      </c>
      <c r="CF89" s="563" t="str">
        <f t="shared" si="49"/>
        <v/>
      </c>
      <c r="CG89" s="563" t="str">
        <f t="shared" si="54"/>
        <v/>
      </c>
      <c r="CH89" s="445"/>
      <c r="CI89" s="563" t="str">
        <f t="shared" si="32"/>
        <v/>
      </c>
      <c r="CJ89" s="563" t="str">
        <f t="shared" si="32"/>
        <v/>
      </c>
      <c r="CK89" s="563" t="str">
        <f t="shared" si="32"/>
        <v/>
      </c>
      <c r="CL89" s="563" t="str">
        <f t="shared" si="32"/>
        <v xml:space="preserve">
</v>
      </c>
      <c r="CM89" s="563" t="str">
        <f t="shared" si="32"/>
        <v xml:space="preserve">
</v>
      </c>
      <c r="CN89" s="563" t="str">
        <f t="shared" si="32"/>
        <v xml:space="preserve">
</v>
      </c>
      <c r="CO89" s="445"/>
      <c r="CP89" s="445"/>
      <c r="CQ89" s="445"/>
      <c r="CR89" s="445"/>
      <c r="CS89" s="445"/>
      <c r="CT89" s="445"/>
      <c r="CU89" s="445"/>
      <c r="CV89" s="445"/>
      <c r="CW89" s="445"/>
      <c r="CX89" s="445"/>
      <c r="CY89" s="445"/>
      <c r="CZ89" s="445"/>
      <c r="DA89" s="445"/>
      <c r="DB89" s="445"/>
      <c r="DC89" s="445"/>
      <c r="DD89" s="445"/>
      <c r="DE89" s="445"/>
      <c r="DF89" s="445"/>
      <c r="DG89" s="445"/>
      <c r="DH89" s="445"/>
      <c r="DI89" s="445"/>
      <c r="DJ89" s="445"/>
      <c r="DK89" s="445"/>
      <c r="DL89" s="445"/>
      <c r="DM89" s="445"/>
      <c r="DN89" s="445"/>
      <c r="DO89" s="445"/>
      <c r="DP89" s="445"/>
      <c r="DQ89" s="445"/>
      <c r="DR89" s="445"/>
      <c r="DS89" s="445"/>
      <c r="DT89" s="445"/>
      <c r="DU89" s="445"/>
      <c r="DV89" s="445"/>
      <c r="DW89" s="445"/>
      <c r="DX89" s="445"/>
      <c r="DY89" s="445"/>
      <c r="DZ89" s="445"/>
      <c r="EA89" s="445"/>
      <c r="EB89" s="445"/>
      <c r="EC89" s="445"/>
      <c r="ED89" s="445"/>
      <c r="EE89" s="445"/>
      <c r="EF89" s="445"/>
      <c r="EG89" s="445"/>
      <c r="EH89" s="445"/>
      <c r="EI89" s="445"/>
      <c r="EJ89" s="445"/>
      <c r="EK89" s="445"/>
      <c r="EL89" s="445"/>
      <c r="EM89" s="445"/>
      <c r="EN89" s="445"/>
      <c r="EO89" s="445"/>
      <c r="EP89" s="445"/>
      <c r="EQ89" s="445"/>
      <c r="ER89" s="445"/>
      <c r="ES89" s="445"/>
      <c r="ET89" s="445"/>
      <c r="EU89" s="445"/>
      <c r="EV89" s="445"/>
      <c r="EW89" s="445"/>
      <c r="EX89" s="445"/>
      <c r="EY89" s="445"/>
      <c r="EZ89" s="445"/>
      <c r="FA89" s="445"/>
      <c r="FB89" s="445"/>
    </row>
    <row r="90" spans="1:158" s="434" customFormat="1" ht="55.2" hidden="1" customHeight="1">
      <c r="A90" s="659"/>
      <c r="B90" s="520"/>
      <c r="C90" s="520"/>
      <c r="D90" s="519"/>
      <c r="E90" s="520"/>
      <c r="F90" s="520"/>
      <c r="G90" s="520"/>
      <c r="H90" s="520"/>
      <c r="I90" s="520"/>
      <c r="J90" s="520"/>
      <c r="K90" s="520"/>
      <c r="L90" s="520"/>
      <c r="M90" s="520"/>
      <c r="N90" s="520"/>
      <c r="O90" s="520"/>
      <c r="P90" s="520"/>
      <c r="Q90" s="520"/>
      <c r="R90" s="520"/>
      <c r="S90" s="520"/>
      <c r="T90" s="520"/>
      <c r="U90" s="520"/>
      <c r="V90" s="520"/>
      <c r="W90" s="520"/>
      <c r="X90" s="520"/>
      <c r="Y90" s="520"/>
      <c r="Z90" s="520"/>
      <c r="AA90" s="520"/>
      <c r="AB90" s="520"/>
      <c r="AC90" s="520"/>
      <c r="AD90" s="432"/>
      <c r="AE90" s="431"/>
      <c r="AF90" s="433"/>
      <c r="AG90" s="557" t="str">
        <f t="shared" si="33"/>
        <v/>
      </c>
      <c r="AH90" s="558" t="str">
        <f t="shared" si="34"/>
        <v/>
      </c>
      <c r="AI90" s="558" t="str">
        <f t="shared" si="35"/>
        <v/>
      </c>
      <c r="AJ90" s="558" t="str">
        <f t="shared" si="36"/>
        <v/>
      </c>
      <c r="AK90" s="558" t="str">
        <f t="shared" si="37"/>
        <v/>
      </c>
      <c r="AL90" s="558" t="str">
        <f t="shared" si="38"/>
        <v/>
      </c>
      <c r="AM90" s="558" t="str">
        <f t="shared" si="39"/>
        <v/>
      </c>
      <c r="AN90" s="558" t="str">
        <f t="shared" si="40"/>
        <v/>
      </c>
      <c r="AO90" s="557" t="str">
        <f t="shared" si="41"/>
        <v/>
      </c>
      <c r="AP90" s="557" t="str">
        <f t="shared" si="42"/>
        <v/>
      </c>
      <c r="AQ90" s="445"/>
      <c r="AR90" s="559" t="str">
        <f t="shared" si="43"/>
        <v/>
      </c>
      <c r="AS90" s="560" t="str">
        <f t="shared" si="29"/>
        <v/>
      </c>
      <c r="AT90" s="561" t="str">
        <f t="shared" si="44"/>
        <v/>
      </c>
      <c r="AU90" s="561" t="str">
        <f t="shared" si="45"/>
        <v/>
      </c>
      <c r="AV90" s="444"/>
      <c r="AW90" s="558" t="str">
        <f t="shared" si="50"/>
        <v/>
      </c>
      <c r="AX90" s="557" t="str">
        <f t="shared" si="51"/>
        <v/>
      </c>
      <c r="AY90" s="557" t="str">
        <f t="shared" si="52"/>
        <v/>
      </c>
      <c r="AZ90" s="444"/>
      <c r="BA90" s="562" t="str">
        <f t="shared" si="55"/>
        <v/>
      </c>
      <c r="BB90" s="445"/>
      <c r="BC90" s="563" t="str">
        <f t="shared" si="54"/>
        <v/>
      </c>
      <c r="BD90" s="563" t="str">
        <f t="shared" si="54"/>
        <v/>
      </c>
      <c r="BE90" s="563" t="str">
        <f t="shared" si="54"/>
        <v/>
      </c>
      <c r="BF90" s="563" t="str">
        <f t="shared" si="54"/>
        <v/>
      </c>
      <c r="BG90" s="563" t="str">
        <f t="shared" si="54"/>
        <v/>
      </c>
      <c r="BH90" s="563" t="str">
        <f t="shared" si="54"/>
        <v/>
      </c>
      <c r="BI90" s="563" t="str">
        <f t="shared" si="54"/>
        <v/>
      </c>
      <c r="BJ90" s="563" t="str">
        <f t="shared" si="54"/>
        <v/>
      </c>
      <c r="BK90" s="563" t="str">
        <f t="shared" si="54"/>
        <v/>
      </c>
      <c r="BL90" s="563" t="str">
        <f t="shared" si="54"/>
        <v/>
      </c>
      <c r="BM90" s="563" t="str">
        <f t="shared" si="54"/>
        <v/>
      </c>
      <c r="BN90" s="563" t="str">
        <f t="shared" si="53"/>
        <v/>
      </c>
      <c r="BO90" s="563" t="str">
        <f t="shared" si="53"/>
        <v/>
      </c>
      <c r="BP90" s="563" t="str">
        <f t="shared" si="53"/>
        <v/>
      </c>
      <c r="BQ90" s="563" t="str">
        <f t="shared" si="46"/>
        <v/>
      </c>
      <c r="BR90" s="563" t="str">
        <f t="shared" si="46"/>
        <v/>
      </c>
      <c r="BS90" s="563" t="str">
        <f t="shared" si="46"/>
        <v/>
      </c>
      <c r="BT90" s="563" t="str">
        <f t="shared" si="46"/>
        <v/>
      </c>
      <c r="BU90" s="563" t="str">
        <f t="shared" si="47"/>
        <v/>
      </c>
      <c r="BV90" s="563" t="str">
        <f t="shared" si="47"/>
        <v/>
      </c>
      <c r="BW90" s="563" t="str">
        <f t="shared" si="47"/>
        <v/>
      </c>
      <c r="BX90" s="563" t="str">
        <f t="shared" si="47"/>
        <v/>
      </c>
      <c r="BY90" s="563" t="str">
        <f t="shared" si="48"/>
        <v/>
      </c>
      <c r="BZ90" s="563" t="str">
        <f t="shared" si="48"/>
        <v/>
      </c>
      <c r="CA90" s="563" t="str">
        <f t="shared" si="48"/>
        <v/>
      </c>
      <c r="CB90" s="563" t="str">
        <f t="shared" si="48"/>
        <v/>
      </c>
      <c r="CC90" s="563" t="str">
        <f t="shared" si="49"/>
        <v/>
      </c>
      <c r="CD90" s="563" t="str">
        <f t="shared" si="49"/>
        <v/>
      </c>
      <c r="CE90" s="563" t="str">
        <f t="shared" si="49"/>
        <v/>
      </c>
      <c r="CF90" s="563" t="str">
        <f t="shared" si="49"/>
        <v/>
      </c>
      <c r="CG90" s="563" t="str">
        <f t="shared" si="54"/>
        <v/>
      </c>
      <c r="CH90" s="445"/>
      <c r="CI90" s="563" t="str">
        <f t="shared" si="32"/>
        <v/>
      </c>
      <c r="CJ90" s="563" t="str">
        <f t="shared" si="32"/>
        <v/>
      </c>
      <c r="CK90" s="563" t="str">
        <f t="shared" si="32"/>
        <v/>
      </c>
      <c r="CL90" s="563" t="str">
        <f t="shared" si="32"/>
        <v xml:space="preserve">
</v>
      </c>
      <c r="CM90" s="563" t="str">
        <f t="shared" si="32"/>
        <v xml:space="preserve">
</v>
      </c>
      <c r="CN90" s="563" t="str">
        <f t="shared" si="32"/>
        <v xml:space="preserve">
</v>
      </c>
      <c r="CO90" s="445"/>
      <c r="CP90" s="445"/>
      <c r="CQ90" s="445"/>
      <c r="CR90" s="445"/>
      <c r="CS90" s="445"/>
      <c r="CT90" s="445"/>
      <c r="CU90" s="445"/>
      <c r="CV90" s="445"/>
      <c r="CW90" s="445"/>
      <c r="CX90" s="445"/>
      <c r="CY90" s="445"/>
      <c r="CZ90" s="445"/>
      <c r="DA90" s="445"/>
      <c r="DB90" s="445"/>
      <c r="DC90" s="445"/>
      <c r="DD90" s="445"/>
      <c r="DE90" s="445"/>
      <c r="DF90" s="445"/>
      <c r="DG90" s="445"/>
      <c r="DH90" s="445"/>
      <c r="DI90" s="445"/>
      <c r="DJ90" s="445"/>
      <c r="DK90" s="445"/>
      <c r="DL90" s="445"/>
      <c r="DM90" s="445"/>
      <c r="DN90" s="445"/>
      <c r="DO90" s="445"/>
      <c r="DP90" s="445"/>
      <c r="DQ90" s="445"/>
      <c r="DR90" s="445"/>
      <c r="DS90" s="445"/>
      <c r="DT90" s="445"/>
      <c r="DU90" s="445"/>
      <c r="DV90" s="445"/>
      <c r="DW90" s="445"/>
      <c r="DX90" s="445"/>
      <c r="DY90" s="445"/>
      <c r="DZ90" s="445"/>
      <c r="EA90" s="445"/>
      <c r="EB90" s="445"/>
      <c r="EC90" s="445"/>
      <c r="ED90" s="445"/>
      <c r="EE90" s="445"/>
      <c r="EF90" s="445"/>
      <c r="EG90" s="445"/>
      <c r="EH90" s="445"/>
      <c r="EI90" s="445"/>
      <c r="EJ90" s="445"/>
      <c r="EK90" s="445"/>
      <c r="EL90" s="445"/>
      <c r="EM90" s="445"/>
      <c r="EN90" s="445"/>
      <c r="EO90" s="445"/>
      <c r="EP90" s="445"/>
      <c r="EQ90" s="445"/>
      <c r="ER90" s="445"/>
      <c r="ES90" s="445"/>
      <c r="ET90" s="445"/>
      <c r="EU90" s="445"/>
      <c r="EV90" s="445"/>
      <c r="EW90" s="445"/>
      <c r="EX90" s="445"/>
      <c r="EY90" s="445"/>
      <c r="EZ90" s="445"/>
      <c r="FA90" s="445"/>
      <c r="FB90" s="445"/>
    </row>
    <row r="91" spans="1:158" s="463" customFormat="1" ht="55.2" hidden="1" customHeight="1">
      <c r="A91" s="659"/>
      <c r="B91" s="520"/>
      <c r="C91" s="520"/>
      <c r="D91" s="519"/>
      <c r="E91" s="520"/>
      <c r="F91" s="520"/>
      <c r="G91" s="520"/>
      <c r="H91" s="520"/>
      <c r="I91" s="520"/>
      <c r="J91" s="520"/>
      <c r="K91" s="520"/>
      <c r="L91" s="520"/>
      <c r="M91" s="520"/>
      <c r="N91" s="520"/>
      <c r="O91" s="520"/>
      <c r="P91" s="520"/>
      <c r="Q91" s="520"/>
      <c r="R91" s="520"/>
      <c r="S91" s="520"/>
      <c r="T91" s="520"/>
      <c r="U91" s="520"/>
      <c r="V91" s="520"/>
      <c r="W91" s="520"/>
      <c r="X91" s="520"/>
      <c r="Y91" s="520"/>
      <c r="Z91" s="520"/>
      <c r="AA91" s="520"/>
      <c r="AB91" s="520"/>
      <c r="AC91" s="520"/>
      <c r="AD91" s="432"/>
      <c r="AE91" s="431"/>
      <c r="AF91" s="433"/>
      <c r="AG91" s="557" t="str">
        <f t="shared" si="33"/>
        <v/>
      </c>
      <c r="AH91" s="558" t="str">
        <f t="shared" si="34"/>
        <v/>
      </c>
      <c r="AI91" s="558" t="str">
        <f t="shared" si="35"/>
        <v/>
      </c>
      <c r="AJ91" s="558" t="str">
        <f t="shared" si="36"/>
        <v/>
      </c>
      <c r="AK91" s="558" t="str">
        <f t="shared" si="37"/>
        <v/>
      </c>
      <c r="AL91" s="558" t="str">
        <f t="shared" si="38"/>
        <v/>
      </c>
      <c r="AM91" s="558" t="str">
        <f t="shared" si="39"/>
        <v/>
      </c>
      <c r="AN91" s="558" t="str">
        <f t="shared" si="40"/>
        <v/>
      </c>
      <c r="AO91" s="557" t="str">
        <f t="shared" si="41"/>
        <v/>
      </c>
      <c r="AP91" s="557" t="str">
        <f t="shared" si="42"/>
        <v/>
      </c>
      <c r="AQ91" s="445"/>
      <c r="AR91" s="559" t="str">
        <f t="shared" si="43"/>
        <v/>
      </c>
      <c r="AS91" s="560" t="str">
        <f t="shared" si="29"/>
        <v/>
      </c>
      <c r="AT91" s="561" t="str">
        <f t="shared" si="44"/>
        <v/>
      </c>
      <c r="AU91" s="561" t="str">
        <f t="shared" si="45"/>
        <v/>
      </c>
      <c r="AV91" s="444"/>
      <c r="AW91" s="558" t="str">
        <f t="shared" si="50"/>
        <v/>
      </c>
      <c r="AX91" s="557" t="str">
        <f t="shared" si="51"/>
        <v/>
      </c>
      <c r="AY91" s="557" t="str">
        <f t="shared" si="52"/>
        <v/>
      </c>
      <c r="AZ91" s="444"/>
      <c r="BA91" s="562" t="str">
        <f t="shared" si="55"/>
        <v/>
      </c>
      <c r="BB91" s="445"/>
      <c r="BC91" s="563" t="str">
        <f t="shared" si="54"/>
        <v/>
      </c>
      <c r="BD91" s="563" t="str">
        <f t="shared" si="54"/>
        <v/>
      </c>
      <c r="BE91" s="563" t="str">
        <f t="shared" si="54"/>
        <v/>
      </c>
      <c r="BF91" s="563" t="str">
        <f t="shared" si="54"/>
        <v/>
      </c>
      <c r="BG91" s="563" t="str">
        <f t="shared" si="54"/>
        <v/>
      </c>
      <c r="BH91" s="563" t="str">
        <f t="shared" si="54"/>
        <v/>
      </c>
      <c r="BI91" s="563" t="str">
        <f t="shared" si="54"/>
        <v/>
      </c>
      <c r="BJ91" s="563" t="str">
        <f t="shared" si="54"/>
        <v/>
      </c>
      <c r="BK91" s="563" t="str">
        <f t="shared" si="54"/>
        <v/>
      </c>
      <c r="BL91" s="563" t="str">
        <f t="shared" si="54"/>
        <v/>
      </c>
      <c r="BM91" s="563" t="str">
        <f t="shared" si="54"/>
        <v/>
      </c>
      <c r="BN91" s="563" t="str">
        <f t="shared" si="53"/>
        <v/>
      </c>
      <c r="BO91" s="563" t="str">
        <f t="shared" si="53"/>
        <v/>
      </c>
      <c r="BP91" s="563" t="str">
        <f t="shared" si="53"/>
        <v/>
      </c>
      <c r="BQ91" s="563" t="str">
        <f t="shared" si="46"/>
        <v/>
      </c>
      <c r="BR91" s="563" t="str">
        <f t="shared" si="46"/>
        <v/>
      </c>
      <c r="BS91" s="563" t="str">
        <f t="shared" si="46"/>
        <v/>
      </c>
      <c r="BT91" s="563" t="str">
        <f t="shared" si="46"/>
        <v/>
      </c>
      <c r="BU91" s="563" t="str">
        <f t="shared" si="47"/>
        <v/>
      </c>
      <c r="BV91" s="563" t="str">
        <f t="shared" si="47"/>
        <v/>
      </c>
      <c r="BW91" s="563" t="str">
        <f t="shared" si="47"/>
        <v/>
      </c>
      <c r="BX91" s="563" t="str">
        <f t="shared" si="47"/>
        <v/>
      </c>
      <c r="BY91" s="563" t="str">
        <f t="shared" si="48"/>
        <v/>
      </c>
      <c r="BZ91" s="563" t="str">
        <f t="shared" si="48"/>
        <v/>
      </c>
      <c r="CA91" s="563" t="str">
        <f t="shared" si="48"/>
        <v/>
      </c>
      <c r="CB91" s="563" t="str">
        <f t="shared" si="48"/>
        <v/>
      </c>
      <c r="CC91" s="563" t="str">
        <f t="shared" si="49"/>
        <v/>
      </c>
      <c r="CD91" s="563" t="str">
        <f t="shared" si="49"/>
        <v/>
      </c>
      <c r="CE91" s="563" t="str">
        <f t="shared" si="49"/>
        <v/>
      </c>
      <c r="CF91" s="563" t="str">
        <f t="shared" si="49"/>
        <v/>
      </c>
      <c r="CG91" s="563" t="str">
        <f t="shared" si="54"/>
        <v/>
      </c>
      <c r="CH91" s="445"/>
      <c r="CI91" s="563" t="str">
        <f t="shared" si="32"/>
        <v/>
      </c>
      <c r="CJ91" s="563" t="str">
        <f t="shared" si="32"/>
        <v/>
      </c>
      <c r="CK91" s="563" t="str">
        <f t="shared" si="32"/>
        <v/>
      </c>
      <c r="CL91" s="563" t="str">
        <f t="shared" si="32"/>
        <v xml:space="preserve">
</v>
      </c>
      <c r="CM91" s="563" t="str">
        <f t="shared" si="32"/>
        <v xml:space="preserve">
</v>
      </c>
      <c r="CN91" s="563" t="str">
        <f t="shared" si="32"/>
        <v xml:space="preserve">
</v>
      </c>
      <c r="CO91" s="444"/>
      <c r="CP91" s="444"/>
      <c r="CQ91" s="444"/>
      <c r="CR91" s="444"/>
      <c r="CS91" s="444"/>
      <c r="CT91" s="444"/>
      <c r="CU91" s="444"/>
      <c r="CV91" s="444"/>
      <c r="CW91" s="444"/>
      <c r="CX91" s="444"/>
      <c r="CY91" s="444"/>
      <c r="CZ91" s="444"/>
      <c r="DA91" s="444"/>
      <c r="DB91" s="444"/>
      <c r="DC91" s="444"/>
      <c r="DD91" s="444"/>
      <c r="DE91" s="444"/>
      <c r="DF91" s="444"/>
      <c r="DG91" s="444"/>
      <c r="DH91" s="444"/>
      <c r="DI91" s="444"/>
      <c r="DJ91" s="444"/>
      <c r="DK91" s="444"/>
      <c r="DL91" s="444"/>
      <c r="DM91" s="444"/>
      <c r="DN91" s="444"/>
      <c r="DO91" s="444"/>
      <c r="DP91" s="444"/>
      <c r="DQ91" s="444"/>
      <c r="DR91" s="444"/>
      <c r="DS91" s="444"/>
      <c r="DT91" s="444"/>
      <c r="DU91" s="444"/>
      <c r="DV91" s="444"/>
      <c r="DW91" s="444"/>
      <c r="DX91" s="444"/>
      <c r="DY91" s="444"/>
      <c r="DZ91" s="444"/>
      <c r="EA91" s="444"/>
      <c r="EB91" s="444"/>
      <c r="EC91" s="444"/>
      <c r="ED91" s="444"/>
      <c r="EE91" s="444"/>
      <c r="EF91" s="444"/>
      <c r="EG91" s="444"/>
      <c r="EH91" s="444"/>
      <c r="EI91" s="444"/>
      <c r="EJ91" s="444"/>
      <c r="EK91" s="444"/>
      <c r="EL91" s="444"/>
      <c r="EM91" s="444"/>
      <c r="EN91" s="444"/>
      <c r="EO91" s="444"/>
      <c r="EP91" s="444"/>
      <c r="EQ91" s="444"/>
      <c r="ER91" s="444"/>
      <c r="ES91" s="444"/>
      <c r="ET91" s="444"/>
      <c r="EU91" s="444"/>
      <c r="EV91" s="444"/>
      <c r="EW91" s="444"/>
      <c r="EX91" s="444"/>
      <c r="EY91" s="444"/>
      <c r="EZ91" s="444"/>
      <c r="FA91" s="444"/>
      <c r="FB91" s="444"/>
    </row>
    <row r="92" spans="1:158" s="463" customFormat="1" ht="55.2" hidden="1" customHeight="1">
      <c r="A92" s="659"/>
      <c r="B92" s="520"/>
      <c r="C92" s="520"/>
      <c r="D92" s="519"/>
      <c r="E92" s="520"/>
      <c r="F92" s="520"/>
      <c r="G92" s="520"/>
      <c r="H92" s="520"/>
      <c r="I92" s="520"/>
      <c r="J92" s="520"/>
      <c r="K92" s="520"/>
      <c r="L92" s="520"/>
      <c r="M92" s="520"/>
      <c r="N92" s="520"/>
      <c r="O92" s="520"/>
      <c r="P92" s="520"/>
      <c r="Q92" s="520"/>
      <c r="R92" s="520"/>
      <c r="S92" s="520"/>
      <c r="T92" s="520"/>
      <c r="U92" s="520"/>
      <c r="V92" s="520"/>
      <c r="W92" s="520"/>
      <c r="X92" s="520"/>
      <c r="Y92" s="520"/>
      <c r="Z92" s="520"/>
      <c r="AA92" s="520"/>
      <c r="AB92" s="520"/>
      <c r="AC92" s="520"/>
      <c r="AD92" s="432"/>
      <c r="AE92" s="431"/>
      <c r="AF92" s="433"/>
      <c r="AG92" s="557" t="str">
        <f t="shared" si="33"/>
        <v/>
      </c>
      <c r="AH92" s="558" t="str">
        <f t="shared" si="34"/>
        <v/>
      </c>
      <c r="AI92" s="558" t="str">
        <f t="shared" si="35"/>
        <v/>
      </c>
      <c r="AJ92" s="558" t="str">
        <f t="shared" si="36"/>
        <v/>
      </c>
      <c r="AK92" s="558" t="str">
        <f t="shared" si="37"/>
        <v/>
      </c>
      <c r="AL92" s="558" t="str">
        <f t="shared" si="38"/>
        <v/>
      </c>
      <c r="AM92" s="558" t="str">
        <f t="shared" si="39"/>
        <v/>
      </c>
      <c r="AN92" s="558" t="str">
        <f t="shared" si="40"/>
        <v/>
      </c>
      <c r="AO92" s="557" t="str">
        <f t="shared" si="41"/>
        <v/>
      </c>
      <c r="AP92" s="557" t="str">
        <f t="shared" si="42"/>
        <v/>
      </c>
      <c r="AQ92" s="445"/>
      <c r="AR92" s="559" t="str">
        <f t="shared" si="43"/>
        <v/>
      </c>
      <c r="AS92" s="560" t="str">
        <f t="shared" si="29"/>
        <v/>
      </c>
      <c r="AT92" s="561" t="str">
        <f t="shared" si="44"/>
        <v/>
      </c>
      <c r="AU92" s="561" t="str">
        <f t="shared" si="45"/>
        <v/>
      </c>
      <c r="AV92" s="444"/>
      <c r="AW92" s="558" t="str">
        <f t="shared" si="50"/>
        <v/>
      </c>
      <c r="AX92" s="557" t="str">
        <f t="shared" si="51"/>
        <v/>
      </c>
      <c r="AY92" s="557" t="str">
        <f t="shared" si="52"/>
        <v/>
      </c>
      <c r="AZ92" s="444"/>
      <c r="BA92" s="562" t="str">
        <f t="shared" si="55"/>
        <v/>
      </c>
      <c r="BB92" s="445"/>
      <c r="BC92" s="563" t="str">
        <f t="shared" si="54"/>
        <v/>
      </c>
      <c r="BD92" s="563" t="str">
        <f t="shared" si="54"/>
        <v/>
      </c>
      <c r="BE92" s="563" t="str">
        <f t="shared" si="54"/>
        <v/>
      </c>
      <c r="BF92" s="563" t="str">
        <f t="shared" si="54"/>
        <v/>
      </c>
      <c r="BG92" s="563" t="str">
        <f t="shared" si="54"/>
        <v/>
      </c>
      <c r="BH92" s="563" t="str">
        <f t="shared" si="54"/>
        <v/>
      </c>
      <c r="BI92" s="563" t="str">
        <f t="shared" si="54"/>
        <v/>
      </c>
      <c r="BJ92" s="563" t="str">
        <f t="shared" si="54"/>
        <v/>
      </c>
      <c r="BK92" s="563" t="str">
        <f t="shared" si="54"/>
        <v/>
      </c>
      <c r="BL92" s="563" t="str">
        <f t="shared" si="54"/>
        <v/>
      </c>
      <c r="BM92" s="563" t="str">
        <f t="shared" si="54"/>
        <v/>
      </c>
      <c r="BN92" s="563" t="str">
        <f t="shared" si="53"/>
        <v/>
      </c>
      <c r="BO92" s="563" t="str">
        <f t="shared" si="53"/>
        <v/>
      </c>
      <c r="BP92" s="563" t="str">
        <f t="shared" si="53"/>
        <v/>
      </c>
      <c r="BQ92" s="563" t="str">
        <f t="shared" si="46"/>
        <v/>
      </c>
      <c r="BR92" s="563" t="str">
        <f t="shared" si="46"/>
        <v/>
      </c>
      <c r="BS92" s="563" t="str">
        <f t="shared" si="46"/>
        <v/>
      </c>
      <c r="BT92" s="563" t="str">
        <f t="shared" si="46"/>
        <v/>
      </c>
      <c r="BU92" s="563" t="str">
        <f t="shared" si="47"/>
        <v/>
      </c>
      <c r="BV92" s="563" t="str">
        <f t="shared" si="47"/>
        <v/>
      </c>
      <c r="BW92" s="563" t="str">
        <f t="shared" si="47"/>
        <v/>
      </c>
      <c r="BX92" s="563" t="str">
        <f t="shared" si="47"/>
        <v/>
      </c>
      <c r="BY92" s="563" t="str">
        <f t="shared" si="48"/>
        <v/>
      </c>
      <c r="BZ92" s="563" t="str">
        <f t="shared" si="48"/>
        <v/>
      </c>
      <c r="CA92" s="563" t="str">
        <f t="shared" si="48"/>
        <v/>
      </c>
      <c r="CB92" s="563" t="str">
        <f t="shared" si="48"/>
        <v/>
      </c>
      <c r="CC92" s="563" t="str">
        <f t="shared" si="49"/>
        <v/>
      </c>
      <c r="CD92" s="563" t="str">
        <f t="shared" si="49"/>
        <v/>
      </c>
      <c r="CE92" s="563" t="str">
        <f t="shared" si="49"/>
        <v/>
      </c>
      <c r="CF92" s="563" t="str">
        <f t="shared" si="49"/>
        <v/>
      </c>
      <c r="CG92" s="563" t="str">
        <f t="shared" si="54"/>
        <v/>
      </c>
      <c r="CH92" s="445"/>
      <c r="CI92" s="563" t="str">
        <f t="shared" si="32"/>
        <v/>
      </c>
      <c r="CJ92" s="563" t="str">
        <f t="shared" si="32"/>
        <v/>
      </c>
      <c r="CK92" s="563" t="str">
        <f t="shared" si="32"/>
        <v/>
      </c>
      <c r="CL92" s="563" t="str">
        <f t="shared" si="32"/>
        <v xml:space="preserve">
</v>
      </c>
      <c r="CM92" s="563" t="str">
        <f t="shared" si="32"/>
        <v xml:space="preserve">
</v>
      </c>
      <c r="CN92" s="563" t="str">
        <f t="shared" si="32"/>
        <v xml:space="preserve">
</v>
      </c>
      <c r="CO92" s="444"/>
      <c r="CP92" s="444"/>
      <c r="CQ92" s="444"/>
      <c r="CR92" s="444"/>
      <c r="CS92" s="444"/>
      <c r="CT92" s="444"/>
      <c r="CU92" s="444"/>
      <c r="CV92" s="444"/>
      <c r="CW92" s="444"/>
      <c r="CX92" s="444"/>
      <c r="CY92" s="444"/>
      <c r="CZ92" s="444"/>
      <c r="DA92" s="444"/>
      <c r="DB92" s="444"/>
      <c r="DC92" s="444"/>
      <c r="DD92" s="444"/>
      <c r="DE92" s="444"/>
      <c r="DF92" s="444"/>
      <c r="DG92" s="444"/>
      <c r="DH92" s="444"/>
      <c r="DI92" s="444"/>
      <c r="DJ92" s="444"/>
      <c r="DK92" s="444"/>
      <c r="DL92" s="444"/>
      <c r="DM92" s="444"/>
      <c r="DN92" s="444"/>
      <c r="DO92" s="444"/>
      <c r="DP92" s="444"/>
      <c r="DQ92" s="444"/>
      <c r="DR92" s="444"/>
      <c r="DS92" s="444"/>
      <c r="DT92" s="444"/>
      <c r="DU92" s="444"/>
      <c r="DV92" s="444"/>
      <c r="DW92" s="444"/>
      <c r="DX92" s="444"/>
      <c r="DY92" s="444"/>
      <c r="DZ92" s="444"/>
      <c r="EA92" s="444"/>
      <c r="EB92" s="444"/>
      <c r="EC92" s="444"/>
      <c r="ED92" s="444"/>
      <c r="EE92" s="444"/>
      <c r="EF92" s="444"/>
      <c r="EG92" s="444"/>
      <c r="EH92" s="444"/>
      <c r="EI92" s="444"/>
      <c r="EJ92" s="444"/>
      <c r="EK92" s="444"/>
      <c r="EL92" s="444"/>
      <c r="EM92" s="444"/>
      <c r="EN92" s="444"/>
      <c r="EO92" s="444"/>
      <c r="EP92" s="444"/>
      <c r="EQ92" s="444"/>
      <c r="ER92" s="444"/>
      <c r="ES92" s="444"/>
      <c r="ET92" s="444"/>
      <c r="EU92" s="444"/>
      <c r="EV92" s="444"/>
      <c r="EW92" s="444"/>
      <c r="EX92" s="444"/>
      <c r="EY92" s="444"/>
      <c r="EZ92" s="444"/>
      <c r="FA92" s="444"/>
      <c r="FB92" s="444"/>
    </row>
    <row r="93" spans="1:158" s="434" customFormat="1" ht="55.2" hidden="1" customHeight="1">
      <c r="A93" s="659"/>
      <c r="B93" s="520"/>
      <c r="C93" s="520"/>
      <c r="D93" s="519"/>
      <c r="E93" s="520"/>
      <c r="F93" s="520"/>
      <c r="G93" s="520"/>
      <c r="H93" s="520"/>
      <c r="I93" s="520"/>
      <c r="J93" s="520"/>
      <c r="K93" s="520"/>
      <c r="L93" s="520"/>
      <c r="M93" s="520"/>
      <c r="N93" s="520"/>
      <c r="O93" s="520"/>
      <c r="P93" s="520"/>
      <c r="Q93" s="520"/>
      <c r="R93" s="520"/>
      <c r="S93" s="520"/>
      <c r="T93" s="520"/>
      <c r="U93" s="520"/>
      <c r="V93" s="520"/>
      <c r="W93" s="520"/>
      <c r="X93" s="520"/>
      <c r="Y93" s="520"/>
      <c r="Z93" s="520"/>
      <c r="AA93" s="520"/>
      <c r="AB93" s="520"/>
      <c r="AC93" s="520"/>
      <c r="AD93" s="432"/>
      <c r="AE93" s="431"/>
      <c r="AF93" s="433"/>
      <c r="AG93" s="557" t="str">
        <f t="shared" si="33"/>
        <v/>
      </c>
      <c r="AH93" s="558" t="str">
        <f t="shared" si="34"/>
        <v/>
      </c>
      <c r="AI93" s="558" t="str">
        <f t="shared" si="35"/>
        <v/>
      </c>
      <c r="AJ93" s="558" t="str">
        <f t="shared" si="36"/>
        <v/>
      </c>
      <c r="AK93" s="558" t="str">
        <f t="shared" si="37"/>
        <v/>
      </c>
      <c r="AL93" s="558" t="str">
        <f t="shared" si="38"/>
        <v/>
      </c>
      <c r="AM93" s="558" t="str">
        <f t="shared" si="39"/>
        <v/>
      </c>
      <c r="AN93" s="558" t="str">
        <f t="shared" si="40"/>
        <v/>
      </c>
      <c r="AO93" s="557" t="str">
        <f t="shared" si="41"/>
        <v/>
      </c>
      <c r="AP93" s="557" t="str">
        <f t="shared" si="42"/>
        <v/>
      </c>
      <c r="AQ93" s="445"/>
      <c r="AR93" s="559" t="str">
        <f t="shared" si="43"/>
        <v/>
      </c>
      <c r="AS93" s="560" t="str">
        <f t="shared" si="29"/>
        <v/>
      </c>
      <c r="AT93" s="561" t="str">
        <f t="shared" si="44"/>
        <v/>
      </c>
      <c r="AU93" s="561" t="str">
        <f t="shared" si="45"/>
        <v/>
      </c>
      <c r="AV93" s="444"/>
      <c r="AW93" s="558" t="str">
        <f t="shared" si="50"/>
        <v/>
      </c>
      <c r="AX93" s="557" t="str">
        <f t="shared" si="51"/>
        <v/>
      </c>
      <c r="AY93" s="557" t="str">
        <f t="shared" si="52"/>
        <v/>
      </c>
      <c r="AZ93" s="444"/>
      <c r="BA93" s="562" t="str">
        <f t="shared" si="55"/>
        <v/>
      </c>
      <c r="BB93" s="445"/>
      <c r="BC93" s="563" t="str">
        <f t="shared" ref="BC93:CG109" si="56">IF(BC$10=$BA93,IF($AB93="","","Complaint: "&amp;$AB93)&amp;CHAR(10)&amp;IF($AC93="","","Action Taken: "&amp;$AC93),"")</f>
        <v/>
      </c>
      <c r="BD93" s="563" t="str">
        <f t="shared" si="56"/>
        <v/>
      </c>
      <c r="BE93" s="563" t="str">
        <f t="shared" si="56"/>
        <v/>
      </c>
      <c r="BF93" s="563" t="str">
        <f t="shared" si="56"/>
        <v/>
      </c>
      <c r="BG93" s="563" t="str">
        <f t="shared" si="56"/>
        <v/>
      </c>
      <c r="BH93" s="563" t="str">
        <f t="shared" si="56"/>
        <v/>
      </c>
      <c r="BI93" s="563" t="str">
        <f t="shared" si="56"/>
        <v/>
      </c>
      <c r="BJ93" s="563" t="str">
        <f t="shared" si="56"/>
        <v/>
      </c>
      <c r="BK93" s="563" t="str">
        <f t="shared" si="56"/>
        <v/>
      </c>
      <c r="BL93" s="563" t="str">
        <f t="shared" si="56"/>
        <v/>
      </c>
      <c r="BM93" s="563" t="str">
        <f t="shared" si="56"/>
        <v/>
      </c>
      <c r="BN93" s="563" t="str">
        <f t="shared" si="53"/>
        <v/>
      </c>
      <c r="BO93" s="563" t="str">
        <f t="shared" si="53"/>
        <v/>
      </c>
      <c r="BP93" s="563" t="str">
        <f t="shared" si="53"/>
        <v/>
      </c>
      <c r="BQ93" s="563" t="str">
        <f t="shared" si="46"/>
        <v/>
      </c>
      <c r="BR93" s="563" t="str">
        <f t="shared" si="46"/>
        <v/>
      </c>
      <c r="BS93" s="563" t="str">
        <f t="shared" si="46"/>
        <v/>
      </c>
      <c r="BT93" s="563" t="str">
        <f t="shared" si="46"/>
        <v/>
      </c>
      <c r="BU93" s="563" t="str">
        <f t="shared" si="47"/>
        <v/>
      </c>
      <c r="BV93" s="563" t="str">
        <f t="shared" si="47"/>
        <v/>
      </c>
      <c r="BW93" s="563" t="str">
        <f t="shared" si="47"/>
        <v/>
      </c>
      <c r="BX93" s="563" t="str">
        <f t="shared" si="47"/>
        <v/>
      </c>
      <c r="BY93" s="563" t="str">
        <f t="shared" si="48"/>
        <v/>
      </c>
      <c r="BZ93" s="563" t="str">
        <f t="shared" si="48"/>
        <v/>
      </c>
      <c r="CA93" s="563" t="str">
        <f t="shared" si="48"/>
        <v/>
      </c>
      <c r="CB93" s="563" t="str">
        <f t="shared" si="48"/>
        <v/>
      </c>
      <c r="CC93" s="563" t="str">
        <f t="shared" si="49"/>
        <v/>
      </c>
      <c r="CD93" s="563" t="str">
        <f t="shared" si="49"/>
        <v/>
      </c>
      <c r="CE93" s="563" t="str">
        <f t="shared" si="49"/>
        <v/>
      </c>
      <c r="CF93" s="563" t="str">
        <f t="shared" si="49"/>
        <v/>
      </c>
      <c r="CG93" s="563" t="str">
        <f t="shared" si="56"/>
        <v/>
      </c>
      <c r="CH93" s="445"/>
      <c r="CI93" s="563" t="str">
        <f t="shared" si="32"/>
        <v/>
      </c>
      <c r="CJ93" s="563" t="str">
        <f t="shared" si="32"/>
        <v/>
      </c>
      <c r="CK93" s="563" t="str">
        <f t="shared" si="32"/>
        <v/>
      </c>
      <c r="CL93" s="563" t="str">
        <f t="shared" si="32"/>
        <v xml:space="preserve">
</v>
      </c>
      <c r="CM93" s="563" t="str">
        <f t="shared" si="32"/>
        <v xml:space="preserve">
</v>
      </c>
      <c r="CN93" s="563" t="str">
        <f t="shared" si="32"/>
        <v xml:space="preserve">
</v>
      </c>
      <c r="CO93" s="445"/>
      <c r="CP93" s="445"/>
      <c r="CQ93" s="445"/>
      <c r="CR93" s="445"/>
      <c r="CS93" s="445"/>
      <c r="CT93" s="445"/>
      <c r="CU93" s="445"/>
      <c r="CV93" s="445"/>
      <c r="CW93" s="445"/>
      <c r="CX93" s="445"/>
      <c r="CY93" s="445"/>
      <c r="CZ93" s="445"/>
      <c r="DA93" s="445"/>
      <c r="DB93" s="445"/>
      <c r="DC93" s="445"/>
      <c r="DD93" s="445"/>
      <c r="DE93" s="445"/>
      <c r="DF93" s="445"/>
      <c r="DG93" s="445"/>
      <c r="DH93" s="445"/>
      <c r="DI93" s="445"/>
      <c r="DJ93" s="445"/>
      <c r="DK93" s="445"/>
      <c r="DL93" s="445"/>
      <c r="DM93" s="445"/>
      <c r="DN93" s="445"/>
      <c r="DO93" s="445"/>
      <c r="DP93" s="445"/>
      <c r="DQ93" s="445"/>
      <c r="DR93" s="445"/>
      <c r="DS93" s="445"/>
      <c r="DT93" s="445"/>
      <c r="DU93" s="445"/>
      <c r="DV93" s="445"/>
      <c r="DW93" s="445"/>
      <c r="DX93" s="445"/>
      <c r="DY93" s="445"/>
      <c r="DZ93" s="445"/>
      <c r="EA93" s="445"/>
      <c r="EB93" s="445"/>
      <c r="EC93" s="445"/>
      <c r="ED93" s="445"/>
      <c r="EE93" s="445"/>
      <c r="EF93" s="445"/>
      <c r="EG93" s="445"/>
      <c r="EH93" s="445"/>
      <c r="EI93" s="445"/>
      <c r="EJ93" s="445"/>
      <c r="EK93" s="445"/>
      <c r="EL93" s="445"/>
      <c r="EM93" s="445"/>
      <c r="EN93" s="445"/>
      <c r="EO93" s="445"/>
      <c r="EP93" s="445"/>
      <c r="EQ93" s="445"/>
      <c r="ER93" s="445"/>
      <c r="ES93" s="445"/>
      <c r="ET93" s="445"/>
      <c r="EU93" s="445"/>
      <c r="EV93" s="445"/>
      <c r="EW93" s="445"/>
      <c r="EX93" s="445"/>
      <c r="EY93" s="445"/>
      <c r="EZ93" s="445"/>
      <c r="FA93" s="445"/>
      <c r="FB93" s="445"/>
    </row>
    <row r="94" spans="1:158" s="434" customFormat="1" ht="55.2" hidden="1" customHeight="1">
      <c r="A94" s="659"/>
      <c r="B94" s="520"/>
      <c r="C94" s="520"/>
      <c r="D94" s="519"/>
      <c r="E94" s="520"/>
      <c r="F94" s="520"/>
      <c r="G94" s="520"/>
      <c r="H94" s="520"/>
      <c r="I94" s="520"/>
      <c r="J94" s="520"/>
      <c r="K94" s="520"/>
      <c r="L94" s="520"/>
      <c r="M94" s="520"/>
      <c r="N94" s="520"/>
      <c r="O94" s="520"/>
      <c r="P94" s="520"/>
      <c r="Q94" s="520"/>
      <c r="R94" s="520"/>
      <c r="S94" s="520"/>
      <c r="T94" s="520"/>
      <c r="U94" s="520"/>
      <c r="V94" s="520"/>
      <c r="W94" s="520"/>
      <c r="X94" s="520"/>
      <c r="Y94" s="520"/>
      <c r="Z94" s="520"/>
      <c r="AA94" s="520"/>
      <c r="AB94" s="520"/>
      <c r="AC94" s="520"/>
      <c r="AD94" s="432"/>
      <c r="AE94" s="431"/>
      <c r="AF94" s="433"/>
      <c r="AG94" s="557" t="str">
        <f t="shared" si="33"/>
        <v/>
      </c>
      <c r="AH94" s="558" t="str">
        <f t="shared" si="34"/>
        <v/>
      </c>
      <c r="AI94" s="558" t="str">
        <f t="shared" si="35"/>
        <v/>
      </c>
      <c r="AJ94" s="558" t="str">
        <f t="shared" si="36"/>
        <v/>
      </c>
      <c r="AK94" s="558" t="str">
        <f t="shared" si="37"/>
        <v/>
      </c>
      <c r="AL94" s="558" t="str">
        <f t="shared" si="38"/>
        <v/>
      </c>
      <c r="AM94" s="558" t="str">
        <f t="shared" si="39"/>
        <v/>
      </c>
      <c r="AN94" s="558" t="str">
        <f t="shared" si="40"/>
        <v/>
      </c>
      <c r="AO94" s="557" t="str">
        <f t="shared" si="41"/>
        <v/>
      </c>
      <c r="AP94" s="557" t="str">
        <f t="shared" si="42"/>
        <v/>
      </c>
      <c r="AQ94" s="445"/>
      <c r="AR94" s="559" t="str">
        <f t="shared" si="43"/>
        <v/>
      </c>
      <c r="AS94" s="560" t="str">
        <f t="shared" si="29"/>
        <v/>
      </c>
      <c r="AT94" s="561" t="str">
        <f t="shared" si="44"/>
        <v/>
      </c>
      <c r="AU94" s="561" t="str">
        <f t="shared" si="45"/>
        <v/>
      </c>
      <c r="AV94" s="444"/>
      <c r="AW94" s="558" t="str">
        <f t="shared" si="50"/>
        <v/>
      </c>
      <c r="AX94" s="557" t="str">
        <f t="shared" si="51"/>
        <v/>
      </c>
      <c r="AY94" s="557" t="str">
        <f t="shared" si="52"/>
        <v/>
      </c>
      <c r="AZ94" s="444"/>
      <c r="BA94" s="562" t="str">
        <f t="shared" si="55"/>
        <v/>
      </c>
      <c r="BB94" s="445"/>
      <c r="BC94" s="563" t="str">
        <f t="shared" si="56"/>
        <v/>
      </c>
      <c r="BD94" s="563" t="str">
        <f t="shared" si="56"/>
        <v/>
      </c>
      <c r="BE94" s="563" t="str">
        <f t="shared" si="56"/>
        <v/>
      </c>
      <c r="BF94" s="563" t="str">
        <f t="shared" si="56"/>
        <v/>
      </c>
      <c r="BG94" s="563" t="str">
        <f t="shared" si="56"/>
        <v/>
      </c>
      <c r="BH94" s="563" t="str">
        <f t="shared" si="56"/>
        <v/>
      </c>
      <c r="BI94" s="563" t="str">
        <f t="shared" si="56"/>
        <v/>
      </c>
      <c r="BJ94" s="563" t="str">
        <f t="shared" si="56"/>
        <v/>
      </c>
      <c r="BK94" s="563" t="str">
        <f t="shared" si="56"/>
        <v/>
      </c>
      <c r="BL94" s="563" t="str">
        <f t="shared" si="56"/>
        <v/>
      </c>
      <c r="BM94" s="563" t="str">
        <f t="shared" si="56"/>
        <v/>
      </c>
      <c r="BN94" s="563" t="str">
        <f t="shared" si="53"/>
        <v/>
      </c>
      <c r="BO94" s="563" t="str">
        <f t="shared" si="53"/>
        <v/>
      </c>
      <c r="BP94" s="563" t="str">
        <f t="shared" si="53"/>
        <v/>
      </c>
      <c r="BQ94" s="563" t="str">
        <f t="shared" si="46"/>
        <v/>
      </c>
      <c r="BR94" s="563" t="str">
        <f t="shared" si="46"/>
        <v/>
      </c>
      <c r="BS94" s="563" t="str">
        <f t="shared" si="46"/>
        <v/>
      </c>
      <c r="BT94" s="563" t="str">
        <f t="shared" si="46"/>
        <v/>
      </c>
      <c r="BU94" s="563" t="str">
        <f t="shared" si="47"/>
        <v/>
      </c>
      <c r="BV94" s="563" t="str">
        <f t="shared" si="47"/>
        <v/>
      </c>
      <c r="BW94" s="563" t="str">
        <f t="shared" si="47"/>
        <v/>
      </c>
      <c r="BX94" s="563" t="str">
        <f t="shared" si="47"/>
        <v/>
      </c>
      <c r="BY94" s="563" t="str">
        <f t="shared" si="48"/>
        <v/>
      </c>
      <c r="BZ94" s="563" t="str">
        <f t="shared" si="48"/>
        <v/>
      </c>
      <c r="CA94" s="563" t="str">
        <f t="shared" si="48"/>
        <v/>
      </c>
      <c r="CB94" s="563" t="str">
        <f t="shared" si="48"/>
        <v/>
      </c>
      <c r="CC94" s="563" t="str">
        <f t="shared" si="49"/>
        <v/>
      </c>
      <c r="CD94" s="563" t="str">
        <f t="shared" si="49"/>
        <v/>
      </c>
      <c r="CE94" s="563" t="str">
        <f t="shared" si="49"/>
        <v/>
      </c>
      <c r="CF94" s="563" t="str">
        <f t="shared" si="49"/>
        <v/>
      </c>
      <c r="CG94" s="563" t="str">
        <f t="shared" si="56"/>
        <v/>
      </c>
      <c r="CH94" s="445"/>
      <c r="CI94" s="563" t="str">
        <f t="shared" si="32"/>
        <v/>
      </c>
      <c r="CJ94" s="563" t="str">
        <f t="shared" si="32"/>
        <v/>
      </c>
      <c r="CK94" s="563" t="str">
        <f t="shared" si="32"/>
        <v/>
      </c>
      <c r="CL94" s="563" t="str">
        <f t="shared" si="32"/>
        <v xml:space="preserve">
</v>
      </c>
      <c r="CM94" s="563" t="str">
        <f t="shared" si="32"/>
        <v xml:space="preserve">
</v>
      </c>
      <c r="CN94" s="563" t="str">
        <f t="shared" si="32"/>
        <v xml:space="preserve">
</v>
      </c>
      <c r="CO94" s="445"/>
      <c r="CP94" s="445"/>
      <c r="CQ94" s="445"/>
      <c r="CR94" s="445"/>
      <c r="CS94" s="445"/>
      <c r="CT94" s="445"/>
      <c r="CU94" s="445"/>
      <c r="CV94" s="445"/>
      <c r="CW94" s="445"/>
      <c r="CX94" s="445"/>
      <c r="CY94" s="445"/>
      <c r="CZ94" s="445"/>
      <c r="DA94" s="445"/>
      <c r="DB94" s="445"/>
      <c r="DC94" s="445"/>
      <c r="DD94" s="445"/>
      <c r="DE94" s="445"/>
      <c r="DF94" s="445"/>
      <c r="DG94" s="445"/>
      <c r="DH94" s="445"/>
      <c r="DI94" s="445"/>
      <c r="DJ94" s="445"/>
      <c r="DK94" s="445"/>
      <c r="DL94" s="445"/>
      <c r="DM94" s="445"/>
      <c r="DN94" s="445"/>
      <c r="DO94" s="445"/>
      <c r="DP94" s="445"/>
      <c r="DQ94" s="445"/>
      <c r="DR94" s="445"/>
      <c r="DS94" s="445"/>
      <c r="DT94" s="445"/>
      <c r="DU94" s="445"/>
      <c r="DV94" s="445"/>
      <c r="DW94" s="445"/>
      <c r="DX94" s="445"/>
      <c r="DY94" s="445"/>
      <c r="DZ94" s="445"/>
      <c r="EA94" s="445"/>
      <c r="EB94" s="445"/>
      <c r="EC94" s="445"/>
      <c r="ED94" s="445"/>
      <c r="EE94" s="445"/>
      <c r="EF94" s="445"/>
      <c r="EG94" s="445"/>
      <c r="EH94" s="445"/>
      <c r="EI94" s="445"/>
      <c r="EJ94" s="445"/>
      <c r="EK94" s="445"/>
      <c r="EL94" s="445"/>
      <c r="EM94" s="445"/>
      <c r="EN94" s="445"/>
      <c r="EO94" s="445"/>
      <c r="EP94" s="445"/>
      <c r="EQ94" s="445"/>
      <c r="ER94" s="445"/>
      <c r="ES94" s="445"/>
      <c r="ET94" s="445"/>
      <c r="EU94" s="445"/>
      <c r="EV94" s="445"/>
      <c r="EW94" s="445"/>
      <c r="EX94" s="445"/>
      <c r="EY94" s="445"/>
      <c r="EZ94" s="445"/>
      <c r="FA94" s="445"/>
      <c r="FB94" s="445"/>
    </row>
    <row r="95" spans="1:158" s="434" customFormat="1" ht="55.2" hidden="1" customHeight="1">
      <c r="A95" s="659"/>
      <c r="B95" s="520"/>
      <c r="C95" s="520"/>
      <c r="D95" s="519"/>
      <c r="E95" s="520"/>
      <c r="F95" s="520"/>
      <c r="G95" s="520"/>
      <c r="H95" s="520"/>
      <c r="I95" s="520"/>
      <c r="J95" s="520"/>
      <c r="K95" s="520"/>
      <c r="L95" s="520"/>
      <c r="M95" s="520"/>
      <c r="N95" s="520"/>
      <c r="O95" s="520"/>
      <c r="P95" s="520"/>
      <c r="Q95" s="520"/>
      <c r="R95" s="520"/>
      <c r="S95" s="520"/>
      <c r="T95" s="520"/>
      <c r="U95" s="520"/>
      <c r="V95" s="520"/>
      <c r="W95" s="520"/>
      <c r="X95" s="520"/>
      <c r="Y95" s="520"/>
      <c r="Z95" s="520"/>
      <c r="AA95" s="520"/>
      <c r="AB95" s="520"/>
      <c r="AC95" s="520"/>
      <c r="AD95" s="432"/>
      <c r="AE95" s="431"/>
      <c r="AF95" s="433"/>
      <c r="AG95" s="557" t="str">
        <f t="shared" si="33"/>
        <v/>
      </c>
      <c r="AH95" s="558" t="str">
        <f t="shared" si="34"/>
        <v/>
      </c>
      <c r="AI95" s="558" t="str">
        <f t="shared" si="35"/>
        <v/>
      </c>
      <c r="AJ95" s="558" t="str">
        <f t="shared" si="36"/>
        <v/>
      </c>
      <c r="AK95" s="558" t="str">
        <f t="shared" si="37"/>
        <v/>
      </c>
      <c r="AL95" s="558" t="str">
        <f t="shared" si="38"/>
        <v/>
      </c>
      <c r="AM95" s="558" t="str">
        <f t="shared" si="39"/>
        <v/>
      </c>
      <c r="AN95" s="558" t="str">
        <f t="shared" si="40"/>
        <v/>
      </c>
      <c r="AO95" s="557" t="str">
        <f t="shared" si="41"/>
        <v/>
      </c>
      <c r="AP95" s="557" t="str">
        <f t="shared" si="42"/>
        <v/>
      </c>
      <c r="AQ95" s="445"/>
      <c r="AR95" s="559" t="str">
        <f t="shared" si="43"/>
        <v/>
      </c>
      <c r="AS95" s="560" t="str">
        <f t="shared" si="29"/>
        <v/>
      </c>
      <c r="AT95" s="561" t="str">
        <f t="shared" si="44"/>
        <v/>
      </c>
      <c r="AU95" s="561" t="str">
        <f t="shared" si="45"/>
        <v/>
      </c>
      <c r="AV95" s="444"/>
      <c r="AW95" s="558" t="str">
        <f t="shared" si="50"/>
        <v/>
      </c>
      <c r="AX95" s="557" t="str">
        <f t="shared" si="51"/>
        <v/>
      </c>
      <c r="AY95" s="557" t="str">
        <f t="shared" si="52"/>
        <v/>
      </c>
      <c r="AZ95" s="444"/>
      <c r="BA95" s="562" t="str">
        <f t="shared" si="55"/>
        <v/>
      </c>
      <c r="BB95" s="445"/>
      <c r="BC95" s="563" t="str">
        <f t="shared" si="56"/>
        <v/>
      </c>
      <c r="BD95" s="563" t="str">
        <f t="shared" si="56"/>
        <v/>
      </c>
      <c r="BE95" s="563" t="str">
        <f t="shared" si="56"/>
        <v/>
      </c>
      <c r="BF95" s="563" t="str">
        <f t="shared" si="56"/>
        <v/>
      </c>
      <c r="BG95" s="563" t="str">
        <f t="shared" si="56"/>
        <v/>
      </c>
      <c r="BH95" s="563" t="str">
        <f t="shared" si="56"/>
        <v/>
      </c>
      <c r="BI95" s="563" t="str">
        <f t="shared" si="56"/>
        <v/>
      </c>
      <c r="BJ95" s="563" t="str">
        <f t="shared" si="56"/>
        <v/>
      </c>
      <c r="BK95" s="563" t="str">
        <f t="shared" si="56"/>
        <v/>
      </c>
      <c r="BL95" s="563" t="str">
        <f t="shared" si="56"/>
        <v/>
      </c>
      <c r="BM95" s="563" t="str">
        <f t="shared" si="56"/>
        <v/>
      </c>
      <c r="BN95" s="563" t="str">
        <f t="shared" si="53"/>
        <v/>
      </c>
      <c r="BO95" s="563" t="str">
        <f t="shared" si="53"/>
        <v/>
      </c>
      <c r="BP95" s="563" t="str">
        <f t="shared" si="53"/>
        <v/>
      </c>
      <c r="BQ95" s="563" t="str">
        <f t="shared" si="46"/>
        <v/>
      </c>
      <c r="BR95" s="563" t="str">
        <f t="shared" si="46"/>
        <v/>
      </c>
      <c r="BS95" s="563" t="str">
        <f t="shared" si="46"/>
        <v/>
      </c>
      <c r="BT95" s="563" t="str">
        <f t="shared" si="46"/>
        <v/>
      </c>
      <c r="BU95" s="563" t="str">
        <f t="shared" si="47"/>
        <v/>
      </c>
      <c r="BV95" s="563" t="str">
        <f t="shared" si="47"/>
        <v/>
      </c>
      <c r="BW95" s="563" t="str">
        <f t="shared" si="47"/>
        <v/>
      </c>
      <c r="BX95" s="563" t="str">
        <f t="shared" si="47"/>
        <v/>
      </c>
      <c r="BY95" s="563" t="str">
        <f t="shared" si="48"/>
        <v/>
      </c>
      <c r="BZ95" s="563" t="str">
        <f t="shared" si="48"/>
        <v/>
      </c>
      <c r="CA95" s="563" t="str">
        <f t="shared" si="48"/>
        <v/>
      </c>
      <c r="CB95" s="563" t="str">
        <f t="shared" si="48"/>
        <v/>
      </c>
      <c r="CC95" s="563" t="str">
        <f t="shared" si="49"/>
        <v/>
      </c>
      <c r="CD95" s="563" t="str">
        <f t="shared" si="49"/>
        <v/>
      </c>
      <c r="CE95" s="563" t="str">
        <f t="shared" si="49"/>
        <v/>
      </c>
      <c r="CF95" s="563" t="str">
        <f t="shared" si="49"/>
        <v/>
      </c>
      <c r="CG95" s="563" t="str">
        <f t="shared" si="56"/>
        <v/>
      </c>
      <c r="CH95" s="445"/>
      <c r="CI95" s="563" t="str">
        <f t="shared" si="32"/>
        <v/>
      </c>
      <c r="CJ95" s="563" t="str">
        <f t="shared" si="32"/>
        <v/>
      </c>
      <c r="CK95" s="563" t="str">
        <f t="shared" si="32"/>
        <v/>
      </c>
      <c r="CL95" s="563" t="str">
        <f t="shared" si="32"/>
        <v xml:space="preserve">
</v>
      </c>
      <c r="CM95" s="563" t="str">
        <f t="shared" si="32"/>
        <v xml:space="preserve">
</v>
      </c>
      <c r="CN95" s="563" t="str">
        <f t="shared" si="32"/>
        <v xml:space="preserve">
</v>
      </c>
      <c r="CO95" s="445"/>
      <c r="CP95" s="445"/>
      <c r="CQ95" s="445"/>
      <c r="CR95" s="445"/>
      <c r="CS95" s="445"/>
      <c r="CT95" s="445"/>
      <c r="CU95" s="445"/>
      <c r="CV95" s="445"/>
      <c r="CW95" s="445"/>
      <c r="CX95" s="445"/>
      <c r="CY95" s="445"/>
      <c r="CZ95" s="445"/>
      <c r="DA95" s="445"/>
      <c r="DB95" s="445"/>
      <c r="DC95" s="445"/>
      <c r="DD95" s="445"/>
      <c r="DE95" s="445"/>
      <c r="DF95" s="445"/>
      <c r="DG95" s="445"/>
      <c r="DH95" s="445"/>
      <c r="DI95" s="445"/>
      <c r="DJ95" s="445"/>
      <c r="DK95" s="445"/>
      <c r="DL95" s="445"/>
      <c r="DM95" s="445"/>
      <c r="DN95" s="445"/>
      <c r="DO95" s="445"/>
      <c r="DP95" s="445"/>
      <c r="DQ95" s="445"/>
      <c r="DR95" s="445"/>
      <c r="DS95" s="445"/>
      <c r="DT95" s="445"/>
      <c r="DU95" s="445"/>
      <c r="DV95" s="445"/>
      <c r="DW95" s="445"/>
      <c r="DX95" s="445"/>
      <c r="DY95" s="445"/>
      <c r="DZ95" s="445"/>
      <c r="EA95" s="445"/>
      <c r="EB95" s="445"/>
      <c r="EC95" s="445"/>
      <c r="ED95" s="445"/>
      <c r="EE95" s="445"/>
      <c r="EF95" s="445"/>
      <c r="EG95" s="445"/>
      <c r="EH95" s="445"/>
      <c r="EI95" s="445"/>
      <c r="EJ95" s="445"/>
      <c r="EK95" s="445"/>
      <c r="EL95" s="445"/>
      <c r="EM95" s="445"/>
      <c r="EN95" s="445"/>
      <c r="EO95" s="445"/>
      <c r="EP95" s="445"/>
      <c r="EQ95" s="445"/>
      <c r="ER95" s="445"/>
      <c r="ES95" s="445"/>
      <c r="ET95" s="445"/>
      <c r="EU95" s="445"/>
      <c r="EV95" s="445"/>
      <c r="EW95" s="445"/>
      <c r="EX95" s="445"/>
      <c r="EY95" s="445"/>
      <c r="EZ95" s="445"/>
      <c r="FA95" s="445"/>
      <c r="FB95" s="445"/>
    </row>
    <row r="96" spans="1:158" s="463" customFormat="1" ht="55.2" hidden="1" customHeight="1">
      <c r="A96" s="659"/>
      <c r="B96" s="520"/>
      <c r="C96" s="520"/>
      <c r="D96" s="519"/>
      <c r="E96" s="520"/>
      <c r="F96" s="520"/>
      <c r="G96" s="520"/>
      <c r="H96" s="520"/>
      <c r="I96" s="520"/>
      <c r="J96" s="520"/>
      <c r="K96" s="520"/>
      <c r="L96" s="520"/>
      <c r="M96" s="520"/>
      <c r="N96" s="520"/>
      <c r="O96" s="520"/>
      <c r="P96" s="520"/>
      <c r="Q96" s="520"/>
      <c r="R96" s="520"/>
      <c r="S96" s="520"/>
      <c r="T96" s="520"/>
      <c r="U96" s="520"/>
      <c r="V96" s="520"/>
      <c r="W96" s="520"/>
      <c r="X96" s="520"/>
      <c r="Y96" s="520"/>
      <c r="Z96" s="520"/>
      <c r="AA96" s="520"/>
      <c r="AB96" s="520"/>
      <c r="AC96" s="520"/>
      <c r="AD96" s="432"/>
      <c r="AE96" s="431"/>
      <c r="AF96" s="433"/>
      <c r="AG96" s="557" t="str">
        <f t="shared" si="33"/>
        <v/>
      </c>
      <c r="AH96" s="558" t="str">
        <f t="shared" si="34"/>
        <v/>
      </c>
      <c r="AI96" s="558" t="str">
        <f t="shared" si="35"/>
        <v/>
      </c>
      <c r="AJ96" s="558" t="str">
        <f t="shared" si="36"/>
        <v/>
      </c>
      <c r="AK96" s="558" t="str">
        <f t="shared" si="37"/>
        <v/>
      </c>
      <c r="AL96" s="558" t="str">
        <f t="shared" si="38"/>
        <v/>
      </c>
      <c r="AM96" s="558" t="str">
        <f t="shared" si="39"/>
        <v/>
      </c>
      <c r="AN96" s="558" t="str">
        <f t="shared" si="40"/>
        <v/>
      </c>
      <c r="AO96" s="557" t="str">
        <f t="shared" si="41"/>
        <v/>
      </c>
      <c r="AP96" s="557" t="str">
        <f t="shared" si="42"/>
        <v/>
      </c>
      <c r="AQ96" s="445"/>
      <c r="AR96" s="559" t="str">
        <f t="shared" si="43"/>
        <v/>
      </c>
      <c r="AS96" s="560" t="str">
        <f t="shared" si="29"/>
        <v/>
      </c>
      <c r="AT96" s="561" t="str">
        <f t="shared" si="44"/>
        <v/>
      </c>
      <c r="AU96" s="561" t="str">
        <f t="shared" si="45"/>
        <v/>
      </c>
      <c r="AV96" s="444"/>
      <c r="AW96" s="558" t="str">
        <f t="shared" si="50"/>
        <v/>
      </c>
      <c r="AX96" s="557" t="str">
        <f t="shared" si="51"/>
        <v/>
      </c>
      <c r="AY96" s="557" t="str">
        <f t="shared" si="52"/>
        <v/>
      </c>
      <c r="AZ96" s="444"/>
      <c r="BA96" s="562" t="str">
        <f t="shared" si="55"/>
        <v/>
      </c>
      <c r="BB96" s="445"/>
      <c r="BC96" s="563" t="str">
        <f t="shared" si="56"/>
        <v/>
      </c>
      <c r="BD96" s="563" t="str">
        <f t="shared" si="56"/>
        <v/>
      </c>
      <c r="BE96" s="563" t="str">
        <f t="shared" si="56"/>
        <v/>
      </c>
      <c r="BF96" s="563" t="str">
        <f t="shared" si="56"/>
        <v/>
      </c>
      <c r="BG96" s="563" t="str">
        <f t="shared" si="56"/>
        <v/>
      </c>
      <c r="BH96" s="563" t="str">
        <f t="shared" si="56"/>
        <v/>
      </c>
      <c r="BI96" s="563" t="str">
        <f t="shared" si="56"/>
        <v/>
      </c>
      <c r="BJ96" s="563" t="str">
        <f t="shared" si="56"/>
        <v/>
      </c>
      <c r="BK96" s="563" t="str">
        <f t="shared" si="56"/>
        <v/>
      </c>
      <c r="BL96" s="563" t="str">
        <f t="shared" si="56"/>
        <v/>
      </c>
      <c r="BM96" s="563" t="str">
        <f t="shared" si="56"/>
        <v/>
      </c>
      <c r="BN96" s="563" t="str">
        <f t="shared" si="53"/>
        <v/>
      </c>
      <c r="BO96" s="563" t="str">
        <f t="shared" si="53"/>
        <v/>
      </c>
      <c r="BP96" s="563" t="str">
        <f t="shared" si="53"/>
        <v/>
      </c>
      <c r="BQ96" s="563" t="str">
        <f t="shared" si="46"/>
        <v/>
      </c>
      <c r="BR96" s="563" t="str">
        <f t="shared" si="46"/>
        <v/>
      </c>
      <c r="BS96" s="563" t="str">
        <f t="shared" si="46"/>
        <v/>
      </c>
      <c r="BT96" s="563" t="str">
        <f t="shared" si="46"/>
        <v/>
      </c>
      <c r="BU96" s="563" t="str">
        <f t="shared" si="47"/>
        <v/>
      </c>
      <c r="BV96" s="563" t="str">
        <f t="shared" si="47"/>
        <v/>
      </c>
      <c r="BW96" s="563" t="str">
        <f t="shared" si="47"/>
        <v/>
      </c>
      <c r="BX96" s="563" t="str">
        <f t="shared" si="47"/>
        <v/>
      </c>
      <c r="BY96" s="563" t="str">
        <f t="shared" si="48"/>
        <v/>
      </c>
      <c r="BZ96" s="563" t="str">
        <f t="shared" si="48"/>
        <v/>
      </c>
      <c r="CA96" s="563" t="str">
        <f t="shared" si="48"/>
        <v/>
      </c>
      <c r="CB96" s="563" t="str">
        <f t="shared" si="48"/>
        <v/>
      </c>
      <c r="CC96" s="563" t="str">
        <f t="shared" si="49"/>
        <v/>
      </c>
      <c r="CD96" s="563" t="str">
        <f t="shared" si="49"/>
        <v/>
      </c>
      <c r="CE96" s="563" t="str">
        <f t="shared" si="49"/>
        <v/>
      </c>
      <c r="CF96" s="563" t="str">
        <f t="shared" si="49"/>
        <v/>
      </c>
      <c r="CG96" s="563" t="str">
        <f t="shared" si="56"/>
        <v/>
      </c>
      <c r="CH96" s="445"/>
      <c r="CI96" s="563" t="str">
        <f t="shared" si="32"/>
        <v/>
      </c>
      <c r="CJ96" s="563" t="str">
        <f t="shared" si="32"/>
        <v/>
      </c>
      <c r="CK96" s="563" t="str">
        <f t="shared" si="32"/>
        <v/>
      </c>
      <c r="CL96" s="563" t="str">
        <f t="shared" si="32"/>
        <v xml:space="preserve">
</v>
      </c>
      <c r="CM96" s="563" t="str">
        <f t="shared" si="32"/>
        <v xml:space="preserve">
</v>
      </c>
      <c r="CN96" s="563" t="str">
        <f t="shared" si="32"/>
        <v xml:space="preserve">
</v>
      </c>
      <c r="CO96" s="444"/>
      <c r="CP96" s="444"/>
      <c r="CQ96" s="444"/>
      <c r="CR96" s="444"/>
      <c r="CS96" s="444"/>
      <c r="CT96" s="444"/>
      <c r="CU96" s="444"/>
      <c r="CV96" s="444"/>
      <c r="CW96" s="444"/>
      <c r="CX96" s="444"/>
      <c r="CY96" s="444"/>
      <c r="CZ96" s="444"/>
      <c r="DA96" s="444"/>
      <c r="DB96" s="444"/>
      <c r="DC96" s="444"/>
      <c r="DD96" s="444"/>
      <c r="DE96" s="444"/>
      <c r="DF96" s="444"/>
      <c r="DG96" s="444"/>
      <c r="DH96" s="444"/>
      <c r="DI96" s="444"/>
      <c r="DJ96" s="444"/>
      <c r="DK96" s="444"/>
      <c r="DL96" s="444"/>
      <c r="DM96" s="444"/>
      <c r="DN96" s="444"/>
      <c r="DO96" s="444"/>
      <c r="DP96" s="444"/>
      <c r="DQ96" s="444"/>
      <c r="DR96" s="444"/>
      <c r="DS96" s="444"/>
      <c r="DT96" s="444"/>
      <c r="DU96" s="444"/>
      <c r="DV96" s="444"/>
      <c r="DW96" s="444"/>
      <c r="DX96" s="444"/>
      <c r="DY96" s="444"/>
      <c r="DZ96" s="444"/>
      <c r="EA96" s="444"/>
      <c r="EB96" s="444"/>
      <c r="EC96" s="444"/>
      <c r="ED96" s="444"/>
      <c r="EE96" s="444"/>
      <c r="EF96" s="444"/>
      <c r="EG96" s="444"/>
      <c r="EH96" s="444"/>
      <c r="EI96" s="444"/>
      <c r="EJ96" s="444"/>
      <c r="EK96" s="444"/>
      <c r="EL96" s="444"/>
      <c r="EM96" s="444"/>
      <c r="EN96" s="444"/>
      <c r="EO96" s="444"/>
      <c r="EP96" s="444"/>
      <c r="EQ96" s="444"/>
      <c r="ER96" s="444"/>
      <c r="ES96" s="444"/>
      <c r="ET96" s="444"/>
      <c r="EU96" s="444"/>
      <c r="EV96" s="444"/>
      <c r="EW96" s="444"/>
      <c r="EX96" s="444"/>
      <c r="EY96" s="444"/>
      <c r="EZ96" s="444"/>
      <c r="FA96" s="444"/>
      <c r="FB96" s="444"/>
    </row>
    <row r="97" spans="1:158" s="463" customFormat="1" ht="55.2" hidden="1" customHeight="1">
      <c r="A97" s="659"/>
      <c r="B97" s="520"/>
      <c r="C97" s="520"/>
      <c r="D97" s="519"/>
      <c r="E97" s="520"/>
      <c r="F97" s="520"/>
      <c r="G97" s="520"/>
      <c r="H97" s="520"/>
      <c r="I97" s="520"/>
      <c r="J97" s="520"/>
      <c r="K97" s="520"/>
      <c r="L97" s="520"/>
      <c r="M97" s="520"/>
      <c r="N97" s="520"/>
      <c r="O97" s="520"/>
      <c r="P97" s="520"/>
      <c r="Q97" s="520"/>
      <c r="R97" s="520"/>
      <c r="S97" s="520"/>
      <c r="T97" s="520"/>
      <c r="U97" s="520"/>
      <c r="V97" s="520"/>
      <c r="W97" s="520"/>
      <c r="X97" s="520"/>
      <c r="Y97" s="520"/>
      <c r="Z97" s="520"/>
      <c r="AA97" s="520"/>
      <c r="AB97" s="520"/>
      <c r="AC97" s="520"/>
      <c r="AD97" s="432"/>
      <c r="AE97" s="431"/>
      <c r="AF97" s="433"/>
      <c r="AG97" s="557" t="str">
        <f t="shared" si="33"/>
        <v/>
      </c>
      <c r="AH97" s="558" t="str">
        <f t="shared" si="34"/>
        <v/>
      </c>
      <c r="AI97" s="558" t="str">
        <f t="shared" si="35"/>
        <v/>
      </c>
      <c r="AJ97" s="558" t="str">
        <f t="shared" si="36"/>
        <v/>
      </c>
      <c r="AK97" s="558" t="str">
        <f t="shared" si="37"/>
        <v/>
      </c>
      <c r="AL97" s="558" t="str">
        <f t="shared" si="38"/>
        <v/>
      </c>
      <c r="AM97" s="558" t="str">
        <f t="shared" si="39"/>
        <v/>
      </c>
      <c r="AN97" s="558" t="str">
        <f t="shared" si="40"/>
        <v/>
      </c>
      <c r="AO97" s="557" t="str">
        <f t="shared" si="41"/>
        <v/>
      </c>
      <c r="AP97" s="557" t="str">
        <f t="shared" si="42"/>
        <v/>
      </c>
      <c r="AQ97" s="445"/>
      <c r="AR97" s="559" t="str">
        <f t="shared" si="43"/>
        <v/>
      </c>
      <c r="AS97" s="560" t="str">
        <f t="shared" ref="AS97:AS160" si="57">IF(K97="","",IF(K97="Did not specify","Did not specify",IF(K97="External Services",IF(AP97&lt;=19,"External Services"&amp;"-"&amp;"19 or Lower",IF(AND(AP97&gt;=20,AP97&lt;=34),"External Services"&amp;"-"&amp;"20 to 34",IF(AND(AP97&gt;=35,AP97&lt;=49),"External Services"&amp;"-"&amp;"35 to 49",IF(AND(AP97&gt;=50,AP97&lt;=64),"External Services"&amp;"-"&amp;"50 to 64",IF(AND(AP97&gt;=65,AP97&lt;=100),"External Services"&amp;"-"&amp;"65 or higher","External Services-Did not Specify"))))),IF(AP97&lt;=19,"Internal Services"&amp;"-"&amp;"19 or Lower",IF(AND(AP97&gt;=20,AP97&lt;=34),"Internal Services"&amp;"-"&amp;"20 to 34",IF(AND(AP97&gt;=35,AP97&lt;=49),"Internal Services"&amp;"-"&amp;"35 to 49",IF(AND(AP97&gt;=50,AP97&lt;=64),"Internal Services"&amp;"-"&amp;"50 to 64",IF(AND(AP97&gt;=65,AP97&lt;=100),"Internal Services"&amp;"-"&amp;"65 or higher","Internal Services-Did not Specify"))))))))</f>
        <v/>
      </c>
      <c r="AT97" s="561" t="str">
        <f t="shared" si="44"/>
        <v/>
      </c>
      <c r="AU97" s="561" t="str">
        <f t="shared" si="45"/>
        <v/>
      </c>
      <c r="AV97" s="444"/>
      <c r="AW97" s="558" t="str">
        <f t="shared" si="50"/>
        <v/>
      </c>
      <c r="AX97" s="557" t="str">
        <f t="shared" si="51"/>
        <v/>
      </c>
      <c r="AY97" s="557" t="str">
        <f t="shared" si="52"/>
        <v/>
      </c>
      <c r="AZ97" s="444"/>
      <c r="BA97" s="562" t="str">
        <f t="shared" si="55"/>
        <v/>
      </c>
      <c r="BB97" s="445"/>
      <c r="BC97" s="563" t="str">
        <f t="shared" si="56"/>
        <v/>
      </c>
      <c r="BD97" s="563" t="str">
        <f t="shared" si="56"/>
        <v/>
      </c>
      <c r="BE97" s="563" t="str">
        <f t="shared" si="56"/>
        <v/>
      </c>
      <c r="BF97" s="563" t="str">
        <f t="shared" si="56"/>
        <v/>
      </c>
      <c r="BG97" s="563" t="str">
        <f t="shared" si="56"/>
        <v/>
      </c>
      <c r="BH97" s="563" t="str">
        <f t="shared" si="56"/>
        <v/>
      </c>
      <c r="BI97" s="563" t="str">
        <f t="shared" si="56"/>
        <v/>
      </c>
      <c r="BJ97" s="563" t="str">
        <f t="shared" si="56"/>
        <v/>
      </c>
      <c r="BK97" s="563" t="str">
        <f t="shared" si="56"/>
        <v/>
      </c>
      <c r="BL97" s="563" t="str">
        <f t="shared" si="56"/>
        <v/>
      </c>
      <c r="BM97" s="563" t="str">
        <f t="shared" si="56"/>
        <v/>
      </c>
      <c r="BN97" s="563" t="str">
        <f t="shared" si="53"/>
        <v/>
      </c>
      <c r="BO97" s="563" t="str">
        <f t="shared" si="53"/>
        <v/>
      </c>
      <c r="BP97" s="563" t="str">
        <f t="shared" si="53"/>
        <v/>
      </c>
      <c r="BQ97" s="563" t="str">
        <f t="shared" si="46"/>
        <v/>
      </c>
      <c r="BR97" s="563" t="str">
        <f t="shared" si="46"/>
        <v/>
      </c>
      <c r="BS97" s="563" t="str">
        <f t="shared" si="46"/>
        <v/>
      </c>
      <c r="BT97" s="563" t="str">
        <f t="shared" si="46"/>
        <v/>
      </c>
      <c r="BU97" s="563" t="str">
        <f t="shared" si="47"/>
        <v/>
      </c>
      <c r="BV97" s="563" t="str">
        <f t="shared" si="47"/>
        <v/>
      </c>
      <c r="BW97" s="563" t="str">
        <f t="shared" si="47"/>
        <v/>
      </c>
      <c r="BX97" s="563" t="str">
        <f t="shared" si="47"/>
        <v/>
      </c>
      <c r="BY97" s="563" t="str">
        <f t="shared" si="48"/>
        <v/>
      </c>
      <c r="BZ97" s="563" t="str">
        <f t="shared" si="48"/>
        <v/>
      </c>
      <c r="CA97" s="563" t="str">
        <f t="shared" si="48"/>
        <v/>
      </c>
      <c r="CB97" s="563" t="str">
        <f t="shared" si="48"/>
        <v/>
      </c>
      <c r="CC97" s="563" t="str">
        <f t="shared" si="49"/>
        <v/>
      </c>
      <c r="CD97" s="563" t="str">
        <f t="shared" si="49"/>
        <v/>
      </c>
      <c r="CE97" s="563" t="str">
        <f t="shared" si="49"/>
        <v/>
      </c>
      <c r="CF97" s="563" t="str">
        <f t="shared" si="49"/>
        <v/>
      </c>
      <c r="CG97" s="563" t="str">
        <f t="shared" si="56"/>
        <v/>
      </c>
      <c r="CH97" s="445"/>
      <c r="CI97" s="563" t="str">
        <f t="shared" si="32"/>
        <v/>
      </c>
      <c r="CJ97" s="563" t="str">
        <f t="shared" si="32"/>
        <v/>
      </c>
      <c r="CK97" s="563" t="str">
        <f t="shared" si="32"/>
        <v/>
      </c>
      <c r="CL97" s="563" t="str">
        <f t="shared" si="32"/>
        <v xml:space="preserve">
</v>
      </c>
      <c r="CM97" s="563" t="str">
        <f t="shared" si="32"/>
        <v xml:space="preserve">
</v>
      </c>
      <c r="CN97" s="563" t="str">
        <f t="shared" si="32"/>
        <v xml:space="preserve">
</v>
      </c>
      <c r="CO97" s="444"/>
      <c r="CP97" s="444"/>
      <c r="CQ97" s="444"/>
      <c r="CR97" s="444"/>
      <c r="CS97" s="444"/>
      <c r="CT97" s="444"/>
      <c r="CU97" s="444"/>
      <c r="CV97" s="444"/>
      <c r="CW97" s="444"/>
      <c r="CX97" s="444"/>
      <c r="CY97" s="444"/>
      <c r="CZ97" s="444"/>
      <c r="DA97" s="444"/>
      <c r="DB97" s="444"/>
      <c r="DC97" s="444"/>
      <c r="DD97" s="444"/>
      <c r="DE97" s="444"/>
      <c r="DF97" s="444"/>
      <c r="DG97" s="444"/>
      <c r="DH97" s="444"/>
      <c r="DI97" s="444"/>
      <c r="DJ97" s="444"/>
      <c r="DK97" s="444"/>
      <c r="DL97" s="444"/>
      <c r="DM97" s="444"/>
      <c r="DN97" s="444"/>
      <c r="DO97" s="444"/>
      <c r="DP97" s="444"/>
      <c r="DQ97" s="444"/>
      <c r="DR97" s="444"/>
      <c r="DS97" s="444"/>
      <c r="DT97" s="444"/>
      <c r="DU97" s="444"/>
      <c r="DV97" s="444"/>
      <c r="DW97" s="444"/>
      <c r="DX97" s="444"/>
      <c r="DY97" s="444"/>
      <c r="DZ97" s="444"/>
      <c r="EA97" s="444"/>
      <c r="EB97" s="444"/>
      <c r="EC97" s="444"/>
      <c r="ED97" s="444"/>
      <c r="EE97" s="444"/>
      <c r="EF97" s="444"/>
      <c r="EG97" s="444"/>
      <c r="EH97" s="444"/>
      <c r="EI97" s="444"/>
      <c r="EJ97" s="444"/>
      <c r="EK97" s="444"/>
      <c r="EL97" s="444"/>
      <c r="EM97" s="444"/>
      <c r="EN97" s="444"/>
      <c r="EO97" s="444"/>
      <c r="EP97" s="444"/>
      <c r="EQ97" s="444"/>
      <c r="ER97" s="444"/>
      <c r="ES97" s="444"/>
      <c r="ET97" s="444"/>
      <c r="EU97" s="444"/>
      <c r="EV97" s="444"/>
      <c r="EW97" s="444"/>
      <c r="EX97" s="444"/>
      <c r="EY97" s="444"/>
      <c r="EZ97" s="444"/>
      <c r="FA97" s="444"/>
      <c r="FB97" s="444"/>
    </row>
    <row r="98" spans="1:158" s="434" customFormat="1" ht="55.2" hidden="1" customHeight="1">
      <c r="A98" s="659"/>
      <c r="B98" s="520"/>
      <c r="C98" s="520"/>
      <c r="D98" s="519"/>
      <c r="E98" s="520"/>
      <c r="F98" s="520"/>
      <c r="G98" s="520"/>
      <c r="H98" s="520"/>
      <c r="I98" s="520"/>
      <c r="J98" s="520"/>
      <c r="K98" s="520"/>
      <c r="L98" s="520"/>
      <c r="M98" s="520"/>
      <c r="N98" s="520"/>
      <c r="O98" s="520"/>
      <c r="P98" s="520"/>
      <c r="Q98" s="520"/>
      <c r="R98" s="520"/>
      <c r="S98" s="520"/>
      <c r="T98" s="520"/>
      <c r="U98" s="520"/>
      <c r="V98" s="520"/>
      <c r="W98" s="520"/>
      <c r="X98" s="520"/>
      <c r="Y98" s="520"/>
      <c r="Z98" s="520"/>
      <c r="AA98" s="520"/>
      <c r="AB98" s="520"/>
      <c r="AC98" s="520"/>
      <c r="AD98" s="432"/>
      <c r="AE98" s="431"/>
      <c r="AF98" s="433"/>
      <c r="AG98" s="557" t="str">
        <f t="shared" si="33"/>
        <v/>
      </c>
      <c r="AH98" s="558" t="str">
        <f t="shared" si="34"/>
        <v/>
      </c>
      <c r="AI98" s="558" t="str">
        <f t="shared" si="35"/>
        <v/>
      </c>
      <c r="AJ98" s="558" t="str">
        <f t="shared" si="36"/>
        <v/>
      </c>
      <c r="AK98" s="558" t="str">
        <f t="shared" si="37"/>
        <v/>
      </c>
      <c r="AL98" s="558" t="str">
        <f t="shared" si="38"/>
        <v/>
      </c>
      <c r="AM98" s="558" t="str">
        <f t="shared" si="39"/>
        <v/>
      </c>
      <c r="AN98" s="558" t="str">
        <f t="shared" si="40"/>
        <v/>
      </c>
      <c r="AO98" s="557" t="str">
        <f t="shared" si="41"/>
        <v/>
      </c>
      <c r="AP98" s="557" t="str">
        <f t="shared" si="42"/>
        <v/>
      </c>
      <c r="AQ98" s="445"/>
      <c r="AR98" s="559" t="str">
        <f t="shared" si="43"/>
        <v/>
      </c>
      <c r="AS98" s="560" t="str">
        <f t="shared" si="57"/>
        <v/>
      </c>
      <c r="AT98" s="561" t="str">
        <f t="shared" si="44"/>
        <v/>
      </c>
      <c r="AU98" s="561" t="str">
        <f t="shared" si="45"/>
        <v/>
      </c>
      <c r="AV98" s="444"/>
      <c r="AW98" s="558" t="str">
        <f t="shared" si="50"/>
        <v/>
      </c>
      <c r="AX98" s="557" t="str">
        <f t="shared" si="51"/>
        <v/>
      </c>
      <c r="AY98" s="557" t="str">
        <f t="shared" si="52"/>
        <v/>
      </c>
      <c r="AZ98" s="444"/>
      <c r="BA98" s="562" t="str">
        <f t="shared" si="55"/>
        <v/>
      </c>
      <c r="BB98" s="445"/>
      <c r="BC98" s="563" t="str">
        <f t="shared" si="56"/>
        <v/>
      </c>
      <c r="BD98" s="563" t="str">
        <f t="shared" si="56"/>
        <v/>
      </c>
      <c r="BE98" s="563" t="str">
        <f t="shared" si="56"/>
        <v/>
      </c>
      <c r="BF98" s="563" t="str">
        <f t="shared" si="56"/>
        <v/>
      </c>
      <c r="BG98" s="563" t="str">
        <f t="shared" si="56"/>
        <v/>
      </c>
      <c r="BH98" s="563" t="str">
        <f t="shared" si="56"/>
        <v/>
      </c>
      <c r="BI98" s="563" t="str">
        <f t="shared" si="56"/>
        <v/>
      </c>
      <c r="BJ98" s="563" t="str">
        <f t="shared" si="56"/>
        <v/>
      </c>
      <c r="BK98" s="563" t="str">
        <f t="shared" si="56"/>
        <v/>
      </c>
      <c r="BL98" s="563" t="str">
        <f t="shared" si="56"/>
        <v/>
      </c>
      <c r="BM98" s="563" t="str">
        <f t="shared" si="56"/>
        <v/>
      </c>
      <c r="BN98" s="563" t="str">
        <f t="shared" si="53"/>
        <v/>
      </c>
      <c r="BO98" s="563" t="str">
        <f t="shared" si="53"/>
        <v/>
      </c>
      <c r="BP98" s="563" t="str">
        <f t="shared" si="53"/>
        <v/>
      </c>
      <c r="BQ98" s="563" t="str">
        <f t="shared" si="46"/>
        <v/>
      </c>
      <c r="BR98" s="563" t="str">
        <f t="shared" si="46"/>
        <v/>
      </c>
      <c r="BS98" s="563" t="str">
        <f t="shared" si="46"/>
        <v/>
      </c>
      <c r="BT98" s="563" t="str">
        <f t="shared" si="46"/>
        <v/>
      </c>
      <c r="BU98" s="563" t="str">
        <f t="shared" si="47"/>
        <v/>
      </c>
      <c r="BV98" s="563" t="str">
        <f t="shared" si="47"/>
        <v/>
      </c>
      <c r="BW98" s="563" t="str">
        <f t="shared" si="47"/>
        <v/>
      </c>
      <c r="BX98" s="563" t="str">
        <f t="shared" si="47"/>
        <v/>
      </c>
      <c r="BY98" s="563" t="str">
        <f t="shared" si="48"/>
        <v/>
      </c>
      <c r="BZ98" s="563" t="str">
        <f t="shared" si="48"/>
        <v/>
      </c>
      <c r="CA98" s="563" t="str">
        <f t="shared" si="48"/>
        <v/>
      </c>
      <c r="CB98" s="563" t="str">
        <f t="shared" si="48"/>
        <v/>
      </c>
      <c r="CC98" s="563" t="str">
        <f t="shared" si="49"/>
        <v/>
      </c>
      <c r="CD98" s="563" t="str">
        <f t="shared" si="49"/>
        <v/>
      </c>
      <c r="CE98" s="563" t="str">
        <f t="shared" si="49"/>
        <v/>
      </c>
      <c r="CF98" s="563" t="str">
        <f t="shared" si="49"/>
        <v/>
      </c>
      <c r="CG98" s="563" t="str">
        <f t="shared" si="56"/>
        <v/>
      </c>
      <c r="CH98" s="445"/>
      <c r="CI98" s="563" t="str">
        <f t="shared" si="32"/>
        <v/>
      </c>
      <c r="CJ98" s="563" t="str">
        <f t="shared" si="32"/>
        <v/>
      </c>
      <c r="CK98" s="563" t="str">
        <f t="shared" si="32"/>
        <v/>
      </c>
      <c r="CL98" s="563" t="str">
        <f t="shared" si="32"/>
        <v xml:space="preserve">
</v>
      </c>
      <c r="CM98" s="563" t="str">
        <f t="shared" si="32"/>
        <v xml:space="preserve">
</v>
      </c>
      <c r="CN98" s="563" t="str">
        <f t="shared" si="32"/>
        <v xml:space="preserve">
</v>
      </c>
      <c r="CO98" s="445"/>
      <c r="CP98" s="445"/>
      <c r="CQ98" s="445"/>
      <c r="CR98" s="445"/>
      <c r="CS98" s="445"/>
      <c r="CT98" s="445"/>
      <c r="CU98" s="445"/>
      <c r="CV98" s="445"/>
      <c r="CW98" s="445"/>
      <c r="CX98" s="445"/>
      <c r="CY98" s="445"/>
      <c r="CZ98" s="445"/>
      <c r="DA98" s="445"/>
      <c r="DB98" s="445"/>
      <c r="DC98" s="445"/>
      <c r="DD98" s="445"/>
      <c r="DE98" s="445"/>
      <c r="DF98" s="445"/>
      <c r="DG98" s="445"/>
      <c r="DH98" s="445"/>
      <c r="DI98" s="445"/>
      <c r="DJ98" s="445"/>
      <c r="DK98" s="445"/>
      <c r="DL98" s="445"/>
      <c r="DM98" s="445"/>
      <c r="DN98" s="445"/>
      <c r="DO98" s="445"/>
      <c r="DP98" s="445"/>
      <c r="DQ98" s="445"/>
      <c r="DR98" s="445"/>
      <c r="DS98" s="445"/>
      <c r="DT98" s="445"/>
      <c r="DU98" s="445"/>
      <c r="DV98" s="445"/>
      <c r="DW98" s="445"/>
      <c r="DX98" s="445"/>
      <c r="DY98" s="445"/>
      <c r="DZ98" s="445"/>
      <c r="EA98" s="445"/>
      <c r="EB98" s="445"/>
      <c r="EC98" s="445"/>
      <c r="ED98" s="445"/>
      <c r="EE98" s="445"/>
      <c r="EF98" s="445"/>
      <c r="EG98" s="445"/>
      <c r="EH98" s="445"/>
      <c r="EI98" s="445"/>
      <c r="EJ98" s="445"/>
      <c r="EK98" s="445"/>
      <c r="EL98" s="445"/>
      <c r="EM98" s="445"/>
      <c r="EN98" s="445"/>
      <c r="EO98" s="445"/>
      <c r="EP98" s="445"/>
      <c r="EQ98" s="445"/>
      <c r="ER98" s="445"/>
      <c r="ES98" s="445"/>
      <c r="ET98" s="445"/>
      <c r="EU98" s="445"/>
      <c r="EV98" s="445"/>
      <c r="EW98" s="445"/>
      <c r="EX98" s="445"/>
      <c r="EY98" s="445"/>
      <c r="EZ98" s="445"/>
      <c r="FA98" s="445"/>
      <c r="FB98" s="445"/>
    </row>
    <row r="99" spans="1:158" s="434" customFormat="1" ht="55.2" hidden="1" customHeight="1">
      <c r="A99" s="659"/>
      <c r="B99" s="520"/>
      <c r="C99" s="520"/>
      <c r="D99" s="519"/>
      <c r="E99" s="520"/>
      <c r="F99" s="520"/>
      <c r="G99" s="520"/>
      <c r="H99" s="520"/>
      <c r="I99" s="520"/>
      <c r="J99" s="520"/>
      <c r="K99" s="520"/>
      <c r="L99" s="520"/>
      <c r="M99" s="520"/>
      <c r="N99" s="520"/>
      <c r="O99" s="520"/>
      <c r="P99" s="520"/>
      <c r="Q99" s="520"/>
      <c r="R99" s="520"/>
      <c r="S99" s="520"/>
      <c r="T99" s="520"/>
      <c r="U99" s="520"/>
      <c r="V99" s="520"/>
      <c r="W99" s="520"/>
      <c r="X99" s="520"/>
      <c r="Y99" s="520"/>
      <c r="Z99" s="520"/>
      <c r="AA99" s="520"/>
      <c r="AB99" s="520"/>
      <c r="AC99" s="520"/>
      <c r="AD99" s="432"/>
      <c r="AE99" s="431"/>
      <c r="AF99" s="433"/>
      <c r="AG99" s="557" t="str">
        <f t="shared" si="33"/>
        <v/>
      </c>
      <c r="AH99" s="558" t="str">
        <f t="shared" si="34"/>
        <v/>
      </c>
      <c r="AI99" s="558" t="str">
        <f t="shared" si="35"/>
        <v/>
      </c>
      <c r="AJ99" s="558" t="str">
        <f t="shared" si="36"/>
        <v/>
      </c>
      <c r="AK99" s="558" t="str">
        <f t="shared" si="37"/>
        <v/>
      </c>
      <c r="AL99" s="558" t="str">
        <f t="shared" si="38"/>
        <v/>
      </c>
      <c r="AM99" s="558" t="str">
        <f t="shared" si="39"/>
        <v/>
      </c>
      <c r="AN99" s="558" t="str">
        <f t="shared" si="40"/>
        <v/>
      </c>
      <c r="AO99" s="557" t="str">
        <f t="shared" si="41"/>
        <v/>
      </c>
      <c r="AP99" s="557" t="str">
        <f t="shared" si="42"/>
        <v/>
      </c>
      <c r="AQ99" s="445"/>
      <c r="AR99" s="559" t="str">
        <f t="shared" si="43"/>
        <v/>
      </c>
      <c r="AS99" s="560" t="str">
        <f t="shared" si="57"/>
        <v/>
      </c>
      <c r="AT99" s="561" t="str">
        <f t="shared" si="44"/>
        <v/>
      </c>
      <c r="AU99" s="561" t="str">
        <f t="shared" si="45"/>
        <v/>
      </c>
      <c r="AV99" s="444"/>
      <c r="AW99" s="558" t="str">
        <f t="shared" si="50"/>
        <v/>
      </c>
      <c r="AX99" s="557" t="str">
        <f t="shared" si="51"/>
        <v/>
      </c>
      <c r="AY99" s="557" t="str">
        <f t="shared" si="52"/>
        <v/>
      </c>
      <c r="AZ99" s="444"/>
      <c r="BA99" s="562" t="str">
        <f t="shared" si="55"/>
        <v/>
      </c>
      <c r="BB99" s="445"/>
      <c r="BC99" s="563" t="str">
        <f t="shared" si="56"/>
        <v/>
      </c>
      <c r="BD99" s="563" t="str">
        <f t="shared" si="56"/>
        <v/>
      </c>
      <c r="BE99" s="563" t="str">
        <f t="shared" si="56"/>
        <v/>
      </c>
      <c r="BF99" s="563" t="str">
        <f t="shared" si="56"/>
        <v/>
      </c>
      <c r="BG99" s="563" t="str">
        <f t="shared" si="56"/>
        <v/>
      </c>
      <c r="BH99" s="563" t="str">
        <f t="shared" si="56"/>
        <v/>
      </c>
      <c r="BI99" s="563" t="str">
        <f t="shared" si="56"/>
        <v/>
      </c>
      <c r="BJ99" s="563" t="str">
        <f t="shared" si="56"/>
        <v/>
      </c>
      <c r="BK99" s="563" t="str">
        <f t="shared" si="56"/>
        <v/>
      </c>
      <c r="BL99" s="563" t="str">
        <f t="shared" si="56"/>
        <v/>
      </c>
      <c r="BM99" s="563" t="str">
        <f t="shared" si="56"/>
        <v/>
      </c>
      <c r="BN99" s="563" t="str">
        <f t="shared" si="53"/>
        <v/>
      </c>
      <c r="BO99" s="563" t="str">
        <f t="shared" si="53"/>
        <v/>
      </c>
      <c r="BP99" s="563" t="str">
        <f t="shared" si="53"/>
        <v/>
      </c>
      <c r="BQ99" s="563" t="str">
        <f t="shared" si="46"/>
        <v/>
      </c>
      <c r="BR99" s="563" t="str">
        <f t="shared" si="46"/>
        <v/>
      </c>
      <c r="BS99" s="563" t="str">
        <f t="shared" si="46"/>
        <v/>
      </c>
      <c r="BT99" s="563" t="str">
        <f t="shared" si="46"/>
        <v/>
      </c>
      <c r="BU99" s="563" t="str">
        <f t="shared" si="47"/>
        <v/>
      </c>
      <c r="BV99" s="563" t="str">
        <f t="shared" si="47"/>
        <v/>
      </c>
      <c r="BW99" s="563" t="str">
        <f t="shared" si="47"/>
        <v/>
      </c>
      <c r="BX99" s="563" t="str">
        <f t="shared" si="47"/>
        <v/>
      </c>
      <c r="BY99" s="563" t="str">
        <f t="shared" si="48"/>
        <v/>
      </c>
      <c r="BZ99" s="563" t="str">
        <f t="shared" si="48"/>
        <v/>
      </c>
      <c r="CA99" s="563" t="str">
        <f t="shared" si="48"/>
        <v/>
      </c>
      <c r="CB99" s="563" t="str">
        <f t="shared" si="48"/>
        <v/>
      </c>
      <c r="CC99" s="563" t="str">
        <f t="shared" si="49"/>
        <v/>
      </c>
      <c r="CD99" s="563" t="str">
        <f t="shared" si="49"/>
        <v/>
      </c>
      <c r="CE99" s="563" t="str">
        <f t="shared" si="49"/>
        <v/>
      </c>
      <c r="CF99" s="563" t="str">
        <f t="shared" si="49"/>
        <v/>
      </c>
      <c r="CG99" s="563" t="str">
        <f t="shared" si="56"/>
        <v/>
      </c>
      <c r="CH99" s="445"/>
      <c r="CI99" s="563" t="str">
        <f t="shared" si="32"/>
        <v/>
      </c>
      <c r="CJ99" s="563" t="str">
        <f t="shared" si="32"/>
        <v/>
      </c>
      <c r="CK99" s="563" t="str">
        <f t="shared" si="32"/>
        <v/>
      </c>
      <c r="CL99" s="563" t="str">
        <f t="shared" si="32"/>
        <v xml:space="preserve">
</v>
      </c>
      <c r="CM99" s="563" t="str">
        <f t="shared" si="32"/>
        <v xml:space="preserve">
</v>
      </c>
      <c r="CN99" s="563" t="str">
        <f t="shared" si="32"/>
        <v xml:space="preserve">
</v>
      </c>
      <c r="CO99" s="445"/>
      <c r="CP99" s="445"/>
      <c r="CQ99" s="445"/>
      <c r="CR99" s="445"/>
      <c r="CS99" s="445"/>
      <c r="CT99" s="445"/>
      <c r="CU99" s="445"/>
      <c r="CV99" s="445"/>
      <c r="CW99" s="445"/>
      <c r="CX99" s="445"/>
      <c r="CY99" s="445"/>
      <c r="CZ99" s="445"/>
      <c r="DA99" s="445"/>
      <c r="DB99" s="445"/>
      <c r="DC99" s="445"/>
      <c r="DD99" s="445"/>
      <c r="DE99" s="445"/>
      <c r="DF99" s="445"/>
      <c r="DG99" s="445"/>
      <c r="DH99" s="445"/>
      <c r="DI99" s="445"/>
      <c r="DJ99" s="445"/>
      <c r="DK99" s="445"/>
      <c r="DL99" s="445"/>
      <c r="DM99" s="445"/>
      <c r="DN99" s="445"/>
      <c r="DO99" s="445"/>
      <c r="DP99" s="445"/>
      <c r="DQ99" s="445"/>
      <c r="DR99" s="445"/>
      <c r="DS99" s="445"/>
      <c r="DT99" s="445"/>
      <c r="DU99" s="445"/>
      <c r="DV99" s="445"/>
      <c r="DW99" s="445"/>
      <c r="DX99" s="445"/>
      <c r="DY99" s="445"/>
      <c r="DZ99" s="445"/>
      <c r="EA99" s="445"/>
      <c r="EB99" s="445"/>
      <c r="EC99" s="445"/>
      <c r="ED99" s="445"/>
      <c r="EE99" s="445"/>
      <c r="EF99" s="445"/>
      <c r="EG99" s="445"/>
      <c r="EH99" s="445"/>
      <c r="EI99" s="445"/>
      <c r="EJ99" s="445"/>
      <c r="EK99" s="445"/>
      <c r="EL99" s="445"/>
      <c r="EM99" s="445"/>
      <c r="EN99" s="445"/>
      <c r="EO99" s="445"/>
      <c r="EP99" s="445"/>
      <c r="EQ99" s="445"/>
      <c r="ER99" s="445"/>
      <c r="ES99" s="445"/>
      <c r="ET99" s="445"/>
      <c r="EU99" s="445"/>
      <c r="EV99" s="445"/>
      <c r="EW99" s="445"/>
      <c r="EX99" s="445"/>
      <c r="EY99" s="445"/>
      <c r="EZ99" s="445"/>
      <c r="FA99" s="445"/>
      <c r="FB99" s="445"/>
    </row>
    <row r="100" spans="1:158" s="434" customFormat="1" ht="55.2" hidden="1" customHeight="1">
      <c r="A100" s="659"/>
      <c r="B100" s="520"/>
      <c r="C100" s="520"/>
      <c r="D100" s="519"/>
      <c r="E100" s="520"/>
      <c r="F100" s="520"/>
      <c r="G100" s="520"/>
      <c r="H100" s="520"/>
      <c r="I100" s="520"/>
      <c r="J100" s="520"/>
      <c r="K100" s="520"/>
      <c r="L100" s="520"/>
      <c r="M100" s="520"/>
      <c r="N100" s="520"/>
      <c r="O100" s="520"/>
      <c r="P100" s="520"/>
      <c r="Q100" s="520"/>
      <c r="R100" s="520"/>
      <c r="S100" s="520"/>
      <c r="T100" s="520"/>
      <c r="U100" s="520"/>
      <c r="V100" s="520"/>
      <c r="W100" s="520"/>
      <c r="X100" s="520"/>
      <c r="Y100" s="520"/>
      <c r="Z100" s="520"/>
      <c r="AA100" s="520"/>
      <c r="AB100" s="520"/>
      <c r="AC100" s="520"/>
      <c r="AD100" s="432"/>
      <c r="AE100" s="431"/>
      <c r="AF100" s="433"/>
      <c r="AG100" s="557" t="str">
        <f t="shared" si="33"/>
        <v/>
      </c>
      <c r="AH100" s="558" t="str">
        <f t="shared" si="34"/>
        <v/>
      </c>
      <c r="AI100" s="558" t="str">
        <f t="shared" si="35"/>
        <v/>
      </c>
      <c r="AJ100" s="558" t="str">
        <f t="shared" si="36"/>
        <v/>
      </c>
      <c r="AK100" s="558" t="str">
        <f t="shared" si="37"/>
        <v/>
      </c>
      <c r="AL100" s="558" t="str">
        <f t="shared" si="38"/>
        <v/>
      </c>
      <c r="AM100" s="558" t="str">
        <f t="shared" si="39"/>
        <v/>
      </c>
      <c r="AN100" s="558" t="str">
        <f t="shared" si="40"/>
        <v/>
      </c>
      <c r="AO100" s="557" t="str">
        <f t="shared" si="41"/>
        <v/>
      </c>
      <c r="AP100" s="557" t="str">
        <f t="shared" si="42"/>
        <v/>
      </c>
      <c r="AQ100" s="445"/>
      <c r="AR100" s="559" t="str">
        <f t="shared" si="43"/>
        <v/>
      </c>
      <c r="AS100" s="560" t="str">
        <f t="shared" si="57"/>
        <v/>
      </c>
      <c r="AT100" s="561" t="str">
        <f t="shared" si="44"/>
        <v/>
      </c>
      <c r="AU100" s="561" t="str">
        <f t="shared" si="45"/>
        <v/>
      </c>
      <c r="AV100" s="444"/>
      <c r="AW100" s="558" t="str">
        <f t="shared" si="50"/>
        <v/>
      </c>
      <c r="AX100" s="557" t="str">
        <f t="shared" si="51"/>
        <v/>
      </c>
      <c r="AY100" s="557" t="str">
        <f t="shared" si="52"/>
        <v/>
      </c>
      <c r="AZ100" s="444"/>
      <c r="BA100" s="562" t="str">
        <f t="shared" si="55"/>
        <v/>
      </c>
      <c r="BB100" s="445"/>
      <c r="BC100" s="563" t="str">
        <f t="shared" si="56"/>
        <v/>
      </c>
      <c r="BD100" s="563" t="str">
        <f t="shared" si="56"/>
        <v/>
      </c>
      <c r="BE100" s="563" t="str">
        <f t="shared" si="56"/>
        <v/>
      </c>
      <c r="BF100" s="563" t="str">
        <f t="shared" si="56"/>
        <v/>
      </c>
      <c r="BG100" s="563" t="str">
        <f t="shared" si="56"/>
        <v/>
      </c>
      <c r="BH100" s="563" t="str">
        <f t="shared" si="56"/>
        <v/>
      </c>
      <c r="BI100" s="563" t="str">
        <f t="shared" si="56"/>
        <v/>
      </c>
      <c r="BJ100" s="563" t="str">
        <f t="shared" si="56"/>
        <v/>
      </c>
      <c r="BK100" s="563" t="str">
        <f t="shared" si="56"/>
        <v/>
      </c>
      <c r="BL100" s="563" t="str">
        <f t="shared" si="56"/>
        <v/>
      </c>
      <c r="BM100" s="563" t="str">
        <f t="shared" si="56"/>
        <v/>
      </c>
      <c r="BN100" s="563" t="str">
        <f t="shared" si="53"/>
        <v/>
      </c>
      <c r="BO100" s="563" t="str">
        <f t="shared" si="53"/>
        <v/>
      </c>
      <c r="BP100" s="563" t="str">
        <f t="shared" si="53"/>
        <v/>
      </c>
      <c r="BQ100" s="563" t="str">
        <f t="shared" si="46"/>
        <v/>
      </c>
      <c r="BR100" s="563" t="str">
        <f t="shared" si="46"/>
        <v/>
      </c>
      <c r="BS100" s="563" t="str">
        <f t="shared" si="46"/>
        <v/>
      </c>
      <c r="BT100" s="563" t="str">
        <f t="shared" si="46"/>
        <v/>
      </c>
      <c r="BU100" s="563" t="str">
        <f t="shared" si="47"/>
        <v/>
      </c>
      <c r="BV100" s="563" t="str">
        <f t="shared" si="47"/>
        <v/>
      </c>
      <c r="BW100" s="563" t="str">
        <f t="shared" si="47"/>
        <v/>
      </c>
      <c r="BX100" s="563" t="str">
        <f t="shared" si="47"/>
        <v/>
      </c>
      <c r="BY100" s="563" t="str">
        <f t="shared" si="48"/>
        <v/>
      </c>
      <c r="BZ100" s="563" t="str">
        <f t="shared" si="48"/>
        <v/>
      </c>
      <c r="CA100" s="563" t="str">
        <f t="shared" si="48"/>
        <v/>
      </c>
      <c r="CB100" s="563" t="str">
        <f t="shared" si="48"/>
        <v/>
      </c>
      <c r="CC100" s="563" t="str">
        <f t="shared" si="49"/>
        <v/>
      </c>
      <c r="CD100" s="563" t="str">
        <f t="shared" si="49"/>
        <v/>
      </c>
      <c r="CE100" s="563" t="str">
        <f t="shared" si="49"/>
        <v/>
      </c>
      <c r="CF100" s="563" t="str">
        <f t="shared" si="49"/>
        <v/>
      </c>
      <c r="CG100" s="563" t="str">
        <f t="shared" si="56"/>
        <v/>
      </c>
      <c r="CH100" s="445"/>
      <c r="CI100" s="563" t="str">
        <f t="shared" si="32"/>
        <v/>
      </c>
      <c r="CJ100" s="563" t="str">
        <f t="shared" si="32"/>
        <v/>
      </c>
      <c r="CK100" s="563" t="str">
        <f t="shared" si="32"/>
        <v/>
      </c>
      <c r="CL100" s="563" t="str">
        <f t="shared" si="32"/>
        <v xml:space="preserve">
</v>
      </c>
      <c r="CM100" s="563" t="str">
        <f t="shared" si="32"/>
        <v xml:space="preserve">
</v>
      </c>
      <c r="CN100" s="563" t="str">
        <f t="shared" si="32"/>
        <v xml:space="preserve">
</v>
      </c>
      <c r="CO100" s="445"/>
      <c r="CP100" s="445"/>
      <c r="CQ100" s="445"/>
      <c r="CR100" s="445"/>
      <c r="CS100" s="445"/>
      <c r="CT100" s="445"/>
      <c r="CU100" s="445"/>
      <c r="CV100" s="445"/>
      <c r="CW100" s="445"/>
      <c r="CX100" s="445"/>
      <c r="CY100" s="445"/>
      <c r="CZ100" s="445"/>
      <c r="DA100" s="445"/>
      <c r="DB100" s="445"/>
      <c r="DC100" s="445"/>
      <c r="DD100" s="445"/>
      <c r="DE100" s="445"/>
      <c r="DF100" s="445"/>
      <c r="DG100" s="445"/>
      <c r="DH100" s="445"/>
      <c r="DI100" s="445"/>
      <c r="DJ100" s="445"/>
      <c r="DK100" s="445"/>
      <c r="DL100" s="445"/>
      <c r="DM100" s="445"/>
      <c r="DN100" s="445"/>
      <c r="DO100" s="445"/>
      <c r="DP100" s="445"/>
      <c r="DQ100" s="445"/>
      <c r="DR100" s="445"/>
      <c r="DS100" s="445"/>
      <c r="DT100" s="445"/>
      <c r="DU100" s="445"/>
      <c r="DV100" s="445"/>
      <c r="DW100" s="445"/>
      <c r="DX100" s="445"/>
      <c r="DY100" s="445"/>
      <c r="DZ100" s="445"/>
      <c r="EA100" s="445"/>
      <c r="EB100" s="445"/>
      <c r="EC100" s="445"/>
      <c r="ED100" s="445"/>
      <c r="EE100" s="445"/>
      <c r="EF100" s="445"/>
      <c r="EG100" s="445"/>
      <c r="EH100" s="445"/>
      <c r="EI100" s="445"/>
      <c r="EJ100" s="445"/>
      <c r="EK100" s="445"/>
      <c r="EL100" s="445"/>
      <c r="EM100" s="445"/>
      <c r="EN100" s="445"/>
      <c r="EO100" s="445"/>
      <c r="EP100" s="445"/>
      <c r="EQ100" s="445"/>
      <c r="ER100" s="445"/>
      <c r="ES100" s="445"/>
      <c r="ET100" s="445"/>
      <c r="EU100" s="445"/>
      <c r="EV100" s="445"/>
      <c r="EW100" s="445"/>
      <c r="EX100" s="445"/>
      <c r="EY100" s="445"/>
      <c r="EZ100" s="445"/>
      <c r="FA100" s="445"/>
      <c r="FB100" s="445"/>
    </row>
    <row r="101" spans="1:158" s="463" customFormat="1" ht="55.2" hidden="1" customHeight="1">
      <c r="A101" s="659"/>
      <c r="B101" s="520"/>
      <c r="C101" s="520"/>
      <c r="D101" s="519"/>
      <c r="E101" s="520"/>
      <c r="F101" s="520"/>
      <c r="G101" s="520"/>
      <c r="H101" s="520"/>
      <c r="I101" s="520"/>
      <c r="J101" s="520"/>
      <c r="K101" s="520"/>
      <c r="L101" s="520"/>
      <c r="M101" s="520"/>
      <c r="N101" s="520"/>
      <c r="O101" s="520"/>
      <c r="P101" s="520"/>
      <c r="Q101" s="520"/>
      <c r="R101" s="520"/>
      <c r="S101" s="520"/>
      <c r="T101" s="520"/>
      <c r="U101" s="520"/>
      <c r="V101" s="520"/>
      <c r="W101" s="520"/>
      <c r="X101" s="520"/>
      <c r="Y101" s="520"/>
      <c r="Z101" s="520"/>
      <c r="AA101" s="520"/>
      <c r="AB101" s="520"/>
      <c r="AC101" s="520"/>
      <c r="AD101" s="432"/>
      <c r="AE101" s="431"/>
      <c r="AF101" s="433"/>
      <c r="AG101" s="557" t="str">
        <f t="shared" si="33"/>
        <v/>
      </c>
      <c r="AH101" s="558" t="str">
        <f t="shared" si="34"/>
        <v/>
      </c>
      <c r="AI101" s="558" t="str">
        <f t="shared" si="35"/>
        <v/>
      </c>
      <c r="AJ101" s="558" t="str">
        <f t="shared" si="36"/>
        <v/>
      </c>
      <c r="AK101" s="558" t="str">
        <f t="shared" si="37"/>
        <v/>
      </c>
      <c r="AL101" s="558" t="str">
        <f t="shared" si="38"/>
        <v/>
      </c>
      <c r="AM101" s="558" t="str">
        <f t="shared" si="39"/>
        <v/>
      </c>
      <c r="AN101" s="558" t="str">
        <f t="shared" si="40"/>
        <v/>
      </c>
      <c r="AO101" s="557" t="str">
        <f t="shared" si="41"/>
        <v/>
      </c>
      <c r="AP101" s="557" t="str">
        <f t="shared" si="42"/>
        <v/>
      </c>
      <c r="AQ101" s="445"/>
      <c r="AR101" s="559" t="str">
        <f t="shared" si="43"/>
        <v/>
      </c>
      <c r="AS101" s="560" t="str">
        <f t="shared" si="57"/>
        <v/>
      </c>
      <c r="AT101" s="561" t="str">
        <f t="shared" si="44"/>
        <v/>
      </c>
      <c r="AU101" s="561" t="str">
        <f t="shared" si="45"/>
        <v/>
      </c>
      <c r="AV101" s="444"/>
      <c r="AW101" s="558" t="str">
        <f t="shared" si="50"/>
        <v/>
      </c>
      <c r="AX101" s="557" t="str">
        <f t="shared" si="51"/>
        <v/>
      </c>
      <c r="AY101" s="557" t="str">
        <f t="shared" si="52"/>
        <v/>
      </c>
      <c r="AZ101" s="444"/>
      <c r="BA101" s="562" t="str">
        <f t="shared" si="55"/>
        <v/>
      </c>
      <c r="BB101" s="445"/>
      <c r="BC101" s="563" t="str">
        <f t="shared" si="56"/>
        <v/>
      </c>
      <c r="BD101" s="563" t="str">
        <f t="shared" si="56"/>
        <v/>
      </c>
      <c r="BE101" s="563" t="str">
        <f t="shared" si="56"/>
        <v/>
      </c>
      <c r="BF101" s="563" t="str">
        <f t="shared" si="56"/>
        <v/>
      </c>
      <c r="BG101" s="563" t="str">
        <f t="shared" si="56"/>
        <v/>
      </c>
      <c r="BH101" s="563" t="str">
        <f t="shared" si="56"/>
        <v/>
      </c>
      <c r="BI101" s="563" t="str">
        <f t="shared" si="56"/>
        <v/>
      </c>
      <c r="BJ101" s="563" t="str">
        <f t="shared" si="56"/>
        <v/>
      </c>
      <c r="BK101" s="563" t="str">
        <f t="shared" si="56"/>
        <v/>
      </c>
      <c r="BL101" s="563" t="str">
        <f t="shared" si="56"/>
        <v/>
      </c>
      <c r="BM101" s="563" t="str">
        <f t="shared" si="56"/>
        <v/>
      </c>
      <c r="BN101" s="563" t="str">
        <f t="shared" si="53"/>
        <v/>
      </c>
      <c r="BO101" s="563" t="str">
        <f t="shared" si="53"/>
        <v/>
      </c>
      <c r="BP101" s="563" t="str">
        <f t="shared" si="53"/>
        <v/>
      </c>
      <c r="BQ101" s="563" t="str">
        <f t="shared" si="46"/>
        <v/>
      </c>
      <c r="BR101" s="563" t="str">
        <f t="shared" si="46"/>
        <v/>
      </c>
      <c r="BS101" s="563" t="str">
        <f t="shared" si="46"/>
        <v/>
      </c>
      <c r="BT101" s="563" t="str">
        <f t="shared" si="46"/>
        <v/>
      </c>
      <c r="BU101" s="563" t="str">
        <f t="shared" si="47"/>
        <v/>
      </c>
      <c r="BV101" s="563" t="str">
        <f t="shared" si="47"/>
        <v/>
      </c>
      <c r="BW101" s="563" t="str">
        <f t="shared" si="47"/>
        <v/>
      </c>
      <c r="BX101" s="563" t="str">
        <f t="shared" si="47"/>
        <v/>
      </c>
      <c r="BY101" s="563" t="str">
        <f t="shared" si="48"/>
        <v/>
      </c>
      <c r="BZ101" s="563" t="str">
        <f t="shared" si="48"/>
        <v/>
      </c>
      <c r="CA101" s="563" t="str">
        <f t="shared" si="48"/>
        <v/>
      </c>
      <c r="CB101" s="563" t="str">
        <f t="shared" si="48"/>
        <v/>
      </c>
      <c r="CC101" s="563" t="str">
        <f t="shared" si="49"/>
        <v/>
      </c>
      <c r="CD101" s="563" t="str">
        <f t="shared" si="49"/>
        <v/>
      </c>
      <c r="CE101" s="563" t="str">
        <f t="shared" si="49"/>
        <v/>
      </c>
      <c r="CF101" s="563" t="str">
        <f t="shared" si="49"/>
        <v/>
      </c>
      <c r="CG101" s="563" t="str">
        <f t="shared" si="56"/>
        <v/>
      </c>
      <c r="CH101" s="445"/>
      <c r="CI101" s="563" t="str">
        <f t="shared" si="32"/>
        <v/>
      </c>
      <c r="CJ101" s="563" t="str">
        <f t="shared" si="32"/>
        <v/>
      </c>
      <c r="CK101" s="563" t="str">
        <f t="shared" si="32"/>
        <v/>
      </c>
      <c r="CL101" s="563" t="str">
        <f t="shared" si="32"/>
        <v xml:space="preserve">
</v>
      </c>
      <c r="CM101" s="563" t="str">
        <f t="shared" si="32"/>
        <v xml:space="preserve">
</v>
      </c>
      <c r="CN101" s="563" t="str">
        <f t="shared" si="32"/>
        <v xml:space="preserve">
</v>
      </c>
      <c r="CO101" s="444"/>
      <c r="CP101" s="444"/>
      <c r="CQ101" s="444"/>
      <c r="CR101" s="444"/>
      <c r="CS101" s="444"/>
      <c r="CT101" s="444"/>
      <c r="CU101" s="444"/>
      <c r="CV101" s="444"/>
      <c r="CW101" s="444"/>
      <c r="CX101" s="444"/>
      <c r="CY101" s="444"/>
      <c r="CZ101" s="444"/>
      <c r="DA101" s="444"/>
      <c r="DB101" s="444"/>
      <c r="DC101" s="444"/>
      <c r="DD101" s="444"/>
      <c r="DE101" s="444"/>
      <c r="DF101" s="444"/>
      <c r="DG101" s="444"/>
      <c r="DH101" s="444"/>
      <c r="DI101" s="444"/>
      <c r="DJ101" s="444"/>
      <c r="DK101" s="444"/>
      <c r="DL101" s="444"/>
      <c r="DM101" s="444"/>
      <c r="DN101" s="444"/>
      <c r="DO101" s="444"/>
      <c r="DP101" s="444"/>
      <c r="DQ101" s="444"/>
      <c r="DR101" s="444"/>
      <c r="DS101" s="444"/>
      <c r="DT101" s="444"/>
      <c r="DU101" s="444"/>
      <c r="DV101" s="444"/>
      <c r="DW101" s="444"/>
      <c r="DX101" s="444"/>
      <c r="DY101" s="444"/>
      <c r="DZ101" s="444"/>
      <c r="EA101" s="444"/>
      <c r="EB101" s="444"/>
      <c r="EC101" s="444"/>
      <c r="ED101" s="444"/>
      <c r="EE101" s="444"/>
      <c r="EF101" s="444"/>
      <c r="EG101" s="444"/>
      <c r="EH101" s="444"/>
      <c r="EI101" s="444"/>
      <c r="EJ101" s="444"/>
      <c r="EK101" s="444"/>
      <c r="EL101" s="444"/>
      <c r="EM101" s="444"/>
      <c r="EN101" s="444"/>
      <c r="EO101" s="444"/>
      <c r="EP101" s="444"/>
      <c r="EQ101" s="444"/>
      <c r="ER101" s="444"/>
      <c r="ES101" s="444"/>
      <c r="ET101" s="444"/>
      <c r="EU101" s="444"/>
      <c r="EV101" s="444"/>
      <c r="EW101" s="444"/>
      <c r="EX101" s="444"/>
      <c r="EY101" s="444"/>
      <c r="EZ101" s="444"/>
      <c r="FA101" s="444"/>
      <c r="FB101" s="444"/>
    </row>
    <row r="102" spans="1:158" s="463" customFormat="1" ht="55.2" hidden="1" customHeight="1">
      <c r="A102" s="659"/>
      <c r="B102" s="520"/>
      <c r="C102" s="520"/>
      <c r="D102" s="519"/>
      <c r="E102" s="520"/>
      <c r="F102" s="520"/>
      <c r="G102" s="520"/>
      <c r="H102" s="520"/>
      <c r="I102" s="520"/>
      <c r="J102" s="520"/>
      <c r="K102" s="520"/>
      <c r="L102" s="520"/>
      <c r="M102" s="520"/>
      <c r="N102" s="520"/>
      <c r="O102" s="520"/>
      <c r="P102" s="520"/>
      <c r="Q102" s="520"/>
      <c r="R102" s="520"/>
      <c r="S102" s="520"/>
      <c r="T102" s="520"/>
      <c r="U102" s="520"/>
      <c r="V102" s="520"/>
      <c r="W102" s="520"/>
      <c r="X102" s="520"/>
      <c r="Y102" s="520"/>
      <c r="Z102" s="520"/>
      <c r="AA102" s="520"/>
      <c r="AB102" s="520"/>
      <c r="AC102" s="520"/>
      <c r="AD102" s="432"/>
      <c r="AE102" s="431"/>
      <c r="AF102" s="433"/>
      <c r="AG102" s="557" t="str">
        <f t="shared" si="33"/>
        <v/>
      </c>
      <c r="AH102" s="558" t="str">
        <f t="shared" si="34"/>
        <v/>
      </c>
      <c r="AI102" s="558" t="str">
        <f t="shared" si="35"/>
        <v/>
      </c>
      <c r="AJ102" s="558" t="str">
        <f t="shared" si="36"/>
        <v/>
      </c>
      <c r="AK102" s="558" t="str">
        <f t="shared" si="37"/>
        <v/>
      </c>
      <c r="AL102" s="558" t="str">
        <f t="shared" si="38"/>
        <v/>
      </c>
      <c r="AM102" s="558" t="str">
        <f t="shared" si="39"/>
        <v/>
      </c>
      <c r="AN102" s="558" t="str">
        <f t="shared" si="40"/>
        <v/>
      </c>
      <c r="AO102" s="557" t="str">
        <f t="shared" si="41"/>
        <v/>
      </c>
      <c r="AP102" s="557" t="str">
        <f t="shared" si="42"/>
        <v/>
      </c>
      <c r="AQ102" s="445"/>
      <c r="AR102" s="559" t="str">
        <f t="shared" si="43"/>
        <v/>
      </c>
      <c r="AS102" s="560" t="str">
        <f t="shared" si="57"/>
        <v/>
      </c>
      <c r="AT102" s="561" t="str">
        <f t="shared" si="44"/>
        <v/>
      </c>
      <c r="AU102" s="561" t="str">
        <f t="shared" si="45"/>
        <v/>
      </c>
      <c r="AV102" s="444"/>
      <c r="AW102" s="558" t="str">
        <f t="shared" si="50"/>
        <v/>
      </c>
      <c r="AX102" s="557" t="str">
        <f t="shared" si="51"/>
        <v/>
      </c>
      <c r="AY102" s="557" t="str">
        <f t="shared" si="52"/>
        <v/>
      </c>
      <c r="AZ102" s="444"/>
      <c r="BA102" s="562" t="str">
        <f t="shared" si="55"/>
        <v/>
      </c>
      <c r="BB102" s="445"/>
      <c r="BC102" s="563" t="str">
        <f t="shared" si="56"/>
        <v/>
      </c>
      <c r="BD102" s="563" t="str">
        <f t="shared" si="56"/>
        <v/>
      </c>
      <c r="BE102" s="563" t="str">
        <f t="shared" si="56"/>
        <v/>
      </c>
      <c r="BF102" s="563" t="str">
        <f t="shared" si="56"/>
        <v/>
      </c>
      <c r="BG102" s="563" t="str">
        <f t="shared" si="56"/>
        <v/>
      </c>
      <c r="BH102" s="563" t="str">
        <f t="shared" si="56"/>
        <v/>
      </c>
      <c r="BI102" s="563" t="str">
        <f t="shared" si="56"/>
        <v/>
      </c>
      <c r="BJ102" s="563" t="str">
        <f t="shared" si="56"/>
        <v/>
      </c>
      <c r="BK102" s="563" t="str">
        <f t="shared" si="56"/>
        <v/>
      </c>
      <c r="BL102" s="563" t="str">
        <f t="shared" si="56"/>
        <v/>
      </c>
      <c r="BM102" s="563" t="str">
        <f t="shared" si="56"/>
        <v/>
      </c>
      <c r="BN102" s="563" t="str">
        <f t="shared" si="53"/>
        <v/>
      </c>
      <c r="BO102" s="563" t="str">
        <f t="shared" si="53"/>
        <v/>
      </c>
      <c r="BP102" s="563" t="str">
        <f t="shared" si="53"/>
        <v/>
      </c>
      <c r="BQ102" s="563" t="str">
        <f t="shared" si="46"/>
        <v/>
      </c>
      <c r="BR102" s="563" t="str">
        <f t="shared" si="46"/>
        <v/>
      </c>
      <c r="BS102" s="563" t="str">
        <f t="shared" si="46"/>
        <v/>
      </c>
      <c r="BT102" s="563" t="str">
        <f t="shared" si="46"/>
        <v/>
      </c>
      <c r="BU102" s="563" t="str">
        <f t="shared" si="47"/>
        <v/>
      </c>
      <c r="BV102" s="563" t="str">
        <f t="shared" si="47"/>
        <v/>
      </c>
      <c r="BW102" s="563" t="str">
        <f t="shared" si="47"/>
        <v/>
      </c>
      <c r="BX102" s="563" t="str">
        <f t="shared" si="47"/>
        <v/>
      </c>
      <c r="BY102" s="563" t="str">
        <f t="shared" si="48"/>
        <v/>
      </c>
      <c r="BZ102" s="563" t="str">
        <f t="shared" si="48"/>
        <v/>
      </c>
      <c r="CA102" s="563" t="str">
        <f t="shared" si="48"/>
        <v/>
      </c>
      <c r="CB102" s="563" t="str">
        <f t="shared" si="48"/>
        <v/>
      </c>
      <c r="CC102" s="563" t="str">
        <f t="shared" si="49"/>
        <v/>
      </c>
      <c r="CD102" s="563" t="str">
        <f t="shared" si="49"/>
        <v/>
      </c>
      <c r="CE102" s="563" t="str">
        <f t="shared" si="49"/>
        <v/>
      </c>
      <c r="CF102" s="563" t="str">
        <f t="shared" si="49"/>
        <v/>
      </c>
      <c r="CG102" s="563" t="str">
        <f t="shared" si="56"/>
        <v/>
      </c>
      <c r="CH102" s="445"/>
      <c r="CI102" s="563" t="str">
        <f t="shared" si="32"/>
        <v/>
      </c>
      <c r="CJ102" s="563" t="str">
        <f t="shared" si="32"/>
        <v/>
      </c>
      <c r="CK102" s="563" t="str">
        <f t="shared" si="32"/>
        <v/>
      </c>
      <c r="CL102" s="563" t="str">
        <f t="shared" si="32"/>
        <v xml:space="preserve">
</v>
      </c>
      <c r="CM102" s="563" t="str">
        <f t="shared" si="32"/>
        <v xml:space="preserve">
</v>
      </c>
      <c r="CN102" s="563" t="str">
        <f t="shared" si="32"/>
        <v xml:space="preserve">
</v>
      </c>
      <c r="CO102" s="444"/>
      <c r="CP102" s="444"/>
      <c r="CQ102" s="444"/>
      <c r="CR102" s="444"/>
      <c r="CS102" s="444"/>
      <c r="CT102" s="444"/>
      <c r="CU102" s="444"/>
      <c r="CV102" s="444"/>
      <c r="CW102" s="444"/>
      <c r="CX102" s="444"/>
      <c r="CY102" s="444"/>
      <c r="CZ102" s="444"/>
      <c r="DA102" s="444"/>
      <c r="DB102" s="444"/>
      <c r="DC102" s="444"/>
      <c r="DD102" s="444"/>
      <c r="DE102" s="444"/>
      <c r="DF102" s="444"/>
      <c r="DG102" s="444"/>
      <c r="DH102" s="444"/>
      <c r="DI102" s="444"/>
      <c r="DJ102" s="444"/>
      <c r="DK102" s="444"/>
      <c r="DL102" s="444"/>
      <c r="DM102" s="444"/>
      <c r="DN102" s="444"/>
      <c r="DO102" s="444"/>
      <c r="DP102" s="444"/>
      <c r="DQ102" s="444"/>
      <c r="DR102" s="444"/>
      <c r="DS102" s="444"/>
      <c r="DT102" s="444"/>
      <c r="DU102" s="444"/>
      <c r="DV102" s="444"/>
      <c r="DW102" s="444"/>
      <c r="DX102" s="444"/>
      <c r="DY102" s="444"/>
      <c r="DZ102" s="444"/>
      <c r="EA102" s="444"/>
      <c r="EB102" s="444"/>
      <c r="EC102" s="444"/>
      <c r="ED102" s="444"/>
      <c r="EE102" s="444"/>
      <c r="EF102" s="444"/>
      <c r="EG102" s="444"/>
      <c r="EH102" s="444"/>
      <c r="EI102" s="444"/>
      <c r="EJ102" s="444"/>
      <c r="EK102" s="444"/>
      <c r="EL102" s="444"/>
      <c r="EM102" s="444"/>
      <c r="EN102" s="444"/>
      <c r="EO102" s="444"/>
      <c r="EP102" s="444"/>
      <c r="EQ102" s="444"/>
      <c r="ER102" s="444"/>
      <c r="ES102" s="444"/>
      <c r="ET102" s="444"/>
      <c r="EU102" s="444"/>
      <c r="EV102" s="444"/>
      <c r="EW102" s="444"/>
      <c r="EX102" s="444"/>
      <c r="EY102" s="444"/>
      <c r="EZ102" s="444"/>
      <c r="FA102" s="444"/>
      <c r="FB102" s="444"/>
    </row>
    <row r="103" spans="1:158" s="434" customFormat="1" ht="55.2" hidden="1" customHeight="1">
      <c r="A103" s="659"/>
      <c r="B103" s="520"/>
      <c r="C103" s="520"/>
      <c r="D103" s="519"/>
      <c r="E103" s="520"/>
      <c r="F103" s="520"/>
      <c r="G103" s="520"/>
      <c r="H103" s="520"/>
      <c r="I103" s="520"/>
      <c r="J103" s="520"/>
      <c r="K103" s="520"/>
      <c r="L103" s="520"/>
      <c r="M103" s="520"/>
      <c r="N103" s="520"/>
      <c r="O103" s="520"/>
      <c r="P103" s="520"/>
      <c r="Q103" s="520"/>
      <c r="R103" s="520"/>
      <c r="S103" s="520"/>
      <c r="T103" s="520"/>
      <c r="U103" s="520"/>
      <c r="V103" s="520"/>
      <c r="W103" s="520"/>
      <c r="X103" s="520"/>
      <c r="Y103" s="520"/>
      <c r="Z103" s="520"/>
      <c r="AA103" s="520"/>
      <c r="AB103" s="520"/>
      <c r="AC103" s="520"/>
      <c r="AD103" s="432"/>
      <c r="AE103" s="431"/>
      <c r="AF103" s="433"/>
      <c r="AG103" s="557" t="str">
        <f t="shared" si="33"/>
        <v/>
      </c>
      <c r="AH103" s="558" t="str">
        <f t="shared" si="34"/>
        <v/>
      </c>
      <c r="AI103" s="558" t="str">
        <f t="shared" si="35"/>
        <v/>
      </c>
      <c r="AJ103" s="558" t="str">
        <f t="shared" si="36"/>
        <v/>
      </c>
      <c r="AK103" s="558" t="str">
        <f t="shared" si="37"/>
        <v/>
      </c>
      <c r="AL103" s="558" t="str">
        <f t="shared" si="38"/>
        <v/>
      </c>
      <c r="AM103" s="558" t="str">
        <f t="shared" si="39"/>
        <v/>
      </c>
      <c r="AN103" s="558" t="str">
        <f t="shared" si="40"/>
        <v/>
      </c>
      <c r="AO103" s="557" t="str">
        <f t="shared" si="41"/>
        <v/>
      </c>
      <c r="AP103" s="557" t="str">
        <f t="shared" si="42"/>
        <v/>
      </c>
      <c r="AQ103" s="445"/>
      <c r="AR103" s="559" t="str">
        <f t="shared" si="43"/>
        <v/>
      </c>
      <c r="AS103" s="560" t="str">
        <f t="shared" si="57"/>
        <v/>
      </c>
      <c r="AT103" s="561" t="str">
        <f t="shared" si="44"/>
        <v/>
      </c>
      <c r="AU103" s="561" t="str">
        <f t="shared" si="45"/>
        <v/>
      </c>
      <c r="AV103" s="444"/>
      <c r="AW103" s="558" t="str">
        <f t="shared" si="50"/>
        <v/>
      </c>
      <c r="AX103" s="557" t="str">
        <f t="shared" si="51"/>
        <v/>
      </c>
      <c r="AY103" s="557" t="str">
        <f t="shared" si="52"/>
        <v/>
      </c>
      <c r="AZ103" s="444"/>
      <c r="BA103" s="562" t="str">
        <f t="shared" si="55"/>
        <v/>
      </c>
      <c r="BB103" s="445"/>
      <c r="BC103" s="563" t="str">
        <f t="shared" si="56"/>
        <v/>
      </c>
      <c r="BD103" s="563" t="str">
        <f t="shared" si="56"/>
        <v/>
      </c>
      <c r="BE103" s="563" t="str">
        <f t="shared" si="56"/>
        <v/>
      </c>
      <c r="BF103" s="563" t="str">
        <f t="shared" si="56"/>
        <v/>
      </c>
      <c r="BG103" s="563" t="str">
        <f t="shared" si="56"/>
        <v/>
      </c>
      <c r="BH103" s="563" t="str">
        <f t="shared" si="56"/>
        <v/>
      </c>
      <c r="BI103" s="563" t="str">
        <f t="shared" si="56"/>
        <v/>
      </c>
      <c r="BJ103" s="563" t="str">
        <f t="shared" si="56"/>
        <v/>
      </c>
      <c r="BK103" s="563" t="str">
        <f t="shared" si="56"/>
        <v/>
      </c>
      <c r="BL103" s="563" t="str">
        <f t="shared" si="56"/>
        <v/>
      </c>
      <c r="BM103" s="563" t="str">
        <f t="shared" si="56"/>
        <v/>
      </c>
      <c r="BN103" s="563" t="str">
        <f t="shared" si="53"/>
        <v/>
      </c>
      <c r="BO103" s="563" t="str">
        <f t="shared" si="53"/>
        <v/>
      </c>
      <c r="BP103" s="563" t="str">
        <f t="shared" si="53"/>
        <v/>
      </c>
      <c r="BQ103" s="563" t="str">
        <f t="shared" si="46"/>
        <v/>
      </c>
      <c r="BR103" s="563" t="str">
        <f t="shared" si="46"/>
        <v/>
      </c>
      <c r="BS103" s="563" t="str">
        <f t="shared" si="46"/>
        <v/>
      </c>
      <c r="BT103" s="563" t="str">
        <f t="shared" si="46"/>
        <v/>
      </c>
      <c r="BU103" s="563" t="str">
        <f t="shared" si="47"/>
        <v/>
      </c>
      <c r="BV103" s="563" t="str">
        <f t="shared" si="47"/>
        <v/>
      </c>
      <c r="BW103" s="563" t="str">
        <f t="shared" si="47"/>
        <v/>
      </c>
      <c r="BX103" s="563" t="str">
        <f t="shared" si="47"/>
        <v/>
      </c>
      <c r="BY103" s="563" t="str">
        <f t="shared" si="48"/>
        <v/>
      </c>
      <c r="BZ103" s="563" t="str">
        <f t="shared" si="48"/>
        <v/>
      </c>
      <c r="CA103" s="563" t="str">
        <f t="shared" si="48"/>
        <v/>
      </c>
      <c r="CB103" s="563" t="str">
        <f t="shared" si="48"/>
        <v/>
      </c>
      <c r="CC103" s="563" t="str">
        <f t="shared" si="49"/>
        <v/>
      </c>
      <c r="CD103" s="563" t="str">
        <f t="shared" si="49"/>
        <v/>
      </c>
      <c r="CE103" s="563" t="str">
        <f t="shared" si="49"/>
        <v/>
      </c>
      <c r="CF103" s="563" t="str">
        <f t="shared" si="49"/>
        <v/>
      </c>
      <c r="CG103" s="563" t="str">
        <f t="shared" si="56"/>
        <v/>
      </c>
      <c r="CH103" s="445"/>
      <c r="CI103" s="563" t="str">
        <f t="shared" si="32"/>
        <v/>
      </c>
      <c r="CJ103" s="563" t="str">
        <f t="shared" si="32"/>
        <v/>
      </c>
      <c r="CK103" s="563" t="str">
        <f t="shared" si="32"/>
        <v/>
      </c>
      <c r="CL103" s="563" t="str">
        <f t="shared" si="32"/>
        <v xml:space="preserve">
</v>
      </c>
      <c r="CM103" s="563" t="str">
        <f t="shared" si="32"/>
        <v xml:space="preserve">
</v>
      </c>
      <c r="CN103" s="563" t="str">
        <f t="shared" si="32"/>
        <v xml:space="preserve">
</v>
      </c>
      <c r="CO103" s="445"/>
      <c r="CP103" s="445"/>
      <c r="CQ103" s="445"/>
      <c r="CR103" s="445"/>
      <c r="CS103" s="445"/>
      <c r="CT103" s="445"/>
      <c r="CU103" s="445"/>
      <c r="CV103" s="445"/>
      <c r="CW103" s="445"/>
      <c r="CX103" s="445"/>
      <c r="CY103" s="445"/>
      <c r="CZ103" s="445"/>
      <c r="DA103" s="445"/>
      <c r="DB103" s="445"/>
      <c r="DC103" s="445"/>
      <c r="DD103" s="445"/>
      <c r="DE103" s="445"/>
      <c r="DF103" s="445"/>
      <c r="DG103" s="445"/>
      <c r="DH103" s="445"/>
      <c r="DI103" s="445"/>
      <c r="DJ103" s="445"/>
      <c r="DK103" s="445"/>
      <c r="DL103" s="445"/>
      <c r="DM103" s="445"/>
      <c r="DN103" s="445"/>
      <c r="DO103" s="445"/>
      <c r="DP103" s="445"/>
      <c r="DQ103" s="445"/>
      <c r="DR103" s="445"/>
      <c r="DS103" s="445"/>
      <c r="DT103" s="445"/>
      <c r="DU103" s="445"/>
      <c r="DV103" s="445"/>
      <c r="DW103" s="445"/>
      <c r="DX103" s="445"/>
      <c r="DY103" s="445"/>
      <c r="DZ103" s="445"/>
      <c r="EA103" s="445"/>
      <c r="EB103" s="445"/>
      <c r="EC103" s="445"/>
      <c r="ED103" s="445"/>
      <c r="EE103" s="445"/>
      <c r="EF103" s="445"/>
      <c r="EG103" s="445"/>
      <c r="EH103" s="445"/>
      <c r="EI103" s="445"/>
      <c r="EJ103" s="445"/>
      <c r="EK103" s="445"/>
      <c r="EL103" s="445"/>
      <c r="EM103" s="445"/>
      <c r="EN103" s="445"/>
      <c r="EO103" s="445"/>
      <c r="EP103" s="445"/>
      <c r="EQ103" s="445"/>
      <c r="ER103" s="445"/>
      <c r="ES103" s="445"/>
      <c r="ET103" s="445"/>
      <c r="EU103" s="445"/>
      <c r="EV103" s="445"/>
      <c r="EW103" s="445"/>
      <c r="EX103" s="445"/>
      <c r="EY103" s="445"/>
      <c r="EZ103" s="445"/>
      <c r="FA103" s="445"/>
      <c r="FB103" s="445"/>
    </row>
    <row r="104" spans="1:158" s="434" customFormat="1" ht="55.2" hidden="1" customHeight="1">
      <c r="A104" s="659"/>
      <c r="B104" s="520"/>
      <c r="C104" s="520"/>
      <c r="D104" s="519"/>
      <c r="E104" s="520"/>
      <c r="F104" s="520"/>
      <c r="G104" s="520"/>
      <c r="H104" s="520"/>
      <c r="I104" s="520"/>
      <c r="J104" s="520"/>
      <c r="K104" s="520"/>
      <c r="L104" s="520"/>
      <c r="M104" s="520"/>
      <c r="N104" s="520"/>
      <c r="O104" s="520"/>
      <c r="P104" s="520"/>
      <c r="Q104" s="520"/>
      <c r="R104" s="520"/>
      <c r="S104" s="520"/>
      <c r="T104" s="520"/>
      <c r="U104" s="520"/>
      <c r="V104" s="520"/>
      <c r="W104" s="520"/>
      <c r="X104" s="520"/>
      <c r="Y104" s="520"/>
      <c r="Z104" s="520"/>
      <c r="AA104" s="520"/>
      <c r="AB104" s="520"/>
      <c r="AC104" s="520"/>
      <c r="AD104" s="432"/>
      <c r="AE104" s="431"/>
      <c r="AF104" s="433"/>
      <c r="AG104" s="557" t="str">
        <f t="shared" si="33"/>
        <v/>
      </c>
      <c r="AH104" s="558" t="str">
        <f t="shared" si="34"/>
        <v/>
      </c>
      <c r="AI104" s="558" t="str">
        <f t="shared" si="35"/>
        <v/>
      </c>
      <c r="AJ104" s="558" t="str">
        <f t="shared" si="36"/>
        <v/>
      </c>
      <c r="AK104" s="558" t="str">
        <f t="shared" si="37"/>
        <v/>
      </c>
      <c r="AL104" s="558" t="str">
        <f t="shared" si="38"/>
        <v/>
      </c>
      <c r="AM104" s="558" t="str">
        <f t="shared" si="39"/>
        <v/>
      </c>
      <c r="AN104" s="558" t="str">
        <f t="shared" si="40"/>
        <v/>
      </c>
      <c r="AO104" s="557" t="str">
        <f t="shared" si="41"/>
        <v/>
      </c>
      <c r="AP104" s="557" t="str">
        <f t="shared" si="42"/>
        <v/>
      </c>
      <c r="AQ104" s="445"/>
      <c r="AR104" s="559" t="str">
        <f t="shared" si="43"/>
        <v/>
      </c>
      <c r="AS104" s="560" t="str">
        <f t="shared" si="57"/>
        <v/>
      </c>
      <c r="AT104" s="561" t="str">
        <f t="shared" si="44"/>
        <v/>
      </c>
      <c r="AU104" s="561" t="str">
        <f t="shared" si="45"/>
        <v/>
      </c>
      <c r="AV104" s="444"/>
      <c r="AW104" s="558" t="str">
        <f t="shared" si="50"/>
        <v/>
      </c>
      <c r="AX104" s="557" t="str">
        <f t="shared" si="51"/>
        <v/>
      </c>
      <c r="AY104" s="557" t="str">
        <f t="shared" si="52"/>
        <v/>
      </c>
      <c r="AZ104" s="444"/>
      <c r="BA104" s="562" t="str">
        <f t="shared" si="55"/>
        <v/>
      </c>
      <c r="BB104" s="445"/>
      <c r="BC104" s="563" t="str">
        <f t="shared" si="56"/>
        <v/>
      </c>
      <c r="BD104" s="563" t="str">
        <f t="shared" si="56"/>
        <v/>
      </c>
      <c r="BE104" s="563" t="str">
        <f t="shared" si="56"/>
        <v/>
      </c>
      <c r="BF104" s="563" t="str">
        <f t="shared" si="56"/>
        <v/>
      </c>
      <c r="BG104" s="563" t="str">
        <f t="shared" si="56"/>
        <v/>
      </c>
      <c r="BH104" s="563" t="str">
        <f t="shared" si="56"/>
        <v/>
      </c>
      <c r="BI104" s="563" t="str">
        <f t="shared" si="56"/>
        <v/>
      </c>
      <c r="BJ104" s="563" t="str">
        <f t="shared" si="56"/>
        <v/>
      </c>
      <c r="BK104" s="563" t="str">
        <f t="shared" si="56"/>
        <v/>
      </c>
      <c r="BL104" s="563" t="str">
        <f t="shared" si="56"/>
        <v/>
      </c>
      <c r="BM104" s="563" t="str">
        <f t="shared" si="56"/>
        <v/>
      </c>
      <c r="BN104" s="563" t="str">
        <f t="shared" si="53"/>
        <v/>
      </c>
      <c r="BO104" s="563" t="str">
        <f t="shared" si="53"/>
        <v/>
      </c>
      <c r="BP104" s="563" t="str">
        <f t="shared" si="53"/>
        <v/>
      </c>
      <c r="BQ104" s="563" t="str">
        <f t="shared" si="46"/>
        <v/>
      </c>
      <c r="BR104" s="563" t="str">
        <f t="shared" si="46"/>
        <v/>
      </c>
      <c r="BS104" s="563" t="str">
        <f t="shared" si="46"/>
        <v/>
      </c>
      <c r="BT104" s="563" t="str">
        <f t="shared" si="46"/>
        <v/>
      </c>
      <c r="BU104" s="563" t="str">
        <f t="shared" si="47"/>
        <v/>
      </c>
      <c r="BV104" s="563" t="str">
        <f t="shared" si="47"/>
        <v/>
      </c>
      <c r="BW104" s="563" t="str">
        <f t="shared" si="47"/>
        <v/>
      </c>
      <c r="BX104" s="563" t="str">
        <f t="shared" si="47"/>
        <v/>
      </c>
      <c r="BY104" s="563" t="str">
        <f t="shared" si="48"/>
        <v/>
      </c>
      <c r="BZ104" s="563" t="str">
        <f t="shared" si="48"/>
        <v/>
      </c>
      <c r="CA104" s="563" t="str">
        <f t="shared" si="48"/>
        <v/>
      </c>
      <c r="CB104" s="563" t="str">
        <f t="shared" si="48"/>
        <v/>
      </c>
      <c r="CC104" s="563" t="str">
        <f t="shared" si="49"/>
        <v/>
      </c>
      <c r="CD104" s="563" t="str">
        <f t="shared" si="49"/>
        <v/>
      </c>
      <c r="CE104" s="563" t="str">
        <f t="shared" si="49"/>
        <v/>
      </c>
      <c r="CF104" s="563" t="str">
        <f t="shared" si="49"/>
        <v/>
      </c>
      <c r="CG104" s="563" t="str">
        <f t="shared" si="56"/>
        <v/>
      </c>
      <c r="CH104" s="445"/>
      <c r="CI104" s="563" t="str">
        <f t="shared" si="32"/>
        <v/>
      </c>
      <c r="CJ104" s="563" t="str">
        <f t="shared" si="32"/>
        <v/>
      </c>
      <c r="CK104" s="563" t="str">
        <f t="shared" si="32"/>
        <v/>
      </c>
      <c r="CL104" s="563" t="str">
        <f t="shared" si="32"/>
        <v xml:space="preserve">
</v>
      </c>
      <c r="CM104" s="563" t="str">
        <f t="shared" si="32"/>
        <v xml:space="preserve">
</v>
      </c>
      <c r="CN104" s="563" t="str">
        <f t="shared" si="32"/>
        <v xml:space="preserve">
</v>
      </c>
      <c r="CO104" s="445"/>
      <c r="CP104" s="445"/>
      <c r="CQ104" s="445"/>
      <c r="CR104" s="445"/>
      <c r="CS104" s="445"/>
      <c r="CT104" s="445"/>
      <c r="CU104" s="445"/>
      <c r="CV104" s="445"/>
      <c r="CW104" s="445"/>
      <c r="CX104" s="445"/>
      <c r="CY104" s="445"/>
      <c r="CZ104" s="445"/>
      <c r="DA104" s="445"/>
      <c r="DB104" s="445"/>
      <c r="DC104" s="445"/>
      <c r="DD104" s="445"/>
      <c r="DE104" s="445"/>
      <c r="DF104" s="445"/>
      <c r="DG104" s="445"/>
      <c r="DH104" s="445"/>
      <c r="DI104" s="445"/>
      <c r="DJ104" s="445"/>
      <c r="DK104" s="445"/>
      <c r="DL104" s="445"/>
      <c r="DM104" s="445"/>
      <c r="DN104" s="445"/>
      <c r="DO104" s="445"/>
      <c r="DP104" s="445"/>
      <c r="DQ104" s="445"/>
      <c r="DR104" s="445"/>
      <c r="DS104" s="445"/>
      <c r="DT104" s="445"/>
      <c r="DU104" s="445"/>
      <c r="DV104" s="445"/>
      <c r="DW104" s="445"/>
      <c r="DX104" s="445"/>
      <c r="DY104" s="445"/>
      <c r="DZ104" s="445"/>
      <c r="EA104" s="445"/>
      <c r="EB104" s="445"/>
      <c r="EC104" s="445"/>
      <c r="ED104" s="445"/>
      <c r="EE104" s="445"/>
      <c r="EF104" s="445"/>
      <c r="EG104" s="445"/>
      <c r="EH104" s="445"/>
      <c r="EI104" s="445"/>
      <c r="EJ104" s="445"/>
      <c r="EK104" s="445"/>
      <c r="EL104" s="445"/>
      <c r="EM104" s="445"/>
      <c r="EN104" s="445"/>
      <c r="EO104" s="445"/>
      <c r="EP104" s="445"/>
      <c r="EQ104" s="445"/>
      <c r="ER104" s="445"/>
      <c r="ES104" s="445"/>
      <c r="ET104" s="445"/>
      <c r="EU104" s="445"/>
      <c r="EV104" s="445"/>
      <c r="EW104" s="445"/>
      <c r="EX104" s="445"/>
      <c r="EY104" s="445"/>
      <c r="EZ104" s="445"/>
      <c r="FA104" s="445"/>
      <c r="FB104" s="445"/>
    </row>
    <row r="105" spans="1:158" s="434" customFormat="1" ht="55.2" hidden="1" customHeight="1">
      <c r="A105" s="659"/>
      <c r="B105" s="520"/>
      <c r="C105" s="520"/>
      <c r="D105" s="519"/>
      <c r="E105" s="520"/>
      <c r="F105" s="520"/>
      <c r="G105" s="520"/>
      <c r="H105" s="520"/>
      <c r="I105" s="520"/>
      <c r="J105" s="520"/>
      <c r="K105" s="520"/>
      <c r="L105" s="520"/>
      <c r="M105" s="520"/>
      <c r="N105" s="520"/>
      <c r="O105" s="520"/>
      <c r="P105" s="520"/>
      <c r="Q105" s="520"/>
      <c r="R105" s="520"/>
      <c r="S105" s="520"/>
      <c r="T105" s="520"/>
      <c r="U105" s="520"/>
      <c r="V105" s="520"/>
      <c r="W105" s="520"/>
      <c r="X105" s="520"/>
      <c r="Y105" s="520"/>
      <c r="Z105" s="520"/>
      <c r="AA105" s="520"/>
      <c r="AB105" s="520"/>
      <c r="AC105" s="520"/>
      <c r="AD105" s="432"/>
      <c r="AE105" s="431"/>
      <c r="AF105" s="433"/>
      <c r="AG105" s="557" t="str">
        <f t="shared" si="33"/>
        <v/>
      </c>
      <c r="AH105" s="558" t="str">
        <f t="shared" si="34"/>
        <v/>
      </c>
      <c r="AI105" s="558" t="str">
        <f t="shared" si="35"/>
        <v/>
      </c>
      <c r="AJ105" s="558" t="str">
        <f t="shared" si="36"/>
        <v/>
      </c>
      <c r="AK105" s="558" t="str">
        <f t="shared" si="37"/>
        <v/>
      </c>
      <c r="AL105" s="558" t="str">
        <f t="shared" si="38"/>
        <v/>
      </c>
      <c r="AM105" s="558" t="str">
        <f t="shared" si="39"/>
        <v/>
      </c>
      <c r="AN105" s="558" t="str">
        <f t="shared" si="40"/>
        <v/>
      </c>
      <c r="AO105" s="557" t="str">
        <f t="shared" si="41"/>
        <v/>
      </c>
      <c r="AP105" s="557" t="str">
        <f t="shared" si="42"/>
        <v/>
      </c>
      <c r="AQ105" s="445"/>
      <c r="AR105" s="559" t="str">
        <f t="shared" si="43"/>
        <v/>
      </c>
      <c r="AS105" s="560" t="str">
        <f t="shared" si="57"/>
        <v/>
      </c>
      <c r="AT105" s="561" t="str">
        <f t="shared" si="44"/>
        <v/>
      </c>
      <c r="AU105" s="561" t="str">
        <f t="shared" si="45"/>
        <v/>
      </c>
      <c r="AV105" s="444"/>
      <c r="AW105" s="558" t="str">
        <f t="shared" si="50"/>
        <v/>
      </c>
      <c r="AX105" s="557" t="str">
        <f t="shared" si="51"/>
        <v/>
      </c>
      <c r="AY105" s="557" t="str">
        <f t="shared" si="52"/>
        <v/>
      </c>
      <c r="AZ105" s="444"/>
      <c r="BA105" s="562" t="str">
        <f t="shared" si="55"/>
        <v/>
      </c>
      <c r="BB105" s="445"/>
      <c r="BC105" s="563" t="str">
        <f t="shared" si="56"/>
        <v/>
      </c>
      <c r="BD105" s="563" t="str">
        <f t="shared" si="56"/>
        <v/>
      </c>
      <c r="BE105" s="563" t="str">
        <f t="shared" si="56"/>
        <v/>
      </c>
      <c r="BF105" s="563" t="str">
        <f t="shared" si="56"/>
        <v/>
      </c>
      <c r="BG105" s="563" t="str">
        <f t="shared" si="56"/>
        <v/>
      </c>
      <c r="BH105" s="563" t="str">
        <f t="shared" si="56"/>
        <v/>
      </c>
      <c r="BI105" s="563" t="str">
        <f t="shared" si="56"/>
        <v/>
      </c>
      <c r="BJ105" s="563" t="str">
        <f t="shared" si="56"/>
        <v/>
      </c>
      <c r="BK105" s="563" t="str">
        <f t="shared" si="56"/>
        <v/>
      </c>
      <c r="BL105" s="563" t="str">
        <f t="shared" si="56"/>
        <v/>
      </c>
      <c r="BM105" s="563" t="str">
        <f t="shared" si="56"/>
        <v/>
      </c>
      <c r="BN105" s="563" t="str">
        <f t="shared" si="53"/>
        <v/>
      </c>
      <c r="BO105" s="563" t="str">
        <f t="shared" si="53"/>
        <v/>
      </c>
      <c r="BP105" s="563" t="str">
        <f t="shared" si="53"/>
        <v/>
      </c>
      <c r="BQ105" s="563" t="str">
        <f t="shared" si="46"/>
        <v/>
      </c>
      <c r="BR105" s="563" t="str">
        <f t="shared" si="46"/>
        <v/>
      </c>
      <c r="BS105" s="563" t="str">
        <f t="shared" si="46"/>
        <v/>
      </c>
      <c r="BT105" s="563" t="str">
        <f t="shared" si="46"/>
        <v/>
      </c>
      <c r="BU105" s="563" t="str">
        <f t="shared" si="47"/>
        <v/>
      </c>
      <c r="BV105" s="563" t="str">
        <f t="shared" si="47"/>
        <v/>
      </c>
      <c r="BW105" s="563" t="str">
        <f t="shared" si="47"/>
        <v/>
      </c>
      <c r="BX105" s="563" t="str">
        <f t="shared" si="47"/>
        <v/>
      </c>
      <c r="BY105" s="563" t="str">
        <f t="shared" si="48"/>
        <v/>
      </c>
      <c r="BZ105" s="563" t="str">
        <f t="shared" si="48"/>
        <v/>
      </c>
      <c r="CA105" s="563" t="str">
        <f t="shared" si="48"/>
        <v/>
      </c>
      <c r="CB105" s="563" t="str">
        <f t="shared" si="48"/>
        <v/>
      </c>
      <c r="CC105" s="563" t="str">
        <f t="shared" si="49"/>
        <v/>
      </c>
      <c r="CD105" s="563" t="str">
        <f t="shared" si="49"/>
        <v/>
      </c>
      <c r="CE105" s="563" t="str">
        <f t="shared" si="49"/>
        <v/>
      </c>
      <c r="CF105" s="563" t="str">
        <f t="shared" si="49"/>
        <v/>
      </c>
      <c r="CG105" s="563" t="str">
        <f t="shared" si="56"/>
        <v/>
      </c>
      <c r="CH105" s="445"/>
      <c r="CI105" s="563" t="str">
        <f t="shared" si="32"/>
        <v/>
      </c>
      <c r="CJ105" s="563" t="str">
        <f t="shared" si="32"/>
        <v/>
      </c>
      <c r="CK105" s="563" t="str">
        <f t="shared" si="32"/>
        <v/>
      </c>
      <c r="CL105" s="563" t="str">
        <f t="shared" si="32"/>
        <v xml:space="preserve">
</v>
      </c>
      <c r="CM105" s="563" t="str">
        <f t="shared" si="32"/>
        <v xml:space="preserve">
</v>
      </c>
      <c r="CN105" s="563" t="str">
        <f t="shared" si="32"/>
        <v xml:space="preserve">
</v>
      </c>
      <c r="CO105" s="445"/>
      <c r="CP105" s="445"/>
      <c r="CQ105" s="445"/>
      <c r="CR105" s="445"/>
      <c r="CS105" s="445"/>
      <c r="CT105" s="445"/>
      <c r="CU105" s="445"/>
      <c r="CV105" s="445"/>
      <c r="CW105" s="445"/>
      <c r="CX105" s="445"/>
      <c r="CY105" s="445"/>
      <c r="CZ105" s="445"/>
      <c r="DA105" s="445"/>
      <c r="DB105" s="445"/>
      <c r="DC105" s="445"/>
      <c r="DD105" s="445"/>
      <c r="DE105" s="445"/>
      <c r="DF105" s="445"/>
      <c r="DG105" s="445"/>
      <c r="DH105" s="445"/>
      <c r="DI105" s="445"/>
      <c r="DJ105" s="445"/>
      <c r="DK105" s="445"/>
      <c r="DL105" s="445"/>
      <c r="DM105" s="445"/>
      <c r="DN105" s="445"/>
      <c r="DO105" s="445"/>
      <c r="DP105" s="445"/>
      <c r="DQ105" s="445"/>
      <c r="DR105" s="445"/>
      <c r="DS105" s="445"/>
      <c r="DT105" s="445"/>
      <c r="DU105" s="445"/>
      <c r="DV105" s="445"/>
      <c r="DW105" s="445"/>
      <c r="DX105" s="445"/>
      <c r="DY105" s="445"/>
      <c r="DZ105" s="445"/>
      <c r="EA105" s="445"/>
      <c r="EB105" s="445"/>
      <c r="EC105" s="445"/>
      <c r="ED105" s="445"/>
      <c r="EE105" s="445"/>
      <c r="EF105" s="445"/>
      <c r="EG105" s="445"/>
      <c r="EH105" s="445"/>
      <c r="EI105" s="445"/>
      <c r="EJ105" s="445"/>
      <c r="EK105" s="445"/>
      <c r="EL105" s="445"/>
      <c r="EM105" s="445"/>
      <c r="EN105" s="445"/>
      <c r="EO105" s="445"/>
      <c r="EP105" s="445"/>
      <c r="EQ105" s="445"/>
      <c r="ER105" s="445"/>
      <c r="ES105" s="445"/>
      <c r="ET105" s="445"/>
      <c r="EU105" s="445"/>
      <c r="EV105" s="445"/>
      <c r="EW105" s="445"/>
      <c r="EX105" s="445"/>
      <c r="EY105" s="445"/>
      <c r="EZ105" s="445"/>
      <c r="FA105" s="445"/>
      <c r="FB105" s="445"/>
    </row>
    <row r="106" spans="1:158" s="463" customFormat="1" ht="55.2" hidden="1" customHeight="1">
      <c r="A106" s="659"/>
      <c r="B106" s="520"/>
      <c r="C106" s="520"/>
      <c r="D106" s="519"/>
      <c r="E106" s="520"/>
      <c r="F106" s="520"/>
      <c r="G106" s="520"/>
      <c r="H106" s="520"/>
      <c r="I106" s="520"/>
      <c r="J106" s="520"/>
      <c r="K106" s="520"/>
      <c r="L106" s="520"/>
      <c r="M106" s="520"/>
      <c r="N106" s="520"/>
      <c r="O106" s="520"/>
      <c r="P106" s="520"/>
      <c r="Q106" s="520"/>
      <c r="R106" s="520"/>
      <c r="S106" s="520"/>
      <c r="T106" s="520"/>
      <c r="U106" s="520"/>
      <c r="V106" s="520"/>
      <c r="W106" s="520"/>
      <c r="X106" s="520"/>
      <c r="Y106" s="520"/>
      <c r="Z106" s="520"/>
      <c r="AA106" s="520"/>
      <c r="AB106" s="520"/>
      <c r="AC106" s="520"/>
      <c r="AD106" s="432"/>
      <c r="AE106" s="431"/>
      <c r="AF106" s="433"/>
      <c r="AG106" s="557" t="str">
        <f t="shared" si="33"/>
        <v/>
      </c>
      <c r="AH106" s="558" t="str">
        <f t="shared" si="34"/>
        <v/>
      </c>
      <c r="AI106" s="558" t="str">
        <f t="shared" si="35"/>
        <v/>
      </c>
      <c r="AJ106" s="558" t="str">
        <f t="shared" si="36"/>
        <v/>
      </c>
      <c r="AK106" s="558" t="str">
        <f t="shared" si="37"/>
        <v/>
      </c>
      <c r="AL106" s="558" t="str">
        <f t="shared" si="38"/>
        <v/>
      </c>
      <c r="AM106" s="558" t="str">
        <f t="shared" si="39"/>
        <v/>
      </c>
      <c r="AN106" s="558" t="str">
        <f t="shared" si="40"/>
        <v/>
      </c>
      <c r="AO106" s="557" t="str">
        <f t="shared" si="41"/>
        <v/>
      </c>
      <c r="AP106" s="557" t="str">
        <f t="shared" si="42"/>
        <v/>
      </c>
      <c r="AQ106" s="445"/>
      <c r="AR106" s="559" t="str">
        <f t="shared" si="43"/>
        <v/>
      </c>
      <c r="AS106" s="560" t="str">
        <f t="shared" si="57"/>
        <v/>
      </c>
      <c r="AT106" s="561" t="str">
        <f t="shared" si="44"/>
        <v/>
      </c>
      <c r="AU106" s="561" t="str">
        <f t="shared" si="45"/>
        <v/>
      </c>
      <c r="AV106" s="444"/>
      <c r="AW106" s="558" t="str">
        <f t="shared" si="50"/>
        <v/>
      </c>
      <c r="AX106" s="557" t="str">
        <f t="shared" si="51"/>
        <v/>
      </c>
      <c r="AY106" s="557" t="str">
        <f t="shared" si="52"/>
        <v/>
      </c>
      <c r="AZ106" s="444"/>
      <c r="BA106" s="562" t="str">
        <f t="shared" si="55"/>
        <v/>
      </c>
      <c r="BB106" s="445"/>
      <c r="BC106" s="563" t="str">
        <f t="shared" si="56"/>
        <v/>
      </c>
      <c r="BD106" s="563" t="str">
        <f t="shared" si="56"/>
        <v/>
      </c>
      <c r="BE106" s="563" t="str">
        <f t="shared" si="56"/>
        <v/>
      </c>
      <c r="BF106" s="563" t="str">
        <f t="shared" si="56"/>
        <v/>
      </c>
      <c r="BG106" s="563" t="str">
        <f t="shared" si="56"/>
        <v/>
      </c>
      <c r="BH106" s="563" t="str">
        <f t="shared" si="56"/>
        <v/>
      </c>
      <c r="BI106" s="563" t="str">
        <f t="shared" si="56"/>
        <v/>
      </c>
      <c r="BJ106" s="563" t="str">
        <f t="shared" si="56"/>
        <v/>
      </c>
      <c r="BK106" s="563" t="str">
        <f t="shared" si="56"/>
        <v/>
      </c>
      <c r="BL106" s="563" t="str">
        <f t="shared" si="56"/>
        <v/>
      </c>
      <c r="BM106" s="563" t="str">
        <f t="shared" si="56"/>
        <v/>
      </c>
      <c r="BN106" s="563" t="str">
        <f t="shared" si="53"/>
        <v/>
      </c>
      <c r="BO106" s="563" t="str">
        <f t="shared" si="53"/>
        <v/>
      </c>
      <c r="BP106" s="563" t="str">
        <f t="shared" si="53"/>
        <v/>
      </c>
      <c r="BQ106" s="563" t="str">
        <f t="shared" si="46"/>
        <v/>
      </c>
      <c r="BR106" s="563" t="str">
        <f t="shared" si="46"/>
        <v/>
      </c>
      <c r="BS106" s="563" t="str">
        <f t="shared" si="46"/>
        <v/>
      </c>
      <c r="BT106" s="563" t="str">
        <f t="shared" si="46"/>
        <v/>
      </c>
      <c r="BU106" s="563" t="str">
        <f t="shared" si="47"/>
        <v/>
      </c>
      <c r="BV106" s="563" t="str">
        <f t="shared" si="47"/>
        <v/>
      </c>
      <c r="BW106" s="563" t="str">
        <f t="shared" si="47"/>
        <v/>
      </c>
      <c r="BX106" s="563" t="str">
        <f t="shared" si="47"/>
        <v/>
      </c>
      <c r="BY106" s="563" t="str">
        <f t="shared" si="48"/>
        <v/>
      </c>
      <c r="BZ106" s="563" t="str">
        <f t="shared" si="48"/>
        <v/>
      </c>
      <c r="CA106" s="563" t="str">
        <f t="shared" si="48"/>
        <v/>
      </c>
      <c r="CB106" s="563" t="str">
        <f t="shared" si="48"/>
        <v/>
      </c>
      <c r="CC106" s="563" t="str">
        <f t="shared" si="49"/>
        <v/>
      </c>
      <c r="CD106" s="563" t="str">
        <f t="shared" si="49"/>
        <v/>
      </c>
      <c r="CE106" s="563" t="str">
        <f t="shared" si="49"/>
        <v/>
      </c>
      <c r="CF106" s="563" t="str">
        <f t="shared" si="49"/>
        <v/>
      </c>
      <c r="CG106" s="563" t="str">
        <f t="shared" si="56"/>
        <v/>
      </c>
      <c r="CH106" s="445"/>
      <c r="CI106" s="563" t="str">
        <f t="shared" si="32"/>
        <v/>
      </c>
      <c r="CJ106" s="563" t="str">
        <f t="shared" si="32"/>
        <v/>
      </c>
      <c r="CK106" s="563" t="str">
        <f t="shared" si="32"/>
        <v/>
      </c>
      <c r="CL106" s="563" t="str">
        <f t="shared" si="32"/>
        <v xml:space="preserve">
</v>
      </c>
      <c r="CM106" s="563" t="str">
        <f t="shared" si="32"/>
        <v xml:space="preserve">
</v>
      </c>
      <c r="CN106" s="563" t="str">
        <f t="shared" si="32"/>
        <v xml:space="preserve">
</v>
      </c>
      <c r="CO106" s="444"/>
      <c r="CP106" s="444"/>
      <c r="CQ106" s="444"/>
      <c r="CR106" s="444"/>
      <c r="CS106" s="444"/>
      <c r="CT106" s="444"/>
      <c r="CU106" s="444"/>
      <c r="CV106" s="444"/>
      <c r="CW106" s="444"/>
      <c r="CX106" s="444"/>
      <c r="CY106" s="444"/>
      <c r="CZ106" s="444"/>
      <c r="DA106" s="444"/>
      <c r="DB106" s="444"/>
      <c r="DC106" s="444"/>
      <c r="DD106" s="444"/>
      <c r="DE106" s="444"/>
      <c r="DF106" s="444"/>
      <c r="DG106" s="444"/>
      <c r="DH106" s="444"/>
      <c r="DI106" s="444"/>
      <c r="DJ106" s="444"/>
      <c r="DK106" s="444"/>
      <c r="DL106" s="444"/>
      <c r="DM106" s="444"/>
      <c r="DN106" s="444"/>
      <c r="DO106" s="444"/>
      <c r="DP106" s="444"/>
      <c r="DQ106" s="444"/>
      <c r="DR106" s="444"/>
      <c r="DS106" s="444"/>
      <c r="DT106" s="444"/>
      <c r="DU106" s="444"/>
      <c r="DV106" s="444"/>
      <c r="DW106" s="444"/>
      <c r="DX106" s="444"/>
      <c r="DY106" s="444"/>
      <c r="DZ106" s="444"/>
      <c r="EA106" s="444"/>
      <c r="EB106" s="444"/>
      <c r="EC106" s="444"/>
      <c r="ED106" s="444"/>
      <c r="EE106" s="444"/>
      <c r="EF106" s="444"/>
      <c r="EG106" s="444"/>
      <c r="EH106" s="444"/>
      <c r="EI106" s="444"/>
      <c r="EJ106" s="444"/>
      <c r="EK106" s="444"/>
      <c r="EL106" s="444"/>
      <c r="EM106" s="444"/>
      <c r="EN106" s="444"/>
      <c r="EO106" s="444"/>
      <c r="EP106" s="444"/>
      <c r="EQ106" s="444"/>
      <c r="ER106" s="444"/>
      <c r="ES106" s="444"/>
      <c r="ET106" s="444"/>
      <c r="EU106" s="444"/>
      <c r="EV106" s="444"/>
      <c r="EW106" s="444"/>
      <c r="EX106" s="444"/>
      <c r="EY106" s="444"/>
      <c r="EZ106" s="444"/>
      <c r="FA106" s="444"/>
      <c r="FB106" s="444"/>
    </row>
    <row r="107" spans="1:158" s="434" customFormat="1" ht="55.2" hidden="1" customHeight="1">
      <c r="A107" s="659"/>
      <c r="B107" s="520"/>
      <c r="C107" s="520"/>
      <c r="D107" s="519"/>
      <c r="E107" s="520"/>
      <c r="F107" s="520"/>
      <c r="G107" s="520"/>
      <c r="H107" s="520"/>
      <c r="I107" s="520"/>
      <c r="J107" s="520"/>
      <c r="K107" s="520"/>
      <c r="L107" s="520"/>
      <c r="M107" s="520"/>
      <c r="N107" s="520"/>
      <c r="O107" s="520"/>
      <c r="P107" s="520"/>
      <c r="Q107" s="520"/>
      <c r="R107" s="520"/>
      <c r="S107" s="520"/>
      <c r="T107" s="520"/>
      <c r="U107" s="520"/>
      <c r="V107" s="520"/>
      <c r="W107" s="520"/>
      <c r="X107" s="520"/>
      <c r="Y107" s="520"/>
      <c r="Z107" s="520"/>
      <c r="AA107" s="520"/>
      <c r="AB107" s="520"/>
      <c r="AC107" s="520"/>
      <c r="AD107" s="432"/>
      <c r="AE107" s="431"/>
      <c r="AF107" s="433"/>
      <c r="AG107" s="557" t="str">
        <f t="shared" si="33"/>
        <v/>
      </c>
      <c r="AH107" s="558" t="str">
        <f t="shared" si="34"/>
        <v/>
      </c>
      <c r="AI107" s="558" t="str">
        <f t="shared" si="35"/>
        <v/>
      </c>
      <c r="AJ107" s="558" t="str">
        <f t="shared" si="36"/>
        <v/>
      </c>
      <c r="AK107" s="558" t="str">
        <f t="shared" si="37"/>
        <v/>
      </c>
      <c r="AL107" s="558" t="str">
        <f t="shared" si="38"/>
        <v/>
      </c>
      <c r="AM107" s="558" t="str">
        <f t="shared" si="39"/>
        <v/>
      </c>
      <c r="AN107" s="558" t="str">
        <f t="shared" si="40"/>
        <v/>
      </c>
      <c r="AO107" s="557" t="str">
        <f t="shared" si="41"/>
        <v/>
      </c>
      <c r="AP107" s="557" t="str">
        <f t="shared" si="42"/>
        <v/>
      </c>
      <c r="AQ107" s="445"/>
      <c r="AR107" s="559" t="str">
        <f t="shared" si="43"/>
        <v/>
      </c>
      <c r="AS107" s="560" t="str">
        <f t="shared" si="57"/>
        <v/>
      </c>
      <c r="AT107" s="561" t="str">
        <f t="shared" si="44"/>
        <v/>
      </c>
      <c r="AU107" s="561" t="str">
        <f t="shared" si="45"/>
        <v/>
      </c>
      <c r="AV107" s="444"/>
      <c r="AW107" s="558" t="str">
        <f t="shared" si="50"/>
        <v/>
      </c>
      <c r="AX107" s="557" t="str">
        <f t="shared" si="51"/>
        <v/>
      </c>
      <c r="AY107" s="557" t="str">
        <f t="shared" si="52"/>
        <v/>
      </c>
      <c r="AZ107" s="444"/>
      <c r="BA107" s="562" t="str">
        <f t="shared" si="55"/>
        <v/>
      </c>
      <c r="BB107" s="445"/>
      <c r="BC107" s="563" t="str">
        <f t="shared" si="56"/>
        <v/>
      </c>
      <c r="BD107" s="563" t="str">
        <f t="shared" si="56"/>
        <v/>
      </c>
      <c r="BE107" s="563" t="str">
        <f t="shared" si="56"/>
        <v/>
      </c>
      <c r="BF107" s="563" t="str">
        <f t="shared" si="56"/>
        <v/>
      </c>
      <c r="BG107" s="563" t="str">
        <f t="shared" si="56"/>
        <v/>
      </c>
      <c r="BH107" s="563" t="str">
        <f t="shared" si="56"/>
        <v/>
      </c>
      <c r="BI107" s="563" t="str">
        <f t="shared" si="56"/>
        <v/>
      </c>
      <c r="BJ107" s="563" t="str">
        <f t="shared" si="56"/>
        <v/>
      </c>
      <c r="BK107" s="563" t="str">
        <f t="shared" si="56"/>
        <v/>
      </c>
      <c r="BL107" s="563" t="str">
        <f t="shared" si="56"/>
        <v/>
      </c>
      <c r="BM107" s="563" t="str">
        <f t="shared" si="56"/>
        <v/>
      </c>
      <c r="BN107" s="563" t="str">
        <f t="shared" si="53"/>
        <v/>
      </c>
      <c r="BO107" s="563" t="str">
        <f t="shared" si="53"/>
        <v/>
      </c>
      <c r="BP107" s="563" t="str">
        <f t="shared" si="53"/>
        <v/>
      </c>
      <c r="BQ107" s="563" t="str">
        <f t="shared" si="46"/>
        <v/>
      </c>
      <c r="BR107" s="563" t="str">
        <f t="shared" si="46"/>
        <v/>
      </c>
      <c r="BS107" s="563" t="str">
        <f t="shared" si="46"/>
        <v/>
      </c>
      <c r="BT107" s="563" t="str">
        <f t="shared" si="46"/>
        <v/>
      </c>
      <c r="BU107" s="563" t="str">
        <f t="shared" si="47"/>
        <v/>
      </c>
      <c r="BV107" s="563" t="str">
        <f t="shared" si="47"/>
        <v/>
      </c>
      <c r="BW107" s="563" t="str">
        <f t="shared" si="47"/>
        <v/>
      </c>
      <c r="BX107" s="563" t="str">
        <f t="shared" si="47"/>
        <v/>
      </c>
      <c r="BY107" s="563" t="str">
        <f t="shared" si="48"/>
        <v/>
      </c>
      <c r="BZ107" s="563" t="str">
        <f t="shared" si="48"/>
        <v/>
      </c>
      <c r="CA107" s="563" t="str">
        <f t="shared" si="48"/>
        <v/>
      </c>
      <c r="CB107" s="563" t="str">
        <f t="shared" si="48"/>
        <v/>
      </c>
      <c r="CC107" s="563" t="str">
        <f t="shared" si="49"/>
        <v/>
      </c>
      <c r="CD107" s="563" t="str">
        <f t="shared" si="49"/>
        <v/>
      </c>
      <c r="CE107" s="563" t="str">
        <f t="shared" si="49"/>
        <v/>
      </c>
      <c r="CF107" s="563" t="str">
        <f t="shared" si="49"/>
        <v/>
      </c>
      <c r="CG107" s="563" t="str">
        <f t="shared" si="56"/>
        <v/>
      </c>
      <c r="CH107" s="445"/>
      <c r="CI107" s="563" t="str">
        <f t="shared" si="32"/>
        <v/>
      </c>
      <c r="CJ107" s="563" t="str">
        <f t="shared" si="32"/>
        <v/>
      </c>
      <c r="CK107" s="563" t="str">
        <f t="shared" si="32"/>
        <v/>
      </c>
      <c r="CL107" s="563" t="str">
        <f t="shared" ref="CJ107:CN158" si="58">IF(CL$10=$BA107,IF($AB107="","","Complaint: "&amp;$AB107)&amp;CHAR(10)&amp;IF($AC107="","","Action Taken: "&amp;$AC107),"")</f>
        <v xml:space="preserve">
</v>
      </c>
      <c r="CM107" s="563" t="str">
        <f t="shared" si="58"/>
        <v xml:space="preserve">
</v>
      </c>
      <c r="CN107" s="563" t="str">
        <f t="shared" si="58"/>
        <v xml:space="preserve">
</v>
      </c>
      <c r="CO107" s="445"/>
      <c r="CP107" s="445"/>
      <c r="CQ107" s="445"/>
      <c r="CR107" s="445"/>
      <c r="CS107" s="445"/>
      <c r="CT107" s="445"/>
      <c r="CU107" s="445"/>
      <c r="CV107" s="445"/>
      <c r="CW107" s="445"/>
      <c r="CX107" s="445"/>
      <c r="CY107" s="445"/>
      <c r="CZ107" s="445"/>
      <c r="DA107" s="445"/>
      <c r="DB107" s="445"/>
      <c r="DC107" s="445"/>
      <c r="DD107" s="445"/>
      <c r="DE107" s="445"/>
      <c r="DF107" s="445"/>
      <c r="DG107" s="445"/>
      <c r="DH107" s="445"/>
      <c r="DI107" s="445"/>
      <c r="DJ107" s="445"/>
      <c r="DK107" s="445"/>
      <c r="DL107" s="445"/>
      <c r="DM107" s="445"/>
      <c r="DN107" s="445"/>
      <c r="DO107" s="445"/>
      <c r="DP107" s="445"/>
      <c r="DQ107" s="445"/>
      <c r="DR107" s="445"/>
      <c r="DS107" s="445"/>
      <c r="DT107" s="445"/>
      <c r="DU107" s="445"/>
      <c r="DV107" s="445"/>
      <c r="DW107" s="445"/>
      <c r="DX107" s="445"/>
      <c r="DY107" s="445"/>
      <c r="DZ107" s="445"/>
      <c r="EA107" s="445"/>
      <c r="EB107" s="445"/>
      <c r="EC107" s="445"/>
      <c r="ED107" s="445"/>
      <c r="EE107" s="445"/>
      <c r="EF107" s="445"/>
      <c r="EG107" s="445"/>
      <c r="EH107" s="445"/>
      <c r="EI107" s="445"/>
      <c r="EJ107" s="445"/>
      <c r="EK107" s="445"/>
      <c r="EL107" s="445"/>
      <c r="EM107" s="445"/>
      <c r="EN107" s="445"/>
      <c r="EO107" s="445"/>
      <c r="EP107" s="445"/>
      <c r="EQ107" s="445"/>
      <c r="ER107" s="445"/>
      <c r="ES107" s="445"/>
      <c r="ET107" s="445"/>
      <c r="EU107" s="445"/>
      <c r="EV107" s="445"/>
      <c r="EW107" s="445"/>
      <c r="EX107" s="445"/>
      <c r="EY107" s="445"/>
      <c r="EZ107" s="445"/>
      <c r="FA107" s="445"/>
      <c r="FB107" s="445"/>
    </row>
    <row r="108" spans="1:158" s="434" customFormat="1" ht="55.2" hidden="1" customHeight="1">
      <c r="A108" s="659"/>
      <c r="B108" s="520"/>
      <c r="C108" s="520"/>
      <c r="D108" s="519"/>
      <c r="E108" s="520"/>
      <c r="F108" s="520"/>
      <c r="G108" s="520"/>
      <c r="H108" s="520"/>
      <c r="I108" s="520"/>
      <c r="J108" s="520"/>
      <c r="K108" s="520"/>
      <c r="L108" s="520"/>
      <c r="M108" s="520"/>
      <c r="N108" s="520"/>
      <c r="O108" s="520"/>
      <c r="P108" s="520"/>
      <c r="Q108" s="520"/>
      <c r="R108" s="520"/>
      <c r="S108" s="520"/>
      <c r="T108" s="520"/>
      <c r="U108" s="520"/>
      <c r="V108" s="520"/>
      <c r="W108" s="520"/>
      <c r="X108" s="520"/>
      <c r="Y108" s="520"/>
      <c r="Z108" s="520"/>
      <c r="AA108" s="520"/>
      <c r="AB108" s="520"/>
      <c r="AC108" s="520"/>
      <c r="AD108" s="432"/>
      <c r="AE108" s="431"/>
      <c r="AF108" s="433"/>
      <c r="AG108" s="557" t="str">
        <f t="shared" si="33"/>
        <v/>
      </c>
      <c r="AH108" s="558" t="str">
        <f t="shared" si="34"/>
        <v/>
      </c>
      <c r="AI108" s="558" t="str">
        <f t="shared" si="35"/>
        <v/>
      </c>
      <c r="AJ108" s="558" t="str">
        <f t="shared" si="36"/>
        <v/>
      </c>
      <c r="AK108" s="558" t="str">
        <f t="shared" si="37"/>
        <v/>
      </c>
      <c r="AL108" s="558" t="str">
        <f t="shared" si="38"/>
        <v/>
      </c>
      <c r="AM108" s="558" t="str">
        <f t="shared" si="39"/>
        <v/>
      </c>
      <c r="AN108" s="558" t="str">
        <f t="shared" si="40"/>
        <v/>
      </c>
      <c r="AO108" s="557" t="str">
        <f t="shared" si="41"/>
        <v/>
      </c>
      <c r="AP108" s="557" t="str">
        <f t="shared" si="42"/>
        <v/>
      </c>
      <c r="AQ108" s="445"/>
      <c r="AR108" s="559" t="str">
        <f t="shared" si="43"/>
        <v/>
      </c>
      <c r="AS108" s="560" t="str">
        <f t="shared" si="57"/>
        <v/>
      </c>
      <c r="AT108" s="561" t="str">
        <f t="shared" si="44"/>
        <v/>
      </c>
      <c r="AU108" s="561" t="str">
        <f t="shared" si="45"/>
        <v/>
      </c>
      <c r="AV108" s="444"/>
      <c r="AW108" s="558" t="str">
        <f t="shared" si="50"/>
        <v/>
      </c>
      <c r="AX108" s="557" t="str">
        <f t="shared" si="51"/>
        <v/>
      </c>
      <c r="AY108" s="557" t="str">
        <f t="shared" si="52"/>
        <v/>
      </c>
      <c r="AZ108" s="444"/>
      <c r="BA108" s="562" t="str">
        <f t="shared" si="55"/>
        <v/>
      </c>
      <c r="BB108" s="445"/>
      <c r="BC108" s="563" t="str">
        <f t="shared" si="56"/>
        <v/>
      </c>
      <c r="BD108" s="563" t="str">
        <f t="shared" si="56"/>
        <v/>
      </c>
      <c r="BE108" s="563" t="str">
        <f t="shared" si="56"/>
        <v/>
      </c>
      <c r="BF108" s="563" t="str">
        <f t="shared" si="56"/>
        <v/>
      </c>
      <c r="BG108" s="563" t="str">
        <f t="shared" si="56"/>
        <v/>
      </c>
      <c r="BH108" s="563" t="str">
        <f t="shared" si="56"/>
        <v/>
      </c>
      <c r="BI108" s="563" t="str">
        <f t="shared" si="56"/>
        <v/>
      </c>
      <c r="BJ108" s="563" t="str">
        <f t="shared" si="56"/>
        <v/>
      </c>
      <c r="BK108" s="563" t="str">
        <f t="shared" si="56"/>
        <v/>
      </c>
      <c r="BL108" s="563" t="str">
        <f t="shared" si="56"/>
        <v/>
      </c>
      <c r="BM108" s="563" t="str">
        <f t="shared" si="56"/>
        <v/>
      </c>
      <c r="BN108" s="563" t="str">
        <f t="shared" si="53"/>
        <v/>
      </c>
      <c r="BO108" s="563" t="str">
        <f t="shared" si="53"/>
        <v/>
      </c>
      <c r="BP108" s="563" t="str">
        <f t="shared" si="53"/>
        <v/>
      </c>
      <c r="BQ108" s="563" t="str">
        <f t="shared" si="46"/>
        <v/>
      </c>
      <c r="BR108" s="563" t="str">
        <f t="shared" si="46"/>
        <v/>
      </c>
      <c r="BS108" s="563" t="str">
        <f t="shared" si="46"/>
        <v/>
      </c>
      <c r="BT108" s="563" t="str">
        <f t="shared" si="46"/>
        <v/>
      </c>
      <c r="BU108" s="563" t="str">
        <f t="shared" si="47"/>
        <v/>
      </c>
      <c r="BV108" s="563" t="str">
        <f t="shared" si="47"/>
        <v/>
      </c>
      <c r="BW108" s="563" t="str">
        <f t="shared" si="47"/>
        <v/>
      </c>
      <c r="BX108" s="563" t="str">
        <f t="shared" si="47"/>
        <v/>
      </c>
      <c r="BY108" s="563" t="str">
        <f t="shared" si="48"/>
        <v/>
      </c>
      <c r="BZ108" s="563" t="str">
        <f t="shared" si="48"/>
        <v/>
      </c>
      <c r="CA108" s="563" t="str">
        <f t="shared" si="48"/>
        <v/>
      </c>
      <c r="CB108" s="563" t="str">
        <f t="shared" si="48"/>
        <v/>
      </c>
      <c r="CC108" s="563" t="str">
        <f t="shared" si="49"/>
        <v/>
      </c>
      <c r="CD108" s="563" t="str">
        <f t="shared" si="49"/>
        <v/>
      </c>
      <c r="CE108" s="563" t="str">
        <f t="shared" si="49"/>
        <v/>
      </c>
      <c r="CF108" s="563" t="str">
        <f t="shared" si="49"/>
        <v/>
      </c>
      <c r="CG108" s="563" t="str">
        <f t="shared" si="56"/>
        <v/>
      </c>
      <c r="CH108" s="445"/>
      <c r="CI108" s="563" t="str">
        <f t="shared" ref="CI108:CI171" si="59">IF(CI$10=$BA108,IF($AB108="","","Complaint: "&amp;$AB108)&amp;CHAR(10)&amp;IF($AC108="","","Action Taken: "&amp;$AC108),"")</f>
        <v/>
      </c>
      <c r="CJ108" s="563" t="str">
        <f t="shared" si="58"/>
        <v/>
      </c>
      <c r="CK108" s="563" t="str">
        <f t="shared" si="58"/>
        <v/>
      </c>
      <c r="CL108" s="563" t="str">
        <f t="shared" si="58"/>
        <v xml:space="preserve">
</v>
      </c>
      <c r="CM108" s="563" t="str">
        <f t="shared" si="58"/>
        <v xml:space="preserve">
</v>
      </c>
      <c r="CN108" s="563" t="str">
        <f t="shared" si="58"/>
        <v xml:space="preserve">
</v>
      </c>
      <c r="CO108" s="445"/>
      <c r="CP108" s="445"/>
      <c r="CQ108" s="445"/>
      <c r="CR108" s="445"/>
      <c r="CS108" s="445"/>
      <c r="CT108" s="445"/>
      <c r="CU108" s="445"/>
      <c r="CV108" s="445"/>
      <c r="CW108" s="445"/>
      <c r="CX108" s="445"/>
      <c r="CY108" s="445"/>
      <c r="CZ108" s="445"/>
      <c r="DA108" s="445"/>
      <c r="DB108" s="445"/>
      <c r="DC108" s="445"/>
      <c r="DD108" s="445"/>
      <c r="DE108" s="445"/>
      <c r="DF108" s="445"/>
      <c r="DG108" s="445"/>
      <c r="DH108" s="445"/>
      <c r="DI108" s="445"/>
      <c r="DJ108" s="445"/>
      <c r="DK108" s="445"/>
      <c r="DL108" s="445"/>
      <c r="DM108" s="445"/>
      <c r="DN108" s="445"/>
      <c r="DO108" s="445"/>
      <c r="DP108" s="445"/>
      <c r="DQ108" s="445"/>
      <c r="DR108" s="445"/>
      <c r="DS108" s="445"/>
      <c r="DT108" s="445"/>
      <c r="DU108" s="445"/>
      <c r="DV108" s="445"/>
      <c r="DW108" s="445"/>
      <c r="DX108" s="445"/>
      <c r="DY108" s="445"/>
      <c r="DZ108" s="445"/>
      <c r="EA108" s="445"/>
      <c r="EB108" s="445"/>
      <c r="EC108" s="445"/>
      <c r="ED108" s="445"/>
      <c r="EE108" s="445"/>
      <c r="EF108" s="445"/>
      <c r="EG108" s="445"/>
      <c r="EH108" s="445"/>
      <c r="EI108" s="445"/>
      <c r="EJ108" s="445"/>
      <c r="EK108" s="445"/>
      <c r="EL108" s="445"/>
      <c r="EM108" s="445"/>
      <c r="EN108" s="445"/>
      <c r="EO108" s="445"/>
      <c r="EP108" s="445"/>
      <c r="EQ108" s="445"/>
      <c r="ER108" s="445"/>
      <c r="ES108" s="445"/>
      <c r="ET108" s="445"/>
      <c r="EU108" s="445"/>
      <c r="EV108" s="445"/>
      <c r="EW108" s="445"/>
      <c r="EX108" s="445"/>
      <c r="EY108" s="445"/>
      <c r="EZ108" s="445"/>
      <c r="FA108" s="445"/>
      <c r="FB108" s="445"/>
    </row>
    <row r="109" spans="1:158" s="434" customFormat="1" ht="55.2" hidden="1" customHeight="1">
      <c r="A109" s="659"/>
      <c r="B109" s="520"/>
      <c r="C109" s="520"/>
      <c r="D109" s="519"/>
      <c r="E109" s="520"/>
      <c r="F109" s="520"/>
      <c r="G109" s="520"/>
      <c r="H109" s="520"/>
      <c r="I109" s="520"/>
      <c r="J109" s="520"/>
      <c r="K109" s="520"/>
      <c r="L109" s="520"/>
      <c r="M109" s="520"/>
      <c r="N109" s="520"/>
      <c r="O109" s="520"/>
      <c r="P109" s="520"/>
      <c r="Q109" s="520"/>
      <c r="R109" s="520"/>
      <c r="S109" s="520"/>
      <c r="T109" s="520"/>
      <c r="U109" s="520"/>
      <c r="V109" s="520"/>
      <c r="W109" s="520"/>
      <c r="X109" s="520"/>
      <c r="Y109" s="520"/>
      <c r="Z109" s="520"/>
      <c r="AA109" s="520"/>
      <c r="AB109" s="520"/>
      <c r="AC109" s="520"/>
      <c r="AD109" s="432"/>
      <c r="AE109" s="431"/>
      <c r="AF109" s="433"/>
      <c r="AG109" s="557" t="str">
        <f t="shared" si="33"/>
        <v/>
      </c>
      <c r="AH109" s="558" t="str">
        <f t="shared" si="34"/>
        <v/>
      </c>
      <c r="AI109" s="558" t="str">
        <f t="shared" si="35"/>
        <v/>
      </c>
      <c r="AJ109" s="558" t="str">
        <f t="shared" si="36"/>
        <v/>
      </c>
      <c r="AK109" s="558" t="str">
        <f t="shared" si="37"/>
        <v/>
      </c>
      <c r="AL109" s="558" t="str">
        <f t="shared" si="38"/>
        <v/>
      </c>
      <c r="AM109" s="558" t="str">
        <f t="shared" si="39"/>
        <v/>
      </c>
      <c r="AN109" s="558" t="str">
        <f t="shared" si="40"/>
        <v/>
      </c>
      <c r="AO109" s="557" t="str">
        <f t="shared" si="41"/>
        <v/>
      </c>
      <c r="AP109" s="557" t="str">
        <f t="shared" si="42"/>
        <v/>
      </c>
      <c r="AQ109" s="445"/>
      <c r="AR109" s="559" t="str">
        <f t="shared" si="43"/>
        <v/>
      </c>
      <c r="AS109" s="560" t="str">
        <f t="shared" si="57"/>
        <v/>
      </c>
      <c r="AT109" s="561" t="str">
        <f t="shared" si="44"/>
        <v/>
      </c>
      <c r="AU109" s="561" t="str">
        <f t="shared" si="45"/>
        <v/>
      </c>
      <c r="AV109" s="444"/>
      <c r="AW109" s="558" t="str">
        <f t="shared" si="50"/>
        <v/>
      </c>
      <c r="AX109" s="557" t="str">
        <f t="shared" si="51"/>
        <v/>
      </c>
      <c r="AY109" s="557" t="str">
        <f t="shared" si="52"/>
        <v/>
      </c>
      <c r="AZ109" s="444"/>
      <c r="BA109" s="562" t="str">
        <f t="shared" si="55"/>
        <v/>
      </c>
      <c r="BB109" s="445"/>
      <c r="BC109" s="563" t="str">
        <f t="shared" si="56"/>
        <v/>
      </c>
      <c r="BD109" s="563" t="str">
        <f t="shared" si="56"/>
        <v/>
      </c>
      <c r="BE109" s="563" t="str">
        <f t="shared" si="56"/>
        <v/>
      </c>
      <c r="BF109" s="563" t="str">
        <f t="shared" si="56"/>
        <v/>
      </c>
      <c r="BG109" s="563" t="str">
        <f t="shared" si="56"/>
        <v/>
      </c>
      <c r="BH109" s="563" t="str">
        <f t="shared" si="56"/>
        <v/>
      </c>
      <c r="BI109" s="563" t="str">
        <f t="shared" si="56"/>
        <v/>
      </c>
      <c r="BJ109" s="563" t="str">
        <f t="shared" si="56"/>
        <v/>
      </c>
      <c r="BK109" s="563" t="str">
        <f t="shared" si="56"/>
        <v/>
      </c>
      <c r="BL109" s="563" t="str">
        <f t="shared" si="56"/>
        <v/>
      </c>
      <c r="BM109" s="563" t="str">
        <f t="shared" si="56"/>
        <v/>
      </c>
      <c r="BN109" s="563" t="str">
        <f t="shared" si="53"/>
        <v/>
      </c>
      <c r="BO109" s="563" t="str">
        <f t="shared" si="53"/>
        <v/>
      </c>
      <c r="BP109" s="563" t="str">
        <f t="shared" si="53"/>
        <v/>
      </c>
      <c r="BQ109" s="563" t="str">
        <f t="shared" si="46"/>
        <v/>
      </c>
      <c r="BR109" s="563" t="str">
        <f t="shared" si="46"/>
        <v/>
      </c>
      <c r="BS109" s="563" t="str">
        <f t="shared" si="46"/>
        <v/>
      </c>
      <c r="BT109" s="563" t="str">
        <f t="shared" si="46"/>
        <v/>
      </c>
      <c r="BU109" s="563" t="str">
        <f t="shared" si="47"/>
        <v/>
      </c>
      <c r="BV109" s="563" t="str">
        <f t="shared" si="47"/>
        <v/>
      </c>
      <c r="BW109" s="563" t="str">
        <f t="shared" si="47"/>
        <v/>
      </c>
      <c r="BX109" s="563" t="str">
        <f t="shared" si="47"/>
        <v/>
      </c>
      <c r="BY109" s="563" t="str">
        <f t="shared" si="48"/>
        <v/>
      </c>
      <c r="BZ109" s="563" t="str">
        <f t="shared" si="48"/>
        <v/>
      </c>
      <c r="CA109" s="563" t="str">
        <f t="shared" si="48"/>
        <v/>
      </c>
      <c r="CB109" s="563" t="str">
        <f t="shared" si="48"/>
        <v/>
      </c>
      <c r="CC109" s="563" t="str">
        <f t="shared" si="49"/>
        <v/>
      </c>
      <c r="CD109" s="563" t="str">
        <f t="shared" si="49"/>
        <v/>
      </c>
      <c r="CE109" s="563" t="str">
        <f t="shared" si="49"/>
        <v/>
      </c>
      <c r="CF109" s="563" t="str">
        <f t="shared" si="49"/>
        <v/>
      </c>
      <c r="CG109" s="563" t="str">
        <f t="shared" si="56"/>
        <v/>
      </c>
      <c r="CH109" s="445"/>
      <c r="CI109" s="563" t="str">
        <f t="shared" si="59"/>
        <v/>
      </c>
      <c r="CJ109" s="563" t="str">
        <f t="shared" si="58"/>
        <v/>
      </c>
      <c r="CK109" s="563" t="str">
        <f t="shared" si="58"/>
        <v/>
      </c>
      <c r="CL109" s="563" t="str">
        <f t="shared" si="58"/>
        <v xml:space="preserve">
</v>
      </c>
      <c r="CM109" s="563" t="str">
        <f t="shared" si="58"/>
        <v xml:space="preserve">
</v>
      </c>
      <c r="CN109" s="563" t="str">
        <f t="shared" si="58"/>
        <v xml:space="preserve">
</v>
      </c>
      <c r="CO109" s="445"/>
      <c r="CP109" s="445"/>
      <c r="CQ109" s="445"/>
      <c r="CR109" s="445"/>
      <c r="CS109" s="445"/>
      <c r="CT109" s="445"/>
      <c r="CU109" s="445"/>
      <c r="CV109" s="445"/>
      <c r="CW109" s="445"/>
      <c r="CX109" s="445"/>
      <c r="CY109" s="445"/>
      <c r="CZ109" s="445"/>
      <c r="DA109" s="445"/>
      <c r="DB109" s="445"/>
      <c r="DC109" s="445"/>
      <c r="DD109" s="445"/>
      <c r="DE109" s="445"/>
      <c r="DF109" s="445"/>
      <c r="DG109" s="445"/>
      <c r="DH109" s="445"/>
      <c r="DI109" s="445"/>
      <c r="DJ109" s="445"/>
      <c r="DK109" s="445"/>
      <c r="DL109" s="445"/>
      <c r="DM109" s="445"/>
      <c r="DN109" s="445"/>
      <c r="DO109" s="445"/>
      <c r="DP109" s="445"/>
      <c r="DQ109" s="445"/>
      <c r="DR109" s="445"/>
      <c r="DS109" s="445"/>
      <c r="DT109" s="445"/>
      <c r="DU109" s="445"/>
      <c r="DV109" s="445"/>
      <c r="DW109" s="445"/>
      <c r="DX109" s="445"/>
      <c r="DY109" s="445"/>
      <c r="DZ109" s="445"/>
      <c r="EA109" s="445"/>
      <c r="EB109" s="445"/>
      <c r="EC109" s="445"/>
      <c r="ED109" s="445"/>
      <c r="EE109" s="445"/>
      <c r="EF109" s="445"/>
      <c r="EG109" s="445"/>
      <c r="EH109" s="445"/>
      <c r="EI109" s="445"/>
      <c r="EJ109" s="445"/>
      <c r="EK109" s="445"/>
      <c r="EL109" s="445"/>
      <c r="EM109" s="445"/>
      <c r="EN109" s="445"/>
      <c r="EO109" s="445"/>
      <c r="EP109" s="445"/>
      <c r="EQ109" s="445"/>
      <c r="ER109" s="445"/>
      <c r="ES109" s="445"/>
      <c r="ET109" s="445"/>
      <c r="EU109" s="445"/>
      <c r="EV109" s="445"/>
      <c r="EW109" s="445"/>
      <c r="EX109" s="445"/>
      <c r="EY109" s="445"/>
      <c r="EZ109" s="445"/>
      <c r="FA109" s="445"/>
      <c r="FB109" s="445"/>
    </row>
    <row r="110" spans="1:158" s="434" customFormat="1" ht="55.2" hidden="1" customHeight="1">
      <c r="A110" s="659"/>
      <c r="B110" s="520"/>
      <c r="C110" s="520"/>
      <c r="D110" s="519"/>
      <c r="E110" s="520"/>
      <c r="F110" s="520"/>
      <c r="G110" s="520"/>
      <c r="H110" s="520"/>
      <c r="I110" s="520"/>
      <c r="J110" s="520"/>
      <c r="K110" s="520"/>
      <c r="L110" s="520"/>
      <c r="M110" s="520"/>
      <c r="N110" s="520"/>
      <c r="O110" s="520"/>
      <c r="P110" s="520"/>
      <c r="Q110" s="520"/>
      <c r="R110" s="520"/>
      <c r="S110" s="520"/>
      <c r="T110" s="520"/>
      <c r="U110" s="520"/>
      <c r="V110" s="520"/>
      <c r="W110" s="520"/>
      <c r="X110" s="520"/>
      <c r="Y110" s="520"/>
      <c r="Z110" s="520"/>
      <c r="AA110" s="520"/>
      <c r="AB110" s="520"/>
      <c r="AC110" s="520"/>
      <c r="AD110" s="432"/>
      <c r="AE110" s="431"/>
      <c r="AF110" s="433"/>
      <c r="AG110" s="557" t="str">
        <f t="shared" si="33"/>
        <v/>
      </c>
      <c r="AH110" s="558" t="str">
        <f t="shared" si="34"/>
        <v/>
      </c>
      <c r="AI110" s="558" t="str">
        <f t="shared" si="35"/>
        <v/>
      </c>
      <c r="AJ110" s="558" t="str">
        <f t="shared" si="36"/>
        <v/>
      </c>
      <c r="AK110" s="558" t="str">
        <f t="shared" si="37"/>
        <v/>
      </c>
      <c r="AL110" s="558" t="str">
        <f t="shared" si="38"/>
        <v/>
      </c>
      <c r="AM110" s="558" t="str">
        <f t="shared" si="39"/>
        <v/>
      </c>
      <c r="AN110" s="558" t="str">
        <f t="shared" si="40"/>
        <v/>
      </c>
      <c r="AO110" s="557" t="str">
        <f t="shared" si="41"/>
        <v/>
      </c>
      <c r="AP110" s="557" t="str">
        <f t="shared" si="42"/>
        <v/>
      </c>
      <c r="AQ110" s="445"/>
      <c r="AR110" s="559" t="str">
        <f t="shared" si="43"/>
        <v/>
      </c>
      <c r="AS110" s="560" t="str">
        <f t="shared" si="57"/>
        <v/>
      </c>
      <c r="AT110" s="561" t="str">
        <f t="shared" si="44"/>
        <v/>
      </c>
      <c r="AU110" s="561" t="str">
        <f t="shared" si="45"/>
        <v/>
      </c>
      <c r="AV110" s="444"/>
      <c r="AW110" s="558" t="str">
        <f t="shared" si="50"/>
        <v/>
      </c>
      <c r="AX110" s="557" t="str">
        <f t="shared" si="51"/>
        <v/>
      </c>
      <c r="AY110" s="557" t="str">
        <f t="shared" si="52"/>
        <v/>
      </c>
      <c r="AZ110" s="444"/>
      <c r="BA110" s="562" t="str">
        <f t="shared" si="55"/>
        <v/>
      </c>
      <c r="BB110" s="445"/>
      <c r="BC110" s="563" t="str">
        <f t="shared" ref="BC110:CG126" si="60">IF(BC$10=$BA110,IF($AB110="","","Complaint: "&amp;$AB110)&amp;CHAR(10)&amp;IF($AC110="","","Action Taken: "&amp;$AC110),"")</f>
        <v/>
      </c>
      <c r="BD110" s="563" t="str">
        <f t="shared" si="60"/>
        <v/>
      </c>
      <c r="BE110" s="563" t="str">
        <f t="shared" si="60"/>
        <v/>
      </c>
      <c r="BF110" s="563" t="str">
        <f t="shared" si="60"/>
        <v/>
      </c>
      <c r="BG110" s="563" t="str">
        <f t="shared" si="60"/>
        <v/>
      </c>
      <c r="BH110" s="563" t="str">
        <f t="shared" si="60"/>
        <v/>
      </c>
      <c r="BI110" s="563" t="str">
        <f t="shared" si="60"/>
        <v/>
      </c>
      <c r="BJ110" s="563" t="str">
        <f t="shared" si="60"/>
        <v/>
      </c>
      <c r="BK110" s="563" t="str">
        <f t="shared" si="60"/>
        <v/>
      </c>
      <c r="BL110" s="563" t="str">
        <f t="shared" si="60"/>
        <v/>
      </c>
      <c r="BM110" s="563" t="str">
        <f t="shared" si="60"/>
        <v/>
      </c>
      <c r="BN110" s="563" t="str">
        <f t="shared" si="53"/>
        <v/>
      </c>
      <c r="BO110" s="563" t="str">
        <f t="shared" si="53"/>
        <v/>
      </c>
      <c r="BP110" s="563" t="str">
        <f t="shared" si="53"/>
        <v/>
      </c>
      <c r="BQ110" s="563" t="str">
        <f t="shared" si="46"/>
        <v/>
      </c>
      <c r="BR110" s="563" t="str">
        <f t="shared" si="46"/>
        <v/>
      </c>
      <c r="BS110" s="563" t="str">
        <f t="shared" si="46"/>
        <v/>
      </c>
      <c r="BT110" s="563" t="str">
        <f t="shared" si="46"/>
        <v/>
      </c>
      <c r="BU110" s="563" t="str">
        <f t="shared" si="47"/>
        <v/>
      </c>
      <c r="BV110" s="563" t="str">
        <f t="shared" si="47"/>
        <v/>
      </c>
      <c r="BW110" s="563" t="str">
        <f t="shared" si="47"/>
        <v/>
      </c>
      <c r="BX110" s="563" t="str">
        <f t="shared" si="47"/>
        <v/>
      </c>
      <c r="BY110" s="563" t="str">
        <f t="shared" si="48"/>
        <v/>
      </c>
      <c r="BZ110" s="563" t="str">
        <f t="shared" si="48"/>
        <v/>
      </c>
      <c r="CA110" s="563" t="str">
        <f t="shared" si="48"/>
        <v/>
      </c>
      <c r="CB110" s="563" t="str">
        <f t="shared" si="48"/>
        <v/>
      </c>
      <c r="CC110" s="563" t="str">
        <f t="shared" si="49"/>
        <v/>
      </c>
      <c r="CD110" s="563" t="str">
        <f t="shared" si="49"/>
        <v/>
      </c>
      <c r="CE110" s="563" t="str">
        <f t="shared" si="49"/>
        <v/>
      </c>
      <c r="CF110" s="563" t="str">
        <f t="shared" si="49"/>
        <v/>
      </c>
      <c r="CG110" s="563" t="str">
        <f t="shared" si="60"/>
        <v/>
      </c>
      <c r="CH110" s="445"/>
      <c r="CI110" s="563" t="str">
        <f t="shared" si="59"/>
        <v/>
      </c>
      <c r="CJ110" s="563" t="str">
        <f t="shared" si="58"/>
        <v/>
      </c>
      <c r="CK110" s="563" t="str">
        <f t="shared" si="58"/>
        <v/>
      </c>
      <c r="CL110" s="563" t="str">
        <f t="shared" si="58"/>
        <v xml:space="preserve">
</v>
      </c>
      <c r="CM110" s="563" t="str">
        <f t="shared" si="58"/>
        <v xml:space="preserve">
</v>
      </c>
      <c r="CN110" s="563" t="str">
        <f t="shared" si="58"/>
        <v xml:space="preserve">
</v>
      </c>
      <c r="CO110" s="445"/>
      <c r="CP110" s="445"/>
      <c r="CQ110" s="445"/>
      <c r="CR110" s="445"/>
      <c r="CS110" s="445"/>
      <c r="CT110" s="445"/>
      <c r="CU110" s="445"/>
      <c r="CV110" s="445"/>
      <c r="CW110" s="445"/>
      <c r="CX110" s="445"/>
      <c r="CY110" s="445"/>
      <c r="CZ110" s="445"/>
      <c r="DA110" s="445"/>
      <c r="DB110" s="445"/>
      <c r="DC110" s="445"/>
      <c r="DD110" s="445"/>
      <c r="DE110" s="445"/>
      <c r="DF110" s="445"/>
      <c r="DG110" s="445"/>
      <c r="DH110" s="445"/>
      <c r="DI110" s="445"/>
      <c r="DJ110" s="445"/>
      <c r="DK110" s="445"/>
      <c r="DL110" s="445"/>
      <c r="DM110" s="445"/>
      <c r="DN110" s="445"/>
      <c r="DO110" s="445"/>
      <c r="DP110" s="445"/>
      <c r="DQ110" s="445"/>
      <c r="DR110" s="445"/>
      <c r="DS110" s="445"/>
      <c r="DT110" s="445"/>
      <c r="DU110" s="445"/>
      <c r="DV110" s="445"/>
      <c r="DW110" s="445"/>
      <c r="DX110" s="445"/>
      <c r="DY110" s="445"/>
      <c r="DZ110" s="445"/>
      <c r="EA110" s="445"/>
      <c r="EB110" s="445"/>
      <c r="EC110" s="445"/>
      <c r="ED110" s="445"/>
      <c r="EE110" s="445"/>
      <c r="EF110" s="445"/>
      <c r="EG110" s="445"/>
      <c r="EH110" s="445"/>
      <c r="EI110" s="445"/>
      <c r="EJ110" s="445"/>
      <c r="EK110" s="445"/>
      <c r="EL110" s="445"/>
      <c r="EM110" s="445"/>
      <c r="EN110" s="445"/>
      <c r="EO110" s="445"/>
      <c r="EP110" s="445"/>
      <c r="EQ110" s="445"/>
      <c r="ER110" s="445"/>
      <c r="ES110" s="445"/>
      <c r="ET110" s="445"/>
      <c r="EU110" s="445"/>
      <c r="EV110" s="445"/>
      <c r="EW110" s="445"/>
      <c r="EX110" s="445"/>
      <c r="EY110" s="445"/>
      <c r="EZ110" s="445"/>
      <c r="FA110" s="445"/>
      <c r="FB110" s="445"/>
    </row>
    <row r="111" spans="1:158" s="463" customFormat="1" ht="55.2" hidden="1" customHeight="1">
      <c r="A111" s="659"/>
      <c r="B111" s="520"/>
      <c r="C111" s="520"/>
      <c r="D111" s="519"/>
      <c r="E111" s="520"/>
      <c r="F111" s="520"/>
      <c r="G111" s="520"/>
      <c r="H111" s="520"/>
      <c r="I111" s="520"/>
      <c r="J111" s="520"/>
      <c r="K111" s="520"/>
      <c r="L111" s="520"/>
      <c r="M111" s="520"/>
      <c r="N111" s="520"/>
      <c r="O111" s="520"/>
      <c r="P111" s="520"/>
      <c r="Q111" s="520"/>
      <c r="R111" s="520"/>
      <c r="S111" s="520"/>
      <c r="T111" s="520"/>
      <c r="U111" s="520"/>
      <c r="V111" s="520"/>
      <c r="W111" s="520"/>
      <c r="X111" s="520"/>
      <c r="Y111" s="520"/>
      <c r="Z111" s="520"/>
      <c r="AA111" s="520"/>
      <c r="AB111" s="520"/>
      <c r="AC111" s="520"/>
      <c r="AD111" s="432"/>
      <c r="AE111" s="431"/>
      <c r="AF111" s="433"/>
      <c r="AG111" s="557" t="str">
        <f t="shared" si="33"/>
        <v/>
      </c>
      <c r="AH111" s="558" t="str">
        <f t="shared" si="34"/>
        <v/>
      </c>
      <c r="AI111" s="558" t="str">
        <f t="shared" si="35"/>
        <v/>
      </c>
      <c r="AJ111" s="558" t="str">
        <f t="shared" si="36"/>
        <v/>
      </c>
      <c r="AK111" s="558" t="str">
        <f t="shared" si="37"/>
        <v/>
      </c>
      <c r="AL111" s="558" t="str">
        <f t="shared" si="38"/>
        <v/>
      </c>
      <c r="AM111" s="558" t="str">
        <f t="shared" si="39"/>
        <v/>
      </c>
      <c r="AN111" s="558" t="str">
        <f t="shared" si="40"/>
        <v/>
      </c>
      <c r="AO111" s="557" t="str">
        <f t="shared" si="41"/>
        <v/>
      </c>
      <c r="AP111" s="557" t="str">
        <f t="shared" si="42"/>
        <v/>
      </c>
      <c r="AQ111" s="445"/>
      <c r="AR111" s="559" t="str">
        <f t="shared" si="43"/>
        <v/>
      </c>
      <c r="AS111" s="560" t="str">
        <f t="shared" si="57"/>
        <v/>
      </c>
      <c r="AT111" s="561" t="str">
        <f t="shared" si="44"/>
        <v/>
      </c>
      <c r="AU111" s="561" t="str">
        <f t="shared" si="45"/>
        <v/>
      </c>
      <c r="AV111" s="444"/>
      <c r="AW111" s="558" t="str">
        <f t="shared" si="50"/>
        <v/>
      </c>
      <c r="AX111" s="557" t="str">
        <f t="shared" si="51"/>
        <v/>
      </c>
      <c r="AY111" s="557" t="str">
        <f t="shared" si="52"/>
        <v/>
      </c>
      <c r="AZ111" s="444"/>
      <c r="BA111" s="562" t="str">
        <f t="shared" si="55"/>
        <v/>
      </c>
      <c r="BB111" s="445"/>
      <c r="BC111" s="563" t="str">
        <f t="shared" si="60"/>
        <v/>
      </c>
      <c r="BD111" s="563" t="str">
        <f t="shared" si="60"/>
        <v/>
      </c>
      <c r="BE111" s="563" t="str">
        <f t="shared" si="60"/>
        <v/>
      </c>
      <c r="BF111" s="563" t="str">
        <f t="shared" si="60"/>
        <v/>
      </c>
      <c r="BG111" s="563" t="str">
        <f t="shared" si="60"/>
        <v/>
      </c>
      <c r="BH111" s="563" t="str">
        <f t="shared" si="60"/>
        <v/>
      </c>
      <c r="BI111" s="563" t="str">
        <f t="shared" si="60"/>
        <v/>
      </c>
      <c r="BJ111" s="563" t="str">
        <f t="shared" si="60"/>
        <v/>
      </c>
      <c r="BK111" s="563" t="str">
        <f t="shared" si="60"/>
        <v/>
      </c>
      <c r="BL111" s="563" t="str">
        <f t="shared" si="60"/>
        <v/>
      </c>
      <c r="BM111" s="563" t="str">
        <f t="shared" si="60"/>
        <v/>
      </c>
      <c r="BN111" s="563" t="str">
        <f t="shared" si="53"/>
        <v/>
      </c>
      <c r="BO111" s="563" t="str">
        <f t="shared" si="53"/>
        <v/>
      </c>
      <c r="BP111" s="563" t="str">
        <f t="shared" si="53"/>
        <v/>
      </c>
      <c r="BQ111" s="563" t="str">
        <f t="shared" si="46"/>
        <v/>
      </c>
      <c r="BR111" s="563" t="str">
        <f t="shared" si="46"/>
        <v/>
      </c>
      <c r="BS111" s="563" t="str">
        <f t="shared" si="46"/>
        <v/>
      </c>
      <c r="BT111" s="563" t="str">
        <f t="shared" si="46"/>
        <v/>
      </c>
      <c r="BU111" s="563" t="str">
        <f t="shared" si="47"/>
        <v/>
      </c>
      <c r="BV111" s="563" t="str">
        <f t="shared" si="47"/>
        <v/>
      </c>
      <c r="BW111" s="563" t="str">
        <f t="shared" si="47"/>
        <v/>
      </c>
      <c r="BX111" s="563" t="str">
        <f t="shared" si="47"/>
        <v/>
      </c>
      <c r="BY111" s="563" t="str">
        <f t="shared" si="48"/>
        <v/>
      </c>
      <c r="BZ111" s="563" t="str">
        <f t="shared" si="48"/>
        <v/>
      </c>
      <c r="CA111" s="563" t="str">
        <f t="shared" si="48"/>
        <v/>
      </c>
      <c r="CB111" s="563" t="str">
        <f t="shared" si="48"/>
        <v/>
      </c>
      <c r="CC111" s="563" t="str">
        <f t="shared" si="49"/>
        <v/>
      </c>
      <c r="CD111" s="563" t="str">
        <f t="shared" si="49"/>
        <v/>
      </c>
      <c r="CE111" s="563" t="str">
        <f t="shared" si="49"/>
        <v/>
      </c>
      <c r="CF111" s="563" t="str">
        <f t="shared" si="49"/>
        <v/>
      </c>
      <c r="CG111" s="563" t="str">
        <f t="shared" si="60"/>
        <v/>
      </c>
      <c r="CH111" s="445"/>
      <c r="CI111" s="563" t="str">
        <f t="shared" si="59"/>
        <v/>
      </c>
      <c r="CJ111" s="563" t="str">
        <f t="shared" si="58"/>
        <v/>
      </c>
      <c r="CK111" s="563" t="str">
        <f t="shared" si="58"/>
        <v/>
      </c>
      <c r="CL111" s="563" t="str">
        <f t="shared" si="58"/>
        <v xml:space="preserve">
</v>
      </c>
      <c r="CM111" s="563" t="str">
        <f t="shared" si="58"/>
        <v xml:space="preserve">
</v>
      </c>
      <c r="CN111" s="563" t="str">
        <f t="shared" si="58"/>
        <v xml:space="preserve">
</v>
      </c>
      <c r="CO111" s="444"/>
      <c r="CP111" s="444"/>
      <c r="CQ111" s="444"/>
      <c r="CR111" s="444"/>
      <c r="CS111" s="444"/>
      <c r="CT111" s="444"/>
      <c r="CU111" s="444"/>
      <c r="CV111" s="444"/>
      <c r="CW111" s="444"/>
      <c r="CX111" s="444"/>
      <c r="CY111" s="444"/>
      <c r="CZ111" s="444"/>
      <c r="DA111" s="444"/>
      <c r="DB111" s="444"/>
      <c r="DC111" s="444"/>
      <c r="DD111" s="444"/>
      <c r="DE111" s="444"/>
      <c r="DF111" s="444"/>
      <c r="DG111" s="444"/>
      <c r="DH111" s="444"/>
      <c r="DI111" s="444"/>
      <c r="DJ111" s="444"/>
      <c r="DK111" s="444"/>
      <c r="DL111" s="444"/>
      <c r="DM111" s="444"/>
      <c r="DN111" s="444"/>
      <c r="DO111" s="444"/>
      <c r="DP111" s="444"/>
      <c r="DQ111" s="444"/>
      <c r="DR111" s="444"/>
      <c r="DS111" s="444"/>
      <c r="DT111" s="444"/>
      <c r="DU111" s="444"/>
      <c r="DV111" s="444"/>
      <c r="DW111" s="444"/>
      <c r="DX111" s="444"/>
      <c r="DY111" s="444"/>
      <c r="DZ111" s="444"/>
      <c r="EA111" s="444"/>
      <c r="EB111" s="444"/>
      <c r="EC111" s="444"/>
      <c r="ED111" s="444"/>
      <c r="EE111" s="444"/>
      <c r="EF111" s="444"/>
      <c r="EG111" s="444"/>
      <c r="EH111" s="444"/>
      <c r="EI111" s="444"/>
      <c r="EJ111" s="444"/>
      <c r="EK111" s="444"/>
      <c r="EL111" s="444"/>
      <c r="EM111" s="444"/>
      <c r="EN111" s="444"/>
      <c r="EO111" s="444"/>
      <c r="EP111" s="444"/>
      <c r="EQ111" s="444"/>
      <c r="ER111" s="444"/>
      <c r="ES111" s="444"/>
      <c r="ET111" s="444"/>
      <c r="EU111" s="444"/>
      <c r="EV111" s="444"/>
      <c r="EW111" s="444"/>
      <c r="EX111" s="444"/>
      <c r="EY111" s="444"/>
      <c r="EZ111" s="444"/>
      <c r="FA111" s="444"/>
      <c r="FB111" s="444"/>
    </row>
    <row r="112" spans="1:158" s="463" customFormat="1" ht="55.2" hidden="1" customHeight="1">
      <c r="A112" s="659"/>
      <c r="B112" s="520"/>
      <c r="C112" s="520"/>
      <c r="D112" s="519"/>
      <c r="E112" s="520"/>
      <c r="F112" s="520"/>
      <c r="G112" s="520"/>
      <c r="H112" s="520"/>
      <c r="I112" s="520"/>
      <c r="J112" s="520"/>
      <c r="K112" s="520"/>
      <c r="L112" s="520"/>
      <c r="M112" s="520"/>
      <c r="N112" s="520"/>
      <c r="O112" s="520"/>
      <c r="P112" s="520"/>
      <c r="Q112" s="520"/>
      <c r="R112" s="520"/>
      <c r="S112" s="520"/>
      <c r="T112" s="520"/>
      <c r="U112" s="520"/>
      <c r="V112" s="520"/>
      <c r="W112" s="520"/>
      <c r="X112" s="520"/>
      <c r="Y112" s="520"/>
      <c r="Z112" s="520"/>
      <c r="AA112" s="520"/>
      <c r="AB112" s="520"/>
      <c r="AC112" s="520"/>
      <c r="AD112" s="432"/>
      <c r="AE112" s="431"/>
      <c r="AF112" s="433"/>
      <c r="AG112" s="557" t="str">
        <f t="shared" si="33"/>
        <v/>
      </c>
      <c r="AH112" s="558" t="str">
        <f t="shared" si="34"/>
        <v/>
      </c>
      <c r="AI112" s="558" t="str">
        <f t="shared" si="35"/>
        <v/>
      </c>
      <c r="AJ112" s="558" t="str">
        <f t="shared" si="36"/>
        <v/>
      </c>
      <c r="AK112" s="558" t="str">
        <f t="shared" si="37"/>
        <v/>
      </c>
      <c r="AL112" s="558" t="str">
        <f t="shared" si="38"/>
        <v/>
      </c>
      <c r="AM112" s="558" t="str">
        <f t="shared" si="39"/>
        <v/>
      </c>
      <c r="AN112" s="558" t="str">
        <f t="shared" si="40"/>
        <v/>
      </c>
      <c r="AO112" s="557" t="str">
        <f t="shared" si="41"/>
        <v/>
      </c>
      <c r="AP112" s="557" t="str">
        <f t="shared" si="42"/>
        <v/>
      </c>
      <c r="AQ112" s="445"/>
      <c r="AR112" s="559" t="str">
        <f t="shared" si="43"/>
        <v/>
      </c>
      <c r="AS112" s="560" t="str">
        <f t="shared" si="57"/>
        <v/>
      </c>
      <c r="AT112" s="561" t="str">
        <f t="shared" si="44"/>
        <v/>
      </c>
      <c r="AU112" s="561" t="str">
        <f t="shared" si="45"/>
        <v/>
      </c>
      <c r="AV112" s="444"/>
      <c r="AW112" s="558" t="str">
        <f t="shared" si="50"/>
        <v/>
      </c>
      <c r="AX112" s="557" t="str">
        <f t="shared" si="51"/>
        <v/>
      </c>
      <c r="AY112" s="557" t="str">
        <f t="shared" si="52"/>
        <v/>
      </c>
      <c r="AZ112" s="444"/>
      <c r="BA112" s="562" t="str">
        <f t="shared" si="55"/>
        <v/>
      </c>
      <c r="BB112" s="445"/>
      <c r="BC112" s="563" t="str">
        <f t="shared" si="60"/>
        <v/>
      </c>
      <c r="BD112" s="563" t="str">
        <f t="shared" si="60"/>
        <v/>
      </c>
      <c r="BE112" s="563" t="str">
        <f t="shared" si="60"/>
        <v/>
      </c>
      <c r="BF112" s="563" t="str">
        <f t="shared" si="60"/>
        <v/>
      </c>
      <c r="BG112" s="563" t="str">
        <f t="shared" si="60"/>
        <v/>
      </c>
      <c r="BH112" s="563" t="str">
        <f t="shared" si="60"/>
        <v/>
      </c>
      <c r="BI112" s="563" t="str">
        <f t="shared" si="60"/>
        <v/>
      </c>
      <c r="BJ112" s="563" t="str">
        <f t="shared" si="60"/>
        <v/>
      </c>
      <c r="BK112" s="563" t="str">
        <f t="shared" si="60"/>
        <v/>
      </c>
      <c r="BL112" s="563" t="str">
        <f t="shared" si="60"/>
        <v/>
      </c>
      <c r="BM112" s="563" t="str">
        <f t="shared" si="60"/>
        <v/>
      </c>
      <c r="BN112" s="563" t="str">
        <f t="shared" si="53"/>
        <v/>
      </c>
      <c r="BO112" s="563" t="str">
        <f t="shared" si="53"/>
        <v/>
      </c>
      <c r="BP112" s="563" t="str">
        <f t="shared" si="53"/>
        <v/>
      </c>
      <c r="BQ112" s="563" t="str">
        <f t="shared" si="46"/>
        <v/>
      </c>
      <c r="BR112" s="563" t="str">
        <f t="shared" si="46"/>
        <v/>
      </c>
      <c r="BS112" s="563" t="str">
        <f t="shared" si="46"/>
        <v/>
      </c>
      <c r="BT112" s="563" t="str">
        <f t="shared" si="46"/>
        <v/>
      </c>
      <c r="BU112" s="563" t="str">
        <f t="shared" si="47"/>
        <v/>
      </c>
      <c r="BV112" s="563" t="str">
        <f t="shared" si="47"/>
        <v/>
      </c>
      <c r="BW112" s="563" t="str">
        <f t="shared" si="47"/>
        <v/>
      </c>
      <c r="BX112" s="563" t="str">
        <f t="shared" si="47"/>
        <v/>
      </c>
      <c r="BY112" s="563" t="str">
        <f t="shared" si="48"/>
        <v/>
      </c>
      <c r="BZ112" s="563" t="str">
        <f t="shared" si="48"/>
        <v/>
      </c>
      <c r="CA112" s="563" t="str">
        <f t="shared" si="48"/>
        <v/>
      </c>
      <c r="CB112" s="563" t="str">
        <f t="shared" si="48"/>
        <v/>
      </c>
      <c r="CC112" s="563" t="str">
        <f t="shared" si="49"/>
        <v/>
      </c>
      <c r="CD112" s="563" t="str">
        <f t="shared" si="49"/>
        <v/>
      </c>
      <c r="CE112" s="563" t="str">
        <f t="shared" si="49"/>
        <v/>
      </c>
      <c r="CF112" s="563" t="str">
        <f t="shared" si="49"/>
        <v/>
      </c>
      <c r="CG112" s="563" t="str">
        <f t="shared" si="60"/>
        <v/>
      </c>
      <c r="CH112" s="445"/>
      <c r="CI112" s="563" t="str">
        <f t="shared" si="59"/>
        <v/>
      </c>
      <c r="CJ112" s="563" t="str">
        <f t="shared" si="58"/>
        <v/>
      </c>
      <c r="CK112" s="563" t="str">
        <f t="shared" si="58"/>
        <v/>
      </c>
      <c r="CL112" s="563" t="str">
        <f t="shared" si="58"/>
        <v xml:space="preserve">
</v>
      </c>
      <c r="CM112" s="563" t="str">
        <f t="shared" si="58"/>
        <v xml:space="preserve">
</v>
      </c>
      <c r="CN112" s="563" t="str">
        <f t="shared" si="58"/>
        <v xml:space="preserve">
</v>
      </c>
      <c r="CO112" s="444"/>
      <c r="CP112" s="444"/>
      <c r="CQ112" s="444"/>
      <c r="CR112" s="444"/>
      <c r="CS112" s="444"/>
      <c r="CT112" s="444"/>
      <c r="CU112" s="444"/>
      <c r="CV112" s="444"/>
      <c r="CW112" s="444"/>
      <c r="CX112" s="444"/>
      <c r="CY112" s="444"/>
      <c r="CZ112" s="444"/>
      <c r="DA112" s="444"/>
      <c r="DB112" s="444"/>
      <c r="DC112" s="444"/>
      <c r="DD112" s="444"/>
      <c r="DE112" s="444"/>
      <c r="DF112" s="444"/>
      <c r="DG112" s="444"/>
      <c r="DH112" s="444"/>
      <c r="DI112" s="444"/>
      <c r="DJ112" s="444"/>
      <c r="DK112" s="444"/>
      <c r="DL112" s="444"/>
      <c r="DM112" s="444"/>
      <c r="DN112" s="444"/>
      <c r="DO112" s="444"/>
      <c r="DP112" s="444"/>
      <c r="DQ112" s="444"/>
      <c r="DR112" s="444"/>
      <c r="DS112" s="444"/>
      <c r="DT112" s="444"/>
      <c r="DU112" s="444"/>
      <c r="DV112" s="444"/>
      <c r="DW112" s="444"/>
      <c r="DX112" s="444"/>
      <c r="DY112" s="444"/>
      <c r="DZ112" s="444"/>
      <c r="EA112" s="444"/>
      <c r="EB112" s="444"/>
      <c r="EC112" s="444"/>
      <c r="ED112" s="444"/>
      <c r="EE112" s="444"/>
      <c r="EF112" s="444"/>
      <c r="EG112" s="444"/>
      <c r="EH112" s="444"/>
      <c r="EI112" s="444"/>
      <c r="EJ112" s="444"/>
      <c r="EK112" s="444"/>
      <c r="EL112" s="444"/>
      <c r="EM112" s="444"/>
      <c r="EN112" s="444"/>
      <c r="EO112" s="444"/>
      <c r="EP112" s="444"/>
      <c r="EQ112" s="444"/>
      <c r="ER112" s="444"/>
      <c r="ES112" s="444"/>
      <c r="ET112" s="444"/>
      <c r="EU112" s="444"/>
      <c r="EV112" s="444"/>
      <c r="EW112" s="444"/>
      <c r="EX112" s="444"/>
      <c r="EY112" s="444"/>
      <c r="EZ112" s="444"/>
      <c r="FA112" s="444"/>
      <c r="FB112" s="444"/>
    </row>
    <row r="113" spans="1:158" s="434" customFormat="1" ht="55.2" hidden="1" customHeight="1">
      <c r="A113" s="659"/>
      <c r="B113" s="520"/>
      <c r="C113" s="520"/>
      <c r="D113" s="519"/>
      <c r="E113" s="520"/>
      <c r="F113" s="520"/>
      <c r="G113" s="520"/>
      <c r="H113" s="520"/>
      <c r="I113" s="520"/>
      <c r="J113" s="520"/>
      <c r="K113" s="520"/>
      <c r="L113" s="520"/>
      <c r="M113" s="520"/>
      <c r="N113" s="520"/>
      <c r="O113" s="520"/>
      <c r="P113" s="520"/>
      <c r="Q113" s="520"/>
      <c r="R113" s="520"/>
      <c r="S113" s="520"/>
      <c r="T113" s="520"/>
      <c r="U113" s="520"/>
      <c r="V113" s="520"/>
      <c r="W113" s="520"/>
      <c r="X113" s="520"/>
      <c r="Y113" s="520"/>
      <c r="Z113" s="520"/>
      <c r="AA113" s="520"/>
      <c r="AB113" s="520"/>
      <c r="AC113" s="520"/>
      <c r="AD113" s="432"/>
      <c r="AE113" s="431"/>
      <c r="AF113" s="433"/>
      <c r="AG113" s="557" t="str">
        <f t="shared" si="33"/>
        <v/>
      </c>
      <c r="AH113" s="558" t="str">
        <f t="shared" si="34"/>
        <v/>
      </c>
      <c r="AI113" s="558" t="str">
        <f t="shared" si="35"/>
        <v/>
      </c>
      <c r="AJ113" s="558" t="str">
        <f t="shared" si="36"/>
        <v/>
      </c>
      <c r="AK113" s="558" t="str">
        <f t="shared" si="37"/>
        <v/>
      </c>
      <c r="AL113" s="558" t="str">
        <f t="shared" si="38"/>
        <v/>
      </c>
      <c r="AM113" s="558" t="str">
        <f t="shared" si="39"/>
        <v/>
      </c>
      <c r="AN113" s="558" t="str">
        <f t="shared" si="40"/>
        <v/>
      </c>
      <c r="AO113" s="557" t="str">
        <f t="shared" si="41"/>
        <v/>
      </c>
      <c r="AP113" s="557" t="str">
        <f t="shared" si="42"/>
        <v/>
      </c>
      <c r="AQ113" s="445"/>
      <c r="AR113" s="559" t="str">
        <f t="shared" si="43"/>
        <v/>
      </c>
      <c r="AS113" s="560" t="str">
        <f t="shared" si="57"/>
        <v/>
      </c>
      <c r="AT113" s="561" t="str">
        <f t="shared" si="44"/>
        <v/>
      </c>
      <c r="AU113" s="561" t="str">
        <f t="shared" si="45"/>
        <v/>
      </c>
      <c r="AV113" s="444"/>
      <c r="AW113" s="558" t="str">
        <f t="shared" si="50"/>
        <v/>
      </c>
      <c r="AX113" s="557" t="str">
        <f t="shared" si="51"/>
        <v/>
      </c>
      <c r="AY113" s="557" t="str">
        <f t="shared" si="52"/>
        <v/>
      </c>
      <c r="AZ113" s="444"/>
      <c r="BA113" s="562" t="str">
        <f t="shared" si="55"/>
        <v/>
      </c>
      <c r="BB113" s="445"/>
      <c r="BC113" s="563" t="str">
        <f t="shared" si="60"/>
        <v/>
      </c>
      <c r="BD113" s="563" t="str">
        <f t="shared" si="60"/>
        <v/>
      </c>
      <c r="BE113" s="563" t="str">
        <f t="shared" si="60"/>
        <v/>
      </c>
      <c r="BF113" s="563" t="str">
        <f t="shared" si="60"/>
        <v/>
      </c>
      <c r="BG113" s="563" t="str">
        <f t="shared" si="60"/>
        <v/>
      </c>
      <c r="BH113" s="563" t="str">
        <f t="shared" si="60"/>
        <v/>
      </c>
      <c r="BI113" s="563" t="str">
        <f t="shared" si="60"/>
        <v/>
      </c>
      <c r="BJ113" s="563" t="str">
        <f t="shared" si="60"/>
        <v/>
      </c>
      <c r="BK113" s="563" t="str">
        <f t="shared" si="60"/>
        <v/>
      </c>
      <c r="BL113" s="563" t="str">
        <f t="shared" si="60"/>
        <v/>
      </c>
      <c r="BM113" s="563" t="str">
        <f t="shared" si="60"/>
        <v/>
      </c>
      <c r="BN113" s="563" t="str">
        <f t="shared" si="53"/>
        <v/>
      </c>
      <c r="BO113" s="563" t="str">
        <f t="shared" si="53"/>
        <v/>
      </c>
      <c r="BP113" s="563" t="str">
        <f t="shared" si="53"/>
        <v/>
      </c>
      <c r="BQ113" s="563" t="str">
        <f t="shared" si="46"/>
        <v/>
      </c>
      <c r="BR113" s="563" t="str">
        <f t="shared" si="46"/>
        <v/>
      </c>
      <c r="BS113" s="563" t="str">
        <f t="shared" si="46"/>
        <v/>
      </c>
      <c r="BT113" s="563" t="str">
        <f t="shared" si="46"/>
        <v/>
      </c>
      <c r="BU113" s="563" t="str">
        <f t="shared" si="47"/>
        <v/>
      </c>
      <c r="BV113" s="563" t="str">
        <f t="shared" si="47"/>
        <v/>
      </c>
      <c r="BW113" s="563" t="str">
        <f t="shared" si="47"/>
        <v/>
      </c>
      <c r="BX113" s="563" t="str">
        <f t="shared" si="47"/>
        <v/>
      </c>
      <c r="BY113" s="563" t="str">
        <f t="shared" si="48"/>
        <v/>
      </c>
      <c r="BZ113" s="563" t="str">
        <f t="shared" si="48"/>
        <v/>
      </c>
      <c r="CA113" s="563" t="str">
        <f t="shared" si="48"/>
        <v/>
      </c>
      <c r="CB113" s="563" t="str">
        <f t="shared" si="48"/>
        <v/>
      </c>
      <c r="CC113" s="563" t="str">
        <f t="shared" si="49"/>
        <v/>
      </c>
      <c r="CD113" s="563" t="str">
        <f t="shared" si="49"/>
        <v/>
      </c>
      <c r="CE113" s="563" t="str">
        <f t="shared" si="49"/>
        <v/>
      </c>
      <c r="CF113" s="563" t="str">
        <f t="shared" si="49"/>
        <v/>
      </c>
      <c r="CG113" s="563" t="str">
        <f t="shared" si="60"/>
        <v/>
      </c>
      <c r="CH113" s="445"/>
      <c r="CI113" s="563" t="str">
        <f t="shared" si="59"/>
        <v/>
      </c>
      <c r="CJ113" s="563" t="str">
        <f t="shared" si="58"/>
        <v/>
      </c>
      <c r="CK113" s="563" t="str">
        <f t="shared" si="58"/>
        <v/>
      </c>
      <c r="CL113" s="563" t="str">
        <f t="shared" si="58"/>
        <v xml:space="preserve">
</v>
      </c>
      <c r="CM113" s="563" t="str">
        <f t="shared" si="58"/>
        <v xml:space="preserve">
</v>
      </c>
      <c r="CN113" s="563" t="str">
        <f t="shared" si="58"/>
        <v xml:space="preserve">
</v>
      </c>
      <c r="CO113" s="445"/>
      <c r="CP113" s="445"/>
      <c r="CQ113" s="445"/>
      <c r="CR113" s="445"/>
      <c r="CS113" s="445"/>
      <c r="CT113" s="445"/>
      <c r="CU113" s="445"/>
      <c r="CV113" s="445"/>
      <c r="CW113" s="445"/>
      <c r="CX113" s="445"/>
      <c r="CY113" s="445"/>
      <c r="CZ113" s="445"/>
      <c r="DA113" s="445"/>
      <c r="DB113" s="445"/>
      <c r="DC113" s="445"/>
      <c r="DD113" s="445"/>
      <c r="DE113" s="445"/>
      <c r="DF113" s="445"/>
      <c r="DG113" s="445"/>
      <c r="DH113" s="445"/>
      <c r="DI113" s="445"/>
      <c r="DJ113" s="445"/>
      <c r="DK113" s="445"/>
      <c r="DL113" s="445"/>
      <c r="DM113" s="445"/>
      <c r="DN113" s="445"/>
      <c r="DO113" s="445"/>
      <c r="DP113" s="445"/>
      <c r="DQ113" s="445"/>
      <c r="DR113" s="445"/>
      <c r="DS113" s="445"/>
      <c r="DT113" s="445"/>
      <c r="DU113" s="445"/>
      <c r="DV113" s="445"/>
      <c r="DW113" s="445"/>
      <c r="DX113" s="445"/>
      <c r="DY113" s="445"/>
      <c r="DZ113" s="445"/>
      <c r="EA113" s="445"/>
      <c r="EB113" s="445"/>
      <c r="EC113" s="445"/>
      <c r="ED113" s="445"/>
      <c r="EE113" s="445"/>
      <c r="EF113" s="445"/>
      <c r="EG113" s="445"/>
      <c r="EH113" s="445"/>
      <c r="EI113" s="445"/>
      <c r="EJ113" s="445"/>
      <c r="EK113" s="445"/>
      <c r="EL113" s="445"/>
      <c r="EM113" s="445"/>
      <c r="EN113" s="445"/>
      <c r="EO113" s="445"/>
      <c r="EP113" s="445"/>
      <c r="EQ113" s="445"/>
      <c r="ER113" s="445"/>
      <c r="ES113" s="445"/>
      <c r="ET113" s="445"/>
      <c r="EU113" s="445"/>
      <c r="EV113" s="445"/>
      <c r="EW113" s="445"/>
      <c r="EX113" s="445"/>
      <c r="EY113" s="445"/>
      <c r="EZ113" s="445"/>
      <c r="FA113" s="445"/>
      <c r="FB113" s="445"/>
    </row>
    <row r="114" spans="1:158" s="434" customFormat="1" ht="55.2" hidden="1" customHeight="1">
      <c r="A114" s="659"/>
      <c r="B114" s="520"/>
      <c r="C114" s="520"/>
      <c r="D114" s="519"/>
      <c r="E114" s="520"/>
      <c r="F114" s="520"/>
      <c r="G114" s="520"/>
      <c r="H114" s="520"/>
      <c r="I114" s="520"/>
      <c r="J114" s="520"/>
      <c r="K114" s="520"/>
      <c r="L114" s="520"/>
      <c r="M114" s="520"/>
      <c r="N114" s="520"/>
      <c r="O114" s="520"/>
      <c r="P114" s="520"/>
      <c r="Q114" s="520"/>
      <c r="R114" s="520"/>
      <c r="S114" s="520"/>
      <c r="T114" s="520"/>
      <c r="U114" s="520"/>
      <c r="V114" s="520"/>
      <c r="W114" s="520"/>
      <c r="X114" s="520"/>
      <c r="Y114" s="520"/>
      <c r="Z114" s="520"/>
      <c r="AA114" s="520"/>
      <c r="AB114" s="520"/>
      <c r="AC114" s="520"/>
      <c r="AD114" s="432"/>
      <c r="AE114" s="431"/>
      <c r="AF114" s="433"/>
      <c r="AG114" s="557" t="str">
        <f t="shared" si="33"/>
        <v/>
      </c>
      <c r="AH114" s="558" t="str">
        <f t="shared" si="34"/>
        <v/>
      </c>
      <c r="AI114" s="558" t="str">
        <f t="shared" si="35"/>
        <v/>
      </c>
      <c r="AJ114" s="558" t="str">
        <f t="shared" si="36"/>
        <v/>
      </c>
      <c r="AK114" s="558" t="str">
        <f t="shared" si="37"/>
        <v/>
      </c>
      <c r="AL114" s="558" t="str">
        <f t="shared" si="38"/>
        <v/>
      </c>
      <c r="AM114" s="558" t="str">
        <f t="shared" si="39"/>
        <v/>
      </c>
      <c r="AN114" s="558" t="str">
        <f t="shared" si="40"/>
        <v/>
      </c>
      <c r="AO114" s="557" t="str">
        <f t="shared" si="41"/>
        <v/>
      </c>
      <c r="AP114" s="557" t="str">
        <f t="shared" si="42"/>
        <v/>
      </c>
      <c r="AQ114" s="445"/>
      <c r="AR114" s="559" t="str">
        <f t="shared" si="43"/>
        <v/>
      </c>
      <c r="AS114" s="560" t="str">
        <f t="shared" si="57"/>
        <v/>
      </c>
      <c r="AT114" s="561" t="str">
        <f t="shared" si="44"/>
        <v/>
      </c>
      <c r="AU114" s="561" t="str">
        <f t="shared" si="45"/>
        <v/>
      </c>
      <c r="AV114" s="444"/>
      <c r="AW114" s="558" t="str">
        <f t="shared" si="50"/>
        <v/>
      </c>
      <c r="AX114" s="557" t="str">
        <f t="shared" si="51"/>
        <v/>
      </c>
      <c r="AY114" s="557" t="str">
        <f t="shared" si="52"/>
        <v/>
      </c>
      <c r="AZ114" s="444"/>
      <c r="BA114" s="562" t="str">
        <f t="shared" si="55"/>
        <v/>
      </c>
      <c r="BB114" s="445"/>
      <c r="BC114" s="563" t="str">
        <f t="shared" si="60"/>
        <v/>
      </c>
      <c r="BD114" s="563" t="str">
        <f t="shared" si="60"/>
        <v/>
      </c>
      <c r="BE114" s="563" t="str">
        <f t="shared" si="60"/>
        <v/>
      </c>
      <c r="BF114" s="563" t="str">
        <f t="shared" si="60"/>
        <v/>
      </c>
      <c r="BG114" s="563" t="str">
        <f t="shared" si="60"/>
        <v/>
      </c>
      <c r="BH114" s="563" t="str">
        <f t="shared" si="60"/>
        <v/>
      </c>
      <c r="BI114" s="563" t="str">
        <f t="shared" si="60"/>
        <v/>
      </c>
      <c r="BJ114" s="563" t="str">
        <f t="shared" si="60"/>
        <v/>
      </c>
      <c r="BK114" s="563" t="str">
        <f t="shared" si="60"/>
        <v/>
      </c>
      <c r="BL114" s="563" t="str">
        <f t="shared" si="60"/>
        <v/>
      </c>
      <c r="BM114" s="563" t="str">
        <f t="shared" si="60"/>
        <v/>
      </c>
      <c r="BN114" s="563" t="str">
        <f t="shared" si="53"/>
        <v/>
      </c>
      <c r="BO114" s="563" t="str">
        <f t="shared" si="53"/>
        <v/>
      </c>
      <c r="BP114" s="563" t="str">
        <f t="shared" si="53"/>
        <v/>
      </c>
      <c r="BQ114" s="563" t="str">
        <f t="shared" si="46"/>
        <v/>
      </c>
      <c r="BR114" s="563" t="str">
        <f t="shared" si="46"/>
        <v/>
      </c>
      <c r="BS114" s="563" t="str">
        <f t="shared" si="46"/>
        <v/>
      </c>
      <c r="BT114" s="563" t="str">
        <f t="shared" si="46"/>
        <v/>
      </c>
      <c r="BU114" s="563" t="str">
        <f t="shared" si="47"/>
        <v/>
      </c>
      <c r="BV114" s="563" t="str">
        <f t="shared" si="47"/>
        <v/>
      </c>
      <c r="BW114" s="563" t="str">
        <f t="shared" si="47"/>
        <v/>
      </c>
      <c r="BX114" s="563" t="str">
        <f t="shared" si="47"/>
        <v/>
      </c>
      <c r="BY114" s="563" t="str">
        <f t="shared" si="48"/>
        <v/>
      </c>
      <c r="BZ114" s="563" t="str">
        <f t="shared" si="48"/>
        <v/>
      </c>
      <c r="CA114" s="563" t="str">
        <f t="shared" si="48"/>
        <v/>
      </c>
      <c r="CB114" s="563" t="str">
        <f t="shared" si="48"/>
        <v/>
      </c>
      <c r="CC114" s="563" t="str">
        <f t="shared" si="49"/>
        <v/>
      </c>
      <c r="CD114" s="563" t="str">
        <f t="shared" si="49"/>
        <v/>
      </c>
      <c r="CE114" s="563" t="str">
        <f t="shared" si="49"/>
        <v/>
      </c>
      <c r="CF114" s="563" t="str">
        <f t="shared" si="49"/>
        <v/>
      </c>
      <c r="CG114" s="563" t="str">
        <f t="shared" si="60"/>
        <v/>
      </c>
      <c r="CH114" s="445"/>
      <c r="CI114" s="563" t="str">
        <f t="shared" si="59"/>
        <v/>
      </c>
      <c r="CJ114" s="563" t="str">
        <f t="shared" si="58"/>
        <v/>
      </c>
      <c r="CK114" s="563" t="str">
        <f t="shared" si="58"/>
        <v/>
      </c>
      <c r="CL114" s="563" t="str">
        <f t="shared" si="58"/>
        <v xml:space="preserve">
</v>
      </c>
      <c r="CM114" s="563" t="str">
        <f t="shared" si="58"/>
        <v xml:space="preserve">
</v>
      </c>
      <c r="CN114" s="563" t="str">
        <f t="shared" si="58"/>
        <v xml:space="preserve">
</v>
      </c>
      <c r="CO114" s="445"/>
      <c r="CP114" s="445"/>
      <c r="CQ114" s="445"/>
      <c r="CR114" s="445"/>
      <c r="CS114" s="445"/>
      <c r="CT114" s="445"/>
      <c r="CU114" s="445"/>
      <c r="CV114" s="445"/>
      <c r="CW114" s="445"/>
      <c r="CX114" s="445"/>
      <c r="CY114" s="445"/>
      <c r="CZ114" s="445"/>
      <c r="DA114" s="445"/>
      <c r="DB114" s="445"/>
      <c r="DC114" s="445"/>
      <c r="DD114" s="445"/>
      <c r="DE114" s="445"/>
      <c r="DF114" s="445"/>
      <c r="DG114" s="445"/>
      <c r="DH114" s="445"/>
      <c r="DI114" s="445"/>
      <c r="DJ114" s="445"/>
      <c r="DK114" s="445"/>
      <c r="DL114" s="445"/>
      <c r="DM114" s="445"/>
      <c r="DN114" s="445"/>
      <c r="DO114" s="445"/>
      <c r="DP114" s="445"/>
      <c r="DQ114" s="445"/>
      <c r="DR114" s="445"/>
      <c r="DS114" s="445"/>
      <c r="DT114" s="445"/>
      <c r="DU114" s="445"/>
      <c r="DV114" s="445"/>
      <c r="DW114" s="445"/>
      <c r="DX114" s="445"/>
      <c r="DY114" s="445"/>
      <c r="DZ114" s="445"/>
      <c r="EA114" s="445"/>
      <c r="EB114" s="445"/>
      <c r="EC114" s="445"/>
      <c r="ED114" s="445"/>
      <c r="EE114" s="445"/>
      <c r="EF114" s="445"/>
      <c r="EG114" s="445"/>
      <c r="EH114" s="445"/>
      <c r="EI114" s="445"/>
      <c r="EJ114" s="445"/>
      <c r="EK114" s="445"/>
      <c r="EL114" s="445"/>
      <c r="EM114" s="445"/>
      <c r="EN114" s="445"/>
      <c r="EO114" s="445"/>
      <c r="EP114" s="445"/>
      <c r="EQ114" s="445"/>
      <c r="ER114" s="445"/>
      <c r="ES114" s="445"/>
      <c r="ET114" s="445"/>
      <c r="EU114" s="445"/>
      <c r="EV114" s="445"/>
      <c r="EW114" s="445"/>
      <c r="EX114" s="445"/>
      <c r="EY114" s="445"/>
      <c r="EZ114" s="445"/>
      <c r="FA114" s="445"/>
      <c r="FB114" s="445"/>
    </row>
    <row r="115" spans="1:158" s="434" customFormat="1" ht="55.2" hidden="1" customHeight="1">
      <c r="A115" s="659"/>
      <c r="B115" s="520"/>
      <c r="C115" s="520"/>
      <c r="D115" s="519"/>
      <c r="E115" s="520"/>
      <c r="F115" s="520"/>
      <c r="G115" s="520"/>
      <c r="H115" s="520"/>
      <c r="I115" s="520"/>
      <c r="J115" s="520"/>
      <c r="K115" s="520"/>
      <c r="L115" s="520"/>
      <c r="M115" s="520"/>
      <c r="N115" s="520"/>
      <c r="O115" s="520"/>
      <c r="P115" s="520"/>
      <c r="Q115" s="520"/>
      <c r="R115" s="520"/>
      <c r="S115" s="520"/>
      <c r="T115" s="520"/>
      <c r="U115" s="520"/>
      <c r="V115" s="520"/>
      <c r="W115" s="520"/>
      <c r="X115" s="520"/>
      <c r="Y115" s="520"/>
      <c r="Z115" s="520"/>
      <c r="AA115" s="520"/>
      <c r="AB115" s="520"/>
      <c r="AC115" s="520"/>
      <c r="AD115" s="432"/>
      <c r="AE115" s="431"/>
      <c r="AF115" s="433"/>
      <c r="AG115" s="557" t="str">
        <f t="shared" si="33"/>
        <v/>
      </c>
      <c r="AH115" s="558" t="str">
        <f t="shared" si="34"/>
        <v/>
      </c>
      <c r="AI115" s="558" t="str">
        <f t="shared" si="35"/>
        <v/>
      </c>
      <c r="AJ115" s="558" t="str">
        <f t="shared" si="36"/>
        <v/>
      </c>
      <c r="AK115" s="558" t="str">
        <f t="shared" si="37"/>
        <v/>
      </c>
      <c r="AL115" s="558" t="str">
        <f t="shared" si="38"/>
        <v/>
      </c>
      <c r="AM115" s="558" t="str">
        <f t="shared" si="39"/>
        <v/>
      </c>
      <c r="AN115" s="558" t="str">
        <f t="shared" si="40"/>
        <v/>
      </c>
      <c r="AO115" s="557" t="str">
        <f t="shared" si="41"/>
        <v/>
      </c>
      <c r="AP115" s="557" t="str">
        <f t="shared" si="42"/>
        <v/>
      </c>
      <c r="AQ115" s="445"/>
      <c r="AR115" s="559" t="str">
        <f t="shared" si="43"/>
        <v/>
      </c>
      <c r="AS115" s="560" t="str">
        <f t="shared" si="57"/>
        <v/>
      </c>
      <c r="AT115" s="561" t="str">
        <f t="shared" si="44"/>
        <v/>
      </c>
      <c r="AU115" s="561" t="str">
        <f t="shared" si="45"/>
        <v/>
      </c>
      <c r="AV115" s="444"/>
      <c r="AW115" s="558" t="str">
        <f t="shared" si="50"/>
        <v/>
      </c>
      <c r="AX115" s="557" t="str">
        <f t="shared" si="51"/>
        <v/>
      </c>
      <c r="AY115" s="557" t="str">
        <f t="shared" si="52"/>
        <v/>
      </c>
      <c r="AZ115" s="444"/>
      <c r="BA115" s="562" t="str">
        <f t="shared" si="55"/>
        <v/>
      </c>
      <c r="BB115" s="445"/>
      <c r="BC115" s="563" t="str">
        <f t="shared" si="60"/>
        <v/>
      </c>
      <c r="BD115" s="563" t="str">
        <f t="shared" si="60"/>
        <v/>
      </c>
      <c r="BE115" s="563" t="str">
        <f t="shared" si="60"/>
        <v/>
      </c>
      <c r="BF115" s="563" t="str">
        <f t="shared" si="60"/>
        <v/>
      </c>
      <c r="BG115" s="563" t="str">
        <f t="shared" si="60"/>
        <v/>
      </c>
      <c r="BH115" s="563" t="str">
        <f t="shared" si="60"/>
        <v/>
      </c>
      <c r="BI115" s="563" t="str">
        <f t="shared" si="60"/>
        <v/>
      </c>
      <c r="BJ115" s="563" t="str">
        <f t="shared" si="60"/>
        <v/>
      </c>
      <c r="BK115" s="563" t="str">
        <f t="shared" si="60"/>
        <v/>
      </c>
      <c r="BL115" s="563" t="str">
        <f t="shared" si="60"/>
        <v/>
      </c>
      <c r="BM115" s="563" t="str">
        <f t="shared" si="60"/>
        <v/>
      </c>
      <c r="BN115" s="563" t="str">
        <f t="shared" si="53"/>
        <v/>
      </c>
      <c r="BO115" s="563" t="str">
        <f t="shared" si="53"/>
        <v/>
      </c>
      <c r="BP115" s="563" t="str">
        <f t="shared" si="53"/>
        <v/>
      </c>
      <c r="BQ115" s="563" t="str">
        <f t="shared" si="46"/>
        <v/>
      </c>
      <c r="BR115" s="563" t="str">
        <f t="shared" si="46"/>
        <v/>
      </c>
      <c r="BS115" s="563" t="str">
        <f t="shared" si="46"/>
        <v/>
      </c>
      <c r="BT115" s="563" t="str">
        <f t="shared" si="46"/>
        <v/>
      </c>
      <c r="BU115" s="563" t="str">
        <f t="shared" si="47"/>
        <v/>
      </c>
      <c r="BV115" s="563" t="str">
        <f t="shared" si="47"/>
        <v/>
      </c>
      <c r="BW115" s="563" t="str">
        <f t="shared" si="47"/>
        <v/>
      </c>
      <c r="BX115" s="563" t="str">
        <f t="shared" si="47"/>
        <v/>
      </c>
      <c r="BY115" s="563" t="str">
        <f t="shared" si="48"/>
        <v/>
      </c>
      <c r="BZ115" s="563" t="str">
        <f t="shared" si="48"/>
        <v/>
      </c>
      <c r="CA115" s="563" t="str">
        <f t="shared" si="48"/>
        <v/>
      </c>
      <c r="CB115" s="563" t="str">
        <f t="shared" si="48"/>
        <v/>
      </c>
      <c r="CC115" s="563" t="str">
        <f t="shared" si="49"/>
        <v/>
      </c>
      <c r="CD115" s="563" t="str">
        <f t="shared" si="49"/>
        <v/>
      </c>
      <c r="CE115" s="563" t="str">
        <f t="shared" si="49"/>
        <v/>
      </c>
      <c r="CF115" s="563" t="str">
        <f t="shared" si="49"/>
        <v/>
      </c>
      <c r="CG115" s="563" t="str">
        <f t="shared" si="60"/>
        <v/>
      </c>
      <c r="CH115" s="445"/>
      <c r="CI115" s="563" t="str">
        <f t="shared" si="59"/>
        <v/>
      </c>
      <c r="CJ115" s="563" t="str">
        <f t="shared" si="58"/>
        <v/>
      </c>
      <c r="CK115" s="563" t="str">
        <f t="shared" si="58"/>
        <v/>
      </c>
      <c r="CL115" s="563" t="str">
        <f t="shared" si="58"/>
        <v xml:space="preserve">
</v>
      </c>
      <c r="CM115" s="563" t="str">
        <f t="shared" si="58"/>
        <v xml:space="preserve">
</v>
      </c>
      <c r="CN115" s="563" t="str">
        <f t="shared" si="58"/>
        <v xml:space="preserve">
</v>
      </c>
      <c r="CO115" s="445"/>
      <c r="CP115" s="445"/>
      <c r="CQ115" s="445"/>
      <c r="CR115" s="445"/>
      <c r="CS115" s="445"/>
      <c r="CT115" s="445"/>
      <c r="CU115" s="445"/>
      <c r="CV115" s="445"/>
      <c r="CW115" s="445"/>
      <c r="CX115" s="445"/>
      <c r="CY115" s="445"/>
      <c r="CZ115" s="445"/>
      <c r="DA115" s="445"/>
      <c r="DB115" s="445"/>
      <c r="DC115" s="445"/>
      <c r="DD115" s="445"/>
      <c r="DE115" s="445"/>
      <c r="DF115" s="445"/>
      <c r="DG115" s="445"/>
      <c r="DH115" s="445"/>
      <c r="DI115" s="445"/>
      <c r="DJ115" s="445"/>
      <c r="DK115" s="445"/>
      <c r="DL115" s="445"/>
      <c r="DM115" s="445"/>
      <c r="DN115" s="445"/>
      <c r="DO115" s="445"/>
      <c r="DP115" s="445"/>
      <c r="DQ115" s="445"/>
      <c r="DR115" s="445"/>
      <c r="DS115" s="445"/>
      <c r="DT115" s="445"/>
      <c r="DU115" s="445"/>
      <c r="DV115" s="445"/>
      <c r="DW115" s="445"/>
      <c r="DX115" s="445"/>
      <c r="DY115" s="445"/>
      <c r="DZ115" s="445"/>
      <c r="EA115" s="445"/>
      <c r="EB115" s="445"/>
      <c r="EC115" s="445"/>
      <c r="ED115" s="445"/>
      <c r="EE115" s="445"/>
      <c r="EF115" s="445"/>
      <c r="EG115" s="445"/>
      <c r="EH115" s="445"/>
      <c r="EI115" s="445"/>
      <c r="EJ115" s="445"/>
      <c r="EK115" s="445"/>
      <c r="EL115" s="445"/>
      <c r="EM115" s="445"/>
      <c r="EN115" s="445"/>
      <c r="EO115" s="445"/>
      <c r="EP115" s="445"/>
      <c r="EQ115" s="445"/>
      <c r="ER115" s="445"/>
      <c r="ES115" s="445"/>
      <c r="ET115" s="445"/>
      <c r="EU115" s="445"/>
      <c r="EV115" s="445"/>
      <c r="EW115" s="445"/>
      <c r="EX115" s="445"/>
      <c r="EY115" s="445"/>
      <c r="EZ115" s="445"/>
      <c r="FA115" s="445"/>
      <c r="FB115" s="445"/>
    </row>
    <row r="116" spans="1:158" s="463" customFormat="1" ht="55.2" hidden="1" customHeight="1">
      <c r="A116" s="659"/>
      <c r="B116" s="520"/>
      <c r="C116" s="520"/>
      <c r="D116" s="519"/>
      <c r="E116" s="520"/>
      <c r="F116" s="520"/>
      <c r="G116" s="520"/>
      <c r="H116" s="520"/>
      <c r="I116" s="520"/>
      <c r="J116" s="520"/>
      <c r="K116" s="520"/>
      <c r="L116" s="520"/>
      <c r="M116" s="520"/>
      <c r="N116" s="520"/>
      <c r="O116" s="520"/>
      <c r="P116" s="520"/>
      <c r="Q116" s="520"/>
      <c r="R116" s="520"/>
      <c r="S116" s="520"/>
      <c r="T116" s="520"/>
      <c r="U116" s="520"/>
      <c r="V116" s="520"/>
      <c r="W116" s="520"/>
      <c r="X116" s="520"/>
      <c r="Y116" s="520"/>
      <c r="Z116" s="520"/>
      <c r="AA116" s="520"/>
      <c r="AB116" s="520"/>
      <c r="AC116" s="520"/>
      <c r="AD116" s="432"/>
      <c r="AE116" s="431"/>
      <c r="AF116" s="433"/>
      <c r="AG116" s="557" t="str">
        <f t="shared" si="33"/>
        <v/>
      </c>
      <c r="AH116" s="558" t="str">
        <f t="shared" si="34"/>
        <v/>
      </c>
      <c r="AI116" s="558" t="str">
        <f t="shared" si="35"/>
        <v/>
      </c>
      <c r="AJ116" s="558" t="str">
        <f t="shared" si="36"/>
        <v/>
      </c>
      <c r="AK116" s="558" t="str">
        <f t="shared" si="37"/>
        <v/>
      </c>
      <c r="AL116" s="558" t="str">
        <f t="shared" si="38"/>
        <v/>
      </c>
      <c r="AM116" s="558" t="str">
        <f t="shared" si="39"/>
        <v/>
      </c>
      <c r="AN116" s="558" t="str">
        <f t="shared" si="40"/>
        <v/>
      </c>
      <c r="AO116" s="557" t="str">
        <f t="shared" si="41"/>
        <v/>
      </c>
      <c r="AP116" s="557" t="str">
        <f t="shared" si="42"/>
        <v/>
      </c>
      <c r="AQ116" s="445"/>
      <c r="AR116" s="559" t="str">
        <f t="shared" si="43"/>
        <v/>
      </c>
      <c r="AS116" s="560" t="str">
        <f t="shared" si="57"/>
        <v/>
      </c>
      <c r="AT116" s="561" t="str">
        <f t="shared" si="44"/>
        <v/>
      </c>
      <c r="AU116" s="561" t="str">
        <f t="shared" si="45"/>
        <v/>
      </c>
      <c r="AV116" s="444"/>
      <c r="AW116" s="558" t="str">
        <f t="shared" si="50"/>
        <v/>
      </c>
      <c r="AX116" s="557" t="str">
        <f t="shared" si="51"/>
        <v/>
      </c>
      <c r="AY116" s="557" t="str">
        <f t="shared" si="52"/>
        <v/>
      </c>
      <c r="AZ116" s="444"/>
      <c r="BA116" s="562" t="str">
        <f t="shared" si="55"/>
        <v/>
      </c>
      <c r="BB116" s="445"/>
      <c r="BC116" s="563" t="str">
        <f t="shared" si="60"/>
        <v/>
      </c>
      <c r="BD116" s="563" t="str">
        <f t="shared" si="60"/>
        <v/>
      </c>
      <c r="BE116" s="563" t="str">
        <f t="shared" si="60"/>
        <v/>
      </c>
      <c r="BF116" s="563" t="str">
        <f t="shared" si="60"/>
        <v/>
      </c>
      <c r="BG116" s="563" t="str">
        <f t="shared" si="60"/>
        <v/>
      </c>
      <c r="BH116" s="563" t="str">
        <f t="shared" si="60"/>
        <v/>
      </c>
      <c r="BI116" s="563" t="str">
        <f t="shared" si="60"/>
        <v/>
      </c>
      <c r="BJ116" s="563" t="str">
        <f t="shared" si="60"/>
        <v/>
      </c>
      <c r="BK116" s="563" t="str">
        <f t="shared" si="60"/>
        <v/>
      </c>
      <c r="BL116" s="563" t="str">
        <f t="shared" si="60"/>
        <v/>
      </c>
      <c r="BM116" s="563" t="str">
        <f t="shared" si="60"/>
        <v/>
      </c>
      <c r="BN116" s="563" t="str">
        <f t="shared" si="53"/>
        <v/>
      </c>
      <c r="BO116" s="563" t="str">
        <f t="shared" si="53"/>
        <v/>
      </c>
      <c r="BP116" s="563" t="str">
        <f t="shared" si="53"/>
        <v/>
      </c>
      <c r="BQ116" s="563" t="str">
        <f t="shared" si="46"/>
        <v/>
      </c>
      <c r="BR116" s="563" t="str">
        <f t="shared" si="46"/>
        <v/>
      </c>
      <c r="BS116" s="563" t="str">
        <f t="shared" si="46"/>
        <v/>
      </c>
      <c r="BT116" s="563" t="str">
        <f t="shared" si="46"/>
        <v/>
      </c>
      <c r="BU116" s="563" t="str">
        <f t="shared" si="47"/>
        <v/>
      </c>
      <c r="BV116" s="563" t="str">
        <f t="shared" si="47"/>
        <v/>
      </c>
      <c r="BW116" s="563" t="str">
        <f t="shared" si="47"/>
        <v/>
      </c>
      <c r="BX116" s="563" t="str">
        <f t="shared" si="47"/>
        <v/>
      </c>
      <c r="BY116" s="563" t="str">
        <f t="shared" si="48"/>
        <v/>
      </c>
      <c r="BZ116" s="563" t="str">
        <f t="shared" si="48"/>
        <v/>
      </c>
      <c r="CA116" s="563" t="str">
        <f t="shared" si="48"/>
        <v/>
      </c>
      <c r="CB116" s="563" t="str">
        <f t="shared" si="48"/>
        <v/>
      </c>
      <c r="CC116" s="563" t="str">
        <f t="shared" si="49"/>
        <v/>
      </c>
      <c r="CD116" s="563" t="str">
        <f t="shared" si="49"/>
        <v/>
      </c>
      <c r="CE116" s="563" t="str">
        <f t="shared" si="49"/>
        <v/>
      </c>
      <c r="CF116" s="563" t="str">
        <f t="shared" si="49"/>
        <v/>
      </c>
      <c r="CG116" s="563" t="str">
        <f t="shared" si="60"/>
        <v/>
      </c>
      <c r="CH116" s="445"/>
      <c r="CI116" s="563" t="str">
        <f t="shared" si="59"/>
        <v/>
      </c>
      <c r="CJ116" s="563" t="str">
        <f t="shared" si="58"/>
        <v/>
      </c>
      <c r="CK116" s="563" t="str">
        <f t="shared" si="58"/>
        <v/>
      </c>
      <c r="CL116" s="563" t="str">
        <f t="shared" si="58"/>
        <v xml:space="preserve">
</v>
      </c>
      <c r="CM116" s="563" t="str">
        <f t="shared" si="58"/>
        <v xml:space="preserve">
</v>
      </c>
      <c r="CN116" s="563" t="str">
        <f t="shared" si="58"/>
        <v xml:space="preserve">
</v>
      </c>
      <c r="CO116" s="444"/>
      <c r="CP116" s="444"/>
      <c r="CQ116" s="444"/>
      <c r="CR116" s="444"/>
      <c r="CS116" s="444"/>
      <c r="CT116" s="444"/>
      <c r="CU116" s="444"/>
      <c r="CV116" s="444"/>
      <c r="CW116" s="444"/>
      <c r="CX116" s="444"/>
      <c r="CY116" s="444"/>
      <c r="CZ116" s="444"/>
      <c r="DA116" s="444"/>
      <c r="DB116" s="444"/>
      <c r="DC116" s="444"/>
      <c r="DD116" s="444"/>
      <c r="DE116" s="444"/>
      <c r="DF116" s="444"/>
      <c r="DG116" s="444"/>
      <c r="DH116" s="444"/>
      <c r="DI116" s="444"/>
      <c r="DJ116" s="444"/>
      <c r="DK116" s="444"/>
      <c r="DL116" s="444"/>
      <c r="DM116" s="444"/>
      <c r="DN116" s="444"/>
      <c r="DO116" s="444"/>
      <c r="DP116" s="444"/>
      <c r="DQ116" s="444"/>
      <c r="DR116" s="444"/>
      <c r="DS116" s="444"/>
      <c r="DT116" s="444"/>
      <c r="DU116" s="444"/>
      <c r="DV116" s="444"/>
      <c r="DW116" s="444"/>
      <c r="DX116" s="444"/>
      <c r="DY116" s="444"/>
      <c r="DZ116" s="444"/>
      <c r="EA116" s="444"/>
      <c r="EB116" s="444"/>
      <c r="EC116" s="444"/>
      <c r="ED116" s="444"/>
      <c r="EE116" s="444"/>
      <c r="EF116" s="444"/>
      <c r="EG116" s="444"/>
      <c r="EH116" s="444"/>
      <c r="EI116" s="444"/>
      <c r="EJ116" s="444"/>
      <c r="EK116" s="444"/>
      <c r="EL116" s="444"/>
      <c r="EM116" s="444"/>
      <c r="EN116" s="444"/>
      <c r="EO116" s="444"/>
      <c r="EP116" s="444"/>
      <c r="EQ116" s="444"/>
      <c r="ER116" s="444"/>
      <c r="ES116" s="444"/>
      <c r="ET116" s="444"/>
      <c r="EU116" s="444"/>
      <c r="EV116" s="444"/>
      <c r="EW116" s="444"/>
      <c r="EX116" s="444"/>
      <c r="EY116" s="444"/>
      <c r="EZ116" s="444"/>
      <c r="FA116" s="444"/>
      <c r="FB116" s="444"/>
    </row>
    <row r="117" spans="1:158" s="434" customFormat="1" ht="55.2" hidden="1" customHeight="1">
      <c r="A117" s="659"/>
      <c r="B117" s="520"/>
      <c r="C117" s="520"/>
      <c r="D117" s="519"/>
      <c r="E117" s="520"/>
      <c r="F117" s="520"/>
      <c r="G117" s="520"/>
      <c r="H117" s="520"/>
      <c r="I117" s="520"/>
      <c r="J117" s="520"/>
      <c r="K117" s="520"/>
      <c r="L117" s="520"/>
      <c r="M117" s="520"/>
      <c r="N117" s="520"/>
      <c r="O117" s="520"/>
      <c r="P117" s="520"/>
      <c r="Q117" s="520"/>
      <c r="R117" s="520"/>
      <c r="S117" s="520"/>
      <c r="T117" s="520"/>
      <c r="U117" s="520"/>
      <c r="V117" s="520"/>
      <c r="W117" s="520"/>
      <c r="X117" s="520"/>
      <c r="Y117" s="520"/>
      <c r="Z117" s="520"/>
      <c r="AA117" s="520"/>
      <c r="AB117" s="520"/>
      <c r="AC117" s="520"/>
      <c r="AD117" s="432"/>
      <c r="AE117" s="431"/>
      <c r="AF117" s="433"/>
      <c r="AG117" s="557" t="str">
        <f t="shared" si="33"/>
        <v/>
      </c>
      <c r="AH117" s="558" t="str">
        <f t="shared" si="34"/>
        <v/>
      </c>
      <c r="AI117" s="558" t="str">
        <f t="shared" si="35"/>
        <v/>
      </c>
      <c r="AJ117" s="558" t="str">
        <f t="shared" si="36"/>
        <v/>
      </c>
      <c r="AK117" s="558" t="str">
        <f t="shared" si="37"/>
        <v/>
      </c>
      <c r="AL117" s="558" t="str">
        <f t="shared" si="38"/>
        <v/>
      </c>
      <c r="AM117" s="558" t="str">
        <f t="shared" si="39"/>
        <v/>
      </c>
      <c r="AN117" s="558" t="str">
        <f t="shared" si="40"/>
        <v/>
      </c>
      <c r="AO117" s="557" t="str">
        <f t="shared" si="41"/>
        <v/>
      </c>
      <c r="AP117" s="557" t="str">
        <f t="shared" si="42"/>
        <v/>
      </c>
      <c r="AQ117" s="445"/>
      <c r="AR117" s="559" t="str">
        <f t="shared" si="43"/>
        <v/>
      </c>
      <c r="AS117" s="560" t="str">
        <f t="shared" si="57"/>
        <v/>
      </c>
      <c r="AT117" s="561" t="str">
        <f t="shared" si="44"/>
        <v/>
      </c>
      <c r="AU117" s="561" t="str">
        <f t="shared" si="45"/>
        <v/>
      </c>
      <c r="AV117" s="444"/>
      <c r="AW117" s="558" t="str">
        <f t="shared" si="50"/>
        <v/>
      </c>
      <c r="AX117" s="557" t="str">
        <f t="shared" si="51"/>
        <v/>
      </c>
      <c r="AY117" s="557" t="str">
        <f t="shared" si="52"/>
        <v/>
      </c>
      <c r="AZ117" s="444"/>
      <c r="BA117" s="562" t="str">
        <f t="shared" si="55"/>
        <v/>
      </c>
      <c r="BB117" s="445"/>
      <c r="BC117" s="563" t="str">
        <f t="shared" si="60"/>
        <v/>
      </c>
      <c r="BD117" s="563" t="str">
        <f t="shared" si="60"/>
        <v/>
      </c>
      <c r="BE117" s="563" t="str">
        <f t="shared" si="60"/>
        <v/>
      </c>
      <c r="BF117" s="563" t="str">
        <f t="shared" si="60"/>
        <v/>
      </c>
      <c r="BG117" s="563" t="str">
        <f t="shared" si="60"/>
        <v/>
      </c>
      <c r="BH117" s="563" t="str">
        <f t="shared" si="60"/>
        <v/>
      </c>
      <c r="BI117" s="563" t="str">
        <f t="shared" si="60"/>
        <v/>
      </c>
      <c r="BJ117" s="563" t="str">
        <f t="shared" si="60"/>
        <v/>
      </c>
      <c r="BK117" s="563" t="str">
        <f t="shared" si="60"/>
        <v/>
      </c>
      <c r="BL117" s="563" t="str">
        <f t="shared" si="60"/>
        <v/>
      </c>
      <c r="BM117" s="563" t="str">
        <f t="shared" si="60"/>
        <v/>
      </c>
      <c r="BN117" s="563" t="str">
        <f t="shared" si="53"/>
        <v/>
      </c>
      <c r="BO117" s="563" t="str">
        <f t="shared" si="53"/>
        <v/>
      </c>
      <c r="BP117" s="563" t="str">
        <f t="shared" si="53"/>
        <v/>
      </c>
      <c r="BQ117" s="563" t="str">
        <f t="shared" si="46"/>
        <v/>
      </c>
      <c r="BR117" s="563" t="str">
        <f t="shared" si="46"/>
        <v/>
      </c>
      <c r="BS117" s="563" t="str">
        <f t="shared" si="46"/>
        <v/>
      </c>
      <c r="BT117" s="563" t="str">
        <f t="shared" si="46"/>
        <v/>
      </c>
      <c r="BU117" s="563" t="str">
        <f t="shared" si="47"/>
        <v/>
      </c>
      <c r="BV117" s="563" t="str">
        <f t="shared" si="47"/>
        <v/>
      </c>
      <c r="BW117" s="563" t="str">
        <f t="shared" si="47"/>
        <v/>
      </c>
      <c r="BX117" s="563" t="str">
        <f t="shared" si="47"/>
        <v/>
      </c>
      <c r="BY117" s="563" t="str">
        <f t="shared" si="48"/>
        <v/>
      </c>
      <c r="BZ117" s="563" t="str">
        <f t="shared" si="48"/>
        <v/>
      </c>
      <c r="CA117" s="563" t="str">
        <f t="shared" si="48"/>
        <v/>
      </c>
      <c r="CB117" s="563" t="str">
        <f t="shared" si="48"/>
        <v/>
      </c>
      <c r="CC117" s="563" t="str">
        <f t="shared" si="49"/>
        <v/>
      </c>
      <c r="CD117" s="563" t="str">
        <f t="shared" si="49"/>
        <v/>
      </c>
      <c r="CE117" s="563" t="str">
        <f t="shared" si="49"/>
        <v/>
      </c>
      <c r="CF117" s="563" t="str">
        <f t="shared" si="49"/>
        <v/>
      </c>
      <c r="CG117" s="563" t="str">
        <f t="shared" si="60"/>
        <v/>
      </c>
      <c r="CH117" s="445"/>
      <c r="CI117" s="563" t="str">
        <f t="shared" si="59"/>
        <v/>
      </c>
      <c r="CJ117" s="563" t="str">
        <f t="shared" si="58"/>
        <v/>
      </c>
      <c r="CK117" s="563" t="str">
        <f t="shared" si="58"/>
        <v/>
      </c>
      <c r="CL117" s="563" t="str">
        <f t="shared" si="58"/>
        <v xml:space="preserve">
</v>
      </c>
      <c r="CM117" s="563" t="str">
        <f t="shared" si="58"/>
        <v xml:space="preserve">
</v>
      </c>
      <c r="CN117" s="563" t="str">
        <f t="shared" si="58"/>
        <v xml:space="preserve">
</v>
      </c>
      <c r="CO117" s="445"/>
      <c r="CP117" s="445"/>
      <c r="CQ117" s="445"/>
      <c r="CR117" s="445"/>
      <c r="CS117" s="445"/>
      <c r="CT117" s="445"/>
      <c r="CU117" s="445"/>
      <c r="CV117" s="445"/>
      <c r="CW117" s="445"/>
      <c r="CX117" s="445"/>
      <c r="CY117" s="445"/>
      <c r="CZ117" s="445"/>
      <c r="DA117" s="445"/>
      <c r="DB117" s="445"/>
      <c r="DC117" s="445"/>
      <c r="DD117" s="445"/>
      <c r="DE117" s="445"/>
      <c r="DF117" s="445"/>
      <c r="DG117" s="445"/>
      <c r="DH117" s="445"/>
      <c r="DI117" s="445"/>
      <c r="DJ117" s="445"/>
      <c r="DK117" s="445"/>
      <c r="DL117" s="445"/>
      <c r="DM117" s="445"/>
      <c r="DN117" s="445"/>
      <c r="DO117" s="445"/>
      <c r="DP117" s="445"/>
      <c r="DQ117" s="445"/>
      <c r="DR117" s="445"/>
      <c r="DS117" s="445"/>
      <c r="DT117" s="445"/>
      <c r="DU117" s="445"/>
      <c r="DV117" s="445"/>
      <c r="DW117" s="445"/>
      <c r="DX117" s="445"/>
      <c r="DY117" s="445"/>
      <c r="DZ117" s="445"/>
      <c r="EA117" s="445"/>
      <c r="EB117" s="445"/>
      <c r="EC117" s="445"/>
      <c r="ED117" s="445"/>
      <c r="EE117" s="445"/>
      <c r="EF117" s="445"/>
      <c r="EG117" s="445"/>
      <c r="EH117" s="445"/>
      <c r="EI117" s="445"/>
      <c r="EJ117" s="445"/>
      <c r="EK117" s="445"/>
      <c r="EL117" s="445"/>
      <c r="EM117" s="445"/>
      <c r="EN117" s="445"/>
      <c r="EO117" s="445"/>
      <c r="EP117" s="445"/>
      <c r="EQ117" s="445"/>
      <c r="ER117" s="445"/>
      <c r="ES117" s="445"/>
      <c r="ET117" s="445"/>
      <c r="EU117" s="445"/>
      <c r="EV117" s="445"/>
      <c r="EW117" s="445"/>
      <c r="EX117" s="445"/>
      <c r="EY117" s="445"/>
      <c r="EZ117" s="445"/>
      <c r="FA117" s="445"/>
      <c r="FB117" s="445"/>
    </row>
    <row r="118" spans="1:158" s="434" customFormat="1" ht="55.2" hidden="1" customHeight="1">
      <c r="A118" s="659"/>
      <c r="B118" s="520"/>
      <c r="C118" s="520"/>
      <c r="D118" s="519"/>
      <c r="E118" s="520"/>
      <c r="F118" s="520"/>
      <c r="G118" s="520"/>
      <c r="H118" s="520"/>
      <c r="I118" s="520"/>
      <c r="J118" s="520"/>
      <c r="K118" s="520"/>
      <c r="L118" s="520"/>
      <c r="M118" s="520"/>
      <c r="N118" s="520"/>
      <c r="O118" s="520"/>
      <c r="P118" s="520"/>
      <c r="Q118" s="520"/>
      <c r="R118" s="520"/>
      <c r="S118" s="520"/>
      <c r="T118" s="520"/>
      <c r="U118" s="520"/>
      <c r="V118" s="520"/>
      <c r="W118" s="520"/>
      <c r="X118" s="520"/>
      <c r="Y118" s="520"/>
      <c r="Z118" s="520"/>
      <c r="AA118" s="520"/>
      <c r="AB118" s="520"/>
      <c r="AC118" s="520"/>
      <c r="AD118" s="432"/>
      <c r="AE118" s="431"/>
      <c r="AF118" s="433"/>
      <c r="AG118" s="557" t="str">
        <f t="shared" si="33"/>
        <v/>
      </c>
      <c r="AH118" s="558" t="str">
        <f t="shared" si="34"/>
        <v/>
      </c>
      <c r="AI118" s="558" t="str">
        <f t="shared" si="35"/>
        <v/>
      </c>
      <c r="AJ118" s="558" t="str">
        <f t="shared" si="36"/>
        <v/>
      </c>
      <c r="AK118" s="558" t="str">
        <f t="shared" si="37"/>
        <v/>
      </c>
      <c r="AL118" s="558" t="str">
        <f t="shared" si="38"/>
        <v/>
      </c>
      <c r="AM118" s="558" t="str">
        <f t="shared" si="39"/>
        <v/>
      </c>
      <c r="AN118" s="558" t="str">
        <f t="shared" si="40"/>
        <v/>
      </c>
      <c r="AO118" s="557" t="str">
        <f t="shared" si="41"/>
        <v/>
      </c>
      <c r="AP118" s="557" t="str">
        <f t="shared" si="42"/>
        <v/>
      </c>
      <c r="AQ118" s="445"/>
      <c r="AR118" s="559" t="str">
        <f t="shared" si="43"/>
        <v/>
      </c>
      <c r="AS118" s="560" t="str">
        <f t="shared" si="57"/>
        <v/>
      </c>
      <c r="AT118" s="561" t="str">
        <f t="shared" si="44"/>
        <v/>
      </c>
      <c r="AU118" s="561" t="str">
        <f t="shared" si="45"/>
        <v/>
      </c>
      <c r="AV118" s="444"/>
      <c r="AW118" s="558" t="str">
        <f t="shared" si="50"/>
        <v/>
      </c>
      <c r="AX118" s="557" t="str">
        <f t="shared" si="51"/>
        <v/>
      </c>
      <c r="AY118" s="557" t="str">
        <f t="shared" si="52"/>
        <v/>
      </c>
      <c r="AZ118" s="444"/>
      <c r="BA118" s="562" t="str">
        <f t="shared" si="55"/>
        <v/>
      </c>
      <c r="BB118" s="445"/>
      <c r="BC118" s="563" t="str">
        <f t="shared" si="60"/>
        <v/>
      </c>
      <c r="BD118" s="563" t="str">
        <f t="shared" si="60"/>
        <v/>
      </c>
      <c r="BE118" s="563" t="str">
        <f t="shared" si="60"/>
        <v/>
      </c>
      <c r="BF118" s="563" t="str">
        <f t="shared" si="60"/>
        <v/>
      </c>
      <c r="BG118" s="563" t="str">
        <f t="shared" si="60"/>
        <v/>
      </c>
      <c r="BH118" s="563" t="str">
        <f t="shared" si="60"/>
        <v/>
      </c>
      <c r="BI118" s="563" t="str">
        <f t="shared" si="60"/>
        <v/>
      </c>
      <c r="BJ118" s="563" t="str">
        <f t="shared" si="60"/>
        <v/>
      </c>
      <c r="BK118" s="563" t="str">
        <f t="shared" si="60"/>
        <v/>
      </c>
      <c r="BL118" s="563" t="str">
        <f t="shared" si="60"/>
        <v/>
      </c>
      <c r="BM118" s="563" t="str">
        <f t="shared" si="60"/>
        <v/>
      </c>
      <c r="BN118" s="563" t="str">
        <f t="shared" si="53"/>
        <v/>
      </c>
      <c r="BO118" s="563" t="str">
        <f t="shared" si="53"/>
        <v/>
      </c>
      <c r="BP118" s="563" t="str">
        <f t="shared" si="53"/>
        <v/>
      </c>
      <c r="BQ118" s="563" t="str">
        <f t="shared" si="46"/>
        <v/>
      </c>
      <c r="BR118" s="563" t="str">
        <f t="shared" si="46"/>
        <v/>
      </c>
      <c r="BS118" s="563" t="str">
        <f t="shared" si="46"/>
        <v/>
      </c>
      <c r="BT118" s="563" t="str">
        <f t="shared" si="46"/>
        <v/>
      </c>
      <c r="BU118" s="563" t="str">
        <f t="shared" si="47"/>
        <v/>
      </c>
      <c r="BV118" s="563" t="str">
        <f t="shared" si="47"/>
        <v/>
      </c>
      <c r="BW118" s="563" t="str">
        <f t="shared" si="47"/>
        <v/>
      </c>
      <c r="BX118" s="563" t="str">
        <f t="shared" si="47"/>
        <v/>
      </c>
      <c r="BY118" s="563" t="str">
        <f t="shared" si="48"/>
        <v/>
      </c>
      <c r="BZ118" s="563" t="str">
        <f t="shared" si="48"/>
        <v/>
      </c>
      <c r="CA118" s="563" t="str">
        <f t="shared" si="48"/>
        <v/>
      </c>
      <c r="CB118" s="563" t="str">
        <f t="shared" si="48"/>
        <v/>
      </c>
      <c r="CC118" s="563" t="str">
        <f t="shared" si="49"/>
        <v/>
      </c>
      <c r="CD118" s="563" t="str">
        <f t="shared" si="49"/>
        <v/>
      </c>
      <c r="CE118" s="563" t="str">
        <f t="shared" si="49"/>
        <v/>
      </c>
      <c r="CF118" s="563" t="str">
        <f t="shared" si="49"/>
        <v/>
      </c>
      <c r="CG118" s="563" t="str">
        <f t="shared" si="60"/>
        <v/>
      </c>
      <c r="CH118" s="445"/>
      <c r="CI118" s="563" t="str">
        <f t="shared" si="59"/>
        <v/>
      </c>
      <c r="CJ118" s="563" t="str">
        <f t="shared" si="58"/>
        <v/>
      </c>
      <c r="CK118" s="563" t="str">
        <f t="shared" si="58"/>
        <v/>
      </c>
      <c r="CL118" s="563" t="str">
        <f t="shared" si="58"/>
        <v xml:space="preserve">
</v>
      </c>
      <c r="CM118" s="563" t="str">
        <f t="shared" si="58"/>
        <v xml:space="preserve">
</v>
      </c>
      <c r="CN118" s="563" t="str">
        <f t="shared" si="58"/>
        <v xml:space="preserve">
</v>
      </c>
      <c r="CO118" s="445"/>
      <c r="CP118" s="445"/>
      <c r="CQ118" s="445"/>
      <c r="CR118" s="445"/>
      <c r="CS118" s="445"/>
      <c r="CT118" s="445"/>
      <c r="CU118" s="445"/>
      <c r="CV118" s="445"/>
      <c r="CW118" s="445"/>
      <c r="CX118" s="445"/>
      <c r="CY118" s="445"/>
      <c r="CZ118" s="445"/>
      <c r="DA118" s="445"/>
      <c r="DB118" s="445"/>
      <c r="DC118" s="445"/>
      <c r="DD118" s="445"/>
      <c r="DE118" s="445"/>
      <c r="DF118" s="445"/>
      <c r="DG118" s="445"/>
      <c r="DH118" s="445"/>
      <c r="DI118" s="445"/>
      <c r="DJ118" s="445"/>
      <c r="DK118" s="445"/>
      <c r="DL118" s="445"/>
      <c r="DM118" s="445"/>
      <c r="DN118" s="445"/>
      <c r="DO118" s="445"/>
      <c r="DP118" s="445"/>
      <c r="DQ118" s="445"/>
      <c r="DR118" s="445"/>
      <c r="DS118" s="445"/>
      <c r="DT118" s="445"/>
      <c r="DU118" s="445"/>
      <c r="DV118" s="445"/>
      <c r="DW118" s="445"/>
      <c r="DX118" s="445"/>
      <c r="DY118" s="445"/>
      <c r="DZ118" s="445"/>
      <c r="EA118" s="445"/>
      <c r="EB118" s="445"/>
      <c r="EC118" s="445"/>
      <c r="ED118" s="445"/>
      <c r="EE118" s="445"/>
      <c r="EF118" s="445"/>
      <c r="EG118" s="445"/>
      <c r="EH118" s="445"/>
      <c r="EI118" s="445"/>
      <c r="EJ118" s="445"/>
      <c r="EK118" s="445"/>
      <c r="EL118" s="445"/>
      <c r="EM118" s="445"/>
      <c r="EN118" s="445"/>
      <c r="EO118" s="445"/>
      <c r="EP118" s="445"/>
      <c r="EQ118" s="445"/>
      <c r="ER118" s="445"/>
      <c r="ES118" s="445"/>
      <c r="ET118" s="445"/>
      <c r="EU118" s="445"/>
      <c r="EV118" s="445"/>
      <c r="EW118" s="445"/>
      <c r="EX118" s="445"/>
      <c r="EY118" s="445"/>
      <c r="EZ118" s="445"/>
      <c r="FA118" s="445"/>
      <c r="FB118" s="445"/>
    </row>
    <row r="119" spans="1:158" s="434" customFormat="1" ht="55.2" hidden="1" customHeight="1">
      <c r="A119" s="659"/>
      <c r="B119" s="520"/>
      <c r="C119" s="520"/>
      <c r="D119" s="519"/>
      <c r="E119" s="520"/>
      <c r="F119" s="520"/>
      <c r="G119" s="520"/>
      <c r="H119" s="520"/>
      <c r="I119" s="520"/>
      <c r="J119" s="520"/>
      <c r="K119" s="520"/>
      <c r="L119" s="520"/>
      <c r="M119" s="520"/>
      <c r="N119" s="520"/>
      <c r="O119" s="520"/>
      <c r="P119" s="520"/>
      <c r="Q119" s="520"/>
      <c r="R119" s="520"/>
      <c r="S119" s="520"/>
      <c r="T119" s="520"/>
      <c r="U119" s="520"/>
      <c r="V119" s="520"/>
      <c r="W119" s="520"/>
      <c r="X119" s="520"/>
      <c r="Y119" s="520"/>
      <c r="Z119" s="520"/>
      <c r="AA119" s="520"/>
      <c r="AB119" s="520"/>
      <c r="AC119" s="520"/>
      <c r="AD119" s="432"/>
      <c r="AE119" s="431"/>
      <c r="AF119" s="433"/>
      <c r="AG119" s="557" t="str">
        <f t="shared" si="33"/>
        <v/>
      </c>
      <c r="AH119" s="558" t="str">
        <f t="shared" si="34"/>
        <v/>
      </c>
      <c r="AI119" s="558" t="str">
        <f t="shared" si="35"/>
        <v/>
      </c>
      <c r="AJ119" s="558" t="str">
        <f t="shared" si="36"/>
        <v/>
      </c>
      <c r="AK119" s="558" t="str">
        <f t="shared" si="37"/>
        <v/>
      </c>
      <c r="AL119" s="558" t="str">
        <f t="shared" si="38"/>
        <v/>
      </c>
      <c r="AM119" s="558" t="str">
        <f t="shared" si="39"/>
        <v/>
      </c>
      <c r="AN119" s="558" t="str">
        <f t="shared" si="40"/>
        <v/>
      </c>
      <c r="AO119" s="557" t="str">
        <f t="shared" si="41"/>
        <v/>
      </c>
      <c r="AP119" s="557" t="str">
        <f t="shared" si="42"/>
        <v/>
      </c>
      <c r="AQ119" s="445"/>
      <c r="AR119" s="559" t="str">
        <f t="shared" si="43"/>
        <v/>
      </c>
      <c r="AS119" s="560" t="str">
        <f t="shared" si="57"/>
        <v/>
      </c>
      <c r="AT119" s="561" t="str">
        <f t="shared" si="44"/>
        <v/>
      </c>
      <c r="AU119" s="561" t="str">
        <f t="shared" si="45"/>
        <v/>
      </c>
      <c r="AV119" s="444"/>
      <c r="AW119" s="558" t="str">
        <f t="shared" si="50"/>
        <v/>
      </c>
      <c r="AX119" s="557" t="str">
        <f t="shared" si="51"/>
        <v/>
      </c>
      <c r="AY119" s="557" t="str">
        <f t="shared" si="52"/>
        <v/>
      </c>
      <c r="AZ119" s="444"/>
      <c r="BA119" s="562" t="str">
        <f t="shared" si="55"/>
        <v/>
      </c>
      <c r="BB119" s="445"/>
      <c r="BC119" s="563" t="str">
        <f t="shared" si="60"/>
        <v/>
      </c>
      <c r="BD119" s="563" t="str">
        <f t="shared" si="60"/>
        <v/>
      </c>
      <c r="BE119" s="563" t="str">
        <f t="shared" si="60"/>
        <v/>
      </c>
      <c r="BF119" s="563" t="str">
        <f t="shared" si="60"/>
        <v/>
      </c>
      <c r="BG119" s="563" t="str">
        <f t="shared" si="60"/>
        <v/>
      </c>
      <c r="BH119" s="563" t="str">
        <f t="shared" si="60"/>
        <v/>
      </c>
      <c r="BI119" s="563" t="str">
        <f t="shared" si="60"/>
        <v/>
      </c>
      <c r="BJ119" s="563" t="str">
        <f t="shared" si="60"/>
        <v/>
      </c>
      <c r="BK119" s="563" t="str">
        <f t="shared" si="60"/>
        <v/>
      </c>
      <c r="BL119" s="563" t="str">
        <f t="shared" si="60"/>
        <v/>
      </c>
      <c r="BM119" s="563" t="str">
        <f t="shared" si="60"/>
        <v/>
      </c>
      <c r="BN119" s="563" t="str">
        <f t="shared" si="53"/>
        <v/>
      </c>
      <c r="BO119" s="563" t="str">
        <f t="shared" si="53"/>
        <v/>
      </c>
      <c r="BP119" s="563" t="str">
        <f t="shared" si="53"/>
        <v/>
      </c>
      <c r="BQ119" s="563" t="str">
        <f t="shared" si="46"/>
        <v/>
      </c>
      <c r="BR119" s="563" t="str">
        <f t="shared" si="46"/>
        <v/>
      </c>
      <c r="BS119" s="563" t="str">
        <f t="shared" si="46"/>
        <v/>
      </c>
      <c r="BT119" s="563" t="str">
        <f t="shared" si="46"/>
        <v/>
      </c>
      <c r="BU119" s="563" t="str">
        <f t="shared" si="47"/>
        <v/>
      </c>
      <c r="BV119" s="563" t="str">
        <f t="shared" si="47"/>
        <v/>
      </c>
      <c r="BW119" s="563" t="str">
        <f t="shared" si="47"/>
        <v/>
      </c>
      <c r="BX119" s="563" t="str">
        <f t="shared" si="47"/>
        <v/>
      </c>
      <c r="BY119" s="563" t="str">
        <f t="shared" si="48"/>
        <v/>
      </c>
      <c r="BZ119" s="563" t="str">
        <f t="shared" si="48"/>
        <v/>
      </c>
      <c r="CA119" s="563" t="str">
        <f t="shared" si="48"/>
        <v/>
      </c>
      <c r="CB119" s="563" t="str">
        <f t="shared" si="48"/>
        <v/>
      </c>
      <c r="CC119" s="563" t="str">
        <f t="shared" si="49"/>
        <v/>
      </c>
      <c r="CD119" s="563" t="str">
        <f t="shared" si="49"/>
        <v/>
      </c>
      <c r="CE119" s="563" t="str">
        <f t="shared" si="49"/>
        <v/>
      </c>
      <c r="CF119" s="563" t="str">
        <f t="shared" si="49"/>
        <v/>
      </c>
      <c r="CG119" s="563" t="str">
        <f t="shared" si="60"/>
        <v/>
      </c>
      <c r="CH119" s="445"/>
      <c r="CI119" s="563" t="str">
        <f t="shared" si="59"/>
        <v/>
      </c>
      <c r="CJ119" s="563" t="str">
        <f t="shared" si="58"/>
        <v/>
      </c>
      <c r="CK119" s="563" t="str">
        <f t="shared" si="58"/>
        <v/>
      </c>
      <c r="CL119" s="563" t="str">
        <f t="shared" si="58"/>
        <v xml:space="preserve">
</v>
      </c>
      <c r="CM119" s="563" t="str">
        <f t="shared" si="58"/>
        <v xml:space="preserve">
</v>
      </c>
      <c r="CN119" s="563" t="str">
        <f t="shared" si="58"/>
        <v xml:space="preserve">
</v>
      </c>
      <c r="CO119" s="445"/>
      <c r="CP119" s="445"/>
      <c r="CQ119" s="445"/>
      <c r="CR119" s="445"/>
      <c r="CS119" s="445"/>
      <c r="CT119" s="445"/>
      <c r="CU119" s="445"/>
      <c r="CV119" s="445"/>
      <c r="CW119" s="445"/>
      <c r="CX119" s="445"/>
      <c r="CY119" s="445"/>
      <c r="CZ119" s="445"/>
      <c r="DA119" s="445"/>
      <c r="DB119" s="445"/>
      <c r="DC119" s="445"/>
      <c r="DD119" s="445"/>
      <c r="DE119" s="445"/>
      <c r="DF119" s="445"/>
      <c r="DG119" s="445"/>
      <c r="DH119" s="445"/>
      <c r="DI119" s="445"/>
      <c r="DJ119" s="445"/>
      <c r="DK119" s="445"/>
      <c r="DL119" s="445"/>
      <c r="DM119" s="445"/>
      <c r="DN119" s="445"/>
      <c r="DO119" s="445"/>
      <c r="DP119" s="445"/>
      <c r="DQ119" s="445"/>
      <c r="DR119" s="445"/>
      <c r="DS119" s="445"/>
      <c r="DT119" s="445"/>
      <c r="DU119" s="445"/>
      <c r="DV119" s="445"/>
      <c r="DW119" s="445"/>
      <c r="DX119" s="445"/>
      <c r="DY119" s="445"/>
      <c r="DZ119" s="445"/>
      <c r="EA119" s="445"/>
      <c r="EB119" s="445"/>
      <c r="EC119" s="445"/>
      <c r="ED119" s="445"/>
      <c r="EE119" s="445"/>
      <c r="EF119" s="445"/>
      <c r="EG119" s="445"/>
      <c r="EH119" s="445"/>
      <c r="EI119" s="445"/>
      <c r="EJ119" s="445"/>
      <c r="EK119" s="445"/>
      <c r="EL119" s="445"/>
      <c r="EM119" s="445"/>
      <c r="EN119" s="445"/>
      <c r="EO119" s="445"/>
      <c r="EP119" s="445"/>
      <c r="EQ119" s="445"/>
      <c r="ER119" s="445"/>
      <c r="ES119" s="445"/>
      <c r="ET119" s="445"/>
      <c r="EU119" s="445"/>
      <c r="EV119" s="445"/>
      <c r="EW119" s="445"/>
      <c r="EX119" s="445"/>
      <c r="EY119" s="445"/>
      <c r="EZ119" s="445"/>
      <c r="FA119" s="445"/>
      <c r="FB119" s="445"/>
    </row>
    <row r="120" spans="1:158" s="434" customFormat="1" ht="55.2" hidden="1" customHeight="1">
      <c r="A120" s="659"/>
      <c r="B120" s="520"/>
      <c r="C120" s="520"/>
      <c r="D120" s="519"/>
      <c r="E120" s="520"/>
      <c r="F120" s="520"/>
      <c r="G120" s="520"/>
      <c r="H120" s="520"/>
      <c r="I120" s="520"/>
      <c r="J120" s="520"/>
      <c r="K120" s="520"/>
      <c r="L120" s="520"/>
      <c r="M120" s="520"/>
      <c r="N120" s="520"/>
      <c r="O120" s="520"/>
      <c r="P120" s="520"/>
      <c r="Q120" s="520"/>
      <c r="R120" s="520"/>
      <c r="S120" s="520"/>
      <c r="T120" s="520"/>
      <c r="U120" s="520"/>
      <c r="V120" s="520"/>
      <c r="W120" s="520"/>
      <c r="X120" s="520"/>
      <c r="Y120" s="520"/>
      <c r="Z120" s="520"/>
      <c r="AA120" s="520"/>
      <c r="AB120" s="520"/>
      <c r="AC120" s="520"/>
      <c r="AD120" s="432"/>
      <c r="AE120" s="431"/>
      <c r="AF120" s="433"/>
      <c r="AG120" s="557" t="str">
        <f t="shared" si="33"/>
        <v/>
      </c>
      <c r="AH120" s="558" t="str">
        <f t="shared" si="34"/>
        <v/>
      </c>
      <c r="AI120" s="558" t="str">
        <f t="shared" si="35"/>
        <v/>
      </c>
      <c r="AJ120" s="558" t="str">
        <f t="shared" si="36"/>
        <v/>
      </c>
      <c r="AK120" s="558" t="str">
        <f t="shared" si="37"/>
        <v/>
      </c>
      <c r="AL120" s="558" t="str">
        <f t="shared" si="38"/>
        <v/>
      </c>
      <c r="AM120" s="558" t="str">
        <f t="shared" si="39"/>
        <v/>
      </c>
      <c r="AN120" s="558" t="str">
        <f t="shared" si="40"/>
        <v/>
      </c>
      <c r="AO120" s="557" t="str">
        <f t="shared" si="41"/>
        <v/>
      </c>
      <c r="AP120" s="557" t="str">
        <f t="shared" si="42"/>
        <v/>
      </c>
      <c r="AQ120" s="445"/>
      <c r="AR120" s="559" t="str">
        <f t="shared" si="43"/>
        <v/>
      </c>
      <c r="AS120" s="560" t="str">
        <f t="shared" si="57"/>
        <v/>
      </c>
      <c r="AT120" s="561" t="str">
        <f t="shared" si="44"/>
        <v/>
      </c>
      <c r="AU120" s="561" t="str">
        <f t="shared" si="45"/>
        <v/>
      </c>
      <c r="AV120" s="444"/>
      <c r="AW120" s="558" t="str">
        <f t="shared" si="50"/>
        <v/>
      </c>
      <c r="AX120" s="557" t="str">
        <f t="shared" si="51"/>
        <v/>
      </c>
      <c r="AY120" s="557" t="str">
        <f t="shared" si="52"/>
        <v/>
      </c>
      <c r="AZ120" s="444"/>
      <c r="BA120" s="562" t="str">
        <f t="shared" si="55"/>
        <v/>
      </c>
      <c r="BB120" s="445"/>
      <c r="BC120" s="563" t="str">
        <f t="shared" si="60"/>
        <v/>
      </c>
      <c r="BD120" s="563" t="str">
        <f t="shared" si="60"/>
        <v/>
      </c>
      <c r="BE120" s="563" t="str">
        <f t="shared" si="60"/>
        <v/>
      </c>
      <c r="BF120" s="563" t="str">
        <f t="shared" si="60"/>
        <v/>
      </c>
      <c r="BG120" s="563" t="str">
        <f t="shared" si="60"/>
        <v/>
      </c>
      <c r="BH120" s="563" t="str">
        <f t="shared" si="60"/>
        <v/>
      </c>
      <c r="BI120" s="563" t="str">
        <f t="shared" si="60"/>
        <v/>
      </c>
      <c r="BJ120" s="563" t="str">
        <f t="shared" si="60"/>
        <v/>
      </c>
      <c r="BK120" s="563" t="str">
        <f t="shared" si="60"/>
        <v/>
      </c>
      <c r="BL120" s="563" t="str">
        <f t="shared" si="60"/>
        <v/>
      </c>
      <c r="BM120" s="563" t="str">
        <f t="shared" si="60"/>
        <v/>
      </c>
      <c r="BN120" s="563" t="str">
        <f t="shared" si="53"/>
        <v/>
      </c>
      <c r="BO120" s="563" t="str">
        <f t="shared" si="53"/>
        <v/>
      </c>
      <c r="BP120" s="563" t="str">
        <f t="shared" si="53"/>
        <v/>
      </c>
      <c r="BQ120" s="563" t="str">
        <f t="shared" si="46"/>
        <v/>
      </c>
      <c r="BR120" s="563" t="str">
        <f t="shared" si="46"/>
        <v/>
      </c>
      <c r="BS120" s="563" t="str">
        <f t="shared" si="46"/>
        <v/>
      </c>
      <c r="BT120" s="563" t="str">
        <f t="shared" si="46"/>
        <v/>
      </c>
      <c r="BU120" s="563" t="str">
        <f t="shared" si="47"/>
        <v/>
      </c>
      <c r="BV120" s="563" t="str">
        <f t="shared" si="47"/>
        <v/>
      </c>
      <c r="BW120" s="563" t="str">
        <f t="shared" si="47"/>
        <v/>
      </c>
      <c r="BX120" s="563" t="str">
        <f t="shared" si="47"/>
        <v/>
      </c>
      <c r="BY120" s="563" t="str">
        <f t="shared" si="48"/>
        <v/>
      </c>
      <c r="BZ120" s="563" t="str">
        <f t="shared" si="48"/>
        <v/>
      </c>
      <c r="CA120" s="563" t="str">
        <f t="shared" si="48"/>
        <v/>
      </c>
      <c r="CB120" s="563" t="str">
        <f t="shared" si="48"/>
        <v/>
      </c>
      <c r="CC120" s="563" t="str">
        <f t="shared" si="49"/>
        <v/>
      </c>
      <c r="CD120" s="563" t="str">
        <f t="shared" si="49"/>
        <v/>
      </c>
      <c r="CE120" s="563" t="str">
        <f t="shared" si="49"/>
        <v/>
      </c>
      <c r="CF120" s="563" t="str">
        <f t="shared" si="49"/>
        <v/>
      </c>
      <c r="CG120" s="563" t="str">
        <f t="shared" si="60"/>
        <v/>
      </c>
      <c r="CH120" s="445"/>
      <c r="CI120" s="563" t="str">
        <f t="shared" si="59"/>
        <v/>
      </c>
      <c r="CJ120" s="563" t="str">
        <f t="shared" si="58"/>
        <v/>
      </c>
      <c r="CK120" s="563" t="str">
        <f t="shared" si="58"/>
        <v/>
      </c>
      <c r="CL120" s="563" t="str">
        <f t="shared" si="58"/>
        <v xml:space="preserve">
</v>
      </c>
      <c r="CM120" s="563" t="str">
        <f t="shared" si="58"/>
        <v xml:space="preserve">
</v>
      </c>
      <c r="CN120" s="563" t="str">
        <f t="shared" si="58"/>
        <v xml:space="preserve">
</v>
      </c>
      <c r="CO120" s="445"/>
      <c r="CP120" s="445"/>
      <c r="CQ120" s="445"/>
      <c r="CR120" s="445"/>
      <c r="CS120" s="445"/>
      <c r="CT120" s="445"/>
      <c r="CU120" s="445"/>
      <c r="CV120" s="445"/>
      <c r="CW120" s="445"/>
      <c r="CX120" s="445"/>
      <c r="CY120" s="445"/>
      <c r="CZ120" s="445"/>
      <c r="DA120" s="445"/>
      <c r="DB120" s="445"/>
      <c r="DC120" s="445"/>
      <c r="DD120" s="445"/>
      <c r="DE120" s="445"/>
      <c r="DF120" s="445"/>
      <c r="DG120" s="445"/>
      <c r="DH120" s="445"/>
      <c r="DI120" s="445"/>
      <c r="DJ120" s="445"/>
      <c r="DK120" s="445"/>
      <c r="DL120" s="445"/>
      <c r="DM120" s="445"/>
      <c r="DN120" s="445"/>
      <c r="DO120" s="445"/>
      <c r="DP120" s="445"/>
      <c r="DQ120" s="445"/>
      <c r="DR120" s="445"/>
      <c r="DS120" s="445"/>
      <c r="DT120" s="445"/>
      <c r="DU120" s="445"/>
      <c r="DV120" s="445"/>
      <c r="DW120" s="445"/>
      <c r="DX120" s="445"/>
      <c r="DY120" s="445"/>
      <c r="DZ120" s="445"/>
      <c r="EA120" s="445"/>
      <c r="EB120" s="445"/>
      <c r="EC120" s="445"/>
      <c r="ED120" s="445"/>
      <c r="EE120" s="445"/>
      <c r="EF120" s="445"/>
      <c r="EG120" s="445"/>
      <c r="EH120" s="445"/>
      <c r="EI120" s="445"/>
      <c r="EJ120" s="445"/>
      <c r="EK120" s="445"/>
      <c r="EL120" s="445"/>
      <c r="EM120" s="445"/>
      <c r="EN120" s="445"/>
      <c r="EO120" s="445"/>
      <c r="EP120" s="445"/>
      <c r="EQ120" s="445"/>
      <c r="ER120" s="445"/>
      <c r="ES120" s="445"/>
      <c r="ET120" s="445"/>
      <c r="EU120" s="445"/>
      <c r="EV120" s="445"/>
      <c r="EW120" s="445"/>
      <c r="EX120" s="445"/>
      <c r="EY120" s="445"/>
      <c r="EZ120" s="445"/>
      <c r="FA120" s="445"/>
      <c r="FB120" s="445"/>
    </row>
    <row r="121" spans="1:158" s="463" customFormat="1" ht="55.2" hidden="1" customHeight="1">
      <c r="A121" s="659"/>
      <c r="B121" s="520"/>
      <c r="C121" s="520"/>
      <c r="D121" s="519"/>
      <c r="E121" s="520"/>
      <c r="F121" s="520"/>
      <c r="G121" s="520"/>
      <c r="H121" s="520"/>
      <c r="I121" s="520"/>
      <c r="J121" s="520"/>
      <c r="K121" s="520"/>
      <c r="L121" s="520"/>
      <c r="M121" s="520"/>
      <c r="N121" s="520"/>
      <c r="O121" s="520"/>
      <c r="P121" s="520"/>
      <c r="Q121" s="520"/>
      <c r="R121" s="520"/>
      <c r="S121" s="520"/>
      <c r="T121" s="520"/>
      <c r="U121" s="520"/>
      <c r="V121" s="520"/>
      <c r="W121" s="520"/>
      <c r="X121" s="520"/>
      <c r="Y121" s="520"/>
      <c r="Z121" s="520"/>
      <c r="AA121" s="520"/>
      <c r="AB121" s="520"/>
      <c r="AC121" s="520"/>
      <c r="AD121" s="432"/>
      <c r="AE121" s="431"/>
      <c r="AF121" s="433"/>
      <c r="AG121" s="557" t="str">
        <f t="shared" si="33"/>
        <v/>
      </c>
      <c r="AH121" s="558" t="str">
        <f t="shared" si="34"/>
        <v/>
      </c>
      <c r="AI121" s="558" t="str">
        <f t="shared" si="35"/>
        <v/>
      </c>
      <c r="AJ121" s="558" t="str">
        <f t="shared" si="36"/>
        <v/>
      </c>
      <c r="AK121" s="558" t="str">
        <f t="shared" si="37"/>
        <v/>
      </c>
      <c r="AL121" s="558" t="str">
        <f t="shared" si="38"/>
        <v/>
      </c>
      <c r="AM121" s="558" t="str">
        <f t="shared" si="39"/>
        <v/>
      </c>
      <c r="AN121" s="558" t="str">
        <f t="shared" si="40"/>
        <v/>
      </c>
      <c r="AO121" s="557" t="str">
        <f t="shared" si="41"/>
        <v/>
      </c>
      <c r="AP121" s="557" t="str">
        <f t="shared" si="42"/>
        <v/>
      </c>
      <c r="AQ121" s="445"/>
      <c r="AR121" s="559" t="str">
        <f t="shared" si="43"/>
        <v/>
      </c>
      <c r="AS121" s="560" t="str">
        <f t="shared" si="57"/>
        <v/>
      </c>
      <c r="AT121" s="561" t="str">
        <f t="shared" si="44"/>
        <v/>
      </c>
      <c r="AU121" s="561" t="str">
        <f t="shared" si="45"/>
        <v/>
      </c>
      <c r="AV121" s="444"/>
      <c r="AW121" s="558" t="str">
        <f t="shared" si="50"/>
        <v/>
      </c>
      <c r="AX121" s="557" t="str">
        <f t="shared" si="51"/>
        <v/>
      </c>
      <c r="AY121" s="557" t="str">
        <f t="shared" si="52"/>
        <v/>
      </c>
      <c r="AZ121" s="444"/>
      <c r="BA121" s="562" t="str">
        <f t="shared" si="55"/>
        <v/>
      </c>
      <c r="BB121" s="445"/>
      <c r="BC121" s="563" t="str">
        <f t="shared" si="60"/>
        <v/>
      </c>
      <c r="BD121" s="563" t="str">
        <f t="shared" si="60"/>
        <v/>
      </c>
      <c r="BE121" s="563" t="str">
        <f t="shared" si="60"/>
        <v/>
      </c>
      <c r="BF121" s="563" t="str">
        <f t="shared" si="60"/>
        <v/>
      </c>
      <c r="BG121" s="563" t="str">
        <f t="shared" si="60"/>
        <v/>
      </c>
      <c r="BH121" s="563" t="str">
        <f t="shared" si="60"/>
        <v/>
      </c>
      <c r="BI121" s="563" t="str">
        <f t="shared" si="60"/>
        <v/>
      </c>
      <c r="BJ121" s="563" t="str">
        <f t="shared" si="60"/>
        <v/>
      </c>
      <c r="BK121" s="563" t="str">
        <f t="shared" si="60"/>
        <v/>
      </c>
      <c r="BL121" s="563" t="str">
        <f t="shared" si="60"/>
        <v/>
      </c>
      <c r="BM121" s="563" t="str">
        <f t="shared" si="60"/>
        <v/>
      </c>
      <c r="BN121" s="563" t="str">
        <f t="shared" si="53"/>
        <v/>
      </c>
      <c r="BO121" s="563" t="str">
        <f t="shared" si="53"/>
        <v/>
      </c>
      <c r="BP121" s="563" t="str">
        <f t="shared" si="53"/>
        <v/>
      </c>
      <c r="BQ121" s="563" t="str">
        <f t="shared" si="46"/>
        <v/>
      </c>
      <c r="BR121" s="563" t="str">
        <f t="shared" si="46"/>
        <v/>
      </c>
      <c r="BS121" s="563" t="str">
        <f t="shared" si="46"/>
        <v/>
      </c>
      <c r="BT121" s="563" t="str">
        <f t="shared" si="46"/>
        <v/>
      </c>
      <c r="BU121" s="563" t="str">
        <f t="shared" si="47"/>
        <v/>
      </c>
      <c r="BV121" s="563" t="str">
        <f t="shared" si="47"/>
        <v/>
      </c>
      <c r="BW121" s="563" t="str">
        <f t="shared" si="47"/>
        <v/>
      </c>
      <c r="BX121" s="563" t="str">
        <f t="shared" si="47"/>
        <v/>
      </c>
      <c r="BY121" s="563" t="str">
        <f t="shared" si="48"/>
        <v/>
      </c>
      <c r="BZ121" s="563" t="str">
        <f t="shared" si="48"/>
        <v/>
      </c>
      <c r="CA121" s="563" t="str">
        <f t="shared" si="48"/>
        <v/>
      </c>
      <c r="CB121" s="563" t="str">
        <f t="shared" si="48"/>
        <v/>
      </c>
      <c r="CC121" s="563" t="str">
        <f t="shared" si="49"/>
        <v/>
      </c>
      <c r="CD121" s="563" t="str">
        <f t="shared" si="49"/>
        <v/>
      </c>
      <c r="CE121" s="563" t="str">
        <f t="shared" si="49"/>
        <v/>
      </c>
      <c r="CF121" s="563" t="str">
        <f t="shared" si="49"/>
        <v/>
      </c>
      <c r="CG121" s="563" t="str">
        <f t="shared" si="60"/>
        <v/>
      </c>
      <c r="CH121" s="445"/>
      <c r="CI121" s="563" t="str">
        <f t="shared" si="59"/>
        <v/>
      </c>
      <c r="CJ121" s="563" t="str">
        <f t="shared" si="58"/>
        <v/>
      </c>
      <c r="CK121" s="563" t="str">
        <f t="shared" si="58"/>
        <v/>
      </c>
      <c r="CL121" s="563" t="str">
        <f t="shared" si="58"/>
        <v xml:space="preserve">
</v>
      </c>
      <c r="CM121" s="563" t="str">
        <f t="shared" si="58"/>
        <v xml:space="preserve">
</v>
      </c>
      <c r="CN121" s="563" t="str">
        <f t="shared" si="58"/>
        <v xml:space="preserve">
</v>
      </c>
      <c r="CO121" s="444"/>
      <c r="CP121" s="444"/>
      <c r="CQ121" s="444"/>
      <c r="CR121" s="444"/>
      <c r="CS121" s="444"/>
      <c r="CT121" s="444"/>
      <c r="CU121" s="444"/>
      <c r="CV121" s="444"/>
      <c r="CW121" s="444"/>
      <c r="CX121" s="444"/>
      <c r="CY121" s="444"/>
      <c r="CZ121" s="444"/>
      <c r="DA121" s="444"/>
      <c r="DB121" s="444"/>
      <c r="DC121" s="444"/>
      <c r="DD121" s="444"/>
      <c r="DE121" s="444"/>
      <c r="DF121" s="444"/>
      <c r="DG121" s="444"/>
      <c r="DH121" s="444"/>
      <c r="DI121" s="444"/>
      <c r="DJ121" s="444"/>
      <c r="DK121" s="444"/>
      <c r="DL121" s="444"/>
      <c r="DM121" s="444"/>
      <c r="DN121" s="444"/>
      <c r="DO121" s="444"/>
      <c r="DP121" s="444"/>
      <c r="DQ121" s="444"/>
      <c r="DR121" s="444"/>
      <c r="DS121" s="444"/>
      <c r="DT121" s="444"/>
      <c r="DU121" s="444"/>
      <c r="DV121" s="444"/>
      <c r="DW121" s="444"/>
      <c r="DX121" s="444"/>
      <c r="DY121" s="444"/>
      <c r="DZ121" s="444"/>
      <c r="EA121" s="444"/>
      <c r="EB121" s="444"/>
      <c r="EC121" s="444"/>
      <c r="ED121" s="444"/>
      <c r="EE121" s="444"/>
      <c r="EF121" s="444"/>
      <c r="EG121" s="444"/>
      <c r="EH121" s="444"/>
      <c r="EI121" s="444"/>
      <c r="EJ121" s="444"/>
      <c r="EK121" s="444"/>
      <c r="EL121" s="444"/>
      <c r="EM121" s="444"/>
      <c r="EN121" s="444"/>
      <c r="EO121" s="444"/>
      <c r="EP121" s="444"/>
      <c r="EQ121" s="444"/>
      <c r="ER121" s="444"/>
      <c r="ES121" s="444"/>
      <c r="ET121" s="444"/>
      <c r="EU121" s="444"/>
      <c r="EV121" s="444"/>
      <c r="EW121" s="444"/>
      <c r="EX121" s="444"/>
      <c r="EY121" s="444"/>
      <c r="EZ121" s="444"/>
      <c r="FA121" s="444"/>
      <c r="FB121" s="444"/>
    </row>
    <row r="122" spans="1:158" s="463" customFormat="1" ht="55.2" hidden="1" customHeight="1">
      <c r="A122" s="659"/>
      <c r="B122" s="520"/>
      <c r="C122" s="520"/>
      <c r="D122" s="519"/>
      <c r="E122" s="520"/>
      <c r="F122" s="520"/>
      <c r="G122" s="520"/>
      <c r="H122" s="520"/>
      <c r="I122" s="520"/>
      <c r="J122" s="520"/>
      <c r="K122" s="520"/>
      <c r="L122" s="520"/>
      <c r="M122" s="520"/>
      <c r="N122" s="520"/>
      <c r="O122" s="520"/>
      <c r="P122" s="520"/>
      <c r="Q122" s="520"/>
      <c r="R122" s="520"/>
      <c r="S122" s="520"/>
      <c r="T122" s="520"/>
      <c r="U122" s="520"/>
      <c r="V122" s="520"/>
      <c r="W122" s="520"/>
      <c r="X122" s="520"/>
      <c r="Y122" s="520"/>
      <c r="Z122" s="520"/>
      <c r="AA122" s="520"/>
      <c r="AB122" s="520"/>
      <c r="AC122" s="520"/>
      <c r="AD122" s="432"/>
      <c r="AE122" s="431"/>
      <c r="AF122" s="433"/>
      <c r="AG122" s="557" t="str">
        <f t="shared" si="33"/>
        <v/>
      </c>
      <c r="AH122" s="558" t="str">
        <f t="shared" si="34"/>
        <v/>
      </c>
      <c r="AI122" s="558" t="str">
        <f t="shared" si="35"/>
        <v/>
      </c>
      <c r="AJ122" s="558" t="str">
        <f t="shared" si="36"/>
        <v/>
      </c>
      <c r="AK122" s="558" t="str">
        <f t="shared" si="37"/>
        <v/>
      </c>
      <c r="AL122" s="558" t="str">
        <f t="shared" si="38"/>
        <v/>
      </c>
      <c r="AM122" s="558" t="str">
        <f t="shared" si="39"/>
        <v/>
      </c>
      <c r="AN122" s="558" t="str">
        <f t="shared" si="40"/>
        <v/>
      </c>
      <c r="AO122" s="557" t="str">
        <f t="shared" si="41"/>
        <v/>
      </c>
      <c r="AP122" s="557" t="str">
        <f t="shared" si="42"/>
        <v/>
      </c>
      <c r="AQ122" s="445"/>
      <c r="AR122" s="559" t="str">
        <f t="shared" si="43"/>
        <v/>
      </c>
      <c r="AS122" s="560" t="str">
        <f t="shared" si="57"/>
        <v/>
      </c>
      <c r="AT122" s="561" t="str">
        <f t="shared" si="44"/>
        <v/>
      </c>
      <c r="AU122" s="561" t="str">
        <f t="shared" si="45"/>
        <v/>
      </c>
      <c r="AV122" s="444"/>
      <c r="AW122" s="558" t="str">
        <f t="shared" si="50"/>
        <v/>
      </c>
      <c r="AX122" s="557" t="str">
        <f t="shared" si="51"/>
        <v/>
      </c>
      <c r="AY122" s="557" t="str">
        <f t="shared" si="52"/>
        <v/>
      </c>
      <c r="AZ122" s="444"/>
      <c r="BA122" s="562" t="str">
        <f t="shared" si="55"/>
        <v/>
      </c>
      <c r="BB122" s="445"/>
      <c r="BC122" s="563" t="str">
        <f t="shared" si="60"/>
        <v/>
      </c>
      <c r="BD122" s="563" t="str">
        <f t="shared" si="60"/>
        <v/>
      </c>
      <c r="BE122" s="563" t="str">
        <f t="shared" si="60"/>
        <v/>
      </c>
      <c r="BF122" s="563" t="str">
        <f t="shared" si="60"/>
        <v/>
      </c>
      <c r="BG122" s="563" t="str">
        <f t="shared" si="60"/>
        <v/>
      </c>
      <c r="BH122" s="563" t="str">
        <f t="shared" si="60"/>
        <v/>
      </c>
      <c r="BI122" s="563" t="str">
        <f t="shared" si="60"/>
        <v/>
      </c>
      <c r="BJ122" s="563" t="str">
        <f t="shared" si="60"/>
        <v/>
      </c>
      <c r="BK122" s="563" t="str">
        <f t="shared" si="60"/>
        <v/>
      </c>
      <c r="BL122" s="563" t="str">
        <f t="shared" si="60"/>
        <v/>
      </c>
      <c r="BM122" s="563" t="str">
        <f t="shared" si="60"/>
        <v/>
      </c>
      <c r="BN122" s="563" t="str">
        <f t="shared" si="53"/>
        <v/>
      </c>
      <c r="BO122" s="563" t="str">
        <f t="shared" si="53"/>
        <v/>
      </c>
      <c r="BP122" s="563" t="str">
        <f t="shared" si="53"/>
        <v/>
      </c>
      <c r="BQ122" s="563" t="str">
        <f t="shared" si="46"/>
        <v/>
      </c>
      <c r="BR122" s="563" t="str">
        <f t="shared" si="46"/>
        <v/>
      </c>
      <c r="BS122" s="563" t="str">
        <f t="shared" si="46"/>
        <v/>
      </c>
      <c r="BT122" s="563" t="str">
        <f t="shared" si="46"/>
        <v/>
      </c>
      <c r="BU122" s="563" t="str">
        <f t="shared" si="47"/>
        <v/>
      </c>
      <c r="BV122" s="563" t="str">
        <f t="shared" si="47"/>
        <v/>
      </c>
      <c r="BW122" s="563" t="str">
        <f t="shared" si="47"/>
        <v/>
      </c>
      <c r="BX122" s="563" t="str">
        <f t="shared" si="47"/>
        <v/>
      </c>
      <c r="BY122" s="563" t="str">
        <f t="shared" si="48"/>
        <v/>
      </c>
      <c r="BZ122" s="563" t="str">
        <f t="shared" si="48"/>
        <v/>
      </c>
      <c r="CA122" s="563" t="str">
        <f t="shared" si="48"/>
        <v/>
      </c>
      <c r="CB122" s="563" t="str">
        <f t="shared" si="48"/>
        <v/>
      </c>
      <c r="CC122" s="563" t="str">
        <f t="shared" si="49"/>
        <v/>
      </c>
      <c r="CD122" s="563" t="str">
        <f t="shared" si="49"/>
        <v/>
      </c>
      <c r="CE122" s="563" t="str">
        <f t="shared" si="49"/>
        <v/>
      </c>
      <c r="CF122" s="563" t="str">
        <f t="shared" si="49"/>
        <v/>
      </c>
      <c r="CG122" s="563" t="str">
        <f t="shared" si="60"/>
        <v/>
      </c>
      <c r="CH122" s="445"/>
      <c r="CI122" s="563" t="str">
        <f t="shared" si="59"/>
        <v/>
      </c>
      <c r="CJ122" s="563" t="str">
        <f t="shared" si="58"/>
        <v/>
      </c>
      <c r="CK122" s="563" t="str">
        <f t="shared" si="58"/>
        <v/>
      </c>
      <c r="CL122" s="563" t="str">
        <f t="shared" si="58"/>
        <v xml:space="preserve">
</v>
      </c>
      <c r="CM122" s="563" t="str">
        <f t="shared" si="58"/>
        <v xml:space="preserve">
</v>
      </c>
      <c r="CN122" s="563" t="str">
        <f t="shared" si="58"/>
        <v xml:space="preserve">
</v>
      </c>
      <c r="CO122" s="444"/>
      <c r="CP122" s="444"/>
      <c r="CQ122" s="444"/>
      <c r="CR122" s="444"/>
      <c r="CS122" s="444"/>
      <c r="CT122" s="444"/>
      <c r="CU122" s="444"/>
      <c r="CV122" s="444"/>
      <c r="CW122" s="444"/>
      <c r="CX122" s="444"/>
      <c r="CY122" s="444"/>
      <c r="CZ122" s="444"/>
      <c r="DA122" s="444"/>
      <c r="DB122" s="444"/>
      <c r="DC122" s="444"/>
      <c r="DD122" s="444"/>
      <c r="DE122" s="444"/>
      <c r="DF122" s="444"/>
      <c r="DG122" s="444"/>
      <c r="DH122" s="444"/>
      <c r="DI122" s="444"/>
      <c r="DJ122" s="444"/>
      <c r="DK122" s="444"/>
      <c r="DL122" s="444"/>
      <c r="DM122" s="444"/>
      <c r="DN122" s="444"/>
      <c r="DO122" s="444"/>
      <c r="DP122" s="444"/>
      <c r="DQ122" s="444"/>
      <c r="DR122" s="444"/>
      <c r="DS122" s="444"/>
      <c r="DT122" s="444"/>
      <c r="DU122" s="444"/>
      <c r="DV122" s="444"/>
      <c r="DW122" s="444"/>
      <c r="DX122" s="444"/>
      <c r="DY122" s="444"/>
      <c r="DZ122" s="444"/>
      <c r="EA122" s="444"/>
      <c r="EB122" s="444"/>
      <c r="EC122" s="444"/>
      <c r="ED122" s="444"/>
      <c r="EE122" s="444"/>
      <c r="EF122" s="444"/>
      <c r="EG122" s="444"/>
      <c r="EH122" s="444"/>
      <c r="EI122" s="444"/>
      <c r="EJ122" s="444"/>
      <c r="EK122" s="444"/>
      <c r="EL122" s="444"/>
      <c r="EM122" s="444"/>
      <c r="EN122" s="444"/>
      <c r="EO122" s="444"/>
      <c r="EP122" s="444"/>
      <c r="EQ122" s="444"/>
      <c r="ER122" s="444"/>
      <c r="ES122" s="444"/>
      <c r="ET122" s="444"/>
      <c r="EU122" s="444"/>
      <c r="EV122" s="444"/>
      <c r="EW122" s="444"/>
      <c r="EX122" s="444"/>
      <c r="EY122" s="444"/>
      <c r="EZ122" s="444"/>
      <c r="FA122" s="444"/>
      <c r="FB122" s="444"/>
    </row>
    <row r="123" spans="1:158" s="434" customFormat="1" ht="55.2" hidden="1" customHeight="1">
      <c r="A123" s="659"/>
      <c r="B123" s="520"/>
      <c r="C123" s="520"/>
      <c r="D123" s="519"/>
      <c r="E123" s="520"/>
      <c r="F123" s="520"/>
      <c r="G123" s="520"/>
      <c r="H123" s="520"/>
      <c r="I123" s="520"/>
      <c r="J123" s="520"/>
      <c r="K123" s="520"/>
      <c r="L123" s="520"/>
      <c r="M123" s="520"/>
      <c r="N123" s="520"/>
      <c r="O123" s="520"/>
      <c r="P123" s="520"/>
      <c r="Q123" s="520"/>
      <c r="R123" s="520"/>
      <c r="S123" s="520"/>
      <c r="T123" s="520"/>
      <c r="U123" s="520"/>
      <c r="V123" s="520"/>
      <c r="W123" s="520"/>
      <c r="X123" s="520"/>
      <c r="Y123" s="520"/>
      <c r="Z123" s="520"/>
      <c r="AA123" s="520"/>
      <c r="AB123" s="520"/>
      <c r="AC123" s="520"/>
      <c r="AD123" s="432"/>
      <c r="AE123" s="431"/>
      <c r="AF123" s="433"/>
      <c r="AG123" s="557" t="str">
        <f t="shared" si="33"/>
        <v/>
      </c>
      <c r="AH123" s="558" t="str">
        <f t="shared" si="34"/>
        <v/>
      </c>
      <c r="AI123" s="558" t="str">
        <f t="shared" si="35"/>
        <v/>
      </c>
      <c r="AJ123" s="558" t="str">
        <f t="shared" si="36"/>
        <v/>
      </c>
      <c r="AK123" s="558" t="str">
        <f t="shared" si="37"/>
        <v/>
      </c>
      <c r="AL123" s="558" t="str">
        <f t="shared" si="38"/>
        <v/>
      </c>
      <c r="AM123" s="558" t="str">
        <f t="shared" si="39"/>
        <v/>
      </c>
      <c r="AN123" s="558" t="str">
        <f t="shared" si="40"/>
        <v/>
      </c>
      <c r="AO123" s="557" t="str">
        <f t="shared" si="41"/>
        <v/>
      </c>
      <c r="AP123" s="557" t="str">
        <f t="shared" si="42"/>
        <v/>
      </c>
      <c r="AQ123" s="445"/>
      <c r="AR123" s="559" t="str">
        <f t="shared" si="43"/>
        <v/>
      </c>
      <c r="AS123" s="560" t="str">
        <f t="shared" si="57"/>
        <v/>
      </c>
      <c r="AT123" s="561" t="str">
        <f t="shared" si="44"/>
        <v/>
      </c>
      <c r="AU123" s="561" t="str">
        <f t="shared" si="45"/>
        <v/>
      </c>
      <c r="AV123" s="444"/>
      <c r="AW123" s="558" t="str">
        <f t="shared" si="50"/>
        <v/>
      </c>
      <c r="AX123" s="557" t="str">
        <f t="shared" si="51"/>
        <v/>
      </c>
      <c r="AY123" s="557" t="str">
        <f t="shared" si="52"/>
        <v/>
      </c>
      <c r="AZ123" s="444"/>
      <c r="BA123" s="562" t="str">
        <f t="shared" si="55"/>
        <v/>
      </c>
      <c r="BB123" s="445"/>
      <c r="BC123" s="563" t="str">
        <f t="shared" si="60"/>
        <v/>
      </c>
      <c r="BD123" s="563" t="str">
        <f t="shared" si="60"/>
        <v/>
      </c>
      <c r="BE123" s="563" t="str">
        <f t="shared" si="60"/>
        <v/>
      </c>
      <c r="BF123" s="563" t="str">
        <f t="shared" si="60"/>
        <v/>
      </c>
      <c r="BG123" s="563" t="str">
        <f t="shared" si="60"/>
        <v/>
      </c>
      <c r="BH123" s="563" t="str">
        <f t="shared" si="60"/>
        <v/>
      </c>
      <c r="BI123" s="563" t="str">
        <f t="shared" si="60"/>
        <v/>
      </c>
      <c r="BJ123" s="563" t="str">
        <f t="shared" si="60"/>
        <v/>
      </c>
      <c r="BK123" s="563" t="str">
        <f t="shared" si="60"/>
        <v/>
      </c>
      <c r="BL123" s="563" t="str">
        <f t="shared" si="60"/>
        <v/>
      </c>
      <c r="BM123" s="563" t="str">
        <f t="shared" si="60"/>
        <v/>
      </c>
      <c r="BN123" s="563" t="str">
        <f t="shared" si="53"/>
        <v/>
      </c>
      <c r="BO123" s="563" t="str">
        <f t="shared" si="53"/>
        <v/>
      </c>
      <c r="BP123" s="563" t="str">
        <f t="shared" si="53"/>
        <v/>
      </c>
      <c r="BQ123" s="563" t="str">
        <f t="shared" si="46"/>
        <v/>
      </c>
      <c r="BR123" s="563" t="str">
        <f t="shared" si="46"/>
        <v/>
      </c>
      <c r="BS123" s="563" t="str">
        <f t="shared" si="46"/>
        <v/>
      </c>
      <c r="BT123" s="563" t="str">
        <f t="shared" si="46"/>
        <v/>
      </c>
      <c r="BU123" s="563" t="str">
        <f t="shared" si="47"/>
        <v/>
      </c>
      <c r="BV123" s="563" t="str">
        <f t="shared" si="47"/>
        <v/>
      </c>
      <c r="BW123" s="563" t="str">
        <f t="shared" si="47"/>
        <v/>
      </c>
      <c r="BX123" s="563" t="str">
        <f t="shared" si="47"/>
        <v/>
      </c>
      <c r="BY123" s="563" t="str">
        <f t="shared" si="48"/>
        <v/>
      </c>
      <c r="BZ123" s="563" t="str">
        <f t="shared" si="48"/>
        <v/>
      </c>
      <c r="CA123" s="563" t="str">
        <f t="shared" si="48"/>
        <v/>
      </c>
      <c r="CB123" s="563" t="str">
        <f t="shared" si="48"/>
        <v/>
      </c>
      <c r="CC123" s="563" t="str">
        <f t="shared" si="49"/>
        <v/>
      </c>
      <c r="CD123" s="563" t="str">
        <f t="shared" si="49"/>
        <v/>
      </c>
      <c r="CE123" s="563" t="str">
        <f t="shared" si="49"/>
        <v/>
      </c>
      <c r="CF123" s="563" t="str">
        <f t="shared" si="49"/>
        <v/>
      </c>
      <c r="CG123" s="563" t="str">
        <f t="shared" si="60"/>
        <v/>
      </c>
      <c r="CH123" s="445"/>
      <c r="CI123" s="563" t="str">
        <f t="shared" si="59"/>
        <v/>
      </c>
      <c r="CJ123" s="563" t="str">
        <f t="shared" si="58"/>
        <v/>
      </c>
      <c r="CK123" s="563" t="str">
        <f t="shared" si="58"/>
        <v/>
      </c>
      <c r="CL123" s="563" t="str">
        <f t="shared" si="58"/>
        <v xml:space="preserve">
</v>
      </c>
      <c r="CM123" s="563" t="str">
        <f t="shared" si="58"/>
        <v xml:space="preserve">
</v>
      </c>
      <c r="CN123" s="563" t="str">
        <f t="shared" si="58"/>
        <v xml:space="preserve">
</v>
      </c>
      <c r="CO123" s="445"/>
      <c r="CP123" s="445"/>
      <c r="CQ123" s="445"/>
      <c r="CR123" s="445"/>
      <c r="CS123" s="445"/>
      <c r="CT123" s="445"/>
      <c r="CU123" s="445"/>
      <c r="CV123" s="445"/>
      <c r="CW123" s="445"/>
      <c r="CX123" s="445"/>
      <c r="CY123" s="445"/>
      <c r="CZ123" s="445"/>
      <c r="DA123" s="445"/>
      <c r="DB123" s="445"/>
      <c r="DC123" s="445"/>
      <c r="DD123" s="445"/>
      <c r="DE123" s="445"/>
      <c r="DF123" s="445"/>
      <c r="DG123" s="445"/>
      <c r="DH123" s="445"/>
      <c r="DI123" s="445"/>
      <c r="DJ123" s="445"/>
      <c r="DK123" s="445"/>
      <c r="DL123" s="445"/>
      <c r="DM123" s="445"/>
      <c r="DN123" s="445"/>
      <c r="DO123" s="445"/>
      <c r="DP123" s="445"/>
      <c r="DQ123" s="445"/>
      <c r="DR123" s="445"/>
      <c r="DS123" s="445"/>
      <c r="DT123" s="445"/>
      <c r="DU123" s="445"/>
      <c r="DV123" s="445"/>
      <c r="DW123" s="445"/>
      <c r="DX123" s="445"/>
      <c r="DY123" s="445"/>
      <c r="DZ123" s="445"/>
      <c r="EA123" s="445"/>
      <c r="EB123" s="445"/>
      <c r="EC123" s="445"/>
      <c r="ED123" s="445"/>
      <c r="EE123" s="445"/>
      <c r="EF123" s="445"/>
      <c r="EG123" s="445"/>
      <c r="EH123" s="445"/>
      <c r="EI123" s="445"/>
      <c r="EJ123" s="445"/>
      <c r="EK123" s="445"/>
      <c r="EL123" s="445"/>
      <c r="EM123" s="445"/>
      <c r="EN123" s="445"/>
      <c r="EO123" s="445"/>
      <c r="EP123" s="445"/>
      <c r="EQ123" s="445"/>
      <c r="ER123" s="445"/>
      <c r="ES123" s="445"/>
      <c r="ET123" s="445"/>
      <c r="EU123" s="445"/>
      <c r="EV123" s="445"/>
      <c r="EW123" s="445"/>
      <c r="EX123" s="445"/>
      <c r="EY123" s="445"/>
      <c r="EZ123" s="445"/>
      <c r="FA123" s="445"/>
      <c r="FB123" s="445"/>
    </row>
    <row r="124" spans="1:158" s="434" customFormat="1" ht="55.2" hidden="1" customHeight="1">
      <c r="A124" s="659"/>
      <c r="B124" s="520"/>
      <c r="C124" s="520"/>
      <c r="D124" s="519"/>
      <c r="E124" s="520"/>
      <c r="F124" s="520"/>
      <c r="G124" s="520"/>
      <c r="H124" s="520"/>
      <c r="I124" s="520"/>
      <c r="J124" s="520"/>
      <c r="K124" s="520"/>
      <c r="L124" s="520"/>
      <c r="M124" s="520"/>
      <c r="N124" s="520"/>
      <c r="O124" s="520"/>
      <c r="P124" s="520"/>
      <c r="Q124" s="520"/>
      <c r="R124" s="520"/>
      <c r="S124" s="520"/>
      <c r="T124" s="520"/>
      <c r="U124" s="520"/>
      <c r="V124" s="520"/>
      <c r="W124" s="520"/>
      <c r="X124" s="520"/>
      <c r="Y124" s="520"/>
      <c r="Z124" s="520"/>
      <c r="AA124" s="520"/>
      <c r="AB124" s="520"/>
      <c r="AC124" s="520"/>
      <c r="AD124" s="432"/>
      <c r="AE124" s="431"/>
      <c r="AF124" s="433"/>
      <c r="AG124" s="557" t="str">
        <f t="shared" si="33"/>
        <v/>
      </c>
      <c r="AH124" s="558" t="str">
        <f t="shared" si="34"/>
        <v/>
      </c>
      <c r="AI124" s="558" t="str">
        <f t="shared" si="35"/>
        <v/>
      </c>
      <c r="AJ124" s="558" t="str">
        <f t="shared" si="36"/>
        <v/>
      </c>
      <c r="AK124" s="558" t="str">
        <f t="shared" si="37"/>
        <v/>
      </c>
      <c r="AL124" s="558" t="str">
        <f t="shared" si="38"/>
        <v/>
      </c>
      <c r="AM124" s="558" t="str">
        <f t="shared" si="39"/>
        <v/>
      </c>
      <c r="AN124" s="558" t="str">
        <f t="shared" si="40"/>
        <v/>
      </c>
      <c r="AO124" s="557" t="str">
        <f t="shared" si="41"/>
        <v/>
      </c>
      <c r="AP124" s="557" t="str">
        <f t="shared" si="42"/>
        <v/>
      </c>
      <c r="AQ124" s="445"/>
      <c r="AR124" s="559" t="str">
        <f t="shared" si="43"/>
        <v/>
      </c>
      <c r="AS124" s="560" t="str">
        <f t="shared" si="57"/>
        <v/>
      </c>
      <c r="AT124" s="561" t="str">
        <f t="shared" si="44"/>
        <v/>
      </c>
      <c r="AU124" s="561" t="str">
        <f t="shared" si="45"/>
        <v/>
      </c>
      <c r="AV124" s="444"/>
      <c r="AW124" s="558" t="str">
        <f t="shared" si="50"/>
        <v/>
      </c>
      <c r="AX124" s="557" t="str">
        <f t="shared" si="51"/>
        <v/>
      </c>
      <c r="AY124" s="557" t="str">
        <f t="shared" si="52"/>
        <v/>
      </c>
      <c r="AZ124" s="444"/>
      <c r="BA124" s="562" t="str">
        <f t="shared" si="55"/>
        <v/>
      </c>
      <c r="BB124" s="445"/>
      <c r="BC124" s="563" t="str">
        <f t="shared" si="60"/>
        <v/>
      </c>
      <c r="BD124" s="563" t="str">
        <f t="shared" si="60"/>
        <v/>
      </c>
      <c r="BE124" s="563" t="str">
        <f t="shared" si="60"/>
        <v/>
      </c>
      <c r="BF124" s="563" t="str">
        <f t="shared" si="60"/>
        <v/>
      </c>
      <c r="BG124" s="563" t="str">
        <f t="shared" si="60"/>
        <v/>
      </c>
      <c r="BH124" s="563" t="str">
        <f t="shared" si="60"/>
        <v/>
      </c>
      <c r="BI124" s="563" t="str">
        <f t="shared" si="60"/>
        <v/>
      </c>
      <c r="BJ124" s="563" t="str">
        <f t="shared" si="60"/>
        <v/>
      </c>
      <c r="BK124" s="563" t="str">
        <f t="shared" si="60"/>
        <v/>
      </c>
      <c r="BL124" s="563" t="str">
        <f t="shared" si="60"/>
        <v/>
      </c>
      <c r="BM124" s="563" t="str">
        <f t="shared" si="60"/>
        <v/>
      </c>
      <c r="BN124" s="563" t="str">
        <f t="shared" si="53"/>
        <v/>
      </c>
      <c r="BO124" s="563" t="str">
        <f t="shared" si="53"/>
        <v/>
      </c>
      <c r="BP124" s="563" t="str">
        <f t="shared" si="53"/>
        <v/>
      </c>
      <c r="BQ124" s="563" t="str">
        <f t="shared" si="46"/>
        <v/>
      </c>
      <c r="BR124" s="563" t="str">
        <f t="shared" si="46"/>
        <v/>
      </c>
      <c r="BS124" s="563" t="str">
        <f t="shared" si="46"/>
        <v/>
      </c>
      <c r="BT124" s="563" t="str">
        <f t="shared" si="46"/>
        <v/>
      </c>
      <c r="BU124" s="563" t="str">
        <f t="shared" si="47"/>
        <v/>
      </c>
      <c r="BV124" s="563" t="str">
        <f t="shared" si="47"/>
        <v/>
      </c>
      <c r="BW124" s="563" t="str">
        <f t="shared" si="47"/>
        <v/>
      </c>
      <c r="BX124" s="563" t="str">
        <f t="shared" si="47"/>
        <v/>
      </c>
      <c r="BY124" s="563" t="str">
        <f t="shared" si="48"/>
        <v/>
      </c>
      <c r="BZ124" s="563" t="str">
        <f t="shared" si="48"/>
        <v/>
      </c>
      <c r="CA124" s="563" t="str">
        <f t="shared" si="48"/>
        <v/>
      </c>
      <c r="CB124" s="563" t="str">
        <f t="shared" si="48"/>
        <v/>
      </c>
      <c r="CC124" s="563" t="str">
        <f t="shared" si="49"/>
        <v/>
      </c>
      <c r="CD124" s="563" t="str">
        <f t="shared" si="49"/>
        <v/>
      </c>
      <c r="CE124" s="563" t="str">
        <f t="shared" si="49"/>
        <v/>
      </c>
      <c r="CF124" s="563" t="str">
        <f t="shared" si="49"/>
        <v/>
      </c>
      <c r="CG124" s="563" t="str">
        <f t="shared" si="60"/>
        <v/>
      </c>
      <c r="CH124" s="445"/>
      <c r="CI124" s="563" t="str">
        <f t="shared" si="59"/>
        <v/>
      </c>
      <c r="CJ124" s="563" t="str">
        <f t="shared" si="58"/>
        <v/>
      </c>
      <c r="CK124" s="563" t="str">
        <f t="shared" si="58"/>
        <v/>
      </c>
      <c r="CL124" s="563" t="str">
        <f t="shared" si="58"/>
        <v xml:space="preserve">
</v>
      </c>
      <c r="CM124" s="563" t="str">
        <f t="shared" si="58"/>
        <v xml:space="preserve">
</v>
      </c>
      <c r="CN124" s="563" t="str">
        <f t="shared" si="58"/>
        <v xml:space="preserve">
</v>
      </c>
      <c r="CO124" s="445"/>
      <c r="CP124" s="445"/>
      <c r="CQ124" s="445"/>
      <c r="CR124" s="445"/>
      <c r="CS124" s="445"/>
      <c r="CT124" s="445"/>
      <c r="CU124" s="445"/>
      <c r="CV124" s="445"/>
      <c r="CW124" s="445"/>
      <c r="CX124" s="445"/>
      <c r="CY124" s="445"/>
      <c r="CZ124" s="445"/>
      <c r="DA124" s="445"/>
      <c r="DB124" s="445"/>
      <c r="DC124" s="445"/>
      <c r="DD124" s="445"/>
      <c r="DE124" s="445"/>
      <c r="DF124" s="445"/>
      <c r="DG124" s="445"/>
      <c r="DH124" s="445"/>
      <c r="DI124" s="445"/>
      <c r="DJ124" s="445"/>
      <c r="DK124" s="445"/>
      <c r="DL124" s="445"/>
      <c r="DM124" s="445"/>
      <c r="DN124" s="445"/>
      <c r="DO124" s="445"/>
      <c r="DP124" s="445"/>
      <c r="DQ124" s="445"/>
      <c r="DR124" s="445"/>
      <c r="DS124" s="445"/>
      <c r="DT124" s="445"/>
      <c r="DU124" s="445"/>
      <c r="DV124" s="445"/>
      <c r="DW124" s="445"/>
      <c r="DX124" s="445"/>
      <c r="DY124" s="445"/>
      <c r="DZ124" s="445"/>
      <c r="EA124" s="445"/>
      <c r="EB124" s="445"/>
      <c r="EC124" s="445"/>
      <c r="ED124" s="445"/>
      <c r="EE124" s="445"/>
      <c r="EF124" s="445"/>
      <c r="EG124" s="445"/>
      <c r="EH124" s="445"/>
      <c r="EI124" s="445"/>
      <c r="EJ124" s="445"/>
      <c r="EK124" s="445"/>
      <c r="EL124" s="445"/>
      <c r="EM124" s="445"/>
      <c r="EN124" s="445"/>
      <c r="EO124" s="445"/>
      <c r="EP124" s="445"/>
      <c r="EQ124" s="445"/>
      <c r="ER124" s="445"/>
      <c r="ES124" s="445"/>
      <c r="ET124" s="445"/>
      <c r="EU124" s="445"/>
      <c r="EV124" s="445"/>
      <c r="EW124" s="445"/>
      <c r="EX124" s="445"/>
      <c r="EY124" s="445"/>
      <c r="EZ124" s="445"/>
      <c r="FA124" s="445"/>
      <c r="FB124" s="445"/>
    </row>
    <row r="125" spans="1:158" s="434" customFormat="1" ht="55.2" hidden="1" customHeight="1">
      <c r="A125" s="659"/>
      <c r="B125" s="520"/>
      <c r="C125" s="520"/>
      <c r="D125" s="519"/>
      <c r="E125" s="520"/>
      <c r="F125" s="520"/>
      <c r="G125" s="520"/>
      <c r="H125" s="520"/>
      <c r="I125" s="520"/>
      <c r="J125" s="520"/>
      <c r="K125" s="520"/>
      <c r="L125" s="520"/>
      <c r="M125" s="520"/>
      <c r="N125" s="520"/>
      <c r="O125" s="520"/>
      <c r="P125" s="520"/>
      <c r="Q125" s="520"/>
      <c r="R125" s="520"/>
      <c r="S125" s="520"/>
      <c r="T125" s="520"/>
      <c r="U125" s="520"/>
      <c r="V125" s="520"/>
      <c r="W125" s="520"/>
      <c r="X125" s="520"/>
      <c r="Y125" s="520"/>
      <c r="Z125" s="520"/>
      <c r="AA125" s="520"/>
      <c r="AB125" s="520"/>
      <c r="AC125" s="520"/>
      <c r="AD125" s="432"/>
      <c r="AE125" s="431"/>
      <c r="AF125" s="433"/>
      <c r="AG125" s="557" t="str">
        <f t="shared" si="33"/>
        <v/>
      </c>
      <c r="AH125" s="558" t="str">
        <f t="shared" si="34"/>
        <v/>
      </c>
      <c r="AI125" s="558" t="str">
        <f t="shared" si="35"/>
        <v/>
      </c>
      <c r="AJ125" s="558" t="str">
        <f t="shared" si="36"/>
        <v/>
      </c>
      <c r="AK125" s="558" t="str">
        <f t="shared" si="37"/>
        <v/>
      </c>
      <c r="AL125" s="558" t="str">
        <f t="shared" si="38"/>
        <v/>
      </c>
      <c r="AM125" s="558" t="str">
        <f t="shared" si="39"/>
        <v/>
      </c>
      <c r="AN125" s="558" t="str">
        <f t="shared" si="40"/>
        <v/>
      </c>
      <c r="AO125" s="557" t="str">
        <f t="shared" si="41"/>
        <v/>
      </c>
      <c r="AP125" s="557" t="str">
        <f t="shared" si="42"/>
        <v/>
      </c>
      <c r="AQ125" s="445"/>
      <c r="AR125" s="559" t="str">
        <f t="shared" si="43"/>
        <v/>
      </c>
      <c r="AS125" s="560" t="str">
        <f t="shared" si="57"/>
        <v/>
      </c>
      <c r="AT125" s="561" t="str">
        <f t="shared" si="44"/>
        <v/>
      </c>
      <c r="AU125" s="561" t="str">
        <f t="shared" si="45"/>
        <v/>
      </c>
      <c r="AV125" s="444"/>
      <c r="AW125" s="558" t="str">
        <f t="shared" si="50"/>
        <v/>
      </c>
      <c r="AX125" s="557" t="str">
        <f t="shared" si="51"/>
        <v/>
      </c>
      <c r="AY125" s="557" t="str">
        <f t="shared" si="52"/>
        <v/>
      </c>
      <c r="AZ125" s="444"/>
      <c r="BA125" s="562" t="str">
        <f t="shared" si="55"/>
        <v/>
      </c>
      <c r="BB125" s="445"/>
      <c r="BC125" s="563" t="str">
        <f t="shared" si="60"/>
        <v/>
      </c>
      <c r="BD125" s="563" t="str">
        <f t="shared" si="60"/>
        <v/>
      </c>
      <c r="BE125" s="563" t="str">
        <f t="shared" si="60"/>
        <v/>
      </c>
      <c r="BF125" s="563" t="str">
        <f t="shared" si="60"/>
        <v/>
      </c>
      <c r="BG125" s="563" t="str">
        <f t="shared" si="60"/>
        <v/>
      </c>
      <c r="BH125" s="563" t="str">
        <f t="shared" si="60"/>
        <v/>
      </c>
      <c r="BI125" s="563" t="str">
        <f t="shared" si="60"/>
        <v/>
      </c>
      <c r="BJ125" s="563" t="str">
        <f t="shared" si="60"/>
        <v/>
      </c>
      <c r="BK125" s="563" t="str">
        <f t="shared" si="60"/>
        <v/>
      </c>
      <c r="BL125" s="563" t="str">
        <f t="shared" si="60"/>
        <v/>
      </c>
      <c r="BM125" s="563" t="str">
        <f t="shared" si="60"/>
        <v/>
      </c>
      <c r="BN125" s="563" t="str">
        <f t="shared" si="53"/>
        <v/>
      </c>
      <c r="BO125" s="563" t="str">
        <f t="shared" si="53"/>
        <v/>
      </c>
      <c r="BP125" s="563" t="str">
        <f t="shared" si="53"/>
        <v/>
      </c>
      <c r="BQ125" s="563" t="str">
        <f t="shared" si="46"/>
        <v/>
      </c>
      <c r="BR125" s="563" t="str">
        <f t="shared" si="46"/>
        <v/>
      </c>
      <c r="BS125" s="563" t="str">
        <f t="shared" si="46"/>
        <v/>
      </c>
      <c r="BT125" s="563" t="str">
        <f t="shared" si="46"/>
        <v/>
      </c>
      <c r="BU125" s="563" t="str">
        <f t="shared" si="47"/>
        <v/>
      </c>
      <c r="BV125" s="563" t="str">
        <f t="shared" si="47"/>
        <v/>
      </c>
      <c r="BW125" s="563" t="str">
        <f t="shared" si="47"/>
        <v/>
      </c>
      <c r="BX125" s="563" t="str">
        <f t="shared" si="47"/>
        <v/>
      </c>
      <c r="BY125" s="563" t="str">
        <f t="shared" si="48"/>
        <v/>
      </c>
      <c r="BZ125" s="563" t="str">
        <f t="shared" si="48"/>
        <v/>
      </c>
      <c r="CA125" s="563" t="str">
        <f t="shared" si="48"/>
        <v/>
      </c>
      <c r="CB125" s="563" t="str">
        <f t="shared" si="48"/>
        <v/>
      </c>
      <c r="CC125" s="563" t="str">
        <f t="shared" si="49"/>
        <v/>
      </c>
      <c r="CD125" s="563" t="str">
        <f t="shared" si="49"/>
        <v/>
      </c>
      <c r="CE125" s="563" t="str">
        <f t="shared" si="49"/>
        <v/>
      </c>
      <c r="CF125" s="563" t="str">
        <f t="shared" si="49"/>
        <v/>
      </c>
      <c r="CG125" s="563" t="str">
        <f t="shared" si="60"/>
        <v/>
      </c>
      <c r="CH125" s="445"/>
      <c r="CI125" s="563" t="str">
        <f t="shared" si="59"/>
        <v/>
      </c>
      <c r="CJ125" s="563" t="str">
        <f t="shared" si="58"/>
        <v/>
      </c>
      <c r="CK125" s="563" t="str">
        <f t="shared" si="58"/>
        <v/>
      </c>
      <c r="CL125" s="563" t="str">
        <f t="shared" si="58"/>
        <v xml:space="preserve">
</v>
      </c>
      <c r="CM125" s="563" t="str">
        <f t="shared" si="58"/>
        <v xml:space="preserve">
</v>
      </c>
      <c r="CN125" s="563" t="str">
        <f t="shared" si="58"/>
        <v xml:space="preserve">
</v>
      </c>
      <c r="CO125" s="445"/>
      <c r="CP125" s="445"/>
      <c r="CQ125" s="445"/>
      <c r="CR125" s="445"/>
      <c r="CS125" s="445"/>
      <c r="CT125" s="445"/>
      <c r="CU125" s="445"/>
      <c r="CV125" s="445"/>
      <c r="CW125" s="445"/>
      <c r="CX125" s="445"/>
      <c r="CY125" s="445"/>
      <c r="CZ125" s="445"/>
      <c r="DA125" s="445"/>
      <c r="DB125" s="445"/>
      <c r="DC125" s="445"/>
      <c r="DD125" s="445"/>
      <c r="DE125" s="445"/>
      <c r="DF125" s="445"/>
      <c r="DG125" s="445"/>
      <c r="DH125" s="445"/>
      <c r="DI125" s="445"/>
      <c r="DJ125" s="445"/>
      <c r="DK125" s="445"/>
      <c r="DL125" s="445"/>
      <c r="DM125" s="445"/>
      <c r="DN125" s="445"/>
      <c r="DO125" s="445"/>
      <c r="DP125" s="445"/>
      <c r="DQ125" s="445"/>
      <c r="DR125" s="445"/>
      <c r="DS125" s="445"/>
      <c r="DT125" s="445"/>
      <c r="DU125" s="445"/>
      <c r="DV125" s="445"/>
      <c r="DW125" s="445"/>
      <c r="DX125" s="445"/>
      <c r="DY125" s="445"/>
      <c r="DZ125" s="445"/>
      <c r="EA125" s="445"/>
      <c r="EB125" s="445"/>
      <c r="EC125" s="445"/>
      <c r="ED125" s="445"/>
      <c r="EE125" s="445"/>
      <c r="EF125" s="445"/>
      <c r="EG125" s="445"/>
      <c r="EH125" s="445"/>
      <c r="EI125" s="445"/>
      <c r="EJ125" s="445"/>
      <c r="EK125" s="445"/>
      <c r="EL125" s="445"/>
      <c r="EM125" s="445"/>
      <c r="EN125" s="445"/>
      <c r="EO125" s="445"/>
      <c r="EP125" s="445"/>
      <c r="EQ125" s="445"/>
      <c r="ER125" s="445"/>
      <c r="ES125" s="445"/>
      <c r="ET125" s="445"/>
      <c r="EU125" s="445"/>
      <c r="EV125" s="445"/>
      <c r="EW125" s="445"/>
      <c r="EX125" s="445"/>
      <c r="EY125" s="445"/>
      <c r="EZ125" s="445"/>
      <c r="FA125" s="445"/>
      <c r="FB125" s="445"/>
    </row>
    <row r="126" spans="1:158" s="463" customFormat="1" ht="55.2" hidden="1" customHeight="1">
      <c r="A126" s="659"/>
      <c r="B126" s="520"/>
      <c r="C126" s="520"/>
      <c r="D126" s="519"/>
      <c r="E126" s="520"/>
      <c r="F126" s="520"/>
      <c r="G126" s="520"/>
      <c r="H126" s="520"/>
      <c r="I126" s="520"/>
      <c r="J126" s="520"/>
      <c r="K126" s="520"/>
      <c r="L126" s="520"/>
      <c r="M126" s="520"/>
      <c r="N126" s="520"/>
      <c r="O126" s="520"/>
      <c r="P126" s="520"/>
      <c r="Q126" s="520"/>
      <c r="R126" s="520"/>
      <c r="S126" s="520"/>
      <c r="T126" s="520"/>
      <c r="U126" s="520"/>
      <c r="V126" s="520"/>
      <c r="W126" s="520"/>
      <c r="X126" s="520"/>
      <c r="Y126" s="520"/>
      <c r="Z126" s="520"/>
      <c r="AA126" s="520"/>
      <c r="AB126" s="520"/>
      <c r="AC126" s="520"/>
      <c r="AD126" s="432"/>
      <c r="AE126" s="431"/>
      <c r="AF126" s="433"/>
      <c r="AG126" s="557" t="str">
        <f t="shared" si="33"/>
        <v/>
      </c>
      <c r="AH126" s="558" t="str">
        <f t="shared" si="34"/>
        <v/>
      </c>
      <c r="AI126" s="558" t="str">
        <f t="shared" si="35"/>
        <v/>
      </c>
      <c r="AJ126" s="558" t="str">
        <f t="shared" si="36"/>
        <v/>
      </c>
      <c r="AK126" s="558" t="str">
        <f t="shared" si="37"/>
        <v/>
      </c>
      <c r="AL126" s="558" t="str">
        <f t="shared" si="38"/>
        <v/>
      </c>
      <c r="AM126" s="558" t="str">
        <f t="shared" si="39"/>
        <v/>
      </c>
      <c r="AN126" s="558" t="str">
        <f t="shared" si="40"/>
        <v/>
      </c>
      <c r="AO126" s="557" t="str">
        <f t="shared" si="41"/>
        <v/>
      </c>
      <c r="AP126" s="557" t="str">
        <f t="shared" si="42"/>
        <v/>
      </c>
      <c r="AQ126" s="445"/>
      <c r="AR126" s="559" t="str">
        <f t="shared" si="43"/>
        <v/>
      </c>
      <c r="AS126" s="560" t="str">
        <f t="shared" si="57"/>
        <v/>
      </c>
      <c r="AT126" s="561" t="str">
        <f t="shared" si="44"/>
        <v/>
      </c>
      <c r="AU126" s="561" t="str">
        <f t="shared" si="45"/>
        <v/>
      </c>
      <c r="AV126" s="444"/>
      <c r="AW126" s="558" t="str">
        <f t="shared" si="50"/>
        <v/>
      </c>
      <c r="AX126" s="557" t="str">
        <f t="shared" si="51"/>
        <v/>
      </c>
      <c r="AY126" s="557" t="str">
        <f t="shared" si="52"/>
        <v/>
      </c>
      <c r="AZ126" s="444"/>
      <c r="BA126" s="562" t="str">
        <f t="shared" si="55"/>
        <v/>
      </c>
      <c r="BB126" s="445"/>
      <c r="BC126" s="563" t="str">
        <f t="shared" si="60"/>
        <v/>
      </c>
      <c r="BD126" s="563" t="str">
        <f t="shared" si="60"/>
        <v/>
      </c>
      <c r="BE126" s="563" t="str">
        <f t="shared" si="60"/>
        <v/>
      </c>
      <c r="BF126" s="563" t="str">
        <f t="shared" si="60"/>
        <v/>
      </c>
      <c r="BG126" s="563" t="str">
        <f t="shared" si="60"/>
        <v/>
      </c>
      <c r="BH126" s="563" t="str">
        <f t="shared" si="60"/>
        <v/>
      </c>
      <c r="BI126" s="563" t="str">
        <f t="shared" si="60"/>
        <v/>
      </c>
      <c r="BJ126" s="563" t="str">
        <f t="shared" si="60"/>
        <v/>
      </c>
      <c r="BK126" s="563" t="str">
        <f t="shared" si="60"/>
        <v/>
      </c>
      <c r="BL126" s="563" t="str">
        <f t="shared" si="60"/>
        <v/>
      </c>
      <c r="BM126" s="563" t="str">
        <f t="shared" si="60"/>
        <v/>
      </c>
      <c r="BN126" s="563" t="str">
        <f t="shared" si="53"/>
        <v/>
      </c>
      <c r="BO126" s="563" t="str">
        <f t="shared" si="53"/>
        <v/>
      </c>
      <c r="BP126" s="563" t="str">
        <f t="shared" si="53"/>
        <v/>
      </c>
      <c r="BQ126" s="563" t="str">
        <f t="shared" si="46"/>
        <v/>
      </c>
      <c r="BR126" s="563" t="str">
        <f t="shared" si="46"/>
        <v/>
      </c>
      <c r="BS126" s="563" t="str">
        <f t="shared" si="46"/>
        <v/>
      </c>
      <c r="BT126" s="563" t="str">
        <f t="shared" si="46"/>
        <v/>
      </c>
      <c r="BU126" s="563" t="str">
        <f t="shared" si="47"/>
        <v/>
      </c>
      <c r="BV126" s="563" t="str">
        <f t="shared" si="47"/>
        <v/>
      </c>
      <c r="BW126" s="563" t="str">
        <f t="shared" si="47"/>
        <v/>
      </c>
      <c r="BX126" s="563" t="str">
        <f t="shared" si="47"/>
        <v/>
      </c>
      <c r="BY126" s="563" t="str">
        <f t="shared" si="48"/>
        <v/>
      </c>
      <c r="BZ126" s="563" t="str">
        <f t="shared" si="48"/>
        <v/>
      </c>
      <c r="CA126" s="563" t="str">
        <f t="shared" si="48"/>
        <v/>
      </c>
      <c r="CB126" s="563" t="str">
        <f t="shared" si="48"/>
        <v/>
      </c>
      <c r="CC126" s="563" t="str">
        <f t="shared" si="49"/>
        <v/>
      </c>
      <c r="CD126" s="563" t="str">
        <f t="shared" si="49"/>
        <v/>
      </c>
      <c r="CE126" s="563" t="str">
        <f t="shared" si="49"/>
        <v/>
      </c>
      <c r="CF126" s="563" t="str">
        <f t="shared" si="49"/>
        <v/>
      </c>
      <c r="CG126" s="563" t="str">
        <f t="shared" si="60"/>
        <v/>
      </c>
      <c r="CH126" s="445"/>
      <c r="CI126" s="563" t="str">
        <f t="shared" si="59"/>
        <v/>
      </c>
      <c r="CJ126" s="563" t="str">
        <f t="shared" si="58"/>
        <v/>
      </c>
      <c r="CK126" s="563" t="str">
        <f t="shared" si="58"/>
        <v/>
      </c>
      <c r="CL126" s="563" t="str">
        <f t="shared" si="58"/>
        <v xml:space="preserve">
</v>
      </c>
      <c r="CM126" s="563" t="str">
        <f t="shared" si="58"/>
        <v xml:space="preserve">
</v>
      </c>
      <c r="CN126" s="563" t="str">
        <f t="shared" si="58"/>
        <v xml:space="preserve">
</v>
      </c>
      <c r="CO126" s="444"/>
      <c r="CP126" s="444"/>
      <c r="CQ126" s="444"/>
      <c r="CR126" s="444"/>
      <c r="CS126" s="444"/>
      <c r="CT126" s="444"/>
      <c r="CU126" s="444"/>
      <c r="CV126" s="444"/>
      <c r="CW126" s="444"/>
      <c r="CX126" s="444"/>
      <c r="CY126" s="444"/>
      <c r="CZ126" s="444"/>
      <c r="DA126" s="444"/>
      <c r="DB126" s="444"/>
      <c r="DC126" s="444"/>
      <c r="DD126" s="444"/>
      <c r="DE126" s="444"/>
      <c r="DF126" s="444"/>
      <c r="DG126" s="444"/>
      <c r="DH126" s="444"/>
      <c r="DI126" s="444"/>
      <c r="DJ126" s="444"/>
      <c r="DK126" s="444"/>
      <c r="DL126" s="444"/>
      <c r="DM126" s="444"/>
      <c r="DN126" s="444"/>
      <c r="DO126" s="444"/>
      <c r="DP126" s="444"/>
      <c r="DQ126" s="444"/>
      <c r="DR126" s="444"/>
      <c r="DS126" s="444"/>
      <c r="DT126" s="444"/>
      <c r="DU126" s="444"/>
      <c r="DV126" s="444"/>
      <c r="DW126" s="444"/>
      <c r="DX126" s="444"/>
      <c r="DY126" s="444"/>
      <c r="DZ126" s="444"/>
      <c r="EA126" s="444"/>
      <c r="EB126" s="444"/>
      <c r="EC126" s="444"/>
      <c r="ED126" s="444"/>
      <c r="EE126" s="444"/>
      <c r="EF126" s="444"/>
      <c r="EG126" s="444"/>
      <c r="EH126" s="444"/>
      <c r="EI126" s="444"/>
      <c r="EJ126" s="444"/>
      <c r="EK126" s="444"/>
      <c r="EL126" s="444"/>
      <c r="EM126" s="444"/>
      <c r="EN126" s="444"/>
      <c r="EO126" s="444"/>
      <c r="EP126" s="444"/>
      <c r="EQ126" s="444"/>
      <c r="ER126" s="444"/>
      <c r="ES126" s="444"/>
      <c r="ET126" s="444"/>
      <c r="EU126" s="444"/>
      <c r="EV126" s="444"/>
      <c r="EW126" s="444"/>
      <c r="EX126" s="444"/>
      <c r="EY126" s="444"/>
      <c r="EZ126" s="444"/>
      <c r="FA126" s="444"/>
      <c r="FB126" s="444"/>
    </row>
    <row r="127" spans="1:158" s="434" customFormat="1" ht="55.2" hidden="1" customHeight="1">
      <c r="A127" s="659"/>
      <c r="B127" s="520"/>
      <c r="C127" s="520"/>
      <c r="D127" s="519"/>
      <c r="E127" s="520"/>
      <c r="F127" s="520"/>
      <c r="G127" s="520"/>
      <c r="H127" s="520"/>
      <c r="I127" s="520"/>
      <c r="J127" s="520"/>
      <c r="K127" s="520"/>
      <c r="L127" s="520"/>
      <c r="M127" s="520"/>
      <c r="N127" s="520"/>
      <c r="O127" s="520"/>
      <c r="P127" s="520"/>
      <c r="Q127" s="520"/>
      <c r="R127" s="520"/>
      <c r="S127" s="520"/>
      <c r="T127" s="520"/>
      <c r="U127" s="520"/>
      <c r="V127" s="520"/>
      <c r="W127" s="520"/>
      <c r="X127" s="520"/>
      <c r="Y127" s="520"/>
      <c r="Z127" s="520"/>
      <c r="AA127" s="520"/>
      <c r="AB127" s="520"/>
      <c r="AC127" s="520"/>
      <c r="AD127" s="432"/>
      <c r="AE127" s="431"/>
      <c r="AF127" s="433"/>
      <c r="AG127" s="557" t="str">
        <f t="shared" si="33"/>
        <v/>
      </c>
      <c r="AH127" s="558" t="str">
        <f t="shared" si="34"/>
        <v/>
      </c>
      <c r="AI127" s="558" t="str">
        <f t="shared" si="35"/>
        <v/>
      </c>
      <c r="AJ127" s="558" t="str">
        <f t="shared" si="36"/>
        <v/>
      </c>
      <c r="AK127" s="558" t="str">
        <f t="shared" si="37"/>
        <v/>
      </c>
      <c r="AL127" s="558" t="str">
        <f t="shared" si="38"/>
        <v/>
      </c>
      <c r="AM127" s="558" t="str">
        <f t="shared" si="39"/>
        <v/>
      </c>
      <c r="AN127" s="558" t="str">
        <f t="shared" si="40"/>
        <v/>
      </c>
      <c r="AO127" s="557" t="str">
        <f t="shared" si="41"/>
        <v/>
      </c>
      <c r="AP127" s="557" t="str">
        <f t="shared" si="42"/>
        <v/>
      </c>
      <c r="AQ127" s="445"/>
      <c r="AR127" s="559" t="str">
        <f t="shared" si="43"/>
        <v/>
      </c>
      <c r="AS127" s="560" t="str">
        <f t="shared" si="57"/>
        <v/>
      </c>
      <c r="AT127" s="561" t="str">
        <f t="shared" si="44"/>
        <v/>
      </c>
      <c r="AU127" s="561" t="str">
        <f t="shared" si="45"/>
        <v/>
      </c>
      <c r="AV127" s="444"/>
      <c r="AW127" s="558" t="str">
        <f t="shared" si="50"/>
        <v/>
      </c>
      <c r="AX127" s="557" t="str">
        <f t="shared" si="51"/>
        <v/>
      </c>
      <c r="AY127" s="557" t="str">
        <f t="shared" si="52"/>
        <v/>
      </c>
      <c r="AZ127" s="444"/>
      <c r="BA127" s="562" t="str">
        <f t="shared" si="55"/>
        <v/>
      </c>
      <c r="BB127" s="445"/>
      <c r="BC127" s="563" t="str">
        <f t="shared" ref="BC127:CG143" si="61">IF(BC$10=$BA127,IF($AB127="","","Complaint: "&amp;$AB127)&amp;CHAR(10)&amp;IF($AC127="","","Action Taken: "&amp;$AC127),"")</f>
        <v/>
      </c>
      <c r="BD127" s="563" t="str">
        <f t="shared" si="61"/>
        <v/>
      </c>
      <c r="BE127" s="563" t="str">
        <f t="shared" si="61"/>
        <v/>
      </c>
      <c r="BF127" s="563" t="str">
        <f t="shared" si="61"/>
        <v/>
      </c>
      <c r="BG127" s="563" t="str">
        <f t="shared" si="61"/>
        <v/>
      </c>
      <c r="BH127" s="563" t="str">
        <f t="shared" si="61"/>
        <v/>
      </c>
      <c r="BI127" s="563" t="str">
        <f t="shared" si="61"/>
        <v/>
      </c>
      <c r="BJ127" s="563" t="str">
        <f t="shared" si="61"/>
        <v/>
      </c>
      <c r="BK127" s="563" t="str">
        <f t="shared" si="61"/>
        <v/>
      </c>
      <c r="BL127" s="563" t="str">
        <f t="shared" si="61"/>
        <v/>
      </c>
      <c r="BM127" s="563" t="str">
        <f t="shared" si="61"/>
        <v/>
      </c>
      <c r="BN127" s="563" t="str">
        <f t="shared" si="53"/>
        <v/>
      </c>
      <c r="BO127" s="563" t="str">
        <f t="shared" si="53"/>
        <v/>
      </c>
      <c r="BP127" s="563" t="str">
        <f t="shared" si="53"/>
        <v/>
      </c>
      <c r="BQ127" s="563" t="str">
        <f t="shared" si="46"/>
        <v/>
      </c>
      <c r="BR127" s="563" t="str">
        <f t="shared" si="46"/>
        <v/>
      </c>
      <c r="BS127" s="563" t="str">
        <f t="shared" si="46"/>
        <v/>
      </c>
      <c r="BT127" s="563" t="str">
        <f t="shared" si="46"/>
        <v/>
      </c>
      <c r="BU127" s="563" t="str">
        <f t="shared" si="47"/>
        <v/>
      </c>
      <c r="BV127" s="563" t="str">
        <f t="shared" si="47"/>
        <v/>
      </c>
      <c r="BW127" s="563" t="str">
        <f t="shared" si="47"/>
        <v/>
      </c>
      <c r="BX127" s="563" t="str">
        <f t="shared" si="47"/>
        <v/>
      </c>
      <c r="BY127" s="563" t="str">
        <f t="shared" si="48"/>
        <v/>
      </c>
      <c r="BZ127" s="563" t="str">
        <f t="shared" si="48"/>
        <v/>
      </c>
      <c r="CA127" s="563" t="str">
        <f t="shared" si="48"/>
        <v/>
      </c>
      <c r="CB127" s="563" t="str">
        <f t="shared" si="48"/>
        <v/>
      </c>
      <c r="CC127" s="563" t="str">
        <f t="shared" si="49"/>
        <v/>
      </c>
      <c r="CD127" s="563" t="str">
        <f t="shared" si="49"/>
        <v/>
      </c>
      <c r="CE127" s="563" t="str">
        <f t="shared" si="49"/>
        <v/>
      </c>
      <c r="CF127" s="563" t="str">
        <f t="shared" si="49"/>
        <v/>
      </c>
      <c r="CG127" s="563" t="str">
        <f t="shared" si="61"/>
        <v/>
      </c>
      <c r="CH127" s="445"/>
      <c r="CI127" s="563" t="str">
        <f t="shared" si="59"/>
        <v/>
      </c>
      <c r="CJ127" s="563" t="str">
        <f t="shared" si="58"/>
        <v/>
      </c>
      <c r="CK127" s="563" t="str">
        <f t="shared" si="58"/>
        <v/>
      </c>
      <c r="CL127" s="563" t="str">
        <f t="shared" si="58"/>
        <v xml:space="preserve">
</v>
      </c>
      <c r="CM127" s="563" t="str">
        <f t="shared" si="58"/>
        <v xml:space="preserve">
</v>
      </c>
      <c r="CN127" s="563" t="str">
        <f t="shared" si="58"/>
        <v xml:space="preserve">
</v>
      </c>
      <c r="CO127" s="445"/>
      <c r="CP127" s="445"/>
      <c r="CQ127" s="445"/>
      <c r="CR127" s="445"/>
      <c r="CS127" s="445"/>
      <c r="CT127" s="445"/>
      <c r="CU127" s="445"/>
      <c r="CV127" s="445"/>
      <c r="CW127" s="445"/>
      <c r="CX127" s="445"/>
      <c r="CY127" s="445"/>
      <c r="CZ127" s="445"/>
      <c r="DA127" s="445"/>
      <c r="DB127" s="445"/>
      <c r="DC127" s="445"/>
      <c r="DD127" s="445"/>
      <c r="DE127" s="445"/>
      <c r="DF127" s="445"/>
      <c r="DG127" s="445"/>
      <c r="DH127" s="445"/>
      <c r="DI127" s="445"/>
      <c r="DJ127" s="445"/>
      <c r="DK127" s="445"/>
      <c r="DL127" s="445"/>
      <c r="DM127" s="445"/>
      <c r="DN127" s="445"/>
      <c r="DO127" s="445"/>
      <c r="DP127" s="445"/>
      <c r="DQ127" s="445"/>
      <c r="DR127" s="445"/>
      <c r="DS127" s="445"/>
      <c r="DT127" s="445"/>
      <c r="DU127" s="445"/>
      <c r="DV127" s="445"/>
      <c r="DW127" s="445"/>
      <c r="DX127" s="445"/>
      <c r="DY127" s="445"/>
      <c r="DZ127" s="445"/>
      <c r="EA127" s="445"/>
      <c r="EB127" s="445"/>
      <c r="EC127" s="445"/>
      <c r="ED127" s="445"/>
      <c r="EE127" s="445"/>
      <c r="EF127" s="445"/>
      <c r="EG127" s="445"/>
      <c r="EH127" s="445"/>
      <c r="EI127" s="445"/>
      <c r="EJ127" s="445"/>
      <c r="EK127" s="445"/>
      <c r="EL127" s="445"/>
      <c r="EM127" s="445"/>
      <c r="EN127" s="445"/>
      <c r="EO127" s="445"/>
      <c r="EP127" s="445"/>
      <c r="EQ127" s="445"/>
      <c r="ER127" s="445"/>
      <c r="ES127" s="445"/>
      <c r="ET127" s="445"/>
      <c r="EU127" s="445"/>
      <c r="EV127" s="445"/>
      <c r="EW127" s="445"/>
      <c r="EX127" s="445"/>
      <c r="EY127" s="445"/>
      <c r="EZ127" s="445"/>
      <c r="FA127" s="445"/>
      <c r="FB127" s="445"/>
    </row>
    <row r="128" spans="1:158" s="434" customFormat="1" ht="55.2" hidden="1" customHeight="1">
      <c r="A128" s="659"/>
      <c r="B128" s="520"/>
      <c r="C128" s="520"/>
      <c r="D128" s="519"/>
      <c r="E128" s="520"/>
      <c r="F128" s="520"/>
      <c r="G128" s="520"/>
      <c r="H128" s="520"/>
      <c r="I128" s="520"/>
      <c r="J128" s="520"/>
      <c r="K128" s="520"/>
      <c r="L128" s="520"/>
      <c r="M128" s="520"/>
      <c r="N128" s="520"/>
      <c r="O128" s="520"/>
      <c r="P128" s="520"/>
      <c r="Q128" s="520"/>
      <c r="R128" s="520"/>
      <c r="S128" s="520"/>
      <c r="T128" s="520"/>
      <c r="U128" s="520"/>
      <c r="V128" s="520"/>
      <c r="W128" s="520"/>
      <c r="X128" s="520"/>
      <c r="Y128" s="520"/>
      <c r="Z128" s="520"/>
      <c r="AA128" s="520"/>
      <c r="AB128" s="520"/>
      <c r="AC128" s="520"/>
      <c r="AD128" s="432"/>
      <c r="AE128" s="431"/>
      <c r="AF128" s="433"/>
      <c r="AG128" s="557" t="str">
        <f t="shared" si="33"/>
        <v/>
      </c>
      <c r="AH128" s="558" t="str">
        <f t="shared" si="34"/>
        <v/>
      </c>
      <c r="AI128" s="558" t="str">
        <f t="shared" si="35"/>
        <v/>
      </c>
      <c r="AJ128" s="558" t="str">
        <f t="shared" si="36"/>
        <v/>
      </c>
      <c r="AK128" s="558" t="str">
        <f t="shared" si="37"/>
        <v/>
      </c>
      <c r="AL128" s="558" t="str">
        <f t="shared" si="38"/>
        <v/>
      </c>
      <c r="AM128" s="558" t="str">
        <f t="shared" si="39"/>
        <v/>
      </c>
      <c r="AN128" s="558" t="str">
        <f t="shared" si="40"/>
        <v/>
      </c>
      <c r="AO128" s="557" t="str">
        <f t="shared" si="41"/>
        <v/>
      </c>
      <c r="AP128" s="557" t="str">
        <f t="shared" si="42"/>
        <v/>
      </c>
      <c r="AQ128" s="445"/>
      <c r="AR128" s="559" t="str">
        <f t="shared" si="43"/>
        <v/>
      </c>
      <c r="AS128" s="560" t="str">
        <f t="shared" si="57"/>
        <v/>
      </c>
      <c r="AT128" s="561" t="str">
        <f t="shared" si="44"/>
        <v/>
      </c>
      <c r="AU128" s="561" t="str">
        <f t="shared" si="45"/>
        <v/>
      </c>
      <c r="AV128" s="444"/>
      <c r="AW128" s="558" t="str">
        <f t="shared" si="50"/>
        <v/>
      </c>
      <c r="AX128" s="557" t="str">
        <f t="shared" si="51"/>
        <v/>
      </c>
      <c r="AY128" s="557" t="str">
        <f t="shared" si="52"/>
        <v/>
      </c>
      <c r="AZ128" s="444"/>
      <c r="BA128" s="562" t="str">
        <f t="shared" si="55"/>
        <v/>
      </c>
      <c r="BB128" s="445"/>
      <c r="BC128" s="563" t="str">
        <f t="shared" si="61"/>
        <v/>
      </c>
      <c r="BD128" s="563" t="str">
        <f t="shared" si="61"/>
        <v/>
      </c>
      <c r="BE128" s="563" t="str">
        <f t="shared" si="61"/>
        <v/>
      </c>
      <c r="BF128" s="563" t="str">
        <f t="shared" si="61"/>
        <v/>
      </c>
      <c r="BG128" s="563" t="str">
        <f t="shared" si="61"/>
        <v/>
      </c>
      <c r="BH128" s="563" t="str">
        <f t="shared" si="61"/>
        <v/>
      </c>
      <c r="BI128" s="563" t="str">
        <f t="shared" si="61"/>
        <v/>
      </c>
      <c r="BJ128" s="563" t="str">
        <f t="shared" si="61"/>
        <v/>
      </c>
      <c r="BK128" s="563" t="str">
        <f t="shared" si="61"/>
        <v/>
      </c>
      <c r="BL128" s="563" t="str">
        <f t="shared" si="61"/>
        <v/>
      </c>
      <c r="BM128" s="563" t="str">
        <f t="shared" si="61"/>
        <v/>
      </c>
      <c r="BN128" s="563" t="str">
        <f t="shared" si="53"/>
        <v/>
      </c>
      <c r="BO128" s="563" t="str">
        <f t="shared" si="53"/>
        <v/>
      </c>
      <c r="BP128" s="563" t="str">
        <f t="shared" si="53"/>
        <v/>
      </c>
      <c r="BQ128" s="563" t="str">
        <f t="shared" si="46"/>
        <v/>
      </c>
      <c r="BR128" s="563" t="str">
        <f t="shared" si="46"/>
        <v/>
      </c>
      <c r="BS128" s="563" t="str">
        <f t="shared" si="46"/>
        <v/>
      </c>
      <c r="BT128" s="563" t="str">
        <f t="shared" si="46"/>
        <v/>
      </c>
      <c r="BU128" s="563" t="str">
        <f t="shared" si="47"/>
        <v/>
      </c>
      <c r="BV128" s="563" t="str">
        <f t="shared" si="47"/>
        <v/>
      </c>
      <c r="BW128" s="563" t="str">
        <f t="shared" si="47"/>
        <v/>
      </c>
      <c r="BX128" s="563" t="str">
        <f t="shared" si="47"/>
        <v/>
      </c>
      <c r="BY128" s="563" t="str">
        <f t="shared" si="48"/>
        <v/>
      </c>
      <c r="BZ128" s="563" t="str">
        <f t="shared" si="48"/>
        <v/>
      </c>
      <c r="CA128" s="563" t="str">
        <f t="shared" si="48"/>
        <v/>
      </c>
      <c r="CB128" s="563" t="str">
        <f t="shared" si="48"/>
        <v/>
      </c>
      <c r="CC128" s="563" t="str">
        <f t="shared" si="49"/>
        <v/>
      </c>
      <c r="CD128" s="563" t="str">
        <f t="shared" si="49"/>
        <v/>
      </c>
      <c r="CE128" s="563" t="str">
        <f t="shared" si="49"/>
        <v/>
      </c>
      <c r="CF128" s="563" t="str">
        <f t="shared" si="49"/>
        <v/>
      </c>
      <c r="CG128" s="563" t="str">
        <f t="shared" si="61"/>
        <v/>
      </c>
      <c r="CH128" s="445"/>
      <c r="CI128" s="563" t="str">
        <f t="shared" si="59"/>
        <v/>
      </c>
      <c r="CJ128" s="563" t="str">
        <f t="shared" si="58"/>
        <v/>
      </c>
      <c r="CK128" s="563" t="str">
        <f t="shared" si="58"/>
        <v/>
      </c>
      <c r="CL128" s="563" t="str">
        <f t="shared" si="58"/>
        <v xml:space="preserve">
</v>
      </c>
      <c r="CM128" s="563" t="str">
        <f t="shared" si="58"/>
        <v xml:space="preserve">
</v>
      </c>
      <c r="CN128" s="563" t="str">
        <f t="shared" si="58"/>
        <v xml:space="preserve">
</v>
      </c>
      <c r="CO128" s="445"/>
      <c r="CP128" s="445"/>
      <c r="CQ128" s="445"/>
      <c r="CR128" s="445"/>
      <c r="CS128" s="445"/>
      <c r="CT128" s="445"/>
      <c r="CU128" s="445"/>
      <c r="CV128" s="445"/>
      <c r="CW128" s="445"/>
      <c r="CX128" s="445"/>
      <c r="CY128" s="445"/>
      <c r="CZ128" s="445"/>
      <c r="DA128" s="445"/>
      <c r="DB128" s="445"/>
      <c r="DC128" s="445"/>
      <c r="DD128" s="445"/>
      <c r="DE128" s="445"/>
      <c r="DF128" s="445"/>
      <c r="DG128" s="445"/>
      <c r="DH128" s="445"/>
      <c r="DI128" s="445"/>
      <c r="DJ128" s="445"/>
      <c r="DK128" s="445"/>
      <c r="DL128" s="445"/>
      <c r="DM128" s="445"/>
      <c r="DN128" s="445"/>
      <c r="DO128" s="445"/>
      <c r="DP128" s="445"/>
      <c r="DQ128" s="445"/>
      <c r="DR128" s="445"/>
      <c r="DS128" s="445"/>
      <c r="DT128" s="445"/>
      <c r="DU128" s="445"/>
      <c r="DV128" s="445"/>
      <c r="DW128" s="445"/>
      <c r="DX128" s="445"/>
      <c r="DY128" s="445"/>
      <c r="DZ128" s="445"/>
      <c r="EA128" s="445"/>
      <c r="EB128" s="445"/>
      <c r="EC128" s="445"/>
      <c r="ED128" s="445"/>
      <c r="EE128" s="445"/>
      <c r="EF128" s="445"/>
      <c r="EG128" s="445"/>
      <c r="EH128" s="445"/>
      <c r="EI128" s="445"/>
      <c r="EJ128" s="445"/>
      <c r="EK128" s="445"/>
      <c r="EL128" s="445"/>
      <c r="EM128" s="445"/>
      <c r="EN128" s="445"/>
      <c r="EO128" s="445"/>
      <c r="EP128" s="445"/>
      <c r="EQ128" s="445"/>
      <c r="ER128" s="445"/>
      <c r="ES128" s="445"/>
      <c r="ET128" s="445"/>
      <c r="EU128" s="445"/>
      <c r="EV128" s="445"/>
      <c r="EW128" s="445"/>
      <c r="EX128" s="445"/>
      <c r="EY128" s="445"/>
      <c r="EZ128" s="445"/>
      <c r="FA128" s="445"/>
      <c r="FB128" s="445"/>
    </row>
    <row r="129" spans="1:158" s="434" customFormat="1" ht="55.2" hidden="1" customHeight="1">
      <c r="A129" s="659"/>
      <c r="B129" s="520"/>
      <c r="C129" s="520"/>
      <c r="D129" s="519"/>
      <c r="E129" s="520"/>
      <c r="F129" s="520"/>
      <c r="G129" s="520"/>
      <c r="H129" s="520"/>
      <c r="I129" s="520"/>
      <c r="J129" s="520"/>
      <c r="K129" s="520"/>
      <c r="L129" s="520"/>
      <c r="M129" s="520"/>
      <c r="N129" s="520"/>
      <c r="O129" s="520"/>
      <c r="P129" s="520"/>
      <c r="Q129" s="520"/>
      <c r="R129" s="520"/>
      <c r="S129" s="520"/>
      <c r="T129" s="520"/>
      <c r="U129" s="520"/>
      <c r="V129" s="520"/>
      <c r="W129" s="520"/>
      <c r="X129" s="520"/>
      <c r="Y129" s="520"/>
      <c r="Z129" s="520"/>
      <c r="AA129" s="520"/>
      <c r="AB129" s="520"/>
      <c r="AC129" s="520"/>
      <c r="AD129" s="432"/>
      <c r="AE129" s="431"/>
      <c r="AF129" s="433"/>
      <c r="AG129" s="557" t="str">
        <f t="shared" si="33"/>
        <v/>
      </c>
      <c r="AH129" s="558" t="str">
        <f t="shared" si="34"/>
        <v/>
      </c>
      <c r="AI129" s="558" t="str">
        <f t="shared" si="35"/>
        <v/>
      </c>
      <c r="AJ129" s="558" t="str">
        <f t="shared" si="36"/>
        <v/>
      </c>
      <c r="AK129" s="558" t="str">
        <f t="shared" si="37"/>
        <v/>
      </c>
      <c r="AL129" s="558" t="str">
        <f t="shared" si="38"/>
        <v/>
      </c>
      <c r="AM129" s="558" t="str">
        <f t="shared" si="39"/>
        <v/>
      </c>
      <c r="AN129" s="558" t="str">
        <f t="shared" si="40"/>
        <v/>
      </c>
      <c r="AO129" s="557" t="str">
        <f t="shared" si="41"/>
        <v/>
      </c>
      <c r="AP129" s="557" t="str">
        <f t="shared" si="42"/>
        <v/>
      </c>
      <c r="AQ129" s="445"/>
      <c r="AR129" s="559" t="str">
        <f t="shared" si="43"/>
        <v/>
      </c>
      <c r="AS129" s="560" t="str">
        <f t="shared" si="57"/>
        <v/>
      </c>
      <c r="AT129" s="561" t="str">
        <f t="shared" si="44"/>
        <v/>
      </c>
      <c r="AU129" s="561" t="str">
        <f t="shared" si="45"/>
        <v/>
      </c>
      <c r="AV129" s="444"/>
      <c r="AW129" s="558" t="str">
        <f t="shared" si="50"/>
        <v/>
      </c>
      <c r="AX129" s="557" t="str">
        <f t="shared" si="51"/>
        <v/>
      </c>
      <c r="AY129" s="557" t="str">
        <f t="shared" si="52"/>
        <v/>
      </c>
      <c r="AZ129" s="444"/>
      <c r="BA129" s="562" t="str">
        <f t="shared" si="55"/>
        <v/>
      </c>
      <c r="BB129" s="445"/>
      <c r="BC129" s="563" t="str">
        <f t="shared" si="61"/>
        <v/>
      </c>
      <c r="BD129" s="563" t="str">
        <f t="shared" si="61"/>
        <v/>
      </c>
      <c r="BE129" s="563" t="str">
        <f t="shared" si="61"/>
        <v/>
      </c>
      <c r="BF129" s="563" t="str">
        <f t="shared" si="61"/>
        <v/>
      </c>
      <c r="BG129" s="563" t="str">
        <f t="shared" si="61"/>
        <v/>
      </c>
      <c r="BH129" s="563" t="str">
        <f t="shared" si="61"/>
        <v/>
      </c>
      <c r="BI129" s="563" t="str">
        <f t="shared" si="61"/>
        <v/>
      </c>
      <c r="BJ129" s="563" t="str">
        <f t="shared" si="61"/>
        <v/>
      </c>
      <c r="BK129" s="563" t="str">
        <f t="shared" si="61"/>
        <v/>
      </c>
      <c r="BL129" s="563" t="str">
        <f t="shared" si="61"/>
        <v/>
      </c>
      <c r="BM129" s="563" t="str">
        <f t="shared" si="61"/>
        <v/>
      </c>
      <c r="BN129" s="563" t="str">
        <f t="shared" si="53"/>
        <v/>
      </c>
      <c r="BO129" s="563" t="str">
        <f t="shared" si="53"/>
        <v/>
      </c>
      <c r="BP129" s="563" t="str">
        <f t="shared" si="53"/>
        <v/>
      </c>
      <c r="BQ129" s="563" t="str">
        <f t="shared" si="46"/>
        <v/>
      </c>
      <c r="BR129" s="563" t="str">
        <f t="shared" si="46"/>
        <v/>
      </c>
      <c r="BS129" s="563" t="str">
        <f t="shared" si="46"/>
        <v/>
      </c>
      <c r="BT129" s="563" t="str">
        <f t="shared" si="46"/>
        <v/>
      </c>
      <c r="BU129" s="563" t="str">
        <f t="shared" si="47"/>
        <v/>
      </c>
      <c r="BV129" s="563" t="str">
        <f t="shared" si="47"/>
        <v/>
      </c>
      <c r="BW129" s="563" t="str">
        <f t="shared" si="47"/>
        <v/>
      </c>
      <c r="BX129" s="563" t="str">
        <f t="shared" si="47"/>
        <v/>
      </c>
      <c r="BY129" s="563" t="str">
        <f t="shared" si="48"/>
        <v/>
      </c>
      <c r="BZ129" s="563" t="str">
        <f t="shared" si="48"/>
        <v/>
      </c>
      <c r="CA129" s="563" t="str">
        <f t="shared" si="48"/>
        <v/>
      </c>
      <c r="CB129" s="563" t="str">
        <f t="shared" si="48"/>
        <v/>
      </c>
      <c r="CC129" s="563" t="str">
        <f t="shared" si="49"/>
        <v/>
      </c>
      <c r="CD129" s="563" t="str">
        <f t="shared" si="49"/>
        <v/>
      </c>
      <c r="CE129" s="563" t="str">
        <f t="shared" si="49"/>
        <v/>
      </c>
      <c r="CF129" s="563" t="str">
        <f t="shared" si="49"/>
        <v/>
      </c>
      <c r="CG129" s="563" t="str">
        <f t="shared" si="61"/>
        <v/>
      </c>
      <c r="CH129" s="445"/>
      <c r="CI129" s="563" t="str">
        <f t="shared" si="59"/>
        <v/>
      </c>
      <c r="CJ129" s="563" t="str">
        <f t="shared" si="58"/>
        <v/>
      </c>
      <c r="CK129" s="563" t="str">
        <f t="shared" si="58"/>
        <v/>
      </c>
      <c r="CL129" s="563" t="str">
        <f t="shared" si="58"/>
        <v xml:space="preserve">
</v>
      </c>
      <c r="CM129" s="563" t="str">
        <f t="shared" si="58"/>
        <v xml:space="preserve">
</v>
      </c>
      <c r="CN129" s="563" t="str">
        <f t="shared" si="58"/>
        <v xml:space="preserve">
</v>
      </c>
      <c r="CO129" s="445"/>
      <c r="CP129" s="445"/>
      <c r="CQ129" s="445"/>
      <c r="CR129" s="445"/>
      <c r="CS129" s="445"/>
      <c r="CT129" s="445"/>
      <c r="CU129" s="445"/>
      <c r="CV129" s="445"/>
      <c r="CW129" s="445"/>
      <c r="CX129" s="445"/>
      <c r="CY129" s="445"/>
      <c r="CZ129" s="445"/>
      <c r="DA129" s="445"/>
      <c r="DB129" s="445"/>
      <c r="DC129" s="445"/>
      <c r="DD129" s="445"/>
      <c r="DE129" s="445"/>
      <c r="DF129" s="445"/>
      <c r="DG129" s="445"/>
      <c r="DH129" s="445"/>
      <c r="DI129" s="445"/>
      <c r="DJ129" s="445"/>
      <c r="DK129" s="445"/>
      <c r="DL129" s="445"/>
      <c r="DM129" s="445"/>
      <c r="DN129" s="445"/>
      <c r="DO129" s="445"/>
      <c r="DP129" s="445"/>
      <c r="DQ129" s="445"/>
      <c r="DR129" s="445"/>
      <c r="DS129" s="445"/>
      <c r="DT129" s="445"/>
      <c r="DU129" s="445"/>
      <c r="DV129" s="445"/>
      <c r="DW129" s="445"/>
      <c r="DX129" s="445"/>
      <c r="DY129" s="445"/>
      <c r="DZ129" s="445"/>
      <c r="EA129" s="445"/>
      <c r="EB129" s="445"/>
      <c r="EC129" s="445"/>
      <c r="ED129" s="445"/>
      <c r="EE129" s="445"/>
      <c r="EF129" s="445"/>
      <c r="EG129" s="445"/>
      <c r="EH129" s="445"/>
      <c r="EI129" s="445"/>
      <c r="EJ129" s="445"/>
      <c r="EK129" s="445"/>
      <c r="EL129" s="445"/>
      <c r="EM129" s="445"/>
      <c r="EN129" s="445"/>
      <c r="EO129" s="445"/>
      <c r="EP129" s="445"/>
      <c r="EQ129" s="445"/>
      <c r="ER129" s="445"/>
      <c r="ES129" s="445"/>
      <c r="ET129" s="445"/>
      <c r="EU129" s="445"/>
      <c r="EV129" s="445"/>
      <c r="EW129" s="445"/>
      <c r="EX129" s="445"/>
      <c r="EY129" s="445"/>
      <c r="EZ129" s="445"/>
      <c r="FA129" s="445"/>
      <c r="FB129" s="445"/>
    </row>
    <row r="130" spans="1:158" s="434" customFormat="1" ht="55.2" hidden="1" customHeight="1">
      <c r="A130" s="659"/>
      <c r="B130" s="520"/>
      <c r="C130" s="520"/>
      <c r="D130" s="519"/>
      <c r="E130" s="520"/>
      <c r="F130" s="520"/>
      <c r="G130" s="520"/>
      <c r="H130" s="520"/>
      <c r="I130" s="520"/>
      <c r="J130" s="520"/>
      <c r="K130" s="520"/>
      <c r="L130" s="520"/>
      <c r="M130" s="520"/>
      <c r="N130" s="520"/>
      <c r="O130" s="520"/>
      <c r="P130" s="520"/>
      <c r="Q130" s="520"/>
      <c r="R130" s="520"/>
      <c r="S130" s="520"/>
      <c r="T130" s="520"/>
      <c r="U130" s="520"/>
      <c r="V130" s="520"/>
      <c r="W130" s="520"/>
      <c r="X130" s="520"/>
      <c r="Y130" s="520"/>
      <c r="Z130" s="520"/>
      <c r="AA130" s="520"/>
      <c r="AB130" s="520"/>
      <c r="AC130" s="520"/>
      <c r="AD130" s="432"/>
      <c r="AE130" s="431"/>
      <c r="AF130" s="433"/>
      <c r="AG130" s="557" t="str">
        <f t="shared" si="33"/>
        <v/>
      </c>
      <c r="AH130" s="558" t="str">
        <f t="shared" si="34"/>
        <v/>
      </c>
      <c r="AI130" s="558" t="str">
        <f t="shared" si="35"/>
        <v/>
      </c>
      <c r="AJ130" s="558" t="str">
        <f t="shared" si="36"/>
        <v/>
      </c>
      <c r="AK130" s="558" t="str">
        <f t="shared" si="37"/>
        <v/>
      </c>
      <c r="AL130" s="558" t="str">
        <f t="shared" si="38"/>
        <v/>
      </c>
      <c r="AM130" s="558" t="str">
        <f t="shared" si="39"/>
        <v/>
      </c>
      <c r="AN130" s="558" t="str">
        <f t="shared" si="40"/>
        <v/>
      </c>
      <c r="AO130" s="557" t="str">
        <f t="shared" si="41"/>
        <v/>
      </c>
      <c r="AP130" s="557" t="str">
        <f t="shared" si="42"/>
        <v/>
      </c>
      <c r="AQ130" s="445"/>
      <c r="AR130" s="559" t="str">
        <f t="shared" si="43"/>
        <v/>
      </c>
      <c r="AS130" s="560" t="str">
        <f t="shared" si="57"/>
        <v/>
      </c>
      <c r="AT130" s="561" t="str">
        <f t="shared" si="44"/>
        <v/>
      </c>
      <c r="AU130" s="561" t="str">
        <f t="shared" si="45"/>
        <v/>
      </c>
      <c r="AV130" s="444"/>
      <c r="AW130" s="558" t="str">
        <f t="shared" si="50"/>
        <v/>
      </c>
      <c r="AX130" s="557" t="str">
        <f t="shared" si="51"/>
        <v/>
      </c>
      <c r="AY130" s="557" t="str">
        <f t="shared" si="52"/>
        <v/>
      </c>
      <c r="AZ130" s="444"/>
      <c r="BA130" s="562" t="str">
        <f t="shared" si="55"/>
        <v/>
      </c>
      <c r="BB130" s="445"/>
      <c r="BC130" s="563" t="str">
        <f t="shared" si="61"/>
        <v/>
      </c>
      <c r="BD130" s="563" t="str">
        <f t="shared" si="61"/>
        <v/>
      </c>
      <c r="BE130" s="563" t="str">
        <f t="shared" si="61"/>
        <v/>
      </c>
      <c r="BF130" s="563" t="str">
        <f t="shared" si="61"/>
        <v/>
      </c>
      <c r="BG130" s="563" t="str">
        <f t="shared" si="61"/>
        <v/>
      </c>
      <c r="BH130" s="563" t="str">
        <f t="shared" si="61"/>
        <v/>
      </c>
      <c r="BI130" s="563" t="str">
        <f t="shared" si="61"/>
        <v/>
      </c>
      <c r="BJ130" s="563" t="str">
        <f t="shared" si="61"/>
        <v/>
      </c>
      <c r="BK130" s="563" t="str">
        <f t="shared" si="61"/>
        <v/>
      </c>
      <c r="BL130" s="563" t="str">
        <f t="shared" si="61"/>
        <v/>
      </c>
      <c r="BM130" s="563" t="str">
        <f t="shared" si="61"/>
        <v/>
      </c>
      <c r="BN130" s="563" t="str">
        <f t="shared" si="53"/>
        <v/>
      </c>
      <c r="BO130" s="563" t="str">
        <f t="shared" si="53"/>
        <v/>
      </c>
      <c r="BP130" s="563" t="str">
        <f t="shared" si="53"/>
        <v/>
      </c>
      <c r="BQ130" s="563" t="str">
        <f t="shared" si="46"/>
        <v/>
      </c>
      <c r="BR130" s="563" t="str">
        <f t="shared" si="46"/>
        <v/>
      </c>
      <c r="BS130" s="563" t="str">
        <f t="shared" si="46"/>
        <v/>
      </c>
      <c r="BT130" s="563" t="str">
        <f t="shared" si="46"/>
        <v/>
      </c>
      <c r="BU130" s="563" t="str">
        <f t="shared" si="47"/>
        <v/>
      </c>
      <c r="BV130" s="563" t="str">
        <f t="shared" si="47"/>
        <v/>
      </c>
      <c r="BW130" s="563" t="str">
        <f t="shared" si="47"/>
        <v/>
      </c>
      <c r="BX130" s="563" t="str">
        <f t="shared" si="47"/>
        <v/>
      </c>
      <c r="BY130" s="563" t="str">
        <f t="shared" si="48"/>
        <v/>
      </c>
      <c r="BZ130" s="563" t="str">
        <f t="shared" si="48"/>
        <v/>
      </c>
      <c r="CA130" s="563" t="str">
        <f t="shared" si="48"/>
        <v/>
      </c>
      <c r="CB130" s="563" t="str">
        <f t="shared" si="48"/>
        <v/>
      </c>
      <c r="CC130" s="563" t="str">
        <f t="shared" si="49"/>
        <v/>
      </c>
      <c r="CD130" s="563" t="str">
        <f t="shared" si="49"/>
        <v/>
      </c>
      <c r="CE130" s="563" t="str">
        <f t="shared" si="49"/>
        <v/>
      </c>
      <c r="CF130" s="563" t="str">
        <f t="shared" si="49"/>
        <v/>
      </c>
      <c r="CG130" s="563" t="str">
        <f t="shared" si="61"/>
        <v/>
      </c>
      <c r="CH130" s="445"/>
      <c r="CI130" s="563" t="str">
        <f t="shared" si="59"/>
        <v/>
      </c>
      <c r="CJ130" s="563" t="str">
        <f t="shared" si="58"/>
        <v/>
      </c>
      <c r="CK130" s="563" t="str">
        <f t="shared" si="58"/>
        <v/>
      </c>
      <c r="CL130" s="563" t="str">
        <f t="shared" si="58"/>
        <v xml:space="preserve">
</v>
      </c>
      <c r="CM130" s="563" t="str">
        <f t="shared" si="58"/>
        <v xml:space="preserve">
</v>
      </c>
      <c r="CN130" s="563" t="str">
        <f t="shared" si="58"/>
        <v xml:space="preserve">
</v>
      </c>
      <c r="CO130" s="445"/>
      <c r="CP130" s="445"/>
      <c r="CQ130" s="445"/>
      <c r="CR130" s="445"/>
      <c r="CS130" s="445"/>
      <c r="CT130" s="445"/>
      <c r="CU130" s="445"/>
      <c r="CV130" s="445"/>
      <c r="CW130" s="445"/>
      <c r="CX130" s="445"/>
      <c r="CY130" s="445"/>
      <c r="CZ130" s="445"/>
      <c r="DA130" s="445"/>
      <c r="DB130" s="445"/>
      <c r="DC130" s="445"/>
      <c r="DD130" s="445"/>
      <c r="DE130" s="445"/>
      <c r="DF130" s="445"/>
      <c r="DG130" s="445"/>
      <c r="DH130" s="445"/>
      <c r="DI130" s="445"/>
      <c r="DJ130" s="445"/>
      <c r="DK130" s="445"/>
      <c r="DL130" s="445"/>
      <c r="DM130" s="445"/>
      <c r="DN130" s="445"/>
      <c r="DO130" s="445"/>
      <c r="DP130" s="445"/>
      <c r="DQ130" s="445"/>
      <c r="DR130" s="445"/>
      <c r="DS130" s="445"/>
      <c r="DT130" s="445"/>
      <c r="DU130" s="445"/>
      <c r="DV130" s="445"/>
      <c r="DW130" s="445"/>
      <c r="DX130" s="445"/>
      <c r="DY130" s="445"/>
      <c r="DZ130" s="445"/>
      <c r="EA130" s="445"/>
      <c r="EB130" s="445"/>
      <c r="EC130" s="445"/>
      <c r="ED130" s="445"/>
      <c r="EE130" s="445"/>
      <c r="EF130" s="445"/>
      <c r="EG130" s="445"/>
      <c r="EH130" s="445"/>
      <c r="EI130" s="445"/>
      <c r="EJ130" s="445"/>
      <c r="EK130" s="445"/>
      <c r="EL130" s="445"/>
      <c r="EM130" s="445"/>
      <c r="EN130" s="445"/>
      <c r="EO130" s="445"/>
      <c r="EP130" s="445"/>
      <c r="EQ130" s="445"/>
      <c r="ER130" s="445"/>
      <c r="ES130" s="445"/>
      <c r="ET130" s="445"/>
      <c r="EU130" s="445"/>
      <c r="EV130" s="445"/>
      <c r="EW130" s="445"/>
      <c r="EX130" s="445"/>
      <c r="EY130" s="445"/>
      <c r="EZ130" s="445"/>
      <c r="FA130" s="445"/>
      <c r="FB130" s="445"/>
    </row>
    <row r="131" spans="1:158" s="463" customFormat="1" ht="55.2" hidden="1" customHeight="1">
      <c r="A131" s="659"/>
      <c r="B131" s="520"/>
      <c r="C131" s="520"/>
      <c r="D131" s="519"/>
      <c r="E131" s="520"/>
      <c r="F131" s="520"/>
      <c r="G131" s="520"/>
      <c r="H131" s="520"/>
      <c r="I131" s="520"/>
      <c r="J131" s="520"/>
      <c r="K131" s="520"/>
      <c r="L131" s="520"/>
      <c r="M131" s="520"/>
      <c r="N131" s="520"/>
      <c r="O131" s="520"/>
      <c r="P131" s="520"/>
      <c r="Q131" s="520"/>
      <c r="R131" s="520"/>
      <c r="S131" s="520"/>
      <c r="T131" s="520"/>
      <c r="U131" s="520"/>
      <c r="V131" s="520"/>
      <c r="W131" s="520"/>
      <c r="X131" s="520"/>
      <c r="Y131" s="520"/>
      <c r="Z131" s="520"/>
      <c r="AA131" s="520"/>
      <c r="AB131" s="520"/>
      <c r="AC131" s="520"/>
      <c r="AD131" s="432"/>
      <c r="AE131" s="431"/>
      <c r="AF131" s="433"/>
      <c r="AG131" s="557" t="str">
        <f t="shared" si="33"/>
        <v/>
      </c>
      <c r="AH131" s="558" t="str">
        <f t="shared" si="34"/>
        <v/>
      </c>
      <c r="AI131" s="558" t="str">
        <f t="shared" si="35"/>
        <v/>
      </c>
      <c r="AJ131" s="558" t="str">
        <f t="shared" si="36"/>
        <v/>
      </c>
      <c r="AK131" s="558" t="str">
        <f t="shared" si="37"/>
        <v/>
      </c>
      <c r="AL131" s="558" t="str">
        <f t="shared" si="38"/>
        <v/>
      </c>
      <c r="AM131" s="558" t="str">
        <f t="shared" si="39"/>
        <v/>
      </c>
      <c r="AN131" s="558" t="str">
        <f t="shared" si="40"/>
        <v/>
      </c>
      <c r="AO131" s="557" t="str">
        <f t="shared" si="41"/>
        <v/>
      </c>
      <c r="AP131" s="557" t="str">
        <f t="shared" si="42"/>
        <v/>
      </c>
      <c r="AQ131" s="445"/>
      <c r="AR131" s="559" t="str">
        <f t="shared" si="43"/>
        <v/>
      </c>
      <c r="AS131" s="560" t="str">
        <f t="shared" si="57"/>
        <v/>
      </c>
      <c r="AT131" s="561" t="str">
        <f t="shared" si="44"/>
        <v/>
      </c>
      <c r="AU131" s="561" t="str">
        <f t="shared" si="45"/>
        <v/>
      </c>
      <c r="AV131" s="444"/>
      <c r="AW131" s="558" t="str">
        <f t="shared" si="50"/>
        <v/>
      </c>
      <c r="AX131" s="557" t="str">
        <f t="shared" si="51"/>
        <v/>
      </c>
      <c r="AY131" s="557" t="str">
        <f t="shared" si="52"/>
        <v/>
      </c>
      <c r="AZ131" s="444"/>
      <c r="BA131" s="562" t="str">
        <f t="shared" si="55"/>
        <v/>
      </c>
      <c r="BB131" s="445"/>
      <c r="BC131" s="563" t="str">
        <f t="shared" si="61"/>
        <v/>
      </c>
      <c r="BD131" s="563" t="str">
        <f t="shared" si="61"/>
        <v/>
      </c>
      <c r="BE131" s="563" t="str">
        <f t="shared" si="61"/>
        <v/>
      </c>
      <c r="BF131" s="563" t="str">
        <f t="shared" si="61"/>
        <v/>
      </c>
      <c r="BG131" s="563" t="str">
        <f t="shared" si="61"/>
        <v/>
      </c>
      <c r="BH131" s="563" t="str">
        <f t="shared" si="61"/>
        <v/>
      </c>
      <c r="BI131" s="563" t="str">
        <f t="shared" si="61"/>
        <v/>
      </c>
      <c r="BJ131" s="563" t="str">
        <f t="shared" si="61"/>
        <v/>
      </c>
      <c r="BK131" s="563" t="str">
        <f t="shared" si="61"/>
        <v/>
      </c>
      <c r="BL131" s="563" t="str">
        <f t="shared" si="61"/>
        <v/>
      </c>
      <c r="BM131" s="563" t="str">
        <f t="shared" si="61"/>
        <v/>
      </c>
      <c r="BN131" s="563" t="str">
        <f t="shared" si="53"/>
        <v/>
      </c>
      <c r="BO131" s="563" t="str">
        <f t="shared" si="53"/>
        <v/>
      </c>
      <c r="BP131" s="563" t="str">
        <f t="shared" si="53"/>
        <v/>
      </c>
      <c r="BQ131" s="563" t="str">
        <f t="shared" si="46"/>
        <v/>
      </c>
      <c r="BR131" s="563" t="str">
        <f t="shared" si="46"/>
        <v/>
      </c>
      <c r="BS131" s="563" t="str">
        <f t="shared" si="46"/>
        <v/>
      </c>
      <c r="BT131" s="563" t="str">
        <f t="shared" si="46"/>
        <v/>
      </c>
      <c r="BU131" s="563" t="str">
        <f t="shared" si="47"/>
        <v/>
      </c>
      <c r="BV131" s="563" t="str">
        <f t="shared" si="47"/>
        <v/>
      </c>
      <c r="BW131" s="563" t="str">
        <f t="shared" si="47"/>
        <v/>
      </c>
      <c r="BX131" s="563" t="str">
        <f t="shared" si="47"/>
        <v/>
      </c>
      <c r="BY131" s="563" t="str">
        <f t="shared" si="48"/>
        <v/>
      </c>
      <c r="BZ131" s="563" t="str">
        <f t="shared" si="48"/>
        <v/>
      </c>
      <c r="CA131" s="563" t="str">
        <f t="shared" si="48"/>
        <v/>
      </c>
      <c r="CB131" s="563" t="str">
        <f t="shared" si="48"/>
        <v/>
      </c>
      <c r="CC131" s="563" t="str">
        <f t="shared" si="49"/>
        <v/>
      </c>
      <c r="CD131" s="563" t="str">
        <f t="shared" si="49"/>
        <v/>
      </c>
      <c r="CE131" s="563" t="str">
        <f t="shared" si="49"/>
        <v/>
      </c>
      <c r="CF131" s="563" t="str">
        <f t="shared" si="49"/>
        <v/>
      </c>
      <c r="CG131" s="563" t="str">
        <f t="shared" si="61"/>
        <v/>
      </c>
      <c r="CH131" s="445"/>
      <c r="CI131" s="563" t="str">
        <f t="shared" si="59"/>
        <v/>
      </c>
      <c r="CJ131" s="563" t="str">
        <f t="shared" si="58"/>
        <v/>
      </c>
      <c r="CK131" s="563" t="str">
        <f t="shared" si="58"/>
        <v/>
      </c>
      <c r="CL131" s="563" t="str">
        <f t="shared" si="58"/>
        <v xml:space="preserve">
</v>
      </c>
      <c r="CM131" s="563" t="str">
        <f t="shared" si="58"/>
        <v xml:space="preserve">
</v>
      </c>
      <c r="CN131" s="563" t="str">
        <f t="shared" si="58"/>
        <v xml:space="preserve">
</v>
      </c>
      <c r="CO131" s="444"/>
      <c r="CP131" s="444"/>
      <c r="CQ131" s="444"/>
      <c r="CR131" s="444"/>
      <c r="CS131" s="444"/>
      <c r="CT131" s="444"/>
      <c r="CU131" s="444"/>
      <c r="CV131" s="444"/>
      <c r="CW131" s="444"/>
      <c r="CX131" s="444"/>
      <c r="CY131" s="444"/>
      <c r="CZ131" s="444"/>
      <c r="DA131" s="444"/>
      <c r="DB131" s="444"/>
      <c r="DC131" s="444"/>
      <c r="DD131" s="444"/>
      <c r="DE131" s="444"/>
      <c r="DF131" s="444"/>
      <c r="DG131" s="444"/>
      <c r="DH131" s="444"/>
      <c r="DI131" s="444"/>
      <c r="DJ131" s="444"/>
      <c r="DK131" s="444"/>
      <c r="DL131" s="444"/>
      <c r="DM131" s="444"/>
      <c r="DN131" s="444"/>
      <c r="DO131" s="444"/>
      <c r="DP131" s="444"/>
      <c r="DQ131" s="444"/>
      <c r="DR131" s="444"/>
      <c r="DS131" s="444"/>
      <c r="DT131" s="444"/>
      <c r="DU131" s="444"/>
      <c r="DV131" s="444"/>
      <c r="DW131" s="444"/>
      <c r="DX131" s="444"/>
      <c r="DY131" s="444"/>
      <c r="DZ131" s="444"/>
      <c r="EA131" s="444"/>
      <c r="EB131" s="444"/>
      <c r="EC131" s="444"/>
      <c r="ED131" s="444"/>
      <c r="EE131" s="444"/>
      <c r="EF131" s="444"/>
      <c r="EG131" s="444"/>
      <c r="EH131" s="444"/>
      <c r="EI131" s="444"/>
      <c r="EJ131" s="444"/>
      <c r="EK131" s="444"/>
      <c r="EL131" s="444"/>
      <c r="EM131" s="444"/>
      <c r="EN131" s="444"/>
      <c r="EO131" s="444"/>
      <c r="EP131" s="444"/>
      <c r="EQ131" s="444"/>
      <c r="ER131" s="444"/>
      <c r="ES131" s="444"/>
      <c r="ET131" s="444"/>
      <c r="EU131" s="444"/>
      <c r="EV131" s="444"/>
      <c r="EW131" s="444"/>
      <c r="EX131" s="444"/>
      <c r="EY131" s="444"/>
      <c r="EZ131" s="444"/>
      <c r="FA131" s="444"/>
      <c r="FB131" s="444"/>
    </row>
    <row r="132" spans="1:158" s="463" customFormat="1" ht="55.2" hidden="1" customHeight="1">
      <c r="A132" s="659"/>
      <c r="B132" s="520"/>
      <c r="C132" s="520"/>
      <c r="D132" s="519"/>
      <c r="E132" s="520"/>
      <c r="F132" s="520"/>
      <c r="G132" s="520"/>
      <c r="H132" s="520"/>
      <c r="I132" s="520"/>
      <c r="J132" s="520"/>
      <c r="K132" s="520"/>
      <c r="L132" s="520"/>
      <c r="M132" s="520"/>
      <c r="N132" s="520"/>
      <c r="O132" s="520"/>
      <c r="P132" s="520"/>
      <c r="Q132" s="520"/>
      <c r="R132" s="520"/>
      <c r="S132" s="520"/>
      <c r="T132" s="520"/>
      <c r="U132" s="520"/>
      <c r="V132" s="520"/>
      <c r="W132" s="520"/>
      <c r="X132" s="520"/>
      <c r="Y132" s="520"/>
      <c r="Z132" s="520"/>
      <c r="AA132" s="520"/>
      <c r="AB132" s="520"/>
      <c r="AC132" s="520"/>
      <c r="AD132" s="432"/>
      <c r="AE132" s="431"/>
      <c r="AF132" s="433"/>
      <c r="AG132" s="557" t="str">
        <f t="shared" si="33"/>
        <v/>
      </c>
      <c r="AH132" s="558" t="str">
        <f t="shared" si="34"/>
        <v/>
      </c>
      <c r="AI132" s="558" t="str">
        <f t="shared" si="35"/>
        <v/>
      </c>
      <c r="AJ132" s="558" t="str">
        <f t="shared" si="36"/>
        <v/>
      </c>
      <c r="AK132" s="558" t="str">
        <f t="shared" si="37"/>
        <v/>
      </c>
      <c r="AL132" s="558" t="str">
        <f t="shared" si="38"/>
        <v/>
      </c>
      <c r="AM132" s="558" t="str">
        <f t="shared" si="39"/>
        <v/>
      </c>
      <c r="AN132" s="558" t="str">
        <f t="shared" si="40"/>
        <v/>
      </c>
      <c r="AO132" s="557" t="str">
        <f t="shared" si="41"/>
        <v/>
      </c>
      <c r="AP132" s="557" t="str">
        <f t="shared" si="42"/>
        <v/>
      </c>
      <c r="AQ132" s="445"/>
      <c r="AR132" s="559" t="str">
        <f t="shared" si="43"/>
        <v/>
      </c>
      <c r="AS132" s="560" t="str">
        <f t="shared" si="57"/>
        <v/>
      </c>
      <c r="AT132" s="561" t="str">
        <f t="shared" si="44"/>
        <v/>
      </c>
      <c r="AU132" s="561" t="str">
        <f t="shared" si="45"/>
        <v/>
      </c>
      <c r="AV132" s="444"/>
      <c r="AW132" s="558" t="str">
        <f t="shared" si="50"/>
        <v/>
      </c>
      <c r="AX132" s="557" t="str">
        <f t="shared" si="51"/>
        <v/>
      </c>
      <c r="AY132" s="557" t="str">
        <f t="shared" si="52"/>
        <v/>
      </c>
      <c r="AZ132" s="444"/>
      <c r="BA132" s="562" t="str">
        <f t="shared" si="55"/>
        <v/>
      </c>
      <c r="BB132" s="445"/>
      <c r="BC132" s="563" t="str">
        <f t="shared" si="61"/>
        <v/>
      </c>
      <c r="BD132" s="563" t="str">
        <f t="shared" si="61"/>
        <v/>
      </c>
      <c r="BE132" s="563" t="str">
        <f t="shared" si="61"/>
        <v/>
      </c>
      <c r="BF132" s="563" t="str">
        <f t="shared" si="61"/>
        <v/>
      </c>
      <c r="BG132" s="563" t="str">
        <f t="shared" si="61"/>
        <v/>
      </c>
      <c r="BH132" s="563" t="str">
        <f t="shared" si="61"/>
        <v/>
      </c>
      <c r="BI132" s="563" t="str">
        <f t="shared" si="61"/>
        <v/>
      </c>
      <c r="BJ132" s="563" t="str">
        <f t="shared" si="61"/>
        <v/>
      </c>
      <c r="BK132" s="563" t="str">
        <f t="shared" si="61"/>
        <v/>
      </c>
      <c r="BL132" s="563" t="str">
        <f t="shared" si="61"/>
        <v/>
      </c>
      <c r="BM132" s="563" t="str">
        <f t="shared" si="61"/>
        <v/>
      </c>
      <c r="BN132" s="563" t="str">
        <f t="shared" si="53"/>
        <v/>
      </c>
      <c r="BO132" s="563" t="str">
        <f t="shared" si="53"/>
        <v/>
      </c>
      <c r="BP132" s="563" t="str">
        <f t="shared" si="53"/>
        <v/>
      </c>
      <c r="BQ132" s="563" t="str">
        <f t="shared" si="46"/>
        <v/>
      </c>
      <c r="BR132" s="563" t="str">
        <f t="shared" si="46"/>
        <v/>
      </c>
      <c r="BS132" s="563" t="str">
        <f t="shared" si="46"/>
        <v/>
      </c>
      <c r="BT132" s="563" t="str">
        <f t="shared" si="46"/>
        <v/>
      </c>
      <c r="BU132" s="563" t="str">
        <f t="shared" si="47"/>
        <v/>
      </c>
      <c r="BV132" s="563" t="str">
        <f t="shared" si="47"/>
        <v/>
      </c>
      <c r="BW132" s="563" t="str">
        <f t="shared" si="47"/>
        <v/>
      </c>
      <c r="BX132" s="563" t="str">
        <f t="shared" si="47"/>
        <v/>
      </c>
      <c r="BY132" s="563" t="str">
        <f t="shared" si="48"/>
        <v/>
      </c>
      <c r="BZ132" s="563" t="str">
        <f t="shared" si="48"/>
        <v/>
      </c>
      <c r="CA132" s="563" t="str">
        <f t="shared" si="48"/>
        <v/>
      </c>
      <c r="CB132" s="563" t="str">
        <f t="shared" si="48"/>
        <v/>
      </c>
      <c r="CC132" s="563" t="str">
        <f t="shared" si="49"/>
        <v/>
      </c>
      <c r="CD132" s="563" t="str">
        <f t="shared" si="49"/>
        <v/>
      </c>
      <c r="CE132" s="563" t="str">
        <f t="shared" si="49"/>
        <v/>
      </c>
      <c r="CF132" s="563" t="str">
        <f t="shared" si="49"/>
        <v/>
      </c>
      <c r="CG132" s="563" t="str">
        <f t="shared" si="61"/>
        <v/>
      </c>
      <c r="CH132" s="445"/>
      <c r="CI132" s="563" t="str">
        <f t="shared" si="59"/>
        <v/>
      </c>
      <c r="CJ132" s="563" t="str">
        <f t="shared" si="58"/>
        <v/>
      </c>
      <c r="CK132" s="563" t="str">
        <f t="shared" si="58"/>
        <v/>
      </c>
      <c r="CL132" s="563" t="str">
        <f t="shared" si="58"/>
        <v xml:space="preserve">
</v>
      </c>
      <c r="CM132" s="563" t="str">
        <f t="shared" si="58"/>
        <v xml:space="preserve">
</v>
      </c>
      <c r="CN132" s="563" t="str">
        <f t="shared" si="58"/>
        <v xml:space="preserve">
</v>
      </c>
      <c r="CO132" s="444"/>
      <c r="CP132" s="444"/>
      <c r="CQ132" s="444"/>
      <c r="CR132" s="444"/>
      <c r="CS132" s="444"/>
      <c r="CT132" s="444"/>
      <c r="CU132" s="444"/>
      <c r="CV132" s="444"/>
      <c r="CW132" s="444"/>
      <c r="CX132" s="444"/>
      <c r="CY132" s="444"/>
      <c r="CZ132" s="444"/>
      <c r="DA132" s="444"/>
      <c r="DB132" s="444"/>
      <c r="DC132" s="444"/>
      <c r="DD132" s="444"/>
      <c r="DE132" s="444"/>
      <c r="DF132" s="444"/>
      <c r="DG132" s="444"/>
      <c r="DH132" s="444"/>
      <c r="DI132" s="444"/>
      <c r="DJ132" s="444"/>
      <c r="DK132" s="444"/>
      <c r="DL132" s="444"/>
      <c r="DM132" s="444"/>
      <c r="DN132" s="444"/>
      <c r="DO132" s="444"/>
      <c r="DP132" s="444"/>
      <c r="DQ132" s="444"/>
      <c r="DR132" s="444"/>
      <c r="DS132" s="444"/>
      <c r="DT132" s="444"/>
      <c r="DU132" s="444"/>
      <c r="DV132" s="444"/>
      <c r="DW132" s="444"/>
      <c r="DX132" s="444"/>
      <c r="DY132" s="444"/>
      <c r="DZ132" s="444"/>
      <c r="EA132" s="444"/>
      <c r="EB132" s="444"/>
      <c r="EC132" s="444"/>
      <c r="ED132" s="444"/>
      <c r="EE132" s="444"/>
      <c r="EF132" s="444"/>
      <c r="EG132" s="444"/>
      <c r="EH132" s="444"/>
      <c r="EI132" s="444"/>
      <c r="EJ132" s="444"/>
      <c r="EK132" s="444"/>
      <c r="EL132" s="444"/>
      <c r="EM132" s="444"/>
      <c r="EN132" s="444"/>
      <c r="EO132" s="444"/>
      <c r="EP132" s="444"/>
      <c r="EQ132" s="444"/>
      <c r="ER132" s="444"/>
      <c r="ES132" s="444"/>
      <c r="ET132" s="444"/>
      <c r="EU132" s="444"/>
      <c r="EV132" s="444"/>
      <c r="EW132" s="444"/>
      <c r="EX132" s="444"/>
      <c r="EY132" s="444"/>
      <c r="EZ132" s="444"/>
      <c r="FA132" s="444"/>
      <c r="FB132" s="444"/>
    </row>
    <row r="133" spans="1:158" s="434" customFormat="1" ht="55.2" hidden="1" customHeight="1">
      <c r="A133" s="659"/>
      <c r="B133" s="520"/>
      <c r="C133" s="520"/>
      <c r="D133" s="519"/>
      <c r="E133" s="520"/>
      <c r="F133" s="520"/>
      <c r="G133" s="520"/>
      <c r="H133" s="520"/>
      <c r="I133" s="520"/>
      <c r="J133" s="520"/>
      <c r="K133" s="520"/>
      <c r="L133" s="520"/>
      <c r="M133" s="520"/>
      <c r="N133" s="520"/>
      <c r="O133" s="520"/>
      <c r="P133" s="520"/>
      <c r="Q133" s="520"/>
      <c r="R133" s="520"/>
      <c r="S133" s="520"/>
      <c r="T133" s="520"/>
      <c r="U133" s="520"/>
      <c r="V133" s="520"/>
      <c r="W133" s="520"/>
      <c r="X133" s="520"/>
      <c r="Y133" s="520"/>
      <c r="Z133" s="520"/>
      <c r="AA133" s="520"/>
      <c r="AB133" s="520"/>
      <c r="AC133" s="520"/>
      <c r="AD133" s="432"/>
      <c r="AE133" s="431"/>
      <c r="AF133" s="433"/>
      <c r="AG133" s="557" t="str">
        <f t="shared" si="33"/>
        <v/>
      </c>
      <c r="AH133" s="558" t="str">
        <f t="shared" si="34"/>
        <v/>
      </c>
      <c r="AI133" s="558" t="str">
        <f t="shared" si="35"/>
        <v/>
      </c>
      <c r="AJ133" s="558" t="str">
        <f t="shared" si="36"/>
        <v/>
      </c>
      <c r="AK133" s="558" t="str">
        <f t="shared" si="37"/>
        <v/>
      </c>
      <c r="AL133" s="558" t="str">
        <f t="shared" si="38"/>
        <v/>
      </c>
      <c r="AM133" s="558" t="str">
        <f t="shared" si="39"/>
        <v/>
      </c>
      <c r="AN133" s="558" t="str">
        <f t="shared" si="40"/>
        <v/>
      </c>
      <c r="AO133" s="557" t="str">
        <f t="shared" si="41"/>
        <v/>
      </c>
      <c r="AP133" s="557" t="str">
        <f t="shared" si="42"/>
        <v/>
      </c>
      <c r="AQ133" s="445"/>
      <c r="AR133" s="559" t="str">
        <f t="shared" si="43"/>
        <v/>
      </c>
      <c r="AS133" s="560" t="str">
        <f t="shared" si="57"/>
        <v/>
      </c>
      <c r="AT133" s="561" t="str">
        <f t="shared" si="44"/>
        <v/>
      </c>
      <c r="AU133" s="561" t="str">
        <f t="shared" si="45"/>
        <v/>
      </c>
      <c r="AV133" s="444"/>
      <c r="AW133" s="558" t="str">
        <f t="shared" si="50"/>
        <v/>
      </c>
      <c r="AX133" s="557" t="str">
        <f t="shared" si="51"/>
        <v/>
      </c>
      <c r="AY133" s="557" t="str">
        <f t="shared" si="52"/>
        <v/>
      </c>
      <c r="AZ133" s="444"/>
      <c r="BA133" s="562" t="str">
        <f t="shared" si="55"/>
        <v/>
      </c>
      <c r="BB133" s="445"/>
      <c r="BC133" s="563" t="str">
        <f t="shared" si="61"/>
        <v/>
      </c>
      <c r="BD133" s="563" t="str">
        <f t="shared" si="61"/>
        <v/>
      </c>
      <c r="BE133" s="563" t="str">
        <f t="shared" si="61"/>
        <v/>
      </c>
      <c r="BF133" s="563" t="str">
        <f t="shared" si="61"/>
        <v/>
      </c>
      <c r="BG133" s="563" t="str">
        <f t="shared" si="61"/>
        <v/>
      </c>
      <c r="BH133" s="563" t="str">
        <f t="shared" si="61"/>
        <v/>
      </c>
      <c r="BI133" s="563" t="str">
        <f t="shared" si="61"/>
        <v/>
      </c>
      <c r="BJ133" s="563" t="str">
        <f t="shared" si="61"/>
        <v/>
      </c>
      <c r="BK133" s="563" t="str">
        <f t="shared" si="61"/>
        <v/>
      </c>
      <c r="BL133" s="563" t="str">
        <f t="shared" si="61"/>
        <v/>
      </c>
      <c r="BM133" s="563" t="str">
        <f t="shared" si="61"/>
        <v/>
      </c>
      <c r="BN133" s="563" t="str">
        <f t="shared" si="53"/>
        <v/>
      </c>
      <c r="BO133" s="563" t="str">
        <f t="shared" si="53"/>
        <v/>
      </c>
      <c r="BP133" s="563" t="str">
        <f t="shared" si="53"/>
        <v/>
      </c>
      <c r="BQ133" s="563" t="str">
        <f t="shared" si="46"/>
        <v/>
      </c>
      <c r="BR133" s="563" t="str">
        <f t="shared" si="46"/>
        <v/>
      </c>
      <c r="BS133" s="563" t="str">
        <f t="shared" si="46"/>
        <v/>
      </c>
      <c r="BT133" s="563" t="str">
        <f t="shared" si="46"/>
        <v/>
      </c>
      <c r="BU133" s="563" t="str">
        <f t="shared" si="47"/>
        <v/>
      </c>
      <c r="BV133" s="563" t="str">
        <f t="shared" si="47"/>
        <v/>
      </c>
      <c r="BW133" s="563" t="str">
        <f t="shared" si="47"/>
        <v/>
      </c>
      <c r="BX133" s="563" t="str">
        <f t="shared" si="47"/>
        <v/>
      </c>
      <c r="BY133" s="563" t="str">
        <f t="shared" si="48"/>
        <v/>
      </c>
      <c r="BZ133" s="563" t="str">
        <f t="shared" si="48"/>
        <v/>
      </c>
      <c r="CA133" s="563" t="str">
        <f t="shared" si="48"/>
        <v/>
      </c>
      <c r="CB133" s="563" t="str">
        <f t="shared" si="48"/>
        <v/>
      </c>
      <c r="CC133" s="563" t="str">
        <f t="shared" si="49"/>
        <v/>
      </c>
      <c r="CD133" s="563" t="str">
        <f t="shared" si="49"/>
        <v/>
      </c>
      <c r="CE133" s="563" t="str">
        <f t="shared" si="49"/>
        <v/>
      </c>
      <c r="CF133" s="563" t="str">
        <f t="shared" si="49"/>
        <v/>
      </c>
      <c r="CG133" s="563" t="str">
        <f t="shared" si="61"/>
        <v/>
      </c>
      <c r="CH133" s="445"/>
      <c r="CI133" s="563" t="str">
        <f t="shared" si="59"/>
        <v/>
      </c>
      <c r="CJ133" s="563" t="str">
        <f t="shared" si="58"/>
        <v/>
      </c>
      <c r="CK133" s="563" t="str">
        <f t="shared" si="58"/>
        <v/>
      </c>
      <c r="CL133" s="563" t="str">
        <f t="shared" si="58"/>
        <v xml:space="preserve">
</v>
      </c>
      <c r="CM133" s="563" t="str">
        <f t="shared" si="58"/>
        <v xml:space="preserve">
</v>
      </c>
      <c r="CN133" s="563" t="str">
        <f t="shared" si="58"/>
        <v xml:space="preserve">
</v>
      </c>
      <c r="CO133" s="445"/>
      <c r="CP133" s="445"/>
      <c r="CQ133" s="445"/>
      <c r="CR133" s="445"/>
      <c r="CS133" s="445"/>
      <c r="CT133" s="445"/>
      <c r="CU133" s="445"/>
      <c r="CV133" s="445"/>
      <c r="CW133" s="445"/>
      <c r="CX133" s="445"/>
      <c r="CY133" s="445"/>
      <c r="CZ133" s="445"/>
      <c r="DA133" s="445"/>
      <c r="DB133" s="445"/>
      <c r="DC133" s="445"/>
      <c r="DD133" s="445"/>
      <c r="DE133" s="445"/>
      <c r="DF133" s="445"/>
      <c r="DG133" s="445"/>
      <c r="DH133" s="445"/>
      <c r="DI133" s="445"/>
      <c r="DJ133" s="445"/>
      <c r="DK133" s="445"/>
      <c r="DL133" s="445"/>
      <c r="DM133" s="445"/>
      <c r="DN133" s="445"/>
      <c r="DO133" s="445"/>
      <c r="DP133" s="445"/>
      <c r="DQ133" s="445"/>
      <c r="DR133" s="445"/>
      <c r="DS133" s="445"/>
      <c r="DT133" s="445"/>
      <c r="DU133" s="445"/>
      <c r="DV133" s="445"/>
      <c r="DW133" s="445"/>
      <c r="DX133" s="445"/>
      <c r="DY133" s="445"/>
      <c r="DZ133" s="445"/>
      <c r="EA133" s="445"/>
      <c r="EB133" s="445"/>
      <c r="EC133" s="445"/>
      <c r="ED133" s="445"/>
      <c r="EE133" s="445"/>
      <c r="EF133" s="445"/>
      <c r="EG133" s="445"/>
      <c r="EH133" s="445"/>
      <c r="EI133" s="445"/>
      <c r="EJ133" s="445"/>
      <c r="EK133" s="445"/>
      <c r="EL133" s="445"/>
      <c r="EM133" s="445"/>
      <c r="EN133" s="445"/>
      <c r="EO133" s="445"/>
      <c r="EP133" s="445"/>
      <c r="EQ133" s="445"/>
      <c r="ER133" s="445"/>
      <c r="ES133" s="445"/>
      <c r="ET133" s="445"/>
      <c r="EU133" s="445"/>
      <c r="EV133" s="445"/>
      <c r="EW133" s="445"/>
      <c r="EX133" s="445"/>
      <c r="EY133" s="445"/>
      <c r="EZ133" s="445"/>
      <c r="FA133" s="445"/>
      <c r="FB133" s="445"/>
    </row>
    <row r="134" spans="1:158" s="434" customFormat="1" ht="55.2" hidden="1" customHeight="1">
      <c r="A134" s="659"/>
      <c r="B134" s="520"/>
      <c r="C134" s="520"/>
      <c r="D134" s="519"/>
      <c r="E134" s="520"/>
      <c r="F134" s="520"/>
      <c r="G134" s="520"/>
      <c r="H134" s="520"/>
      <c r="I134" s="520"/>
      <c r="J134" s="520"/>
      <c r="K134" s="520"/>
      <c r="L134" s="520"/>
      <c r="M134" s="520"/>
      <c r="N134" s="520"/>
      <c r="O134" s="520"/>
      <c r="P134" s="520"/>
      <c r="Q134" s="520"/>
      <c r="R134" s="520"/>
      <c r="S134" s="520"/>
      <c r="T134" s="520"/>
      <c r="U134" s="520"/>
      <c r="V134" s="520"/>
      <c r="W134" s="520"/>
      <c r="X134" s="520"/>
      <c r="Y134" s="520"/>
      <c r="Z134" s="520"/>
      <c r="AA134" s="520"/>
      <c r="AB134" s="520"/>
      <c r="AC134" s="520"/>
      <c r="AD134" s="432"/>
      <c r="AE134" s="431"/>
      <c r="AF134" s="433"/>
      <c r="AG134" s="557" t="str">
        <f t="shared" si="33"/>
        <v/>
      </c>
      <c r="AH134" s="558" t="str">
        <f t="shared" si="34"/>
        <v/>
      </c>
      <c r="AI134" s="558" t="str">
        <f t="shared" si="35"/>
        <v/>
      </c>
      <c r="AJ134" s="558" t="str">
        <f t="shared" si="36"/>
        <v/>
      </c>
      <c r="AK134" s="558" t="str">
        <f t="shared" si="37"/>
        <v/>
      </c>
      <c r="AL134" s="558" t="str">
        <f t="shared" si="38"/>
        <v/>
      </c>
      <c r="AM134" s="558" t="str">
        <f t="shared" si="39"/>
        <v/>
      </c>
      <c r="AN134" s="558" t="str">
        <f t="shared" si="40"/>
        <v/>
      </c>
      <c r="AO134" s="557" t="str">
        <f t="shared" si="41"/>
        <v/>
      </c>
      <c r="AP134" s="557" t="str">
        <f t="shared" si="42"/>
        <v/>
      </c>
      <c r="AQ134" s="445"/>
      <c r="AR134" s="559" t="str">
        <f t="shared" si="43"/>
        <v/>
      </c>
      <c r="AS134" s="560" t="str">
        <f t="shared" si="57"/>
        <v/>
      </c>
      <c r="AT134" s="561" t="str">
        <f t="shared" si="44"/>
        <v/>
      </c>
      <c r="AU134" s="561" t="str">
        <f t="shared" si="45"/>
        <v/>
      </c>
      <c r="AV134" s="444"/>
      <c r="AW134" s="558" t="str">
        <f t="shared" si="50"/>
        <v/>
      </c>
      <c r="AX134" s="557" t="str">
        <f t="shared" si="51"/>
        <v/>
      </c>
      <c r="AY134" s="557" t="str">
        <f t="shared" si="52"/>
        <v/>
      </c>
      <c r="AZ134" s="444"/>
      <c r="BA134" s="562" t="str">
        <f t="shared" si="55"/>
        <v/>
      </c>
      <c r="BB134" s="445"/>
      <c r="BC134" s="563" t="str">
        <f t="shared" si="61"/>
        <v/>
      </c>
      <c r="BD134" s="563" t="str">
        <f t="shared" si="61"/>
        <v/>
      </c>
      <c r="BE134" s="563" t="str">
        <f t="shared" si="61"/>
        <v/>
      </c>
      <c r="BF134" s="563" t="str">
        <f t="shared" si="61"/>
        <v/>
      </c>
      <c r="BG134" s="563" t="str">
        <f t="shared" si="61"/>
        <v/>
      </c>
      <c r="BH134" s="563" t="str">
        <f t="shared" si="61"/>
        <v/>
      </c>
      <c r="BI134" s="563" t="str">
        <f t="shared" si="61"/>
        <v/>
      </c>
      <c r="BJ134" s="563" t="str">
        <f t="shared" si="61"/>
        <v/>
      </c>
      <c r="BK134" s="563" t="str">
        <f t="shared" si="61"/>
        <v/>
      </c>
      <c r="BL134" s="563" t="str">
        <f t="shared" si="61"/>
        <v/>
      </c>
      <c r="BM134" s="563" t="str">
        <f t="shared" si="61"/>
        <v/>
      </c>
      <c r="BN134" s="563" t="str">
        <f t="shared" si="53"/>
        <v/>
      </c>
      <c r="BO134" s="563" t="str">
        <f t="shared" si="53"/>
        <v/>
      </c>
      <c r="BP134" s="563" t="str">
        <f t="shared" si="53"/>
        <v/>
      </c>
      <c r="BQ134" s="563" t="str">
        <f t="shared" si="46"/>
        <v/>
      </c>
      <c r="BR134" s="563" t="str">
        <f t="shared" si="46"/>
        <v/>
      </c>
      <c r="BS134" s="563" t="str">
        <f t="shared" si="46"/>
        <v/>
      </c>
      <c r="BT134" s="563" t="str">
        <f t="shared" si="46"/>
        <v/>
      </c>
      <c r="BU134" s="563" t="str">
        <f t="shared" si="47"/>
        <v/>
      </c>
      <c r="BV134" s="563" t="str">
        <f t="shared" si="47"/>
        <v/>
      </c>
      <c r="BW134" s="563" t="str">
        <f t="shared" si="47"/>
        <v/>
      </c>
      <c r="BX134" s="563" t="str">
        <f t="shared" si="47"/>
        <v/>
      </c>
      <c r="BY134" s="563" t="str">
        <f t="shared" si="48"/>
        <v/>
      </c>
      <c r="BZ134" s="563" t="str">
        <f t="shared" si="48"/>
        <v/>
      </c>
      <c r="CA134" s="563" t="str">
        <f t="shared" si="48"/>
        <v/>
      </c>
      <c r="CB134" s="563" t="str">
        <f t="shared" si="48"/>
        <v/>
      </c>
      <c r="CC134" s="563" t="str">
        <f t="shared" si="49"/>
        <v/>
      </c>
      <c r="CD134" s="563" t="str">
        <f t="shared" si="49"/>
        <v/>
      </c>
      <c r="CE134" s="563" t="str">
        <f t="shared" si="49"/>
        <v/>
      </c>
      <c r="CF134" s="563" t="str">
        <f t="shared" si="49"/>
        <v/>
      </c>
      <c r="CG134" s="563" t="str">
        <f t="shared" si="61"/>
        <v/>
      </c>
      <c r="CH134" s="445"/>
      <c r="CI134" s="563" t="str">
        <f t="shared" si="59"/>
        <v/>
      </c>
      <c r="CJ134" s="563" t="str">
        <f t="shared" si="58"/>
        <v/>
      </c>
      <c r="CK134" s="563" t="str">
        <f t="shared" si="58"/>
        <v/>
      </c>
      <c r="CL134" s="563" t="str">
        <f t="shared" si="58"/>
        <v xml:space="preserve">
</v>
      </c>
      <c r="CM134" s="563" t="str">
        <f t="shared" si="58"/>
        <v xml:space="preserve">
</v>
      </c>
      <c r="CN134" s="563" t="str">
        <f t="shared" si="58"/>
        <v xml:space="preserve">
</v>
      </c>
      <c r="CO134" s="445"/>
      <c r="CP134" s="445"/>
      <c r="CQ134" s="445"/>
      <c r="CR134" s="445"/>
      <c r="CS134" s="445"/>
      <c r="CT134" s="445"/>
      <c r="CU134" s="445"/>
      <c r="CV134" s="445"/>
      <c r="CW134" s="445"/>
      <c r="CX134" s="445"/>
      <c r="CY134" s="445"/>
      <c r="CZ134" s="445"/>
      <c r="DA134" s="445"/>
      <c r="DB134" s="445"/>
      <c r="DC134" s="445"/>
      <c r="DD134" s="445"/>
      <c r="DE134" s="445"/>
      <c r="DF134" s="445"/>
      <c r="DG134" s="445"/>
      <c r="DH134" s="445"/>
      <c r="DI134" s="445"/>
      <c r="DJ134" s="445"/>
      <c r="DK134" s="445"/>
      <c r="DL134" s="445"/>
      <c r="DM134" s="445"/>
      <c r="DN134" s="445"/>
      <c r="DO134" s="445"/>
      <c r="DP134" s="445"/>
      <c r="DQ134" s="445"/>
      <c r="DR134" s="445"/>
      <c r="DS134" s="445"/>
      <c r="DT134" s="445"/>
      <c r="DU134" s="445"/>
      <c r="DV134" s="445"/>
      <c r="DW134" s="445"/>
      <c r="DX134" s="445"/>
      <c r="DY134" s="445"/>
      <c r="DZ134" s="445"/>
      <c r="EA134" s="445"/>
      <c r="EB134" s="445"/>
      <c r="EC134" s="445"/>
      <c r="ED134" s="445"/>
      <c r="EE134" s="445"/>
      <c r="EF134" s="445"/>
      <c r="EG134" s="445"/>
      <c r="EH134" s="445"/>
      <c r="EI134" s="445"/>
      <c r="EJ134" s="445"/>
      <c r="EK134" s="445"/>
      <c r="EL134" s="445"/>
      <c r="EM134" s="445"/>
      <c r="EN134" s="445"/>
      <c r="EO134" s="445"/>
      <c r="EP134" s="445"/>
      <c r="EQ134" s="445"/>
      <c r="ER134" s="445"/>
      <c r="ES134" s="445"/>
      <c r="ET134" s="445"/>
      <c r="EU134" s="445"/>
      <c r="EV134" s="445"/>
      <c r="EW134" s="445"/>
      <c r="EX134" s="445"/>
      <c r="EY134" s="445"/>
      <c r="EZ134" s="445"/>
      <c r="FA134" s="445"/>
      <c r="FB134" s="445"/>
    </row>
    <row r="135" spans="1:158" s="434" customFormat="1" ht="55.2" hidden="1" customHeight="1">
      <c r="A135" s="659"/>
      <c r="B135" s="520"/>
      <c r="C135" s="520"/>
      <c r="D135" s="519"/>
      <c r="E135" s="520"/>
      <c r="F135" s="520"/>
      <c r="G135" s="520"/>
      <c r="H135" s="520"/>
      <c r="I135" s="520"/>
      <c r="J135" s="520"/>
      <c r="K135" s="520"/>
      <c r="L135" s="520"/>
      <c r="M135" s="520"/>
      <c r="N135" s="520"/>
      <c r="O135" s="520"/>
      <c r="P135" s="520"/>
      <c r="Q135" s="520"/>
      <c r="R135" s="520"/>
      <c r="S135" s="520"/>
      <c r="T135" s="520"/>
      <c r="U135" s="520"/>
      <c r="V135" s="520"/>
      <c r="W135" s="520"/>
      <c r="X135" s="520"/>
      <c r="Y135" s="520"/>
      <c r="Z135" s="520"/>
      <c r="AA135" s="520"/>
      <c r="AB135" s="520"/>
      <c r="AC135" s="520"/>
      <c r="AD135" s="432"/>
      <c r="AE135" s="431"/>
      <c r="AF135" s="433"/>
      <c r="AG135" s="557" t="str">
        <f t="shared" si="33"/>
        <v/>
      </c>
      <c r="AH135" s="558" t="str">
        <f t="shared" si="34"/>
        <v/>
      </c>
      <c r="AI135" s="558" t="str">
        <f t="shared" si="35"/>
        <v/>
      </c>
      <c r="AJ135" s="558" t="str">
        <f t="shared" si="36"/>
        <v/>
      </c>
      <c r="AK135" s="558" t="str">
        <f t="shared" si="37"/>
        <v/>
      </c>
      <c r="AL135" s="558" t="str">
        <f t="shared" si="38"/>
        <v/>
      </c>
      <c r="AM135" s="558" t="str">
        <f t="shared" si="39"/>
        <v/>
      </c>
      <c r="AN135" s="558" t="str">
        <f t="shared" si="40"/>
        <v/>
      </c>
      <c r="AO135" s="557" t="str">
        <f t="shared" si="41"/>
        <v/>
      </c>
      <c r="AP135" s="557" t="str">
        <f t="shared" si="42"/>
        <v/>
      </c>
      <c r="AQ135" s="445"/>
      <c r="AR135" s="559" t="str">
        <f t="shared" si="43"/>
        <v/>
      </c>
      <c r="AS135" s="560" t="str">
        <f t="shared" si="57"/>
        <v/>
      </c>
      <c r="AT135" s="561" t="str">
        <f t="shared" si="44"/>
        <v/>
      </c>
      <c r="AU135" s="561" t="str">
        <f t="shared" si="45"/>
        <v/>
      </c>
      <c r="AV135" s="444"/>
      <c r="AW135" s="558" t="str">
        <f t="shared" si="50"/>
        <v/>
      </c>
      <c r="AX135" s="557" t="str">
        <f t="shared" si="51"/>
        <v/>
      </c>
      <c r="AY135" s="557" t="str">
        <f t="shared" si="52"/>
        <v/>
      </c>
      <c r="AZ135" s="444"/>
      <c r="BA135" s="562" t="str">
        <f t="shared" si="55"/>
        <v/>
      </c>
      <c r="BB135" s="445"/>
      <c r="BC135" s="563" t="str">
        <f t="shared" si="61"/>
        <v/>
      </c>
      <c r="BD135" s="563" t="str">
        <f t="shared" si="61"/>
        <v/>
      </c>
      <c r="BE135" s="563" t="str">
        <f t="shared" si="61"/>
        <v/>
      </c>
      <c r="BF135" s="563" t="str">
        <f t="shared" si="61"/>
        <v/>
      </c>
      <c r="BG135" s="563" t="str">
        <f t="shared" si="61"/>
        <v/>
      </c>
      <c r="BH135" s="563" t="str">
        <f t="shared" si="61"/>
        <v/>
      </c>
      <c r="BI135" s="563" t="str">
        <f t="shared" si="61"/>
        <v/>
      </c>
      <c r="BJ135" s="563" t="str">
        <f t="shared" si="61"/>
        <v/>
      </c>
      <c r="BK135" s="563" t="str">
        <f t="shared" si="61"/>
        <v/>
      </c>
      <c r="BL135" s="563" t="str">
        <f t="shared" si="61"/>
        <v/>
      </c>
      <c r="BM135" s="563" t="str">
        <f t="shared" si="61"/>
        <v/>
      </c>
      <c r="BN135" s="563" t="str">
        <f t="shared" si="53"/>
        <v/>
      </c>
      <c r="BO135" s="563" t="str">
        <f t="shared" si="53"/>
        <v/>
      </c>
      <c r="BP135" s="563" t="str">
        <f t="shared" si="53"/>
        <v/>
      </c>
      <c r="BQ135" s="563" t="str">
        <f t="shared" si="46"/>
        <v/>
      </c>
      <c r="BR135" s="563" t="str">
        <f t="shared" si="46"/>
        <v/>
      </c>
      <c r="BS135" s="563" t="str">
        <f t="shared" si="46"/>
        <v/>
      </c>
      <c r="BT135" s="563" t="str">
        <f t="shared" si="46"/>
        <v/>
      </c>
      <c r="BU135" s="563" t="str">
        <f t="shared" si="47"/>
        <v/>
      </c>
      <c r="BV135" s="563" t="str">
        <f t="shared" si="47"/>
        <v/>
      </c>
      <c r="BW135" s="563" t="str">
        <f t="shared" si="47"/>
        <v/>
      </c>
      <c r="BX135" s="563" t="str">
        <f t="shared" si="47"/>
        <v/>
      </c>
      <c r="BY135" s="563" t="str">
        <f t="shared" si="48"/>
        <v/>
      </c>
      <c r="BZ135" s="563" t="str">
        <f t="shared" si="48"/>
        <v/>
      </c>
      <c r="CA135" s="563" t="str">
        <f t="shared" si="48"/>
        <v/>
      </c>
      <c r="CB135" s="563" t="str">
        <f t="shared" si="48"/>
        <v/>
      </c>
      <c r="CC135" s="563" t="str">
        <f t="shared" si="49"/>
        <v/>
      </c>
      <c r="CD135" s="563" t="str">
        <f t="shared" si="49"/>
        <v/>
      </c>
      <c r="CE135" s="563" t="str">
        <f t="shared" si="49"/>
        <v/>
      </c>
      <c r="CF135" s="563" t="str">
        <f t="shared" si="49"/>
        <v/>
      </c>
      <c r="CG135" s="563" t="str">
        <f t="shared" si="61"/>
        <v/>
      </c>
      <c r="CH135" s="445"/>
      <c r="CI135" s="563" t="str">
        <f t="shared" si="59"/>
        <v/>
      </c>
      <c r="CJ135" s="563" t="str">
        <f t="shared" si="58"/>
        <v/>
      </c>
      <c r="CK135" s="563" t="str">
        <f t="shared" si="58"/>
        <v/>
      </c>
      <c r="CL135" s="563" t="str">
        <f t="shared" si="58"/>
        <v xml:space="preserve">
</v>
      </c>
      <c r="CM135" s="563" t="str">
        <f t="shared" si="58"/>
        <v xml:space="preserve">
</v>
      </c>
      <c r="CN135" s="563" t="str">
        <f t="shared" si="58"/>
        <v xml:space="preserve">
</v>
      </c>
      <c r="CO135" s="445"/>
      <c r="CP135" s="445"/>
      <c r="CQ135" s="445"/>
      <c r="CR135" s="445"/>
      <c r="CS135" s="445"/>
      <c r="CT135" s="445"/>
      <c r="CU135" s="445"/>
      <c r="CV135" s="445"/>
      <c r="CW135" s="445"/>
      <c r="CX135" s="445"/>
      <c r="CY135" s="445"/>
      <c r="CZ135" s="445"/>
      <c r="DA135" s="445"/>
      <c r="DB135" s="445"/>
      <c r="DC135" s="445"/>
      <c r="DD135" s="445"/>
      <c r="DE135" s="445"/>
      <c r="DF135" s="445"/>
      <c r="DG135" s="445"/>
      <c r="DH135" s="445"/>
      <c r="DI135" s="445"/>
      <c r="DJ135" s="445"/>
      <c r="DK135" s="445"/>
      <c r="DL135" s="445"/>
      <c r="DM135" s="445"/>
      <c r="DN135" s="445"/>
      <c r="DO135" s="445"/>
      <c r="DP135" s="445"/>
      <c r="DQ135" s="445"/>
      <c r="DR135" s="445"/>
      <c r="DS135" s="445"/>
      <c r="DT135" s="445"/>
      <c r="DU135" s="445"/>
      <c r="DV135" s="445"/>
      <c r="DW135" s="445"/>
      <c r="DX135" s="445"/>
      <c r="DY135" s="445"/>
      <c r="DZ135" s="445"/>
      <c r="EA135" s="445"/>
      <c r="EB135" s="445"/>
      <c r="EC135" s="445"/>
      <c r="ED135" s="445"/>
      <c r="EE135" s="445"/>
      <c r="EF135" s="445"/>
      <c r="EG135" s="445"/>
      <c r="EH135" s="445"/>
      <c r="EI135" s="445"/>
      <c r="EJ135" s="445"/>
      <c r="EK135" s="445"/>
      <c r="EL135" s="445"/>
      <c r="EM135" s="445"/>
      <c r="EN135" s="445"/>
      <c r="EO135" s="445"/>
      <c r="EP135" s="445"/>
      <c r="EQ135" s="445"/>
      <c r="ER135" s="445"/>
      <c r="ES135" s="445"/>
      <c r="ET135" s="445"/>
      <c r="EU135" s="445"/>
      <c r="EV135" s="445"/>
      <c r="EW135" s="445"/>
      <c r="EX135" s="445"/>
      <c r="EY135" s="445"/>
      <c r="EZ135" s="445"/>
      <c r="FA135" s="445"/>
      <c r="FB135" s="445"/>
    </row>
    <row r="136" spans="1:158" s="463" customFormat="1" ht="55.2" hidden="1" customHeight="1">
      <c r="A136" s="659"/>
      <c r="B136" s="520"/>
      <c r="C136" s="520"/>
      <c r="D136" s="519"/>
      <c r="E136" s="520"/>
      <c r="F136" s="520"/>
      <c r="G136" s="520"/>
      <c r="H136" s="520"/>
      <c r="I136" s="520"/>
      <c r="J136" s="520"/>
      <c r="K136" s="520"/>
      <c r="L136" s="520"/>
      <c r="M136" s="520"/>
      <c r="N136" s="520"/>
      <c r="O136" s="520"/>
      <c r="P136" s="520"/>
      <c r="Q136" s="520"/>
      <c r="R136" s="520"/>
      <c r="S136" s="520"/>
      <c r="T136" s="520"/>
      <c r="U136" s="520"/>
      <c r="V136" s="520"/>
      <c r="W136" s="520"/>
      <c r="X136" s="520"/>
      <c r="Y136" s="520"/>
      <c r="Z136" s="520"/>
      <c r="AA136" s="520"/>
      <c r="AB136" s="520"/>
      <c r="AC136" s="520"/>
      <c r="AD136" s="432"/>
      <c r="AE136" s="431"/>
      <c r="AF136" s="433"/>
      <c r="AG136" s="557" t="str">
        <f t="shared" si="33"/>
        <v/>
      </c>
      <c r="AH136" s="558" t="str">
        <f t="shared" si="34"/>
        <v/>
      </c>
      <c r="AI136" s="558" t="str">
        <f t="shared" si="35"/>
        <v/>
      </c>
      <c r="AJ136" s="558" t="str">
        <f t="shared" si="36"/>
        <v/>
      </c>
      <c r="AK136" s="558" t="str">
        <f t="shared" si="37"/>
        <v/>
      </c>
      <c r="AL136" s="558" t="str">
        <f t="shared" si="38"/>
        <v/>
      </c>
      <c r="AM136" s="558" t="str">
        <f t="shared" si="39"/>
        <v/>
      </c>
      <c r="AN136" s="558" t="str">
        <f t="shared" si="40"/>
        <v/>
      </c>
      <c r="AO136" s="557" t="str">
        <f t="shared" si="41"/>
        <v/>
      </c>
      <c r="AP136" s="557" t="str">
        <f t="shared" si="42"/>
        <v/>
      </c>
      <c r="AQ136" s="445"/>
      <c r="AR136" s="559" t="str">
        <f t="shared" si="43"/>
        <v/>
      </c>
      <c r="AS136" s="560" t="str">
        <f t="shared" si="57"/>
        <v/>
      </c>
      <c r="AT136" s="561" t="str">
        <f t="shared" si="44"/>
        <v/>
      </c>
      <c r="AU136" s="561" t="str">
        <f t="shared" si="45"/>
        <v/>
      </c>
      <c r="AV136" s="444"/>
      <c r="AW136" s="558" t="str">
        <f t="shared" si="50"/>
        <v/>
      </c>
      <c r="AX136" s="557" t="str">
        <f t="shared" si="51"/>
        <v/>
      </c>
      <c r="AY136" s="557" t="str">
        <f t="shared" si="52"/>
        <v/>
      </c>
      <c r="AZ136" s="444"/>
      <c r="BA136" s="562" t="str">
        <f t="shared" si="55"/>
        <v/>
      </c>
      <c r="BB136" s="445"/>
      <c r="BC136" s="563" t="str">
        <f t="shared" si="61"/>
        <v/>
      </c>
      <c r="BD136" s="563" t="str">
        <f t="shared" si="61"/>
        <v/>
      </c>
      <c r="BE136" s="563" t="str">
        <f t="shared" si="61"/>
        <v/>
      </c>
      <c r="BF136" s="563" t="str">
        <f t="shared" si="61"/>
        <v/>
      </c>
      <c r="BG136" s="563" t="str">
        <f t="shared" si="61"/>
        <v/>
      </c>
      <c r="BH136" s="563" t="str">
        <f t="shared" si="61"/>
        <v/>
      </c>
      <c r="BI136" s="563" t="str">
        <f t="shared" si="61"/>
        <v/>
      </c>
      <c r="BJ136" s="563" t="str">
        <f t="shared" si="61"/>
        <v/>
      </c>
      <c r="BK136" s="563" t="str">
        <f t="shared" si="61"/>
        <v/>
      </c>
      <c r="BL136" s="563" t="str">
        <f t="shared" si="61"/>
        <v/>
      </c>
      <c r="BM136" s="563" t="str">
        <f t="shared" si="61"/>
        <v/>
      </c>
      <c r="BN136" s="563" t="str">
        <f t="shared" si="53"/>
        <v/>
      </c>
      <c r="BO136" s="563" t="str">
        <f t="shared" si="53"/>
        <v/>
      </c>
      <c r="BP136" s="563" t="str">
        <f t="shared" si="53"/>
        <v/>
      </c>
      <c r="BQ136" s="563" t="str">
        <f t="shared" si="46"/>
        <v/>
      </c>
      <c r="BR136" s="563" t="str">
        <f t="shared" si="46"/>
        <v/>
      </c>
      <c r="BS136" s="563" t="str">
        <f t="shared" si="46"/>
        <v/>
      </c>
      <c r="BT136" s="563" t="str">
        <f t="shared" si="46"/>
        <v/>
      </c>
      <c r="BU136" s="563" t="str">
        <f t="shared" si="47"/>
        <v/>
      </c>
      <c r="BV136" s="563" t="str">
        <f t="shared" si="47"/>
        <v/>
      </c>
      <c r="BW136" s="563" t="str">
        <f t="shared" si="47"/>
        <v/>
      </c>
      <c r="BX136" s="563" t="str">
        <f t="shared" si="47"/>
        <v/>
      </c>
      <c r="BY136" s="563" t="str">
        <f t="shared" si="48"/>
        <v/>
      </c>
      <c r="BZ136" s="563" t="str">
        <f t="shared" si="48"/>
        <v/>
      </c>
      <c r="CA136" s="563" t="str">
        <f t="shared" si="48"/>
        <v/>
      </c>
      <c r="CB136" s="563" t="str">
        <f t="shared" si="48"/>
        <v/>
      </c>
      <c r="CC136" s="563" t="str">
        <f t="shared" si="49"/>
        <v/>
      </c>
      <c r="CD136" s="563" t="str">
        <f t="shared" si="49"/>
        <v/>
      </c>
      <c r="CE136" s="563" t="str">
        <f t="shared" si="49"/>
        <v/>
      </c>
      <c r="CF136" s="563" t="str">
        <f t="shared" si="49"/>
        <v/>
      </c>
      <c r="CG136" s="563" t="str">
        <f t="shared" si="61"/>
        <v/>
      </c>
      <c r="CH136" s="445"/>
      <c r="CI136" s="563" t="str">
        <f t="shared" si="59"/>
        <v/>
      </c>
      <c r="CJ136" s="563" t="str">
        <f t="shared" si="58"/>
        <v/>
      </c>
      <c r="CK136" s="563" t="str">
        <f t="shared" si="58"/>
        <v/>
      </c>
      <c r="CL136" s="563" t="str">
        <f t="shared" si="58"/>
        <v xml:space="preserve">
</v>
      </c>
      <c r="CM136" s="563" t="str">
        <f t="shared" si="58"/>
        <v xml:space="preserve">
</v>
      </c>
      <c r="CN136" s="563" t="str">
        <f t="shared" si="58"/>
        <v xml:space="preserve">
</v>
      </c>
      <c r="CO136" s="444"/>
      <c r="CP136" s="444"/>
      <c r="CQ136" s="444"/>
      <c r="CR136" s="444"/>
      <c r="CS136" s="444"/>
      <c r="CT136" s="444"/>
      <c r="CU136" s="444"/>
      <c r="CV136" s="444"/>
      <c r="CW136" s="444"/>
      <c r="CX136" s="444"/>
      <c r="CY136" s="444"/>
      <c r="CZ136" s="444"/>
      <c r="DA136" s="444"/>
      <c r="DB136" s="444"/>
      <c r="DC136" s="444"/>
      <c r="DD136" s="444"/>
      <c r="DE136" s="444"/>
      <c r="DF136" s="444"/>
      <c r="DG136" s="444"/>
      <c r="DH136" s="444"/>
      <c r="DI136" s="444"/>
      <c r="DJ136" s="444"/>
      <c r="DK136" s="444"/>
      <c r="DL136" s="444"/>
      <c r="DM136" s="444"/>
      <c r="DN136" s="444"/>
      <c r="DO136" s="444"/>
      <c r="DP136" s="444"/>
      <c r="DQ136" s="444"/>
      <c r="DR136" s="444"/>
      <c r="DS136" s="444"/>
      <c r="DT136" s="444"/>
      <c r="DU136" s="444"/>
      <c r="DV136" s="444"/>
      <c r="DW136" s="444"/>
      <c r="DX136" s="444"/>
      <c r="DY136" s="444"/>
      <c r="DZ136" s="444"/>
      <c r="EA136" s="444"/>
      <c r="EB136" s="444"/>
      <c r="EC136" s="444"/>
      <c r="ED136" s="444"/>
      <c r="EE136" s="444"/>
      <c r="EF136" s="444"/>
      <c r="EG136" s="444"/>
      <c r="EH136" s="444"/>
      <c r="EI136" s="444"/>
      <c r="EJ136" s="444"/>
      <c r="EK136" s="444"/>
      <c r="EL136" s="444"/>
      <c r="EM136" s="444"/>
      <c r="EN136" s="444"/>
      <c r="EO136" s="444"/>
      <c r="EP136" s="444"/>
      <c r="EQ136" s="444"/>
      <c r="ER136" s="444"/>
      <c r="ES136" s="444"/>
      <c r="ET136" s="444"/>
      <c r="EU136" s="444"/>
      <c r="EV136" s="444"/>
      <c r="EW136" s="444"/>
      <c r="EX136" s="444"/>
      <c r="EY136" s="444"/>
      <c r="EZ136" s="444"/>
      <c r="FA136" s="444"/>
      <c r="FB136" s="444"/>
    </row>
    <row r="137" spans="1:158" s="434" customFormat="1" ht="55.2" hidden="1" customHeight="1">
      <c r="A137" s="659"/>
      <c r="B137" s="520"/>
      <c r="C137" s="520"/>
      <c r="D137" s="519"/>
      <c r="E137" s="520"/>
      <c r="F137" s="520"/>
      <c r="G137" s="520"/>
      <c r="H137" s="520"/>
      <c r="I137" s="520"/>
      <c r="J137" s="520"/>
      <c r="K137" s="520"/>
      <c r="L137" s="520"/>
      <c r="M137" s="520"/>
      <c r="N137" s="520"/>
      <c r="O137" s="520"/>
      <c r="P137" s="520"/>
      <c r="Q137" s="520"/>
      <c r="R137" s="520"/>
      <c r="S137" s="520"/>
      <c r="T137" s="520"/>
      <c r="U137" s="520"/>
      <c r="V137" s="520"/>
      <c r="W137" s="520"/>
      <c r="X137" s="520"/>
      <c r="Y137" s="520"/>
      <c r="Z137" s="520"/>
      <c r="AA137" s="520"/>
      <c r="AB137" s="520"/>
      <c r="AC137" s="520"/>
      <c r="AD137" s="432"/>
      <c r="AE137" s="431"/>
      <c r="AF137" s="433"/>
      <c r="AG137" s="557" t="str">
        <f t="shared" ref="AG137:AG200" si="62">IF(S137="","",IF(S137="N/A","N/A",VALUE(S137)))</f>
        <v/>
      </c>
      <c r="AH137" s="558" t="str">
        <f t="shared" ref="AH137:AH200" si="63">IF(T137="","",IF(T137="N/A","N/A",VALUE(T137)))</f>
        <v/>
      </c>
      <c r="AI137" s="558" t="str">
        <f t="shared" ref="AI137:AI200" si="64">IF(U137="","",IF(U137="N/A","N/A",VALUE(U137)))</f>
        <v/>
      </c>
      <c r="AJ137" s="558" t="str">
        <f t="shared" ref="AJ137:AJ200" si="65">IF(V137="","",IF(V137="N/A","N/A",VALUE(V137)))</f>
        <v/>
      </c>
      <c r="AK137" s="558" t="str">
        <f t="shared" ref="AK137:AK200" si="66">IF(W137="","",IF(W137="N/A","N/A",VALUE(W137)))</f>
        <v/>
      </c>
      <c r="AL137" s="558" t="str">
        <f t="shared" ref="AL137:AL200" si="67">IF(X137="","",IF(X137="N/A","N/A",VALUE(X137)))</f>
        <v/>
      </c>
      <c r="AM137" s="558" t="str">
        <f t="shared" ref="AM137:AM200" si="68">IF(Y137="","",IF(Y137="N/A","N/A",VALUE(Y137)))</f>
        <v/>
      </c>
      <c r="AN137" s="558" t="str">
        <f t="shared" ref="AN137:AN200" si="69">IF(Z137="","",IF(Z137="N/A","N/A",VALUE(Z137)))</f>
        <v/>
      </c>
      <c r="AO137" s="557" t="str">
        <f t="shared" ref="AO137:AO200" si="70">IF(AA137="","",IF(AA137="N/A","N/A",VALUE(AA137)))</f>
        <v/>
      </c>
      <c r="AP137" s="557" t="str">
        <f t="shared" ref="AP137:AP200" si="71">IF(F137="","",IF(F137="Did not specify","Did not specify",VALUE(F137)))</f>
        <v/>
      </c>
      <c r="AQ137" s="445"/>
      <c r="AR137" s="559" t="str">
        <f t="shared" ref="AR137:AR200" si="72">IF(K137="","",K137&amp;"-"&amp;E137)</f>
        <v/>
      </c>
      <c r="AS137" s="560" t="str">
        <f t="shared" si="57"/>
        <v/>
      </c>
      <c r="AT137" s="561" t="str">
        <f t="shared" ref="AT137:AT200" si="73">IF(K137="","",K137&amp;"-"&amp;G137)</f>
        <v/>
      </c>
      <c r="AU137" s="561" t="str">
        <f t="shared" ref="AU137:AU200" si="74">IF(K137="","",K137&amp;"-"&amp;L137)</f>
        <v/>
      </c>
      <c r="AV137" s="444"/>
      <c r="AW137" s="558" t="str">
        <f t="shared" si="50"/>
        <v/>
      </c>
      <c r="AX137" s="557" t="str">
        <f t="shared" si="51"/>
        <v/>
      </c>
      <c r="AY137" s="557" t="str">
        <f t="shared" si="52"/>
        <v/>
      </c>
      <c r="AZ137" s="444"/>
      <c r="BA137" s="562" t="str">
        <f t="shared" si="55"/>
        <v/>
      </c>
      <c r="BB137" s="445"/>
      <c r="BC137" s="563" t="str">
        <f t="shared" si="61"/>
        <v/>
      </c>
      <c r="BD137" s="563" t="str">
        <f t="shared" si="61"/>
        <v/>
      </c>
      <c r="BE137" s="563" t="str">
        <f t="shared" si="61"/>
        <v/>
      </c>
      <c r="BF137" s="563" t="str">
        <f t="shared" si="61"/>
        <v/>
      </c>
      <c r="BG137" s="563" t="str">
        <f t="shared" si="61"/>
        <v/>
      </c>
      <c r="BH137" s="563" t="str">
        <f t="shared" si="61"/>
        <v/>
      </c>
      <c r="BI137" s="563" t="str">
        <f t="shared" si="61"/>
        <v/>
      </c>
      <c r="BJ137" s="563" t="str">
        <f t="shared" si="61"/>
        <v/>
      </c>
      <c r="BK137" s="563" t="str">
        <f t="shared" si="61"/>
        <v/>
      </c>
      <c r="BL137" s="563" t="str">
        <f t="shared" si="61"/>
        <v/>
      </c>
      <c r="BM137" s="563" t="str">
        <f t="shared" si="61"/>
        <v/>
      </c>
      <c r="BN137" s="563" t="str">
        <f t="shared" si="53"/>
        <v/>
      </c>
      <c r="BO137" s="563" t="str">
        <f t="shared" si="53"/>
        <v/>
      </c>
      <c r="BP137" s="563" t="str">
        <f t="shared" si="53"/>
        <v/>
      </c>
      <c r="BQ137" s="563" t="str">
        <f t="shared" si="53"/>
        <v/>
      </c>
      <c r="BR137" s="563" t="str">
        <f t="shared" si="53"/>
        <v/>
      </c>
      <c r="BS137" s="563" t="str">
        <f t="shared" si="53"/>
        <v/>
      </c>
      <c r="BT137" s="563" t="str">
        <f t="shared" si="53"/>
        <v/>
      </c>
      <c r="BU137" s="563" t="str">
        <f t="shared" si="53"/>
        <v/>
      </c>
      <c r="BV137" s="563" t="str">
        <f t="shared" si="53"/>
        <v/>
      </c>
      <c r="BW137" s="563" t="str">
        <f t="shared" si="53"/>
        <v/>
      </c>
      <c r="BX137" s="563" t="str">
        <f t="shared" si="53"/>
        <v/>
      </c>
      <c r="BY137" s="563" t="str">
        <f t="shared" si="53"/>
        <v/>
      </c>
      <c r="BZ137" s="563" t="str">
        <f t="shared" si="53"/>
        <v/>
      </c>
      <c r="CA137" s="563" t="str">
        <f t="shared" si="53"/>
        <v/>
      </c>
      <c r="CB137" s="563" t="str">
        <f t="shared" si="53"/>
        <v/>
      </c>
      <c r="CC137" s="563" t="str">
        <f t="shared" si="53"/>
        <v/>
      </c>
      <c r="CD137" s="563" t="str">
        <f t="shared" ref="CD137:CF200" si="75">IF(CD$10=$BA137,IF($AB137="","","Complaint: "&amp;$AB137)&amp;CHAR(10)&amp;IF($AC137="","","Action Taken: "&amp;$AC137),"")</f>
        <v/>
      </c>
      <c r="CE137" s="563" t="str">
        <f t="shared" si="75"/>
        <v/>
      </c>
      <c r="CF137" s="563" t="str">
        <f t="shared" si="75"/>
        <v/>
      </c>
      <c r="CG137" s="563" t="str">
        <f t="shared" si="61"/>
        <v/>
      </c>
      <c r="CH137" s="445"/>
      <c r="CI137" s="563" t="str">
        <f t="shared" si="59"/>
        <v/>
      </c>
      <c r="CJ137" s="563" t="str">
        <f t="shared" si="58"/>
        <v/>
      </c>
      <c r="CK137" s="563" t="str">
        <f t="shared" si="58"/>
        <v/>
      </c>
      <c r="CL137" s="563" t="str">
        <f t="shared" si="58"/>
        <v xml:space="preserve">
</v>
      </c>
      <c r="CM137" s="563" t="str">
        <f t="shared" si="58"/>
        <v xml:space="preserve">
</v>
      </c>
      <c r="CN137" s="563" t="str">
        <f t="shared" si="58"/>
        <v xml:space="preserve">
</v>
      </c>
      <c r="CO137" s="445"/>
      <c r="CP137" s="445"/>
      <c r="CQ137" s="445"/>
      <c r="CR137" s="445"/>
      <c r="CS137" s="445"/>
      <c r="CT137" s="445"/>
      <c r="CU137" s="445"/>
      <c r="CV137" s="445"/>
      <c r="CW137" s="445"/>
      <c r="CX137" s="445"/>
      <c r="CY137" s="445"/>
      <c r="CZ137" s="445"/>
      <c r="DA137" s="445"/>
      <c r="DB137" s="445"/>
      <c r="DC137" s="445"/>
      <c r="DD137" s="445"/>
      <c r="DE137" s="445"/>
      <c r="DF137" s="445"/>
      <c r="DG137" s="445"/>
      <c r="DH137" s="445"/>
      <c r="DI137" s="445"/>
      <c r="DJ137" s="445"/>
      <c r="DK137" s="445"/>
      <c r="DL137" s="445"/>
      <c r="DM137" s="445"/>
      <c r="DN137" s="445"/>
      <c r="DO137" s="445"/>
      <c r="DP137" s="445"/>
      <c r="DQ137" s="445"/>
      <c r="DR137" s="445"/>
      <c r="DS137" s="445"/>
      <c r="DT137" s="445"/>
      <c r="DU137" s="445"/>
      <c r="DV137" s="445"/>
      <c r="DW137" s="445"/>
      <c r="DX137" s="445"/>
      <c r="DY137" s="445"/>
      <c r="DZ137" s="445"/>
      <c r="EA137" s="445"/>
      <c r="EB137" s="445"/>
      <c r="EC137" s="445"/>
      <c r="ED137" s="445"/>
      <c r="EE137" s="445"/>
      <c r="EF137" s="445"/>
      <c r="EG137" s="445"/>
      <c r="EH137" s="445"/>
      <c r="EI137" s="445"/>
      <c r="EJ137" s="445"/>
      <c r="EK137" s="445"/>
      <c r="EL137" s="445"/>
      <c r="EM137" s="445"/>
      <c r="EN137" s="445"/>
      <c r="EO137" s="445"/>
      <c r="EP137" s="445"/>
      <c r="EQ137" s="445"/>
      <c r="ER137" s="445"/>
      <c r="ES137" s="445"/>
      <c r="ET137" s="445"/>
      <c r="EU137" s="445"/>
      <c r="EV137" s="445"/>
      <c r="EW137" s="445"/>
      <c r="EX137" s="445"/>
      <c r="EY137" s="445"/>
      <c r="EZ137" s="445"/>
      <c r="FA137" s="445"/>
      <c r="FB137" s="445"/>
    </row>
    <row r="138" spans="1:158" s="434" customFormat="1" ht="55.2" hidden="1" customHeight="1">
      <c r="A138" s="659"/>
      <c r="B138" s="520"/>
      <c r="C138" s="520"/>
      <c r="D138" s="519"/>
      <c r="E138" s="520"/>
      <c r="F138" s="520"/>
      <c r="G138" s="520"/>
      <c r="H138" s="520"/>
      <c r="I138" s="520"/>
      <c r="J138" s="520"/>
      <c r="K138" s="520"/>
      <c r="L138" s="520"/>
      <c r="M138" s="520"/>
      <c r="N138" s="520"/>
      <c r="O138" s="520"/>
      <c r="P138" s="520"/>
      <c r="Q138" s="520"/>
      <c r="R138" s="520"/>
      <c r="S138" s="520"/>
      <c r="T138" s="520"/>
      <c r="U138" s="520"/>
      <c r="V138" s="520"/>
      <c r="W138" s="520"/>
      <c r="X138" s="520"/>
      <c r="Y138" s="520"/>
      <c r="Z138" s="520"/>
      <c r="AA138" s="520"/>
      <c r="AB138" s="520"/>
      <c r="AC138" s="520"/>
      <c r="AD138" s="432"/>
      <c r="AE138" s="431"/>
      <c r="AF138" s="433"/>
      <c r="AG138" s="557" t="str">
        <f t="shared" si="62"/>
        <v/>
      </c>
      <c r="AH138" s="558" t="str">
        <f t="shared" si="63"/>
        <v/>
      </c>
      <c r="AI138" s="558" t="str">
        <f t="shared" si="64"/>
        <v/>
      </c>
      <c r="AJ138" s="558" t="str">
        <f t="shared" si="65"/>
        <v/>
      </c>
      <c r="AK138" s="558" t="str">
        <f t="shared" si="66"/>
        <v/>
      </c>
      <c r="AL138" s="558" t="str">
        <f t="shared" si="67"/>
        <v/>
      </c>
      <c r="AM138" s="558" t="str">
        <f t="shared" si="68"/>
        <v/>
      </c>
      <c r="AN138" s="558" t="str">
        <f t="shared" si="69"/>
        <v/>
      </c>
      <c r="AO138" s="557" t="str">
        <f t="shared" si="70"/>
        <v/>
      </c>
      <c r="AP138" s="557" t="str">
        <f t="shared" si="71"/>
        <v/>
      </c>
      <c r="AQ138" s="445"/>
      <c r="AR138" s="559" t="str">
        <f t="shared" si="72"/>
        <v/>
      </c>
      <c r="AS138" s="560" t="str">
        <f t="shared" si="57"/>
        <v/>
      </c>
      <c r="AT138" s="561" t="str">
        <f t="shared" si="73"/>
        <v/>
      </c>
      <c r="AU138" s="561" t="str">
        <f t="shared" si="74"/>
        <v/>
      </c>
      <c r="AV138" s="444"/>
      <c r="AW138" s="558" t="str">
        <f t="shared" ref="AW138:AW201" si="76">IF(P138="","",IF(P138="4- N/A","4- N/A",VALUE(P138)))</f>
        <v/>
      </c>
      <c r="AX138" s="557" t="str">
        <f t="shared" ref="AX138:AX201" si="77">IF(Q138="","",IF(Q138="5- N/A","5- N/A",VALUE(Q138)))</f>
        <v/>
      </c>
      <c r="AY138" s="557" t="str">
        <f t="shared" ref="AY138:AY201" si="78">IF(R138="","",IF(R138="4- N/A","4- N/A",VALUE(R138)))</f>
        <v/>
      </c>
      <c r="AZ138" s="444"/>
      <c r="BA138" s="562" t="str">
        <f t="shared" si="55"/>
        <v/>
      </c>
      <c r="BB138" s="445"/>
      <c r="BC138" s="563" t="str">
        <f t="shared" si="61"/>
        <v/>
      </c>
      <c r="BD138" s="563" t="str">
        <f t="shared" si="61"/>
        <v/>
      </c>
      <c r="BE138" s="563" t="str">
        <f t="shared" si="61"/>
        <v/>
      </c>
      <c r="BF138" s="563" t="str">
        <f t="shared" si="61"/>
        <v/>
      </c>
      <c r="BG138" s="563" t="str">
        <f t="shared" si="61"/>
        <v/>
      </c>
      <c r="BH138" s="563" t="str">
        <f t="shared" si="61"/>
        <v/>
      </c>
      <c r="BI138" s="563" t="str">
        <f t="shared" si="61"/>
        <v/>
      </c>
      <c r="BJ138" s="563" t="str">
        <f t="shared" si="61"/>
        <v/>
      </c>
      <c r="BK138" s="563" t="str">
        <f t="shared" si="61"/>
        <v/>
      </c>
      <c r="BL138" s="563" t="str">
        <f t="shared" si="61"/>
        <v/>
      </c>
      <c r="BM138" s="563" t="str">
        <f t="shared" si="61"/>
        <v/>
      </c>
      <c r="BN138" s="563" t="str">
        <f t="shared" ref="BN138:BQ201" si="79">IF(BN$10=$BA138,IF($AB138="","","Complaint: "&amp;$AB138)&amp;CHAR(10)&amp;IF($AC138="","","Action Taken: "&amp;$AC138),"")</f>
        <v/>
      </c>
      <c r="BO138" s="563" t="str">
        <f t="shared" si="79"/>
        <v/>
      </c>
      <c r="BP138" s="563" t="str">
        <f t="shared" si="79"/>
        <v/>
      </c>
      <c r="BQ138" s="563" t="str">
        <f t="shared" si="79"/>
        <v/>
      </c>
      <c r="BR138" s="563" t="str">
        <f t="shared" ref="BR138:BU201" si="80">IF(BR$10=$BA138,IF($AB138="","","Complaint: "&amp;$AB138)&amp;CHAR(10)&amp;IF($AC138="","","Action Taken: "&amp;$AC138),"")</f>
        <v/>
      </c>
      <c r="BS138" s="563" t="str">
        <f t="shared" si="80"/>
        <v/>
      </c>
      <c r="BT138" s="563" t="str">
        <f t="shared" si="80"/>
        <v/>
      </c>
      <c r="BU138" s="563" t="str">
        <f t="shared" si="80"/>
        <v/>
      </c>
      <c r="BV138" s="563" t="str">
        <f t="shared" ref="BV138:BY201" si="81">IF(BV$10=$BA138,IF($AB138="","","Complaint: "&amp;$AB138)&amp;CHAR(10)&amp;IF($AC138="","","Action Taken: "&amp;$AC138),"")</f>
        <v/>
      </c>
      <c r="BW138" s="563" t="str">
        <f t="shared" si="81"/>
        <v/>
      </c>
      <c r="BX138" s="563" t="str">
        <f t="shared" si="81"/>
        <v/>
      </c>
      <c r="BY138" s="563" t="str">
        <f t="shared" si="81"/>
        <v/>
      </c>
      <c r="BZ138" s="563" t="str">
        <f t="shared" ref="BZ138:CC201" si="82">IF(BZ$10=$BA138,IF($AB138="","","Complaint: "&amp;$AB138)&amp;CHAR(10)&amp;IF($AC138="","","Action Taken: "&amp;$AC138),"")</f>
        <v/>
      </c>
      <c r="CA138" s="563" t="str">
        <f t="shared" si="82"/>
        <v/>
      </c>
      <c r="CB138" s="563" t="str">
        <f t="shared" si="82"/>
        <v/>
      </c>
      <c r="CC138" s="563" t="str">
        <f t="shared" si="82"/>
        <v/>
      </c>
      <c r="CD138" s="563" t="str">
        <f t="shared" si="75"/>
        <v/>
      </c>
      <c r="CE138" s="563" t="str">
        <f t="shared" si="75"/>
        <v/>
      </c>
      <c r="CF138" s="563" t="str">
        <f t="shared" si="75"/>
        <v/>
      </c>
      <c r="CG138" s="563" t="str">
        <f t="shared" si="61"/>
        <v/>
      </c>
      <c r="CH138" s="445"/>
      <c r="CI138" s="563" t="str">
        <f t="shared" si="59"/>
        <v/>
      </c>
      <c r="CJ138" s="563" t="str">
        <f t="shared" si="58"/>
        <v/>
      </c>
      <c r="CK138" s="563" t="str">
        <f t="shared" si="58"/>
        <v/>
      </c>
      <c r="CL138" s="563" t="str">
        <f t="shared" si="58"/>
        <v xml:space="preserve">
</v>
      </c>
      <c r="CM138" s="563" t="str">
        <f t="shared" si="58"/>
        <v xml:space="preserve">
</v>
      </c>
      <c r="CN138" s="563" t="str">
        <f t="shared" si="58"/>
        <v xml:space="preserve">
</v>
      </c>
      <c r="CO138" s="445"/>
      <c r="CP138" s="445"/>
      <c r="CQ138" s="445"/>
      <c r="CR138" s="445"/>
      <c r="CS138" s="445"/>
      <c r="CT138" s="445"/>
      <c r="CU138" s="445"/>
      <c r="CV138" s="445"/>
      <c r="CW138" s="445"/>
      <c r="CX138" s="445"/>
      <c r="CY138" s="445"/>
      <c r="CZ138" s="445"/>
      <c r="DA138" s="445"/>
      <c r="DB138" s="445"/>
      <c r="DC138" s="445"/>
      <c r="DD138" s="445"/>
      <c r="DE138" s="445"/>
      <c r="DF138" s="445"/>
      <c r="DG138" s="445"/>
      <c r="DH138" s="445"/>
      <c r="DI138" s="445"/>
      <c r="DJ138" s="445"/>
      <c r="DK138" s="445"/>
      <c r="DL138" s="445"/>
      <c r="DM138" s="445"/>
      <c r="DN138" s="445"/>
      <c r="DO138" s="445"/>
      <c r="DP138" s="445"/>
      <c r="DQ138" s="445"/>
      <c r="DR138" s="445"/>
      <c r="DS138" s="445"/>
      <c r="DT138" s="445"/>
      <c r="DU138" s="445"/>
      <c r="DV138" s="445"/>
      <c r="DW138" s="445"/>
      <c r="DX138" s="445"/>
      <c r="DY138" s="445"/>
      <c r="DZ138" s="445"/>
      <c r="EA138" s="445"/>
      <c r="EB138" s="445"/>
      <c r="EC138" s="445"/>
      <c r="ED138" s="445"/>
      <c r="EE138" s="445"/>
      <c r="EF138" s="445"/>
      <c r="EG138" s="445"/>
      <c r="EH138" s="445"/>
      <c r="EI138" s="445"/>
      <c r="EJ138" s="445"/>
      <c r="EK138" s="445"/>
      <c r="EL138" s="445"/>
      <c r="EM138" s="445"/>
      <c r="EN138" s="445"/>
      <c r="EO138" s="445"/>
      <c r="EP138" s="445"/>
      <c r="EQ138" s="445"/>
      <c r="ER138" s="445"/>
      <c r="ES138" s="445"/>
      <c r="ET138" s="445"/>
      <c r="EU138" s="445"/>
      <c r="EV138" s="445"/>
      <c r="EW138" s="445"/>
      <c r="EX138" s="445"/>
      <c r="EY138" s="445"/>
      <c r="EZ138" s="445"/>
      <c r="FA138" s="445"/>
      <c r="FB138" s="445"/>
    </row>
    <row r="139" spans="1:158" s="434" customFormat="1" ht="55.2" hidden="1" customHeight="1">
      <c r="A139" s="659"/>
      <c r="B139" s="520"/>
      <c r="C139" s="520"/>
      <c r="D139" s="519"/>
      <c r="E139" s="520"/>
      <c r="F139" s="520"/>
      <c r="G139" s="520"/>
      <c r="H139" s="520"/>
      <c r="I139" s="520"/>
      <c r="J139" s="520"/>
      <c r="K139" s="520"/>
      <c r="L139" s="520"/>
      <c r="M139" s="520"/>
      <c r="N139" s="520"/>
      <c r="O139" s="520"/>
      <c r="P139" s="520"/>
      <c r="Q139" s="520"/>
      <c r="R139" s="520"/>
      <c r="S139" s="520"/>
      <c r="T139" s="520"/>
      <c r="U139" s="520"/>
      <c r="V139" s="520"/>
      <c r="W139" s="520"/>
      <c r="X139" s="520"/>
      <c r="Y139" s="520"/>
      <c r="Z139" s="520"/>
      <c r="AA139" s="520"/>
      <c r="AB139" s="520"/>
      <c r="AC139" s="520"/>
      <c r="AD139" s="432"/>
      <c r="AE139" s="431"/>
      <c r="AF139" s="433"/>
      <c r="AG139" s="557" t="str">
        <f t="shared" si="62"/>
        <v/>
      </c>
      <c r="AH139" s="558" t="str">
        <f t="shared" si="63"/>
        <v/>
      </c>
      <c r="AI139" s="558" t="str">
        <f t="shared" si="64"/>
        <v/>
      </c>
      <c r="AJ139" s="558" t="str">
        <f t="shared" si="65"/>
        <v/>
      </c>
      <c r="AK139" s="558" t="str">
        <f t="shared" si="66"/>
        <v/>
      </c>
      <c r="AL139" s="558" t="str">
        <f t="shared" si="67"/>
        <v/>
      </c>
      <c r="AM139" s="558" t="str">
        <f t="shared" si="68"/>
        <v/>
      </c>
      <c r="AN139" s="558" t="str">
        <f t="shared" si="69"/>
        <v/>
      </c>
      <c r="AO139" s="557" t="str">
        <f t="shared" si="70"/>
        <v/>
      </c>
      <c r="AP139" s="557" t="str">
        <f t="shared" si="71"/>
        <v/>
      </c>
      <c r="AQ139" s="445"/>
      <c r="AR139" s="559" t="str">
        <f t="shared" si="72"/>
        <v/>
      </c>
      <c r="AS139" s="560" t="str">
        <f t="shared" si="57"/>
        <v/>
      </c>
      <c r="AT139" s="561" t="str">
        <f t="shared" si="73"/>
        <v/>
      </c>
      <c r="AU139" s="561" t="str">
        <f t="shared" si="74"/>
        <v/>
      </c>
      <c r="AV139" s="444"/>
      <c r="AW139" s="558" t="str">
        <f t="shared" si="76"/>
        <v/>
      </c>
      <c r="AX139" s="557" t="str">
        <f t="shared" si="77"/>
        <v/>
      </c>
      <c r="AY139" s="557" t="str">
        <f t="shared" si="78"/>
        <v/>
      </c>
      <c r="AZ139" s="444"/>
      <c r="BA139" s="562" t="str">
        <f t="shared" si="55"/>
        <v/>
      </c>
      <c r="BB139" s="445"/>
      <c r="BC139" s="563" t="str">
        <f t="shared" si="61"/>
        <v/>
      </c>
      <c r="BD139" s="563" t="str">
        <f t="shared" si="61"/>
        <v/>
      </c>
      <c r="BE139" s="563" t="str">
        <f t="shared" si="61"/>
        <v/>
      </c>
      <c r="BF139" s="563" t="str">
        <f t="shared" si="61"/>
        <v/>
      </c>
      <c r="BG139" s="563" t="str">
        <f t="shared" si="61"/>
        <v/>
      </c>
      <c r="BH139" s="563" t="str">
        <f t="shared" si="61"/>
        <v/>
      </c>
      <c r="BI139" s="563" t="str">
        <f t="shared" si="61"/>
        <v/>
      </c>
      <c r="BJ139" s="563" t="str">
        <f t="shared" si="61"/>
        <v/>
      </c>
      <c r="BK139" s="563" t="str">
        <f t="shared" si="61"/>
        <v/>
      </c>
      <c r="BL139" s="563" t="str">
        <f t="shared" si="61"/>
        <v/>
      </c>
      <c r="BM139" s="563" t="str">
        <f t="shared" si="61"/>
        <v/>
      </c>
      <c r="BN139" s="563" t="str">
        <f t="shared" si="79"/>
        <v/>
      </c>
      <c r="BO139" s="563" t="str">
        <f t="shared" si="79"/>
        <v/>
      </c>
      <c r="BP139" s="563" t="str">
        <f t="shared" si="79"/>
        <v/>
      </c>
      <c r="BQ139" s="563" t="str">
        <f t="shared" si="79"/>
        <v/>
      </c>
      <c r="BR139" s="563" t="str">
        <f t="shared" si="80"/>
        <v/>
      </c>
      <c r="BS139" s="563" t="str">
        <f t="shared" si="80"/>
        <v/>
      </c>
      <c r="BT139" s="563" t="str">
        <f t="shared" si="80"/>
        <v/>
      </c>
      <c r="BU139" s="563" t="str">
        <f t="shared" si="80"/>
        <v/>
      </c>
      <c r="BV139" s="563" t="str">
        <f t="shared" si="81"/>
        <v/>
      </c>
      <c r="BW139" s="563" t="str">
        <f t="shared" si="81"/>
        <v/>
      </c>
      <c r="BX139" s="563" t="str">
        <f t="shared" si="81"/>
        <v/>
      </c>
      <c r="BY139" s="563" t="str">
        <f t="shared" si="81"/>
        <v/>
      </c>
      <c r="BZ139" s="563" t="str">
        <f t="shared" si="82"/>
        <v/>
      </c>
      <c r="CA139" s="563" t="str">
        <f t="shared" si="82"/>
        <v/>
      </c>
      <c r="CB139" s="563" t="str">
        <f t="shared" si="82"/>
        <v/>
      </c>
      <c r="CC139" s="563" t="str">
        <f t="shared" si="82"/>
        <v/>
      </c>
      <c r="CD139" s="563" t="str">
        <f t="shared" si="75"/>
        <v/>
      </c>
      <c r="CE139" s="563" t="str">
        <f t="shared" si="75"/>
        <v/>
      </c>
      <c r="CF139" s="563" t="str">
        <f t="shared" si="75"/>
        <v/>
      </c>
      <c r="CG139" s="563" t="str">
        <f t="shared" si="61"/>
        <v/>
      </c>
      <c r="CH139" s="445"/>
      <c r="CI139" s="563" t="str">
        <f t="shared" si="59"/>
        <v/>
      </c>
      <c r="CJ139" s="563" t="str">
        <f t="shared" si="58"/>
        <v/>
      </c>
      <c r="CK139" s="563" t="str">
        <f t="shared" si="58"/>
        <v/>
      </c>
      <c r="CL139" s="563" t="str">
        <f t="shared" si="58"/>
        <v xml:space="preserve">
</v>
      </c>
      <c r="CM139" s="563" t="str">
        <f t="shared" si="58"/>
        <v xml:space="preserve">
</v>
      </c>
      <c r="CN139" s="563" t="str">
        <f t="shared" si="58"/>
        <v xml:space="preserve">
</v>
      </c>
      <c r="CO139" s="445"/>
      <c r="CP139" s="445"/>
      <c r="CQ139" s="445"/>
      <c r="CR139" s="445"/>
      <c r="CS139" s="445"/>
      <c r="CT139" s="445"/>
      <c r="CU139" s="445"/>
      <c r="CV139" s="445"/>
      <c r="CW139" s="445"/>
      <c r="CX139" s="445"/>
      <c r="CY139" s="445"/>
      <c r="CZ139" s="445"/>
      <c r="DA139" s="445"/>
      <c r="DB139" s="445"/>
      <c r="DC139" s="445"/>
      <c r="DD139" s="445"/>
      <c r="DE139" s="445"/>
      <c r="DF139" s="445"/>
      <c r="DG139" s="445"/>
      <c r="DH139" s="445"/>
      <c r="DI139" s="445"/>
      <c r="DJ139" s="445"/>
      <c r="DK139" s="445"/>
      <c r="DL139" s="445"/>
      <c r="DM139" s="445"/>
      <c r="DN139" s="445"/>
      <c r="DO139" s="445"/>
      <c r="DP139" s="445"/>
      <c r="DQ139" s="445"/>
      <c r="DR139" s="445"/>
      <c r="DS139" s="445"/>
      <c r="DT139" s="445"/>
      <c r="DU139" s="445"/>
      <c r="DV139" s="445"/>
      <c r="DW139" s="445"/>
      <c r="DX139" s="445"/>
      <c r="DY139" s="445"/>
      <c r="DZ139" s="445"/>
      <c r="EA139" s="445"/>
      <c r="EB139" s="445"/>
      <c r="EC139" s="445"/>
      <c r="ED139" s="445"/>
      <c r="EE139" s="445"/>
      <c r="EF139" s="445"/>
      <c r="EG139" s="445"/>
      <c r="EH139" s="445"/>
      <c r="EI139" s="445"/>
      <c r="EJ139" s="445"/>
      <c r="EK139" s="445"/>
      <c r="EL139" s="445"/>
      <c r="EM139" s="445"/>
      <c r="EN139" s="445"/>
      <c r="EO139" s="445"/>
      <c r="EP139" s="445"/>
      <c r="EQ139" s="445"/>
      <c r="ER139" s="445"/>
      <c r="ES139" s="445"/>
      <c r="ET139" s="445"/>
      <c r="EU139" s="445"/>
      <c r="EV139" s="445"/>
      <c r="EW139" s="445"/>
      <c r="EX139" s="445"/>
      <c r="EY139" s="445"/>
      <c r="EZ139" s="445"/>
      <c r="FA139" s="445"/>
      <c r="FB139" s="445"/>
    </row>
    <row r="140" spans="1:158" s="434" customFormat="1" ht="55.2" hidden="1" customHeight="1">
      <c r="A140" s="659"/>
      <c r="B140" s="520"/>
      <c r="C140" s="520"/>
      <c r="D140" s="519"/>
      <c r="E140" s="520"/>
      <c r="F140" s="520"/>
      <c r="G140" s="520"/>
      <c r="H140" s="520"/>
      <c r="I140" s="520"/>
      <c r="J140" s="520"/>
      <c r="K140" s="520"/>
      <c r="L140" s="520"/>
      <c r="M140" s="520"/>
      <c r="N140" s="520"/>
      <c r="O140" s="520"/>
      <c r="P140" s="520"/>
      <c r="Q140" s="520"/>
      <c r="R140" s="520"/>
      <c r="S140" s="520"/>
      <c r="T140" s="520"/>
      <c r="U140" s="520"/>
      <c r="V140" s="520"/>
      <c r="W140" s="520"/>
      <c r="X140" s="520"/>
      <c r="Y140" s="520"/>
      <c r="Z140" s="520"/>
      <c r="AA140" s="520"/>
      <c r="AB140" s="520"/>
      <c r="AC140" s="520"/>
      <c r="AD140" s="432"/>
      <c r="AE140" s="431"/>
      <c r="AF140" s="433"/>
      <c r="AG140" s="557" t="str">
        <f t="shared" si="62"/>
        <v/>
      </c>
      <c r="AH140" s="558" t="str">
        <f t="shared" si="63"/>
        <v/>
      </c>
      <c r="AI140" s="558" t="str">
        <f t="shared" si="64"/>
        <v/>
      </c>
      <c r="AJ140" s="558" t="str">
        <f t="shared" si="65"/>
        <v/>
      </c>
      <c r="AK140" s="558" t="str">
        <f t="shared" si="66"/>
        <v/>
      </c>
      <c r="AL140" s="558" t="str">
        <f t="shared" si="67"/>
        <v/>
      </c>
      <c r="AM140" s="558" t="str">
        <f t="shared" si="68"/>
        <v/>
      </c>
      <c r="AN140" s="558" t="str">
        <f t="shared" si="69"/>
        <v/>
      </c>
      <c r="AO140" s="557" t="str">
        <f t="shared" si="70"/>
        <v/>
      </c>
      <c r="AP140" s="557" t="str">
        <f t="shared" si="71"/>
        <v/>
      </c>
      <c r="AQ140" s="445"/>
      <c r="AR140" s="559" t="str">
        <f t="shared" si="72"/>
        <v/>
      </c>
      <c r="AS140" s="560" t="str">
        <f t="shared" si="57"/>
        <v/>
      </c>
      <c r="AT140" s="561" t="str">
        <f t="shared" si="73"/>
        <v/>
      </c>
      <c r="AU140" s="561" t="str">
        <f t="shared" si="74"/>
        <v/>
      </c>
      <c r="AV140" s="444"/>
      <c r="AW140" s="558" t="str">
        <f t="shared" si="76"/>
        <v/>
      </c>
      <c r="AX140" s="557" t="str">
        <f t="shared" si="77"/>
        <v/>
      </c>
      <c r="AY140" s="557" t="str">
        <f t="shared" si="78"/>
        <v/>
      </c>
      <c r="AZ140" s="444"/>
      <c r="BA140" s="562" t="str">
        <f t="shared" si="55"/>
        <v/>
      </c>
      <c r="BB140" s="445"/>
      <c r="BC140" s="563" t="str">
        <f t="shared" si="61"/>
        <v/>
      </c>
      <c r="BD140" s="563" t="str">
        <f t="shared" si="61"/>
        <v/>
      </c>
      <c r="BE140" s="563" t="str">
        <f t="shared" si="61"/>
        <v/>
      </c>
      <c r="BF140" s="563" t="str">
        <f t="shared" si="61"/>
        <v/>
      </c>
      <c r="BG140" s="563" t="str">
        <f t="shared" si="61"/>
        <v/>
      </c>
      <c r="BH140" s="563" t="str">
        <f t="shared" si="61"/>
        <v/>
      </c>
      <c r="BI140" s="563" t="str">
        <f t="shared" si="61"/>
        <v/>
      </c>
      <c r="BJ140" s="563" t="str">
        <f t="shared" si="61"/>
        <v/>
      </c>
      <c r="BK140" s="563" t="str">
        <f t="shared" si="61"/>
        <v/>
      </c>
      <c r="BL140" s="563" t="str">
        <f t="shared" si="61"/>
        <v/>
      </c>
      <c r="BM140" s="563" t="str">
        <f t="shared" si="61"/>
        <v/>
      </c>
      <c r="BN140" s="563" t="str">
        <f t="shared" si="79"/>
        <v/>
      </c>
      <c r="BO140" s="563" t="str">
        <f t="shared" si="79"/>
        <v/>
      </c>
      <c r="BP140" s="563" t="str">
        <f t="shared" si="79"/>
        <v/>
      </c>
      <c r="BQ140" s="563" t="str">
        <f t="shared" si="79"/>
        <v/>
      </c>
      <c r="BR140" s="563" t="str">
        <f t="shared" si="80"/>
        <v/>
      </c>
      <c r="BS140" s="563" t="str">
        <f t="shared" si="80"/>
        <v/>
      </c>
      <c r="BT140" s="563" t="str">
        <f t="shared" si="80"/>
        <v/>
      </c>
      <c r="BU140" s="563" t="str">
        <f t="shared" si="80"/>
        <v/>
      </c>
      <c r="BV140" s="563" t="str">
        <f t="shared" si="81"/>
        <v/>
      </c>
      <c r="BW140" s="563" t="str">
        <f t="shared" si="81"/>
        <v/>
      </c>
      <c r="BX140" s="563" t="str">
        <f t="shared" si="81"/>
        <v/>
      </c>
      <c r="BY140" s="563" t="str">
        <f t="shared" si="81"/>
        <v/>
      </c>
      <c r="BZ140" s="563" t="str">
        <f t="shared" si="82"/>
        <v/>
      </c>
      <c r="CA140" s="563" t="str">
        <f t="shared" si="82"/>
        <v/>
      </c>
      <c r="CB140" s="563" t="str">
        <f t="shared" si="82"/>
        <v/>
      </c>
      <c r="CC140" s="563" t="str">
        <f t="shared" si="82"/>
        <v/>
      </c>
      <c r="CD140" s="563" t="str">
        <f t="shared" si="75"/>
        <v/>
      </c>
      <c r="CE140" s="563" t="str">
        <f t="shared" si="75"/>
        <v/>
      </c>
      <c r="CF140" s="563" t="str">
        <f t="shared" si="75"/>
        <v/>
      </c>
      <c r="CG140" s="563" t="str">
        <f t="shared" si="61"/>
        <v/>
      </c>
      <c r="CH140" s="445"/>
      <c r="CI140" s="563" t="str">
        <f t="shared" si="59"/>
        <v/>
      </c>
      <c r="CJ140" s="563" t="str">
        <f t="shared" si="58"/>
        <v/>
      </c>
      <c r="CK140" s="563" t="str">
        <f t="shared" si="58"/>
        <v/>
      </c>
      <c r="CL140" s="563" t="str">
        <f t="shared" si="58"/>
        <v xml:space="preserve">
</v>
      </c>
      <c r="CM140" s="563" t="str">
        <f t="shared" si="58"/>
        <v xml:space="preserve">
</v>
      </c>
      <c r="CN140" s="563" t="str">
        <f t="shared" si="58"/>
        <v xml:space="preserve">
</v>
      </c>
      <c r="CO140" s="445"/>
      <c r="CP140" s="445"/>
      <c r="CQ140" s="445"/>
      <c r="CR140" s="445"/>
      <c r="CS140" s="445"/>
      <c r="CT140" s="445"/>
      <c r="CU140" s="445"/>
      <c r="CV140" s="445"/>
      <c r="CW140" s="445"/>
      <c r="CX140" s="445"/>
      <c r="CY140" s="445"/>
      <c r="CZ140" s="445"/>
      <c r="DA140" s="445"/>
      <c r="DB140" s="445"/>
      <c r="DC140" s="445"/>
      <c r="DD140" s="445"/>
      <c r="DE140" s="445"/>
      <c r="DF140" s="445"/>
      <c r="DG140" s="445"/>
      <c r="DH140" s="445"/>
      <c r="DI140" s="445"/>
      <c r="DJ140" s="445"/>
      <c r="DK140" s="445"/>
      <c r="DL140" s="445"/>
      <c r="DM140" s="445"/>
      <c r="DN140" s="445"/>
      <c r="DO140" s="445"/>
      <c r="DP140" s="445"/>
      <c r="DQ140" s="445"/>
      <c r="DR140" s="445"/>
      <c r="DS140" s="445"/>
      <c r="DT140" s="445"/>
      <c r="DU140" s="445"/>
      <c r="DV140" s="445"/>
      <c r="DW140" s="445"/>
      <c r="DX140" s="445"/>
      <c r="DY140" s="445"/>
      <c r="DZ140" s="445"/>
      <c r="EA140" s="445"/>
      <c r="EB140" s="445"/>
      <c r="EC140" s="445"/>
      <c r="ED140" s="445"/>
      <c r="EE140" s="445"/>
      <c r="EF140" s="445"/>
      <c r="EG140" s="445"/>
      <c r="EH140" s="445"/>
      <c r="EI140" s="445"/>
      <c r="EJ140" s="445"/>
      <c r="EK140" s="445"/>
      <c r="EL140" s="445"/>
      <c r="EM140" s="445"/>
      <c r="EN140" s="445"/>
      <c r="EO140" s="445"/>
      <c r="EP140" s="445"/>
      <c r="EQ140" s="445"/>
      <c r="ER140" s="445"/>
      <c r="ES140" s="445"/>
      <c r="ET140" s="445"/>
      <c r="EU140" s="445"/>
      <c r="EV140" s="445"/>
      <c r="EW140" s="445"/>
      <c r="EX140" s="445"/>
      <c r="EY140" s="445"/>
      <c r="EZ140" s="445"/>
      <c r="FA140" s="445"/>
      <c r="FB140" s="445"/>
    </row>
    <row r="141" spans="1:158" s="463" customFormat="1" ht="55.2" hidden="1" customHeight="1">
      <c r="A141" s="659"/>
      <c r="B141" s="520"/>
      <c r="C141" s="520"/>
      <c r="D141" s="519"/>
      <c r="E141" s="520"/>
      <c r="F141" s="520"/>
      <c r="G141" s="520"/>
      <c r="H141" s="520"/>
      <c r="I141" s="520"/>
      <c r="J141" s="520"/>
      <c r="K141" s="520"/>
      <c r="L141" s="520"/>
      <c r="M141" s="520"/>
      <c r="N141" s="520"/>
      <c r="O141" s="520"/>
      <c r="P141" s="520"/>
      <c r="Q141" s="520"/>
      <c r="R141" s="520"/>
      <c r="S141" s="520"/>
      <c r="T141" s="520"/>
      <c r="U141" s="520"/>
      <c r="V141" s="520"/>
      <c r="W141" s="520"/>
      <c r="X141" s="520"/>
      <c r="Y141" s="520"/>
      <c r="Z141" s="520"/>
      <c r="AA141" s="520"/>
      <c r="AB141" s="520"/>
      <c r="AC141" s="520"/>
      <c r="AD141" s="432"/>
      <c r="AE141" s="431"/>
      <c r="AF141" s="433"/>
      <c r="AG141" s="557" t="str">
        <f t="shared" si="62"/>
        <v/>
      </c>
      <c r="AH141" s="558" t="str">
        <f t="shared" si="63"/>
        <v/>
      </c>
      <c r="AI141" s="558" t="str">
        <f t="shared" si="64"/>
        <v/>
      </c>
      <c r="AJ141" s="558" t="str">
        <f t="shared" si="65"/>
        <v/>
      </c>
      <c r="AK141" s="558" t="str">
        <f t="shared" si="66"/>
        <v/>
      </c>
      <c r="AL141" s="558" t="str">
        <f t="shared" si="67"/>
        <v/>
      </c>
      <c r="AM141" s="558" t="str">
        <f t="shared" si="68"/>
        <v/>
      </c>
      <c r="AN141" s="558" t="str">
        <f t="shared" si="69"/>
        <v/>
      </c>
      <c r="AO141" s="557" t="str">
        <f t="shared" si="70"/>
        <v/>
      </c>
      <c r="AP141" s="557" t="str">
        <f t="shared" si="71"/>
        <v/>
      </c>
      <c r="AQ141" s="445"/>
      <c r="AR141" s="559" t="str">
        <f t="shared" si="72"/>
        <v/>
      </c>
      <c r="AS141" s="560" t="str">
        <f t="shared" si="57"/>
        <v/>
      </c>
      <c r="AT141" s="561" t="str">
        <f t="shared" si="73"/>
        <v/>
      </c>
      <c r="AU141" s="561" t="str">
        <f t="shared" si="74"/>
        <v/>
      </c>
      <c r="AV141" s="444"/>
      <c r="AW141" s="558" t="str">
        <f t="shared" si="76"/>
        <v/>
      </c>
      <c r="AX141" s="557" t="str">
        <f t="shared" si="77"/>
        <v/>
      </c>
      <c r="AY141" s="557" t="str">
        <f t="shared" si="78"/>
        <v/>
      </c>
      <c r="AZ141" s="444"/>
      <c r="BA141" s="562" t="str">
        <f t="shared" si="55"/>
        <v/>
      </c>
      <c r="BB141" s="445"/>
      <c r="BC141" s="563" t="str">
        <f t="shared" si="61"/>
        <v/>
      </c>
      <c r="BD141" s="563" t="str">
        <f t="shared" si="61"/>
        <v/>
      </c>
      <c r="BE141" s="563" t="str">
        <f t="shared" si="61"/>
        <v/>
      </c>
      <c r="BF141" s="563" t="str">
        <f t="shared" si="61"/>
        <v/>
      </c>
      <c r="BG141" s="563" t="str">
        <f t="shared" si="61"/>
        <v/>
      </c>
      <c r="BH141" s="563" t="str">
        <f t="shared" si="61"/>
        <v/>
      </c>
      <c r="BI141" s="563" t="str">
        <f t="shared" si="61"/>
        <v/>
      </c>
      <c r="BJ141" s="563" t="str">
        <f t="shared" si="61"/>
        <v/>
      </c>
      <c r="BK141" s="563" t="str">
        <f t="shared" si="61"/>
        <v/>
      </c>
      <c r="BL141" s="563" t="str">
        <f t="shared" si="61"/>
        <v/>
      </c>
      <c r="BM141" s="563" t="str">
        <f t="shared" si="61"/>
        <v/>
      </c>
      <c r="BN141" s="563" t="str">
        <f t="shared" si="79"/>
        <v/>
      </c>
      <c r="BO141" s="563" t="str">
        <f t="shared" si="79"/>
        <v/>
      </c>
      <c r="BP141" s="563" t="str">
        <f t="shared" si="79"/>
        <v/>
      </c>
      <c r="BQ141" s="563" t="str">
        <f t="shared" si="79"/>
        <v/>
      </c>
      <c r="BR141" s="563" t="str">
        <f t="shared" si="80"/>
        <v/>
      </c>
      <c r="BS141" s="563" t="str">
        <f t="shared" si="80"/>
        <v/>
      </c>
      <c r="BT141" s="563" t="str">
        <f t="shared" si="80"/>
        <v/>
      </c>
      <c r="BU141" s="563" t="str">
        <f t="shared" si="80"/>
        <v/>
      </c>
      <c r="BV141" s="563" t="str">
        <f t="shared" si="81"/>
        <v/>
      </c>
      <c r="BW141" s="563" t="str">
        <f t="shared" si="81"/>
        <v/>
      </c>
      <c r="BX141" s="563" t="str">
        <f t="shared" si="81"/>
        <v/>
      </c>
      <c r="BY141" s="563" t="str">
        <f t="shared" si="81"/>
        <v/>
      </c>
      <c r="BZ141" s="563" t="str">
        <f t="shared" si="82"/>
        <v/>
      </c>
      <c r="CA141" s="563" t="str">
        <f t="shared" si="82"/>
        <v/>
      </c>
      <c r="CB141" s="563" t="str">
        <f t="shared" si="82"/>
        <v/>
      </c>
      <c r="CC141" s="563" t="str">
        <f t="shared" si="82"/>
        <v/>
      </c>
      <c r="CD141" s="563" t="str">
        <f t="shared" si="75"/>
        <v/>
      </c>
      <c r="CE141" s="563" t="str">
        <f t="shared" si="75"/>
        <v/>
      </c>
      <c r="CF141" s="563" t="str">
        <f t="shared" si="75"/>
        <v/>
      </c>
      <c r="CG141" s="563" t="str">
        <f t="shared" si="61"/>
        <v/>
      </c>
      <c r="CH141" s="445"/>
      <c r="CI141" s="563" t="str">
        <f t="shared" si="59"/>
        <v/>
      </c>
      <c r="CJ141" s="563" t="str">
        <f t="shared" si="58"/>
        <v/>
      </c>
      <c r="CK141" s="563" t="str">
        <f t="shared" si="58"/>
        <v/>
      </c>
      <c r="CL141" s="563" t="str">
        <f t="shared" si="58"/>
        <v xml:space="preserve">
</v>
      </c>
      <c r="CM141" s="563" t="str">
        <f t="shared" si="58"/>
        <v xml:space="preserve">
</v>
      </c>
      <c r="CN141" s="563" t="str">
        <f t="shared" si="58"/>
        <v xml:space="preserve">
</v>
      </c>
      <c r="CO141" s="444"/>
      <c r="CP141" s="444"/>
      <c r="CQ141" s="444"/>
      <c r="CR141" s="444"/>
      <c r="CS141" s="444"/>
      <c r="CT141" s="444"/>
      <c r="CU141" s="444"/>
      <c r="CV141" s="444"/>
      <c r="CW141" s="444"/>
      <c r="CX141" s="444"/>
      <c r="CY141" s="444"/>
      <c r="CZ141" s="444"/>
      <c r="DA141" s="444"/>
      <c r="DB141" s="444"/>
      <c r="DC141" s="444"/>
      <c r="DD141" s="444"/>
      <c r="DE141" s="444"/>
      <c r="DF141" s="444"/>
      <c r="DG141" s="444"/>
      <c r="DH141" s="444"/>
      <c r="DI141" s="444"/>
      <c r="DJ141" s="444"/>
      <c r="DK141" s="444"/>
      <c r="DL141" s="444"/>
      <c r="DM141" s="444"/>
      <c r="DN141" s="444"/>
      <c r="DO141" s="444"/>
      <c r="DP141" s="444"/>
      <c r="DQ141" s="444"/>
      <c r="DR141" s="444"/>
      <c r="DS141" s="444"/>
      <c r="DT141" s="444"/>
      <c r="DU141" s="444"/>
      <c r="DV141" s="444"/>
      <c r="DW141" s="444"/>
      <c r="DX141" s="444"/>
      <c r="DY141" s="444"/>
      <c r="DZ141" s="444"/>
      <c r="EA141" s="444"/>
      <c r="EB141" s="444"/>
      <c r="EC141" s="444"/>
      <c r="ED141" s="444"/>
      <c r="EE141" s="444"/>
      <c r="EF141" s="444"/>
      <c r="EG141" s="444"/>
      <c r="EH141" s="444"/>
      <c r="EI141" s="444"/>
      <c r="EJ141" s="444"/>
      <c r="EK141" s="444"/>
      <c r="EL141" s="444"/>
      <c r="EM141" s="444"/>
      <c r="EN141" s="444"/>
      <c r="EO141" s="444"/>
      <c r="EP141" s="444"/>
      <c r="EQ141" s="444"/>
      <c r="ER141" s="444"/>
      <c r="ES141" s="444"/>
      <c r="ET141" s="444"/>
      <c r="EU141" s="444"/>
      <c r="EV141" s="444"/>
      <c r="EW141" s="444"/>
      <c r="EX141" s="444"/>
      <c r="EY141" s="444"/>
      <c r="EZ141" s="444"/>
      <c r="FA141" s="444"/>
      <c r="FB141" s="444"/>
    </row>
    <row r="142" spans="1:158" s="463" customFormat="1" ht="55.2" hidden="1" customHeight="1">
      <c r="A142" s="659"/>
      <c r="B142" s="520"/>
      <c r="C142" s="520"/>
      <c r="D142" s="519"/>
      <c r="E142" s="520"/>
      <c r="F142" s="520"/>
      <c r="G142" s="520"/>
      <c r="H142" s="520"/>
      <c r="I142" s="520"/>
      <c r="J142" s="520"/>
      <c r="K142" s="520"/>
      <c r="L142" s="520"/>
      <c r="M142" s="520"/>
      <c r="N142" s="520"/>
      <c r="O142" s="520"/>
      <c r="P142" s="520"/>
      <c r="Q142" s="520"/>
      <c r="R142" s="520"/>
      <c r="S142" s="520"/>
      <c r="T142" s="520"/>
      <c r="U142" s="520"/>
      <c r="V142" s="520"/>
      <c r="W142" s="520"/>
      <c r="X142" s="520"/>
      <c r="Y142" s="520"/>
      <c r="Z142" s="520"/>
      <c r="AA142" s="520"/>
      <c r="AB142" s="520"/>
      <c r="AC142" s="520"/>
      <c r="AD142" s="432"/>
      <c r="AE142" s="431"/>
      <c r="AF142" s="433"/>
      <c r="AG142" s="557" t="str">
        <f t="shared" si="62"/>
        <v/>
      </c>
      <c r="AH142" s="558" t="str">
        <f t="shared" si="63"/>
        <v/>
      </c>
      <c r="AI142" s="558" t="str">
        <f t="shared" si="64"/>
        <v/>
      </c>
      <c r="AJ142" s="558" t="str">
        <f t="shared" si="65"/>
        <v/>
      </c>
      <c r="AK142" s="558" t="str">
        <f t="shared" si="66"/>
        <v/>
      </c>
      <c r="AL142" s="558" t="str">
        <f t="shared" si="67"/>
        <v/>
      </c>
      <c r="AM142" s="558" t="str">
        <f t="shared" si="68"/>
        <v/>
      </c>
      <c r="AN142" s="558" t="str">
        <f t="shared" si="69"/>
        <v/>
      </c>
      <c r="AO142" s="557" t="str">
        <f t="shared" si="70"/>
        <v/>
      </c>
      <c r="AP142" s="557" t="str">
        <f t="shared" si="71"/>
        <v/>
      </c>
      <c r="AQ142" s="445"/>
      <c r="AR142" s="559" t="str">
        <f t="shared" si="72"/>
        <v/>
      </c>
      <c r="AS142" s="560" t="str">
        <f t="shared" si="57"/>
        <v/>
      </c>
      <c r="AT142" s="561" t="str">
        <f t="shared" si="73"/>
        <v/>
      </c>
      <c r="AU142" s="561" t="str">
        <f t="shared" si="74"/>
        <v/>
      </c>
      <c r="AV142" s="444"/>
      <c r="AW142" s="558" t="str">
        <f t="shared" si="76"/>
        <v/>
      </c>
      <c r="AX142" s="557" t="str">
        <f t="shared" si="77"/>
        <v/>
      </c>
      <c r="AY142" s="557" t="str">
        <f t="shared" si="78"/>
        <v/>
      </c>
      <c r="AZ142" s="444"/>
      <c r="BA142" s="562" t="str">
        <f t="shared" si="55"/>
        <v/>
      </c>
      <c r="BB142" s="445"/>
      <c r="BC142" s="563" t="str">
        <f t="shared" si="61"/>
        <v/>
      </c>
      <c r="BD142" s="563" t="str">
        <f t="shared" si="61"/>
        <v/>
      </c>
      <c r="BE142" s="563" t="str">
        <f t="shared" si="61"/>
        <v/>
      </c>
      <c r="BF142" s="563" t="str">
        <f t="shared" si="61"/>
        <v/>
      </c>
      <c r="BG142" s="563" t="str">
        <f t="shared" si="61"/>
        <v/>
      </c>
      <c r="BH142" s="563" t="str">
        <f t="shared" si="61"/>
        <v/>
      </c>
      <c r="BI142" s="563" t="str">
        <f t="shared" si="61"/>
        <v/>
      </c>
      <c r="BJ142" s="563" t="str">
        <f t="shared" si="61"/>
        <v/>
      </c>
      <c r="BK142" s="563" t="str">
        <f t="shared" si="61"/>
        <v/>
      </c>
      <c r="BL142" s="563" t="str">
        <f t="shared" si="61"/>
        <v/>
      </c>
      <c r="BM142" s="563" t="str">
        <f t="shared" si="61"/>
        <v/>
      </c>
      <c r="BN142" s="563" t="str">
        <f t="shared" si="79"/>
        <v/>
      </c>
      <c r="BO142" s="563" t="str">
        <f t="shared" si="79"/>
        <v/>
      </c>
      <c r="BP142" s="563" t="str">
        <f t="shared" si="79"/>
        <v/>
      </c>
      <c r="BQ142" s="563" t="str">
        <f t="shared" si="79"/>
        <v/>
      </c>
      <c r="BR142" s="563" t="str">
        <f t="shared" si="80"/>
        <v/>
      </c>
      <c r="BS142" s="563" t="str">
        <f t="shared" si="80"/>
        <v/>
      </c>
      <c r="BT142" s="563" t="str">
        <f t="shared" si="80"/>
        <v/>
      </c>
      <c r="BU142" s="563" t="str">
        <f t="shared" si="80"/>
        <v/>
      </c>
      <c r="BV142" s="563" t="str">
        <f t="shared" si="81"/>
        <v/>
      </c>
      <c r="BW142" s="563" t="str">
        <f t="shared" si="81"/>
        <v/>
      </c>
      <c r="BX142" s="563" t="str">
        <f t="shared" si="81"/>
        <v/>
      </c>
      <c r="BY142" s="563" t="str">
        <f t="shared" si="81"/>
        <v/>
      </c>
      <c r="BZ142" s="563" t="str">
        <f t="shared" si="82"/>
        <v/>
      </c>
      <c r="CA142" s="563" t="str">
        <f t="shared" si="82"/>
        <v/>
      </c>
      <c r="CB142" s="563" t="str">
        <f t="shared" si="82"/>
        <v/>
      </c>
      <c r="CC142" s="563" t="str">
        <f t="shared" si="82"/>
        <v/>
      </c>
      <c r="CD142" s="563" t="str">
        <f t="shared" si="75"/>
        <v/>
      </c>
      <c r="CE142" s="563" t="str">
        <f t="shared" si="75"/>
        <v/>
      </c>
      <c r="CF142" s="563" t="str">
        <f t="shared" si="75"/>
        <v/>
      </c>
      <c r="CG142" s="563" t="str">
        <f t="shared" si="61"/>
        <v/>
      </c>
      <c r="CH142" s="445"/>
      <c r="CI142" s="563" t="str">
        <f t="shared" si="59"/>
        <v/>
      </c>
      <c r="CJ142" s="563" t="str">
        <f t="shared" si="58"/>
        <v/>
      </c>
      <c r="CK142" s="563" t="str">
        <f t="shared" si="58"/>
        <v/>
      </c>
      <c r="CL142" s="563" t="str">
        <f t="shared" si="58"/>
        <v xml:space="preserve">
</v>
      </c>
      <c r="CM142" s="563" t="str">
        <f t="shared" si="58"/>
        <v xml:space="preserve">
</v>
      </c>
      <c r="CN142" s="563" t="str">
        <f t="shared" si="58"/>
        <v xml:space="preserve">
</v>
      </c>
      <c r="CO142" s="444"/>
      <c r="CP142" s="444"/>
      <c r="CQ142" s="444"/>
      <c r="CR142" s="444"/>
      <c r="CS142" s="444"/>
      <c r="CT142" s="444"/>
      <c r="CU142" s="444"/>
      <c r="CV142" s="444"/>
      <c r="CW142" s="444"/>
      <c r="CX142" s="444"/>
      <c r="CY142" s="444"/>
      <c r="CZ142" s="444"/>
      <c r="DA142" s="444"/>
      <c r="DB142" s="444"/>
      <c r="DC142" s="444"/>
      <c r="DD142" s="444"/>
      <c r="DE142" s="444"/>
      <c r="DF142" s="444"/>
      <c r="DG142" s="444"/>
      <c r="DH142" s="444"/>
      <c r="DI142" s="444"/>
      <c r="DJ142" s="444"/>
      <c r="DK142" s="444"/>
      <c r="DL142" s="444"/>
      <c r="DM142" s="444"/>
      <c r="DN142" s="444"/>
      <c r="DO142" s="444"/>
      <c r="DP142" s="444"/>
      <c r="DQ142" s="444"/>
      <c r="DR142" s="444"/>
      <c r="DS142" s="444"/>
      <c r="DT142" s="444"/>
      <c r="DU142" s="444"/>
      <c r="DV142" s="444"/>
      <c r="DW142" s="444"/>
      <c r="DX142" s="444"/>
      <c r="DY142" s="444"/>
      <c r="DZ142" s="444"/>
      <c r="EA142" s="444"/>
      <c r="EB142" s="444"/>
      <c r="EC142" s="444"/>
      <c r="ED142" s="444"/>
      <c r="EE142" s="444"/>
      <c r="EF142" s="444"/>
      <c r="EG142" s="444"/>
      <c r="EH142" s="444"/>
      <c r="EI142" s="444"/>
      <c r="EJ142" s="444"/>
      <c r="EK142" s="444"/>
      <c r="EL142" s="444"/>
      <c r="EM142" s="444"/>
      <c r="EN142" s="444"/>
      <c r="EO142" s="444"/>
      <c r="EP142" s="444"/>
      <c r="EQ142" s="444"/>
      <c r="ER142" s="444"/>
      <c r="ES142" s="444"/>
      <c r="ET142" s="444"/>
      <c r="EU142" s="444"/>
      <c r="EV142" s="444"/>
      <c r="EW142" s="444"/>
      <c r="EX142" s="444"/>
      <c r="EY142" s="444"/>
      <c r="EZ142" s="444"/>
      <c r="FA142" s="444"/>
      <c r="FB142" s="444"/>
    </row>
    <row r="143" spans="1:158" s="434" customFormat="1" ht="55.2" hidden="1" customHeight="1">
      <c r="A143" s="659"/>
      <c r="B143" s="520"/>
      <c r="C143" s="520"/>
      <c r="D143" s="519"/>
      <c r="E143" s="520"/>
      <c r="F143" s="520"/>
      <c r="G143" s="520"/>
      <c r="H143" s="520"/>
      <c r="I143" s="520"/>
      <c r="J143" s="520"/>
      <c r="K143" s="520"/>
      <c r="L143" s="520"/>
      <c r="M143" s="520"/>
      <c r="N143" s="520"/>
      <c r="O143" s="520"/>
      <c r="P143" s="520"/>
      <c r="Q143" s="520"/>
      <c r="R143" s="520"/>
      <c r="S143" s="520"/>
      <c r="T143" s="520"/>
      <c r="U143" s="520"/>
      <c r="V143" s="520"/>
      <c r="W143" s="520"/>
      <c r="X143" s="520"/>
      <c r="Y143" s="520"/>
      <c r="Z143" s="520"/>
      <c r="AA143" s="520"/>
      <c r="AB143" s="520"/>
      <c r="AC143" s="520"/>
      <c r="AD143" s="432"/>
      <c r="AE143" s="431"/>
      <c r="AF143" s="433"/>
      <c r="AG143" s="557" t="str">
        <f t="shared" si="62"/>
        <v/>
      </c>
      <c r="AH143" s="558" t="str">
        <f t="shared" si="63"/>
        <v/>
      </c>
      <c r="AI143" s="558" t="str">
        <f t="shared" si="64"/>
        <v/>
      </c>
      <c r="AJ143" s="558" t="str">
        <f t="shared" si="65"/>
        <v/>
      </c>
      <c r="AK143" s="558" t="str">
        <f t="shared" si="66"/>
        <v/>
      </c>
      <c r="AL143" s="558" t="str">
        <f t="shared" si="67"/>
        <v/>
      </c>
      <c r="AM143" s="558" t="str">
        <f t="shared" si="68"/>
        <v/>
      </c>
      <c r="AN143" s="558" t="str">
        <f t="shared" si="69"/>
        <v/>
      </c>
      <c r="AO143" s="557" t="str">
        <f t="shared" si="70"/>
        <v/>
      </c>
      <c r="AP143" s="557" t="str">
        <f t="shared" si="71"/>
        <v/>
      </c>
      <c r="AQ143" s="445"/>
      <c r="AR143" s="559" t="str">
        <f t="shared" si="72"/>
        <v/>
      </c>
      <c r="AS143" s="560" t="str">
        <f t="shared" si="57"/>
        <v/>
      </c>
      <c r="AT143" s="561" t="str">
        <f t="shared" si="73"/>
        <v/>
      </c>
      <c r="AU143" s="561" t="str">
        <f t="shared" si="74"/>
        <v/>
      </c>
      <c r="AV143" s="444"/>
      <c r="AW143" s="558" t="str">
        <f t="shared" si="76"/>
        <v/>
      </c>
      <c r="AX143" s="557" t="str">
        <f t="shared" si="77"/>
        <v/>
      </c>
      <c r="AY143" s="557" t="str">
        <f t="shared" si="78"/>
        <v/>
      </c>
      <c r="AZ143" s="444"/>
      <c r="BA143" s="562" t="str">
        <f t="shared" si="55"/>
        <v/>
      </c>
      <c r="BB143" s="445"/>
      <c r="BC143" s="563" t="str">
        <f t="shared" si="61"/>
        <v/>
      </c>
      <c r="BD143" s="563" t="str">
        <f t="shared" si="61"/>
        <v/>
      </c>
      <c r="BE143" s="563" t="str">
        <f t="shared" si="61"/>
        <v/>
      </c>
      <c r="BF143" s="563" t="str">
        <f t="shared" si="61"/>
        <v/>
      </c>
      <c r="BG143" s="563" t="str">
        <f t="shared" si="61"/>
        <v/>
      </c>
      <c r="BH143" s="563" t="str">
        <f t="shared" si="61"/>
        <v/>
      </c>
      <c r="BI143" s="563" t="str">
        <f t="shared" si="61"/>
        <v/>
      </c>
      <c r="BJ143" s="563" t="str">
        <f t="shared" si="61"/>
        <v/>
      </c>
      <c r="BK143" s="563" t="str">
        <f t="shared" si="61"/>
        <v/>
      </c>
      <c r="BL143" s="563" t="str">
        <f t="shared" si="61"/>
        <v/>
      </c>
      <c r="BM143" s="563" t="str">
        <f t="shared" si="61"/>
        <v/>
      </c>
      <c r="BN143" s="563" t="str">
        <f t="shared" si="79"/>
        <v/>
      </c>
      <c r="BO143" s="563" t="str">
        <f t="shared" si="79"/>
        <v/>
      </c>
      <c r="BP143" s="563" t="str">
        <f t="shared" si="79"/>
        <v/>
      </c>
      <c r="BQ143" s="563" t="str">
        <f t="shared" si="79"/>
        <v/>
      </c>
      <c r="BR143" s="563" t="str">
        <f t="shared" si="80"/>
        <v/>
      </c>
      <c r="BS143" s="563" t="str">
        <f t="shared" si="80"/>
        <v/>
      </c>
      <c r="BT143" s="563" t="str">
        <f t="shared" si="80"/>
        <v/>
      </c>
      <c r="BU143" s="563" t="str">
        <f t="shared" si="80"/>
        <v/>
      </c>
      <c r="BV143" s="563" t="str">
        <f t="shared" si="81"/>
        <v/>
      </c>
      <c r="BW143" s="563" t="str">
        <f t="shared" si="81"/>
        <v/>
      </c>
      <c r="BX143" s="563" t="str">
        <f t="shared" si="81"/>
        <v/>
      </c>
      <c r="BY143" s="563" t="str">
        <f t="shared" si="81"/>
        <v/>
      </c>
      <c r="BZ143" s="563" t="str">
        <f t="shared" si="82"/>
        <v/>
      </c>
      <c r="CA143" s="563" t="str">
        <f t="shared" si="82"/>
        <v/>
      </c>
      <c r="CB143" s="563" t="str">
        <f t="shared" si="82"/>
        <v/>
      </c>
      <c r="CC143" s="563" t="str">
        <f t="shared" si="82"/>
        <v/>
      </c>
      <c r="CD143" s="563" t="str">
        <f t="shared" si="75"/>
        <v/>
      </c>
      <c r="CE143" s="563" t="str">
        <f t="shared" si="75"/>
        <v/>
      </c>
      <c r="CF143" s="563" t="str">
        <f t="shared" si="75"/>
        <v/>
      </c>
      <c r="CG143" s="563" t="str">
        <f t="shared" si="61"/>
        <v/>
      </c>
      <c r="CH143" s="445"/>
      <c r="CI143" s="563" t="str">
        <f t="shared" si="59"/>
        <v/>
      </c>
      <c r="CJ143" s="563" t="str">
        <f t="shared" si="58"/>
        <v/>
      </c>
      <c r="CK143" s="563" t="str">
        <f t="shared" si="58"/>
        <v/>
      </c>
      <c r="CL143" s="563" t="str">
        <f t="shared" si="58"/>
        <v xml:space="preserve">
</v>
      </c>
      <c r="CM143" s="563" t="str">
        <f t="shared" si="58"/>
        <v xml:space="preserve">
</v>
      </c>
      <c r="CN143" s="563" t="str">
        <f t="shared" si="58"/>
        <v xml:space="preserve">
</v>
      </c>
      <c r="CO143" s="445"/>
      <c r="CP143" s="445"/>
      <c r="CQ143" s="445"/>
      <c r="CR143" s="445"/>
      <c r="CS143" s="445"/>
      <c r="CT143" s="445"/>
      <c r="CU143" s="445"/>
      <c r="CV143" s="445"/>
      <c r="CW143" s="445"/>
      <c r="CX143" s="445"/>
      <c r="CY143" s="445"/>
      <c r="CZ143" s="445"/>
      <c r="DA143" s="445"/>
      <c r="DB143" s="445"/>
      <c r="DC143" s="445"/>
      <c r="DD143" s="445"/>
      <c r="DE143" s="445"/>
      <c r="DF143" s="445"/>
      <c r="DG143" s="445"/>
      <c r="DH143" s="445"/>
      <c r="DI143" s="445"/>
      <c r="DJ143" s="445"/>
      <c r="DK143" s="445"/>
      <c r="DL143" s="445"/>
      <c r="DM143" s="445"/>
      <c r="DN143" s="445"/>
      <c r="DO143" s="445"/>
      <c r="DP143" s="445"/>
      <c r="DQ143" s="445"/>
      <c r="DR143" s="445"/>
      <c r="DS143" s="445"/>
      <c r="DT143" s="445"/>
      <c r="DU143" s="445"/>
      <c r="DV143" s="445"/>
      <c r="DW143" s="445"/>
      <c r="DX143" s="445"/>
      <c r="DY143" s="445"/>
      <c r="DZ143" s="445"/>
      <c r="EA143" s="445"/>
      <c r="EB143" s="445"/>
      <c r="EC143" s="445"/>
      <c r="ED143" s="445"/>
      <c r="EE143" s="445"/>
      <c r="EF143" s="445"/>
      <c r="EG143" s="445"/>
      <c r="EH143" s="445"/>
      <c r="EI143" s="445"/>
      <c r="EJ143" s="445"/>
      <c r="EK143" s="445"/>
      <c r="EL143" s="445"/>
      <c r="EM143" s="445"/>
      <c r="EN143" s="445"/>
      <c r="EO143" s="445"/>
      <c r="EP143" s="445"/>
      <c r="EQ143" s="445"/>
      <c r="ER143" s="445"/>
      <c r="ES143" s="445"/>
      <c r="ET143" s="445"/>
      <c r="EU143" s="445"/>
      <c r="EV143" s="445"/>
      <c r="EW143" s="445"/>
      <c r="EX143" s="445"/>
      <c r="EY143" s="445"/>
      <c r="EZ143" s="445"/>
      <c r="FA143" s="445"/>
      <c r="FB143" s="445"/>
    </row>
    <row r="144" spans="1:158" s="434" customFormat="1" ht="55.2" hidden="1" customHeight="1">
      <c r="A144" s="659"/>
      <c r="B144" s="520"/>
      <c r="C144" s="520"/>
      <c r="D144" s="519"/>
      <c r="E144" s="520"/>
      <c r="F144" s="520"/>
      <c r="G144" s="520"/>
      <c r="H144" s="520"/>
      <c r="I144" s="520"/>
      <c r="J144" s="520"/>
      <c r="K144" s="520"/>
      <c r="L144" s="520"/>
      <c r="M144" s="520"/>
      <c r="N144" s="520"/>
      <c r="O144" s="520"/>
      <c r="P144" s="520"/>
      <c r="Q144" s="520"/>
      <c r="R144" s="520"/>
      <c r="S144" s="520"/>
      <c r="T144" s="520"/>
      <c r="U144" s="520"/>
      <c r="V144" s="520"/>
      <c r="W144" s="520"/>
      <c r="X144" s="520"/>
      <c r="Y144" s="520"/>
      <c r="Z144" s="520"/>
      <c r="AA144" s="520"/>
      <c r="AB144" s="520"/>
      <c r="AC144" s="520"/>
      <c r="AD144" s="432"/>
      <c r="AE144" s="431"/>
      <c r="AF144" s="433"/>
      <c r="AG144" s="557" t="str">
        <f t="shared" si="62"/>
        <v/>
      </c>
      <c r="AH144" s="558" t="str">
        <f t="shared" si="63"/>
        <v/>
      </c>
      <c r="AI144" s="558" t="str">
        <f t="shared" si="64"/>
        <v/>
      </c>
      <c r="AJ144" s="558" t="str">
        <f t="shared" si="65"/>
        <v/>
      </c>
      <c r="AK144" s="558" t="str">
        <f t="shared" si="66"/>
        <v/>
      </c>
      <c r="AL144" s="558" t="str">
        <f t="shared" si="67"/>
        <v/>
      </c>
      <c r="AM144" s="558" t="str">
        <f t="shared" si="68"/>
        <v/>
      </c>
      <c r="AN144" s="558" t="str">
        <f t="shared" si="69"/>
        <v/>
      </c>
      <c r="AO144" s="557" t="str">
        <f t="shared" si="70"/>
        <v/>
      </c>
      <c r="AP144" s="557" t="str">
        <f t="shared" si="71"/>
        <v/>
      </c>
      <c r="AQ144" s="445"/>
      <c r="AR144" s="559" t="str">
        <f t="shared" si="72"/>
        <v/>
      </c>
      <c r="AS144" s="560" t="str">
        <f t="shared" si="57"/>
        <v/>
      </c>
      <c r="AT144" s="561" t="str">
        <f t="shared" si="73"/>
        <v/>
      </c>
      <c r="AU144" s="561" t="str">
        <f t="shared" si="74"/>
        <v/>
      </c>
      <c r="AV144" s="444"/>
      <c r="AW144" s="558" t="str">
        <f t="shared" si="76"/>
        <v/>
      </c>
      <c r="AX144" s="557" t="str">
        <f t="shared" si="77"/>
        <v/>
      </c>
      <c r="AY144" s="557" t="str">
        <f t="shared" si="78"/>
        <v/>
      </c>
      <c r="AZ144" s="444"/>
      <c r="BA144" s="562" t="str">
        <f t="shared" ref="BA144:BA207" si="83">IF(K144="","",J144&amp;"-"&amp;K144)</f>
        <v/>
      </c>
      <c r="BB144" s="445"/>
      <c r="BC144" s="563" t="str">
        <f t="shared" ref="BC144:CG160" si="84">IF(BC$10=$BA144,IF($AB144="","","Complaint: "&amp;$AB144)&amp;CHAR(10)&amp;IF($AC144="","","Action Taken: "&amp;$AC144),"")</f>
        <v/>
      </c>
      <c r="BD144" s="563" t="str">
        <f t="shared" si="84"/>
        <v/>
      </c>
      <c r="BE144" s="563" t="str">
        <f t="shared" si="84"/>
        <v/>
      </c>
      <c r="BF144" s="563" t="str">
        <f t="shared" si="84"/>
        <v/>
      </c>
      <c r="BG144" s="563" t="str">
        <f t="shared" si="84"/>
        <v/>
      </c>
      <c r="BH144" s="563" t="str">
        <f t="shared" si="84"/>
        <v/>
      </c>
      <c r="BI144" s="563" t="str">
        <f t="shared" si="84"/>
        <v/>
      </c>
      <c r="BJ144" s="563" t="str">
        <f t="shared" si="84"/>
        <v/>
      </c>
      <c r="BK144" s="563" t="str">
        <f t="shared" si="84"/>
        <v/>
      </c>
      <c r="BL144" s="563" t="str">
        <f t="shared" si="84"/>
        <v/>
      </c>
      <c r="BM144" s="563" t="str">
        <f t="shared" si="84"/>
        <v/>
      </c>
      <c r="BN144" s="563" t="str">
        <f t="shared" si="79"/>
        <v/>
      </c>
      <c r="BO144" s="563" t="str">
        <f t="shared" si="79"/>
        <v/>
      </c>
      <c r="BP144" s="563" t="str">
        <f t="shared" si="79"/>
        <v/>
      </c>
      <c r="BQ144" s="563" t="str">
        <f t="shared" si="79"/>
        <v/>
      </c>
      <c r="BR144" s="563" t="str">
        <f t="shared" si="80"/>
        <v/>
      </c>
      <c r="BS144" s="563" t="str">
        <f t="shared" si="80"/>
        <v/>
      </c>
      <c r="BT144" s="563" t="str">
        <f t="shared" si="80"/>
        <v/>
      </c>
      <c r="BU144" s="563" t="str">
        <f t="shared" si="80"/>
        <v/>
      </c>
      <c r="BV144" s="563" t="str">
        <f t="shared" si="81"/>
        <v/>
      </c>
      <c r="BW144" s="563" t="str">
        <f t="shared" si="81"/>
        <v/>
      </c>
      <c r="BX144" s="563" t="str">
        <f t="shared" si="81"/>
        <v/>
      </c>
      <c r="BY144" s="563" t="str">
        <f t="shared" si="81"/>
        <v/>
      </c>
      <c r="BZ144" s="563" t="str">
        <f t="shared" si="82"/>
        <v/>
      </c>
      <c r="CA144" s="563" t="str">
        <f t="shared" si="82"/>
        <v/>
      </c>
      <c r="CB144" s="563" t="str">
        <f t="shared" si="82"/>
        <v/>
      </c>
      <c r="CC144" s="563" t="str">
        <f t="shared" si="82"/>
        <v/>
      </c>
      <c r="CD144" s="563" t="str">
        <f t="shared" si="75"/>
        <v/>
      </c>
      <c r="CE144" s="563" t="str">
        <f t="shared" si="75"/>
        <v/>
      </c>
      <c r="CF144" s="563" t="str">
        <f t="shared" si="75"/>
        <v/>
      </c>
      <c r="CG144" s="563" t="str">
        <f t="shared" si="84"/>
        <v/>
      </c>
      <c r="CH144" s="445"/>
      <c r="CI144" s="563" t="str">
        <f t="shared" si="59"/>
        <v/>
      </c>
      <c r="CJ144" s="563" t="str">
        <f t="shared" si="58"/>
        <v/>
      </c>
      <c r="CK144" s="563" t="str">
        <f t="shared" si="58"/>
        <v/>
      </c>
      <c r="CL144" s="563" t="str">
        <f t="shared" si="58"/>
        <v xml:space="preserve">
</v>
      </c>
      <c r="CM144" s="563" t="str">
        <f t="shared" si="58"/>
        <v xml:space="preserve">
</v>
      </c>
      <c r="CN144" s="563" t="str">
        <f t="shared" si="58"/>
        <v xml:space="preserve">
</v>
      </c>
      <c r="CO144" s="445"/>
      <c r="CP144" s="445"/>
      <c r="CQ144" s="445"/>
      <c r="CR144" s="445"/>
      <c r="CS144" s="445"/>
      <c r="CT144" s="445"/>
      <c r="CU144" s="445"/>
      <c r="CV144" s="445"/>
      <c r="CW144" s="445"/>
      <c r="CX144" s="445"/>
      <c r="CY144" s="445"/>
      <c r="CZ144" s="445"/>
      <c r="DA144" s="445"/>
      <c r="DB144" s="445"/>
      <c r="DC144" s="445"/>
      <c r="DD144" s="445"/>
      <c r="DE144" s="445"/>
      <c r="DF144" s="445"/>
      <c r="DG144" s="445"/>
      <c r="DH144" s="445"/>
      <c r="DI144" s="445"/>
      <c r="DJ144" s="445"/>
      <c r="DK144" s="445"/>
      <c r="DL144" s="445"/>
      <c r="DM144" s="445"/>
      <c r="DN144" s="445"/>
      <c r="DO144" s="445"/>
      <c r="DP144" s="445"/>
      <c r="DQ144" s="445"/>
      <c r="DR144" s="445"/>
      <c r="DS144" s="445"/>
      <c r="DT144" s="445"/>
      <c r="DU144" s="445"/>
      <c r="DV144" s="445"/>
      <c r="DW144" s="445"/>
      <c r="DX144" s="445"/>
      <c r="DY144" s="445"/>
      <c r="DZ144" s="445"/>
      <c r="EA144" s="445"/>
      <c r="EB144" s="445"/>
      <c r="EC144" s="445"/>
      <c r="ED144" s="445"/>
      <c r="EE144" s="445"/>
      <c r="EF144" s="445"/>
      <c r="EG144" s="445"/>
      <c r="EH144" s="445"/>
      <c r="EI144" s="445"/>
      <c r="EJ144" s="445"/>
      <c r="EK144" s="445"/>
      <c r="EL144" s="445"/>
      <c r="EM144" s="445"/>
      <c r="EN144" s="445"/>
      <c r="EO144" s="445"/>
      <c r="EP144" s="445"/>
      <c r="EQ144" s="445"/>
      <c r="ER144" s="445"/>
      <c r="ES144" s="445"/>
      <c r="ET144" s="445"/>
      <c r="EU144" s="445"/>
      <c r="EV144" s="445"/>
      <c r="EW144" s="445"/>
      <c r="EX144" s="445"/>
      <c r="EY144" s="445"/>
      <c r="EZ144" s="445"/>
      <c r="FA144" s="445"/>
      <c r="FB144" s="445"/>
    </row>
    <row r="145" spans="1:158" s="434" customFormat="1" ht="55.2" hidden="1" customHeight="1">
      <c r="A145" s="659"/>
      <c r="B145" s="520"/>
      <c r="C145" s="520"/>
      <c r="D145" s="519"/>
      <c r="E145" s="520"/>
      <c r="F145" s="520"/>
      <c r="G145" s="520"/>
      <c r="H145" s="520"/>
      <c r="I145" s="520"/>
      <c r="J145" s="520"/>
      <c r="K145" s="520"/>
      <c r="L145" s="520"/>
      <c r="M145" s="520"/>
      <c r="N145" s="520"/>
      <c r="O145" s="520"/>
      <c r="P145" s="520"/>
      <c r="Q145" s="520"/>
      <c r="R145" s="520"/>
      <c r="S145" s="520"/>
      <c r="T145" s="520"/>
      <c r="U145" s="520"/>
      <c r="V145" s="520"/>
      <c r="W145" s="520"/>
      <c r="X145" s="520"/>
      <c r="Y145" s="520"/>
      <c r="Z145" s="520"/>
      <c r="AA145" s="520"/>
      <c r="AB145" s="520"/>
      <c r="AC145" s="520"/>
      <c r="AD145" s="432"/>
      <c r="AE145" s="431"/>
      <c r="AF145" s="433"/>
      <c r="AG145" s="557" t="str">
        <f t="shared" si="62"/>
        <v/>
      </c>
      <c r="AH145" s="558" t="str">
        <f t="shared" si="63"/>
        <v/>
      </c>
      <c r="AI145" s="558" t="str">
        <f t="shared" si="64"/>
        <v/>
      </c>
      <c r="AJ145" s="558" t="str">
        <f t="shared" si="65"/>
        <v/>
      </c>
      <c r="AK145" s="558" t="str">
        <f t="shared" si="66"/>
        <v/>
      </c>
      <c r="AL145" s="558" t="str">
        <f t="shared" si="67"/>
        <v/>
      </c>
      <c r="AM145" s="558" t="str">
        <f t="shared" si="68"/>
        <v/>
      </c>
      <c r="AN145" s="558" t="str">
        <f t="shared" si="69"/>
        <v/>
      </c>
      <c r="AO145" s="557" t="str">
        <f t="shared" si="70"/>
        <v/>
      </c>
      <c r="AP145" s="557" t="str">
        <f t="shared" si="71"/>
        <v/>
      </c>
      <c r="AQ145" s="445"/>
      <c r="AR145" s="559" t="str">
        <f t="shared" si="72"/>
        <v/>
      </c>
      <c r="AS145" s="560" t="str">
        <f t="shared" si="57"/>
        <v/>
      </c>
      <c r="AT145" s="561" t="str">
        <f t="shared" si="73"/>
        <v/>
      </c>
      <c r="AU145" s="561" t="str">
        <f t="shared" si="74"/>
        <v/>
      </c>
      <c r="AV145" s="444"/>
      <c r="AW145" s="558" t="str">
        <f t="shared" si="76"/>
        <v/>
      </c>
      <c r="AX145" s="557" t="str">
        <f t="shared" si="77"/>
        <v/>
      </c>
      <c r="AY145" s="557" t="str">
        <f t="shared" si="78"/>
        <v/>
      </c>
      <c r="AZ145" s="444"/>
      <c r="BA145" s="562" t="str">
        <f t="shared" si="83"/>
        <v/>
      </c>
      <c r="BB145" s="445"/>
      <c r="BC145" s="563" t="str">
        <f t="shared" si="84"/>
        <v/>
      </c>
      <c r="BD145" s="563" t="str">
        <f t="shared" si="84"/>
        <v/>
      </c>
      <c r="BE145" s="563" t="str">
        <f t="shared" si="84"/>
        <v/>
      </c>
      <c r="BF145" s="563" t="str">
        <f t="shared" si="84"/>
        <v/>
      </c>
      <c r="BG145" s="563" t="str">
        <f t="shared" si="84"/>
        <v/>
      </c>
      <c r="BH145" s="563" t="str">
        <f t="shared" si="84"/>
        <v/>
      </c>
      <c r="BI145" s="563" t="str">
        <f t="shared" si="84"/>
        <v/>
      </c>
      <c r="BJ145" s="563" t="str">
        <f t="shared" si="84"/>
        <v/>
      </c>
      <c r="BK145" s="563" t="str">
        <f t="shared" si="84"/>
        <v/>
      </c>
      <c r="BL145" s="563" t="str">
        <f t="shared" si="84"/>
        <v/>
      </c>
      <c r="BM145" s="563" t="str">
        <f t="shared" si="84"/>
        <v/>
      </c>
      <c r="BN145" s="563" t="str">
        <f t="shared" si="79"/>
        <v/>
      </c>
      <c r="BO145" s="563" t="str">
        <f t="shared" si="79"/>
        <v/>
      </c>
      <c r="BP145" s="563" t="str">
        <f t="shared" si="79"/>
        <v/>
      </c>
      <c r="BQ145" s="563" t="str">
        <f t="shared" si="79"/>
        <v/>
      </c>
      <c r="BR145" s="563" t="str">
        <f t="shared" si="80"/>
        <v/>
      </c>
      <c r="BS145" s="563" t="str">
        <f t="shared" si="80"/>
        <v/>
      </c>
      <c r="BT145" s="563" t="str">
        <f t="shared" si="80"/>
        <v/>
      </c>
      <c r="BU145" s="563" t="str">
        <f t="shared" si="80"/>
        <v/>
      </c>
      <c r="BV145" s="563" t="str">
        <f t="shared" si="81"/>
        <v/>
      </c>
      <c r="BW145" s="563" t="str">
        <f t="shared" si="81"/>
        <v/>
      </c>
      <c r="BX145" s="563" t="str">
        <f t="shared" si="81"/>
        <v/>
      </c>
      <c r="BY145" s="563" t="str">
        <f t="shared" si="81"/>
        <v/>
      </c>
      <c r="BZ145" s="563" t="str">
        <f t="shared" si="82"/>
        <v/>
      </c>
      <c r="CA145" s="563" t="str">
        <f t="shared" si="82"/>
        <v/>
      </c>
      <c r="CB145" s="563" t="str">
        <f t="shared" si="82"/>
        <v/>
      </c>
      <c r="CC145" s="563" t="str">
        <f t="shared" si="82"/>
        <v/>
      </c>
      <c r="CD145" s="563" t="str">
        <f t="shared" si="75"/>
        <v/>
      </c>
      <c r="CE145" s="563" t="str">
        <f t="shared" si="75"/>
        <v/>
      </c>
      <c r="CF145" s="563" t="str">
        <f t="shared" si="75"/>
        <v/>
      </c>
      <c r="CG145" s="563" t="str">
        <f t="shared" si="84"/>
        <v/>
      </c>
      <c r="CH145" s="445"/>
      <c r="CI145" s="563" t="str">
        <f t="shared" si="59"/>
        <v/>
      </c>
      <c r="CJ145" s="563" t="str">
        <f t="shared" si="58"/>
        <v/>
      </c>
      <c r="CK145" s="563" t="str">
        <f t="shared" si="58"/>
        <v/>
      </c>
      <c r="CL145" s="563" t="str">
        <f t="shared" si="58"/>
        <v xml:space="preserve">
</v>
      </c>
      <c r="CM145" s="563" t="str">
        <f t="shared" si="58"/>
        <v xml:space="preserve">
</v>
      </c>
      <c r="CN145" s="563" t="str">
        <f t="shared" si="58"/>
        <v xml:space="preserve">
</v>
      </c>
      <c r="CO145" s="445"/>
      <c r="CP145" s="445"/>
      <c r="CQ145" s="445"/>
      <c r="CR145" s="445"/>
      <c r="CS145" s="445"/>
      <c r="CT145" s="445"/>
      <c r="CU145" s="445"/>
      <c r="CV145" s="445"/>
      <c r="CW145" s="445"/>
      <c r="CX145" s="445"/>
      <c r="CY145" s="445"/>
      <c r="CZ145" s="445"/>
      <c r="DA145" s="445"/>
      <c r="DB145" s="445"/>
      <c r="DC145" s="445"/>
      <c r="DD145" s="445"/>
      <c r="DE145" s="445"/>
      <c r="DF145" s="445"/>
      <c r="DG145" s="445"/>
      <c r="DH145" s="445"/>
      <c r="DI145" s="445"/>
      <c r="DJ145" s="445"/>
      <c r="DK145" s="445"/>
      <c r="DL145" s="445"/>
      <c r="DM145" s="445"/>
      <c r="DN145" s="445"/>
      <c r="DO145" s="445"/>
      <c r="DP145" s="445"/>
      <c r="DQ145" s="445"/>
      <c r="DR145" s="445"/>
      <c r="DS145" s="445"/>
      <c r="DT145" s="445"/>
      <c r="DU145" s="445"/>
      <c r="DV145" s="445"/>
      <c r="DW145" s="445"/>
      <c r="DX145" s="445"/>
      <c r="DY145" s="445"/>
      <c r="DZ145" s="445"/>
      <c r="EA145" s="445"/>
      <c r="EB145" s="445"/>
      <c r="EC145" s="445"/>
      <c r="ED145" s="445"/>
      <c r="EE145" s="445"/>
      <c r="EF145" s="445"/>
      <c r="EG145" s="445"/>
      <c r="EH145" s="445"/>
      <c r="EI145" s="445"/>
      <c r="EJ145" s="445"/>
      <c r="EK145" s="445"/>
      <c r="EL145" s="445"/>
      <c r="EM145" s="445"/>
      <c r="EN145" s="445"/>
      <c r="EO145" s="445"/>
      <c r="EP145" s="445"/>
      <c r="EQ145" s="445"/>
      <c r="ER145" s="445"/>
      <c r="ES145" s="445"/>
      <c r="ET145" s="445"/>
      <c r="EU145" s="445"/>
      <c r="EV145" s="445"/>
      <c r="EW145" s="445"/>
      <c r="EX145" s="445"/>
      <c r="EY145" s="445"/>
      <c r="EZ145" s="445"/>
      <c r="FA145" s="445"/>
      <c r="FB145" s="445"/>
    </row>
    <row r="146" spans="1:158" s="463" customFormat="1" ht="55.2" hidden="1" customHeight="1">
      <c r="A146" s="659"/>
      <c r="B146" s="520"/>
      <c r="C146" s="520"/>
      <c r="D146" s="519"/>
      <c r="E146" s="520"/>
      <c r="F146" s="520"/>
      <c r="G146" s="520"/>
      <c r="H146" s="520"/>
      <c r="I146" s="520"/>
      <c r="J146" s="520"/>
      <c r="K146" s="520"/>
      <c r="L146" s="520"/>
      <c r="M146" s="520"/>
      <c r="N146" s="520"/>
      <c r="O146" s="520"/>
      <c r="P146" s="520"/>
      <c r="Q146" s="520"/>
      <c r="R146" s="520"/>
      <c r="S146" s="520"/>
      <c r="T146" s="520"/>
      <c r="U146" s="520"/>
      <c r="V146" s="520"/>
      <c r="W146" s="520"/>
      <c r="X146" s="520"/>
      <c r="Y146" s="520"/>
      <c r="Z146" s="520"/>
      <c r="AA146" s="520"/>
      <c r="AB146" s="520"/>
      <c r="AC146" s="520"/>
      <c r="AD146" s="432"/>
      <c r="AE146" s="431"/>
      <c r="AF146" s="433"/>
      <c r="AG146" s="557" t="str">
        <f t="shared" si="62"/>
        <v/>
      </c>
      <c r="AH146" s="558" t="str">
        <f t="shared" si="63"/>
        <v/>
      </c>
      <c r="AI146" s="558" t="str">
        <f t="shared" si="64"/>
        <v/>
      </c>
      <c r="AJ146" s="558" t="str">
        <f t="shared" si="65"/>
        <v/>
      </c>
      <c r="AK146" s="558" t="str">
        <f t="shared" si="66"/>
        <v/>
      </c>
      <c r="AL146" s="558" t="str">
        <f t="shared" si="67"/>
        <v/>
      </c>
      <c r="AM146" s="558" t="str">
        <f t="shared" si="68"/>
        <v/>
      </c>
      <c r="AN146" s="558" t="str">
        <f t="shared" si="69"/>
        <v/>
      </c>
      <c r="AO146" s="557" t="str">
        <f t="shared" si="70"/>
        <v/>
      </c>
      <c r="AP146" s="557" t="str">
        <f t="shared" si="71"/>
        <v/>
      </c>
      <c r="AQ146" s="445"/>
      <c r="AR146" s="559" t="str">
        <f t="shared" si="72"/>
        <v/>
      </c>
      <c r="AS146" s="560" t="str">
        <f t="shared" si="57"/>
        <v/>
      </c>
      <c r="AT146" s="561" t="str">
        <f t="shared" si="73"/>
        <v/>
      </c>
      <c r="AU146" s="561" t="str">
        <f t="shared" si="74"/>
        <v/>
      </c>
      <c r="AV146" s="444"/>
      <c r="AW146" s="558" t="str">
        <f t="shared" si="76"/>
        <v/>
      </c>
      <c r="AX146" s="557" t="str">
        <f t="shared" si="77"/>
        <v/>
      </c>
      <c r="AY146" s="557" t="str">
        <f t="shared" si="78"/>
        <v/>
      </c>
      <c r="AZ146" s="444"/>
      <c r="BA146" s="562" t="str">
        <f t="shared" si="83"/>
        <v/>
      </c>
      <c r="BB146" s="445"/>
      <c r="BC146" s="563" t="str">
        <f t="shared" si="84"/>
        <v/>
      </c>
      <c r="BD146" s="563" t="str">
        <f t="shared" si="84"/>
        <v/>
      </c>
      <c r="BE146" s="563" t="str">
        <f t="shared" si="84"/>
        <v/>
      </c>
      <c r="BF146" s="563" t="str">
        <f t="shared" si="84"/>
        <v/>
      </c>
      <c r="BG146" s="563" t="str">
        <f t="shared" si="84"/>
        <v/>
      </c>
      <c r="BH146" s="563" t="str">
        <f t="shared" si="84"/>
        <v/>
      </c>
      <c r="BI146" s="563" t="str">
        <f t="shared" si="84"/>
        <v/>
      </c>
      <c r="BJ146" s="563" t="str">
        <f t="shared" si="84"/>
        <v/>
      </c>
      <c r="BK146" s="563" t="str">
        <f t="shared" si="84"/>
        <v/>
      </c>
      <c r="BL146" s="563" t="str">
        <f t="shared" si="84"/>
        <v/>
      </c>
      <c r="BM146" s="563" t="str">
        <f t="shared" si="84"/>
        <v/>
      </c>
      <c r="BN146" s="563" t="str">
        <f t="shared" si="79"/>
        <v/>
      </c>
      <c r="BO146" s="563" t="str">
        <f t="shared" si="79"/>
        <v/>
      </c>
      <c r="BP146" s="563" t="str">
        <f t="shared" si="79"/>
        <v/>
      </c>
      <c r="BQ146" s="563" t="str">
        <f t="shared" si="79"/>
        <v/>
      </c>
      <c r="BR146" s="563" t="str">
        <f t="shared" si="80"/>
        <v/>
      </c>
      <c r="BS146" s="563" t="str">
        <f t="shared" si="80"/>
        <v/>
      </c>
      <c r="BT146" s="563" t="str">
        <f t="shared" si="80"/>
        <v/>
      </c>
      <c r="BU146" s="563" t="str">
        <f t="shared" si="80"/>
        <v/>
      </c>
      <c r="BV146" s="563" t="str">
        <f t="shared" si="81"/>
        <v/>
      </c>
      <c r="BW146" s="563" t="str">
        <f t="shared" si="81"/>
        <v/>
      </c>
      <c r="BX146" s="563" t="str">
        <f t="shared" si="81"/>
        <v/>
      </c>
      <c r="BY146" s="563" t="str">
        <f t="shared" si="81"/>
        <v/>
      </c>
      <c r="BZ146" s="563" t="str">
        <f t="shared" si="82"/>
        <v/>
      </c>
      <c r="CA146" s="563" t="str">
        <f t="shared" si="82"/>
        <v/>
      </c>
      <c r="CB146" s="563" t="str">
        <f t="shared" si="82"/>
        <v/>
      </c>
      <c r="CC146" s="563" t="str">
        <f t="shared" si="82"/>
        <v/>
      </c>
      <c r="CD146" s="563" t="str">
        <f t="shared" si="75"/>
        <v/>
      </c>
      <c r="CE146" s="563" t="str">
        <f t="shared" si="75"/>
        <v/>
      </c>
      <c r="CF146" s="563" t="str">
        <f t="shared" si="75"/>
        <v/>
      </c>
      <c r="CG146" s="563" t="str">
        <f t="shared" si="84"/>
        <v/>
      </c>
      <c r="CH146" s="445"/>
      <c r="CI146" s="563" t="str">
        <f t="shared" si="59"/>
        <v/>
      </c>
      <c r="CJ146" s="563" t="str">
        <f t="shared" si="58"/>
        <v/>
      </c>
      <c r="CK146" s="563" t="str">
        <f t="shared" si="58"/>
        <v/>
      </c>
      <c r="CL146" s="563" t="str">
        <f t="shared" si="58"/>
        <v xml:space="preserve">
</v>
      </c>
      <c r="CM146" s="563" t="str">
        <f t="shared" si="58"/>
        <v xml:space="preserve">
</v>
      </c>
      <c r="CN146" s="563" t="str">
        <f t="shared" si="58"/>
        <v xml:space="preserve">
</v>
      </c>
      <c r="CO146" s="444"/>
      <c r="CP146" s="444"/>
      <c r="CQ146" s="444"/>
      <c r="CR146" s="444"/>
      <c r="CS146" s="444"/>
      <c r="CT146" s="444"/>
      <c r="CU146" s="444"/>
      <c r="CV146" s="444"/>
      <c r="CW146" s="444"/>
      <c r="CX146" s="444"/>
      <c r="CY146" s="444"/>
      <c r="CZ146" s="444"/>
      <c r="DA146" s="444"/>
      <c r="DB146" s="444"/>
      <c r="DC146" s="444"/>
      <c r="DD146" s="444"/>
      <c r="DE146" s="444"/>
      <c r="DF146" s="444"/>
      <c r="DG146" s="444"/>
      <c r="DH146" s="444"/>
      <c r="DI146" s="444"/>
      <c r="DJ146" s="444"/>
      <c r="DK146" s="444"/>
      <c r="DL146" s="444"/>
      <c r="DM146" s="444"/>
      <c r="DN146" s="444"/>
      <c r="DO146" s="444"/>
      <c r="DP146" s="444"/>
      <c r="DQ146" s="444"/>
      <c r="DR146" s="444"/>
      <c r="DS146" s="444"/>
      <c r="DT146" s="444"/>
      <c r="DU146" s="444"/>
      <c r="DV146" s="444"/>
      <c r="DW146" s="444"/>
      <c r="DX146" s="444"/>
      <c r="DY146" s="444"/>
      <c r="DZ146" s="444"/>
      <c r="EA146" s="444"/>
      <c r="EB146" s="444"/>
      <c r="EC146" s="444"/>
      <c r="ED146" s="444"/>
      <c r="EE146" s="444"/>
      <c r="EF146" s="444"/>
      <c r="EG146" s="444"/>
      <c r="EH146" s="444"/>
      <c r="EI146" s="444"/>
      <c r="EJ146" s="444"/>
      <c r="EK146" s="444"/>
      <c r="EL146" s="444"/>
      <c r="EM146" s="444"/>
      <c r="EN146" s="444"/>
      <c r="EO146" s="444"/>
      <c r="EP146" s="444"/>
      <c r="EQ146" s="444"/>
      <c r="ER146" s="444"/>
      <c r="ES146" s="444"/>
      <c r="ET146" s="444"/>
      <c r="EU146" s="444"/>
      <c r="EV146" s="444"/>
      <c r="EW146" s="444"/>
      <c r="EX146" s="444"/>
      <c r="EY146" s="444"/>
      <c r="EZ146" s="444"/>
      <c r="FA146" s="444"/>
      <c r="FB146" s="444"/>
    </row>
    <row r="147" spans="1:158" s="463" customFormat="1" ht="55.2" hidden="1" customHeight="1">
      <c r="A147" s="659"/>
      <c r="B147" s="520"/>
      <c r="C147" s="520"/>
      <c r="D147" s="519"/>
      <c r="E147" s="520"/>
      <c r="F147" s="520"/>
      <c r="G147" s="520"/>
      <c r="H147" s="520"/>
      <c r="I147" s="520"/>
      <c r="J147" s="520"/>
      <c r="K147" s="520"/>
      <c r="L147" s="520"/>
      <c r="M147" s="520"/>
      <c r="N147" s="520"/>
      <c r="O147" s="520"/>
      <c r="P147" s="520"/>
      <c r="Q147" s="520"/>
      <c r="R147" s="520"/>
      <c r="S147" s="520"/>
      <c r="T147" s="520"/>
      <c r="U147" s="520"/>
      <c r="V147" s="520"/>
      <c r="W147" s="520"/>
      <c r="X147" s="520"/>
      <c r="Y147" s="520"/>
      <c r="Z147" s="520"/>
      <c r="AA147" s="520"/>
      <c r="AB147" s="520"/>
      <c r="AC147" s="520"/>
      <c r="AD147" s="432"/>
      <c r="AE147" s="431"/>
      <c r="AF147" s="433"/>
      <c r="AG147" s="557" t="str">
        <f t="shared" si="62"/>
        <v/>
      </c>
      <c r="AH147" s="558" t="str">
        <f t="shared" si="63"/>
        <v/>
      </c>
      <c r="AI147" s="558" t="str">
        <f t="shared" si="64"/>
        <v/>
      </c>
      <c r="AJ147" s="558" t="str">
        <f t="shared" si="65"/>
        <v/>
      </c>
      <c r="AK147" s="558" t="str">
        <f t="shared" si="66"/>
        <v/>
      </c>
      <c r="AL147" s="558" t="str">
        <f t="shared" si="67"/>
        <v/>
      </c>
      <c r="AM147" s="558" t="str">
        <f t="shared" si="68"/>
        <v/>
      </c>
      <c r="AN147" s="558" t="str">
        <f t="shared" si="69"/>
        <v/>
      </c>
      <c r="AO147" s="557" t="str">
        <f t="shared" si="70"/>
        <v/>
      </c>
      <c r="AP147" s="557" t="str">
        <f t="shared" si="71"/>
        <v/>
      </c>
      <c r="AQ147" s="445"/>
      <c r="AR147" s="559" t="str">
        <f t="shared" si="72"/>
        <v/>
      </c>
      <c r="AS147" s="560" t="str">
        <f t="shared" si="57"/>
        <v/>
      </c>
      <c r="AT147" s="561" t="str">
        <f t="shared" si="73"/>
        <v/>
      </c>
      <c r="AU147" s="561" t="str">
        <f t="shared" si="74"/>
        <v/>
      </c>
      <c r="AV147" s="444"/>
      <c r="AW147" s="558" t="str">
        <f t="shared" si="76"/>
        <v/>
      </c>
      <c r="AX147" s="557" t="str">
        <f t="shared" si="77"/>
        <v/>
      </c>
      <c r="AY147" s="557" t="str">
        <f t="shared" si="78"/>
        <v/>
      </c>
      <c r="AZ147" s="444"/>
      <c r="BA147" s="562" t="str">
        <f t="shared" si="83"/>
        <v/>
      </c>
      <c r="BB147" s="445"/>
      <c r="BC147" s="563" t="str">
        <f t="shared" si="84"/>
        <v/>
      </c>
      <c r="BD147" s="563" t="str">
        <f t="shared" si="84"/>
        <v/>
      </c>
      <c r="BE147" s="563" t="str">
        <f t="shared" si="84"/>
        <v/>
      </c>
      <c r="BF147" s="563" t="str">
        <f t="shared" si="84"/>
        <v/>
      </c>
      <c r="BG147" s="563" t="str">
        <f t="shared" si="84"/>
        <v/>
      </c>
      <c r="BH147" s="563" t="str">
        <f t="shared" si="84"/>
        <v/>
      </c>
      <c r="BI147" s="563" t="str">
        <f t="shared" si="84"/>
        <v/>
      </c>
      <c r="BJ147" s="563" t="str">
        <f t="shared" si="84"/>
        <v/>
      </c>
      <c r="BK147" s="563" t="str">
        <f t="shared" si="84"/>
        <v/>
      </c>
      <c r="BL147" s="563" t="str">
        <f t="shared" si="84"/>
        <v/>
      </c>
      <c r="BM147" s="563" t="str">
        <f t="shared" si="84"/>
        <v/>
      </c>
      <c r="BN147" s="563" t="str">
        <f t="shared" si="79"/>
        <v/>
      </c>
      <c r="BO147" s="563" t="str">
        <f t="shared" si="79"/>
        <v/>
      </c>
      <c r="BP147" s="563" t="str">
        <f t="shared" si="79"/>
        <v/>
      </c>
      <c r="BQ147" s="563" t="str">
        <f t="shared" si="79"/>
        <v/>
      </c>
      <c r="BR147" s="563" t="str">
        <f t="shared" si="80"/>
        <v/>
      </c>
      <c r="BS147" s="563" t="str">
        <f t="shared" si="80"/>
        <v/>
      </c>
      <c r="BT147" s="563" t="str">
        <f t="shared" si="80"/>
        <v/>
      </c>
      <c r="BU147" s="563" t="str">
        <f t="shared" si="80"/>
        <v/>
      </c>
      <c r="BV147" s="563" t="str">
        <f t="shared" si="81"/>
        <v/>
      </c>
      <c r="BW147" s="563" t="str">
        <f t="shared" si="81"/>
        <v/>
      </c>
      <c r="BX147" s="563" t="str">
        <f t="shared" si="81"/>
        <v/>
      </c>
      <c r="BY147" s="563" t="str">
        <f t="shared" si="81"/>
        <v/>
      </c>
      <c r="BZ147" s="563" t="str">
        <f t="shared" si="82"/>
        <v/>
      </c>
      <c r="CA147" s="563" t="str">
        <f t="shared" si="82"/>
        <v/>
      </c>
      <c r="CB147" s="563" t="str">
        <f t="shared" si="82"/>
        <v/>
      </c>
      <c r="CC147" s="563" t="str">
        <f t="shared" si="82"/>
        <v/>
      </c>
      <c r="CD147" s="563" t="str">
        <f t="shared" si="75"/>
        <v/>
      </c>
      <c r="CE147" s="563" t="str">
        <f t="shared" si="75"/>
        <v/>
      </c>
      <c r="CF147" s="563" t="str">
        <f t="shared" si="75"/>
        <v/>
      </c>
      <c r="CG147" s="563" t="str">
        <f t="shared" si="84"/>
        <v/>
      </c>
      <c r="CH147" s="445"/>
      <c r="CI147" s="563" t="str">
        <f t="shared" si="59"/>
        <v/>
      </c>
      <c r="CJ147" s="563" t="str">
        <f t="shared" si="58"/>
        <v/>
      </c>
      <c r="CK147" s="563" t="str">
        <f t="shared" si="58"/>
        <v/>
      </c>
      <c r="CL147" s="563" t="str">
        <f t="shared" si="58"/>
        <v xml:space="preserve">
</v>
      </c>
      <c r="CM147" s="563" t="str">
        <f t="shared" si="58"/>
        <v xml:space="preserve">
</v>
      </c>
      <c r="CN147" s="563" t="str">
        <f t="shared" si="58"/>
        <v xml:space="preserve">
</v>
      </c>
      <c r="CO147" s="444"/>
      <c r="CP147" s="444"/>
      <c r="CQ147" s="444"/>
      <c r="CR147" s="444"/>
      <c r="CS147" s="444"/>
      <c r="CT147" s="444"/>
      <c r="CU147" s="444"/>
      <c r="CV147" s="444"/>
      <c r="CW147" s="444"/>
      <c r="CX147" s="444"/>
      <c r="CY147" s="444"/>
      <c r="CZ147" s="444"/>
      <c r="DA147" s="444"/>
      <c r="DB147" s="444"/>
      <c r="DC147" s="444"/>
      <c r="DD147" s="444"/>
      <c r="DE147" s="444"/>
      <c r="DF147" s="444"/>
      <c r="DG147" s="444"/>
      <c r="DH147" s="444"/>
      <c r="DI147" s="444"/>
      <c r="DJ147" s="444"/>
      <c r="DK147" s="444"/>
      <c r="DL147" s="444"/>
      <c r="DM147" s="444"/>
      <c r="DN147" s="444"/>
      <c r="DO147" s="444"/>
      <c r="DP147" s="444"/>
      <c r="DQ147" s="444"/>
      <c r="DR147" s="444"/>
      <c r="DS147" s="444"/>
      <c r="DT147" s="444"/>
      <c r="DU147" s="444"/>
      <c r="DV147" s="444"/>
      <c r="DW147" s="444"/>
      <c r="DX147" s="444"/>
      <c r="DY147" s="444"/>
      <c r="DZ147" s="444"/>
      <c r="EA147" s="444"/>
      <c r="EB147" s="444"/>
      <c r="EC147" s="444"/>
      <c r="ED147" s="444"/>
      <c r="EE147" s="444"/>
      <c r="EF147" s="444"/>
      <c r="EG147" s="444"/>
      <c r="EH147" s="444"/>
      <c r="EI147" s="444"/>
      <c r="EJ147" s="444"/>
      <c r="EK147" s="444"/>
      <c r="EL147" s="444"/>
      <c r="EM147" s="444"/>
      <c r="EN147" s="444"/>
      <c r="EO147" s="444"/>
      <c r="EP147" s="444"/>
      <c r="EQ147" s="444"/>
      <c r="ER147" s="444"/>
      <c r="ES147" s="444"/>
      <c r="ET147" s="444"/>
      <c r="EU147" s="444"/>
      <c r="EV147" s="444"/>
      <c r="EW147" s="444"/>
      <c r="EX147" s="444"/>
      <c r="EY147" s="444"/>
      <c r="EZ147" s="444"/>
      <c r="FA147" s="444"/>
      <c r="FB147" s="444"/>
    </row>
    <row r="148" spans="1:158" s="434" customFormat="1" ht="55.2" hidden="1" customHeight="1">
      <c r="A148" s="659"/>
      <c r="B148" s="520"/>
      <c r="C148" s="520"/>
      <c r="D148" s="519"/>
      <c r="E148" s="520"/>
      <c r="F148" s="520"/>
      <c r="G148" s="520"/>
      <c r="H148" s="520"/>
      <c r="I148" s="520"/>
      <c r="J148" s="520"/>
      <c r="K148" s="520"/>
      <c r="L148" s="520"/>
      <c r="M148" s="520"/>
      <c r="N148" s="520"/>
      <c r="O148" s="520"/>
      <c r="P148" s="520"/>
      <c r="Q148" s="520"/>
      <c r="R148" s="520"/>
      <c r="S148" s="520"/>
      <c r="T148" s="520"/>
      <c r="U148" s="520"/>
      <c r="V148" s="520"/>
      <c r="W148" s="520"/>
      <c r="X148" s="520"/>
      <c r="Y148" s="520"/>
      <c r="Z148" s="520"/>
      <c r="AA148" s="520"/>
      <c r="AB148" s="520"/>
      <c r="AC148" s="520"/>
      <c r="AD148" s="432"/>
      <c r="AE148" s="431"/>
      <c r="AF148" s="433"/>
      <c r="AG148" s="557" t="str">
        <f t="shared" si="62"/>
        <v/>
      </c>
      <c r="AH148" s="558" t="str">
        <f t="shared" si="63"/>
        <v/>
      </c>
      <c r="AI148" s="558" t="str">
        <f t="shared" si="64"/>
        <v/>
      </c>
      <c r="AJ148" s="558" t="str">
        <f t="shared" si="65"/>
        <v/>
      </c>
      <c r="AK148" s="558" t="str">
        <f t="shared" si="66"/>
        <v/>
      </c>
      <c r="AL148" s="558" t="str">
        <f t="shared" si="67"/>
        <v/>
      </c>
      <c r="AM148" s="558" t="str">
        <f t="shared" si="68"/>
        <v/>
      </c>
      <c r="AN148" s="558" t="str">
        <f t="shared" si="69"/>
        <v/>
      </c>
      <c r="AO148" s="557" t="str">
        <f t="shared" si="70"/>
        <v/>
      </c>
      <c r="AP148" s="557" t="str">
        <f t="shared" si="71"/>
        <v/>
      </c>
      <c r="AQ148" s="445"/>
      <c r="AR148" s="559" t="str">
        <f t="shared" si="72"/>
        <v/>
      </c>
      <c r="AS148" s="560" t="str">
        <f t="shared" si="57"/>
        <v/>
      </c>
      <c r="AT148" s="561" t="str">
        <f t="shared" si="73"/>
        <v/>
      </c>
      <c r="AU148" s="561" t="str">
        <f t="shared" si="74"/>
        <v/>
      </c>
      <c r="AV148" s="444"/>
      <c r="AW148" s="558" t="str">
        <f t="shared" si="76"/>
        <v/>
      </c>
      <c r="AX148" s="557" t="str">
        <f t="shared" si="77"/>
        <v/>
      </c>
      <c r="AY148" s="557" t="str">
        <f t="shared" si="78"/>
        <v/>
      </c>
      <c r="AZ148" s="444"/>
      <c r="BA148" s="562" t="str">
        <f t="shared" si="83"/>
        <v/>
      </c>
      <c r="BB148" s="445"/>
      <c r="BC148" s="563" t="str">
        <f t="shared" si="84"/>
        <v/>
      </c>
      <c r="BD148" s="563" t="str">
        <f t="shared" si="84"/>
        <v/>
      </c>
      <c r="BE148" s="563" t="str">
        <f t="shared" si="84"/>
        <v/>
      </c>
      <c r="BF148" s="563" t="str">
        <f t="shared" si="84"/>
        <v/>
      </c>
      <c r="BG148" s="563" t="str">
        <f t="shared" si="84"/>
        <v/>
      </c>
      <c r="BH148" s="563" t="str">
        <f t="shared" si="84"/>
        <v/>
      </c>
      <c r="BI148" s="563" t="str">
        <f t="shared" si="84"/>
        <v/>
      </c>
      <c r="BJ148" s="563" t="str">
        <f t="shared" si="84"/>
        <v/>
      </c>
      <c r="BK148" s="563" t="str">
        <f t="shared" si="84"/>
        <v/>
      </c>
      <c r="BL148" s="563" t="str">
        <f t="shared" si="84"/>
        <v/>
      </c>
      <c r="BM148" s="563" t="str">
        <f t="shared" si="84"/>
        <v/>
      </c>
      <c r="BN148" s="563" t="str">
        <f t="shared" si="79"/>
        <v/>
      </c>
      <c r="BO148" s="563" t="str">
        <f t="shared" si="79"/>
        <v/>
      </c>
      <c r="BP148" s="563" t="str">
        <f t="shared" si="79"/>
        <v/>
      </c>
      <c r="BQ148" s="563" t="str">
        <f t="shared" si="79"/>
        <v/>
      </c>
      <c r="BR148" s="563" t="str">
        <f t="shared" si="80"/>
        <v/>
      </c>
      <c r="BS148" s="563" t="str">
        <f t="shared" si="80"/>
        <v/>
      </c>
      <c r="BT148" s="563" t="str">
        <f t="shared" si="80"/>
        <v/>
      </c>
      <c r="BU148" s="563" t="str">
        <f t="shared" si="80"/>
        <v/>
      </c>
      <c r="BV148" s="563" t="str">
        <f t="shared" si="81"/>
        <v/>
      </c>
      <c r="BW148" s="563" t="str">
        <f t="shared" si="81"/>
        <v/>
      </c>
      <c r="BX148" s="563" t="str">
        <f t="shared" si="81"/>
        <v/>
      </c>
      <c r="BY148" s="563" t="str">
        <f t="shared" si="81"/>
        <v/>
      </c>
      <c r="BZ148" s="563" t="str">
        <f t="shared" si="82"/>
        <v/>
      </c>
      <c r="CA148" s="563" t="str">
        <f t="shared" si="82"/>
        <v/>
      </c>
      <c r="CB148" s="563" t="str">
        <f t="shared" si="82"/>
        <v/>
      </c>
      <c r="CC148" s="563" t="str">
        <f t="shared" si="82"/>
        <v/>
      </c>
      <c r="CD148" s="563" t="str">
        <f t="shared" si="75"/>
        <v/>
      </c>
      <c r="CE148" s="563" t="str">
        <f t="shared" si="75"/>
        <v/>
      </c>
      <c r="CF148" s="563" t="str">
        <f t="shared" si="75"/>
        <v/>
      </c>
      <c r="CG148" s="563" t="str">
        <f t="shared" si="84"/>
        <v/>
      </c>
      <c r="CH148" s="445"/>
      <c r="CI148" s="563" t="str">
        <f t="shared" si="59"/>
        <v/>
      </c>
      <c r="CJ148" s="563" t="str">
        <f t="shared" si="58"/>
        <v/>
      </c>
      <c r="CK148" s="563" t="str">
        <f t="shared" si="58"/>
        <v/>
      </c>
      <c r="CL148" s="563" t="str">
        <f t="shared" si="58"/>
        <v xml:space="preserve">
</v>
      </c>
      <c r="CM148" s="563" t="str">
        <f t="shared" si="58"/>
        <v xml:space="preserve">
</v>
      </c>
      <c r="CN148" s="563" t="str">
        <f t="shared" si="58"/>
        <v xml:space="preserve">
</v>
      </c>
      <c r="CO148" s="445"/>
      <c r="CP148" s="445"/>
      <c r="CQ148" s="445"/>
      <c r="CR148" s="445"/>
      <c r="CS148" s="445"/>
      <c r="CT148" s="445"/>
      <c r="CU148" s="445"/>
      <c r="CV148" s="445"/>
      <c r="CW148" s="445"/>
      <c r="CX148" s="445"/>
      <c r="CY148" s="445"/>
      <c r="CZ148" s="445"/>
      <c r="DA148" s="445"/>
      <c r="DB148" s="445"/>
      <c r="DC148" s="445"/>
      <c r="DD148" s="445"/>
      <c r="DE148" s="445"/>
      <c r="DF148" s="445"/>
      <c r="DG148" s="445"/>
      <c r="DH148" s="445"/>
      <c r="DI148" s="445"/>
      <c r="DJ148" s="445"/>
      <c r="DK148" s="445"/>
      <c r="DL148" s="445"/>
      <c r="DM148" s="445"/>
      <c r="DN148" s="445"/>
      <c r="DO148" s="445"/>
      <c r="DP148" s="445"/>
      <c r="DQ148" s="445"/>
      <c r="DR148" s="445"/>
      <c r="DS148" s="445"/>
      <c r="DT148" s="445"/>
      <c r="DU148" s="445"/>
      <c r="DV148" s="445"/>
      <c r="DW148" s="445"/>
      <c r="DX148" s="445"/>
      <c r="DY148" s="445"/>
      <c r="DZ148" s="445"/>
      <c r="EA148" s="445"/>
      <c r="EB148" s="445"/>
      <c r="EC148" s="445"/>
      <c r="ED148" s="445"/>
      <c r="EE148" s="445"/>
      <c r="EF148" s="445"/>
      <c r="EG148" s="445"/>
      <c r="EH148" s="445"/>
      <c r="EI148" s="445"/>
      <c r="EJ148" s="445"/>
      <c r="EK148" s="445"/>
      <c r="EL148" s="445"/>
      <c r="EM148" s="445"/>
      <c r="EN148" s="445"/>
      <c r="EO148" s="445"/>
      <c r="EP148" s="445"/>
      <c r="EQ148" s="445"/>
      <c r="ER148" s="445"/>
      <c r="ES148" s="445"/>
      <c r="ET148" s="445"/>
      <c r="EU148" s="445"/>
      <c r="EV148" s="445"/>
      <c r="EW148" s="445"/>
      <c r="EX148" s="445"/>
      <c r="EY148" s="445"/>
      <c r="EZ148" s="445"/>
      <c r="FA148" s="445"/>
      <c r="FB148" s="445"/>
    </row>
    <row r="149" spans="1:158" s="434" customFormat="1" ht="55.2" hidden="1" customHeight="1">
      <c r="A149" s="659"/>
      <c r="B149" s="520"/>
      <c r="C149" s="520"/>
      <c r="D149" s="519"/>
      <c r="E149" s="520"/>
      <c r="F149" s="520"/>
      <c r="G149" s="520"/>
      <c r="H149" s="520"/>
      <c r="I149" s="520"/>
      <c r="J149" s="520"/>
      <c r="K149" s="520"/>
      <c r="L149" s="520"/>
      <c r="M149" s="520"/>
      <c r="N149" s="520"/>
      <c r="O149" s="520"/>
      <c r="P149" s="520"/>
      <c r="Q149" s="520"/>
      <c r="R149" s="520"/>
      <c r="S149" s="520"/>
      <c r="T149" s="520"/>
      <c r="U149" s="520"/>
      <c r="V149" s="520"/>
      <c r="W149" s="520"/>
      <c r="X149" s="520"/>
      <c r="Y149" s="520"/>
      <c r="Z149" s="520"/>
      <c r="AA149" s="520"/>
      <c r="AB149" s="520"/>
      <c r="AC149" s="520"/>
      <c r="AD149" s="432"/>
      <c r="AE149" s="431"/>
      <c r="AF149" s="433"/>
      <c r="AG149" s="557" t="str">
        <f t="shared" si="62"/>
        <v/>
      </c>
      <c r="AH149" s="558" t="str">
        <f t="shared" si="63"/>
        <v/>
      </c>
      <c r="AI149" s="558" t="str">
        <f t="shared" si="64"/>
        <v/>
      </c>
      <c r="AJ149" s="558" t="str">
        <f t="shared" si="65"/>
        <v/>
      </c>
      <c r="AK149" s="558" t="str">
        <f t="shared" si="66"/>
        <v/>
      </c>
      <c r="AL149" s="558" t="str">
        <f t="shared" si="67"/>
        <v/>
      </c>
      <c r="AM149" s="558" t="str">
        <f t="shared" si="68"/>
        <v/>
      </c>
      <c r="AN149" s="558" t="str">
        <f t="shared" si="69"/>
        <v/>
      </c>
      <c r="AO149" s="557" t="str">
        <f t="shared" si="70"/>
        <v/>
      </c>
      <c r="AP149" s="557" t="str">
        <f t="shared" si="71"/>
        <v/>
      </c>
      <c r="AQ149" s="445"/>
      <c r="AR149" s="559" t="str">
        <f t="shared" si="72"/>
        <v/>
      </c>
      <c r="AS149" s="560" t="str">
        <f t="shared" si="57"/>
        <v/>
      </c>
      <c r="AT149" s="561" t="str">
        <f t="shared" si="73"/>
        <v/>
      </c>
      <c r="AU149" s="561" t="str">
        <f t="shared" si="74"/>
        <v/>
      </c>
      <c r="AV149" s="444"/>
      <c r="AW149" s="558" t="str">
        <f t="shared" si="76"/>
        <v/>
      </c>
      <c r="AX149" s="557" t="str">
        <f t="shared" si="77"/>
        <v/>
      </c>
      <c r="AY149" s="557" t="str">
        <f t="shared" si="78"/>
        <v/>
      </c>
      <c r="AZ149" s="444"/>
      <c r="BA149" s="562" t="str">
        <f t="shared" si="83"/>
        <v/>
      </c>
      <c r="BB149" s="445"/>
      <c r="BC149" s="563" t="str">
        <f t="shared" si="84"/>
        <v/>
      </c>
      <c r="BD149" s="563" t="str">
        <f t="shared" si="84"/>
        <v/>
      </c>
      <c r="BE149" s="563" t="str">
        <f t="shared" si="84"/>
        <v/>
      </c>
      <c r="BF149" s="563" t="str">
        <f t="shared" si="84"/>
        <v/>
      </c>
      <c r="BG149" s="563" t="str">
        <f t="shared" si="84"/>
        <v/>
      </c>
      <c r="BH149" s="563" t="str">
        <f t="shared" si="84"/>
        <v/>
      </c>
      <c r="BI149" s="563" t="str">
        <f t="shared" si="84"/>
        <v/>
      </c>
      <c r="BJ149" s="563" t="str">
        <f t="shared" si="84"/>
        <v/>
      </c>
      <c r="BK149" s="563" t="str">
        <f t="shared" si="84"/>
        <v/>
      </c>
      <c r="BL149" s="563" t="str">
        <f t="shared" si="84"/>
        <v/>
      </c>
      <c r="BM149" s="563" t="str">
        <f t="shared" si="84"/>
        <v/>
      </c>
      <c r="BN149" s="563" t="str">
        <f t="shared" si="79"/>
        <v/>
      </c>
      <c r="BO149" s="563" t="str">
        <f t="shared" si="79"/>
        <v/>
      </c>
      <c r="BP149" s="563" t="str">
        <f t="shared" si="79"/>
        <v/>
      </c>
      <c r="BQ149" s="563" t="str">
        <f t="shared" si="79"/>
        <v/>
      </c>
      <c r="BR149" s="563" t="str">
        <f t="shared" si="80"/>
        <v/>
      </c>
      <c r="BS149" s="563" t="str">
        <f t="shared" si="80"/>
        <v/>
      </c>
      <c r="BT149" s="563" t="str">
        <f t="shared" si="80"/>
        <v/>
      </c>
      <c r="BU149" s="563" t="str">
        <f t="shared" si="80"/>
        <v/>
      </c>
      <c r="BV149" s="563" t="str">
        <f t="shared" si="81"/>
        <v/>
      </c>
      <c r="BW149" s="563" t="str">
        <f t="shared" si="81"/>
        <v/>
      </c>
      <c r="BX149" s="563" t="str">
        <f t="shared" si="81"/>
        <v/>
      </c>
      <c r="BY149" s="563" t="str">
        <f t="shared" si="81"/>
        <v/>
      </c>
      <c r="BZ149" s="563" t="str">
        <f t="shared" si="82"/>
        <v/>
      </c>
      <c r="CA149" s="563" t="str">
        <f t="shared" si="82"/>
        <v/>
      </c>
      <c r="CB149" s="563" t="str">
        <f t="shared" si="82"/>
        <v/>
      </c>
      <c r="CC149" s="563" t="str">
        <f t="shared" si="82"/>
        <v/>
      </c>
      <c r="CD149" s="563" t="str">
        <f t="shared" si="75"/>
        <v/>
      </c>
      <c r="CE149" s="563" t="str">
        <f t="shared" si="75"/>
        <v/>
      </c>
      <c r="CF149" s="563" t="str">
        <f t="shared" si="75"/>
        <v/>
      </c>
      <c r="CG149" s="563" t="str">
        <f t="shared" si="84"/>
        <v/>
      </c>
      <c r="CH149" s="445"/>
      <c r="CI149" s="563" t="str">
        <f t="shared" si="59"/>
        <v/>
      </c>
      <c r="CJ149" s="563" t="str">
        <f t="shared" si="58"/>
        <v/>
      </c>
      <c r="CK149" s="563" t="str">
        <f t="shared" si="58"/>
        <v/>
      </c>
      <c r="CL149" s="563" t="str">
        <f t="shared" si="58"/>
        <v xml:space="preserve">
</v>
      </c>
      <c r="CM149" s="563" t="str">
        <f t="shared" si="58"/>
        <v xml:space="preserve">
</v>
      </c>
      <c r="CN149" s="563" t="str">
        <f t="shared" si="58"/>
        <v xml:space="preserve">
</v>
      </c>
      <c r="CO149" s="445"/>
      <c r="CP149" s="445"/>
      <c r="CQ149" s="445"/>
      <c r="CR149" s="445"/>
      <c r="CS149" s="445"/>
      <c r="CT149" s="445"/>
      <c r="CU149" s="445"/>
      <c r="CV149" s="445"/>
      <c r="CW149" s="445"/>
      <c r="CX149" s="445"/>
      <c r="CY149" s="445"/>
      <c r="CZ149" s="445"/>
      <c r="DA149" s="445"/>
      <c r="DB149" s="445"/>
      <c r="DC149" s="445"/>
      <c r="DD149" s="445"/>
      <c r="DE149" s="445"/>
      <c r="DF149" s="445"/>
      <c r="DG149" s="445"/>
      <c r="DH149" s="445"/>
      <c r="DI149" s="445"/>
      <c r="DJ149" s="445"/>
      <c r="DK149" s="445"/>
      <c r="DL149" s="445"/>
      <c r="DM149" s="445"/>
      <c r="DN149" s="445"/>
      <c r="DO149" s="445"/>
      <c r="DP149" s="445"/>
      <c r="DQ149" s="445"/>
      <c r="DR149" s="445"/>
      <c r="DS149" s="445"/>
      <c r="DT149" s="445"/>
      <c r="DU149" s="445"/>
      <c r="DV149" s="445"/>
      <c r="DW149" s="445"/>
      <c r="DX149" s="445"/>
      <c r="DY149" s="445"/>
      <c r="DZ149" s="445"/>
      <c r="EA149" s="445"/>
      <c r="EB149" s="445"/>
      <c r="EC149" s="445"/>
      <c r="ED149" s="445"/>
      <c r="EE149" s="445"/>
      <c r="EF149" s="445"/>
      <c r="EG149" s="445"/>
      <c r="EH149" s="445"/>
      <c r="EI149" s="445"/>
      <c r="EJ149" s="445"/>
      <c r="EK149" s="445"/>
      <c r="EL149" s="445"/>
      <c r="EM149" s="445"/>
      <c r="EN149" s="445"/>
      <c r="EO149" s="445"/>
      <c r="EP149" s="445"/>
      <c r="EQ149" s="445"/>
      <c r="ER149" s="445"/>
      <c r="ES149" s="445"/>
      <c r="ET149" s="445"/>
      <c r="EU149" s="445"/>
      <c r="EV149" s="445"/>
      <c r="EW149" s="445"/>
      <c r="EX149" s="445"/>
      <c r="EY149" s="445"/>
      <c r="EZ149" s="445"/>
      <c r="FA149" s="445"/>
      <c r="FB149" s="445"/>
    </row>
    <row r="150" spans="1:158" s="434" customFormat="1" ht="55.2" hidden="1" customHeight="1">
      <c r="A150" s="659"/>
      <c r="B150" s="520"/>
      <c r="C150" s="520"/>
      <c r="D150" s="519"/>
      <c r="E150" s="520"/>
      <c r="F150" s="520"/>
      <c r="G150" s="520"/>
      <c r="H150" s="520"/>
      <c r="I150" s="520"/>
      <c r="J150" s="520"/>
      <c r="K150" s="520"/>
      <c r="L150" s="520"/>
      <c r="M150" s="520"/>
      <c r="N150" s="520"/>
      <c r="O150" s="520"/>
      <c r="P150" s="520"/>
      <c r="Q150" s="520"/>
      <c r="R150" s="520"/>
      <c r="S150" s="520"/>
      <c r="T150" s="520"/>
      <c r="U150" s="520"/>
      <c r="V150" s="520"/>
      <c r="W150" s="520"/>
      <c r="X150" s="520"/>
      <c r="Y150" s="520"/>
      <c r="Z150" s="520"/>
      <c r="AA150" s="520"/>
      <c r="AB150" s="520"/>
      <c r="AC150" s="520"/>
      <c r="AD150" s="432"/>
      <c r="AE150" s="431"/>
      <c r="AF150" s="433"/>
      <c r="AG150" s="557" t="str">
        <f t="shared" si="62"/>
        <v/>
      </c>
      <c r="AH150" s="558" t="str">
        <f t="shared" si="63"/>
        <v/>
      </c>
      <c r="AI150" s="558" t="str">
        <f t="shared" si="64"/>
        <v/>
      </c>
      <c r="AJ150" s="558" t="str">
        <f t="shared" si="65"/>
        <v/>
      </c>
      <c r="AK150" s="558" t="str">
        <f t="shared" si="66"/>
        <v/>
      </c>
      <c r="AL150" s="558" t="str">
        <f t="shared" si="67"/>
        <v/>
      </c>
      <c r="AM150" s="558" t="str">
        <f t="shared" si="68"/>
        <v/>
      </c>
      <c r="AN150" s="558" t="str">
        <f t="shared" si="69"/>
        <v/>
      </c>
      <c r="AO150" s="557" t="str">
        <f t="shared" si="70"/>
        <v/>
      </c>
      <c r="AP150" s="557" t="str">
        <f t="shared" si="71"/>
        <v/>
      </c>
      <c r="AQ150" s="445"/>
      <c r="AR150" s="559" t="str">
        <f t="shared" si="72"/>
        <v/>
      </c>
      <c r="AS150" s="560" t="str">
        <f t="shared" si="57"/>
        <v/>
      </c>
      <c r="AT150" s="561" t="str">
        <f t="shared" si="73"/>
        <v/>
      </c>
      <c r="AU150" s="561" t="str">
        <f t="shared" si="74"/>
        <v/>
      </c>
      <c r="AV150" s="444"/>
      <c r="AW150" s="558" t="str">
        <f t="shared" si="76"/>
        <v/>
      </c>
      <c r="AX150" s="557" t="str">
        <f t="shared" si="77"/>
        <v/>
      </c>
      <c r="AY150" s="557" t="str">
        <f t="shared" si="78"/>
        <v/>
      </c>
      <c r="AZ150" s="444"/>
      <c r="BA150" s="562" t="str">
        <f t="shared" si="83"/>
        <v/>
      </c>
      <c r="BB150" s="445"/>
      <c r="BC150" s="563" t="str">
        <f t="shared" si="84"/>
        <v/>
      </c>
      <c r="BD150" s="563" t="str">
        <f t="shared" si="84"/>
        <v/>
      </c>
      <c r="BE150" s="563" t="str">
        <f t="shared" si="84"/>
        <v/>
      </c>
      <c r="BF150" s="563" t="str">
        <f t="shared" si="84"/>
        <v/>
      </c>
      <c r="BG150" s="563" t="str">
        <f t="shared" si="84"/>
        <v/>
      </c>
      <c r="BH150" s="563" t="str">
        <f t="shared" si="84"/>
        <v/>
      </c>
      <c r="BI150" s="563" t="str">
        <f t="shared" si="84"/>
        <v/>
      </c>
      <c r="BJ150" s="563" t="str">
        <f t="shared" si="84"/>
        <v/>
      </c>
      <c r="BK150" s="563" t="str">
        <f t="shared" si="84"/>
        <v/>
      </c>
      <c r="BL150" s="563" t="str">
        <f t="shared" si="84"/>
        <v/>
      </c>
      <c r="BM150" s="563" t="str">
        <f t="shared" si="84"/>
        <v/>
      </c>
      <c r="BN150" s="563" t="str">
        <f t="shared" si="79"/>
        <v/>
      </c>
      <c r="BO150" s="563" t="str">
        <f t="shared" si="79"/>
        <v/>
      </c>
      <c r="BP150" s="563" t="str">
        <f t="shared" si="79"/>
        <v/>
      </c>
      <c r="BQ150" s="563" t="str">
        <f t="shared" si="79"/>
        <v/>
      </c>
      <c r="BR150" s="563" t="str">
        <f t="shared" si="80"/>
        <v/>
      </c>
      <c r="BS150" s="563" t="str">
        <f t="shared" si="80"/>
        <v/>
      </c>
      <c r="BT150" s="563" t="str">
        <f t="shared" si="80"/>
        <v/>
      </c>
      <c r="BU150" s="563" t="str">
        <f t="shared" si="80"/>
        <v/>
      </c>
      <c r="BV150" s="563" t="str">
        <f t="shared" si="81"/>
        <v/>
      </c>
      <c r="BW150" s="563" t="str">
        <f t="shared" si="81"/>
        <v/>
      </c>
      <c r="BX150" s="563" t="str">
        <f t="shared" si="81"/>
        <v/>
      </c>
      <c r="BY150" s="563" t="str">
        <f t="shared" si="81"/>
        <v/>
      </c>
      <c r="BZ150" s="563" t="str">
        <f t="shared" si="82"/>
        <v/>
      </c>
      <c r="CA150" s="563" t="str">
        <f t="shared" si="82"/>
        <v/>
      </c>
      <c r="CB150" s="563" t="str">
        <f t="shared" si="82"/>
        <v/>
      </c>
      <c r="CC150" s="563" t="str">
        <f t="shared" si="82"/>
        <v/>
      </c>
      <c r="CD150" s="563" t="str">
        <f t="shared" si="75"/>
        <v/>
      </c>
      <c r="CE150" s="563" t="str">
        <f t="shared" si="75"/>
        <v/>
      </c>
      <c r="CF150" s="563" t="str">
        <f t="shared" si="75"/>
        <v/>
      </c>
      <c r="CG150" s="563" t="str">
        <f t="shared" si="84"/>
        <v/>
      </c>
      <c r="CH150" s="445"/>
      <c r="CI150" s="563" t="str">
        <f t="shared" si="59"/>
        <v/>
      </c>
      <c r="CJ150" s="563" t="str">
        <f t="shared" si="58"/>
        <v/>
      </c>
      <c r="CK150" s="563" t="str">
        <f t="shared" si="58"/>
        <v/>
      </c>
      <c r="CL150" s="563" t="str">
        <f t="shared" si="58"/>
        <v xml:space="preserve">
</v>
      </c>
      <c r="CM150" s="563" t="str">
        <f t="shared" si="58"/>
        <v xml:space="preserve">
</v>
      </c>
      <c r="CN150" s="563" t="str">
        <f t="shared" si="58"/>
        <v xml:space="preserve">
</v>
      </c>
      <c r="CO150" s="445"/>
      <c r="CP150" s="445"/>
      <c r="CQ150" s="445"/>
      <c r="CR150" s="445"/>
      <c r="CS150" s="445"/>
      <c r="CT150" s="445"/>
      <c r="CU150" s="445"/>
      <c r="CV150" s="445"/>
      <c r="CW150" s="445"/>
      <c r="CX150" s="445"/>
      <c r="CY150" s="445"/>
      <c r="CZ150" s="445"/>
      <c r="DA150" s="445"/>
      <c r="DB150" s="445"/>
      <c r="DC150" s="445"/>
      <c r="DD150" s="445"/>
      <c r="DE150" s="445"/>
      <c r="DF150" s="445"/>
      <c r="DG150" s="445"/>
      <c r="DH150" s="445"/>
      <c r="DI150" s="445"/>
      <c r="DJ150" s="445"/>
      <c r="DK150" s="445"/>
      <c r="DL150" s="445"/>
      <c r="DM150" s="445"/>
      <c r="DN150" s="445"/>
      <c r="DO150" s="445"/>
      <c r="DP150" s="445"/>
      <c r="DQ150" s="445"/>
      <c r="DR150" s="445"/>
      <c r="DS150" s="445"/>
      <c r="DT150" s="445"/>
      <c r="DU150" s="445"/>
      <c r="DV150" s="445"/>
      <c r="DW150" s="445"/>
      <c r="DX150" s="445"/>
      <c r="DY150" s="445"/>
      <c r="DZ150" s="445"/>
      <c r="EA150" s="445"/>
      <c r="EB150" s="445"/>
      <c r="EC150" s="445"/>
      <c r="ED150" s="445"/>
      <c r="EE150" s="445"/>
      <c r="EF150" s="445"/>
      <c r="EG150" s="445"/>
      <c r="EH150" s="445"/>
      <c r="EI150" s="445"/>
      <c r="EJ150" s="445"/>
      <c r="EK150" s="445"/>
      <c r="EL150" s="445"/>
      <c r="EM150" s="445"/>
      <c r="EN150" s="445"/>
      <c r="EO150" s="445"/>
      <c r="EP150" s="445"/>
      <c r="EQ150" s="445"/>
      <c r="ER150" s="445"/>
      <c r="ES150" s="445"/>
      <c r="ET150" s="445"/>
      <c r="EU150" s="445"/>
      <c r="EV150" s="445"/>
      <c r="EW150" s="445"/>
      <c r="EX150" s="445"/>
      <c r="EY150" s="445"/>
      <c r="EZ150" s="445"/>
      <c r="FA150" s="445"/>
      <c r="FB150" s="445"/>
    </row>
    <row r="151" spans="1:158" s="463" customFormat="1" ht="55.2" hidden="1" customHeight="1">
      <c r="A151" s="659"/>
      <c r="B151" s="520"/>
      <c r="C151" s="520"/>
      <c r="D151" s="519"/>
      <c r="E151" s="520"/>
      <c r="F151" s="520"/>
      <c r="G151" s="520"/>
      <c r="H151" s="520"/>
      <c r="I151" s="520"/>
      <c r="J151" s="520"/>
      <c r="K151" s="520"/>
      <c r="L151" s="520"/>
      <c r="M151" s="520"/>
      <c r="N151" s="520"/>
      <c r="O151" s="520"/>
      <c r="P151" s="520"/>
      <c r="Q151" s="520"/>
      <c r="R151" s="520"/>
      <c r="S151" s="520"/>
      <c r="T151" s="520"/>
      <c r="U151" s="520"/>
      <c r="V151" s="520"/>
      <c r="W151" s="520"/>
      <c r="X151" s="520"/>
      <c r="Y151" s="520"/>
      <c r="Z151" s="520"/>
      <c r="AA151" s="520"/>
      <c r="AB151" s="520"/>
      <c r="AC151" s="520"/>
      <c r="AD151" s="432"/>
      <c r="AE151" s="431"/>
      <c r="AF151" s="433"/>
      <c r="AG151" s="557" t="str">
        <f t="shared" si="62"/>
        <v/>
      </c>
      <c r="AH151" s="558" t="str">
        <f t="shared" si="63"/>
        <v/>
      </c>
      <c r="AI151" s="558" t="str">
        <f t="shared" si="64"/>
        <v/>
      </c>
      <c r="AJ151" s="558" t="str">
        <f t="shared" si="65"/>
        <v/>
      </c>
      <c r="AK151" s="558" t="str">
        <f t="shared" si="66"/>
        <v/>
      </c>
      <c r="AL151" s="558" t="str">
        <f t="shared" si="67"/>
        <v/>
      </c>
      <c r="AM151" s="558" t="str">
        <f t="shared" si="68"/>
        <v/>
      </c>
      <c r="AN151" s="558" t="str">
        <f t="shared" si="69"/>
        <v/>
      </c>
      <c r="AO151" s="557" t="str">
        <f t="shared" si="70"/>
        <v/>
      </c>
      <c r="AP151" s="557" t="str">
        <f t="shared" si="71"/>
        <v/>
      </c>
      <c r="AQ151" s="445"/>
      <c r="AR151" s="559" t="str">
        <f t="shared" si="72"/>
        <v/>
      </c>
      <c r="AS151" s="560" t="str">
        <f t="shared" si="57"/>
        <v/>
      </c>
      <c r="AT151" s="561" t="str">
        <f t="shared" si="73"/>
        <v/>
      </c>
      <c r="AU151" s="561" t="str">
        <f t="shared" si="74"/>
        <v/>
      </c>
      <c r="AV151" s="444"/>
      <c r="AW151" s="558" t="str">
        <f t="shared" si="76"/>
        <v/>
      </c>
      <c r="AX151" s="557" t="str">
        <f t="shared" si="77"/>
        <v/>
      </c>
      <c r="AY151" s="557" t="str">
        <f t="shared" si="78"/>
        <v/>
      </c>
      <c r="AZ151" s="444"/>
      <c r="BA151" s="562" t="str">
        <f t="shared" si="83"/>
        <v/>
      </c>
      <c r="BB151" s="445"/>
      <c r="BC151" s="563" t="str">
        <f t="shared" si="84"/>
        <v/>
      </c>
      <c r="BD151" s="563" t="str">
        <f t="shared" si="84"/>
        <v/>
      </c>
      <c r="BE151" s="563" t="str">
        <f t="shared" si="84"/>
        <v/>
      </c>
      <c r="BF151" s="563" t="str">
        <f t="shared" si="84"/>
        <v/>
      </c>
      <c r="BG151" s="563" t="str">
        <f t="shared" si="84"/>
        <v/>
      </c>
      <c r="BH151" s="563" t="str">
        <f t="shared" si="84"/>
        <v/>
      </c>
      <c r="BI151" s="563" t="str">
        <f t="shared" si="84"/>
        <v/>
      </c>
      <c r="BJ151" s="563" t="str">
        <f t="shared" si="84"/>
        <v/>
      </c>
      <c r="BK151" s="563" t="str">
        <f t="shared" si="84"/>
        <v/>
      </c>
      <c r="BL151" s="563" t="str">
        <f t="shared" si="84"/>
        <v/>
      </c>
      <c r="BM151" s="563" t="str">
        <f t="shared" si="84"/>
        <v/>
      </c>
      <c r="BN151" s="563" t="str">
        <f t="shared" si="79"/>
        <v/>
      </c>
      <c r="BO151" s="563" t="str">
        <f t="shared" si="79"/>
        <v/>
      </c>
      <c r="BP151" s="563" t="str">
        <f t="shared" si="79"/>
        <v/>
      </c>
      <c r="BQ151" s="563" t="str">
        <f t="shared" si="79"/>
        <v/>
      </c>
      <c r="BR151" s="563" t="str">
        <f t="shared" si="80"/>
        <v/>
      </c>
      <c r="BS151" s="563" t="str">
        <f t="shared" si="80"/>
        <v/>
      </c>
      <c r="BT151" s="563" t="str">
        <f t="shared" si="80"/>
        <v/>
      </c>
      <c r="BU151" s="563" t="str">
        <f t="shared" si="80"/>
        <v/>
      </c>
      <c r="BV151" s="563" t="str">
        <f t="shared" si="81"/>
        <v/>
      </c>
      <c r="BW151" s="563" t="str">
        <f t="shared" si="81"/>
        <v/>
      </c>
      <c r="BX151" s="563" t="str">
        <f t="shared" si="81"/>
        <v/>
      </c>
      <c r="BY151" s="563" t="str">
        <f t="shared" si="81"/>
        <v/>
      </c>
      <c r="BZ151" s="563" t="str">
        <f t="shared" si="82"/>
        <v/>
      </c>
      <c r="CA151" s="563" t="str">
        <f t="shared" si="82"/>
        <v/>
      </c>
      <c r="CB151" s="563" t="str">
        <f t="shared" si="82"/>
        <v/>
      </c>
      <c r="CC151" s="563" t="str">
        <f t="shared" si="82"/>
        <v/>
      </c>
      <c r="CD151" s="563" t="str">
        <f t="shared" si="75"/>
        <v/>
      </c>
      <c r="CE151" s="563" t="str">
        <f t="shared" si="75"/>
        <v/>
      </c>
      <c r="CF151" s="563" t="str">
        <f t="shared" si="75"/>
        <v/>
      </c>
      <c r="CG151" s="563" t="str">
        <f t="shared" si="84"/>
        <v/>
      </c>
      <c r="CH151" s="445"/>
      <c r="CI151" s="563" t="str">
        <f t="shared" si="59"/>
        <v/>
      </c>
      <c r="CJ151" s="563" t="str">
        <f t="shared" si="58"/>
        <v/>
      </c>
      <c r="CK151" s="563" t="str">
        <f t="shared" si="58"/>
        <v/>
      </c>
      <c r="CL151" s="563" t="str">
        <f t="shared" si="58"/>
        <v xml:space="preserve">
</v>
      </c>
      <c r="CM151" s="563" t="str">
        <f t="shared" si="58"/>
        <v xml:space="preserve">
</v>
      </c>
      <c r="CN151" s="563" t="str">
        <f t="shared" si="58"/>
        <v xml:space="preserve">
</v>
      </c>
      <c r="CO151" s="444"/>
      <c r="CP151" s="444"/>
      <c r="CQ151" s="444"/>
      <c r="CR151" s="444"/>
      <c r="CS151" s="444"/>
      <c r="CT151" s="444"/>
      <c r="CU151" s="444"/>
      <c r="CV151" s="444"/>
      <c r="CW151" s="444"/>
      <c r="CX151" s="444"/>
      <c r="CY151" s="444"/>
      <c r="CZ151" s="444"/>
      <c r="DA151" s="444"/>
      <c r="DB151" s="444"/>
      <c r="DC151" s="444"/>
      <c r="DD151" s="444"/>
      <c r="DE151" s="444"/>
      <c r="DF151" s="444"/>
      <c r="DG151" s="444"/>
      <c r="DH151" s="444"/>
      <c r="DI151" s="444"/>
      <c r="DJ151" s="444"/>
      <c r="DK151" s="444"/>
      <c r="DL151" s="444"/>
      <c r="DM151" s="444"/>
      <c r="DN151" s="444"/>
      <c r="DO151" s="444"/>
      <c r="DP151" s="444"/>
      <c r="DQ151" s="444"/>
      <c r="DR151" s="444"/>
      <c r="DS151" s="444"/>
      <c r="DT151" s="444"/>
      <c r="DU151" s="444"/>
      <c r="DV151" s="444"/>
      <c r="DW151" s="444"/>
      <c r="DX151" s="444"/>
      <c r="DY151" s="444"/>
      <c r="DZ151" s="444"/>
      <c r="EA151" s="444"/>
      <c r="EB151" s="444"/>
      <c r="EC151" s="444"/>
      <c r="ED151" s="444"/>
      <c r="EE151" s="444"/>
      <c r="EF151" s="444"/>
      <c r="EG151" s="444"/>
      <c r="EH151" s="444"/>
      <c r="EI151" s="444"/>
      <c r="EJ151" s="444"/>
      <c r="EK151" s="444"/>
      <c r="EL151" s="444"/>
      <c r="EM151" s="444"/>
      <c r="EN151" s="444"/>
      <c r="EO151" s="444"/>
      <c r="EP151" s="444"/>
      <c r="EQ151" s="444"/>
      <c r="ER151" s="444"/>
      <c r="ES151" s="444"/>
      <c r="ET151" s="444"/>
      <c r="EU151" s="444"/>
      <c r="EV151" s="444"/>
      <c r="EW151" s="444"/>
      <c r="EX151" s="444"/>
      <c r="EY151" s="444"/>
      <c r="EZ151" s="444"/>
      <c r="FA151" s="444"/>
      <c r="FB151" s="444"/>
    </row>
    <row r="152" spans="1:158" s="463" customFormat="1" ht="55.2" hidden="1" customHeight="1">
      <c r="A152" s="659"/>
      <c r="B152" s="520"/>
      <c r="C152" s="520"/>
      <c r="D152" s="519"/>
      <c r="E152" s="520"/>
      <c r="F152" s="520"/>
      <c r="G152" s="520"/>
      <c r="H152" s="520"/>
      <c r="I152" s="520"/>
      <c r="J152" s="520"/>
      <c r="K152" s="520"/>
      <c r="L152" s="520"/>
      <c r="M152" s="520"/>
      <c r="N152" s="520"/>
      <c r="O152" s="520"/>
      <c r="P152" s="520"/>
      <c r="Q152" s="520"/>
      <c r="R152" s="520"/>
      <c r="S152" s="520"/>
      <c r="T152" s="520"/>
      <c r="U152" s="520"/>
      <c r="V152" s="520"/>
      <c r="W152" s="520"/>
      <c r="X152" s="520"/>
      <c r="Y152" s="520"/>
      <c r="Z152" s="520"/>
      <c r="AA152" s="520"/>
      <c r="AB152" s="520"/>
      <c r="AC152" s="520"/>
      <c r="AD152" s="432"/>
      <c r="AE152" s="431"/>
      <c r="AF152" s="433"/>
      <c r="AG152" s="557" t="str">
        <f t="shared" si="62"/>
        <v/>
      </c>
      <c r="AH152" s="558" t="str">
        <f t="shared" si="63"/>
        <v/>
      </c>
      <c r="AI152" s="558" t="str">
        <f t="shared" si="64"/>
        <v/>
      </c>
      <c r="AJ152" s="558" t="str">
        <f t="shared" si="65"/>
        <v/>
      </c>
      <c r="AK152" s="558" t="str">
        <f t="shared" si="66"/>
        <v/>
      </c>
      <c r="AL152" s="558" t="str">
        <f t="shared" si="67"/>
        <v/>
      </c>
      <c r="AM152" s="558" t="str">
        <f t="shared" si="68"/>
        <v/>
      </c>
      <c r="AN152" s="558" t="str">
        <f t="shared" si="69"/>
        <v/>
      </c>
      <c r="AO152" s="557" t="str">
        <f t="shared" si="70"/>
        <v/>
      </c>
      <c r="AP152" s="557" t="str">
        <f t="shared" si="71"/>
        <v/>
      </c>
      <c r="AQ152" s="445"/>
      <c r="AR152" s="559" t="str">
        <f t="shared" si="72"/>
        <v/>
      </c>
      <c r="AS152" s="560" t="str">
        <f t="shared" si="57"/>
        <v/>
      </c>
      <c r="AT152" s="561" t="str">
        <f t="shared" si="73"/>
        <v/>
      </c>
      <c r="AU152" s="561" t="str">
        <f t="shared" si="74"/>
        <v/>
      </c>
      <c r="AV152" s="444"/>
      <c r="AW152" s="558" t="str">
        <f t="shared" si="76"/>
        <v/>
      </c>
      <c r="AX152" s="557" t="str">
        <f t="shared" si="77"/>
        <v/>
      </c>
      <c r="AY152" s="557" t="str">
        <f t="shared" si="78"/>
        <v/>
      </c>
      <c r="AZ152" s="444"/>
      <c r="BA152" s="562" t="str">
        <f t="shared" si="83"/>
        <v/>
      </c>
      <c r="BB152" s="445"/>
      <c r="BC152" s="563" t="str">
        <f t="shared" si="84"/>
        <v/>
      </c>
      <c r="BD152" s="563" t="str">
        <f t="shared" si="84"/>
        <v/>
      </c>
      <c r="BE152" s="563" t="str">
        <f t="shared" si="84"/>
        <v/>
      </c>
      <c r="BF152" s="563" t="str">
        <f t="shared" si="84"/>
        <v/>
      </c>
      <c r="BG152" s="563" t="str">
        <f t="shared" si="84"/>
        <v/>
      </c>
      <c r="BH152" s="563" t="str">
        <f t="shared" si="84"/>
        <v/>
      </c>
      <c r="BI152" s="563" t="str">
        <f t="shared" si="84"/>
        <v/>
      </c>
      <c r="BJ152" s="563" t="str">
        <f t="shared" si="84"/>
        <v/>
      </c>
      <c r="BK152" s="563" t="str">
        <f t="shared" si="84"/>
        <v/>
      </c>
      <c r="BL152" s="563" t="str">
        <f t="shared" si="84"/>
        <v/>
      </c>
      <c r="BM152" s="563" t="str">
        <f t="shared" si="84"/>
        <v/>
      </c>
      <c r="BN152" s="563" t="str">
        <f t="shared" si="79"/>
        <v/>
      </c>
      <c r="BO152" s="563" t="str">
        <f t="shared" si="79"/>
        <v/>
      </c>
      <c r="BP152" s="563" t="str">
        <f t="shared" si="79"/>
        <v/>
      </c>
      <c r="BQ152" s="563" t="str">
        <f t="shared" si="79"/>
        <v/>
      </c>
      <c r="BR152" s="563" t="str">
        <f t="shared" si="80"/>
        <v/>
      </c>
      <c r="BS152" s="563" t="str">
        <f t="shared" si="80"/>
        <v/>
      </c>
      <c r="BT152" s="563" t="str">
        <f t="shared" si="80"/>
        <v/>
      </c>
      <c r="BU152" s="563" t="str">
        <f t="shared" si="80"/>
        <v/>
      </c>
      <c r="BV152" s="563" t="str">
        <f t="shared" si="81"/>
        <v/>
      </c>
      <c r="BW152" s="563" t="str">
        <f t="shared" si="81"/>
        <v/>
      </c>
      <c r="BX152" s="563" t="str">
        <f t="shared" si="81"/>
        <v/>
      </c>
      <c r="BY152" s="563" t="str">
        <f t="shared" si="81"/>
        <v/>
      </c>
      <c r="BZ152" s="563" t="str">
        <f t="shared" si="82"/>
        <v/>
      </c>
      <c r="CA152" s="563" t="str">
        <f t="shared" si="82"/>
        <v/>
      </c>
      <c r="CB152" s="563" t="str">
        <f t="shared" si="82"/>
        <v/>
      </c>
      <c r="CC152" s="563" t="str">
        <f t="shared" si="82"/>
        <v/>
      </c>
      <c r="CD152" s="563" t="str">
        <f t="shared" si="75"/>
        <v/>
      </c>
      <c r="CE152" s="563" t="str">
        <f t="shared" si="75"/>
        <v/>
      </c>
      <c r="CF152" s="563" t="str">
        <f t="shared" si="75"/>
        <v/>
      </c>
      <c r="CG152" s="563" t="str">
        <f t="shared" si="84"/>
        <v/>
      </c>
      <c r="CH152" s="445"/>
      <c r="CI152" s="563" t="str">
        <f t="shared" si="59"/>
        <v/>
      </c>
      <c r="CJ152" s="563" t="str">
        <f t="shared" si="58"/>
        <v/>
      </c>
      <c r="CK152" s="563" t="str">
        <f t="shared" si="58"/>
        <v/>
      </c>
      <c r="CL152" s="563" t="str">
        <f t="shared" si="58"/>
        <v xml:space="preserve">
</v>
      </c>
      <c r="CM152" s="563" t="str">
        <f t="shared" si="58"/>
        <v xml:space="preserve">
</v>
      </c>
      <c r="CN152" s="563" t="str">
        <f t="shared" si="58"/>
        <v xml:space="preserve">
</v>
      </c>
      <c r="CO152" s="444"/>
      <c r="CP152" s="444"/>
      <c r="CQ152" s="444"/>
      <c r="CR152" s="444"/>
      <c r="CS152" s="444"/>
      <c r="CT152" s="444"/>
      <c r="CU152" s="444"/>
      <c r="CV152" s="444"/>
      <c r="CW152" s="444"/>
      <c r="CX152" s="444"/>
      <c r="CY152" s="444"/>
      <c r="CZ152" s="444"/>
      <c r="DA152" s="444"/>
      <c r="DB152" s="444"/>
      <c r="DC152" s="444"/>
      <c r="DD152" s="444"/>
      <c r="DE152" s="444"/>
      <c r="DF152" s="444"/>
      <c r="DG152" s="444"/>
      <c r="DH152" s="444"/>
      <c r="DI152" s="444"/>
      <c r="DJ152" s="444"/>
      <c r="DK152" s="444"/>
      <c r="DL152" s="444"/>
      <c r="DM152" s="444"/>
      <c r="DN152" s="444"/>
      <c r="DO152" s="444"/>
      <c r="DP152" s="444"/>
      <c r="DQ152" s="444"/>
      <c r="DR152" s="444"/>
      <c r="DS152" s="444"/>
      <c r="DT152" s="444"/>
      <c r="DU152" s="444"/>
      <c r="DV152" s="444"/>
      <c r="DW152" s="444"/>
      <c r="DX152" s="444"/>
      <c r="DY152" s="444"/>
      <c r="DZ152" s="444"/>
      <c r="EA152" s="444"/>
      <c r="EB152" s="444"/>
      <c r="EC152" s="444"/>
      <c r="ED152" s="444"/>
      <c r="EE152" s="444"/>
      <c r="EF152" s="444"/>
      <c r="EG152" s="444"/>
      <c r="EH152" s="444"/>
      <c r="EI152" s="444"/>
      <c r="EJ152" s="444"/>
      <c r="EK152" s="444"/>
      <c r="EL152" s="444"/>
      <c r="EM152" s="444"/>
      <c r="EN152" s="444"/>
      <c r="EO152" s="444"/>
      <c r="EP152" s="444"/>
      <c r="EQ152" s="444"/>
      <c r="ER152" s="444"/>
      <c r="ES152" s="444"/>
      <c r="ET152" s="444"/>
      <c r="EU152" s="444"/>
      <c r="EV152" s="444"/>
      <c r="EW152" s="444"/>
      <c r="EX152" s="444"/>
      <c r="EY152" s="444"/>
      <c r="EZ152" s="444"/>
      <c r="FA152" s="444"/>
      <c r="FB152" s="444"/>
    </row>
    <row r="153" spans="1:158" s="434" customFormat="1" ht="55.2" hidden="1" customHeight="1">
      <c r="A153" s="659"/>
      <c r="B153" s="520"/>
      <c r="C153" s="520"/>
      <c r="D153" s="519"/>
      <c r="E153" s="520"/>
      <c r="F153" s="520"/>
      <c r="G153" s="520"/>
      <c r="H153" s="520"/>
      <c r="I153" s="520"/>
      <c r="J153" s="520"/>
      <c r="K153" s="520"/>
      <c r="L153" s="520"/>
      <c r="M153" s="520"/>
      <c r="N153" s="520"/>
      <c r="O153" s="520"/>
      <c r="P153" s="520"/>
      <c r="Q153" s="520"/>
      <c r="R153" s="520"/>
      <c r="S153" s="520"/>
      <c r="T153" s="520"/>
      <c r="U153" s="520"/>
      <c r="V153" s="520"/>
      <c r="W153" s="520"/>
      <c r="X153" s="520"/>
      <c r="Y153" s="520"/>
      <c r="Z153" s="520"/>
      <c r="AA153" s="520"/>
      <c r="AB153" s="520"/>
      <c r="AC153" s="520"/>
      <c r="AD153" s="432"/>
      <c r="AE153" s="431"/>
      <c r="AF153" s="433"/>
      <c r="AG153" s="557" t="str">
        <f t="shared" si="62"/>
        <v/>
      </c>
      <c r="AH153" s="558" t="str">
        <f t="shared" si="63"/>
        <v/>
      </c>
      <c r="AI153" s="558" t="str">
        <f t="shared" si="64"/>
        <v/>
      </c>
      <c r="AJ153" s="558" t="str">
        <f t="shared" si="65"/>
        <v/>
      </c>
      <c r="AK153" s="558" t="str">
        <f t="shared" si="66"/>
        <v/>
      </c>
      <c r="AL153" s="558" t="str">
        <f t="shared" si="67"/>
        <v/>
      </c>
      <c r="AM153" s="558" t="str">
        <f t="shared" si="68"/>
        <v/>
      </c>
      <c r="AN153" s="558" t="str">
        <f t="shared" si="69"/>
        <v/>
      </c>
      <c r="AO153" s="557" t="str">
        <f t="shared" si="70"/>
        <v/>
      </c>
      <c r="AP153" s="557" t="str">
        <f t="shared" si="71"/>
        <v/>
      </c>
      <c r="AQ153" s="445"/>
      <c r="AR153" s="559" t="str">
        <f t="shared" si="72"/>
        <v/>
      </c>
      <c r="AS153" s="560" t="str">
        <f t="shared" si="57"/>
        <v/>
      </c>
      <c r="AT153" s="561" t="str">
        <f t="shared" si="73"/>
        <v/>
      </c>
      <c r="AU153" s="561" t="str">
        <f t="shared" si="74"/>
        <v/>
      </c>
      <c r="AV153" s="444"/>
      <c r="AW153" s="558" t="str">
        <f t="shared" si="76"/>
        <v/>
      </c>
      <c r="AX153" s="557" t="str">
        <f t="shared" si="77"/>
        <v/>
      </c>
      <c r="AY153" s="557" t="str">
        <f t="shared" si="78"/>
        <v/>
      </c>
      <c r="AZ153" s="444"/>
      <c r="BA153" s="562" t="str">
        <f t="shared" si="83"/>
        <v/>
      </c>
      <c r="BB153" s="445"/>
      <c r="BC153" s="563" t="str">
        <f t="shared" si="84"/>
        <v/>
      </c>
      <c r="BD153" s="563" t="str">
        <f t="shared" si="84"/>
        <v/>
      </c>
      <c r="BE153" s="563" t="str">
        <f t="shared" si="84"/>
        <v/>
      </c>
      <c r="BF153" s="563" t="str">
        <f t="shared" si="84"/>
        <v/>
      </c>
      <c r="BG153" s="563" t="str">
        <f t="shared" si="84"/>
        <v/>
      </c>
      <c r="BH153" s="563" t="str">
        <f t="shared" si="84"/>
        <v/>
      </c>
      <c r="BI153" s="563" t="str">
        <f t="shared" si="84"/>
        <v/>
      </c>
      <c r="BJ153" s="563" t="str">
        <f t="shared" si="84"/>
        <v/>
      </c>
      <c r="BK153" s="563" t="str">
        <f t="shared" si="84"/>
        <v/>
      </c>
      <c r="BL153" s="563" t="str">
        <f t="shared" si="84"/>
        <v/>
      </c>
      <c r="BM153" s="563" t="str">
        <f t="shared" si="84"/>
        <v/>
      </c>
      <c r="BN153" s="563" t="str">
        <f t="shared" si="79"/>
        <v/>
      </c>
      <c r="BO153" s="563" t="str">
        <f t="shared" si="79"/>
        <v/>
      </c>
      <c r="BP153" s="563" t="str">
        <f t="shared" si="79"/>
        <v/>
      </c>
      <c r="BQ153" s="563" t="str">
        <f t="shared" si="79"/>
        <v/>
      </c>
      <c r="BR153" s="563" t="str">
        <f t="shared" si="80"/>
        <v/>
      </c>
      <c r="BS153" s="563" t="str">
        <f t="shared" si="80"/>
        <v/>
      </c>
      <c r="BT153" s="563" t="str">
        <f t="shared" si="80"/>
        <v/>
      </c>
      <c r="BU153" s="563" t="str">
        <f t="shared" si="80"/>
        <v/>
      </c>
      <c r="BV153" s="563" t="str">
        <f t="shared" si="81"/>
        <v/>
      </c>
      <c r="BW153" s="563" t="str">
        <f t="shared" si="81"/>
        <v/>
      </c>
      <c r="BX153" s="563" t="str">
        <f t="shared" si="81"/>
        <v/>
      </c>
      <c r="BY153" s="563" t="str">
        <f t="shared" si="81"/>
        <v/>
      </c>
      <c r="BZ153" s="563" t="str">
        <f t="shared" si="82"/>
        <v/>
      </c>
      <c r="CA153" s="563" t="str">
        <f t="shared" si="82"/>
        <v/>
      </c>
      <c r="CB153" s="563" t="str">
        <f t="shared" si="82"/>
        <v/>
      </c>
      <c r="CC153" s="563" t="str">
        <f t="shared" si="82"/>
        <v/>
      </c>
      <c r="CD153" s="563" t="str">
        <f t="shared" si="75"/>
        <v/>
      </c>
      <c r="CE153" s="563" t="str">
        <f t="shared" si="75"/>
        <v/>
      </c>
      <c r="CF153" s="563" t="str">
        <f t="shared" si="75"/>
        <v/>
      </c>
      <c r="CG153" s="563" t="str">
        <f t="shared" si="84"/>
        <v/>
      </c>
      <c r="CH153" s="445"/>
      <c r="CI153" s="563" t="str">
        <f t="shared" si="59"/>
        <v/>
      </c>
      <c r="CJ153" s="563" t="str">
        <f t="shared" si="58"/>
        <v/>
      </c>
      <c r="CK153" s="563" t="str">
        <f t="shared" si="58"/>
        <v/>
      </c>
      <c r="CL153" s="563" t="str">
        <f t="shared" si="58"/>
        <v xml:space="preserve">
</v>
      </c>
      <c r="CM153" s="563" t="str">
        <f t="shared" si="58"/>
        <v xml:space="preserve">
</v>
      </c>
      <c r="CN153" s="563" t="str">
        <f t="shared" si="58"/>
        <v xml:space="preserve">
</v>
      </c>
      <c r="CO153" s="445"/>
      <c r="CP153" s="445"/>
      <c r="CQ153" s="445"/>
      <c r="CR153" s="445"/>
      <c r="CS153" s="445"/>
      <c r="CT153" s="445"/>
      <c r="CU153" s="445"/>
      <c r="CV153" s="445"/>
      <c r="CW153" s="445"/>
      <c r="CX153" s="445"/>
      <c r="CY153" s="445"/>
      <c r="CZ153" s="445"/>
      <c r="DA153" s="445"/>
      <c r="DB153" s="445"/>
      <c r="DC153" s="445"/>
      <c r="DD153" s="445"/>
      <c r="DE153" s="445"/>
      <c r="DF153" s="445"/>
      <c r="DG153" s="445"/>
      <c r="DH153" s="445"/>
      <c r="DI153" s="445"/>
      <c r="DJ153" s="445"/>
      <c r="DK153" s="445"/>
      <c r="DL153" s="445"/>
      <c r="DM153" s="445"/>
      <c r="DN153" s="445"/>
      <c r="DO153" s="445"/>
      <c r="DP153" s="445"/>
      <c r="DQ153" s="445"/>
      <c r="DR153" s="445"/>
      <c r="DS153" s="445"/>
      <c r="DT153" s="445"/>
      <c r="DU153" s="445"/>
      <c r="DV153" s="445"/>
      <c r="DW153" s="445"/>
      <c r="DX153" s="445"/>
      <c r="DY153" s="445"/>
      <c r="DZ153" s="445"/>
      <c r="EA153" s="445"/>
      <c r="EB153" s="445"/>
      <c r="EC153" s="445"/>
      <c r="ED153" s="445"/>
      <c r="EE153" s="445"/>
      <c r="EF153" s="445"/>
      <c r="EG153" s="445"/>
      <c r="EH153" s="445"/>
      <c r="EI153" s="445"/>
      <c r="EJ153" s="445"/>
      <c r="EK153" s="445"/>
      <c r="EL153" s="445"/>
      <c r="EM153" s="445"/>
      <c r="EN153" s="445"/>
      <c r="EO153" s="445"/>
      <c r="EP153" s="445"/>
      <c r="EQ153" s="445"/>
      <c r="ER153" s="445"/>
      <c r="ES153" s="445"/>
      <c r="ET153" s="445"/>
      <c r="EU153" s="445"/>
      <c r="EV153" s="445"/>
      <c r="EW153" s="445"/>
      <c r="EX153" s="445"/>
      <c r="EY153" s="445"/>
      <c r="EZ153" s="445"/>
      <c r="FA153" s="445"/>
      <c r="FB153" s="445"/>
    </row>
    <row r="154" spans="1:158" s="434" customFormat="1" ht="55.2" hidden="1" customHeight="1">
      <c r="A154" s="659"/>
      <c r="B154" s="520"/>
      <c r="C154" s="520"/>
      <c r="D154" s="519"/>
      <c r="E154" s="520"/>
      <c r="F154" s="520"/>
      <c r="G154" s="520"/>
      <c r="H154" s="520"/>
      <c r="I154" s="520"/>
      <c r="J154" s="520"/>
      <c r="K154" s="520"/>
      <c r="L154" s="520"/>
      <c r="M154" s="520"/>
      <c r="N154" s="520"/>
      <c r="O154" s="520"/>
      <c r="P154" s="520"/>
      <c r="Q154" s="520"/>
      <c r="R154" s="520"/>
      <c r="S154" s="520"/>
      <c r="T154" s="520"/>
      <c r="U154" s="520"/>
      <c r="V154" s="520"/>
      <c r="W154" s="520"/>
      <c r="X154" s="520"/>
      <c r="Y154" s="520"/>
      <c r="Z154" s="520"/>
      <c r="AA154" s="520"/>
      <c r="AB154" s="520"/>
      <c r="AC154" s="520"/>
      <c r="AD154" s="432"/>
      <c r="AE154" s="431"/>
      <c r="AF154" s="433"/>
      <c r="AG154" s="557" t="str">
        <f t="shared" si="62"/>
        <v/>
      </c>
      <c r="AH154" s="558" t="str">
        <f t="shared" si="63"/>
        <v/>
      </c>
      <c r="AI154" s="558" t="str">
        <f t="shared" si="64"/>
        <v/>
      </c>
      <c r="AJ154" s="558" t="str">
        <f t="shared" si="65"/>
        <v/>
      </c>
      <c r="AK154" s="558" t="str">
        <f t="shared" si="66"/>
        <v/>
      </c>
      <c r="AL154" s="558" t="str">
        <f t="shared" si="67"/>
        <v/>
      </c>
      <c r="AM154" s="558" t="str">
        <f t="shared" si="68"/>
        <v/>
      </c>
      <c r="AN154" s="558" t="str">
        <f t="shared" si="69"/>
        <v/>
      </c>
      <c r="AO154" s="557" t="str">
        <f t="shared" si="70"/>
        <v/>
      </c>
      <c r="AP154" s="557" t="str">
        <f t="shared" si="71"/>
        <v/>
      </c>
      <c r="AQ154" s="445"/>
      <c r="AR154" s="559" t="str">
        <f t="shared" si="72"/>
        <v/>
      </c>
      <c r="AS154" s="560" t="str">
        <f t="shared" si="57"/>
        <v/>
      </c>
      <c r="AT154" s="561" t="str">
        <f t="shared" si="73"/>
        <v/>
      </c>
      <c r="AU154" s="561" t="str">
        <f t="shared" si="74"/>
        <v/>
      </c>
      <c r="AV154" s="444"/>
      <c r="AW154" s="558" t="str">
        <f t="shared" si="76"/>
        <v/>
      </c>
      <c r="AX154" s="557" t="str">
        <f t="shared" si="77"/>
        <v/>
      </c>
      <c r="AY154" s="557" t="str">
        <f t="shared" si="78"/>
        <v/>
      </c>
      <c r="AZ154" s="444"/>
      <c r="BA154" s="562" t="str">
        <f t="shared" si="83"/>
        <v/>
      </c>
      <c r="BB154" s="445"/>
      <c r="BC154" s="563" t="str">
        <f t="shared" si="84"/>
        <v/>
      </c>
      <c r="BD154" s="563" t="str">
        <f t="shared" si="84"/>
        <v/>
      </c>
      <c r="BE154" s="563" t="str">
        <f t="shared" si="84"/>
        <v/>
      </c>
      <c r="BF154" s="563" t="str">
        <f t="shared" si="84"/>
        <v/>
      </c>
      <c r="BG154" s="563" t="str">
        <f t="shared" si="84"/>
        <v/>
      </c>
      <c r="BH154" s="563" t="str">
        <f t="shared" si="84"/>
        <v/>
      </c>
      <c r="BI154" s="563" t="str">
        <f t="shared" si="84"/>
        <v/>
      </c>
      <c r="BJ154" s="563" t="str">
        <f t="shared" si="84"/>
        <v/>
      </c>
      <c r="BK154" s="563" t="str">
        <f t="shared" si="84"/>
        <v/>
      </c>
      <c r="BL154" s="563" t="str">
        <f t="shared" si="84"/>
        <v/>
      </c>
      <c r="BM154" s="563" t="str">
        <f t="shared" si="84"/>
        <v/>
      </c>
      <c r="BN154" s="563" t="str">
        <f t="shared" si="79"/>
        <v/>
      </c>
      <c r="BO154" s="563" t="str">
        <f t="shared" si="79"/>
        <v/>
      </c>
      <c r="BP154" s="563" t="str">
        <f t="shared" si="79"/>
        <v/>
      </c>
      <c r="BQ154" s="563" t="str">
        <f t="shared" si="79"/>
        <v/>
      </c>
      <c r="BR154" s="563" t="str">
        <f t="shared" si="80"/>
        <v/>
      </c>
      <c r="BS154" s="563" t="str">
        <f t="shared" si="80"/>
        <v/>
      </c>
      <c r="BT154" s="563" t="str">
        <f t="shared" si="80"/>
        <v/>
      </c>
      <c r="BU154" s="563" t="str">
        <f t="shared" si="80"/>
        <v/>
      </c>
      <c r="BV154" s="563" t="str">
        <f t="shared" si="81"/>
        <v/>
      </c>
      <c r="BW154" s="563" t="str">
        <f t="shared" si="81"/>
        <v/>
      </c>
      <c r="BX154" s="563" t="str">
        <f t="shared" si="81"/>
        <v/>
      </c>
      <c r="BY154" s="563" t="str">
        <f t="shared" si="81"/>
        <v/>
      </c>
      <c r="BZ154" s="563" t="str">
        <f t="shared" si="82"/>
        <v/>
      </c>
      <c r="CA154" s="563" t="str">
        <f t="shared" si="82"/>
        <v/>
      </c>
      <c r="CB154" s="563" t="str">
        <f t="shared" si="82"/>
        <v/>
      </c>
      <c r="CC154" s="563" t="str">
        <f t="shared" si="82"/>
        <v/>
      </c>
      <c r="CD154" s="563" t="str">
        <f t="shared" si="75"/>
        <v/>
      </c>
      <c r="CE154" s="563" t="str">
        <f t="shared" si="75"/>
        <v/>
      </c>
      <c r="CF154" s="563" t="str">
        <f t="shared" si="75"/>
        <v/>
      </c>
      <c r="CG154" s="563" t="str">
        <f t="shared" si="84"/>
        <v/>
      </c>
      <c r="CH154" s="445"/>
      <c r="CI154" s="563" t="str">
        <f t="shared" si="59"/>
        <v/>
      </c>
      <c r="CJ154" s="563" t="str">
        <f t="shared" si="58"/>
        <v/>
      </c>
      <c r="CK154" s="563" t="str">
        <f t="shared" si="58"/>
        <v/>
      </c>
      <c r="CL154" s="563" t="str">
        <f t="shared" si="58"/>
        <v xml:space="preserve">
</v>
      </c>
      <c r="CM154" s="563" t="str">
        <f t="shared" si="58"/>
        <v xml:space="preserve">
</v>
      </c>
      <c r="CN154" s="563" t="str">
        <f t="shared" si="58"/>
        <v xml:space="preserve">
</v>
      </c>
      <c r="CO154" s="445"/>
      <c r="CP154" s="445"/>
      <c r="CQ154" s="445"/>
      <c r="CR154" s="445"/>
      <c r="CS154" s="445"/>
      <c r="CT154" s="445"/>
      <c r="CU154" s="445"/>
      <c r="CV154" s="445"/>
      <c r="CW154" s="445"/>
      <c r="CX154" s="445"/>
      <c r="CY154" s="445"/>
      <c r="CZ154" s="445"/>
      <c r="DA154" s="445"/>
      <c r="DB154" s="445"/>
      <c r="DC154" s="445"/>
      <c r="DD154" s="445"/>
      <c r="DE154" s="445"/>
      <c r="DF154" s="445"/>
      <c r="DG154" s="445"/>
      <c r="DH154" s="445"/>
      <c r="DI154" s="445"/>
      <c r="DJ154" s="445"/>
      <c r="DK154" s="445"/>
      <c r="DL154" s="445"/>
      <c r="DM154" s="445"/>
      <c r="DN154" s="445"/>
      <c r="DO154" s="445"/>
      <c r="DP154" s="445"/>
      <c r="DQ154" s="445"/>
      <c r="DR154" s="445"/>
      <c r="DS154" s="445"/>
      <c r="DT154" s="445"/>
      <c r="DU154" s="445"/>
      <c r="DV154" s="445"/>
      <c r="DW154" s="445"/>
      <c r="DX154" s="445"/>
      <c r="DY154" s="445"/>
      <c r="DZ154" s="445"/>
      <c r="EA154" s="445"/>
      <c r="EB154" s="445"/>
      <c r="EC154" s="445"/>
      <c r="ED154" s="445"/>
      <c r="EE154" s="445"/>
      <c r="EF154" s="445"/>
      <c r="EG154" s="445"/>
      <c r="EH154" s="445"/>
      <c r="EI154" s="445"/>
      <c r="EJ154" s="445"/>
      <c r="EK154" s="445"/>
      <c r="EL154" s="445"/>
      <c r="EM154" s="445"/>
      <c r="EN154" s="445"/>
      <c r="EO154" s="445"/>
      <c r="EP154" s="445"/>
      <c r="EQ154" s="445"/>
      <c r="ER154" s="445"/>
      <c r="ES154" s="445"/>
      <c r="ET154" s="445"/>
      <c r="EU154" s="445"/>
      <c r="EV154" s="445"/>
      <c r="EW154" s="445"/>
      <c r="EX154" s="445"/>
      <c r="EY154" s="445"/>
      <c r="EZ154" s="445"/>
      <c r="FA154" s="445"/>
      <c r="FB154" s="445"/>
    </row>
    <row r="155" spans="1:158" s="434" customFormat="1" ht="55.2" hidden="1" customHeight="1">
      <c r="A155" s="659"/>
      <c r="B155" s="520"/>
      <c r="C155" s="520"/>
      <c r="D155" s="519"/>
      <c r="E155" s="520"/>
      <c r="F155" s="520"/>
      <c r="G155" s="520"/>
      <c r="H155" s="520"/>
      <c r="I155" s="520"/>
      <c r="J155" s="520"/>
      <c r="K155" s="520"/>
      <c r="L155" s="520"/>
      <c r="M155" s="520"/>
      <c r="N155" s="520"/>
      <c r="O155" s="520"/>
      <c r="P155" s="520"/>
      <c r="Q155" s="520"/>
      <c r="R155" s="520"/>
      <c r="S155" s="520"/>
      <c r="T155" s="520"/>
      <c r="U155" s="520"/>
      <c r="V155" s="520"/>
      <c r="W155" s="520"/>
      <c r="X155" s="520"/>
      <c r="Y155" s="520"/>
      <c r="Z155" s="520"/>
      <c r="AA155" s="520"/>
      <c r="AB155" s="520"/>
      <c r="AC155" s="520"/>
      <c r="AD155" s="432"/>
      <c r="AE155" s="431"/>
      <c r="AF155" s="433"/>
      <c r="AG155" s="557" t="str">
        <f t="shared" si="62"/>
        <v/>
      </c>
      <c r="AH155" s="558" t="str">
        <f t="shared" si="63"/>
        <v/>
      </c>
      <c r="AI155" s="558" t="str">
        <f t="shared" si="64"/>
        <v/>
      </c>
      <c r="AJ155" s="558" t="str">
        <f t="shared" si="65"/>
        <v/>
      </c>
      <c r="AK155" s="558" t="str">
        <f t="shared" si="66"/>
        <v/>
      </c>
      <c r="AL155" s="558" t="str">
        <f t="shared" si="67"/>
        <v/>
      </c>
      <c r="AM155" s="558" t="str">
        <f t="shared" si="68"/>
        <v/>
      </c>
      <c r="AN155" s="558" t="str">
        <f t="shared" si="69"/>
        <v/>
      </c>
      <c r="AO155" s="557" t="str">
        <f t="shared" si="70"/>
        <v/>
      </c>
      <c r="AP155" s="557" t="str">
        <f t="shared" si="71"/>
        <v/>
      </c>
      <c r="AQ155" s="445"/>
      <c r="AR155" s="559" t="str">
        <f t="shared" si="72"/>
        <v/>
      </c>
      <c r="AS155" s="560" t="str">
        <f t="shared" si="57"/>
        <v/>
      </c>
      <c r="AT155" s="561" t="str">
        <f t="shared" si="73"/>
        <v/>
      </c>
      <c r="AU155" s="561" t="str">
        <f t="shared" si="74"/>
        <v/>
      </c>
      <c r="AV155" s="444"/>
      <c r="AW155" s="558" t="str">
        <f t="shared" si="76"/>
        <v/>
      </c>
      <c r="AX155" s="557" t="str">
        <f t="shared" si="77"/>
        <v/>
      </c>
      <c r="AY155" s="557" t="str">
        <f t="shared" si="78"/>
        <v/>
      </c>
      <c r="AZ155" s="444"/>
      <c r="BA155" s="562" t="str">
        <f t="shared" si="83"/>
        <v/>
      </c>
      <c r="BB155" s="445"/>
      <c r="BC155" s="563" t="str">
        <f t="shared" si="84"/>
        <v/>
      </c>
      <c r="BD155" s="563" t="str">
        <f t="shared" si="84"/>
        <v/>
      </c>
      <c r="BE155" s="563" t="str">
        <f t="shared" si="84"/>
        <v/>
      </c>
      <c r="BF155" s="563" t="str">
        <f t="shared" si="84"/>
        <v/>
      </c>
      <c r="BG155" s="563" t="str">
        <f t="shared" si="84"/>
        <v/>
      </c>
      <c r="BH155" s="563" t="str">
        <f t="shared" si="84"/>
        <v/>
      </c>
      <c r="BI155" s="563" t="str">
        <f t="shared" si="84"/>
        <v/>
      </c>
      <c r="BJ155" s="563" t="str">
        <f t="shared" si="84"/>
        <v/>
      </c>
      <c r="BK155" s="563" t="str">
        <f t="shared" si="84"/>
        <v/>
      </c>
      <c r="BL155" s="563" t="str">
        <f t="shared" si="84"/>
        <v/>
      </c>
      <c r="BM155" s="563" t="str">
        <f t="shared" si="84"/>
        <v/>
      </c>
      <c r="BN155" s="563" t="str">
        <f t="shared" si="79"/>
        <v/>
      </c>
      <c r="BO155" s="563" t="str">
        <f t="shared" si="79"/>
        <v/>
      </c>
      <c r="BP155" s="563" t="str">
        <f t="shared" si="79"/>
        <v/>
      </c>
      <c r="BQ155" s="563" t="str">
        <f t="shared" si="79"/>
        <v/>
      </c>
      <c r="BR155" s="563" t="str">
        <f t="shared" si="80"/>
        <v/>
      </c>
      <c r="BS155" s="563" t="str">
        <f t="shared" si="80"/>
        <v/>
      </c>
      <c r="BT155" s="563" t="str">
        <f t="shared" si="80"/>
        <v/>
      </c>
      <c r="BU155" s="563" t="str">
        <f t="shared" si="80"/>
        <v/>
      </c>
      <c r="BV155" s="563" t="str">
        <f t="shared" si="81"/>
        <v/>
      </c>
      <c r="BW155" s="563" t="str">
        <f t="shared" si="81"/>
        <v/>
      </c>
      <c r="BX155" s="563" t="str">
        <f t="shared" si="81"/>
        <v/>
      </c>
      <c r="BY155" s="563" t="str">
        <f t="shared" si="81"/>
        <v/>
      </c>
      <c r="BZ155" s="563" t="str">
        <f t="shared" si="82"/>
        <v/>
      </c>
      <c r="CA155" s="563" t="str">
        <f t="shared" si="82"/>
        <v/>
      </c>
      <c r="CB155" s="563" t="str">
        <f t="shared" si="82"/>
        <v/>
      </c>
      <c r="CC155" s="563" t="str">
        <f t="shared" si="82"/>
        <v/>
      </c>
      <c r="CD155" s="563" t="str">
        <f t="shared" si="75"/>
        <v/>
      </c>
      <c r="CE155" s="563" t="str">
        <f t="shared" si="75"/>
        <v/>
      </c>
      <c r="CF155" s="563" t="str">
        <f t="shared" si="75"/>
        <v/>
      </c>
      <c r="CG155" s="563" t="str">
        <f t="shared" si="84"/>
        <v/>
      </c>
      <c r="CH155" s="445"/>
      <c r="CI155" s="563" t="str">
        <f t="shared" si="59"/>
        <v/>
      </c>
      <c r="CJ155" s="563" t="str">
        <f t="shared" si="58"/>
        <v/>
      </c>
      <c r="CK155" s="563" t="str">
        <f t="shared" si="58"/>
        <v/>
      </c>
      <c r="CL155" s="563" t="str">
        <f t="shared" si="58"/>
        <v xml:space="preserve">
</v>
      </c>
      <c r="CM155" s="563" t="str">
        <f t="shared" si="58"/>
        <v xml:space="preserve">
</v>
      </c>
      <c r="CN155" s="563" t="str">
        <f t="shared" si="58"/>
        <v xml:space="preserve">
</v>
      </c>
      <c r="CO155" s="445"/>
      <c r="CP155" s="445"/>
      <c r="CQ155" s="445"/>
      <c r="CR155" s="445"/>
      <c r="CS155" s="445"/>
      <c r="CT155" s="445"/>
      <c r="CU155" s="445"/>
      <c r="CV155" s="445"/>
      <c r="CW155" s="445"/>
      <c r="CX155" s="445"/>
      <c r="CY155" s="445"/>
      <c r="CZ155" s="445"/>
      <c r="DA155" s="445"/>
      <c r="DB155" s="445"/>
      <c r="DC155" s="445"/>
      <c r="DD155" s="445"/>
      <c r="DE155" s="445"/>
      <c r="DF155" s="445"/>
      <c r="DG155" s="445"/>
      <c r="DH155" s="445"/>
      <c r="DI155" s="445"/>
      <c r="DJ155" s="445"/>
      <c r="DK155" s="445"/>
      <c r="DL155" s="445"/>
      <c r="DM155" s="445"/>
      <c r="DN155" s="445"/>
      <c r="DO155" s="445"/>
      <c r="DP155" s="445"/>
      <c r="DQ155" s="445"/>
      <c r="DR155" s="445"/>
      <c r="DS155" s="445"/>
      <c r="DT155" s="445"/>
      <c r="DU155" s="445"/>
      <c r="DV155" s="445"/>
      <c r="DW155" s="445"/>
      <c r="DX155" s="445"/>
      <c r="DY155" s="445"/>
      <c r="DZ155" s="445"/>
      <c r="EA155" s="445"/>
      <c r="EB155" s="445"/>
      <c r="EC155" s="445"/>
      <c r="ED155" s="445"/>
      <c r="EE155" s="445"/>
      <c r="EF155" s="445"/>
      <c r="EG155" s="445"/>
      <c r="EH155" s="445"/>
      <c r="EI155" s="445"/>
      <c r="EJ155" s="445"/>
      <c r="EK155" s="445"/>
      <c r="EL155" s="445"/>
      <c r="EM155" s="445"/>
      <c r="EN155" s="445"/>
      <c r="EO155" s="445"/>
      <c r="EP155" s="445"/>
      <c r="EQ155" s="445"/>
      <c r="ER155" s="445"/>
      <c r="ES155" s="445"/>
      <c r="ET155" s="445"/>
      <c r="EU155" s="445"/>
      <c r="EV155" s="445"/>
      <c r="EW155" s="445"/>
      <c r="EX155" s="445"/>
      <c r="EY155" s="445"/>
      <c r="EZ155" s="445"/>
      <c r="FA155" s="445"/>
      <c r="FB155" s="445"/>
    </row>
    <row r="156" spans="1:158" s="463" customFormat="1" ht="55.2" hidden="1" customHeight="1">
      <c r="A156" s="659"/>
      <c r="B156" s="520"/>
      <c r="C156" s="520"/>
      <c r="D156" s="519"/>
      <c r="E156" s="520"/>
      <c r="F156" s="520"/>
      <c r="G156" s="520"/>
      <c r="H156" s="520"/>
      <c r="I156" s="520"/>
      <c r="J156" s="520"/>
      <c r="K156" s="520"/>
      <c r="L156" s="520"/>
      <c r="M156" s="520"/>
      <c r="N156" s="520"/>
      <c r="O156" s="520"/>
      <c r="P156" s="520"/>
      <c r="Q156" s="520"/>
      <c r="R156" s="520"/>
      <c r="S156" s="520"/>
      <c r="T156" s="520"/>
      <c r="U156" s="520"/>
      <c r="V156" s="520"/>
      <c r="W156" s="520"/>
      <c r="X156" s="520"/>
      <c r="Y156" s="520"/>
      <c r="Z156" s="520"/>
      <c r="AA156" s="520"/>
      <c r="AB156" s="520"/>
      <c r="AC156" s="520"/>
      <c r="AD156" s="432"/>
      <c r="AE156" s="431"/>
      <c r="AF156" s="433"/>
      <c r="AG156" s="557" t="str">
        <f t="shared" si="62"/>
        <v/>
      </c>
      <c r="AH156" s="558" t="str">
        <f t="shared" si="63"/>
        <v/>
      </c>
      <c r="AI156" s="558" t="str">
        <f t="shared" si="64"/>
        <v/>
      </c>
      <c r="AJ156" s="558" t="str">
        <f t="shared" si="65"/>
        <v/>
      </c>
      <c r="AK156" s="558" t="str">
        <f t="shared" si="66"/>
        <v/>
      </c>
      <c r="AL156" s="558" t="str">
        <f t="shared" si="67"/>
        <v/>
      </c>
      <c r="AM156" s="558" t="str">
        <f t="shared" si="68"/>
        <v/>
      </c>
      <c r="AN156" s="558" t="str">
        <f t="shared" si="69"/>
        <v/>
      </c>
      <c r="AO156" s="557" t="str">
        <f t="shared" si="70"/>
        <v/>
      </c>
      <c r="AP156" s="557" t="str">
        <f t="shared" si="71"/>
        <v/>
      </c>
      <c r="AQ156" s="445"/>
      <c r="AR156" s="559" t="str">
        <f t="shared" si="72"/>
        <v/>
      </c>
      <c r="AS156" s="560" t="str">
        <f t="shared" si="57"/>
        <v/>
      </c>
      <c r="AT156" s="561" t="str">
        <f t="shared" si="73"/>
        <v/>
      </c>
      <c r="AU156" s="561" t="str">
        <f t="shared" si="74"/>
        <v/>
      </c>
      <c r="AV156" s="444"/>
      <c r="AW156" s="558" t="str">
        <f t="shared" si="76"/>
        <v/>
      </c>
      <c r="AX156" s="557" t="str">
        <f t="shared" si="77"/>
        <v/>
      </c>
      <c r="AY156" s="557" t="str">
        <f t="shared" si="78"/>
        <v/>
      </c>
      <c r="AZ156" s="444"/>
      <c r="BA156" s="562" t="str">
        <f t="shared" si="83"/>
        <v/>
      </c>
      <c r="BB156" s="445"/>
      <c r="BC156" s="563" t="str">
        <f t="shared" si="84"/>
        <v/>
      </c>
      <c r="BD156" s="563" t="str">
        <f t="shared" si="84"/>
        <v/>
      </c>
      <c r="BE156" s="563" t="str">
        <f t="shared" si="84"/>
        <v/>
      </c>
      <c r="BF156" s="563" t="str">
        <f t="shared" si="84"/>
        <v/>
      </c>
      <c r="BG156" s="563" t="str">
        <f t="shared" si="84"/>
        <v/>
      </c>
      <c r="BH156" s="563" t="str">
        <f t="shared" si="84"/>
        <v/>
      </c>
      <c r="BI156" s="563" t="str">
        <f t="shared" si="84"/>
        <v/>
      </c>
      <c r="BJ156" s="563" t="str">
        <f t="shared" si="84"/>
        <v/>
      </c>
      <c r="BK156" s="563" t="str">
        <f t="shared" si="84"/>
        <v/>
      </c>
      <c r="BL156" s="563" t="str">
        <f t="shared" si="84"/>
        <v/>
      </c>
      <c r="BM156" s="563" t="str">
        <f t="shared" si="84"/>
        <v/>
      </c>
      <c r="BN156" s="563" t="str">
        <f t="shared" si="79"/>
        <v/>
      </c>
      <c r="BO156" s="563" t="str">
        <f t="shared" si="79"/>
        <v/>
      </c>
      <c r="BP156" s="563" t="str">
        <f t="shared" si="79"/>
        <v/>
      </c>
      <c r="BQ156" s="563" t="str">
        <f t="shared" si="79"/>
        <v/>
      </c>
      <c r="BR156" s="563" t="str">
        <f t="shared" si="80"/>
        <v/>
      </c>
      <c r="BS156" s="563" t="str">
        <f t="shared" si="80"/>
        <v/>
      </c>
      <c r="BT156" s="563" t="str">
        <f t="shared" si="80"/>
        <v/>
      </c>
      <c r="BU156" s="563" t="str">
        <f t="shared" si="80"/>
        <v/>
      </c>
      <c r="BV156" s="563" t="str">
        <f t="shared" si="81"/>
        <v/>
      </c>
      <c r="BW156" s="563" t="str">
        <f t="shared" si="81"/>
        <v/>
      </c>
      <c r="BX156" s="563" t="str">
        <f t="shared" si="81"/>
        <v/>
      </c>
      <c r="BY156" s="563" t="str">
        <f t="shared" si="81"/>
        <v/>
      </c>
      <c r="BZ156" s="563" t="str">
        <f t="shared" si="82"/>
        <v/>
      </c>
      <c r="CA156" s="563" t="str">
        <f t="shared" si="82"/>
        <v/>
      </c>
      <c r="CB156" s="563" t="str">
        <f t="shared" si="82"/>
        <v/>
      </c>
      <c r="CC156" s="563" t="str">
        <f t="shared" si="82"/>
        <v/>
      </c>
      <c r="CD156" s="563" t="str">
        <f t="shared" si="75"/>
        <v/>
      </c>
      <c r="CE156" s="563" t="str">
        <f t="shared" si="75"/>
        <v/>
      </c>
      <c r="CF156" s="563" t="str">
        <f t="shared" si="75"/>
        <v/>
      </c>
      <c r="CG156" s="563" t="str">
        <f t="shared" si="84"/>
        <v/>
      </c>
      <c r="CH156" s="445"/>
      <c r="CI156" s="563" t="str">
        <f t="shared" si="59"/>
        <v/>
      </c>
      <c r="CJ156" s="563" t="str">
        <f t="shared" si="58"/>
        <v/>
      </c>
      <c r="CK156" s="563" t="str">
        <f t="shared" si="58"/>
        <v/>
      </c>
      <c r="CL156" s="563" t="str">
        <f t="shared" si="58"/>
        <v xml:space="preserve">
</v>
      </c>
      <c r="CM156" s="563" t="str">
        <f t="shared" si="58"/>
        <v xml:space="preserve">
</v>
      </c>
      <c r="CN156" s="563" t="str">
        <f t="shared" si="58"/>
        <v xml:space="preserve">
</v>
      </c>
      <c r="CO156" s="444"/>
      <c r="CP156" s="444"/>
      <c r="CQ156" s="444"/>
      <c r="CR156" s="444"/>
      <c r="CS156" s="444"/>
      <c r="CT156" s="444"/>
      <c r="CU156" s="444"/>
      <c r="CV156" s="444"/>
      <c r="CW156" s="444"/>
      <c r="CX156" s="444"/>
      <c r="CY156" s="444"/>
      <c r="CZ156" s="444"/>
      <c r="DA156" s="444"/>
      <c r="DB156" s="444"/>
      <c r="DC156" s="444"/>
      <c r="DD156" s="444"/>
      <c r="DE156" s="444"/>
      <c r="DF156" s="444"/>
      <c r="DG156" s="444"/>
      <c r="DH156" s="444"/>
      <c r="DI156" s="444"/>
      <c r="DJ156" s="444"/>
      <c r="DK156" s="444"/>
      <c r="DL156" s="444"/>
      <c r="DM156" s="444"/>
      <c r="DN156" s="444"/>
      <c r="DO156" s="444"/>
      <c r="DP156" s="444"/>
      <c r="DQ156" s="444"/>
      <c r="DR156" s="444"/>
      <c r="DS156" s="444"/>
      <c r="DT156" s="444"/>
      <c r="DU156" s="444"/>
      <c r="DV156" s="444"/>
      <c r="DW156" s="444"/>
      <c r="DX156" s="444"/>
      <c r="DY156" s="444"/>
      <c r="DZ156" s="444"/>
      <c r="EA156" s="444"/>
      <c r="EB156" s="444"/>
      <c r="EC156" s="444"/>
      <c r="ED156" s="444"/>
      <c r="EE156" s="444"/>
      <c r="EF156" s="444"/>
      <c r="EG156" s="444"/>
      <c r="EH156" s="444"/>
      <c r="EI156" s="444"/>
      <c r="EJ156" s="444"/>
      <c r="EK156" s="444"/>
      <c r="EL156" s="444"/>
      <c r="EM156" s="444"/>
      <c r="EN156" s="444"/>
      <c r="EO156" s="444"/>
      <c r="EP156" s="444"/>
      <c r="EQ156" s="444"/>
      <c r="ER156" s="444"/>
      <c r="ES156" s="444"/>
      <c r="ET156" s="444"/>
      <c r="EU156" s="444"/>
      <c r="EV156" s="444"/>
      <c r="EW156" s="444"/>
      <c r="EX156" s="444"/>
      <c r="EY156" s="444"/>
      <c r="EZ156" s="444"/>
      <c r="FA156" s="444"/>
      <c r="FB156" s="444"/>
    </row>
    <row r="157" spans="1:158" s="434" customFormat="1" ht="55.2" hidden="1" customHeight="1">
      <c r="A157" s="659"/>
      <c r="B157" s="520"/>
      <c r="C157" s="520"/>
      <c r="D157" s="519"/>
      <c r="E157" s="520"/>
      <c r="F157" s="520"/>
      <c r="G157" s="520"/>
      <c r="H157" s="520"/>
      <c r="I157" s="520"/>
      <c r="J157" s="520"/>
      <c r="K157" s="520"/>
      <c r="L157" s="520"/>
      <c r="M157" s="520"/>
      <c r="N157" s="520"/>
      <c r="O157" s="520"/>
      <c r="P157" s="520"/>
      <c r="Q157" s="520"/>
      <c r="R157" s="520"/>
      <c r="S157" s="520"/>
      <c r="T157" s="520"/>
      <c r="U157" s="520"/>
      <c r="V157" s="520"/>
      <c r="W157" s="520"/>
      <c r="X157" s="520"/>
      <c r="Y157" s="520"/>
      <c r="Z157" s="520"/>
      <c r="AA157" s="520"/>
      <c r="AB157" s="520"/>
      <c r="AC157" s="520"/>
      <c r="AD157" s="432"/>
      <c r="AE157" s="431"/>
      <c r="AF157" s="433"/>
      <c r="AG157" s="557" t="str">
        <f t="shared" si="62"/>
        <v/>
      </c>
      <c r="AH157" s="558" t="str">
        <f t="shared" si="63"/>
        <v/>
      </c>
      <c r="AI157" s="558" t="str">
        <f t="shared" si="64"/>
        <v/>
      </c>
      <c r="AJ157" s="558" t="str">
        <f t="shared" si="65"/>
        <v/>
      </c>
      <c r="AK157" s="558" t="str">
        <f t="shared" si="66"/>
        <v/>
      </c>
      <c r="AL157" s="558" t="str">
        <f t="shared" si="67"/>
        <v/>
      </c>
      <c r="AM157" s="558" t="str">
        <f t="shared" si="68"/>
        <v/>
      </c>
      <c r="AN157" s="558" t="str">
        <f t="shared" si="69"/>
        <v/>
      </c>
      <c r="AO157" s="557" t="str">
        <f t="shared" si="70"/>
        <v/>
      </c>
      <c r="AP157" s="557" t="str">
        <f t="shared" si="71"/>
        <v/>
      </c>
      <c r="AQ157" s="445"/>
      <c r="AR157" s="559" t="str">
        <f t="shared" si="72"/>
        <v/>
      </c>
      <c r="AS157" s="560" t="str">
        <f t="shared" si="57"/>
        <v/>
      </c>
      <c r="AT157" s="561" t="str">
        <f t="shared" si="73"/>
        <v/>
      </c>
      <c r="AU157" s="561" t="str">
        <f t="shared" si="74"/>
        <v/>
      </c>
      <c r="AV157" s="444"/>
      <c r="AW157" s="558" t="str">
        <f t="shared" si="76"/>
        <v/>
      </c>
      <c r="AX157" s="557" t="str">
        <f t="shared" si="77"/>
        <v/>
      </c>
      <c r="AY157" s="557" t="str">
        <f t="shared" si="78"/>
        <v/>
      </c>
      <c r="AZ157" s="444"/>
      <c r="BA157" s="562" t="str">
        <f t="shared" si="83"/>
        <v/>
      </c>
      <c r="BB157" s="445"/>
      <c r="BC157" s="563" t="str">
        <f t="shared" si="84"/>
        <v/>
      </c>
      <c r="BD157" s="563" t="str">
        <f t="shared" si="84"/>
        <v/>
      </c>
      <c r="BE157" s="563" t="str">
        <f t="shared" si="84"/>
        <v/>
      </c>
      <c r="BF157" s="563" t="str">
        <f t="shared" si="84"/>
        <v/>
      </c>
      <c r="BG157" s="563" t="str">
        <f t="shared" si="84"/>
        <v/>
      </c>
      <c r="BH157" s="563" t="str">
        <f t="shared" si="84"/>
        <v/>
      </c>
      <c r="BI157" s="563" t="str">
        <f t="shared" si="84"/>
        <v/>
      </c>
      <c r="BJ157" s="563" t="str">
        <f t="shared" si="84"/>
        <v/>
      </c>
      <c r="BK157" s="563" t="str">
        <f t="shared" si="84"/>
        <v/>
      </c>
      <c r="BL157" s="563" t="str">
        <f t="shared" si="84"/>
        <v/>
      </c>
      <c r="BM157" s="563" t="str">
        <f t="shared" si="84"/>
        <v/>
      </c>
      <c r="BN157" s="563" t="str">
        <f t="shared" si="79"/>
        <v/>
      </c>
      <c r="BO157" s="563" t="str">
        <f t="shared" si="79"/>
        <v/>
      </c>
      <c r="BP157" s="563" t="str">
        <f t="shared" si="79"/>
        <v/>
      </c>
      <c r="BQ157" s="563" t="str">
        <f t="shared" si="79"/>
        <v/>
      </c>
      <c r="BR157" s="563" t="str">
        <f t="shared" si="80"/>
        <v/>
      </c>
      <c r="BS157" s="563" t="str">
        <f t="shared" si="80"/>
        <v/>
      </c>
      <c r="BT157" s="563" t="str">
        <f t="shared" si="80"/>
        <v/>
      </c>
      <c r="BU157" s="563" t="str">
        <f t="shared" si="80"/>
        <v/>
      </c>
      <c r="BV157" s="563" t="str">
        <f t="shared" si="81"/>
        <v/>
      </c>
      <c r="BW157" s="563" t="str">
        <f t="shared" si="81"/>
        <v/>
      </c>
      <c r="BX157" s="563" t="str">
        <f t="shared" si="81"/>
        <v/>
      </c>
      <c r="BY157" s="563" t="str">
        <f t="shared" si="81"/>
        <v/>
      </c>
      <c r="BZ157" s="563" t="str">
        <f t="shared" si="82"/>
        <v/>
      </c>
      <c r="CA157" s="563" t="str">
        <f t="shared" si="82"/>
        <v/>
      </c>
      <c r="CB157" s="563" t="str">
        <f t="shared" si="82"/>
        <v/>
      </c>
      <c r="CC157" s="563" t="str">
        <f t="shared" si="82"/>
        <v/>
      </c>
      <c r="CD157" s="563" t="str">
        <f t="shared" si="75"/>
        <v/>
      </c>
      <c r="CE157" s="563" t="str">
        <f t="shared" si="75"/>
        <v/>
      </c>
      <c r="CF157" s="563" t="str">
        <f t="shared" si="75"/>
        <v/>
      </c>
      <c r="CG157" s="563" t="str">
        <f t="shared" si="84"/>
        <v/>
      </c>
      <c r="CH157" s="445"/>
      <c r="CI157" s="563" t="str">
        <f t="shared" si="59"/>
        <v/>
      </c>
      <c r="CJ157" s="563" t="str">
        <f t="shared" si="58"/>
        <v/>
      </c>
      <c r="CK157" s="563" t="str">
        <f t="shared" si="58"/>
        <v/>
      </c>
      <c r="CL157" s="563" t="str">
        <f t="shared" si="58"/>
        <v xml:space="preserve">
</v>
      </c>
      <c r="CM157" s="563" t="str">
        <f t="shared" si="58"/>
        <v xml:space="preserve">
</v>
      </c>
      <c r="CN157" s="563" t="str">
        <f t="shared" si="58"/>
        <v xml:space="preserve">
</v>
      </c>
      <c r="CO157" s="445"/>
      <c r="CP157" s="445"/>
      <c r="CQ157" s="445"/>
      <c r="CR157" s="445"/>
      <c r="CS157" s="445"/>
      <c r="CT157" s="445"/>
      <c r="CU157" s="445"/>
      <c r="CV157" s="445"/>
      <c r="CW157" s="445"/>
      <c r="CX157" s="445"/>
      <c r="CY157" s="445"/>
      <c r="CZ157" s="445"/>
      <c r="DA157" s="445"/>
      <c r="DB157" s="445"/>
      <c r="DC157" s="445"/>
      <c r="DD157" s="445"/>
      <c r="DE157" s="445"/>
      <c r="DF157" s="445"/>
      <c r="DG157" s="445"/>
      <c r="DH157" s="445"/>
      <c r="DI157" s="445"/>
      <c r="DJ157" s="445"/>
      <c r="DK157" s="445"/>
      <c r="DL157" s="445"/>
      <c r="DM157" s="445"/>
      <c r="DN157" s="445"/>
      <c r="DO157" s="445"/>
      <c r="DP157" s="445"/>
      <c r="DQ157" s="445"/>
      <c r="DR157" s="445"/>
      <c r="DS157" s="445"/>
      <c r="DT157" s="445"/>
      <c r="DU157" s="445"/>
      <c r="DV157" s="445"/>
      <c r="DW157" s="445"/>
      <c r="DX157" s="445"/>
      <c r="DY157" s="445"/>
      <c r="DZ157" s="445"/>
      <c r="EA157" s="445"/>
      <c r="EB157" s="445"/>
      <c r="EC157" s="445"/>
      <c r="ED157" s="445"/>
      <c r="EE157" s="445"/>
      <c r="EF157" s="445"/>
      <c r="EG157" s="445"/>
      <c r="EH157" s="445"/>
      <c r="EI157" s="445"/>
      <c r="EJ157" s="445"/>
      <c r="EK157" s="445"/>
      <c r="EL157" s="445"/>
      <c r="EM157" s="445"/>
      <c r="EN157" s="445"/>
      <c r="EO157" s="445"/>
      <c r="EP157" s="445"/>
      <c r="EQ157" s="445"/>
      <c r="ER157" s="445"/>
      <c r="ES157" s="445"/>
      <c r="ET157" s="445"/>
      <c r="EU157" s="445"/>
      <c r="EV157" s="445"/>
      <c r="EW157" s="445"/>
      <c r="EX157" s="445"/>
      <c r="EY157" s="445"/>
      <c r="EZ157" s="445"/>
      <c r="FA157" s="445"/>
      <c r="FB157" s="445"/>
    </row>
    <row r="158" spans="1:158" s="434" customFormat="1" ht="55.2" hidden="1" customHeight="1">
      <c r="A158" s="659"/>
      <c r="B158" s="520"/>
      <c r="C158" s="520"/>
      <c r="D158" s="519"/>
      <c r="E158" s="520"/>
      <c r="F158" s="520"/>
      <c r="G158" s="520"/>
      <c r="H158" s="520"/>
      <c r="I158" s="520"/>
      <c r="J158" s="520"/>
      <c r="K158" s="520"/>
      <c r="L158" s="520"/>
      <c r="M158" s="520"/>
      <c r="N158" s="520"/>
      <c r="O158" s="520"/>
      <c r="P158" s="520"/>
      <c r="Q158" s="520"/>
      <c r="R158" s="520"/>
      <c r="S158" s="520"/>
      <c r="T158" s="520"/>
      <c r="U158" s="520"/>
      <c r="V158" s="520"/>
      <c r="W158" s="520"/>
      <c r="X158" s="520"/>
      <c r="Y158" s="520"/>
      <c r="Z158" s="520"/>
      <c r="AA158" s="520"/>
      <c r="AB158" s="520"/>
      <c r="AC158" s="520"/>
      <c r="AD158" s="432"/>
      <c r="AE158" s="431"/>
      <c r="AF158" s="433"/>
      <c r="AG158" s="557" t="str">
        <f t="shared" si="62"/>
        <v/>
      </c>
      <c r="AH158" s="558" t="str">
        <f t="shared" si="63"/>
        <v/>
      </c>
      <c r="AI158" s="558" t="str">
        <f t="shared" si="64"/>
        <v/>
      </c>
      <c r="AJ158" s="558" t="str">
        <f t="shared" si="65"/>
        <v/>
      </c>
      <c r="AK158" s="558" t="str">
        <f t="shared" si="66"/>
        <v/>
      </c>
      <c r="AL158" s="558" t="str">
        <f t="shared" si="67"/>
        <v/>
      </c>
      <c r="AM158" s="558" t="str">
        <f t="shared" si="68"/>
        <v/>
      </c>
      <c r="AN158" s="558" t="str">
        <f t="shared" si="69"/>
        <v/>
      </c>
      <c r="AO158" s="557" t="str">
        <f t="shared" si="70"/>
        <v/>
      </c>
      <c r="AP158" s="557" t="str">
        <f t="shared" si="71"/>
        <v/>
      </c>
      <c r="AQ158" s="445"/>
      <c r="AR158" s="559" t="str">
        <f t="shared" si="72"/>
        <v/>
      </c>
      <c r="AS158" s="560" t="str">
        <f t="shared" si="57"/>
        <v/>
      </c>
      <c r="AT158" s="561" t="str">
        <f t="shared" si="73"/>
        <v/>
      </c>
      <c r="AU158" s="561" t="str">
        <f t="shared" si="74"/>
        <v/>
      </c>
      <c r="AV158" s="444"/>
      <c r="AW158" s="558" t="str">
        <f t="shared" si="76"/>
        <v/>
      </c>
      <c r="AX158" s="557" t="str">
        <f t="shared" si="77"/>
        <v/>
      </c>
      <c r="AY158" s="557" t="str">
        <f t="shared" si="78"/>
        <v/>
      </c>
      <c r="AZ158" s="444"/>
      <c r="BA158" s="562" t="str">
        <f t="shared" si="83"/>
        <v/>
      </c>
      <c r="BB158" s="445"/>
      <c r="BC158" s="563" t="str">
        <f t="shared" si="84"/>
        <v/>
      </c>
      <c r="BD158" s="563" t="str">
        <f t="shared" si="84"/>
        <v/>
      </c>
      <c r="BE158" s="563" t="str">
        <f t="shared" si="84"/>
        <v/>
      </c>
      <c r="BF158" s="563" t="str">
        <f t="shared" si="84"/>
        <v/>
      </c>
      <c r="BG158" s="563" t="str">
        <f t="shared" si="84"/>
        <v/>
      </c>
      <c r="BH158" s="563" t="str">
        <f t="shared" si="84"/>
        <v/>
      </c>
      <c r="BI158" s="563" t="str">
        <f t="shared" si="84"/>
        <v/>
      </c>
      <c r="BJ158" s="563" t="str">
        <f t="shared" si="84"/>
        <v/>
      </c>
      <c r="BK158" s="563" t="str">
        <f t="shared" si="84"/>
        <v/>
      </c>
      <c r="BL158" s="563" t="str">
        <f t="shared" si="84"/>
        <v/>
      </c>
      <c r="BM158" s="563" t="str">
        <f t="shared" si="84"/>
        <v/>
      </c>
      <c r="BN158" s="563" t="str">
        <f t="shared" si="79"/>
        <v/>
      </c>
      <c r="BO158" s="563" t="str">
        <f t="shared" si="79"/>
        <v/>
      </c>
      <c r="BP158" s="563" t="str">
        <f t="shared" si="79"/>
        <v/>
      </c>
      <c r="BQ158" s="563" t="str">
        <f t="shared" si="79"/>
        <v/>
      </c>
      <c r="BR158" s="563" t="str">
        <f t="shared" si="80"/>
        <v/>
      </c>
      <c r="BS158" s="563" t="str">
        <f t="shared" si="80"/>
        <v/>
      </c>
      <c r="BT158" s="563" t="str">
        <f t="shared" si="80"/>
        <v/>
      </c>
      <c r="BU158" s="563" t="str">
        <f t="shared" si="80"/>
        <v/>
      </c>
      <c r="BV158" s="563" t="str">
        <f t="shared" si="81"/>
        <v/>
      </c>
      <c r="BW158" s="563" t="str">
        <f t="shared" si="81"/>
        <v/>
      </c>
      <c r="BX158" s="563" t="str">
        <f t="shared" si="81"/>
        <v/>
      </c>
      <c r="BY158" s="563" t="str">
        <f t="shared" si="81"/>
        <v/>
      </c>
      <c r="BZ158" s="563" t="str">
        <f t="shared" si="82"/>
        <v/>
      </c>
      <c r="CA158" s="563" t="str">
        <f t="shared" si="82"/>
        <v/>
      </c>
      <c r="CB158" s="563" t="str">
        <f t="shared" si="82"/>
        <v/>
      </c>
      <c r="CC158" s="563" t="str">
        <f t="shared" si="82"/>
        <v/>
      </c>
      <c r="CD158" s="563" t="str">
        <f t="shared" si="75"/>
        <v/>
      </c>
      <c r="CE158" s="563" t="str">
        <f t="shared" si="75"/>
        <v/>
      </c>
      <c r="CF158" s="563" t="str">
        <f t="shared" si="75"/>
        <v/>
      </c>
      <c r="CG158" s="563" t="str">
        <f t="shared" si="84"/>
        <v/>
      </c>
      <c r="CH158" s="445"/>
      <c r="CI158" s="563" t="str">
        <f t="shared" si="59"/>
        <v/>
      </c>
      <c r="CJ158" s="563" t="str">
        <f t="shared" si="58"/>
        <v/>
      </c>
      <c r="CK158" s="563" t="str">
        <f t="shared" si="58"/>
        <v/>
      </c>
      <c r="CL158" s="563" t="str">
        <f t="shared" ref="CJ158:CN209" si="85">IF(CL$10=$BA158,IF($AB158="","","Complaint: "&amp;$AB158)&amp;CHAR(10)&amp;IF($AC158="","","Action Taken: "&amp;$AC158),"")</f>
        <v xml:space="preserve">
</v>
      </c>
      <c r="CM158" s="563" t="str">
        <f t="shared" si="85"/>
        <v xml:space="preserve">
</v>
      </c>
      <c r="CN158" s="563" t="str">
        <f t="shared" si="85"/>
        <v xml:space="preserve">
</v>
      </c>
      <c r="CO158" s="445"/>
      <c r="CP158" s="445"/>
      <c r="CQ158" s="445"/>
      <c r="CR158" s="445"/>
      <c r="CS158" s="445"/>
      <c r="CT158" s="445"/>
      <c r="CU158" s="445"/>
      <c r="CV158" s="445"/>
      <c r="CW158" s="445"/>
      <c r="CX158" s="445"/>
      <c r="CY158" s="445"/>
      <c r="CZ158" s="445"/>
      <c r="DA158" s="445"/>
      <c r="DB158" s="445"/>
      <c r="DC158" s="445"/>
      <c r="DD158" s="445"/>
      <c r="DE158" s="445"/>
      <c r="DF158" s="445"/>
      <c r="DG158" s="445"/>
      <c r="DH158" s="445"/>
      <c r="DI158" s="445"/>
      <c r="DJ158" s="445"/>
      <c r="DK158" s="445"/>
      <c r="DL158" s="445"/>
      <c r="DM158" s="445"/>
      <c r="DN158" s="445"/>
      <c r="DO158" s="445"/>
      <c r="DP158" s="445"/>
      <c r="DQ158" s="445"/>
      <c r="DR158" s="445"/>
      <c r="DS158" s="445"/>
      <c r="DT158" s="445"/>
      <c r="DU158" s="445"/>
      <c r="DV158" s="445"/>
      <c r="DW158" s="445"/>
      <c r="DX158" s="445"/>
      <c r="DY158" s="445"/>
      <c r="DZ158" s="445"/>
      <c r="EA158" s="445"/>
      <c r="EB158" s="445"/>
      <c r="EC158" s="445"/>
      <c r="ED158" s="445"/>
      <c r="EE158" s="445"/>
      <c r="EF158" s="445"/>
      <c r="EG158" s="445"/>
      <c r="EH158" s="445"/>
      <c r="EI158" s="445"/>
      <c r="EJ158" s="445"/>
      <c r="EK158" s="445"/>
      <c r="EL158" s="445"/>
      <c r="EM158" s="445"/>
      <c r="EN158" s="445"/>
      <c r="EO158" s="445"/>
      <c r="EP158" s="445"/>
      <c r="EQ158" s="445"/>
      <c r="ER158" s="445"/>
      <c r="ES158" s="445"/>
      <c r="ET158" s="445"/>
      <c r="EU158" s="445"/>
      <c r="EV158" s="445"/>
      <c r="EW158" s="445"/>
      <c r="EX158" s="445"/>
      <c r="EY158" s="445"/>
      <c r="EZ158" s="445"/>
      <c r="FA158" s="445"/>
      <c r="FB158" s="445"/>
    </row>
    <row r="159" spans="1:158" s="434" customFormat="1" ht="55.2" hidden="1" customHeight="1">
      <c r="A159" s="659"/>
      <c r="B159" s="520"/>
      <c r="C159" s="520"/>
      <c r="D159" s="519"/>
      <c r="E159" s="520"/>
      <c r="F159" s="520"/>
      <c r="G159" s="520"/>
      <c r="H159" s="520"/>
      <c r="I159" s="520"/>
      <c r="J159" s="520"/>
      <c r="K159" s="520"/>
      <c r="L159" s="520"/>
      <c r="M159" s="520"/>
      <c r="N159" s="520"/>
      <c r="O159" s="520"/>
      <c r="P159" s="520"/>
      <c r="Q159" s="520"/>
      <c r="R159" s="520"/>
      <c r="S159" s="520"/>
      <c r="T159" s="520"/>
      <c r="U159" s="520"/>
      <c r="V159" s="520"/>
      <c r="W159" s="520"/>
      <c r="X159" s="520"/>
      <c r="Y159" s="520"/>
      <c r="Z159" s="520"/>
      <c r="AA159" s="520"/>
      <c r="AB159" s="520"/>
      <c r="AC159" s="520"/>
      <c r="AD159" s="432"/>
      <c r="AE159" s="431"/>
      <c r="AF159" s="433"/>
      <c r="AG159" s="557" t="str">
        <f t="shared" si="62"/>
        <v/>
      </c>
      <c r="AH159" s="558" t="str">
        <f t="shared" si="63"/>
        <v/>
      </c>
      <c r="AI159" s="558" t="str">
        <f t="shared" si="64"/>
        <v/>
      </c>
      <c r="AJ159" s="558" t="str">
        <f t="shared" si="65"/>
        <v/>
      </c>
      <c r="AK159" s="558" t="str">
        <f t="shared" si="66"/>
        <v/>
      </c>
      <c r="AL159" s="558" t="str">
        <f t="shared" si="67"/>
        <v/>
      </c>
      <c r="AM159" s="558" t="str">
        <f t="shared" si="68"/>
        <v/>
      </c>
      <c r="AN159" s="558" t="str">
        <f t="shared" si="69"/>
        <v/>
      </c>
      <c r="AO159" s="557" t="str">
        <f t="shared" si="70"/>
        <v/>
      </c>
      <c r="AP159" s="557" t="str">
        <f t="shared" si="71"/>
        <v/>
      </c>
      <c r="AQ159" s="445"/>
      <c r="AR159" s="559" t="str">
        <f t="shared" si="72"/>
        <v/>
      </c>
      <c r="AS159" s="560" t="str">
        <f t="shared" si="57"/>
        <v/>
      </c>
      <c r="AT159" s="561" t="str">
        <f t="shared" si="73"/>
        <v/>
      </c>
      <c r="AU159" s="561" t="str">
        <f t="shared" si="74"/>
        <v/>
      </c>
      <c r="AV159" s="444"/>
      <c r="AW159" s="558" t="str">
        <f t="shared" si="76"/>
        <v/>
      </c>
      <c r="AX159" s="557" t="str">
        <f t="shared" si="77"/>
        <v/>
      </c>
      <c r="AY159" s="557" t="str">
        <f t="shared" si="78"/>
        <v/>
      </c>
      <c r="AZ159" s="444"/>
      <c r="BA159" s="562" t="str">
        <f t="shared" si="83"/>
        <v/>
      </c>
      <c r="BB159" s="445"/>
      <c r="BC159" s="563" t="str">
        <f t="shared" si="84"/>
        <v/>
      </c>
      <c r="BD159" s="563" t="str">
        <f t="shared" si="84"/>
        <v/>
      </c>
      <c r="BE159" s="563" t="str">
        <f t="shared" si="84"/>
        <v/>
      </c>
      <c r="BF159" s="563" t="str">
        <f t="shared" si="84"/>
        <v/>
      </c>
      <c r="BG159" s="563" t="str">
        <f t="shared" si="84"/>
        <v/>
      </c>
      <c r="BH159" s="563" t="str">
        <f t="shared" si="84"/>
        <v/>
      </c>
      <c r="BI159" s="563" t="str">
        <f t="shared" si="84"/>
        <v/>
      </c>
      <c r="BJ159" s="563" t="str">
        <f t="shared" si="84"/>
        <v/>
      </c>
      <c r="BK159" s="563" t="str">
        <f t="shared" si="84"/>
        <v/>
      </c>
      <c r="BL159" s="563" t="str">
        <f t="shared" si="84"/>
        <v/>
      </c>
      <c r="BM159" s="563" t="str">
        <f t="shared" si="84"/>
        <v/>
      </c>
      <c r="BN159" s="563" t="str">
        <f t="shared" si="79"/>
        <v/>
      </c>
      <c r="BO159" s="563" t="str">
        <f t="shared" si="79"/>
        <v/>
      </c>
      <c r="BP159" s="563" t="str">
        <f t="shared" si="79"/>
        <v/>
      </c>
      <c r="BQ159" s="563" t="str">
        <f t="shared" si="79"/>
        <v/>
      </c>
      <c r="BR159" s="563" t="str">
        <f t="shared" si="80"/>
        <v/>
      </c>
      <c r="BS159" s="563" t="str">
        <f t="shared" si="80"/>
        <v/>
      </c>
      <c r="BT159" s="563" t="str">
        <f t="shared" si="80"/>
        <v/>
      </c>
      <c r="BU159" s="563" t="str">
        <f t="shared" si="80"/>
        <v/>
      </c>
      <c r="BV159" s="563" t="str">
        <f t="shared" si="81"/>
        <v/>
      </c>
      <c r="BW159" s="563" t="str">
        <f t="shared" si="81"/>
        <v/>
      </c>
      <c r="BX159" s="563" t="str">
        <f t="shared" si="81"/>
        <v/>
      </c>
      <c r="BY159" s="563" t="str">
        <f t="shared" si="81"/>
        <v/>
      </c>
      <c r="BZ159" s="563" t="str">
        <f t="shared" si="82"/>
        <v/>
      </c>
      <c r="CA159" s="563" t="str">
        <f t="shared" si="82"/>
        <v/>
      </c>
      <c r="CB159" s="563" t="str">
        <f t="shared" si="82"/>
        <v/>
      </c>
      <c r="CC159" s="563" t="str">
        <f t="shared" si="82"/>
        <v/>
      </c>
      <c r="CD159" s="563" t="str">
        <f t="shared" si="75"/>
        <v/>
      </c>
      <c r="CE159" s="563" t="str">
        <f t="shared" si="75"/>
        <v/>
      </c>
      <c r="CF159" s="563" t="str">
        <f t="shared" si="75"/>
        <v/>
      </c>
      <c r="CG159" s="563" t="str">
        <f t="shared" si="84"/>
        <v/>
      </c>
      <c r="CH159" s="445"/>
      <c r="CI159" s="563" t="str">
        <f t="shared" si="59"/>
        <v/>
      </c>
      <c r="CJ159" s="563" t="str">
        <f t="shared" si="85"/>
        <v/>
      </c>
      <c r="CK159" s="563" t="str">
        <f t="shared" si="85"/>
        <v/>
      </c>
      <c r="CL159" s="563" t="str">
        <f t="shared" si="85"/>
        <v xml:space="preserve">
</v>
      </c>
      <c r="CM159" s="563" t="str">
        <f t="shared" si="85"/>
        <v xml:space="preserve">
</v>
      </c>
      <c r="CN159" s="563" t="str">
        <f t="shared" si="85"/>
        <v xml:space="preserve">
</v>
      </c>
      <c r="CO159" s="445"/>
      <c r="CP159" s="445"/>
      <c r="CQ159" s="445"/>
      <c r="CR159" s="445"/>
      <c r="CS159" s="445"/>
      <c r="CT159" s="445"/>
      <c r="CU159" s="445"/>
      <c r="CV159" s="445"/>
      <c r="CW159" s="445"/>
      <c r="CX159" s="445"/>
      <c r="CY159" s="445"/>
      <c r="CZ159" s="445"/>
      <c r="DA159" s="445"/>
      <c r="DB159" s="445"/>
      <c r="DC159" s="445"/>
      <c r="DD159" s="445"/>
      <c r="DE159" s="445"/>
      <c r="DF159" s="445"/>
      <c r="DG159" s="445"/>
      <c r="DH159" s="445"/>
      <c r="DI159" s="445"/>
      <c r="DJ159" s="445"/>
      <c r="DK159" s="445"/>
      <c r="DL159" s="445"/>
      <c r="DM159" s="445"/>
      <c r="DN159" s="445"/>
      <c r="DO159" s="445"/>
      <c r="DP159" s="445"/>
      <c r="DQ159" s="445"/>
      <c r="DR159" s="445"/>
      <c r="DS159" s="445"/>
      <c r="DT159" s="445"/>
      <c r="DU159" s="445"/>
      <c r="DV159" s="445"/>
      <c r="DW159" s="445"/>
      <c r="DX159" s="445"/>
      <c r="DY159" s="445"/>
      <c r="DZ159" s="445"/>
      <c r="EA159" s="445"/>
      <c r="EB159" s="445"/>
      <c r="EC159" s="445"/>
      <c r="ED159" s="445"/>
      <c r="EE159" s="445"/>
      <c r="EF159" s="445"/>
      <c r="EG159" s="445"/>
      <c r="EH159" s="445"/>
      <c r="EI159" s="445"/>
      <c r="EJ159" s="445"/>
      <c r="EK159" s="445"/>
      <c r="EL159" s="445"/>
      <c r="EM159" s="445"/>
      <c r="EN159" s="445"/>
      <c r="EO159" s="445"/>
      <c r="EP159" s="445"/>
      <c r="EQ159" s="445"/>
      <c r="ER159" s="445"/>
      <c r="ES159" s="445"/>
      <c r="ET159" s="445"/>
      <c r="EU159" s="445"/>
      <c r="EV159" s="445"/>
      <c r="EW159" s="445"/>
      <c r="EX159" s="445"/>
      <c r="EY159" s="445"/>
      <c r="EZ159" s="445"/>
      <c r="FA159" s="445"/>
      <c r="FB159" s="445"/>
    </row>
    <row r="160" spans="1:158" s="434" customFormat="1" ht="55.2" hidden="1" customHeight="1">
      <c r="A160" s="659"/>
      <c r="B160" s="520"/>
      <c r="C160" s="520"/>
      <c r="D160" s="519"/>
      <c r="E160" s="520"/>
      <c r="F160" s="520"/>
      <c r="G160" s="520"/>
      <c r="H160" s="520"/>
      <c r="I160" s="520"/>
      <c r="J160" s="520"/>
      <c r="K160" s="520"/>
      <c r="L160" s="520"/>
      <c r="M160" s="520"/>
      <c r="N160" s="520"/>
      <c r="O160" s="520"/>
      <c r="P160" s="520"/>
      <c r="Q160" s="520"/>
      <c r="R160" s="520"/>
      <c r="S160" s="520"/>
      <c r="T160" s="520"/>
      <c r="U160" s="520"/>
      <c r="V160" s="520"/>
      <c r="W160" s="520"/>
      <c r="X160" s="520"/>
      <c r="Y160" s="520"/>
      <c r="Z160" s="520"/>
      <c r="AA160" s="520"/>
      <c r="AB160" s="520"/>
      <c r="AC160" s="520"/>
      <c r="AD160" s="432"/>
      <c r="AE160" s="431"/>
      <c r="AF160" s="433"/>
      <c r="AG160" s="557" t="str">
        <f t="shared" si="62"/>
        <v/>
      </c>
      <c r="AH160" s="558" t="str">
        <f t="shared" si="63"/>
        <v/>
      </c>
      <c r="AI160" s="558" t="str">
        <f t="shared" si="64"/>
        <v/>
      </c>
      <c r="AJ160" s="558" t="str">
        <f t="shared" si="65"/>
        <v/>
      </c>
      <c r="AK160" s="558" t="str">
        <f t="shared" si="66"/>
        <v/>
      </c>
      <c r="AL160" s="558" t="str">
        <f t="shared" si="67"/>
        <v/>
      </c>
      <c r="AM160" s="558" t="str">
        <f t="shared" si="68"/>
        <v/>
      </c>
      <c r="AN160" s="558" t="str">
        <f t="shared" si="69"/>
        <v/>
      </c>
      <c r="AO160" s="557" t="str">
        <f t="shared" si="70"/>
        <v/>
      </c>
      <c r="AP160" s="557" t="str">
        <f t="shared" si="71"/>
        <v/>
      </c>
      <c r="AQ160" s="445"/>
      <c r="AR160" s="559" t="str">
        <f t="shared" si="72"/>
        <v/>
      </c>
      <c r="AS160" s="560" t="str">
        <f t="shared" si="57"/>
        <v/>
      </c>
      <c r="AT160" s="561" t="str">
        <f t="shared" si="73"/>
        <v/>
      </c>
      <c r="AU160" s="561" t="str">
        <f t="shared" si="74"/>
        <v/>
      </c>
      <c r="AV160" s="444"/>
      <c r="AW160" s="558" t="str">
        <f t="shared" si="76"/>
        <v/>
      </c>
      <c r="AX160" s="557" t="str">
        <f t="shared" si="77"/>
        <v/>
      </c>
      <c r="AY160" s="557" t="str">
        <f t="shared" si="78"/>
        <v/>
      </c>
      <c r="AZ160" s="444"/>
      <c r="BA160" s="562" t="str">
        <f t="shared" si="83"/>
        <v/>
      </c>
      <c r="BB160" s="445"/>
      <c r="BC160" s="563" t="str">
        <f t="shared" si="84"/>
        <v/>
      </c>
      <c r="BD160" s="563" t="str">
        <f t="shared" si="84"/>
        <v/>
      </c>
      <c r="BE160" s="563" t="str">
        <f t="shared" si="84"/>
        <v/>
      </c>
      <c r="BF160" s="563" t="str">
        <f t="shared" si="84"/>
        <v/>
      </c>
      <c r="BG160" s="563" t="str">
        <f t="shared" si="84"/>
        <v/>
      </c>
      <c r="BH160" s="563" t="str">
        <f t="shared" si="84"/>
        <v/>
      </c>
      <c r="BI160" s="563" t="str">
        <f t="shared" si="84"/>
        <v/>
      </c>
      <c r="BJ160" s="563" t="str">
        <f t="shared" si="84"/>
        <v/>
      </c>
      <c r="BK160" s="563" t="str">
        <f t="shared" si="84"/>
        <v/>
      </c>
      <c r="BL160" s="563" t="str">
        <f t="shared" si="84"/>
        <v/>
      </c>
      <c r="BM160" s="563" t="str">
        <f t="shared" si="84"/>
        <v/>
      </c>
      <c r="BN160" s="563" t="str">
        <f t="shared" si="79"/>
        <v/>
      </c>
      <c r="BO160" s="563" t="str">
        <f t="shared" si="79"/>
        <v/>
      </c>
      <c r="BP160" s="563" t="str">
        <f t="shared" si="79"/>
        <v/>
      </c>
      <c r="BQ160" s="563" t="str">
        <f t="shared" si="79"/>
        <v/>
      </c>
      <c r="BR160" s="563" t="str">
        <f t="shared" si="80"/>
        <v/>
      </c>
      <c r="BS160" s="563" t="str">
        <f t="shared" si="80"/>
        <v/>
      </c>
      <c r="BT160" s="563" t="str">
        <f t="shared" si="80"/>
        <v/>
      </c>
      <c r="BU160" s="563" t="str">
        <f t="shared" si="80"/>
        <v/>
      </c>
      <c r="BV160" s="563" t="str">
        <f t="shared" si="81"/>
        <v/>
      </c>
      <c r="BW160" s="563" t="str">
        <f t="shared" si="81"/>
        <v/>
      </c>
      <c r="BX160" s="563" t="str">
        <f t="shared" si="81"/>
        <v/>
      </c>
      <c r="BY160" s="563" t="str">
        <f t="shared" si="81"/>
        <v/>
      </c>
      <c r="BZ160" s="563" t="str">
        <f t="shared" si="82"/>
        <v/>
      </c>
      <c r="CA160" s="563" t="str">
        <f t="shared" si="82"/>
        <v/>
      </c>
      <c r="CB160" s="563" t="str">
        <f t="shared" si="82"/>
        <v/>
      </c>
      <c r="CC160" s="563" t="str">
        <f t="shared" si="82"/>
        <v/>
      </c>
      <c r="CD160" s="563" t="str">
        <f t="shared" si="75"/>
        <v/>
      </c>
      <c r="CE160" s="563" t="str">
        <f t="shared" si="75"/>
        <v/>
      </c>
      <c r="CF160" s="563" t="str">
        <f t="shared" si="75"/>
        <v/>
      </c>
      <c r="CG160" s="563" t="str">
        <f t="shared" si="84"/>
        <v/>
      </c>
      <c r="CH160" s="445"/>
      <c r="CI160" s="563" t="str">
        <f t="shared" si="59"/>
        <v/>
      </c>
      <c r="CJ160" s="563" t="str">
        <f t="shared" si="85"/>
        <v/>
      </c>
      <c r="CK160" s="563" t="str">
        <f t="shared" si="85"/>
        <v/>
      </c>
      <c r="CL160" s="563" t="str">
        <f t="shared" si="85"/>
        <v xml:space="preserve">
</v>
      </c>
      <c r="CM160" s="563" t="str">
        <f t="shared" si="85"/>
        <v xml:space="preserve">
</v>
      </c>
      <c r="CN160" s="563" t="str">
        <f t="shared" si="85"/>
        <v xml:space="preserve">
</v>
      </c>
      <c r="CO160" s="445"/>
      <c r="CP160" s="445"/>
      <c r="CQ160" s="445"/>
      <c r="CR160" s="445"/>
      <c r="CS160" s="445"/>
      <c r="CT160" s="445"/>
      <c r="CU160" s="445"/>
      <c r="CV160" s="445"/>
      <c r="CW160" s="445"/>
      <c r="CX160" s="445"/>
      <c r="CY160" s="445"/>
      <c r="CZ160" s="445"/>
      <c r="DA160" s="445"/>
      <c r="DB160" s="445"/>
      <c r="DC160" s="445"/>
      <c r="DD160" s="445"/>
      <c r="DE160" s="445"/>
      <c r="DF160" s="445"/>
      <c r="DG160" s="445"/>
      <c r="DH160" s="445"/>
      <c r="DI160" s="445"/>
      <c r="DJ160" s="445"/>
      <c r="DK160" s="445"/>
      <c r="DL160" s="445"/>
      <c r="DM160" s="445"/>
      <c r="DN160" s="445"/>
      <c r="DO160" s="445"/>
      <c r="DP160" s="445"/>
      <c r="DQ160" s="445"/>
      <c r="DR160" s="445"/>
      <c r="DS160" s="445"/>
      <c r="DT160" s="445"/>
      <c r="DU160" s="445"/>
      <c r="DV160" s="445"/>
      <c r="DW160" s="445"/>
      <c r="DX160" s="445"/>
      <c r="DY160" s="445"/>
      <c r="DZ160" s="445"/>
      <c r="EA160" s="445"/>
      <c r="EB160" s="445"/>
      <c r="EC160" s="445"/>
      <c r="ED160" s="445"/>
      <c r="EE160" s="445"/>
      <c r="EF160" s="445"/>
      <c r="EG160" s="445"/>
      <c r="EH160" s="445"/>
      <c r="EI160" s="445"/>
      <c r="EJ160" s="445"/>
      <c r="EK160" s="445"/>
      <c r="EL160" s="445"/>
      <c r="EM160" s="445"/>
      <c r="EN160" s="445"/>
      <c r="EO160" s="445"/>
      <c r="EP160" s="445"/>
      <c r="EQ160" s="445"/>
      <c r="ER160" s="445"/>
      <c r="ES160" s="445"/>
      <c r="ET160" s="445"/>
      <c r="EU160" s="445"/>
      <c r="EV160" s="445"/>
      <c r="EW160" s="445"/>
      <c r="EX160" s="445"/>
      <c r="EY160" s="445"/>
      <c r="EZ160" s="445"/>
      <c r="FA160" s="445"/>
      <c r="FB160" s="445"/>
    </row>
    <row r="161" spans="1:158" s="463" customFormat="1" ht="55.2" hidden="1" customHeight="1">
      <c r="A161" s="659"/>
      <c r="B161" s="520"/>
      <c r="C161" s="520"/>
      <c r="D161" s="519"/>
      <c r="E161" s="520"/>
      <c r="F161" s="520"/>
      <c r="G161" s="520"/>
      <c r="H161" s="520"/>
      <c r="I161" s="520"/>
      <c r="J161" s="520"/>
      <c r="K161" s="520"/>
      <c r="L161" s="520"/>
      <c r="M161" s="520"/>
      <c r="N161" s="520"/>
      <c r="O161" s="520"/>
      <c r="P161" s="520"/>
      <c r="Q161" s="520"/>
      <c r="R161" s="520"/>
      <c r="S161" s="520"/>
      <c r="T161" s="520"/>
      <c r="U161" s="520"/>
      <c r="V161" s="520"/>
      <c r="W161" s="520"/>
      <c r="X161" s="520"/>
      <c r="Y161" s="520"/>
      <c r="Z161" s="520"/>
      <c r="AA161" s="520"/>
      <c r="AB161" s="520"/>
      <c r="AC161" s="520"/>
      <c r="AD161" s="432"/>
      <c r="AE161" s="431"/>
      <c r="AF161" s="433"/>
      <c r="AG161" s="557" t="str">
        <f t="shared" si="62"/>
        <v/>
      </c>
      <c r="AH161" s="558" t="str">
        <f t="shared" si="63"/>
        <v/>
      </c>
      <c r="AI161" s="558" t="str">
        <f t="shared" si="64"/>
        <v/>
      </c>
      <c r="AJ161" s="558" t="str">
        <f t="shared" si="65"/>
        <v/>
      </c>
      <c r="AK161" s="558" t="str">
        <f t="shared" si="66"/>
        <v/>
      </c>
      <c r="AL161" s="558" t="str">
        <f t="shared" si="67"/>
        <v/>
      </c>
      <c r="AM161" s="558" t="str">
        <f t="shared" si="68"/>
        <v/>
      </c>
      <c r="AN161" s="558" t="str">
        <f t="shared" si="69"/>
        <v/>
      </c>
      <c r="AO161" s="557" t="str">
        <f t="shared" si="70"/>
        <v/>
      </c>
      <c r="AP161" s="557" t="str">
        <f t="shared" si="71"/>
        <v/>
      </c>
      <c r="AQ161" s="445"/>
      <c r="AR161" s="559" t="str">
        <f t="shared" si="72"/>
        <v/>
      </c>
      <c r="AS161" s="560" t="str">
        <f t="shared" ref="AS161:AS224" si="86">IF(K161="","",IF(K161="Did not specify","Did not specify",IF(K161="External Services",IF(AP161&lt;=19,"External Services"&amp;"-"&amp;"19 or Lower",IF(AND(AP161&gt;=20,AP161&lt;=34),"External Services"&amp;"-"&amp;"20 to 34",IF(AND(AP161&gt;=35,AP161&lt;=49),"External Services"&amp;"-"&amp;"35 to 49",IF(AND(AP161&gt;=50,AP161&lt;=64),"External Services"&amp;"-"&amp;"50 to 64",IF(AND(AP161&gt;=65,AP161&lt;=100),"External Services"&amp;"-"&amp;"65 or higher","External Services-Did not Specify"))))),IF(AP161&lt;=19,"Internal Services"&amp;"-"&amp;"19 or Lower",IF(AND(AP161&gt;=20,AP161&lt;=34),"Internal Services"&amp;"-"&amp;"20 to 34",IF(AND(AP161&gt;=35,AP161&lt;=49),"Internal Services"&amp;"-"&amp;"35 to 49",IF(AND(AP161&gt;=50,AP161&lt;=64),"Internal Services"&amp;"-"&amp;"50 to 64",IF(AND(AP161&gt;=65,AP161&lt;=100),"Internal Services"&amp;"-"&amp;"65 or higher","Internal Services-Did not Specify"))))))))</f>
        <v/>
      </c>
      <c r="AT161" s="561" t="str">
        <f t="shared" si="73"/>
        <v/>
      </c>
      <c r="AU161" s="561" t="str">
        <f t="shared" si="74"/>
        <v/>
      </c>
      <c r="AV161" s="444"/>
      <c r="AW161" s="558" t="str">
        <f t="shared" si="76"/>
        <v/>
      </c>
      <c r="AX161" s="557" t="str">
        <f t="shared" si="77"/>
        <v/>
      </c>
      <c r="AY161" s="557" t="str">
        <f t="shared" si="78"/>
        <v/>
      </c>
      <c r="AZ161" s="444"/>
      <c r="BA161" s="562" t="str">
        <f t="shared" si="83"/>
        <v/>
      </c>
      <c r="BB161" s="445"/>
      <c r="BC161" s="563" t="str">
        <f t="shared" ref="BC161:CG177" si="87">IF(BC$10=$BA161,IF($AB161="","","Complaint: "&amp;$AB161)&amp;CHAR(10)&amp;IF($AC161="","","Action Taken: "&amp;$AC161),"")</f>
        <v/>
      </c>
      <c r="BD161" s="563" t="str">
        <f t="shared" si="87"/>
        <v/>
      </c>
      <c r="BE161" s="563" t="str">
        <f t="shared" si="87"/>
        <v/>
      </c>
      <c r="BF161" s="563" t="str">
        <f t="shared" si="87"/>
        <v/>
      </c>
      <c r="BG161" s="563" t="str">
        <f t="shared" si="87"/>
        <v/>
      </c>
      <c r="BH161" s="563" t="str">
        <f t="shared" si="87"/>
        <v/>
      </c>
      <c r="BI161" s="563" t="str">
        <f t="shared" si="87"/>
        <v/>
      </c>
      <c r="BJ161" s="563" t="str">
        <f t="shared" si="87"/>
        <v/>
      </c>
      <c r="BK161" s="563" t="str">
        <f t="shared" si="87"/>
        <v/>
      </c>
      <c r="BL161" s="563" t="str">
        <f t="shared" si="87"/>
        <v/>
      </c>
      <c r="BM161" s="563" t="str">
        <f t="shared" si="87"/>
        <v/>
      </c>
      <c r="BN161" s="563" t="str">
        <f t="shared" si="79"/>
        <v/>
      </c>
      <c r="BO161" s="563" t="str">
        <f t="shared" si="79"/>
        <v/>
      </c>
      <c r="BP161" s="563" t="str">
        <f t="shared" si="79"/>
        <v/>
      </c>
      <c r="BQ161" s="563" t="str">
        <f t="shared" si="79"/>
        <v/>
      </c>
      <c r="BR161" s="563" t="str">
        <f t="shared" si="80"/>
        <v/>
      </c>
      <c r="BS161" s="563" t="str">
        <f t="shared" si="80"/>
        <v/>
      </c>
      <c r="BT161" s="563" t="str">
        <f t="shared" si="80"/>
        <v/>
      </c>
      <c r="BU161" s="563" t="str">
        <f t="shared" si="80"/>
        <v/>
      </c>
      <c r="BV161" s="563" t="str">
        <f t="shared" si="81"/>
        <v/>
      </c>
      <c r="BW161" s="563" t="str">
        <f t="shared" si="81"/>
        <v/>
      </c>
      <c r="BX161" s="563" t="str">
        <f t="shared" si="81"/>
        <v/>
      </c>
      <c r="BY161" s="563" t="str">
        <f t="shared" si="81"/>
        <v/>
      </c>
      <c r="BZ161" s="563" t="str">
        <f t="shared" si="82"/>
        <v/>
      </c>
      <c r="CA161" s="563" t="str">
        <f t="shared" si="82"/>
        <v/>
      </c>
      <c r="CB161" s="563" t="str">
        <f t="shared" si="82"/>
        <v/>
      </c>
      <c r="CC161" s="563" t="str">
        <f t="shared" si="82"/>
        <v/>
      </c>
      <c r="CD161" s="563" t="str">
        <f t="shared" si="75"/>
        <v/>
      </c>
      <c r="CE161" s="563" t="str">
        <f t="shared" si="75"/>
        <v/>
      </c>
      <c r="CF161" s="563" t="str">
        <f t="shared" si="75"/>
        <v/>
      </c>
      <c r="CG161" s="563" t="str">
        <f t="shared" si="87"/>
        <v/>
      </c>
      <c r="CH161" s="445"/>
      <c r="CI161" s="563" t="str">
        <f t="shared" si="59"/>
        <v/>
      </c>
      <c r="CJ161" s="563" t="str">
        <f t="shared" si="85"/>
        <v/>
      </c>
      <c r="CK161" s="563" t="str">
        <f t="shared" si="85"/>
        <v/>
      </c>
      <c r="CL161" s="563" t="str">
        <f t="shared" si="85"/>
        <v xml:space="preserve">
</v>
      </c>
      <c r="CM161" s="563" t="str">
        <f t="shared" si="85"/>
        <v xml:space="preserve">
</v>
      </c>
      <c r="CN161" s="563" t="str">
        <f t="shared" si="85"/>
        <v xml:space="preserve">
</v>
      </c>
      <c r="CO161" s="444"/>
      <c r="CP161" s="444"/>
      <c r="CQ161" s="444"/>
      <c r="CR161" s="444"/>
      <c r="CS161" s="444"/>
      <c r="CT161" s="444"/>
      <c r="CU161" s="444"/>
      <c r="CV161" s="444"/>
      <c r="CW161" s="444"/>
      <c r="CX161" s="444"/>
      <c r="CY161" s="444"/>
      <c r="CZ161" s="444"/>
      <c r="DA161" s="444"/>
      <c r="DB161" s="444"/>
      <c r="DC161" s="444"/>
      <c r="DD161" s="444"/>
      <c r="DE161" s="444"/>
      <c r="DF161" s="444"/>
      <c r="DG161" s="444"/>
      <c r="DH161" s="444"/>
      <c r="DI161" s="444"/>
      <c r="DJ161" s="444"/>
      <c r="DK161" s="444"/>
      <c r="DL161" s="444"/>
      <c r="DM161" s="444"/>
      <c r="DN161" s="444"/>
      <c r="DO161" s="444"/>
      <c r="DP161" s="444"/>
      <c r="DQ161" s="444"/>
      <c r="DR161" s="444"/>
      <c r="DS161" s="444"/>
      <c r="DT161" s="444"/>
      <c r="DU161" s="444"/>
      <c r="DV161" s="444"/>
      <c r="DW161" s="444"/>
      <c r="DX161" s="444"/>
      <c r="DY161" s="444"/>
      <c r="DZ161" s="444"/>
      <c r="EA161" s="444"/>
      <c r="EB161" s="444"/>
      <c r="EC161" s="444"/>
      <c r="ED161" s="444"/>
      <c r="EE161" s="444"/>
      <c r="EF161" s="444"/>
      <c r="EG161" s="444"/>
      <c r="EH161" s="444"/>
      <c r="EI161" s="444"/>
      <c r="EJ161" s="444"/>
      <c r="EK161" s="444"/>
      <c r="EL161" s="444"/>
      <c r="EM161" s="444"/>
      <c r="EN161" s="444"/>
      <c r="EO161" s="444"/>
      <c r="EP161" s="444"/>
      <c r="EQ161" s="444"/>
      <c r="ER161" s="444"/>
      <c r="ES161" s="444"/>
      <c r="ET161" s="444"/>
      <c r="EU161" s="444"/>
      <c r="EV161" s="444"/>
      <c r="EW161" s="444"/>
      <c r="EX161" s="444"/>
      <c r="EY161" s="444"/>
      <c r="EZ161" s="444"/>
      <c r="FA161" s="444"/>
      <c r="FB161" s="444"/>
    </row>
    <row r="162" spans="1:158" s="463" customFormat="1" ht="55.2" hidden="1" customHeight="1">
      <c r="A162" s="659"/>
      <c r="B162" s="520"/>
      <c r="C162" s="520"/>
      <c r="D162" s="519"/>
      <c r="E162" s="520"/>
      <c r="F162" s="520"/>
      <c r="G162" s="520"/>
      <c r="H162" s="520"/>
      <c r="I162" s="520"/>
      <c r="J162" s="520"/>
      <c r="K162" s="520"/>
      <c r="L162" s="520"/>
      <c r="M162" s="520"/>
      <c r="N162" s="520"/>
      <c r="O162" s="520"/>
      <c r="P162" s="520"/>
      <c r="Q162" s="520"/>
      <c r="R162" s="520"/>
      <c r="S162" s="520"/>
      <c r="T162" s="520"/>
      <c r="U162" s="520"/>
      <c r="V162" s="520"/>
      <c r="W162" s="520"/>
      <c r="X162" s="520"/>
      <c r="Y162" s="520"/>
      <c r="Z162" s="520"/>
      <c r="AA162" s="520"/>
      <c r="AB162" s="520"/>
      <c r="AC162" s="520"/>
      <c r="AD162" s="432"/>
      <c r="AE162" s="431"/>
      <c r="AF162" s="433"/>
      <c r="AG162" s="557" t="str">
        <f t="shared" si="62"/>
        <v/>
      </c>
      <c r="AH162" s="558" t="str">
        <f t="shared" si="63"/>
        <v/>
      </c>
      <c r="AI162" s="558" t="str">
        <f t="shared" si="64"/>
        <v/>
      </c>
      <c r="AJ162" s="558" t="str">
        <f t="shared" si="65"/>
        <v/>
      </c>
      <c r="AK162" s="558" t="str">
        <f t="shared" si="66"/>
        <v/>
      </c>
      <c r="AL162" s="558" t="str">
        <f t="shared" si="67"/>
        <v/>
      </c>
      <c r="AM162" s="558" t="str">
        <f t="shared" si="68"/>
        <v/>
      </c>
      <c r="AN162" s="558" t="str">
        <f t="shared" si="69"/>
        <v/>
      </c>
      <c r="AO162" s="557" t="str">
        <f t="shared" si="70"/>
        <v/>
      </c>
      <c r="AP162" s="557" t="str">
        <f t="shared" si="71"/>
        <v/>
      </c>
      <c r="AQ162" s="445"/>
      <c r="AR162" s="559" t="str">
        <f t="shared" si="72"/>
        <v/>
      </c>
      <c r="AS162" s="560" t="str">
        <f t="shared" si="86"/>
        <v/>
      </c>
      <c r="AT162" s="561" t="str">
        <f t="shared" si="73"/>
        <v/>
      </c>
      <c r="AU162" s="561" t="str">
        <f t="shared" si="74"/>
        <v/>
      </c>
      <c r="AV162" s="444"/>
      <c r="AW162" s="558" t="str">
        <f t="shared" si="76"/>
        <v/>
      </c>
      <c r="AX162" s="557" t="str">
        <f t="shared" si="77"/>
        <v/>
      </c>
      <c r="AY162" s="557" t="str">
        <f t="shared" si="78"/>
        <v/>
      </c>
      <c r="AZ162" s="444"/>
      <c r="BA162" s="562" t="str">
        <f t="shared" si="83"/>
        <v/>
      </c>
      <c r="BB162" s="445"/>
      <c r="BC162" s="563" t="str">
        <f t="shared" si="87"/>
        <v/>
      </c>
      <c r="BD162" s="563" t="str">
        <f t="shared" si="87"/>
        <v/>
      </c>
      <c r="BE162" s="563" t="str">
        <f t="shared" si="87"/>
        <v/>
      </c>
      <c r="BF162" s="563" t="str">
        <f t="shared" si="87"/>
        <v/>
      </c>
      <c r="BG162" s="563" t="str">
        <f t="shared" si="87"/>
        <v/>
      </c>
      <c r="BH162" s="563" t="str">
        <f t="shared" si="87"/>
        <v/>
      </c>
      <c r="BI162" s="563" t="str">
        <f t="shared" si="87"/>
        <v/>
      </c>
      <c r="BJ162" s="563" t="str">
        <f t="shared" si="87"/>
        <v/>
      </c>
      <c r="BK162" s="563" t="str">
        <f t="shared" si="87"/>
        <v/>
      </c>
      <c r="BL162" s="563" t="str">
        <f t="shared" si="87"/>
        <v/>
      </c>
      <c r="BM162" s="563" t="str">
        <f t="shared" si="87"/>
        <v/>
      </c>
      <c r="BN162" s="563" t="str">
        <f t="shared" si="79"/>
        <v/>
      </c>
      <c r="BO162" s="563" t="str">
        <f t="shared" si="79"/>
        <v/>
      </c>
      <c r="BP162" s="563" t="str">
        <f t="shared" si="79"/>
        <v/>
      </c>
      <c r="BQ162" s="563" t="str">
        <f t="shared" si="79"/>
        <v/>
      </c>
      <c r="BR162" s="563" t="str">
        <f t="shared" si="80"/>
        <v/>
      </c>
      <c r="BS162" s="563" t="str">
        <f t="shared" si="80"/>
        <v/>
      </c>
      <c r="BT162" s="563" t="str">
        <f t="shared" si="80"/>
        <v/>
      </c>
      <c r="BU162" s="563" t="str">
        <f t="shared" si="80"/>
        <v/>
      </c>
      <c r="BV162" s="563" t="str">
        <f t="shared" si="81"/>
        <v/>
      </c>
      <c r="BW162" s="563" t="str">
        <f t="shared" si="81"/>
        <v/>
      </c>
      <c r="BX162" s="563" t="str">
        <f t="shared" si="81"/>
        <v/>
      </c>
      <c r="BY162" s="563" t="str">
        <f t="shared" si="81"/>
        <v/>
      </c>
      <c r="BZ162" s="563" t="str">
        <f t="shared" si="82"/>
        <v/>
      </c>
      <c r="CA162" s="563" t="str">
        <f t="shared" si="82"/>
        <v/>
      </c>
      <c r="CB162" s="563" t="str">
        <f t="shared" si="82"/>
        <v/>
      </c>
      <c r="CC162" s="563" t="str">
        <f t="shared" si="82"/>
        <v/>
      </c>
      <c r="CD162" s="563" t="str">
        <f t="shared" si="75"/>
        <v/>
      </c>
      <c r="CE162" s="563" t="str">
        <f t="shared" si="75"/>
        <v/>
      </c>
      <c r="CF162" s="563" t="str">
        <f t="shared" si="75"/>
        <v/>
      </c>
      <c r="CG162" s="563" t="str">
        <f t="shared" si="87"/>
        <v/>
      </c>
      <c r="CH162" s="445"/>
      <c r="CI162" s="563" t="str">
        <f t="shared" si="59"/>
        <v/>
      </c>
      <c r="CJ162" s="563" t="str">
        <f t="shared" si="85"/>
        <v/>
      </c>
      <c r="CK162" s="563" t="str">
        <f t="shared" si="85"/>
        <v/>
      </c>
      <c r="CL162" s="563" t="str">
        <f t="shared" si="85"/>
        <v xml:space="preserve">
</v>
      </c>
      <c r="CM162" s="563" t="str">
        <f t="shared" si="85"/>
        <v xml:space="preserve">
</v>
      </c>
      <c r="CN162" s="563" t="str">
        <f t="shared" si="85"/>
        <v xml:space="preserve">
</v>
      </c>
      <c r="CO162" s="444"/>
      <c r="CP162" s="444"/>
      <c r="CQ162" s="444"/>
      <c r="CR162" s="444"/>
      <c r="CS162" s="444"/>
      <c r="CT162" s="444"/>
      <c r="CU162" s="444"/>
      <c r="CV162" s="444"/>
      <c r="CW162" s="444"/>
      <c r="CX162" s="444"/>
      <c r="CY162" s="444"/>
      <c r="CZ162" s="444"/>
      <c r="DA162" s="444"/>
      <c r="DB162" s="444"/>
      <c r="DC162" s="444"/>
      <c r="DD162" s="444"/>
      <c r="DE162" s="444"/>
      <c r="DF162" s="444"/>
      <c r="DG162" s="444"/>
      <c r="DH162" s="444"/>
      <c r="DI162" s="444"/>
      <c r="DJ162" s="444"/>
      <c r="DK162" s="444"/>
      <c r="DL162" s="444"/>
      <c r="DM162" s="444"/>
      <c r="DN162" s="444"/>
      <c r="DO162" s="444"/>
      <c r="DP162" s="444"/>
      <c r="DQ162" s="444"/>
      <c r="DR162" s="444"/>
      <c r="DS162" s="444"/>
      <c r="DT162" s="444"/>
      <c r="DU162" s="444"/>
      <c r="DV162" s="444"/>
      <c r="DW162" s="444"/>
      <c r="DX162" s="444"/>
      <c r="DY162" s="444"/>
      <c r="DZ162" s="444"/>
      <c r="EA162" s="444"/>
      <c r="EB162" s="444"/>
      <c r="EC162" s="444"/>
      <c r="ED162" s="444"/>
      <c r="EE162" s="444"/>
      <c r="EF162" s="444"/>
      <c r="EG162" s="444"/>
      <c r="EH162" s="444"/>
      <c r="EI162" s="444"/>
      <c r="EJ162" s="444"/>
      <c r="EK162" s="444"/>
      <c r="EL162" s="444"/>
      <c r="EM162" s="444"/>
      <c r="EN162" s="444"/>
      <c r="EO162" s="444"/>
      <c r="EP162" s="444"/>
      <c r="EQ162" s="444"/>
      <c r="ER162" s="444"/>
      <c r="ES162" s="444"/>
      <c r="ET162" s="444"/>
      <c r="EU162" s="444"/>
      <c r="EV162" s="444"/>
      <c r="EW162" s="444"/>
      <c r="EX162" s="444"/>
      <c r="EY162" s="444"/>
      <c r="EZ162" s="444"/>
      <c r="FA162" s="444"/>
      <c r="FB162" s="444"/>
    </row>
    <row r="163" spans="1:158" s="434" customFormat="1" ht="55.2" hidden="1" customHeight="1">
      <c r="A163" s="659"/>
      <c r="B163" s="520"/>
      <c r="C163" s="520"/>
      <c r="D163" s="519"/>
      <c r="E163" s="520"/>
      <c r="F163" s="520"/>
      <c r="G163" s="520"/>
      <c r="H163" s="520"/>
      <c r="I163" s="520"/>
      <c r="J163" s="520"/>
      <c r="K163" s="520"/>
      <c r="L163" s="520"/>
      <c r="M163" s="520"/>
      <c r="N163" s="520"/>
      <c r="O163" s="520"/>
      <c r="P163" s="520"/>
      <c r="Q163" s="520"/>
      <c r="R163" s="520"/>
      <c r="S163" s="520"/>
      <c r="T163" s="520"/>
      <c r="U163" s="520"/>
      <c r="V163" s="520"/>
      <c r="W163" s="520"/>
      <c r="X163" s="520"/>
      <c r="Y163" s="520"/>
      <c r="Z163" s="520"/>
      <c r="AA163" s="520"/>
      <c r="AB163" s="520"/>
      <c r="AC163" s="520"/>
      <c r="AD163" s="432"/>
      <c r="AE163" s="431"/>
      <c r="AF163" s="433"/>
      <c r="AG163" s="557" t="str">
        <f t="shared" si="62"/>
        <v/>
      </c>
      <c r="AH163" s="558" t="str">
        <f t="shared" si="63"/>
        <v/>
      </c>
      <c r="AI163" s="558" t="str">
        <f t="shared" si="64"/>
        <v/>
      </c>
      <c r="AJ163" s="558" t="str">
        <f t="shared" si="65"/>
        <v/>
      </c>
      <c r="AK163" s="558" t="str">
        <f t="shared" si="66"/>
        <v/>
      </c>
      <c r="AL163" s="558" t="str">
        <f t="shared" si="67"/>
        <v/>
      </c>
      <c r="AM163" s="558" t="str">
        <f t="shared" si="68"/>
        <v/>
      </c>
      <c r="AN163" s="558" t="str">
        <f t="shared" si="69"/>
        <v/>
      </c>
      <c r="AO163" s="557" t="str">
        <f t="shared" si="70"/>
        <v/>
      </c>
      <c r="AP163" s="557" t="str">
        <f t="shared" si="71"/>
        <v/>
      </c>
      <c r="AQ163" s="445"/>
      <c r="AR163" s="559" t="str">
        <f t="shared" si="72"/>
        <v/>
      </c>
      <c r="AS163" s="560" t="str">
        <f t="shared" si="86"/>
        <v/>
      </c>
      <c r="AT163" s="561" t="str">
        <f t="shared" si="73"/>
        <v/>
      </c>
      <c r="AU163" s="561" t="str">
        <f t="shared" si="74"/>
        <v/>
      </c>
      <c r="AV163" s="444"/>
      <c r="AW163" s="558" t="str">
        <f t="shared" si="76"/>
        <v/>
      </c>
      <c r="AX163" s="557" t="str">
        <f t="shared" si="77"/>
        <v/>
      </c>
      <c r="AY163" s="557" t="str">
        <f t="shared" si="78"/>
        <v/>
      </c>
      <c r="AZ163" s="444"/>
      <c r="BA163" s="562" t="str">
        <f t="shared" si="83"/>
        <v/>
      </c>
      <c r="BB163" s="445"/>
      <c r="BC163" s="563" t="str">
        <f t="shared" si="87"/>
        <v/>
      </c>
      <c r="BD163" s="563" t="str">
        <f t="shared" si="87"/>
        <v/>
      </c>
      <c r="BE163" s="563" t="str">
        <f t="shared" si="87"/>
        <v/>
      </c>
      <c r="BF163" s="563" t="str">
        <f t="shared" si="87"/>
        <v/>
      </c>
      <c r="BG163" s="563" t="str">
        <f t="shared" si="87"/>
        <v/>
      </c>
      <c r="BH163" s="563" t="str">
        <f t="shared" si="87"/>
        <v/>
      </c>
      <c r="BI163" s="563" t="str">
        <f t="shared" si="87"/>
        <v/>
      </c>
      <c r="BJ163" s="563" t="str">
        <f t="shared" si="87"/>
        <v/>
      </c>
      <c r="BK163" s="563" t="str">
        <f t="shared" si="87"/>
        <v/>
      </c>
      <c r="BL163" s="563" t="str">
        <f t="shared" si="87"/>
        <v/>
      </c>
      <c r="BM163" s="563" t="str">
        <f t="shared" si="87"/>
        <v/>
      </c>
      <c r="BN163" s="563" t="str">
        <f t="shared" si="79"/>
        <v/>
      </c>
      <c r="BO163" s="563" t="str">
        <f t="shared" si="79"/>
        <v/>
      </c>
      <c r="BP163" s="563" t="str">
        <f t="shared" si="79"/>
        <v/>
      </c>
      <c r="BQ163" s="563" t="str">
        <f t="shared" si="79"/>
        <v/>
      </c>
      <c r="BR163" s="563" t="str">
        <f t="shared" si="80"/>
        <v/>
      </c>
      <c r="BS163" s="563" t="str">
        <f t="shared" si="80"/>
        <v/>
      </c>
      <c r="BT163" s="563" t="str">
        <f t="shared" si="80"/>
        <v/>
      </c>
      <c r="BU163" s="563" t="str">
        <f t="shared" si="80"/>
        <v/>
      </c>
      <c r="BV163" s="563" t="str">
        <f t="shared" si="81"/>
        <v/>
      </c>
      <c r="BW163" s="563" t="str">
        <f t="shared" si="81"/>
        <v/>
      </c>
      <c r="BX163" s="563" t="str">
        <f t="shared" si="81"/>
        <v/>
      </c>
      <c r="BY163" s="563" t="str">
        <f t="shared" si="81"/>
        <v/>
      </c>
      <c r="BZ163" s="563" t="str">
        <f t="shared" si="82"/>
        <v/>
      </c>
      <c r="CA163" s="563" t="str">
        <f t="shared" si="82"/>
        <v/>
      </c>
      <c r="CB163" s="563" t="str">
        <f t="shared" si="82"/>
        <v/>
      </c>
      <c r="CC163" s="563" t="str">
        <f t="shared" si="82"/>
        <v/>
      </c>
      <c r="CD163" s="563" t="str">
        <f t="shared" si="75"/>
        <v/>
      </c>
      <c r="CE163" s="563" t="str">
        <f t="shared" si="75"/>
        <v/>
      </c>
      <c r="CF163" s="563" t="str">
        <f t="shared" si="75"/>
        <v/>
      </c>
      <c r="CG163" s="563" t="str">
        <f t="shared" si="87"/>
        <v/>
      </c>
      <c r="CH163" s="445"/>
      <c r="CI163" s="563" t="str">
        <f t="shared" si="59"/>
        <v/>
      </c>
      <c r="CJ163" s="563" t="str">
        <f t="shared" si="85"/>
        <v/>
      </c>
      <c r="CK163" s="563" t="str">
        <f t="shared" si="85"/>
        <v/>
      </c>
      <c r="CL163" s="563" t="str">
        <f t="shared" si="85"/>
        <v xml:space="preserve">
</v>
      </c>
      <c r="CM163" s="563" t="str">
        <f t="shared" si="85"/>
        <v xml:space="preserve">
</v>
      </c>
      <c r="CN163" s="563" t="str">
        <f t="shared" si="85"/>
        <v xml:space="preserve">
</v>
      </c>
      <c r="CO163" s="445"/>
      <c r="CP163" s="445"/>
      <c r="CQ163" s="445"/>
      <c r="CR163" s="445"/>
      <c r="CS163" s="445"/>
      <c r="CT163" s="445"/>
      <c r="CU163" s="445"/>
      <c r="CV163" s="445"/>
      <c r="CW163" s="445"/>
      <c r="CX163" s="445"/>
      <c r="CY163" s="445"/>
      <c r="CZ163" s="445"/>
      <c r="DA163" s="445"/>
      <c r="DB163" s="445"/>
      <c r="DC163" s="445"/>
      <c r="DD163" s="445"/>
      <c r="DE163" s="445"/>
      <c r="DF163" s="445"/>
      <c r="DG163" s="445"/>
      <c r="DH163" s="445"/>
      <c r="DI163" s="445"/>
      <c r="DJ163" s="445"/>
      <c r="DK163" s="445"/>
      <c r="DL163" s="445"/>
      <c r="DM163" s="445"/>
      <c r="DN163" s="445"/>
      <c r="DO163" s="445"/>
      <c r="DP163" s="445"/>
      <c r="DQ163" s="445"/>
      <c r="DR163" s="445"/>
      <c r="DS163" s="445"/>
      <c r="DT163" s="445"/>
      <c r="DU163" s="445"/>
      <c r="DV163" s="445"/>
      <c r="DW163" s="445"/>
      <c r="DX163" s="445"/>
      <c r="DY163" s="445"/>
      <c r="DZ163" s="445"/>
      <c r="EA163" s="445"/>
      <c r="EB163" s="445"/>
      <c r="EC163" s="445"/>
      <c r="ED163" s="445"/>
      <c r="EE163" s="445"/>
      <c r="EF163" s="445"/>
      <c r="EG163" s="445"/>
      <c r="EH163" s="445"/>
      <c r="EI163" s="445"/>
      <c r="EJ163" s="445"/>
      <c r="EK163" s="445"/>
      <c r="EL163" s="445"/>
      <c r="EM163" s="445"/>
      <c r="EN163" s="445"/>
      <c r="EO163" s="445"/>
      <c r="EP163" s="445"/>
      <c r="EQ163" s="445"/>
      <c r="ER163" s="445"/>
      <c r="ES163" s="445"/>
      <c r="ET163" s="445"/>
      <c r="EU163" s="445"/>
      <c r="EV163" s="445"/>
      <c r="EW163" s="445"/>
      <c r="EX163" s="445"/>
      <c r="EY163" s="445"/>
      <c r="EZ163" s="445"/>
      <c r="FA163" s="445"/>
      <c r="FB163" s="445"/>
    </row>
    <row r="164" spans="1:158" s="434" customFormat="1" ht="55.2" hidden="1" customHeight="1">
      <c r="A164" s="659"/>
      <c r="B164" s="520"/>
      <c r="C164" s="520"/>
      <c r="D164" s="519"/>
      <c r="E164" s="520"/>
      <c r="F164" s="520"/>
      <c r="G164" s="520"/>
      <c r="H164" s="520"/>
      <c r="I164" s="520"/>
      <c r="J164" s="520"/>
      <c r="K164" s="520"/>
      <c r="L164" s="520"/>
      <c r="M164" s="520"/>
      <c r="N164" s="520"/>
      <c r="O164" s="520"/>
      <c r="P164" s="520"/>
      <c r="Q164" s="520"/>
      <c r="R164" s="520"/>
      <c r="S164" s="520"/>
      <c r="T164" s="520"/>
      <c r="U164" s="520"/>
      <c r="V164" s="520"/>
      <c r="W164" s="520"/>
      <c r="X164" s="520"/>
      <c r="Y164" s="520"/>
      <c r="Z164" s="520"/>
      <c r="AA164" s="520"/>
      <c r="AB164" s="520"/>
      <c r="AC164" s="520"/>
      <c r="AD164" s="432"/>
      <c r="AE164" s="431"/>
      <c r="AF164" s="433"/>
      <c r="AG164" s="557" t="str">
        <f t="shared" si="62"/>
        <v/>
      </c>
      <c r="AH164" s="558" t="str">
        <f t="shared" si="63"/>
        <v/>
      </c>
      <c r="AI164" s="558" t="str">
        <f t="shared" si="64"/>
        <v/>
      </c>
      <c r="AJ164" s="558" t="str">
        <f t="shared" si="65"/>
        <v/>
      </c>
      <c r="AK164" s="558" t="str">
        <f t="shared" si="66"/>
        <v/>
      </c>
      <c r="AL164" s="558" t="str">
        <f t="shared" si="67"/>
        <v/>
      </c>
      <c r="AM164" s="558" t="str">
        <f t="shared" si="68"/>
        <v/>
      </c>
      <c r="AN164" s="558" t="str">
        <f t="shared" si="69"/>
        <v/>
      </c>
      <c r="AO164" s="557" t="str">
        <f t="shared" si="70"/>
        <v/>
      </c>
      <c r="AP164" s="557" t="str">
        <f t="shared" si="71"/>
        <v/>
      </c>
      <c r="AQ164" s="445"/>
      <c r="AR164" s="559" t="str">
        <f t="shared" si="72"/>
        <v/>
      </c>
      <c r="AS164" s="560" t="str">
        <f t="shared" si="86"/>
        <v/>
      </c>
      <c r="AT164" s="561" t="str">
        <f t="shared" si="73"/>
        <v/>
      </c>
      <c r="AU164" s="561" t="str">
        <f t="shared" si="74"/>
        <v/>
      </c>
      <c r="AV164" s="444"/>
      <c r="AW164" s="558" t="str">
        <f t="shared" si="76"/>
        <v/>
      </c>
      <c r="AX164" s="557" t="str">
        <f t="shared" si="77"/>
        <v/>
      </c>
      <c r="AY164" s="557" t="str">
        <f t="shared" si="78"/>
        <v/>
      </c>
      <c r="AZ164" s="444"/>
      <c r="BA164" s="562" t="str">
        <f t="shared" si="83"/>
        <v/>
      </c>
      <c r="BB164" s="445"/>
      <c r="BC164" s="563" t="str">
        <f t="shared" si="87"/>
        <v/>
      </c>
      <c r="BD164" s="563" t="str">
        <f t="shared" si="87"/>
        <v/>
      </c>
      <c r="BE164" s="563" t="str">
        <f t="shared" si="87"/>
        <v/>
      </c>
      <c r="BF164" s="563" t="str">
        <f t="shared" si="87"/>
        <v/>
      </c>
      <c r="BG164" s="563" t="str">
        <f t="shared" si="87"/>
        <v/>
      </c>
      <c r="BH164" s="563" t="str">
        <f t="shared" si="87"/>
        <v/>
      </c>
      <c r="BI164" s="563" t="str">
        <f t="shared" si="87"/>
        <v/>
      </c>
      <c r="BJ164" s="563" t="str">
        <f t="shared" si="87"/>
        <v/>
      </c>
      <c r="BK164" s="563" t="str">
        <f t="shared" si="87"/>
        <v/>
      </c>
      <c r="BL164" s="563" t="str">
        <f t="shared" si="87"/>
        <v/>
      </c>
      <c r="BM164" s="563" t="str">
        <f t="shared" si="87"/>
        <v/>
      </c>
      <c r="BN164" s="563" t="str">
        <f t="shared" si="79"/>
        <v/>
      </c>
      <c r="BO164" s="563" t="str">
        <f t="shared" si="79"/>
        <v/>
      </c>
      <c r="BP164" s="563" t="str">
        <f t="shared" si="79"/>
        <v/>
      </c>
      <c r="BQ164" s="563" t="str">
        <f t="shared" si="79"/>
        <v/>
      </c>
      <c r="BR164" s="563" t="str">
        <f t="shared" si="80"/>
        <v/>
      </c>
      <c r="BS164" s="563" t="str">
        <f t="shared" si="80"/>
        <v/>
      </c>
      <c r="BT164" s="563" t="str">
        <f t="shared" si="80"/>
        <v/>
      </c>
      <c r="BU164" s="563" t="str">
        <f t="shared" si="80"/>
        <v/>
      </c>
      <c r="BV164" s="563" t="str">
        <f t="shared" si="81"/>
        <v/>
      </c>
      <c r="BW164" s="563" t="str">
        <f t="shared" si="81"/>
        <v/>
      </c>
      <c r="BX164" s="563" t="str">
        <f t="shared" si="81"/>
        <v/>
      </c>
      <c r="BY164" s="563" t="str">
        <f t="shared" si="81"/>
        <v/>
      </c>
      <c r="BZ164" s="563" t="str">
        <f t="shared" si="82"/>
        <v/>
      </c>
      <c r="CA164" s="563" t="str">
        <f t="shared" si="82"/>
        <v/>
      </c>
      <c r="CB164" s="563" t="str">
        <f t="shared" si="82"/>
        <v/>
      </c>
      <c r="CC164" s="563" t="str">
        <f t="shared" si="82"/>
        <v/>
      </c>
      <c r="CD164" s="563" t="str">
        <f t="shared" si="75"/>
        <v/>
      </c>
      <c r="CE164" s="563" t="str">
        <f t="shared" si="75"/>
        <v/>
      </c>
      <c r="CF164" s="563" t="str">
        <f t="shared" si="75"/>
        <v/>
      </c>
      <c r="CG164" s="563" t="str">
        <f t="shared" si="87"/>
        <v/>
      </c>
      <c r="CH164" s="445"/>
      <c r="CI164" s="563" t="str">
        <f t="shared" si="59"/>
        <v/>
      </c>
      <c r="CJ164" s="563" t="str">
        <f t="shared" si="85"/>
        <v/>
      </c>
      <c r="CK164" s="563" t="str">
        <f t="shared" si="85"/>
        <v/>
      </c>
      <c r="CL164" s="563" t="str">
        <f t="shared" si="85"/>
        <v xml:space="preserve">
</v>
      </c>
      <c r="CM164" s="563" t="str">
        <f t="shared" si="85"/>
        <v xml:space="preserve">
</v>
      </c>
      <c r="CN164" s="563" t="str">
        <f t="shared" si="85"/>
        <v xml:space="preserve">
</v>
      </c>
      <c r="CO164" s="445"/>
      <c r="CP164" s="445"/>
      <c r="CQ164" s="445"/>
      <c r="CR164" s="445"/>
      <c r="CS164" s="445"/>
      <c r="CT164" s="445"/>
      <c r="CU164" s="445"/>
      <c r="CV164" s="445"/>
      <c r="CW164" s="445"/>
      <c r="CX164" s="445"/>
      <c r="CY164" s="445"/>
      <c r="CZ164" s="445"/>
      <c r="DA164" s="445"/>
      <c r="DB164" s="445"/>
      <c r="DC164" s="445"/>
      <c r="DD164" s="445"/>
      <c r="DE164" s="445"/>
      <c r="DF164" s="445"/>
      <c r="DG164" s="445"/>
      <c r="DH164" s="445"/>
      <c r="DI164" s="445"/>
      <c r="DJ164" s="445"/>
      <c r="DK164" s="445"/>
      <c r="DL164" s="445"/>
      <c r="DM164" s="445"/>
      <c r="DN164" s="445"/>
      <c r="DO164" s="445"/>
      <c r="DP164" s="445"/>
      <c r="DQ164" s="445"/>
      <c r="DR164" s="445"/>
      <c r="DS164" s="445"/>
      <c r="DT164" s="445"/>
      <c r="DU164" s="445"/>
      <c r="DV164" s="445"/>
      <c r="DW164" s="445"/>
      <c r="DX164" s="445"/>
      <c r="DY164" s="445"/>
      <c r="DZ164" s="445"/>
      <c r="EA164" s="445"/>
      <c r="EB164" s="445"/>
      <c r="EC164" s="445"/>
      <c r="ED164" s="445"/>
      <c r="EE164" s="445"/>
      <c r="EF164" s="445"/>
      <c r="EG164" s="445"/>
      <c r="EH164" s="445"/>
      <c r="EI164" s="445"/>
      <c r="EJ164" s="445"/>
      <c r="EK164" s="445"/>
      <c r="EL164" s="445"/>
      <c r="EM164" s="445"/>
      <c r="EN164" s="445"/>
      <c r="EO164" s="445"/>
      <c r="EP164" s="445"/>
      <c r="EQ164" s="445"/>
      <c r="ER164" s="445"/>
      <c r="ES164" s="445"/>
      <c r="ET164" s="445"/>
      <c r="EU164" s="445"/>
      <c r="EV164" s="445"/>
      <c r="EW164" s="445"/>
      <c r="EX164" s="445"/>
      <c r="EY164" s="445"/>
      <c r="EZ164" s="445"/>
      <c r="FA164" s="445"/>
      <c r="FB164" s="445"/>
    </row>
    <row r="165" spans="1:158" s="434" customFormat="1" ht="55.2" hidden="1" customHeight="1">
      <c r="A165" s="659"/>
      <c r="B165" s="520"/>
      <c r="C165" s="520"/>
      <c r="D165" s="519"/>
      <c r="E165" s="520"/>
      <c r="F165" s="520"/>
      <c r="G165" s="520"/>
      <c r="H165" s="520"/>
      <c r="I165" s="520"/>
      <c r="J165" s="520"/>
      <c r="K165" s="520"/>
      <c r="L165" s="520"/>
      <c r="M165" s="520"/>
      <c r="N165" s="520"/>
      <c r="O165" s="520"/>
      <c r="P165" s="520"/>
      <c r="Q165" s="520"/>
      <c r="R165" s="520"/>
      <c r="S165" s="520"/>
      <c r="T165" s="520"/>
      <c r="U165" s="520"/>
      <c r="V165" s="520"/>
      <c r="W165" s="520"/>
      <c r="X165" s="520"/>
      <c r="Y165" s="520"/>
      <c r="Z165" s="520"/>
      <c r="AA165" s="520"/>
      <c r="AB165" s="520"/>
      <c r="AC165" s="520"/>
      <c r="AD165" s="432"/>
      <c r="AE165" s="431"/>
      <c r="AF165" s="433"/>
      <c r="AG165" s="557" t="str">
        <f t="shared" si="62"/>
        <v/>
      </c>
      <c r="AH165" s="558" t="str">
        <f t="shared" si="63"/>
        <v/>
      </c>
      <c r="AI165" s="558" t="str">
        <f t="shared" si="64"/>
        <v/>
      </c>
      <c r="AJ165" s="558" t="str">
        <f t="shared" si="65"/>
        <v/>
      </c>
      <c r="AK165" s="558" t="str">
        <f t="shared" si="66"/>
        <v/>
      </c>
      <c r="AL165" s="558" t="str">
        <f t="shared" si="67"/>
        <v/>
      </c>
      <c r="AM165" s="558" t="str">
        <f t="shared" si="68"/>
        <v/>
      </c>
      <c r="AN165" s="558" t="str">
        <f t="shared" si="69"/>
        <v/>
      </c>
      <c r="AO165" s="557" t="str">
        <f t="shared" si="70"/>
        <v/>
      </c>
      <c r="AP165" s="557" t="str">
        <f t="shared" si="71"/>
        <v/>
      </c>
      <c r="AQ165" s="445"/>
      <c r="AR165" s="559" t="str">
        <f t="shared" si="72"/>
        <v/>
      </c>
      <c r="AS165" s="560" t="str">
        <f t="shared" si="86"/>
        <v/>
      </c>
      <c r="AT165" s="561" t="str">
        <f t="shared" si="73"/>
        <v/>
      </c>
      <c r="AU165" s="561" t="str">
        <f t="shared" si="74"/>
        <v/>
      </c>
      <c r="AV165" s="444"/>
      <c r="AW165" s="558" t="str">
        <f t="shared" si="76"/>
        <v/>
      </c>
      <c r="AX165" s="557" t="str">
        <f t="shared" si="77"/>
        <v/>
      </c>
      <c r="AY165" s="557" t="str">
        <f t="shared" si="78"/>
        <v/>
      </c>
      <c r="AZ165" s="444"/>
      <c r="BA165" s="562" t="str">
        <f t="shared" si="83"/>
        <v/>
      </c>
      <c r="BB165" s="445"/>
      <c r="BC165" s="563" t="str">
        <f t="shared" si="87"/>
        <v/>
      </c>
      <c r="BD165" s="563" t="str">
        <f t="shared" si="87"/>
        <v/>
      </c>
      <c r="BE165" s="563" t="str">
        <f t="shared" si="87"/>
        <v/>
      </c>
      <c r="BF165" s="563" t="str">
        <f t="shared" si="87"/>
        <v/>
      </c>
      <c r="BG165" s="563" t="str">
        <f t="shared" si="87"/>
        <v/>
      </c>
      <c r="BH165" s="563" t="str">
        <f t="shared" si="87"/>
        <v/>
      </c>
      <c r="BI165" s="563" t="str">
        <f t="shared" si="87"/>
        <v/>
      </c>
      <c r="BJ165" s="563" t="str">
        <f t="shared" si="87"/>
        <v/>
      </c>
      <c r="BK165" s="563" t="str">
        <f t="shared" si="87"/>
        <v/>
      </c>
      <c r="BL165" s="563" t="str">
        <f t="shared" si="87"/>
        <v/>
      </c>
      <c r="BM165" s="563" t="str">
        <f t="shared" si="87"/>
        <v/>
      </c>
      <c r="BN165" s="563" t="str">
        <f t="shared" si="79"/>
        <v/>
      </c>
      <c r="BO165" s="563" t="str">
        <f t="shared" si="79"/>
        <v/>
      </c>
      <c r="BP165" s="563" t="str">
        <f t="shared" si="79"/>
        <v/>
      </c>
      <c r="BQ165" s="563" t="str">
        <f t="shared" si="79"/>
        <v/>
      </c>
      <c r="BR165" s="563" t="str">
        <f t="shared" si="80"/>
        <v/>
      </c>
      <c r="BS165" s="563" t="str">
        <f t="shared" si="80"/>
        <v/>
      </c>
      <c r="BT165" s="563" t="str">
        <f t="shared" si="80"/>
        <v/>
      </c>
      <c r="BU165" s="563" t="str">
        <f t="shared" si="80"/>
        <v/>
      </c>
      <c r="BV165" s="563" t="str">
        <f t="shared" si="81"/>
        <v/>
      </c>
      <c r="BW165" s="563" t="str">
        <f t="shared" si="81"/>
        <v/>
      </c>
      <c r="BX165" s="563" t="str">
        <f t="shared" si="81"/>
        <v/>
      </c>
      <c r="BY165" s="563" t="str">
        <f t="shared" si="81"/>
        <v/>
      </c>
      <c r="BZ165" s="563" t="str">
        <f t="shared" si="82"/>
        <v/>
      </c>
      <c r="CA165" s="563" t="str">
        <f t="shared" si="82"/>
        <v/>
      </c>
      <c r="CB165" s="563" t="str">
        <f t="shared" si="82"/>
        <v/>
      </c>
      <c r="CC165" s="563" t="str">
        <f t="shared" si="82"/>
        <v/>
      </c>
      <c r="CD165" s="563" t="str">
        <f t="shared" si="75"/>
        <v/>
      </c>
      <c r="CE165" s="563" t="str">
        <f t="shared" si="75"/>
        <v/>
      </c>
      <c r="CF165" s="563" t="str">
        <f t="shared" si="75"/>
        <v/>
      </c>
      <c r="CG165" s="563" t="str">
        <f t="shared" si="87"/>
        <v/>
      </c>
      <c r="CH165" s="445"/>
      <c r="CI165" s="563" t="str">
        <f t="shared" si="59"/>
        <v/>
      </c>
      <c r="CJ165" s="563" t="str">
        <f t="shared" si="85"/>
        <v/>
      </c>
      <c r="CK165" s="563" t="str">
        <f t="shared" si="85"/>
        <v/>
      </c>
      <c r="CL165" s="563" t="str">
        <f t="shared" si="85"/>
        <v xml:space="preserve">
</v>
      </c>
      <c r="CM165" s="563" t="str">
        <f t="shared" si="85"/>
        <v xml:space="preserve">
</v>
      </c>
      <c r="CN165" s="563" t="str">
        <f t="shared" si="85"/>
        <v xml:space="preserve">
</v>
      </c>
      <c r="CO165" s="445"/>
      <c r="CP165" s="445"/>
      <c r="CQ165" s="445"/>
      <c r="CR165" s="445"/>
      <c r="CS165" s="445"/>
      <c r="CT165" s="445"/>
      <c r="CU165" s="445"/>
      <c r="CV165" s="445"/>
      <c r="CW165" s="445"/>
      <c r="CX165" s="445"/>
      <c r="CY165" s="445"/>
      <c r="CZ165" s="445"/>
      <c r="DA165" s="445"/>
      <c r="DB165" s="445"/>
      <c r="DC165" s="445"/>
      <c r="DD165" s="445"/>
      <c r="DE165" s="445"/>
      <c r="DF165" s="445"/>
      <c r="DG165" s="445"/>
      <c r="DH165" s="445"/>
      <c r="DI165" s="445"/>
      <c r="DJ165" s="445"/>
      <c r="DK165" s="445"/>
      <c r="DL165" s="445"/>
      <c r="DM165" s="445"/>
      <c r="DN165" s="445"/>
      <c r="DO165" s="445"/>
      <c r="DP165" s="445"/>
      <c r="DQ165" s="445"/>
      <c r="DR165" s="445"/>
      <c r="DS165" s="445"/>
      <c r="DT165" s="445"/>
      <c r="DU165" s="445"/>
      <c r="DV165" s="445"/>
      <c r="DW165" s="445"/>
      <c r="DX165" s="445"/>
      <c r="DY165" s="445"/>
      <c r="DZ165" s="445"/>
      <c r="EA165" s="445"/>
      <c r="EB165" s="445"/>
      <c r="EC165" s="445"/>
      <c r="ED165" s="445"/>
      <c r="EE165" s="445"/>
      <c r="EF165" s="445"/>
      <c r="EG165" s="445"/>
      <c r="EH165" s="445"/>
      <c r="EI165" s="445"/>
      <c r="EJ165" s="445"/>
      <c r="EK165" s="445"/>
      <c r="EL165" s="445"/>
      <c r="EM165" s="445"/>
      <c r="EN165" s="445"/>
      <c r="EO165" s="445"/>
      <c r="EP165" s="445"/>
      <c r="EQ165" s="445"/>
      <c r="ER165" s="445"/>
      <c r="ES165" s="445"/>
      <c r="ET165" s="445"/>
      <c r="EU165" s="445"/>
      <c r="EV165" s="445"/>
      <c r="EW165" s="445"/>
      <c r="EX165" s="445"/>
      <c r="EY165" s="445"/>
      <c r="EZ165" s="445"/>
      <c r="FA165" s="445"/>
      <c r="FB165" s="445"/>
    </row>
    <row r="166" spans="1:158" s="463" customFormat="1" ht="55.2" hidden="1" customHeight="1">
      <c r="A166" s="659"/>
      <c r="B166" s="520"/>
      <c r="C166" s="520"/>
      <c r="D166" s="519"/>
      <c r="E166" s="520"/>
      <c r="F166" s="520"/>
      <c r="G166" s="520"/>
      <c r="H166" s="520"/>
      <c r="I166" s="520"/>
      <c r="J166" s="520"/>
      <c r="K166" s="520"/>
      <c r="L166" s="520"/>
      <c r="M166" s="520"/>
      <c r="N166" s="520"/>
      <c r="O166" s="520"/>
      <c r="P166" s="520"/>
      <c r="Q166" s="520"/>
      <c r="R166" s="520"/>
      <c r="S166" s="520"/>
      <c r="T166" s="520"/>
      <c r="U166" s="520"/>
      <c r="V166" s="520"/>
      <c r="W166" s="520"/>
      <c r="X166" s="520"/>
      <c r="Y166" s="520"/>
      <c r="Z166" s="520"/>
      <c r="AA166" s="520"/>
      <c r="AB166" s="520"/>
      <c r="AC166" s="520"/>
      <c r="AD166" s="432"/>
      <c r="AE166" s="431"/>
      <c r="AF166" s="433"/>
      <c r="AG166" s="557" t="str">
        <f t="shared" si="62"/>
        <v/>
      </c>
      <c r="AH166" s="558" t="str">
        <f t="shared" si="63"/>
        <v/>
      </c>
      <c r="AI166" s="558" t="str">
        <f t="shared" si="64"/>
        <v/>
      </c>
      <c r="AJ166" s="558" t="str">
        <f t="shared" si="65"/>
        <v/>
      </c>
      <c r="AK166" s="558" t="str">
        <f t="shared" si="66"/>
        <v/>
      </c>
      <c r="AL166" s="558" t="str">
        <f t="shared" si="67"/>
        <v/>
      </c>
      <c r="AM166" s="558" t="str">
        <f t="shared" si="68"/>
        <v/>
      </c>
      <c r="AN166" s="558" t="str">
        <f t="shared" si="69"/>
        <v/>
      </c>
      <c r="AO166" s="557" t="str">
        <f t="shared" si="70"/>
        <v/>
      </c>
      <c r="AP166" s="557" t="str">
        <f t="shared" si="71"/>
        <v/>
      </c>
      <c r="AQ166" s="445"/>
      <c r="AR166" s="559" t="str">
        <f t="shared" si="72"/>
        <v/>
      </c>
      <c r="AS166" s="560" t="str">
        <f t="shared" si="86"/>
        <v/>
      </c>
      <c r="AT166" s="561" t="str">
        <f t="shared" si="73"/>
        <v/>
      </c>
      <c r="AU166" s="561" t="str">
        <f t="shared" si="74"/>
        <v/>
      </c>
      <c r="AV166" s="444"/>
      <c r="AW166" s="558" t="str">
        <f t="shared" si="76"/>
        <v/>
      </c>
      <c r="AX166" s="557" t="str">
        <f t="shared" si="77"/>
        <v/>
      </c>
      <c r="AY166" s="557" t="str">
        <f t="shared" si="78"/>
        <v/>
      </c>
      <c r="AZ166" s="444"/>
      <c r="BA166" s="562" t="str">
        <f t="shared" si="83"/>
        <v/>
      </c>
      <c r="BB166" s="445"/>
      <c r="BC166" s="563" t="str">
        <f t="shared" si="87"/>
        <v/>
      </c>
      <c r="BD166" s="563" t="str">
        <f t="shared" si="87"/>
        <v/>
      </c>
      <c r="BE166" s="563" t="str">
        <f t="shared" si="87"/>
        <v/>
      </c>
      <c r="BF166" s="563" t="str">
        <f t="shared" si="87"/>
        <v/>
      </c>
      <c r="BG166" s="563" t="str">
        <f t="shared" si="87"/>
        <v/>
      </c>
      <c r="BH166" s="563" t="str">
        <f t="shared" si="87"/>
        <v/>
      </c>
      <c r="BI166" s="563" t="str">
        <f t="shared" si="87"/>
        <v/>
      </c>
      <c r="BJ166" s="563" t="str">
        <f t="shared" si="87"/>
        <v/>
      </c>
      <c r="BK166" s="563" t="str">
        <f t="shared" si="87"/>
        <v/>
      </c>
      <c r="BL166" s="563" t="str">
        <f t="shared" si="87"/>
        <v/>
      </c>
      <c r="BM166" s="563" t="str">
        <f t="shared" si="87"/>
        <v/>
      </c>
      <c r="BN166" s="563" t="str">
        <f t="shared" si="79"/>
        <v/>
      </c>
      <c r="BO166" s="563" t="str">
        <f t="shared" si="79"/>
        <v/>
      </c>
      <c r="BP166" s="563" t="str">
        <f t="shared" si="79"/>
        <v/>
      </c>
      <c r="BQ166" s="563" t="str">
        <f t="shared" si="79"/>
        <v/>
      </c>
      <c r="BR166" s="563" t="str">
        <f t="shared" si="80"/>
        <v/>
      </c>
      <c r="BS166" s="563" t="str">
        <f t="shared" si="80"/>
        <v/>
      </c>
      <c r="BT166" s="563" t="str">
        <f t="shared" si="80"/>
        <v/>
      </c>
      <c r="BU166" s="563" t="str">
        <f t="shared" si="80"/>
        <v/>
      </c>
      <c r="BV166" s="563" t="str">
        <f t="shared" si="81"/>
        <v/>
      </c>
      <c r="BW166" s="563" t="str">
        <f t="shared" si="81"/>
        <v/>
      </c>
      <c r="BX166" s="563" t="str">
        <f t="shared" si="81"/>
        <v/>
      </c>
      <c r="BY166" s="563" t="str">
        <f t="shared" si="81"/>
        <v/>
      </c>
      <c r="BZ166" s="563" t="str">
        <f t="shared" si="82"/>
        <v/>
      </c>
      <c r="CA166" s="563" t="str">
        <f t="shared" si="82"/>
        <v/>
      </c>
      <c r="CB166" s="563" t="str">
        <f t="shared" si="82"/>
        <v/>
      </c>
      <c r="CC166" s="563" t="str">
        <f t="shared" si="82"/>
        <v/>
      </c>
      <c r="CD166" s="563" t="str">
        <f t="shared" si="75"/>
        <v/>
      </c>
      <c r="CE166" s="563" t="str">
        <f t="shared" si="75"/>
        <v/>
      </c>
      <c r="CF166" s="563" t="str">
        <f t="shared" si="75"/>
        <v/>
      </c>
      <c r="CG166" s="563" t="str">
        <f t="shared" si="87"/>
        <v/>
      </c>
      <c r="CH166" s="445"/>
      <c r="CI166" s="563" t="str">
        <f t="shared" si="59"/>
        <v/>
      </c>
      <c r="CJ166" s="563" t="str">
        <f t="shared" si="85"/>
        <v/>
      </c>
      <c r="CK166" s="563" t="str">
        <f t="shared" si="85"/>
        <v/>
      </c>
      <c r="CL166" s="563" t="str">
        <f t="shared" si="85"/>
        <v xml:space="preserve">
</v>
      </c>
      <c r="CM166" s="563" t="str">
        <f t="shared" si="85"/>
        <v xml:space="preserve">
</v>
      </c>
      <c r="CN166" s="563" t="str">
        <f t="shared" si="85"/>
        <v xml:space="preserve">
</v>
      </c>
      <c r="CO166" s="444"/>
      <c r="CP166" s="444"/>
      <c r="CQ166" s="444"/>
      <c r="CR166" s="444"/>
      <c r="CS166" s="444"/>
      <c r="CT166" s="444"/>
      <c r="CU166" s="444"/>
      <c r="CV166" s="444"/>
      <c r="CW166" s="444"/>
      <c r="CX166" s="444"/>
      <c r="CY166" s="444"/>
      <c r="CZ166" s="444"/>
      <c r="DA166" s="444"/>
      <c r="DB166" s="444"/>
      <c r="DC166" s="444"/>
      <c r="DD166" s="444"/>
      <c r="DE166" s="444"/>
      <c r="DF166" s="444"/>
      <c r="DG166" s="444"/>
      <c r="DH166" s="444"/>
      <c r="DI166" s="444"/>
      <c r="DJ166" s="444"/>
      <c r="DK166" s="444"/>
      <c r="DL166" s="444"/>
      <c r="DM166" s="444"/>
      <c r="DN166" s="444"/>
      <c r="DO166" s="444"/>
      <c r="DP166" s="444"/>
      <c r="DQ166" s="444"/>
      <c r="DR166" s="444"/>
      <c r="DS166" s="444"/>
      <c r="DT166" s="444"/>
      <c r="DU166" s="444"/>
      <c r="DV166" s="444"/>
      <c r="DW166" s="444"/>
      <c r="DX166" s="444"/>
      <c r="DY166" s="444"/>
      <c r="DZ166" s="444"/>
      <c r="EA166" s="444"/>
      <c r="EB166" s="444"/>
      <c r="EC166" s="444"/>
      <c r="ED166" s="444"/>
      <c r="EE166" s="444"/>
      <c r="EF166" s="444"/>
      <c r="EG166" s="444"/>
      <c r="EH166" s="444"/>
      <c r="EI166" s="444"/>
      <c r="EJ166" s="444"/>
      <c r="EK166" s="444"/>
      <c r="EL166" s="444"/>
      <c r="EM166" s="444"/>
      <c r="EN166" s="444"/>
      <c r="EO166" s="444"/>
      <c r="EP166" s="444"/>
      <c r="EQ166" s="444"/>
      <c r="ER166" s="444"/>
      <c r="ES166" s="444"/>
      <c r="ET166" s="444"/>
      <c r="EU166" s="444"/>
      <c r="EV166" s="444"/>
      <c r="EW166" s="444"/>
      <c r="EX166" s="444"/>
      <c r="EY166" s="444"/>
      <c r="EZ166" s="444"/>
      <c r="FA166" s="444"/>
      <c r="FB166" s="444"/>
    </row>
    <row r="167" spans="1:158" s="434" customFormat="1" ht="55.2" hidden="1" customHeight="1">
      <c r="A167" s="659"/>
      <c r="B167" s="520"/>
      <c r="C167" s="520"/>
      <c r="D167" s="519"/>
      <c r="E167" s="520"/>
      <c r="F167" s="520"/>
      <c r="G167" s="520"/>
      <c r="H167" s="520"/>
      <c r="I167" s="520"/>
      <c r="J167" s="520"/>
      <c r="K167" s="520"/>
      <c r="L167" s="520"/>
      <c r="M167" s="520"/>
      <c r="N167" s="520"/>
      <c r="O167" s="520"/>
      <c r="P167" s="520"/>
      <c r="Q167" s="520"/>
      <c r="R167" s="520"/>
      <c r="S167" s="520"/>
      <c r="T167" s="520"/>
      <c r="U167" s="520"/>
      <c r="V167" s="520"/>
      <c r="W167" s="520"/>
      <c r="X167" s="520"/>
      <c r="Y167" s="520"/>
      <c r="Z167" s="520"/>
      <c r="AA167" s="520"/>
      <c r="AB167" s="520"/>
      <c r="AC167" s="520"/>
      <c r="AD167" s="432"/>
      <c r="AE167" s="431"/>
      <c r="AF167" s="433"/>
      <c r="AG167" s="557" t="str">
        <f t="shared" si="62"/>
        <v/>
      </c>
      <c r="AH167" s="558" t="str">
        <f t="shared" si="63"/>
        <v/>
      </c>
      <c r="AI167" s="558" t="str">
        <f t="shared" si="64"/>
        <v/>
      </c>
      <c r="AJ167" s="558" t="str">
        <f t="shared" si="65"/>
        <v/>
      </c>
      <c r="AK167" s="558" t="str">
        <f t="shared" si="66"/>
        <v/>
      </c>
      <c r="AL167" s="558" t="str">
        <f t="shared" si="67"/>
        <v/>
      </c>
      <c r="AM167" s="558" t="str">
        <f t="shared" si="68"/>
        <v/>
      </c>
      <c r="AN167" s="558" t="str">
        <f t="shared" si="69"/>
        <v/>
      </c>
      <c r="AO167" s="557" t="str">
        <f t="shared" si="70"/>
        <v/>
      </c>
      <c r="AP167" s="557" t="str">
        <f t="shared" si="71"/>
        <v/>
      </c>
      <c r="AQ167" s="445"/>
      <c r="AR167" s="559" t="str">
        <f t="shared" si="72"/>
        <v/>
      </c>
      <c r="AS167" s="560" t="str">
        <f t="shared" si="86"/>
        <v/>
      </c>
      <c r="AT167" s="561" t="str">
        <f t="shared" si="73"/>
        <v/>
      </c>
      <c r="AU167" s="561" t="str">
        <f t="shared" si="74"/>
        <v/>
      </c>
      <c r="AV167" s="444"/>
      <c r="AW167" s="558" t="str">
        <f t="shared" si="76"/>
        <v/>
      </c>
      <c r="AX167" s="557" t="str">
        <f t="shared" si="77"/>
        <v/>
      </c>
      <c r="AY167" s="557" t="str">
        <f t="shared" si="78"/>
        <v/>
      </c>
      <c r="AZ167" s="444"/>
      <c r="BA167" s="562" t="str">
        <f t="shared" si="83"/>
        <v/>
      </c>
      <c r="BB167" s="445"/>
      <c r="BC167" s="563" t="str">
        <f t="shared" si="87"/>
        <v/>
      </c>
      <c r="BD167" s="563" t="str">
        <f t="shared" si="87"/>
        <v/>
      </c>
      <c r="BE167" s="563" t="str">
        <f t="shared" si="87"/>
        <v/>
      </c>
      <c r="BF167" s="563" t="str">
        <f t="shared" si="87"/>
        <v/>
      </c>
      <c r="BG167" s="563" t="str">
        <f t="shared" si="87"/>
        <v/>
      </c>
      <c r="BH167" s="563" t="str">
        <f t="shared" si="87"/>
        <v/>
      </c>
      <c r="BI167" s="563" t="str">
        <f t="shared" si="87"/>
        <v/>
      </c>
      <c r="BJ167" s="563" t="str">
        <f t="shared" si="87"/>
        <v/>
      </c>
      <c r="BK167" s="563" t="str">
        <f t="shared" si="87"/>
        <v/>
      </c>
      <c r="BL167" s="563" t="str">
        <f t="shared" si="87"/>
        <v/>
      </c>
      <c r="BM167" s="563" t="str">
        <f t="shared" si="87"/>
        <v/>
      </c>
      <c r="BN167" s="563" t="str">
        <f t="shared" si="79"/>
        <v/>
      </c>
      <c r="BO167" s="563" t="str">
        <f t="shared" si="79"/>
        <v/>
      </c>
      <c r="BP167" s="563" t="str">
        <f t="shared" si="79"/>
        <v/>
      </c>
      <c r="BQ167" s="563" t="str">
        <f t="shared" si="79"/>
        <v/>
      </c>
      <c r="BR167" s="563" t="str">
        <f t="shared" si="80"/>
        <v/>
      </c>
      <c r="BS167" s="563" t="str">
        <f t="shared" si="80"/>
        <v/>
      </c>
      <c r="BT167" s="563" t="str">
        <f t="shared" si="80"/>
        <v/>
      </c>
      <c r="BU167" s="563" t="str">
        <f t="shared" si="80"/>
        <v/>
      </c>
      <c r="BV167" s="563" t="str">
        <f t="shared" si="81"/>
        <v/>
      </c>
      <c r="BW167" s="563" t="str">
        <f t="shared" si="81"/>
        <v/>
      </c>
      <c r="BX167" s="563" t="str">
        <f t="shared" si="81"/>
        <v/>
      </c>
      <c r="BY167" s="563" t="str">
        <f t="shared" si="81"/>
        <v/>
      </c>
      <c r="BZ167" s="563" t="str">
        <f t="shared" si="82"/>
        <v/>
      </c>
      <c r="CA167" s="563" t="str">
        <f t="shared" si="82"/>
        <v/>
      </c>
      <c r="CB167" s="563" t="str">
        <f t="shared" si="82"/>
        <v/>
      </c>
      <c r="CC167" s="563" t="str">
        <f t="shared" si="82"/>
        <v/>
      </c>
      <c r="CD167" s="563" t="str">
        <f t="shared" si="75"/>
        <v/>
      </c>
      <c r="CE167" s="563" t="str">
        <f t="shared" si="75"/>
        <v/>
      </c>
      <c r="CF167" s="563" t="str">
        <f t="shared" si="75"/>
        <v/>
      </c>
      <c r="CG167" s="563" t="str">
        <f t="shared" si="87"/>
        <v/>
      </c>
      <c r="CH167" s="445"/>
      <c r="CI167" s="563" t="str">
        <f t="shared" si="59"/>
        <v/>
      </c>
      <c r="CJ167" s="563" t="str">
        <f t="shared" si="85"/>
        <v/>
      </c>
      <c r="CK167" s="563" t="str">
        <f t="shared" si="85"/>
        <v/>
      </c>
      <c r="CL167" s="563" t="str">
        <f t="shared" si="85"/>
        <v xml:space="preserve">
</v>
      </c>
      <c r="CM167" s="563" t="str">
        <f t="shared" si="85"/>
        <v xml:space="preserve">
</v>
      </c>
      <c r="CN167" s="563" t="str">
        <f t="shared" si="85"/>
        <v xml:space="preserve">
</v>
      </c>
      <c r="CO167" s="445"/>
      <c r="CP167" s="445"/>
      <c r="CQ167" s="445"/>
      <c r="CR167" s="445"/>
      <c r="CS167" s="445"/>
      <c r="CT167" s="445"/>
      <c r="CU167" s="445"/>
      <c r="CV167" s="445"/>
      <c r="CW167" s="445"/>
      <c r="CX167" s="445"/>
      <c r="CY167" s="445"/>
      <c r="CZ167" s="445"/>
      <c r="DA167" s="445"/>
      <c r="DB167" s="445"/>
      <c r="DC167" s="445"/>
      <c r="DD167" s="445"/>
      <c r="DE167" s="445"/>
      <c r="DF167" s="445"/>
      <c r="DG167" s="445"/>
      <c r="DH167" s="445"/>
      <c r="DI167" s="445"/>
      <c r="DJ167" s="445"/>
      <c r="DK167" s="445"/>
      <c r="DL167" s="445"/>
      <c r="DM167" s="445"/>
      <c r="DN167" s="445"/>
      <c r="DO167" s="445"/>
      <c r="DP167" s="445"/>
      <c r="DQ167" s="445"/>
      <c r="DR167" s="445"/>
      <c r="DS167" s="445"/>
      <c r="DT167" s="445"/>
      <c r="DU167" s="445"/>
      <c r="DV167" s="445"/>
      <c r="DW167" s="445"/>
      <c r="DX167" s="445"/>
      <c r="DY167" s="445"/>
      <c r="DZ167" s="445"/>
      <c r="EA167" s="445"/>
      <c r="EB167" s="445"/>
      <c r="EC167" s="445"/>
      <c r="ED167" s="445"/>
      <c r="EE167" s="445"/>
      <c r="EF167" s="445"/>
      <c r="EG167" s="445"/>
      <c r="EH167" s="445"/>
      <c r="EI167" s="445"/>
      <c r="EJ167" s="445"/>
      <c r="EK167" s="445"/>
      <c r="EL167" s="445"/>
      <c r="EM167" s="445"/>
      <c r="EN167" s="445"/>
      <c r="EO167" s="445"/>
      <c r="EP167" s="445"/>
      <c r="EQ167" s="445"/>
      <c r="ER167" s="445"/>
      <c r="ES167" s="445"/>
      <c r="ET167" s="445"/>
      <c r="EU167" s="445"/>
      <c r="EV167" s="445"/>
      <c r="EW167" s="445"/>
      <c r="EX167" s="445"/>
      <c r="EY167" s="445"/>
      <c r="EZ167" s="445"/>
      <c r="FA167" s="445"/>
      <c r="FB167" s="445"/>
    </row>
    <row r="168" spans="1:158" s="434" customFormat="1" ht="55.2" hidden="1" customHeight="1">
      <c r="A168" s="659"/>
      <c r="B168" s="520"/>
      <c r="C168" s="520"/>
      <c r="D168" s="519"/>
      <c r="E168" s="520"/>
      <c r="F168" s="520"/>
      <c r="G168" s="520"/>
      <c r="H168" s="520"/>
      <c r="I168" s="520"/>
      <c r="J168" s="520"/>
      <c r="K168" s="520"/>
      <c r="L168" s="520"/>
      <c r="M168" s="520"/>
      <c r="N168" s="520"/>
      <c r="O168" s="520"/>
      <c r="P168" s="520"/>
      <c r="Q168" s="520"/>
      <c r="R168" s="520"/>
      <c r="S168" s="520"/>
      <c r="T168" s="520"/>
      <c r="U168" s="520"/>
      <c r="V168" s="520"/>
      <c r="W168" s="520"/>
      <c r="X168" s="520"/>
      <c r="Y168" s="520"/>
      <c r="Z168" s="520"/>
      <c r="AA168" s="520"/>
      <c r="AB168" s="520"/>
      <c r="AC168" s="520"/>
      <c r="AD168" s="432"/>
      <c r="AE168" s="431"/>
      <c r="AF168" s="433"/>
      <c r="AG168" s="557" t="str">
        <f t="shared" si="62"/>
        <v/>
      </c>
      <c r="AH168" s="558" t="str">
        <f t="shared" si="63"/>
        <v/>
      </c>
      <c r="AI168" s="558" t="str">
        <f t="shared" si="64"/>
        <v/>
      </c>
      <c r="AJ168" s="558" t="str">
        <f t="shared" si="65"/>
        <v/>
      </c>
      <c r="AK168" s="558" t="str">
        <f t="shared" si="66"/>
        <v/>
      </c>
      <c r="AL168" s="558" t="str">
        <f t="shared" si="67"/>
        <v/>
      </c>
      <c r="AM168" s="558" t="str">
        <f t="shared" si="68"/>
        <v/>
      </c>
      <c r="AN168" s="558" t="str">
        <f t="shared" si="69"/>
        <v/>
      </c>
      <c r="AO168" s="557" t="str">
        <f t="shared" si="70"/>
        <v/>
      </c>
      <c r="AP168" s="557" t="str">
        <f t="shared" si="71"/>
        <v/>
      </c>
      <c r="AQ168" s="445"/>
      <c r="AR168" s="559" t="str">
        <f t="shared" si="72"/>
        <v/>
      </c>
      <c r="AS168" s="560" t="str">
        <f t="shared" si="86"/>
        <v/>
      </c>
      <c r="AT168" s="561" t="str">
        <f t="shared" si="73"/>
        <v/>
      </c>
      <c r="AU168" s="561" t="str">
        <f t="shared" si="74"/>
        <v/>
      </c>
      <c r="AV168" s="444"/>
      <c r="AW168" s="558" t="str">
        <f t="shared" si="76"/>
        <v/>
      </c>
      <c r="AX168" s="557" t="str">
        <f t="shared" si="77"/>
        <v/>
      </c>
      <c r="AY168" s="557" t="str">
        <f t="shared" si="78"/>
        <v/>
      </c>
      <c r="AZ168" s="444"/>
      <c r="BA168" s="562" t="str">
        <f t="shared" si="83"/>
        <v/>
      </c>
      <c r="BB168" s="445"/>
      <c r="BC168" s="563" t="str">
        <f t="shared" si="87"/>
        <v/>
      </c>
      <c r="BD168" s="563" t="str">
        <f t="shared" si="87"/>
        <v/>
      </c>
      <c r="BE168" s="563" t="str">
        <f t="shared" si="87"/>
        <v/>
      </c>
      <c r="BF168" s="563" t="str">
        <f t="shared" si="87"/>
        <v/>
      </c>
      <c r="BG168" s="563" t="str">
        <f t="shared" si="87"/>
        <v/>
      </c>
      <c r="BH168" s="563" t="str">
        <f t="shared" si="87"/>
        <v/>
      </c>
      <c r="BI168" s="563" t="str">
        <f t="shared" si="87"/>
        <v/>
      </c>
      <c r="BJ168" s="563" t="str">
        <f t="shared" si="87"/>
        <v/>
      </c>
      <c r="BK168" s="563" t="str">
        <f t="shared" si="87"/>
        <v/>
      </c>
      <c r="BL168" s="563" t="str">
        <f t="shared" si="87"/>
        <v/>
      </c>
      <c r="BM168" s="563" t="str">
        <f t="shared" si="87"/>
        <v/>
      </c>
      <c r="BN168" s="563" t="str">
        <f t="shared" si="79"/>
        <v/>
      </c>
      <c r="BO168" s="563" t="str">
        <f t="shared" si="79"/>
        <v/>
      </c>
      <c r="BP168" s="563" t="str">
        <f t="shared" si="79"/>
        <v/>
      </c>
      <c r="BQ168" s="563" t="str">
        <f t="shared" si="79"/>
        <v/>
      </c>
      <c r="BR168" s="563" t="str">
        <f t="shared" si="80"/>
        <v/>
      </c>
      <c r="BS168" s="563" t="str">
        <f t="shared" si="80"/>
        <v/>
      </c>
      <c r="BT168" s="563" t="str">
        <f t="shared" si="80"/>
        <v/>
      </c>
      <c r="BU168" s="563" t="str">
        <f t="shared" si="80"/>
        <v/>
      </c>
      <c r="BV168" s="563" t="str">
        <f t="shared" si="81"/>
        <v/>
      </c>
      <c r="BW168" s="563" t="str">
        <f t="shared" si="81"/>
        <v/>
      </c>
      <c r="BX168" s="563" t="str">
        <f t="shared" si="81"/>
        <v/>
      </c>
      <c r="BY168" s="563" t="str">
        <f t="shared" si="81"/>
        <v/>
      </c>
      <c r="BZ168" s="563" t="str">
        <f t="shared" si="82"/>
        <v/>
      </c>
      <c r="CA168" s="563" t="str">
        <f t="shared" si="82"/>
        <v/>
      </c>
      <c r="CB168" s="563" t="str">
        <f t="shared" si="82"/>
        <v/>
      </c>
      <c r="CC168" s="563" t="str">
        <f t="shared" si="82"/>
        <v/>
      </c>
      <c r="CD168" s="563" t="str">
        <f t="shared" si="75"/>
        <v/>
      </c>
      <c r="CE168" s="563" t="str">
        <f t="shared" si="75"/>
        <v/>
      </c>
      <c r="CF168" s="563" t="str">
        <f t="shared" si="75"/>
        <v/>
      </c>
      <c r="CG168" s="563" t="str">
        <f t="shared" si="87"/>
        <v/>
      </c>
      <c r="CH168" s="445"/>
      <c r="CI168" s="563" t="str">
        <f t="shared" si="59"/>
        <v/>
      </c>
      <c r="CJ168" s="563" t="str">
        <f t="shared" si="85"/>
        <v/>
      </c>
      <c r="CK168" s="563" t="str">
        <f t="shared" si="85"/>
        <v/>
      </c>
      <c r="CL168" s="563" t="str">
        <f t="shared" si="85"/>
        <v xml:space="preserve">
</v>
      </c>
      <c r="CM168" s="563" t="str">
        <f t="shared" si="85"/>
        <v xml:space="preserve">
</v>
      </c>
      <c r="CN168" s="563" t="str">
        <f t="shared" si="85"/>
        <v xml:space="preserve">
</v>
      </c>
      <c r="CO168" s="445"/>
      <c r="CP168" s="445"/>
      <c r="CQ168" s="445"/>
      <c r="CR168" s="445"/>
      <c r="CS168" s="445"/>
      <c r="CT168" s="445"/>
      <c r="CU168" s="445"/>
      <c r="CV168" s="445"/>
      <c r="CW168" s="445"/>
      <c r="CX168" s="445"/>
      <c r="CY168" s="445"/>
      <c r="CZ168" s="445"/>
      <c r="DA168" s="445"/>
      <c r="DB168" s="445"/>
      <c r="DC168" s="445"/>
      <c r="DD168" s="445"/>
      <c r="DE168" s="445"/>
      <c r="DF168" s="445"/>
      <c r="DG168" s="445"/>
      <c r="DH168" s="445"/>
      <c r="DI168" s="445"/>
      <c r="DJ168" s="445"/>
      <c r="DK168" s="445"/>
      <c r="DL168" s="445"/>
      <c r="DM168" s="445"/>
      <c r="DN168" s="445"/>
      <c r="DO168" s="445"/>
      <c r="DP168" s="445"/>
      <c r="DQ168" s="445"/>
      <c r="DR168" s="445"/>
      <c r="DS168" s="445"/>
      <c r="DT168" s="445"/>
      <c r="DU168" s="445"/>
      <c r="DV168" s="445"/>
      <c r="DW168" s="445"/>
      <c r="DX168" s="445"/>
      <c r="DY168" s="445"/>
      <c r="DZ168" s="445"/>
      <c r="EA168" s="445"/>
      <c r="EB168" s="445"/>
      <c r="EC168" s="445"/>
      <c r="ED168" s="445"/>
      <c r="EE168" s="445"/>
      <c r="EF168" s="445"/>
      <c r="EG168" s="445"/>
      <c r="EH168" s="445"/>
      <c r="EI168" s="445"/>
      <c r="EJ168" s="445"/>
      <c r="EK168" s="445"/>
      <c r="EL168" s="445"/>
      <c r="EM168" s="445"/>
      <c r="EN168" s="445"/>
      <c r="EO168" s="445"/>
      <c r="EP168" s="445"/>
      <c r="EQ168" s="445"/>
      <c r="ER168" s="445"/>
      <c r="ES168" s="445"/>
      <c r="ET168" s="445"/>
      <c r="EU168" s="445"/>
      <c r="EV168" s="445"/>
      <c r="EW168" s="445"/>
      <c r="EX168" s="445"/>
      <c r="EY168" s="445"/>
      <c r="EZ168" s="445"/>
      <c r="FA168" s="445"/>
      <c r="FB168" s="445"/>
    </row>
    <row r="169" spans="1:158" s="434" customFormat="1" ht="55.2" hidden="1" customHeight="1">
      <c r="A169" s="659"/>
      <c r="B169" s="520"/>
      <c r="C169" s="520"/>
      <c r="D169" s="519"/>
      <c r="E169" s="520"/>
      <c r="F169" s="520"/>
      <c r="G169" s="520"/>
      <c r="H169" s="520"/>
      <c r="I169" s="520"/>
      <c r="J169" s="520"/>
      <c r="K169" s="520"/>
      <c r="L169" s="520"/>
      <c r="M169" s="520"/>
      <c r="N169" s="520"/>
      <c r="O169" s="520"/>
      <c r="P169" s="520"/>
      <c r="Q169" s="520"/>
      <c r="R169" s="520"/>
      <c r="S169" s="520"/>
      <c r="T169" s="520"/>
      <c r="U169" s="520"/>
      <c r="V169" s="520"/>
      <c r="W169" s="520"/>
      <c r="X169" s="520"/>
      <c r="Y169" s="520"/>
      <c r="Z169" s="520"/>
      <c r="AA169" s="520"/>
      <c r="AB169" s="520"/>
      <c r="AC169" s="520"/>
      <c r="AD169" s="432"/>
      <c r="AE169" s="431"/>
      <c r="AF169" s="433"/>
      <c r="AG169" s="557" t="str">
        <f t="shared" si="62"/>
        <v/>
      </c>
      <c r="AH169" s="558" t="str">
        <f t="shared" si="63"/>
        <v/>
      </c>
      <c r="AI169" s="558" t="str">
        <f t="shared" si="64"/>
        <v/>
      </c>
      <c r="AJ169" s="558" t="str">
        <f t="shared" si="65"/>
        <v/>
      </c>
      <c r="AK169" s="558" t="str">
        <f t="shared" si="66"/>
        <v/>
      </c>
      <c r="AL169" s="558" t="str">
        <f t="shared" si="67"/>
        <v/>
      </c>
      <c r="AM169" s="558" t="str">
        <f t="shared" si="68"/>
        <v/>
      </c>
      <c r="AN169" s="558" t="str">
        <f t="shared" si="69"/>
        <v/>
      </c>
      <c r="AO169" s="557" t="str">
        <f t="shared" si="70"/>
        <v/>
      </c>
      <c r="AP169" s="557" t="str">
        <f t="shared" si="71"/>
        <v/>
      </c>
      <c r="AQ169" s="445"/>
      <c r="AR169" s="559" t="str">
        <f t="shared" si="72"/>
        <v/>
      </c>
      <c r="AS169" s="560" t="str">
        <f t="shared" si="86"/>
        <v/>
      </c>
      <c r="AT169" s="561" t="str">
        <f t="shared" si="73"/>
        <v/>
      </c>
      <c r="AU169" s="561" t="str">
        <f t="shared" si="74"/>
        <v/>
      </c>
      <c r="AV169" s="444"/>
      <c r="AW169" s="558" t="str">
        <f t="shared" si="76"/>
        <v/>
      </c>
      <c r="AX169" s="557" t="str">
        <f t="shared" si="77"/>
        <v/>
      </c>
      <c r="AY169" s="557" t="str">
        <f t="shared" si="78"/>
        <v/>
      </c>
      <c r="AZ169" s="444"/>
      <c r="BA169" s="562" t="str">
        <f t="shared" si="83"/>
        <v/>
      </c>
      <c r="BB169" s="445"/>
      <c r="BC169" s="563" t="str">
        <f t="shared" si="87"/>
        <v/>
      </c>
      <c r="BD169" s="563" t="str">
        <f t="shared" si="87"/>
        <v/>
      </c>
      <c r="BE169" s="563" t="str">
        <f t="shared" si="87"/>
        <v/>
      </c>
      <c r="BF169" s="563" t="str">
        <f t="shared" si="87"/>
        <v/>
      </c>
      <c r="BG169" s="563" t="str">
        <f t="shared" si="87"/>
        <v/>
      </c>
      <c r="BH169" s="563" t="str">
        <f t="shared" si="87"/>
        <v/>
      </c>
      <c r="BI169" s="563" t="str">
        <f t="shared" si="87"/>
        <v/>
      </c>
      <c r="BJ169" s="563" t="str">
        <f t="shared" si="87"/>
        <v/>
      </c>
      <c r="BK169" s="563" t="str">
        <f t="shared" si="87"/>
        <v/>
      </c>
      <c r="BL169" s="563" t="str">
        <f t="shared" si="87"/>
        <v/>
      </c>
      <c r="BM169" s="563" t="str">
        <f t="shared" si="87"/>
        <v/>
      </c>
      <c r="BN169" s="563" t="str">
        <f t="shared" si="79"/>
        <v/>
      </c>
      <c r="BO169" s="563" t="str">
        <f t="shared" si="79"/>
        <v/>
      </c>
      <c r="BP169" s="563" t="str">
        <f t="shared" si="79"/>
        <v/>
      </c>
      <c r="BQ169" s="563" t="str">
        <f t="shared" si="79"/>
        <v/>
      </c>
      <c r="BR169" s="563" t="str">
        <f t="shared" si="80"/>
        <v/>
      </c>
      <c r="BS169" s="563" t="str">
        <f t="shared" si="80"/>
        <v/>
      </c>
      <c r="BT169" s="563" t="str">
        <f t="shared" si="80"/>
        <v/>
      </c>
      <c r="BU169" s="563" t="str">
        <f t="shared" si="80"/>
        <v/>
      </c>
      <c r="BV169" s="563" t="str">
        <f t="shared" si="81"/>
        <v/>
      </c>
      <c r="BW169" s="563" t="str">
        <f t="shared" si="81"/>
        <v/>
      </c>
      <c r="BX169" s="563" t="str">
        <f t="shared" si="81"/>
        <v/>
      </c>
      <c r="BY169" s="563" t="str">
        <f t="shared" si="81"/>
        <v/>
      </c>
      <c r="BZ169" s="563" t="str">
        <f t="shared" si="82"/>
        <v/>
      </c>
      <c r="CA169" s="563" t="str">
        <f t="shared" si="82"/>
        <v/>
      </c>
      <c r="CB169" s="563" t="str">
        <f t="shared" si="82"/>
        <v/>
      </c>
      <c r="CC169" s="563" t="str">
        <f t="shared" si="82"/>
        <v/>
      </c>
      <c r="CD169" s="563" t="str">
        <f t="shared" si="75"/>
        <v/>
      </c>
      <c r="CE169" s="563" t="str">
        <f t="shared" si="75"/>
        <v/>
      </c>
      <c r="CF169" s="563" t="str">
        <f t="shared" si="75"/>
        <v/>
      </c>
      <c r="CG169" s="563" t="str">
        <f t="shared" si="87"/>
        <v/>
      </c>
      <c r="CH169" s="445"/>
      <c r="CI169" s="563" t="str">
        <f t="shared" si="59"/>
        <v/>
      </c>
      <c r="CJ169" s="563" t="str">
        <f t="shared" si="85"/>
        <v/>
      </c>
      <c r="CK169" s="563" t="str">
        <f t="shared" si="85"/>
        <v/>
      </c>
      <c r="CL169" s="563" t="str">
        <f t="shared" si="85"/>
        <v xml:space="preserve">
</v>
      </c>
      <c r="CM169" s="563" t="str">
        <f t="shared" si="85"/>
        <v xml:space="preserve">
</v>
      </c>
      <c r="CN169" s="563" t="str">
        <f t="shared" si="85"/>
        <v xml:space="preserve">
</v>
      </c>
      <c r="CO169" s="445"/>
      <c r="CP169" s="445"/>
      <c r="CQ169" s="445"/>
      <c r="CR169" s="445"/>
      <c r="CS169" s="445"/>
      <c r="CT169" s="445"/>
      <c r="CU169" s="445"/>
      <c r="CV169" s="445"/>
      <c r="CW169" s="445"/>
      <c r="CX169" s="445"/>
      <c r="CY169" s="445"/>
      <c r="CZ169" s="445"/>
      <c r="DA169" s="445"/>
      <c r="DB169" s="445"/>
      <c r="DC169" s="445"/>
      <c r="DD169" s="445"/>
      <c r="DE169" s="445"/>
      <c r="DF169" s="445"/>
      <c r="DG169" s="445"/>
      <c r="DH169" s="445"/>
      <c r="DI169" s="445"/>
      <c r="DJ169" s="445"/>
      <c r="DK169" s="445"/>
      <c r="DL169" s="445"/>
      <c r="DM169" s="445"/>
      <c r="DN169" s="445"/>
      <c r="DO169" s="445"/>
      <c r="DP169" s="445"/>
      <c r="DQ169" s="445"/>
      <c r="DR169" s="445"/>
      <c r="DS169" s="445"/>
      <c r="DT169" s="445"/>
      <c r="DU169" s="445"/>
      <c r="DV169" s="445"/>
      <c r="DW169" s="445"/>
      <c r="DX169" s="445"/>
      <c r="DY169" s="445"/>
      <c r="DZ169" s="445"/>
      <c r="EA169" s="445"/>
      <c r="EB169" s="445"/>
      <c r="EC169" s="445"/>
      <c r="ED169" s="445"/>
      <c r="EE169" s="445"/>
      <c r="EF169" s="445"/>
      <c r="EG169" s="445"/>
      <c r="EH169" s="445"/>
      <c r="EI169" s="445"/>
      <c r="EJ169" s="445"/>
      <c r="EK169" s="445"/>
      <c r="EL169" s="445"/>
      <c r="EM169" s="445"/>
      <c r="EN169" s="445"/>
      <c r="EO169" s="445"/>
      <c r="EP169" s="445"/>
      <c r="EQ169" s="445"/>
      <c r="ER169" s="445"/>
      <c r="ES169" s="445"/>
      <c r="ET169" s="445"/>
      <c r="EU169" s="445"/>
      <c r="EV169" s="445"/>
      <c r="EW169" s="445"/>
      <c r="EX169" s="445"/>
      <c r="EY169" s="445"/>
      <c r="EZ169" s="445"/>
      <c r="FA169" s="445"/>
      <c r="FB169" s="445"/>
    </row>
    <row r="170" spans="1:158" s="434" customFormat="1" ht="55.2" hidden="1" customHeight="1">
      <c r="A170" s="659"/>
      <c r="B170" s="520"/>
      <c r="C170" s="520"/>
      <c r="D170" s="519"/>
      <c r="E170" s="520"/>
      <c r="F170" s="520"/>
      <c r="G170" s="520"/>
      <c r="H170" s="520"/>
      <c r="I170" s="520"/>
      <c r="J170" s="520"/>
      <c r="K170" s="520"/>
      <c r="L170" s="520"/>
      <c r="M170" s="520"/>
      <c r="N170" s="520"/>
      <c r="O170" s="520"/>
      <c r="P170" s="520"/>
      <c r="Q170" s="520"/>
      <c r="R170" s="520"/>
      <c r="S170" s="520"/>
      <c r="T170" s="520"/>
      <c r="U170" s="520"/>
      <c r="V170" s="520"/>
      <c r="W170" s="520"/>
      <c r="X170" s="520"/>
      <c r="Y170" s="520"/>
      <c r="Z170" s="520"/>
      <c r="AA170" s="520"/>
      <c r="AB170" s="520"/>
      <c r="AC170" s="520"/>
      <c r="AD170" s="432"/>
      <c r="AE170" s="431"/>
      <c r="AF170" s="433"/>
      <c r="AG170" s="557" t="str">
        <f t="shared" si="62"/>
        <v/>
      </c>
      <c r="AH170" s="558" t="str">
        <f t="shared" si="63"/>
        <v/>
      </c>
      <c r="AI170" s="558" t="str">
        <f t="shared" si="64"/>
        <v/>
      </c>
      <c r="AJ170" s="558" t="str">
        <f t="shared" si="65"/>
        <v/>
      </c>
      <c r="AK170" s="558" t="str">
        <f t="shared" si="66"/>
        <v/>
      </c>
      <c r="AL170" s="558" t="str">
        <f t="shared" si="67"/>
        <v/>
      </c>
      <c r="AM170" s="558" t="str">
        <f t="shared" si="68"/>
        <v/>
      </c>
      <c r="AN170" s="558" t="str">
        <f t="shared" si="69"/>
        <v/>
      </c>
      <c r="AO170" s="557" t="str">
        <f t="shared" si="70"/>
        <v/>
      </c>
      <c r="AP170" s="557" t="str">
        <f t="shared" si="71"/>
        <v/>
      </c>
      <c r="AQ170" s="445"/>
      <c r="AR170" s="559" t="str">
        <f t="shared" si="72"/>
        <v/>
      </c>
      <c r="AS170" s="560" t="str">
        <f t="shared" si="86"/>
        <v/>
      </c>
      <c r="AT170" s="561" t="str">
        <f t="shared" si="73"/>
        <v/>
      </c>
      <c r="AU170" s="561" t="str">
        <f t="shared" si="74"/>
        <v/>
      </c>
      <c r="AV170" s="444"/>
      <c r="AW170" s="558" t="str">
        <f t="shared" si="76"/>
        <v/>
      </c>
      <c r="AX170" s="557" t="str">
        <f t="shared" si="77"/>
        <v/>
      </c>
      <c r="AY170" s="557" t="str">
        <f t="shared" si="78"/>
        <v/>
      </c>
      <c r="AZ170" s="444"/>
      <c r="BA170" s="562" t="str">
        <f t="shared" si="83"/>
        <v/>
      </c>
      <c r="BB170" s="445"/>
      <c r="BC170" s="563" t="str">
        <f t="shared" si="87"/>
        <v/>
      </c>
      <c r="BD170" s="563" t="str">
        <f t="shared" si="87"/>
        <v/>
      </c>
      <c r="BE170" s="563" t="str">
        <f t="shared" si="87"/>
        <v/>
      </c>
      <c r="BF170" s="563" t="str">
        <f t="shared" si="87"/>
        <v/>
      </c>
      <c r="BG170" s="563" t="str">
        <f t="shared" si="87"/>
        <v/>
      </c>
      <c r="BH170" s="563" t="str">
        <f t="shared" si="87"/>
        <v/>
      </c>
      <c r="BI170" s="563" t="str">
        <f t="shared" si="87"/>
        <v/>
      </c>
      <c r="BJ170" s="563" t="str">
        <f t="shared" si="87"/>
        <v/>
      </c>
      <c r="BK170" s="563" t="str">
        <f t="shared" si="87"/>
        <v/>
      </c>
      <c r="BL170" s="563" t="str">
        <f t="shared" si="87"/>
        <v/>
      </c>
      <c r="BM170" s="563" t="str">
        <f t="shared" si="87"/>
        <v/>
      </c>
      <c r="BN170" s="563" t="str">
        <f t="shared" si="79"/>
        <v/>
      </c>
      <c r="BO170" s="563" t="str">
        <f t="shared" si="79"/>
        <v/>
      </c>
      <c r="BP170" s="563" t="str">
        <f t="shared" si="79"/>
        <v/>
      </c>
      <c r="BQ170" s="563" t="str">
        <f t="shared" si="79"/>
        <v/>
      </c>
      <c r="BR170" s="563" t="str">
        <f t="shared" si="80"/>
        <v/>
      </c>
      <c r="BS170" s="563" t="str">
        <f t="shared" si="80"/>
        <v/>
      </c>
      <c r="BT170" s="563" t="str">
        <f t="shared" si="80"/>
        <v/>
      </c>
      <c r="BU170" s="563" t="str">
        <f t="shared" si="80"/>
        <v/>
      </c>
      <c r="BV170" s="563" t="str">
        <f t="shared" si="81"/>
        <v/>
      </c>
      <c r="BW170" s="563" t="str">
        <f t="shared" si="81"/>
        <v/>
      </c>
      <c r="BX170" s="563" t="str">
        <f t="shared" si="81"/>
        <v/>
      </c>
      <c r="BY170" s="563" t="str">
        <f t="shared" si="81"/>
        <v/>
      </c>
      <c r="BZ170" s="563" t="str">
        <f t="shared" si="82"/>
        <v/>
      </c>
      <c r="CA170" s="563" t="str">
        <f t="shared" si="82"/>
        <v/>
      </c>
      <c r="CB170" s="563" t="str">
        <f t="shared" si="82"/>
        <v/>
      </c>
      <c r="CC170" s="563" t="str">
        <f t="shared" si="82"/>
        <v/>
      </c>
      <c r="CD170" s="563" t="str">
        <f t="shared" si="75"/>
        <v/>
      </c>
      <c r="CE170" s="563" t="str">
        <f t="shared" si="75"/>
        <v/>
      </c>
      <c r="CF170" s="563" t="str">
        <f t="shared" si="75"/>
        <v/>
      </c>
      <c r="CG170" s="563" t="str">
        <f t="shared" si="87"/>
        <v/>
      </c>
      <c r="CH170" s="445"/>
      <c r="CI170" s="563" t="str">
        <f t="shared" si="59"/>
        <v/>
      </c>
      <c r="CJ170" s="563" t="str">
        <f t="shared" si="85"/>
        <v/>
      </c>
      <c r="CK170" s="563" t="str">
        <f t="shared" si="85"/>
        <v/>
      </c>
      <c r="CL170" s="563" t="str">
        <f t="shared" si="85"/>
        <v xml:space="preserve">
</v>
      </c>
      <c r="CM170" s="563" t="str">
        <f t="shared" si="85"/>
        <v xml:space="preserve">
</v>
      </c>
      <c r="CN170" s="563" t="str">
        <f t="shared" si="85"/>
        <v xml:space="preserve">
</v>
      </c>
      <c r="CO170" s="445"/>
      <c r="CP170" s="445"/>
      <c r="CQ170" s="445"/>
      <c r="CR170" s="445"/>
      <c r="CS170" s="445"/>
      <c r="CT170" s="445"/>
      <c r="CU170" s="445"/>
      <c r="CV170" s="445"/>
      <c r="CW170" s="445"/>
      <c r="CX170" s="445"/>
      <c r="CY170" s="445"/>
      <c r="CZ170" s="445"/>
      <c r="DA170" s="445"/>
      <c r="DB170" s="445"/>
      <c r="DC170" s="445"/>
      <c r="DD170" s="445"/>
      <c r="DE170" s="445"/>
      <c r="DF170" s="445"/>
      <c r="DG170" s="445"/>
      <c r="DH170" s="445"/>
      <c r="DI170" s="445"/>
      <c r="DJ170" s="445"/>
      <c r="DK170" s="445"/>
      <c r="DL170" s="445"/>
      <c r="DM170" s="445"/>
      <c r="DN170" s="445"/>
      <c r="DO170" s="445"/>
      <c r="DP170" s="445"/>
      <c r="DQ170" s="445"/>
      <c r="DR170" s="445"/>
      <c r="DS170" s="445"/>
      <c r="DT170" s="445"/>
      <c r="DU170" s="445"/>
      <c r="DV170" s="445"/>
      <c r="DW170" s="445"/>
      <c r="DX170" s="445"/>
      <c r="DY170" s="445"/>
      <c r="DZ170" s="445"/>
      <c r="EA170" s="445"/>
      <c r="EB170" s="445"/>
      <c r="EC170" s="445"/>
      <c r="ED170" s="445"/>
      <c r="EE170" s="445"/>
      <c r="EF170" s="445"/>
      <c r="EG170" s="445"/>
      <c r="EH170" s="445"/>
      <c r="EI170" s="445"/>
      <c r="EJ170" s="445"/>
      <c r="EK170" s="445"/>
      <c r="EL170" s="445"/>
      <c r="EM170" s="445"/>
      <c r="EN170" s="445"/>
      <c r="EO170" s="445"/>
      <c r="EP170" s="445"/>
      <c r="EQ170" s="445"/>
      <c r="ER170" s="445"/>
      <c r="ES170" s="445"/>
      <c r="ET170" s="445"/>
      <c r="EU170" s="445"/>
      <c r="EV170" s="445"/>
      <c r="EW170" s="445"/>
      <c r="EX170" s="445"/>
      <c r="EY170" s="445"/>
      <c r="EZ170" s="445"/>
      <c r="FA170" s="445"/>
      <c r="FB170" s="445"/>
    </row>
    <row r="171" spans="1:158" s="463" customFormat="1" ht="55.2" hidden="1" customHeight="1">
      <c r="A171" s="659"/>
      <c r="B171" s="520"/>
      <c r="C171" s="520"/>
      <c r="D171" s="519"/>
      <c r="E171" s="520"/>
      <c r="F171" s="520"/>
      <c r="G171" s="520"/>
      <c r="H171" s="520"/>
      <c r="I171" s="520"/>
      <c r="J171" s="520"/>
      <c r="K171" s="520"/>
      <c r="L171" s="520"/>
      <c r="M171" s="520"/>
      <c r="N171" s="520"/>
      <c r="O171" s="520"/>
      <c r="P171" s="520"/>
      <c r="Q171" s="520"/>
      <c r="R171" s="520"/>
      <c r="S171" s="520"/>
      <c r="T171" s="520"/>
      <c r="U171" s="520"/>
      <c r="V171" s="520"/>
      <c r="W171" s="520"/>
      <c r="X171" s="520"/>
      <c r="Y171" s="520"/>
      <c r="Z171" s="520"/>
      <c r="AA171" s="520"/>
      <c r="AB171" s="520"/>
      <c r="AC171" s="520"/>
      <c r="AD171" s="432"/>
      <c r="AE171" s="431"/>
      <c r="AF171" s="433"/>
      <c r="AG171" s="557" t="str">
        <f t="shared" si="62"/>
        <v/>
      </c>
      <c r="AH171" s="558" t="str">
        <f t="shared" si="63"/>
        <v/>
      </c>
      <c r="AI171" s="558" t="str">
        <f t="shared" si="64"/>
        <v/>
      </c>
      <c r="AJ171" s="558" t="str">
        <f t="shared" si="65"/>
        <v/>
      </c>
      <c r="AK171" s="558" t="str">
        <f t="shared" si="66"/>
        <v/>
      </c>
      <c r="AL171" s="558" t="str">
        <f t="shared" si="67"/>
        <v/>
      </c>
      <c r="AM171" s="558" t="str">
        <f t="shared" si="68"/>
        <v/>
      </c>
      <c r="AN171" s="558" t="str">
        <f t="shared" si="69"/>
        <v/>
      </c>
      <c r="AO171" s="557" t="str">
        <f t="shared" si="70"/>
        <v/>
      </c>
      <c r="AP171" s="557" t="str">
        <f t="shared" si="71"/>
        <v/>
      </c>
      <c r="AQ171" s="445"/>
      <c r="AR171" s="559" t="str">
        <f t="shared" si="72"/>
        <v/>
      </c>
      <c r="AS171" s="560" t="str">
        <f t="shared" si="86"/>
        <v/>
      </c>
      <c r="AT171" s="561" t="str">
        <f t="shared" si="73"/>
        <v/>
      </c>
      <c r="AU171" s="561" t="str">
        <f t="shared" si="74"/>
        <v/>
      </c>
      <c r="AV171" s="444"/>
      <c r="AW171" s="558" t="str">
        <f t="shared" si="76"/>
        <v/>
      </c>
      <c r="AX171" s="557" t="str">
        <f t="shared" si="77"/>
        <v/>
      </c>
      <c r="AY171" s="557" t="str">
        <f t="shared" si="78"/>
        <v/>
      </c>
      <c r="AZ171" s="444"/>
      <c r="BA171" s="562" t="str">
        <f t="shared" si="83"/>
        <v/>
      </c>
      <c r="BB171" s="445"/>
      <c r="BC171" s="563" t="str">
        <f t="shared" si="87"/>
        <v/>
      </c>
      <c r="BD171" s="563" t="str">
        <f t="shared" si="87"/>
        <v/>
      </c>
      <c r="BE171" s="563" t="str">
        <f t="shared" si="87"/>
        <v/>
      </c>
      <c r="BF171" s="563" t="str">
        <f t="shared" si="87"/>
        <v/>
      </c>
      <c r="BG171" s="563" t="str">
        <f t="shared" si="87"/>
        <v/>
      </c>
      <c r="BH171" s="563" t="str">
        <f t="shared" si="87"/>
        <v/>
      </c>
      <c r="BI171" s="563" t="str">
        <f t="shared" si="87"/>
        <v/>
      </c>
      <c r="BJ171" s="563" t="str">
        <f t="shared" si="87"/>
        <v/>
      </c>
      <c r="BK171" s="563" t="str">
        <f t="shared" si="87"/>
        <v/>
      </c>
      <c r="BL171" s="563" t="str">
        <f t="shared" si="87"/>
        <v/>
      </c>
      <c r="BM171" s="563" t="str">
        <f t="shared" si="87"/>
        <v/>
      </c>
      <c r="BN171" s="563" t="str">
        <f t="shared" si="79"/>
        <v/>
      </c>
      <c r="BO171" s="563" t="str">
        <f t="shared" si="79"/>
        <v/>
      </c>
      <c r="BP171" s="563" t="str">
        <f t="shared" si="79"/>
        <v/>
      </c>
      <c r="BQ171" s="563" t="str">
        <f t="shared" si="79"/>
        <v/>
      </c>
      <c r="BR171" s="563" t="str">
        <f t="shared" si="80"/>
        <v/>
      </c>
      <c r="BS171" s="563" t="str">
        <f t="shared" si="80"/>
        <v/>
      </c>
      <c r="BT171" s="563" t="str">
        <f t="shared" si="80"/>
        <v/>
      </c>
      <c r="BU171" s="563" t="str">
        <f t="shared" si="80"/>
        <v/>
      </c>
      <c r="BV171" s="563" t="str">
        <f t="shared" si="81"/>
        <v/>
      </c>
      <c r="BW171" s="563" t="str">
        <f t="shared" si="81"/>
        <v/>
      </c>
      <c r="BX171" s="563" t="str">
        <f t="shared" si="81"/>
        <v/>
      </c>
      <c r="BY171" s="563" t="str">
        <f t="shared" si="81"/>
        <v/>
      </c>
      <c r="BZ171" s="563" t="str">
        <f t="shared" si="82"/>
        <v/>
      </c>
      <c r="CA171" s="563" t="str">
        <f t="shared" si="82"/>
        <v/>
      </c>
      <c r="CB171" s="563" t="str">
        <f t="shared" si="82"/>
        <v/>
      </c>
      <c r="CC171" s="563" t="str">
        <f t="shared" si="82"/>
        <v/>
      </c>
      <c r="CD171" s="563" t="str">
        <f t="shared" si="75"/>
        <v/>
      </c>
      <c r="CE171" s="563" t="str">
        <f t="shared" si="75"/>
        <v/>
      </c>
      <c r="CF171" s="563" t="str">
        <f t="shared" si="75"/>
        <v/>
      </c>
      <c r="CG171" s="563" t="str">
        <f t="shared" si="87"/>
        <v/>
      </c>
      <c r="CH171" s="445"/>
      <c r="CI171" s="563" t="str">
        <f t="shared" si="59"/>
        <v/>
      </c>
      <c r="CJ171" s="563" t="str">
        <f t="shared" si="85"/>
        <v/>
      </c>
      <c r="CK171" s="563" t="str">
        <f t="shared" si="85"/>
        <v/>
      </c>
      <c r="CL171" s="563" t="str">
        <f t="shared" si="85"/>
        <v xml:space="preserve">
</v>
      </c>
      <c r="CM171" s="563" t="str">
        <f t="shared" si="85"/>
        <v xml:space="preserve">
</v>
      </c>
      <c r="CN171" s="563" t="str">
        <f t="shared" si="85"/>
        <v xml:space="preserve">
</v>
      </c>
      <c r="CO171" s="444"/>
      <c r="CP171" s="444"/>
      <c r="CQ171" s="444"/>
      <c r="CR171" s="444"/>
      <c r="CS171" s="444"/>
      <c r="CT171" s="444"/>
      <c r="CU171" s="444"/>
      <c r="CV171" s="444"/>
      <c r="CW171" s="444"/>
      <c r="CX171" s="444"/>
      <c r="CY171" s="444"/>
      <c r="CZ171" s="444"/>
      <c r="DA171" s="444"/>
      <c r="DB171" s="444"/>
      <c r="DC171" s="444"/>
      <c r="DD171" s="444"/>
      <c r="DE171" s="444"/>
      <c r="DF171" s="444"/>
      <c r="DG171" s="444"/>
      <c r="DH171" s="444"/>
      <c r="DI171" s="444"/>
      <c r="DJ171" s="444"/>
      <c r="DK171" s="444"/>
      <c r="DL171" s="444"/>
      <c r="DM171" s="444"/>
      <c r="DN171" s="444"/>
      <c r="DO171" s="444"/>
      <c r="DP171" s="444"/>
      <c r="DQ171" s="444"/>
      <c r="DR171" s="444"/>
      <c r="DS171" s="444"/>
      <c r="DT171" s="444"/>
      <c r="DU171" s="444"/>
      <c r="DV171" s="444"/>
      <c r="DW171" s="444"/>
      <c r="DX171" s="444"/>
      <c r="DY171" s="444"/>
      <c r="DZ171" s="444"/>
      <c r="EA171" s="444"/>
      <c r="EB171" s="444"/>
      <c r="EC171" s="444"/>
      <c r="ED171" s="444"/>
      <c r="EE171" s="444"/>
      <c r="EF171" s="444"/>
      <c r="EG171" s="444"/>
      <c r="EH171" s="444"/>
      <c r="EI171" s="444"/>
      <c r="EJ171" s="444"/>
      <c r="EK171" s="444"/>
      <c r="EL171" s="444"/>
      <c r="EM171" s="444"/>
      <c r="EN171" s="444"/>
      <c r="EO171" s="444"/>
      <c r="EP171" s="444"/>
      <c r="EQ171" s="444"/>
      <c r="ER171" s="444"/>
      <c r="ES171" s="444"/>
      <c r="ET171" s="444"/>
      <c r="EU171" s="444"/>
      <c r="EV171" s="444"/>
      <c r="EW171" s="444"/>
      <c r="EX171" s="444"/>
      <c r="EY171" s="444"/>
      <c r="EZ171" s="444"/>
      <c r="FA171" s="444"/>
      <c r="FB171" s="444"/>
    </row>
    <row r="172" spans="1:158" s="463" customFormat="1" ht="55.2" hidden="1" customHeight="1">
      <c r="A172" s="659"/>
      <c r="B172" s="520"/>
      <c r="C172" s="520"/>
      <c r="D172" s="519"/>
      <c r="E172" s="520"/>
      <c r="F172" s="520"/>
      <c r="G172" s="520"/>
      <c r="H172" s="520"/>
      <c r="I172" s="520"/>
      <c r="J172" s="520"/>
      <c r="K172" s="520"/>
      <c r="L172" s="520"/>
      <c r="M172" s="520"/>
      <c r="N172" s="520"/>
      <c r="O172" s="520"/>
      <c r="P172" s="520"/>
      <c r="Q172" s="520"/>
      <c r="R172" s="520"/>
      <c r="S172" s="520"/>
      <c r="T172" s="520"/>
      <c r="U172" s="520"/>
      <c r="V172" s="520"/>
      <c r="W172" s="520"/>
      <c r="X172" s="520"/>
      <c r="Y172" s="520"/>
      <c r="Z172" s="520"/>
      <c r="AA172" s="520"/>
      <c r="AB172" s="520"/>
      <c r="AC172" s="520"/>
      <c r="AD172" s="432"/>
      <c r="AE172" s="431"/>
      <c r="AF172" s="433"/>
      <c r="AG172" s="557" t="str">
        <f t="shared" si="62"/>
        <v/>
      </c>
      <c r="AH172" s="558" t="str">
        <f t="shared" si="63"/>
        <v/>
      </c>
      <c r="AI172" s="558" t="str">
        <f t="shared" si="64"/>
        <v/>
      </c>
      <c r="AJ172" s="558" t="str">
        <f t="shared" si="65"/>
        <v/>
      </c>
      <c r="AK172" s="558" t="str">
        <f t="shared" si="66"/>
        <v/>
      </c>
      <c r="AL172" s="558" t="str">
        <f t="shared" si="67"/>
        <v/>
      </c>
      <c r="AM172" s="558" t="str">
        <f t="shared" si="68"/>
        <v/>
      </c>
      <c r="AN172" s="558" t="str">
        <f t="shared" si="69"/>
        <v/>
      </c>
      <c r="AO172" s="557" t="str">
        <f t="shared" si="70"/>
        <v/>
      </c>
      <c r="AP172" s="557" t="str">
        <f t="shared" si="71"/>
        <v/>
      </c>
      <c r="AQ172" s="445"/>
      <c r="AR172" s="559" t="str">
        <f t="shared" si="72"/>
        <v/>
      </c>
      <c r="AS172" s="560" t="str">
        <f t="shared" si="86"/>
        <v/>
      </c>
      <c r="AT172" s="561" t="str">
        <f t="shared" si="73"/>
        <v/>
      </c>
      <c r="AU172" s="561" t="str">
        <f t="shared" si="74"/>
        <v/>
      </c>
      <c r="AV172" s="444"/>
      <c r="AW172" s="558" t="str">
        <f t="shared" si="76"/>
        <v/>
      </c>
      <c r="AX172" s="557" t="str">
        <f t="shared" si="77"/>
        <v/>
      </c>
      <c r="AY172" s="557" t="str">
        <f t="shared" si="78"/>
        <v/>
      </c>
      <c r="AZ172" s="444"/>
      <c r="BA172" s="562" t="str">
        <f t="shared" si="83"/>
        <v/>
      </c>
      <c r="BB172" s="445"/>
      <c r="BC172" s="563" t="str">
        <f t="shared" si="87"/>
        <v/>
      </c>
      <c r="BD172" s="563" t="str">
        <f t="shared" si="87"/>
        <v/>
      </c>
      <c r="BE172" s="563" t="str">
        <f t="shared" si="87"/>
        <v/>
      </c>
      <c r="BF172" s="563" t="str">
        <f t="shared" si="87"/>
        <v/>
      </c>
      <c r="BG172" s="563" t="str">
        <f t="shared" si="87"/>
        <v/>
      </c>
      <c r="BH172" s="563" t="str">
        <f t="shared" si="87"/>
        <v/>
      </c>
      <c r="BI172" s="563" t="str">
        <f t="shared" si="87"/>
        <v/>
      </c>
      <c r="BJ172" s="563" t="str">
        <f t="shared" si="87"/>
        <v/>
      </c>
      <c r="BK172" s="563" t="str">
        <f t="shared" si="87"/>
        <v/>
      </c>
      <c r="BL172" s="563" t="str">
        <f t="shared" si="87"/>
        <v/>
      </c>
      <c r="BM172" s="563" t="str">
        <f t="shared" si="87"/>
        <v/>
      </c>
      <c r="BN172" s="563" t="str">
        <f t="shared" si="79"/>
        <v/>
      </c>
      <c r="BO172" s="563" t="str">
        <f t="shared" si="79"/>
        <v/>
      </c>
      <c r="BP172" s="563" t="str">
        <f t="shared" si="79"/>
        <v/>
      </c>
      <c r="BQ172" s="563" t="str">
        <f t="shared" si="79"/>
        <v/>
      </c>
      <c r="BR172" s="563" t="str">
        <f t="shared" si="80"/>
        <v/>
      </c>
      <c r="BS172" s="563" t="str">
        <f t="shared" si="80"/>
        <v/>
      </c>
      <c r="BT172" s="563" t="str">
        <f t="shared" si="80"/>
        <v/>
      </c>
      <c r="BU172" s="563" t="str">
        <f t="shared" si="80"/>
        <v/>
      </c>
      <c r="BV172" s="563" t="str">
        <f t="shared" si="81"/>
        <v/>
      </c>
      <c r="BW172" s="563" t="str">
        <f t="shared" si="81"/>
        <v/>
      </c>
      <c r="BX172" s="563" t="str">
        <f t="shared" si="81"/>
        <v/>
      </c>
      <c r="BY172" s="563" t="str">
        <f t="shared" si="81"/>
        <v/>
      </c>
      <c r="BZ172" s="563" t="str">
        <f t="shared" si="82"/>
        <v/>
      </c>
      <c r="CA172" s="563" t="str">
        <f t="shared" si="82"/>
        <v/>
      </c>
      <c r="CB172" s="563" t="str">
        <f t="shared" si="82"/>
        <v/>
      </c>
      <c r="CC172" s="563" t="str">
        <f t="shared" si="82"/>
        <v/>
      </c>
      <c r="CD172" s="563" t="str">
        <f t="shared" si="75"/>
        <v/>
      </c>
      <c r="CE172" s="563" t="str">
        <f t="shared" si="75"/>
        <v/>
      </c>
      <c r="CF172" s="563" t="str">
        <f t="shared" si="75"/>
        <v/>
      </c>
      <c r="CG172" s="563" t="str">
        <f t="shared" si="87"/>
        <v/>
      </c>
      <c r="CH172" s="445"/>
      <c r="CI172" s="563" t="str">
        <f t="shared" ref="CI172:CI235" si="88">IF(CI$10=$BA172,IF($AB172="","","Complaint: "&amp;$AB172)&amp;CHAR(10)&amp;IF($AC172="","","Action Taken: "&amp;$AC172),"")</f>
        <v/>
      </c>
      <c r="CJ172" s="563" t="str">
        <f t="shared" si="85"/>
        <v/>
      </c>
      <c r="CK172" s="563" t="str">
        <f t="shared" si="85"/>
        <v/>
      </c>
      <c r="CL172" s="563" t="str">
        <f t="shared" si="85"/>
        <v xml:space="preserve">
</v>
      </c>
      <c r="CM172" s="563" t="str">
        <f t="shared" si="85"/>
        <v xml:space="preserve">
</v>
      </c>
      <c r="CN172" s="563" t="str">
        <f t="shared" si="85"/>
        <v xml:space="preserve">
</v>
      </c>
      <c r="CO172" s="444"/>
      <c r="CP172" s="444"/>
      <c r="CQ172" s="444"/>
      <c r="CR172" s="444"/>
      <c r="CS172" s="444"/>
      <c r="CT172" s="444"/>
      <c r="CU172" s="444"/>
      <c r="CV172" s="444"/>
      <c r="CW172" s="444"/>
      <c r="CX172" s="444"/>
      <c r="CY172" s="444"/>
      <c r="CZ172" s="444"/>
      <c r="DA172" s="444"/>
      <c r="DB172" s="444"/>
      <c r="DC172" s="444"/>
      <c r="DD172" s="444"/>
      <c r="DE172" s="444"/>
      <c r="DF172" s="444"/>
      <c r="DG172" s="444"/>
      <c r="DH172" s="444"/>
      <c r="DI172" s="444"/>
      <c r="DJ172" s="444"/>
      <c r="DK172" s="444"/>
      <c r="DL172" s="444"/>
      <c r="DM172" s="444"/>
      <c r="DN172" s="444"/>
      <c r="DO172" s="444"/>
      <c r="DP172" s="444"/>
      <c r="DQ172" s="444"/>
      <c r="DR172" s="444"/>
      <c r="DS172" s="444"/>
      <c r="DT172" s="444"/>
      <c r="DU172" s="444"/>
      <c r="DV172" s="444"/>
      <c r="DW172" s="444"/>
      <c r="DX172" s="444"/>
      <c r="DY172" s="444"/>
      <c r="DZ172" s="444"/>
      <c r="EA172" s="444"/>
      <c r="EB172" s="444"/>
      <c r="EC172" s="444"/>
      <c r="ED172" s="444"/>
      <c r="EE172" s="444"/>
      <c r="EF172" s="444"/>
      <c r="EG172" s="444"/>
      <c r="EH172" s="444"/>
      <c r="EI172" s="444"/>
      <c r="EJ172" s="444"/>
      <c r="EK172" s="444"/>
      <c r="EL172" s="444"/>
      <c r="EM172" s="444"/>
      <c r="EN172" s="444"/>
      <c r="EO172" s="444"/>
      <c r="EP172" s="444"/>
      <c r="EQ172" s="444"/>
      <c r="ER172" s="444"/>
      <c r="ES172" s="444"/>
      <c r="ET172" s="444"/>
      <c r="EU172" s="444"/>
      <c r="EV172" s="444"/>
      <c r="EW172" s="444"/>
      <c r="EX172" s="444"/>
      <c r="EY172" s="444"/>
      <c r="EZ172" s="444"/>
      <c r="FA172" s="444"/>
      <c r="FB172" s="444"/>
    </row>
    <row r="173" spans="1:158" s="434" customFormat="1" ht="55.2" hidden="1" customHeight="1">
      <c r="A173" s="659"/>
      <c r="B173" s="520"/>
      <c r="C173" s="520"/>
      <c r="D173" s="519"/>
      <c r="E173" s="520"/>
      <c r="F173" s="520"/>
      <c r="G173" s="520"/>
      <c r="H173" s="520"/>
      <c r="I173" s="520"/>
      <c r="J173" s="520"/>
      <c r="K173" s="520"/>
      <c r="L173" s="520"/>
      <c r="M173" s="520"/>
      <c r="N173" s="520"/>
      <c r="O173" s="520"/>
      <c r="P173" s="520"/>
      <c r="Q173" s="520"/>
      <c r="R173" s="520"/>
      <c r="S173" s="520"/>
      <c r="T173" s="520"/>
      <c r="U173" s="520"/>
      <c r="V173" s="520"/>
      <c r="W173" s="520"/>
      <c r="X173" s="520"/>
      <c r="Y173" s="520"/>
      <c r="Z173" s="520"/>
      <c r="AA173" s="520"/>
      <c r="AB173" s="520"/>
      <c r="AC173" s="520"/>
      <c r="AD173" s="432"/>
      <c r="AE173" s="431"/>
      <c r="AF173" s="433"/>
      <c r="AG173" s="557" t="str">
        <f t="shared" si="62"/>
        <v/>
      </c>
      <c r="AH173" s="558" t="str">
        <f t="shared" si="63"/>
        <v/>
      </c>
      <c r="AI173" s="558" t="str">
        <f t="shared" si="64"/>
        <v/>
      </c>
      <c r="AJ173" s="558" t="str">
        <f t="shared" si="65"/>
        <v/>
      </c>
      <c r="AK173" s="558" t="str">
        <f t="shared" si="66"/>
        <v/>
      </c>
      <c r="AL173" s="558" t="str">
        <f t="shared" si="67"/>
        <v/>
      </c>
      <c r="AM173" s="558" t="str">
        <f t="shared" si="68"/>
        <v/>
      </c>
      <c r="AN173" s="558" t="str">
        <f t="shared" si="69"/>
        <v/>
      </c>
      <c r="AO173" s="557" t="str">
        <f t="shared" si="70"/>
        <v/>
      </c>
      <c r="AP173" s="557" t="str">
        <f t="shared" si="71"/>
        <v/>
      </c>
      <c r="AQ173" s="445"/>
      <c r="AR173" s="559" t="str">
        <f t="shared" si="72"/>
        <v/>
      </c>
      <c r="AS173" s="560" t="str">
        <f t="shared" si="86"/>
        <v/>
      </c>
      <c r="AT173" s="561" t="str">
        <f t="shared" si="73"/>
        <v/>
      </c>
      <c r="AU173" s="561" t="str">
        <f t="shared" si="74"/>
        <v/>
      </c>
      <c r="AV173" s="444"/>
      <c r="AW173" s="558" t="str">
        <f t="shared" si="76"/>
        <v/>
      </c>
      <c r="AX173" s="557" t="str">
        <f t="shared" si="77"/>
        <v/>
      </c>
      <c r="AY173" s="557" t="str">
        <f t="shared" si="78"/>
        <v/>
      </c>
      <c r="AZ173" s="444"/>
      <c r="BA173" s="562" t="str">
        <f t="shared" si="83"/>
        <v/>
      </c>
      <c r="BB173" s="445"/>
      <c r="BC173" s="563" t="str">
        <f t="shared" si="87"/>
        <v/>
      </c>
      <c r="BD173" s="563" t="str">
        <f t="shared" si="87"/>
        <v/>
      </c>
      <c r="BE173" s="563" t="str">
        <f t="shared" si="87"/>
        <v/>
      </c>
      <c r="BF173" s="563" t="str">
        <f t="shared" si="87"/>
        <v/>
      </c>
      <c r="BG173" s="563" t="str">
        <f t="shared" si="87"/>
        <v/>
      </c>
      <c r="BH173" s="563" t="str">
        <f t="shared" si="87"/>
        <v/>
      </c>
      <c r="BI173" s="563" t="str">
        <f t="shared" si="87"/>
        <v/>
      </c>
      <c r="BJ173" s="563" t="str">
        <f t="shared" si="87"/>
        <v/>
      </c>
      <c r="BK173" s="563" t="str">
        <f t="shared" si="87"/>
        <v/>
      </c>
      <c r="BL173" s="563" t="str">
        <f t="shared" si="87"/>
        <v/>
      </c>
      <c r="BM173" s="563" t="str">
        <f t="shared" si="87"/>
        <v/>
      </c>
      <c r="BN173" s="563" t="str">
        <f t="shared" si="79"/>
        <v/>
      </c>
      <c r="BO173" s="563" t="str">
        <f t="shared" si="79"/>
        <v/>
      </c>
      <c r="BP173" s="563" t="str">
        <f t="shared" si="79"/>
        <v/>
      </c>
      <c r="BQ173" s="563" t="str">
        <f t="shared" si="79"/>
        <v/>
      </c>
      <c r="BR173" s="563" t="str">
        <f t="shared" si="80"/>
        <v/>
      </c>
      <c r="BS173" s="563" t="str">
        <f t="shared" si="80"/>
        <v/>
      </c>
      <c r="BT173" s="563" t="str">
        <f t="shared" si="80"/>
        <v/>
      </c>
      <c r="BU173" s="563" t="str">
        <f t="shared" si="80"/>
        <v/>
      </c>
      <c r="BV173" s="563" t="str">
        <f t="shared" si="81"/>
        <v/>
      </c>
      <c r="BW173" s="563" t="str">
        <f t="shared" si="81"/>
        <v/>
      </c>
      <c r="BX173" s="563" t="str">
        <f t="shared" si="81"/>
        <v/>
      </c>
      <c r="BY173" s="563" t="str">
        <f t="shared" si="81"/>
        <v/>
      </c>
      <c r="BZ173" s="563" t="str">
        <f t="shared" si="82"/>
        <v/>
      </c>
      <c r="CA173" s="563" t="str">
        <f t="shared" si="82"/>
        <v/>
      </c>
      <c r="CB173" s="563" t="str">
        <f t="shared" si="82"/>
        <v/>
      </c>
      <c r="CC173" s="563" t="str">
        <f t="shared" si="82"/>
        <v/>
      </c>
      <c r="CD173" s="563" t="str">
        <f t="shared" si="75"/>
        <v/>
      </c>
      <c r="CE173" s="563" t="str">
        <f t="shared" si="75"/>
        <v/>
      </c>
      <c r="CF173" s="563" t="str">
        <f t="shared" si="75"/>
        <v/>
      </c>
      <c r="CG173" s="563" t="str">
        <f t="shared" si="87"/>
        <v/>
      </c>
      <c r="CH173" s="445"/>
      <c r="CI173" s="563" t="str">
        <f t="shared" si="88"/>
        <v/>
      </c>
      <c r="CJ173" s="563" t="str">
        <f t="shared" si="85"/>
        <v/>
      </c>
      <c r="CK173" s="563" t="str">
        <f t="shared" si="85"/>
        <v/>
      </c>
      <c r="CL173" s="563" t="str">
        <f t="shared" si="85"/>
        <v xml:space="preserve">
</v>
      </c>
      <c r="CM173" s="563" t="str">
        <f t="shared" si="85"/>
        <v xml:space="preserve">
</v>
      </c>
      <c r="CN173" s="563" t="str">
        <f t="shared" si="85"/>
        <v xml:space="preserve">
</v>
      </c>
      <c r="CO173" s="445"/>
      <c r="CP173" s="445"/>
      <c r="CQ173" s="445"/>
      <c r="CR173" s="445"/>
      <c r="CS173" s="445"/>
      <c r="CT173" s="445"/>
      <c r="CU173" s="445"/>
      <c r="CV173" s="445"/>
      <c r="CW173" s="445"/>
      <c r="CX173" s="445"/>
      <c r="CY173" s="445"/>
      <c r="CZ173" s="445"/>
      <c r="DA173" s="445"/>
      <c r="DB173" s="445"/>
      <c r="DC173" s="445"/>
      <c r="DD173" s="445"/>
      <c r="DE173" s="445"/>
      <c r="DF173" s="445"/>
      <c r="DG173" s="445"/>
      <c r="DH173" s="445"/>
      <c r="DI173" s="445"/>
      <c r="DJ173" s="445"/>
      <c r="DK173" s="445"/>
      <c r="DL173" s="445"/>
      <c r="DM173" s="445"/>
      <c r="DN173" s="445"/>
      <c r="DO173" s="445"/>
      <c r="DP173" s="445"/>
      <c r="DQ173" s="445"/>
      <c r="DR173" s="445"/>
      <c r="DS173" s="445"/>
      <c r="DT173" s="445"/>
      <c r="DU173" s="445"/>
      <c r="DV173" s="445"/>
      <c r="DW173" s="445"/>
      <c r="DX173" s="445"/>
      <c r="DY173" s="445"/>
      <c r="DZ173" s="445"/>
      <c r="EA173" s="445"/>
      <c r="EB173" s="445"/>
      <c r="EC173" s="445"/>
      <c r="ED173" s="445"/>
      <c r="EE173" s="445"/>
      <c r="EF173" s="445"/>
      <c r="EG173" s="445"/>
      <c r="EH173" s="445"/>
      <c r="EI173" s="445"/>
      <c r="EJ173" s="445"/>
      <c r="EK173" s="445"/>
      <c r="EL173" s="445"/>
      <c r="EM173" s="445"/>
      <c r="EN173" s="445"/>
      <c r="EO173" s="445"/>
      <c r="EP173" s="445"/>
      <c r="EQ173" s="445"/>
      <c r="ER173" s="445"/>
      <c r="ES173" s="445"/>
      <c r="ET173" s="445"/>
      <c r="EU173" s="445"/>
      <c r="EV173" s="445"/>
      <c r="EW173" s="445"/>
      <c r="EX173" s="445"/>
      <c r="EY173" s="445"/>
      <c r="EZ173" s="445"/>
      <c r="FA173" s="445"/>
      <c r="FB173" s="445"/>
    </row>
    <row r="174" spans="1:158" s="434" customFormat="1" ht="55.2" hidden="1" customHeight="1">
      <c r="A174" s="659"/>
      <c r="B174" s="520"/>
      <c r="C174" s="520"/>
      <c r="D174" s="519"/>
      <c r="E174" s="520"/>
      <c r="F174" s="520"/>
      <c r="G174" s="520"/>
      <c r="H174" s="520"/>
      <c r="I174" s="520"/>
      <c r="J174" s="520"/>
      <c r="K174" s="520"/>
      <c r="L174" s="520"/>
      <c r="M174" s="520"/>
      <c r="N174" s="520"/>
      <c r="O174" s="520"/>
      <c r="P174" s="520"/>
      <c r="Q174" s="520"/>
      <c r="R174" s="520"/>
      <c r="S174" s="520"/>
      <c r="T174" s="520"/>
      <c r="U174" s="520"/>
      <c r="V174" s="520"/>
      <c r="W174" s="520"/>
      <c r="X174" s="520"/>
      <c r="Y174" s="520"/>
      <c r="Z174" s="520"/>
      <c r="AA174" s="520"/>
      <c r="AB174" s="520"/>
      <c r="AC174" s="520"/>
      <c r="AD174" s="432"/>
      <c r="AE174" s="431"/>
      <c r="AF174" s="433"/>
      <c r="AG174" s="557" t="str">
        <f t="shared" si="62"/>
        <v/>
      </c>
      <c r="AH174" s="558" t="str">
        <f t="shared" si="63"/>
        <v/>
      </c>
      <c r="AI174" s="558" t="str">
        <f t="shared" si="64"/>
        <v/>
      </c>
      <c r="AJ174" s="558" t="str">
        <f t="shared" si="65"/>
        <v/>
      </c>
      <c r="AK174" s="558" t="str">
        <f t="shared" si="66"/>
        <v/>
      </c>
      <c r="AL174" s="558" t="str">
        <f t="shared" si="67"/>
        <v/>
      </c>
      <c r="AM174" s="558" t="str">
        <f t="shared" si="68"/>
        <v/>
      </c>
      <c r="AN174" s="558" t="str">
        <f t="shared" si="69"/>
        <v/>
      </c>
      <c r="AO174" s="557" t="str">
        <f t="shared" si="70"/>
        <v/>
      </c>
      <c r="AP174" s="557" t="str">
        <f t="shared" si="71"/>
        <v/>
      </c>
      <c r="AQ174" s="445"/>
      <c r="AR174" s="559" t="str">
        <f t="shared" si="72"/>
        <v/>
      </c>
      <c r="AS174" s="560" t="str">
        <f t="shared" si="86"/>
        <v/>
      </c>
      <c r="AT174" s="561" t="str">
        <f t="shared" si="73"/>
        <v/>
      </c>
      <c r="AU174" s="561" t="str">
        <f t="shared" si="74"/>
        <v/>
      </c>
      <c r="AV174" s="444"/>
      <c r="AW174" s="558" t="str">
        <f t="shared" si="76"/>
        <v/>
      </c>
      <c r="AX174" s="557" t="str">
        <f t="shared" si="77"/>
        <v/>
      </c>
      <c r="AY174" s="557" t="str">
        <f t="shared" si="78"/>
        <v/>
      </c>
      <c r="AZ174" s="444"/>
      <c r="BA174" s="562" t="str">
        <f t="shared" si="83"/>
        <v/>
      </c>
      <c r="BB174" s="445"/>
      <c r="BC174" s="563" t="str">
        <f t="shared" si="87"/>
        <v/>
      </c>
      <c r="BD174" s="563" t="str">
        <f t="shared" si="87"/>
        <v/>
      </c>
      <c r="BE174" s="563" t="str">
        <f t="shared" si="87"/>
        <v/>
      </c>
      <c r="BF174" s="563" t="str">
        <f t="shared" si="87"/>
        <v/>
      </c>
      <c r="BG174" s="563" t="str">
        <f t="shared" si="87"/>
        <v/>
      </c>
      <c r="BH174" s="563" t="str">
        <f t="shared" si="87"/>
        <v/>
      </c>
      <c r="BI174" s="563" t="str">
        <f t="shared" si="87"/>
        <v/>
      </c>
      <c r="BJ174" s="563" t="str">
        <f t="shared" si="87"/>
        <v/>
      </c>
      <c r="BK174" s="563" t="str">
        <f t="shared" si="87"/>
        <v/>
      </c>
      <c r="BL174" s="563" t="str">
        <f t="shared" si="87"/>
        <v/>
      </c>
      <c r="BM174" s="563" t="str">
        <f t="shared" si="87"/>
        <v/>
      </c>
      <c r="BN174" s="563" t="str">
        <f t="shared" si="79"/>
        <v/>
      </c>
      <c r="BO174" s="563" t="str">
        <f t="shared" si="79"/>
        <v/>
      </c>
      <c r="BP174" s="563" t="str">
        <f t="shared" si="79"/>
        <v/>
      </c>
      <c r="BQ174" s="563" t="str">
        <f t="shared" si="79"/>
        <v/>
      </c>
      <c r="BR174" s="563" t="str">
        <f t="shared" si="80"/>
        <v/>
      </c>
      <c r="BS174" s="563" t="str">
        <f t="shared" si="80"/>
        <v/>
      </c>
      <c r="BT174" s="563" t="str">
        <f t="shared" si="80"/>
        <v/>
      </c>
      <c r="BU174" s="563" t="str">
        <f t="shared" si="80"/>
        <v/>
      </c>
      <c r="BV174" s="563" t="str">
        <f t="shared" si="81"/>
        <v/>
      </c>
      <c r="BW174" s="563" t="str">
        <f t="shared" si="81"/>
        <v/>
      </c>
      <c r="BX174" s="563" t="str">
        <f t="shared" si="81"/>
        <v/>
      </c>
      <c r="BY174" s="563" t="str">
        <f t="shared" si="81"/>
        <v/>
      </c>
      <c r="BZ174" s="563" t="str">
        <f t="shared" si="82"/>
        <v/>
      </c>
      <c r="CA174" s="563" t="str">
        <f t="shared" si="82"/>
        <v/>
      </c>
      <c r="CB174" s="563" t="str">
        <f t="shared" si="82"/>
        <v/>
      </c>
      <c r="CC174" s="563" t="str">
        <f t="shared" si="82"/>
        <v/>
      </c>
      <c r="CD174" s="563" t="str">
        <f t="shared" si="75"/>
        <v/>
      </c>
      <c r="CE174" s="563" t="str">
        <f t="shared" si="75"/>
        <v/>
      </c>
      <c r="CF174" s="563" t="str">
        <f t="shared" si="75"/>
        <v/>
      </c>
      <c r="CG174" s="563" t="str">
        <f t="shared" si="87"/>
        <v/>
      </c>
      <c r="CH174" s="445"/>
      <c r="CI174" s="563" t="str">
        <f t="shared" si="88"/>
        <v/>
      </c>
      <c r="CJ174" s="563" t="str">
        <f t="shared" si="85"/>
        <v/>
      </c>
      <c r="CK174" s="563" t="str">
        <f t="shared" si="85"/>
        <v/>
      </c>
      <c r="CL174" s="563" t="str">
        <f t="shared" si="85"/>
        <v xml:space="preserve">
</v>
      </c>
      <c r="CM174" s="563" t="str">
        <f t="shared" si="85"/>
        <v xml:space="preserve">
</v>
      </c>
      <c r="CN174" s="563" t="str">
        <f t="shared" si="85"/>
        <v xml:space="preserve">
</v>
      </c>
      <c r="CO174" s="445"/>
      <c r="CP174" s="445"/>
      <c r="CQ174" s="445"/>
      <c r="CR174" s="445"/>
      <c r="CS174" s="445"/>
      <c r="CT174" s="445"/>
      <c r="CU174" s="445"/>
      <c r="CV174" s="445"/>
      <c r="CW174" s="445"/>
      <c r="CX174" s="445"/>
      <c r="CY174" s="445"/>
      <c r="CZ174" s="445"/>
      <c r="DA174" s="445"/>
      <c r="DB174" s="445"/>
      <c r="DC174" s="445"/>
      <c r="DD174" s="445"/>
      <c r="DE174" s="445"/>
      <c r="DF174" s="445"/>
      <c r="DG174" s="445"/>
      <c r="DH174" s="445"/>
      <c r="DI174" s="445"/>
      <c r="DJ174" s="445"/>
      <c r="DK174" s="445"/>
      <c r="DL174" s="445"/>
      <c r="DM174" s="445"/>
      <c r="DN174" s="445"/>
      <c r="DO174" s="445"/>
      <c r="DP174" s="445"/>
      <c r="DQ174" s="445"/>
      <c r="DR174" s="445"/>
      <c r="DS174" s="445"/>
      <c r="DT174" s="445"/>
      <c r="DU174" s="445"/>
      <c r="DV174" s="445"/>
      <c r="DW174" s="445"/>
      <c r="DX174" s="445"/>
      <c r="DY174" s="445"/>
      <c r="DZ174" s="445"/>
      <c r="EA174" s="445"/>
      <c r="EB174" s="445"/>
      <c r="EC174" s="445"/>
      <c r="ED174" s="445"/>
      <c r="EE174" s="445"/>
      <c r="EF174" s="445"/>
      <c r="EG174" s="445"/>
      <c r="EH174" s="445"/>
      <c r="EI174" s="445"/>
      <c r="EJ174" s="445"/>
      <c r="EK174" s="445"/>
      <c r="EL174" s="445"/>
      <c r="EM174" s="445"/>
      <c r="EN174" s="445"/>
      <c r="EO174" s="445"/>
      <c r="EP174" s="445"/>
      <c r="EQ174" s="445"/>
      <c r="ER174" s="445"/>
      <c r="ES174" s="445"/>
      <c r="ET174" s="445"/>
      <c r="EU174" s="445"/>
      <c r="EV174" s="445"/>
      <c r="EW174" s="445"/>
      <c r="EX174" s="445"/>
      <c r="EY174" s="445"/>
      <c r="EZ174" s="445"/>
      <c r="FA174" s="445"/>
      <c r="FB174" s="445"/>
    </row>
    <row r="175" spans="1:158" s="434" customFormat="1" ht="55.2" hidden="1" customHeight="1">
      <c r="A175" s="659"/>
      <c r="B175" s="520"/>
      <c r="C175" s="520"/>
      <c r="D175" s="519"/>
      <c r="E175" s="520"/>
      <c r="F175" s="520"/>
      <c r="G175" s="520"/>
      <c r="H175" s="520"/>
      <c r="I175" s="520"/>
      <c r="J175" s="520"/>
      <c r="K175" s="520"/>
      <c r="L175" s="520"/>
      <c r="M175" s="520"/>
      <c r="N175" s="520"/>
      <c r="O175" s="520"/>
      <c r="P175" s="520"/>
      <c r="Q175" s="520"/>
      <c r="R175" s="520"/>
      <c r="S175" s="520"/>
      <c r="T175" s="520"/>
      <c r="U175" s="520"/>
      <c r="V175" s="520"/>
      <c r="W175" s="520"/>
      <c r="X175" s="520"/>
      <c r="Y175" s="520"/>
      <c r="Z175" s="520"/>
      <c r="AA175" s="520"/>
      <c r="AB175" s="520"/>
      <c r="AC175" s="520"/>
      <c r="AD175" s="432"/>
      <c r="AE175" s="431"/>
      <c r="AF175" s="433"/>
      <c r="AG175" s="557" t="str">
        <f t="shared" si="62"/>
        <v/>
      </c>
      <c r="AH175" s="558" t="str">
        <f t="shared" si="63"/>
        <v/>
      </c>
      <c r="AI175" s="558" t="str">
        <f t="shared" si="64"/>
        <v/>
      </c>
      <c r="AJ175" s="558" t="str">
        <f t="shared" si="65"/>
        <v/>
      </c>
      <c r="AK175" s="558" t="str">
        <f t="shared" si="66"/>
        <v/>
      </c>
      <c r="AL175" s="558" t="str">
        <f t="shared" si="67"/>
        <v/>
      </c>
      <c r="AM175" s="558" t="str">
        <f t="shared" si="68"/>
        <v/>
      </c>
      <c r="AN175" s="558" t="str">
        <f t="shared" si="69"/>
        <v/>
      </c>
      <c r="AO175" s="557" t="str">
        <f t="shared" si="70"/>
        <v/>
      </c>
      <c r="AP175" s="557" t="str">
        <f t="shared" si="71"/>
        <v/>
      </c>
      <c r="AQ175" s="445"/>
      <c r="AR175" s="559" t="str">
        <f t="shared" si="72"/>
        <v/>
      </c>
      <c r="AS175" s="560" t="str">
        <f t="shared" si="86"/>
        <v/>
      </c>
      <c r="AT175" s="561" t="str">
        <f t="shared" si="73"/>
        <v/>
      </c>
      <c r="AU175" s="561" t="str">
        <f t="shared" si="74"/>
        <v/>
      </c>
      <c r="AV175" s="444"/>
      <c r="AW175" s="558" t="str">
        <f t="shared" si="76"/>
        <v/>
      </c>
      <c r="AX175" s="557" t="str">
        <f t="shared" si="77"/>
        <v/>
      </c>
      <c r="AY175" s="557" t="str">
        <f t="shared" si="78"/>
        <v/>
      </c>
      <c r="AZ175" s="444"/>
      <c r="BA175" s="562" t="str">
        <f t="shared" si="83"/>
        <v/>
      </c>
      <c r="BB175" s="445"/>
      <c r="BC175" s="563" t="str">
        <f t="shared" si="87"/>
        <v/>
      </c>
      <c r="BD175" s="563" t="str">
        <f t="shared" si="87"/>
        <v/>
      </c>
      <c r="BE175" s="563" t="str">
        <f t="shared" si="87"/>
        <v/>
      </c>
      <c r="BF175" s="563" t="str">
        <f t="shared" si="87"/>
        <v/>
      </c>
      <c r="BG175" s="563" t="str">
        <f t="shared" si="87"/>
        <v/>
      </c>
      <c r="BH175" s="563" t="str">
        <f t="shared" si="87"/>
        <v/>
      </c>
      <c r="BI175" s="563" t="str">
        <f t="shared" si="87"/>
        <v/>
      </c>
      <c r="BJ175" s="563" t="str">
        <f t="shared" si="87"/>
        <v/>
      </c>
      <c r="BK175" s="563" t="str">
        <f t="shared" si="87"/>
        <v/>
      </c>
      <c r="BL175" s="563" t="str">
        <f t="shared" si="87"/>
        <v/>
      </c>
      <c r="BM175" s="563" t="str">
        <f t="shared" si="87"/>
        <v/>
      </c>
      <c r="BN175" s="563" t="str">
        <f t="shared" si="79"/>
        <v/>
      </c>
      <c r="BO175" s="563" t="str">
        <f t="shared" si="79"/>
        <v/>
      </c>
      <c r="BP175" s="563" t="str">
        <f t="shared" si="79"/>
        <v/>
      </c>
      <c r="BQ175" s="563" t="str">
        <f t="shared" si="79"/>
        <v/>
      </c>
      <c r="BR175" s="563" t="str">
        <f t="shared" si="80"/>
        <v/>
      </c>
      <c r="BS175" s="563" t="str">
        <f t="shared" si="80"/>
        <v/>
      </c>
      <c r="BT175" s="563" t="str">
        <f t="shared" si="80"/>
        <v/>
      </c>
      <c r="BU175" s="563" t="str">
        <f t="shared" si="80"/>
        <v/>
      </c>
      <c r="BV175" s="563" t="str">
        <f t="shared" si="81"/>
        <v/>
      </c>
      <c r="BW175" s="563" t="str">
        <f t="shared" si="81"/>
        <v/>
      </c>
      <c r="BX175" s="563" t="str">
        <f t="shared" si="81"/>
        <v/>
      </c>
      <c r="BY175" s="563" t="str">
        <f t="shared" si="81"/>
        <v/>
      </c>
      <c r="BZ175" s="563" t="str">
        <f t="shared" si="82"/>
        <v/>
      </c>
      <c r="CA175" s="563" t="str">
        <f t="shared" si="82"/>
        <v/>
      </c>
      <c r="CB175" s="563" t="str">
        <f t="shared" si="82"/>
        <v/>
      </c>
      <c r="CC175" s="563" t="str">
        <f t="shared" si="82"/>
        <v/>
      </c>
      <c r="CD175" s="563" t="str">
        <f t="shared" si="75"/>
        <v/>
      </c>
      <c r="CE175" s="563" t="str">
        <f t="shared" si="75"/>
        <v/>
      </c>
      <c r="CF175" s="563" t="str">
        <f t="shared" si="75"/>
        <v/>
      </c>
      <c r="CG175" s="563" t="str">
        <f t="shared" si="87"/>
        <v/>
      </c>
      <c r="CH175" s="445"/>
      <c r="CI175" s="563" t="str">
        <f t="shared" si="88"/>
        <v/>
      </c>
      <c r="CJ175" s="563" t="str">
        <f t="shared" si="85"/>
        <v/>
      </c>
      <c r="CK175" s="563" t="str">
        <f t="shared" si="85"/>
        <v/>
      </c>
      <c r="CL175" s="563" t="str">
        <f t="shared" si="85"/>
        <v xml:space="preserve">
</v>
      </c>
      <c r="CM175" s="563" t="str">
        <f t="shared" si="85"/>
        <v xml:space="preserve">
</v>
      </c>
      <c r="CN175" s="563" t="str">
        <f t="shared" si="85"/>
        <v xml:space="preserve">
</v>
      </c>
      <c r="CO175" s="445"/>
      <c r="CP175" s="445"/>
      <c r="CQ175" s="445"/>
      <c r="CR175" s="445"/>
      <c r="CS175" s="445"/>
      <c r="CT175" s="445"/>
      <c r="CU175" s="445"/>
      <c r="CV175" s="445"/>
      <c r="CW175" s="445"/>
      <c r="CX175" s="445"/>
      <c r="CY175" s="445"/>
      <c r="CZ175" s="445"/>
      <c r="DA175" s="445"/>
      <c r="DB175" s="445"/>
      <c r="DC175" s="445"/>
      <c r="DD175" s="445"/>
      <c r="DE175" s="445"/>
      <c r="DF175" s="445"/>
      <c r="DG175" s="445"/>
      <c r="DH175" s="445"/>
      <c r="DI175" s="445"/>
      <c r="DJ175" s="445"/>
      <c r="DK175" s="445"/>
      <c r="DL175" s="445"/>
      <c r="DM175" s="445"/>
      <c r="DN175" s="445"/>
      <c r="DO175" s="445"/>
      <c r="DP175" s="445"/>
      <c r="DQ175" s="445"/>
      <c r="DR175" s="445"/>
      <c r="DS175" s="445"/>
      <c r="DT175" s="445"/>
      <c r="DU175" s="445"/>
      <c r="DV175" s="445"/>
      <c r="DW175" s="445"/>
      <c r="DX175" s="445"/>
      <c r="DY175" s="445"/>
      <c r="DZ175" s="445"/>
      <c r="EA175" s="445"/>
      <c r="EB175" s="445"/>
      <c r="EC175" s="445"/>
      <c r="ED175" s="445"/>
      <c r="EE175" s="445"/>
      <c r="EF175" s="445"/>
      <c r="EG175" s="445"/>
      <c r="EH175" s="445"/>
      <c r="EI175" s="445"/>
      <c r="EJ175" s="445"/>
      <c r="EK175" s="445"/>
      <c r="EL175" s="445"/>
      <c r="EM175" s="445"/>
      <c r="EN175" s="445"/>
      <c r="EO175" s="445"/>
      <c r="EP175" s="445"/>
      <c r="EQ175" s="445"/>
      <c r="ER175" s="445"/>
      <c r="ES175" s="445"/>
      <c r="ET175" s="445"/>
      <c r="EU175" s="445"/>
      <c r="EV175" s="445"/>
      <c r="EW175" s="445"/>
      <c r="EX175" s="445"/>
      <c r="EY175" s="445"/>
      <c r="EZ175" s="445"/>
      <c r="FA175" s="445"/>
      <c r="FB175" s="445"/>
    </row>
    <row r="176" spans="1:158" s="463" customFormat="1" ht="55.2" hidden="1" customHeight="1">
      <c r="A176" s="659"/>
      <c r="B176" s="520"/>
      <c r="C176" s="520"/>
      <c r="D176" s="519"/>
      <c r="E176" s="520"/>
      <c r="F176" s="520"/>
      <c r="G176" s="520"/>
      <c r="H176" s="520"/>
      <c r="I176" s="520"/>
      <c r="J176" s="520"/>
      <c r="K176" s="520"/>
      <c r="L176" s="520"/>
      <c r="M176" s="520"/>
      <c r="N176" s="520"/>
      <c r="O176" s="520"/>
      <c r="P176" s="520"/>
      <c r="Q176" s="520"/>
      <c r="R176" s="520"/>
      <c r="S176" s="520"/>
      <c r="T176" s="520"/>
      <c r="U176" s="520"/>
      <c r="V176" s="520"/>
      <c r="W176" s="520"/>
      <c r="X176" s="520"/>
      <c r="Y176" s="520"/>
      <c r="Z176" s="520"/>
      <c r="AA176" s="520"/>
      <c r="AB176" s="520"/>
      <c r="AC176" s="520"/>
      <c r="AD176" s="432"/>
      <c r="AE176" s="431"/>
      <c r="AF176" s="433"/>
      <c r="AG176" s="557" t="str">
        <f t="shared" si="62"/>
        <v/>
      </c>
      <c r="AH176" s="558" t="str">
        <f t="shared" si="63"/>
        <v/>
      </c>
      <c r="AI176" s="558" t="str">
        <f t="shared" si="64"/>
        <v/>
      </c>
      <c r="AJ176" s="558" t="str">
        <f t="shared" si="65"/>
        <v/>
      </c>
      <c r="AK176" s="558" t="str">
        <f t="shared" si="66"/>
        <v/>
      </c>
      <c r="AL176" s="558" t="str">
        <f t="shared" si="67"/>
        <v/>
      </c>
      <c r="AM176" s="558" t="str">
        <f t="shared" si="68"/>
        <v/>
      </c>
      <c r="AN176" s="558" t="str">
        <f t="shared" si="69"/>
        <v/>
      </c>
      <c r="AO176" s="557" t="str">
        <f t="shared" si="70"/>
        <v/>
      </c>
      <c r="AP176" s="557" t="str">
        <f t="shared" si="71"/>
        <v/>
      </c>
      <c r="AQ176" s="445"/>
      <c r="AR176" s="559" t="str">
        <f t="shared" si="72"/>
        <v/>
      </c>
      <c r="AS176" s="560" t="str">
        <f t="shared" si="86"/>
        <v/>
      </c>
      <c r="AT176" s="561" t="str">
        <f t="shared" si="73"/>
        <v/>
      </c>
      <c r="AU176" s="561" t="str">
        <f t="shared" si="74"/>
        <v/>
      </c>
      <c r="AV176" s="444"/>
      <c r="AW176" s="558" t="str">
        <f t="shared" si="76"/>
        <v/>
      </c>
      <c r="AX176" s="557" t="str">
        <f t="shared" si="77"/>
        <v/>
      </c>
      <c r="AY176" s="557" t="str">
        <f t="shared" si="78"/>
        <v/>
      </c>
      <c r="AZ176" s="444"/>
      <c r="BA176" s="562" t="str">
        <f t="shared" si="83"/>
        <v/>
      </c>
      <c r="BB176" s="445"/>
      <c r="BC176" s="563" t="str">
        <f t="shared" si="87"/>
        <v/>
      </c>
      <c r="BD176" s="563" t="str">
        <f t="shared" si="87"/>
        <v/>
      </c>
      <c r="BE176" s="563" t="str">
        <f t="shared" si="87"/>
        <v/>
      </c>
      <c r="BF176" s="563" t="str">
        <f t="shared" si="87"/>
        <v/>
      </c>
      <c r="BG176" s="563" t="str">
        <f t="shared" si="87"/>
        <v/>
      </c>
      <c r="BH176" s="563" t="str">
        <f t="shared" si="87"/>
        <v/>
      </c>
      <c r="BI176" s="563" t="str">
        <f t="shared" si="87"/>
        <v/>
      </c>
      <c r="BJ176" s="563" t="str">
        <f t="shared" si="87"/>
        <v/>
      </c>
      <c r="BK176" s="563" t="str">
        <f t="shared" si="87"/>
        <v/>
      </c>
      <c r="BL176" s="563" t="str">
        <f t="shared" si="87"/>
        <v/>
      </c>
      <c r="BM176" s="563" t="str">
        <f t="shared" si="87"/>
        <v/>
      </c>
      <c r="BN176" s="563" t="str">
        <f t="shared" si="79"/>
        <v/>
      </c>
      <c r="BO176" s="563" t="str">
        <f t="shared" si="79"/>
        <v/>
      </c>
      <c r="BP176" s="563" t="str">
        <f t="shared" si="79"/>
        <v/>
      </c>
      <c r="BQ176" s="563" t="str">
        <f t="shared" si="79"/>
        <v/>
      </c>
      <c r="BR176" s="563" t="str">
        <f t="shared" si="80"/>
        <v/>
      </c>
      <c r="BS176" s="563" t="str">
        <f t="shared" si="80"/>
        <v/>
      </c>
      <c r="BT176" s="563" t="str">
        <f t="shared" si="80"/>
        <v/>
      </c>
      <c r="BU176" s="563" t="str">
        <f t="shared" si="80"/>
        <v/>
      </c>
      <c r="BV176" s="563" t="str">
        <f t="shared" si="81"/>
        <v/>
      </c>
      <c r="BW176" s="563" t="str">
        <f t="shared" si="81"/>
        <v/>
      </c>
      <c r="BX176" s="563" t="str">
        <f t="shared" si="81"/>
        <v/>
      </c>
      <c r="BY176" s="563" t="str">
        <f t="shared" si="81"/>
        <v/>
      </c>
      <c r="BZ176" s="563" t="str">
        <f t="shared" si="82"/>
        <v/>
      </c>
      <c r="CA176" s="563" t="str">
        <f t="shared" si="82"/>
        <v/>
      </c>
      <c r="CB176" s="563" t="str">
        <f t="shared" si="82"/>
        <v/>
      </c>
      <c r="CC176" s="563" t="str">
        <f t="shared" si="82"/>
        <v/>
      </c>
      <c r="CD176" s="563" t="str">
        <f t="shared" si="75"/>
        <v/>
      </c>
      <c r="CE176" s="563" t="str">
        <f t="shared" si="75"/>
        <v/>
      </c>
      <c r="CF176" s="563" t="str">
        <f t="shared" si="75"/>
        <v/>
      </c>
      <c r="CG176" s="563" t="str">
        <f t="shared" si="87"/>
        <v/>
      </c>
      <c r="CH176" s="445"/>
      <c r="CI176" s="563" t="str">
        <f t="shared" si="88"/>
        <v/>
      </c>
      <c r="CJ176" s="563" t="str">
        <f t="shared" si="85"/>
        <v/>
      </c>
      <c r="CK176" s="563" t="str">
        <f t="shared" si="85"/>
        <v/>
      </c>
      <c r="CL176" s="563" t="str">
        <f t="shared" si="85"/>
        <v xml:space="preserve">
</v>
      </c>
      <c r="CM176" s="563" t="str">
        <f t="shared" si="85"/>
        <v xml:space="preserve">
</v>
      </c>
      <c r="CN176" s="563" t="str">
        <f t="shared" si="85"/>
        <v xml:space="preserve">
</v>
      </c>
      <c r="CO176" s="444"/>
      <c r="CP176" s="444"/>
      <c r="CQ176" s="444"/>
      <c r="CR176" s="444"/>
      <c r="CS176" s="444"/>
      <c r="CT176" s="444"/>
      <c r="CU176" s="444"/>
      <c r="CV176" s="444"/>
      <c r="CW176" s="444"/>
      <c r="CX176" s="444"/>
      <c r="CY176" s="444"/>
      <c r="CZ176" s="444"/>
      <c r="DA176" s="444"/>
      <c r="DB176" s="444"/>
      <c r="DC176" s="444"/>
      <c r="DD176" s="444"/>
      <c r="DE176" s="444"/>
      <c r="DF176" s="444"/>
      <c r="DG176" s="444"/>
      <c r="DH176" s="444"/>
      <c r="DI176" s="444"/>
      <c r="DJ176" s="444"/>
      <c r="DK176" s="444"/>
      <c r="DL176" s="444"/>
      <c r="DM176" s="444"/>
      <c r="DN176" s="444"/>
      <c r="DO176" s="444"/>
      <c r="DP176" s="444"/>
      <c r="DQ176" s="444"/>
      <c r="DR176" s="444"/>
      <c r="DS176" s="444"/>
      <c r="DT176" s="444"/>
      <c r="DU176" s="444"/>
      <c r="DV176" s="444"/>
      <c r="DW176" s="444"/>
      <c r="DX176" s="444"/>
      <c r="DY176" s="444"/>
      <c r="DZ176" s="444"/>
      <c r="EA176" s="444"/>
      <c r="EB176" s="444"/>
      <c r="EC176" s="444"/>
      <c r="ED176" s="444"/>
      <c r="EE176" s="444"/>
      <c r="EF176" s="444"/>
      <c r="EG176" s="444"/>
      <c r="EH176" s="444"/>
      <c r="EI176" s="444"/>
      <c r="EJ176" s="444"/>
      <c r="EK176" s="444"/>
      <c r="EL176" s="444"/>
      <c r="EM176" s="444"/>
      <c r="EN176" s="444"/>
      <c r="EO176" s="444"/>
      <c r="EP176" s="444"/>
      <c r="EQ176" s="444"/>
      <c r="ER176" s="444"/>
      <c r="ES176" s="444"/>
      <c r="ET176" s="444"/>
      <c r="EU176" s="444"/>
      <c r="EV176" s="444"/>
      <c r="EW176" s="444"/>
      <c r="EX176" s="444"/>
      <c r="EY176" s="444"/>
      <c r="EZ176" s="444"/>
      <c r="FA176" s="444"/>
      <c r="FB176" s="444"/>
    </row>
    <row r="177" spans="1:158" s="434" customFormat="1" ht="55.2" hidden="1" customHeight="1">
      <c r="A177" s="659"/>
      <c r="B177" s="520"/>
      <c r="C177" s="520"/>
      <c r="D177" s="519"/>
      <c r="E177" s="520"/>
      <c r="F177" s="520"/>
      <c r="G177" s="520"/>
      <c r="H177" s="520"/>
      <c r="I177" s="520"/>
      <c r="J177" s="520"/>
      <c r="K177" s="520"/>
      <c r="L177" s="520"/>
      <c r="M177" s="520"/>
      <c r="N177" s="520"/>
      <c r="O177" s="520"/>
      <c r="P177" s="520"/>
      <c r="Q177" s="520"/>
      <c r="R177" s="520"/>
      <c r="S177" s="520"/>
      <c r="T177" s="520"/>
      <c r="U177" s="520"/>
      <c r="V177" s="520"/>
      <c r="W177" s="520"/>
      <c r="X177" s="520"/>
      <c r="Y177" s="520"/>
      <c r="Z177" s="520"/>
      <c r="AA177" s="520"/>
      <c r="AB177" s="520"/>
      <c r="AC177" s="520"/>
      <c r="AD177" s="432"/>
      <c r="AE177" s="431"/>
      <c r="AF177" s="433"/>
      <c r="AG177" s="557" t="str">
        <f t="shared" si="62"/>
        <v/>
      </c>
      <c r="AH177" s="558" t="str">
        <f t="shared" si="63"/>
        <v/>
      </c>
      <c r="AI177" s="558" t="str">
        <f t="shared" si="64"/>
        <v/>
      </c>
      <c r="AJ177" s="558" t="str">
        <f t="shared" si="65"/>
        <v/>
      </c>
      <c r="AK177" s="558" t="str">
        <f t="shared" si="66"/>
        <v/>
      </c>
      <c r="AL177" s="558" t="str">
        <f t="shared" si="67"/>
        <v/>
      </c>
      <c r="AM177" s="558" t="str">
        <f t="shared" si="68"/>
        <v/>
      </c>
      <c r="AN177" s="558" t="str">
        <f t="shared" si="69"/>
        <v/>
      </c>
      <c r="AO177" s="557" t="str">
        <f t="shared" si="70"/>
        <v/>
      </c>
      <c r="AP177" s="557" t="str">
        <f t="shared" si="71"/>
        <v/>
      </c>
      <c r="AQ177" s="445"/>
      <c r="AR177" s="559" t="str">
        <f t="shared" si="72"/>
        <v/>
      </c>
      <c r="AS177" s="560" t="str">
        <f t="shared" si="86"/>
        <v/>
      </c>
      <c r="AT177" s="561" t="str">
        <f t="shared" si="73"/>
        <v/>
      </c>
      <c r="AU177" s="561" t="str">
        <f t="shared" si="74"/>
        <v/>
      </c>
      <c r="AV177" s="444"/>
      <c r="AW177" s="558" t="str">
        <f t="shared" si="76"/>
        <v/>
      </c>
      <c r="AX177" s="557" t="str">
        <f t="shared" si="77"/>
        <v/>
      </c>
      <c r="AY177" s="557" t="str">
        <f t="shared" si="78"/>
        <v/>
      </c>
      <c r="AZ177" s="444"/>
      <c r="BA177" s="562" t="str">
        <f t="shared" si="83"/>
        <v/>
      </c>
      <c r="BB177" s="445"/>
      <c r="BC177" s="563" t="str">
        <f t="shared" si="87"/>
        <v/>
      </c>
      <c r="BD177" s="563" t="str">
        <f t="shared" si="87"/>
        <v/>
      </c>
      <c r="BE177" s="563" t="str">
        <f t="shared" si="87"/>
        <v/>
      </c>
      <c r="BF177" s="563" t="str">
        <f t="shared" si="87"/>
        <v/>
      </c>
      <c r="BG177" s="563" t="str">
        <f t="shared" si="87"/>
        <v/>
      </c>
      <c r="BH177" s="563" t="str">
        <f t="shared" si="87"/>
        <v/>
      </c>
      <c r="BI177" s="563" t="str">
        <f t="shared" si="87"/>
        <v/>
      </c>
      <c r="BJ177" s="563" t="str">
        <f t="shared" si="87"/>
        <v/>
      </c>
      <c r="BK177" s="563" t="str">
        <f t="shared" si="87"/>
        <v/>
      </c>
      <c r="BL177" s="563" t="str">
        <f t="shared" si="87"/>
        <v/>
      </c>
      <c r="BM177" s="563" t="str">
        <f t="shared" si="87"/>
        <v/>
      </c>
      <c r="BN177" s="563" t="str">
        <f t="shared" si="79"/>
        <v/>
      </c>
      <c r="BO177" s="563" t="str">
        <f t="shared" si="79"/>
        <v/>
      </c>
      <c r="BP177" s="563" t="str">
        <f t="shared" si="79"/>
        <v/>
      </c>
      <c r="BQ177" s="563" t="str">
        <f t="shared" si="79"/>
        <v/>
      </c>
      <c r="BR177" s="563" t="str">
        <f t="shared" si="80"/>
        <v/>
      </c>
      <c r="BS177" s="563" t="str">
        <f t="shared" si="80"/>
        <v/>
      </c>
      <c r="BT177" s="563" t="str">
        <f t="shared" si="80"/>
        <v/>
      </c>
      <c r="BU177" s="563" t="str">
        <f t="shared" si="80"/>
        <v/>
      </c>
      <c r="BV177" s="563" t="str">
        <f t="shared" si="81"/>
        <v/>
      </c>
      <c r="BW177" s="563" t="str">
        <f t="shared" si="81"/>
        <v/>
      </c>
      <c r="BX177" s="563" t="str">
        <f t="shared" si="81"/>
        <v/>
      </c>
      <c r="BY177" s="563" t="str">
        <f t="shared" si="81"/>
        <v/>
      </c>
      <c r="BZ177" s="563" t="str">
        <f t="shared" si="82"/>
        <v/>
      </c>
      <c r="CA177" s="563" t="str">
        <f t="shared" si="82"/>
        <v/>
      </c>
      <c r="CB177" s="563" t="str">
        <f t="shared" si="82"/>
        <v/>
      </c>
      <c r="CC177" s="563" t="str">
        <f t="shared" si="82"/>
        <v/>
      </c>
      <c r="CD177" s="563" t="str">
        <f t="shared" si="75"/>
        <v/>
      </c>
      <c r="CE177" s="563" t="str">
        <f t="shared" si="75"/>
        <v/>
      </c>
      <c r="CF177" s="563" t="str">
        <f t="shared" si="75"/>
        <v/>
      </c>
      <c r="CG177" s="563" t="str">
        <f t="shared" si="87"/>
        <v/>
      </c>
      <c r="CH177" s="445"/>
      <c r="CI177" s="563" t="str">
        <f t="shared" si="88"/>
        <v/>
      </c>
      <c r="CJ177" s="563" t="str">
        <f t="shared" si="85"/>
        <v/>
      </c>
      <c r="CK177" s="563" t="str">
        <f t="shared" si="85"/>
        <v/>
      </c>
      <c r="CL177" s="563" t="str">
        <f t="shared" si="85"/>
        <v xml:space="preserve">
</v>
      </c>
      <c r="CM177" s="563" t="str">
        <f t="shared" si="85"/>
        <v xml:space="preserve">
</v>
      </c>
      <c r="CN177" s="563" t="str">
        <f t="shared" si="85"/>
        <v xml:space="preserve">
</v>
      </c>
      <c r="CO177" s="445"/>
      <c r="CP177" s="445"/>
      <c r="CQ177" s="445"/>
      <c r="CR177" s="445"/>
      <c r="CS177" s="445"/>
      <c r="CT177" s="445"/>
      <c r="CU177" s="445"/>
      <c r="CV177" s="445"/>
      <c r="CW177" s="445"/>
      <c r="CX177" s="445"/>
      <c r="CY177" s="445"/>
      <c r="CZ177" s="445"/>
      <c r="DA177" s="445"/>
      <c r="DB177" s="445"/>
      <c r="DC177" s="445"/>
      <c r="DD177" s="445"/>
      <c r="DE177" s="445"/>
      <c r="DF177" s="445"/>
      <c r="DG177" s="445"/>
      <c r="DH177" s="445"/>
      <c r="DI177" s="445"/>
      <c r="DJ177" s="445"/>
      <c r="DK177" s="445"/>
      <c r="DL177" s="445"/>
      <c r="DM177" s="445"/>
      <c r="DN177" s="445"/>
      <c r="DO177" s="445"/>
      <c r="DP177" s="445"/>
      <c r="DQ177" s="445"/>
      <c r="DR177" s="445"/>
      <c r="DS177" s="445"/>
      <c r="DT177" s="445"/>
      <c r="DU177" s="445"/>
      <c r="DV177" s="445"/>
      <c r="DW177" s="445"/>
      <c r="DX177" s="445"/>
      <c r="DY177" s="445"/>
      <c r="DZ177" s="445"/>
      <c r="EA177" s="445"/>
      <c r="EB177" s="445"/>
      <c r="EC177" s="445"/>
      <c r="ED177" s="445"/>
      <c r="EE177" s="445"/>
      <c r="EF177" s="445"/>
      <c r="EG177" s="445"/>
      <c r="EH177" s="445"/>
      <c r="EI177" s="445"/>
      <c r="EJ177" s="445"/>
      <c r="EK177" s="445"/>
      <c r="EL177" s="445"/>
      <c r="EM177" s="445"/>
      <c r="EN177" s="445"/>
      <c r="EO177" s="445"/>
      <c r="EP177" s="445"/>
      <c r="EQ177" s="445"/>
      <c r="ER177" s="445"/>
      <c r="ES177" s="445"/>
      <c r="ET177" s="445"/>
      <c r="EU177" s="445"/>
      <c r="EV177" s="445"/>
      <c r="EW177" s="445"/>
      <c r="EX177" s="445"/>
      <c r="EY177" s="445"/>
      <c r="EZ177" s="445"/>
      <c r="FA177" s="445"/>
      <c r="FB177" s="445"/>
    </row>
    <row r="178" spans="1:158" s="434" customFormat="1" ht="55.2" hidden="1" customHeight="1">
      <c r="A178" s="659"/>
      <c r="B178" s="520"/>
      <c r="C178" s="520"/>
      <c r="D178" s="519"/>
      <c r="E178" s="520"/>
      <c r="F178" s="520"/>
      <c r="G178" s="520"/>
      <c r="H178" s="520"/>
      <c r="I178" s="520"/>
      <c r="J178" s="520"/>
      <c r="K178" s="520"/>
      <c r="L178" s="520"/>
      <c r="M178" s="520"/>
      <c r="N178" s="520"/>
      <c r="O178" s="520"/>
      <c r="P178" s="520"/>
      <c r="Q178" s="520"/>
      <c r="R178" s="520"/>
      <c r="S178" s="520"/>
      <c r="T178" s="520"/>
      <c r="U178" s="520"/>
      <c r="V178" s="520"/>
      <c r="W178" s="520"/>
      <c r="X178" s="520"/>
      <c r="Y178" s="520"/>
      <c r="Z178" s="520"/>
      <c r="AA178" s="520"/>
      <c r="AB178" s="520"/>
      <c r="AC178" s="520"/>
      <c r="AD178" s="432"/>
      <c r="AE178" s="431"/>
      <c r="AF178" s="433"/>
      <c r="AG178" s="557" t="str">
        <f t="shared" si="62"/>
        <v/>
      </c>
      <c r="AH178" s="558" t="str">
        <f t="shared" si="63"/>
        <v/>
      </c>
      <c r="AI178" s="558" t="str">
        <f t="shared" si="64"/>
        <v/>
      </c>
      <c r="AJ178" s="558" t="str">
        <f t="shared" si="65"/>
        <v/>
      </c>
      <c r="AK178" s="558" t="str">
        <f t="shared" si="66"/>
        <v/>
      </c>
      <c r="AL178" s="558" t="str">
        <f t="shared" si="67"/>
        <v/>
      </c>
      <c r="AM178" s="558" t="str">
        <f t="shared" si="68"/>
        <v/>
      </c>
      <c r="AN178" s="558" t="str">
        <f t="shared" si="69"/>
        <v/>
      </c>
      <c r="AO178" s="557" t="str">
        <f t="shared" si="70"/>
        <v/>
      </c>
      <c r="AP178" s="557" t="str">
        <f t="shared" si="71"/>
        <v/>
      </c>
      <c r="AQ178" s="445"/>
      <c r="AR178" s="559" t="str">
        <f t="shared" si="72"/>
        <v/>
      </c>
      <c r="AS178" s="560" t="str">
        <f t="shared" si="86"/>
        <v/>
      </c>
      <c r="AT178" s="561" t="str">
        <f t="shared" si="73"/>
        <v/>
      </c>
      <c r="AU178" s="561" t="str">
        <f t="shared" si="74"/>
        <v/>
      </c>
      <c r="AV178" s="444"/>
      <c r="AW178" s="558" t="str">
        <f t="shared" si="76"/>
        <v/>
      </c>
      <c r="AX178" s="557" t="str">
        <f t="shared" si="77"/>
        <v/>
      </c>
      <c r="AY178" s="557" t="str">
        <f t="shared" si="78"/>
        <v/>
      </c>
      <c r="AZ178" s="444"/>
      <c r="BA178" s="562" t="str">
        <f t="shared" si="83"/>
        <v/>
      </c>
      <c r="BB178" s="445"/>
      <c r="BC178" s="563" t="str">
        <f t="shared" ref="BC178:CG194" si="89">IF(BC$10=$BA178,IF($AB178="","","Complaint: "&amp;$AB178)&amp;CHAR(10)&amp;IF($AC178="","","Action Taken: "&amp;$AC178),"")</f>
        <v/>
      </c>
      <c r="BD178" s="563" t="str">
        <f t="shared" si="89"/>
        <v/>
      </c>
      <c r="BE178" s="563" t="str">
        <f t="shared" si="89"/>
        <v/>
      </c>
      <c r="BF178" s="563" t="str">
        <f t="shared" si="89"/>
        <v/>
      </c>
      <c r="BG178" s="563" t="str">
        <f t="shared" si="89"/>
        <v/>
      </c>
      <c r="BH178" s="563" t="str">
        <f t="shared" si="89"/>
        <v/>
      </c>
      <c r="BI178" s="563" t="str">
        <f t="shared" si="89"/>
        <v/>
      </c>
      <c r="BJ178" s="563" t="str">
        <f t="shared" si="89"/>
        <v/>
      </c>
      <c r="BK178" s="563" t="str">
        <f t="shared" si="89"/>
        <v/>
      </c>
      <c r="BL178" s="563" t="str">
        <f t="shared" si="89"/>
        <v/>
      </c>
      <c r="BM178" s="563" t="str">
        <f t="shared" si="89"/>
        <v/>
      </c>
      <c r="BN178" s="563" t="str">
        <f t="shared" si="79"/>
        <v/>
      </c>
      <c r="BO178" s="563" t="str">
        <f t="shared" si="79"/>
        <v/>
      </c>
      <c r="BP178" s="563" t="str">
        <f t="shared" si="79"/>
        <v/>
      </c>
      <c r="BQ178" s="563" t="str">
        <f t="shared" si="79"/>
        <v/>
      </c>
      <c r="BR178" s="563" t="str">
        <f t="shared" si="80"/>
        <v/>
      </c>
      <c r="BS178" s="563" t="str">
        <f t="shared" si="80"/>
        <v/>
      </c>
      <c r="BT178" s="563" t="str">
        <f t="shared" si="80"/>
        <v/>
      </c>
      <c r="BU178" s="563" t="str">
        <f t="shared" si="80"/>
        <v/>
      </c>
      <c r="BV178" s="563" t="str">
        <f t="shared" si="81"/>
        <v/>
      </c>
      <c r="BW178" s="563" t="str">
        <f t="shared" si="81"/>
        <v/>
      </c>
      <c r="BX178" s="563" t="str">
        <f t="shared" si="81"/>
        <v/>
      </c>
      <c r="BY178" s="563" t="str">
        <f t="shared" si="81"/>
        <v/>
      </c>
      <c r="BZ178" s="563" t="str">
        <f t="shared" si="82"/>
        <v/>
      </c>
      <c r="CA178" s="563" t="str">
        <f t="shared" si="82"/>
        <v/>
      </c>
      <c r="CB178" s="563" t="str">
        <f t="shared" si="82"/>
        <v/>
      </c>
      <c r="CC178" s="563" t="str">
        <f t="shared" si="82"/>
        <v/>
      </c>
      <c r="CD178" s="563" t="str">
        <f t="shared" si="75"/>
        <v/>
      </c>
      <c r="CE178" s="563" t="str">
        <f t="shared" si="75"/>
        <v/>
      </c>
      <c r="CF178" s="563" t="str">
        <f t="shared" si="75"/>
        <v/>
      </c>
      <c r="CG178" s="563" t="str">
        <f t="shared" si="89"/>
        <v/>
      </c>
      <c r="CH178" s="445"/>
      <c r="CI178" s="563" t="str">
        <f t="shared" si="88"/>
        <v/>
      </c>
      <c r="CJ178" s="563" t="str">
        <f t="shared" si="85"/>
        <v/>
      </c>
      <c r="CK178" s="563" t="str">
        <f t="shared" si="85"/>
        <v/>
      </c>
      <c r="CL178" s="563" t="str">
        <f t="shared" si="85"/>
        <v xml:space="preserve">
</v>
      </c>
      <c r="CM178" s="563" t="str">
        <f t="shared" si="85"/>
        <v xml:space="preserve">
</v>
      </c>
      <c r="CN178" s="563" t="str">
        <f t="shared" si="85"/>
        <v xml:space="preserve">
</v>
      </c>
      <c r="CO178" s="445"/>
      <c r="CP178" s="445"/>
      <c r="CQ178" s="445"/>
      <c r="CR178" s="445"/>
      <c r="CS178" s="445"/>
      <c r="CT178" s="445"/>
      <c r="CU178" s="445"/>
      <c r="CV178" s="445"/>
      <c r="CW178" s="445"/>
      <c r="CX178" s="445"/>
      <c r="CY178" s="445"/>
      <c r="CZ178" s="445"/>
      <c r="DA178" s="445"/>
      <c r="DB178" s="445"/>
      <c r="DC178" s="445"/>
      <c r="DD178" s="445"/>
      <c r="DE178" s="445"/>
      <c r="DF178" s="445"/>
      <c r="DG178" s="445"/>
      <c r="DH178" s="445"/>
      <c r="DI178" s="445"/>
      <c r="DJ178" s="445"/>
      <c r="DK178" s="445"/>
      <c r="DL178" s="445"/>
      <c r="DM178" s="445"/>
      <c r="DN178" s="445"/>
      <c r="DO178" s="445"/>
      <c r="DP178" s="445"/>
      <c r="DQ178" s="445"/>
      <c r="DR178" s="445"/>
      <c r="DS178" s="445"/>
      <c r="DT178" s="445"/>
      <c r="DU178" s="445"/>
      <c r="DV178" s="445"/>
      <c r="DW178" s="445"/>
      <c r="DX178" s="445"/>
      <c r="DY178" s="445"/>
      <c r="DZ178" s="445"/>
      <c r="EA178" s="445"/>
      <c r="EB178" s="445"/>
      <c r="EC178" s="445"/>
      <c r="ED178" s="445"/>
      <c r="EE178" s="445"/>
      <c r="EF178" s="445"/>
      <c r="EG178" s="445"/>
      <c r="EH178" s="445"/>
      <c r="EI178" s="445"/>
      <c r="EJ178" s="445"/>
      <c r="EK178" s="445"/>
      <c r="EL178" s="445"/>
      <c r="EM178" s="445"/>
      <c r="EN178" s="445"/>
      <c r="EO178" s="445"/>
      <c r="EP178" s="445"/>
      <c r="EQ178" s="445"/>
      <c r="ER178" s="445"/>
      <c r="ES178" s="445"/>
      <c r="ET178" s="445"/>
      <c r="EU178" s="445"/>
      <c r="EV178" s="445"/>
      <c r="EW178" s="445"/>
      <c r="EX178" s="445"/>
      <c r="EY178" s="445"/>
      <c r="EZ178" s="445"/>
      <c r="FA178" s="445"/>
      <c r="FB178" s="445"/>
    </row>
    <row r="179" spans="1:158" s="434" customFormat="1" ht="55.2" hidden="1" customHeight="1">
      <c r="A179" s="659"/>
      <c r="B179" s="520"/>
      <c r="C179" s="520"/>
      <c r="D179" s="519"/>
      <c r="E179" s="520"/>
      <c r="F179" s="520"/>
      <c r="G179" s="520"/>
      <c r="H179" s="520"/>
      <c r="I179" s="520"/>
      <c r="J179" s="520"/>
      <c r="K179" s="520"/>
      <c r="L179" s="520"/>
      <c r="M179" s="520"/>
      <c r="N179" s="520"/>
      <c r="O179" s="520"/>
      <c r="P179" s="520"/>
      <c r="Q179" s="520"/>
      <c r="R179" s="520"/>
      <c r="S179" s="520"/>
      <c r="T179" s="520"/>
      <c r="U179" s="520"/>
      <c r="V179" s="520"/>
      <c r="W179" s="520"/>
      <c r="X179" s="520"/>
      <c r="Y179" s="520"/>
      <c r="Z179" s="520"/>
      <c r="AA179" s="520"/>
      <c r="AB179" s="520"/>
      <c r="AC179" s="520"/>
      <c r="AD179" s="432"/>
      <c r="AE179" s="431"/>
      <c r="AF179" s="433"/>
      <c r="AG179" s="557" t="str">
        <f t="shared" si="62"/>
        <v/>
      </c>
      <c r="AH179" s="558" t="str">
        <f t="shared" si="63"/>
        <v/>
      </c>
      <c r="AI179" s="558" t="str">
        <f t="shared" si="64"/>
        <v/>
      </c>
      <c r="AJ179" s="558" t="str">
        <f t="shared" si="65"/>
        <v/>
      </c>
      <c r="AK179" s="558" t="str">
        <f t="shared" si="66"/>
        <v/>
      </c>
      <c r="AL179" s="558" t="str">
        <f t="shared" si="67"/>
        <v/>
      </c>
      <c r="AM179" s="558" t="str">
        <f t="shared" si="68"/>
        <v/>
      </c>
      <c r="AN179" s="558" t="str">
        <f t="shared" si="69"/>
        <v/>
      </c>
      <c r="AO179" s="557" t="str">
        <f t="shared" si="70"/>
        <v/>
      </c>
      <c r="AP179" s="557" t="str">
        <f t="shared" si="71"/>
        <v/>
      </c>
      <c r="AQ179" s="445"/>
      <c r="AR179" s="559" t="str">
        <f t="shared" si="72"/>
        <v/>
      </c>
      <c r="AS179" s="560" t="str">
        <f t="shared" si="86"/>
        <v/>
      </c>
      <c r="AT179" s="561" t="str">
        <f t="shared" si="73"/>
        <v/>
      </c>
      <c r="AU179" s="561" t="str">
        <f t="shared" si="74"/>
        <v/>
      </c>
      <c r="AV179" s="444"/>
      <c r="AW179" s="558" t="str">
        <f t="shared" si="76"/>
        <v/>
      </c>
      <c r="AX179" s="557" t="str">
        <f t="shared" si="77"/>
        <v/>
      </c>
      <c r="AY179" s="557" t="str">
        <f t="shared" si="78"/>
        <v/>
      </c>
      <c r="AZ179" s="444"/>
      <c r="BA179" s="562" t="str">
        <f t="shared" si="83"/>
        <v/>
      </c>
      <c r="BB179" s="445"/>
      <c r="BC179" s="563" t="str">
        <f t="shared" si="89"/>
        <v/>
      </c>
      <c r="BD179" s="563" t="str">
        <f t="shared" si="89"/>
        <v/>
      </c>
      <c r="BE179" s="563" t="str">
        <f t="shared" si="89"/>
        <v/>
      </c>
      <c r="BF179" s="563" t="str">
        <f t="shared" si="89"/>
        <v/>
      </c>
      <c r="BG179" s="563" t="str">
        <f t="shared" si="89"/>
        <v/>
      </c>
      <c r="BH179" s="563" t="str">
        <f t="shared" si="89"/>
        <v/>
      </c>
      <c r="BI179" s="563" t="str">
        <f t="shared" si="89"/>
        <v/>
      </c>
      <c r="BJ179" s="563" t="str">
        <f t="shared" si="89"/>
        <v/>
      </c>
      <c r="BK179" s="563" t="str">
        <f t="shared" si="89"/>
        <v/>
      </c>
      <c r="BL179" s="563" t="str">
        <f t="shared" si="89"/>
        <v/>
      </c>
      <c r="BM179" s="563" t="str">
        <f t="shared" si="89"/>
        <v/>
      </c>
      <c r="BN179" s="563" t="str">
        <f t="shared" si="79"/>
        <v/>
      </c>
      <c r="BO179" s="563" t="str">
        <f t="shared" si="79"/>
        <v/>
      </c>
      <c r="BP179" s="563" t="str">
        <f t="shared" si="79"/>
        <v/>
      </c>
      <c r="BQ179" s="563" t="str">
        <f t="shared" si="79"/>
        <v/>
      </c>
      <c r="BR179" s="563" t="str">
        <f t="shared" si="80"/>
        <v/>
      </c>
      <c r="BS179" s="563" t="str">
        <f t="shared" si="80"/>
        <v/>
      </c>
      <c r="BT179" s="563" t="str">
        <f t="shared" si="80"/>
        <v/>
      </c>
      <c r="BU179" s="563" t="str">
        <f t="shared" si="80"/>
        <v/>
      </c>
      <c r="BV179" s="563" t="str">
        <f t="shared" si="81"/>
        <v/>
      </c>
      <c r="BW179" s="563" t="str">
        <f t="shared" si="81"/>
        <v/>
      </c>
      <c r="BX179" s="563" t="str">
        <f t="shared" si="81"/>
        <v/>
      </c>
      <c r="BY179" s="563" t="str">
        <f t="shared" si="81"/>
        <v/>
      </c>
      <c r="BZ179" s="563" t="str">
        <f t="shared" si="82"/>
        <v/>
      </c>
      <c r="CA179" s="563" t="str">
        <f t="shared" si="82"/>
        <v/>
      </c>
      <c r="CB179" s="563" t="str">
        <f t="shared" si="82"/>
        <v/>
      </c>
      <c r="CC179" s="563" t="str">
        <f t="shared" si="82"/>
        <v/>
      </c>
      <c r="CD179" s="563" t="str">
        <f t="shared" si="75"/>
        <v/>
      </c>
      <c r="CE179" s="563" t="str">
        <f t="shared" si="75"/>
        <v/>
      </c>
      <c r="CF179" s="563" t="str">
        <f t="shared" si="75"/>
        <v/>
      </c>
      <c r="CG179" s="563" t="str">
        <f t="shared" si="89"/>
        <v/>
      </c>
      <c r="CH179" s="445"/>
      <c r="CI179" s="563" t="str">
        <f t="shared" si="88"/>
        <v/>
      </c>
      <c r="CJ179" s="563" t="str">
        <f t="shared" si="85"/>
        <v/>
      </c>
      <c r="CK179" s="563" t="str">
        <f t="shared" si="85"/>
        <v/>
      </c>
      <c r="CL179" s="563" t="str">
        <f t="shared" si="85"/>
        <v xml:space="preserve">
</v>
      </c>
      <c r="CM179" s="563" t="str">
        <f t="shared" si="85"/>
        <v xml:space="preserve">
</v>
      </c>
      <c r="CN179" s="563" t="str">
        <f t="shared" si="85"/>
        <v xml:space="preserve">
</v>
      </c>
      <c r="CO179" s="445"/>
      <c r="CP179" s="445"/>
      <c r="CQ179" s="445"/>
      <c r="CR179" s="445"/>
      <c r="CS179" s="445"/>
      <c r="CT179" s="445"/>
      <c r="CU179" s="445"/>
      <c r="CV179" s="445"/>
      <c r="CW179" s="445"/>
      <c r="CX179" s="445"/>
      <c r="CY179" s="445"/>
      <c r="CZ179" s="445"/>
      <c r="DA179" s="445"/>
      <c r="DB179" s="445"/>
      <c r="DC179" s="445"/>
      <c r="DD179" s="445"/>
      <c r="DE179" s="445"/>
      <c r="DF179" s="445"/>
      <c r="DG179" s="445"/>
      <c r="DH179" s="445"/>
      <c r="DI179" s="445"/>
      <c r="DJ179" s="445"/>
      <c r="DK179" s="445"/>
      <c r="DL179" s="445"/>
      <c r="DM179" s="445"/>
      <c r="DN179" s="445"/>
      <c r="DO179" s="445"/>
      <c r="DP179" s="445"/>
      <c r="DQ179" s="445"/>
      <c r="DR179" s="445"/>
      <c r="DS179" s="445"/>
      <c r="DT179" s="445"/>
      <c r="DU179" s="445"/>
      <c r="DV179" s="445"/>
      <c r="DW179" s="445"/>
      <c r="DX179" s="445"/>
      <c r="DY179" s="445"/>
      <c r="DZ179" s="445"/>
      <c r="EA179" s="445"/>
      <c r="EB179" s="445"/>
      <c r="EC179" s="445"/>
      <c r="ED179" s="445"/>
      <c r="EE179" s="445"/>
      <c r="EF179" s="445"/>
      <c r="EG179" s="445"/>
      <c r="EH179" s="445"/>
      <c r="EI179" s="445"/>
      <c r="EJ179" s="445"/>
      <c r="EK179" s="445"/>
      <c r="EL179" s="445"/>
      <c r="EM179" s="445"/>
      <c r="EN179" s="445"/>
      <c r="EO179" s="445"/>
      <c r="EP179" s="445"/>
      <c r="EQ179" s="445"/>
      <c r="ER179" s="445"/>
      <c r="ES179" s="445"/>
      <c r="ET179" s="445"/>
      <c r="EU179" s="445"/>
      <c r="EV179" s="445"/>
      <c r="EW179" s="445"/>
      <c r="EX179" s="445"/>
      <c r="EY179" s="445"/>
      <c r="EZ179" s="445"/>
      <c r="FA179" s="445"/>
      <c r="FB179" s="445"/>
    </row>
    <row r="180" spans="1:158" s="434" customFormat="1" ht="55.2" hidden="1" customHeight="1">
      <c r="A180" s="659"/>
      <c r="B180" s="520"/>
      <c r="C180" s="520"/>
      <c r="D180" s="519"/>
      <c r="E180" s="520"/>
      <c r="F180" s="520"/>
      <c r="G180" s="520"/>
      <c r="H180" s="520"/>
      <c r="I180" s="520"/>
      <c r="J180" s="520"/>
      <c r="K180" s="520"/>
      <c r="L180" s="520"/>
      <c r="M180" s="520"/>
      <c r="N180" s="520"/>
      <c r="O180" s="520"/>
      <c r="P180" s="520"/>
      <c r="Q180" s="520"/>
      <c r="R180" s="520"/>
      <c r="S180" s="520"/>
      <c r="T180" s="520"/>
      <c r="U180" s="520"/>
      <c r="V180" s="520"/>
      <c r="W180" s="520"/>
      <c r="X180" s="520"/>
      <c r="Y180" s="520"/>
      <c r="Z180" s="520"/>
      <c r="AA180" s="520"/>
      <c r="AB180" s="520"/>
      <c r="AC180" s="520"/>
      <c r="AD180" s="432"/>
      <c r="AE180" s="431"/>
      <c r="AF180" s="433"/>
      <c r="AG180" s="557" t="str">
        <f t="shared" si="62"/>
        <v/>
      </c>
      <c r="AH180" s="558" t="str">
        <f t="shared" si="63"/>
        <v/>
      </c>
      <c r="AI180" s="558" t="str">
        <f t="shared" si="64"/>
        <v/>
      </c>
      <c r="AJ180" s="558" t="str">
        <f t="shared" si="65"/>
        <v/>
      </c>
      <c r="AK180" s="558" t="str">
        <f t="shared" si="66"/>
        <v/>
      </c>
      <c r="AL180" s="558" t="str">
        <f t="shared" si="67"/>
        <v/>
      </c>
      <c r="AM180" s="558" t="str">
        <f t="shared" si="68"/>
        <v/>
      </c>
      <c r="AN180" s="558" t="str">
        <f t="shared" si="69"/>
        <v/>
      </c>
      <c r="AO180" s="557" t="str">
        <f t="shared" si="70"/>
        <v/>
      </c>
      <c r="AP180" s="557" t="str">
        <f t="shared" si="71"/>
        <v/>
      </c>
      <c r="AQ180" s="445"/>
      <c r="AR180" s="559" t="str">
        <f t="shared" si="72"/>
        <v/>
      </c>
      <c r="AS180" s="560" t="str">
        <f t="shared" si="86"/>
        <v/>
      </c>
      <c r="AT180" s="561" t="str">
        <f t="shared" si="73"/>
        <v/>
      </c>
      <c r="AU180" s="561" t="str">
        <f t="shared" si="74"/>
        <v/>
      </c>
      <c r="AV180" s="444"/>
      <c r="AW180" s="558" t="str">
        <f t="shared" si="76"/>
        <v/>
      </c>
      <c r="AX180" s="557" t="str">
        <f t="shared" si="77"/>
        <v/>
      </c>
      <c r="AY180" s="557" t="str">
        <f t="shared" si="78"/>
        <v/>
      </c>
      <c r="AZ180" s="444"/>
      <c r="BA180" s="562" t="str">
        <f t="shared" si="83"/>
        <v/>
      </c>
      <c r="BB180" s="445"/>
      <c r="BC180" s="563" t="str">
        <f t="shared" si="89"/>
        <v/>
      </c>
      <c r="BD180" s="563" t="str">
        <f t="shared" si="89"/>
        <v/>
      </c>
      <c r="BE180" s="563" t="str">
        <f t="shared" si="89"/>
        <v/>
      </c>
      <c r="BF180" s="563" t="str">
        <f t="shared" si="89"/>
        <v/>
      </c>
      <c r="BG180" s="563" t="str">
        <f t="shared" si="89"/>
        <v/>
      </c>
      <c r="BH180" s="563" t="str">
        <f t="shared" si="89"/>
        <v/>
      </c>
      <c r="BI180" s="563" t="str">
        <f t="shared" si="89"/>
        <v/>
      </c>
      <c r="BJ180" s="563" t="str">
        <f t="shared" si="89"/>
        <v/>
      </c>
      <c r="BK180" s="563" t="str">
        <f t="shared" si="89"/>
        <v/>
      </c>
      <c r="BL180" s="563" t="str">
        <f t="shared" si="89"/>
        <v/>
      </c>
      <c r="BM180" s="563" t="str">
        <f t="shared" si="89"/>
        <v/>
      </c>
      <c r="BN180" s="563" t="str">
        <f t="shared" si="79"/>
        <v/>
      </c>
      <c r="BO180" s="563" t="str">
        <f t="shared" si="79"/>
        <v/>
      </c>
      <c r="BP180" s="563" t="str">
        <f t="shared" si="79"/>
        <v/>
      </c>
      <c r="BQ180" s="563" t="str">
        <f t="shared" si="79"/>
        <v/>
      </c>
      <c r="BR180" s="563" t="str">
        <f t="shared" si="80"/>
        <v/>
      </c>
      <c r="BS180" s="563" t="str">
        <f t="shared" si="80"/>
        <v/>
      </c>
      <c r="BT180" s="563" t="str">
        <f t="shared" si="80"/>
        <v/>
      </c>
      <c r="BU180" s="563" t="str">
        <f t="shared" si="80"/>
        <v/>
      </c>
      <c r="BV180" s="563" t="str">
        <f t="shared" si="81"/>
        <v/>
      </c>
      <c r="BW180" s="563" t="str">
        <f t="shared" si="81"/>
        <v/>
      </c>
      <c r="BX180" s="563" t="str">
        <f t="shared" si="81"/>
        <v/>
      </c>
      <c r="BY180" s="563" t="str">
        <f t="shared" si="81"/>
        <v/>
      </c>
      <c r="BZ180" s="563" t="str">
        <f t="shared" si="82"/>
        <v/>
      </c>
      <c r="CA180" s="563" t="str">
        <f t="shared" si="82"/>
        <v/>
      </c>
      <c r="CB180" s="563" t="str">
        <f t="shared" si="82"/>
        <v/>
      </c>
      <c r="CC180" s="563" t="str">
        <f t="shared" si="82"/>
        <v/>
      </c>
      <c r="CD180" s="563" t="str">
        <f t="shared" si="75"/>
        <v/>
      </c>
      <c r="CE180" s="563" t="str">
        <f t="shared" si="75"/>
        <v/>
      </c>
      <c r="CF180" s="563" t="str">
        <f t="shared" si="75"/>
        <v/>
      </c>
      <c r="CG180" s="563" t="str">
        <f t="shared" si="89"/>
        <v/>
      </c>
      <c r="CH180" s="445"/>
      <c r="CI180" s="563" t="str">
        <f t="shared" si="88"/>
        <v/>
      </c>
      <c r="CJ180" s="563" t="str">
        <f t="shared" si="85"/>
        <v/>
      </c>
      <c r="CK180" s="563" t="str">
        <f t="shared" si="85"/>
        <v/>
      </c>
      <c r="CL180" s="563" t="str">
        <f t="shared" si="85"/>
        <v xml:space="preserve">
</v>
      </c>
      <c r="CM180" s="563" t="str">
        <f t="shared" si="85"/>
        <v xml:space="preserve">
</v>
      </c>
      <c r="CN180" s="563" t="str">
        <f t="shared" si="85"/>
        <v xml:space="preserve">
</v>
      </c>
      <c r="CO180" s="445"/>
      <c r="CP180" s="445"/>
      <c r="CQ180" s="445"/>
      <c r="CR180" s="445"/>
      <c r="CS180" s="445"/>
      <c r="CT180" s="445"/>
      <c r="CU180" s="445"/>
      <c r="CV180" s="445"/>
      <c r="CW180" s="445"/>
      <c r="CX180" s="445"/>
      <c r="CY180" s="445"/>
      <c r="CZ180" s="445"/>
      <c r="DA180" s="445"/>
      <c r="DB180" s="445"/>
      <c r="DC180" s="445"/>
      <c r="DD180" s="445"/>
      <c r="DE180" s="445"/>
      <c r="DF180" s="445"/>
      <c r="DG180" s="445"/>
      <c r="DH180" s="445"/>
      <c r="DI180" s="445"/>
      <c r="DJ180" s="445"/>
      <c r="DK180" s="445"/>
      <c r="DL180" s="445"/>
      <c r="DM180" s="445"/>
      <c r="DN180" s="445"/>
      <c r="DO180" s="445"/>
      <c r="DP180" s="445"/>
      <c r="DQ180" s="445"/>
      <c r="DR180" s="445"/>
      <c r="DS180" s="445"/>
      <c r="DT180" s="445"/>
      <c r="DU180" s="445"/>
      <c r="DV180" s="445"/>
      <c r="DW180" s="445"/>
      <c r="DX180" s="445"/>
      <c r="DY180" s="445"/>
      <c r="DZ180" s="445"/>
      <c r="EA180" s="445"/>
      <c r="EB180" s="445"/>
      <c r="EC180" s="445"/>
      <c r="ED180" s="445"/>
      <c r="EE180" s="445"/>
      <c r="EF180" s="445"/>
      <c r="EG180" s="445"/>
      <c r="EH180" s="445"/>
      <c r="EI180" s="445"/>
      <c r="EJ180" s="445"/>
      <c r="EK180" s="445"/>
      <c r="EL180" s="445"/>
      <c r="EM180" s="445"/>
      <c r="EN180" s="445"/>
      <c r="EO180" s="445"/>
      <c r="EP180" s="445"/>
      <c r="EQ180" s="445"/>
      <c r="ER180" s="445"/>
      <c r="ES180" s="445"/>
      <c r="ET180" s="445"/>
      <c r="EU180" s="445"/>
      <c r="EV180" s="445"/>
      <c r="EW180" s="445"/>
      <c r="EX180" s="445"/>
      <c r="EY180" s="445"/>
      <c r="EZ180" s="445"/>
      <c r="FA180" s="445"/>
      <c r="FB180" s="445"/>
    </row>
    <row r="181" spans="1:158" s="463" customFormat="1" ht="55.2" hidden="1" customHeight="1">
      <c r="A181" s="659"/>
      <c r="B181" s="520"/>
      <c r="C181" s="520"/>
      <c r="D181" s="519"/>
      <c r="E181" s="520"/>
      <c r="F181" s="520"/>
      <c r="G181" s="520"/>
      <c r="H181" s="520"/>
      <c r="I181" s="520"/>
      <c r="J181" s="520"/>
      <c r="K181" s="520"/>
      <c r="L181" s="520"/>
      <c r="M181" s="520"/>
      <c r="N181" s="520"/>
      <c r="O181" s="520"/>
      <c r="P181" s="520"/>
      <c r="Q181" s="520"/>
      <c r="R181" s="520"/>
      <c r="S181" s="520"/>
      <c r="T181" s="520"/>
      <c r="U181" s="520"/>
      <c r="V181" s="520"/>
      <c r="W181" s="520"/>
      <c r="X181" s="520"/>
      <c r="Y181" s="520"/>
      <c r="Z181" s="520"/>
      <c r="AA181" s="520"/>
      <c r="AB181" s="520"/>
      <c r="AC181" s="520"/>
      <c r="AD181" s="432"/>
      <c r="AE181" s="431"/>
      <c r="AF181" s="433"/>
      <c r="AG181" s="557" t="str">
        <f t="shared" si="62"/>
        <v/>
      </c>
      <c r="AH181" s="558" t="str">
        <f t="shared" si="63"/>
        <v/>
      </c>
      <c r="AI181" s="558" t="str">
        <f t="shared" si="64"/>
        <v/>
      </c>
      <c r="AJ181" s="558" t="str">
        <f t="shared" si="65"/>
        <v/>
      </c>
      <c r="AK181" s="558" t="str">
        <f t="shared" si="66"/>
        <v/>
      </c>
      <c r="AL181" s="558" t="str">
        <f t="shared" si="67"/>
        <v/>
      </c>
      <c r="AM181" s="558" t="str">
        <f t="shared" si="68"/>
        <v/>
      </c>
      <c r="AN181" s="558" t="str">
        <f t="shared" si="69"/>
        <v/>
      </c>
      <c r="AO181" s="557" t="str">
        <f t="shared" si="70"/>
        <v/>
      </c>
      <c r="AP181" s="557" t="str">
        <f t="shared" si="71"/>
        <v/>
      </c>
      <c r="AQ181" s="445"/>
      <c r="AR181" s="559" t="str">
        <f t="shared" si="72"/>
        <v/>
      </c>
      <c r="AS181" s="560" t="str">
        <f t="shared" si="86"/>
        <v/>
      </c>
      <c r="AT181" s="561" t="str">
        <f t="shared" si="73"/>
        <v/>
      </c>
      <c r="AU181" s="561" t="str">
        <f t="shared" si="74"/>
        <v/>
      </c>
      <c r="AV181" s="444"/>
      <c r="AW181" s="558" t="str">
        <f t="shared" si="76"/>
        <v/>
      </c>
      <c r="AX181" s="557" t="str">
        <f t="shared" si="77"/>
        <v/>
      </c>
      <c r="AY181" s="557" t="str">
        <f t="shared" si="78"/>
        <v/>
      </c>
      <c r="AZ181" s="444"/>
      <c r="BA181" s="562" t="str">
        <f t="shared" si="83"/>
        <v/>
      </c>
      <c r="BB181" s="445"/>
      <c r="BC181" s="563" t="str">
        <f t="shared" si="89"/>
        <v/>
      </c>
      <c r="BD181" s="563" t="str">
        <f t="shared" si="89"/>
        <v/>
      </c>
      <c r="BE181" s="563" t="str">
        <f t="shared" si="89"/>
        <v/>
      </c>
      <c r="BF181" s="563" t="str">
        <f t="shared" si="89"/>
        <v/>
      </c>
      <c r="BG181" s="563" t="str">
        <f t="shared" si="89"/>
        <v/>
      </c>
      <c r="BH181" s="563" t="str">
        <f t="shared" si="89"/>
        <v/>
      </c>
      <c r="BI181" s="563" t="str">
        <f t="shared" si="89"/>
        <v/>
      </c>
      <c r="BJ181" s="563" t="str">
        <f t="shared" si="89"/>
        <v/>
      </c>
      <c r="BK181" s="563" t="str">
        <f t="shared" si="89"/>
        <v/>
      </c>
      <c r="BL181" s="563" t="str">
        <f t="shared" si="89"/>
        <v/>
      </c>
      <c r="BM181" s="563" t="str">
        <f t="shared" si="89"/>
        <v/>
      </c>
      <c r="BN181" s="563" t="str">
        <f t="shared" si="79"/>
        <v/>
      </c>
      <c r="BO181" s="563" t="str">
        <f t="shared" si="79"/>
        <v/>
      </c>
      <c r="BP181" s="563" t="str">
        <f t="shared" si="79"/>
        <v/>
      </c>
      <c r="BQ181" s="563" t="str">
        <f t="shared" si="79"/>
        <v/>
      </c>
      <c r="BR181" s="563" t="str">
        <f t="shared" si="80"/>
        <v/>
      </c>
      <c r="BS181" s="563" t="str">
        <f t="shared" si="80"/>
        <v/>
      </c>
      <c r="BT181" s="563" t="str">
        <f t="shared" si="80"/>
        <v/>
      </c>
      <c r="BU181" s="563" t="str">
        <f t="shared" si="80"/>
        <v/>
      </c>
      <c r="BV181" s="563" t="str">
        <f t="shared" si="81"/>
        <v/>
      </c>
      <c r="BW181" s="563" t="str">
        <f t="shared" si="81"/>
        <v/>
      </c>
      <c r="BX181" s="563" t="str">
        <f t="shared" si="81"/>
        <v/>
      </c>
      <c r="BY181" s="563" t="str">
        <f t="shared" si="81"/>
        <v/>
      </c>
      <c r="BZ181" s="563" t="str">
        <f t="shared" si="82"/>
        <v/>
      </c>
      <c r="CA181" s="563" t="str">
        <f t="shared" si="82"/>
        <v/>
      </c>
      <c r="CB181" s="563" t="str">
        <f t="shared" si="82"/>
        <v/>
      </c>
      <c r="CC181" s="563" t="str">
        <f t="shared" si="82"/>
        <v/>
      </c>
      <c r="CD181" s="563" t="str">
        <f t="shared" si="75"/>
        <v/>
      </c>
      <c r="CE181" s="563" t="str">
        <f t="shared" si="75"/>
        <v/>
      </c>
      <c r="CF181" s="563" t="str">
        <f t="shared" si="75"/>
        <v/>
      </c>
      <c r="CG181" s="563" t="str">
        <f t="shared" si="89"/>
        <v/>
      </c>
      <c r="CH181" s="445"/>
      <c r="CI181" s="563" t="str">
        <f t="shared" si="88"/>
        <v/>
      </c>
      <c r="CJ181" s="563" t="str">
        <f t="shared" si="85"/>
        <v/>
      </c>
      <c r="CK181" s="563" t="str">
        <f t="shared" si="85"/>
        <v/>
      </c>
      <c r="CL181" s="563" t="str">
        <f t="shared" si="85"/>
        <v xml:space="preserve">
</v>
      </c>
      <c r="CM181" s="563" t="str">
        <f t="shared" si="85"/>
        <v xml:space="preserve">
</v>
      </c>
      <c r="CN181" s="563" t="str">
        <f t="shared" si="85"/>
        <v xml:space="preserve">
</v>
      </c>
      <c r="CO181" s="444"/>
      <c r="CP181" s="444"/>
      <c r="CQ181" s="444"/>
      <c r="CR181" s="444"/>
      <c r="CS181" s="444"/>
      <c r="CT181" s="444"/>
      <c r="CU181" s="444"/>
      <c r="CV181" s="444"/>
      <c r="CW181" s="444"/>
      <c r="CX181" s="444"/>
      <c r="CY181" s="444"/>
      <c r="CZ181" s="444"/>
      <c r="DA181" s="444"/>
      <c r="DB181" s="444"/>
      <c r="DC181" s="444"/>
      <c r="DD181" s="444"/>
      <c r="DE181" s="444"/>
      <c r="DF181" s="444"/>
      <c r="DG181" s="444"/>
      <c r="DH181" s="444"/>
      <c r="DI181" s="444"/>
      <c r="DJ181" s="444"/>
      <c r="DK181" s="444"/>
      <c r="DL181" s="444"/>
      <c r="DM181" s="444"/>
      <c r="DN181" s="444"/>
      <c r="DO181" s="444"/>
      <c r="DP181" s="444"/>
      <c r="DQ181" s="444"/>
      <c r="DR181" s="444"/>
      <c r="DS181" s="444"/>
      <c r="DT181" s="444"/>
      <c r="DU181" s="444"/>
      <c r="DV181" s="444"/>
      <c r="DW181" s="444"/>
      <c r="DX181" s="444"/>
      <c r="DY181" s="444"/>
      <c r="DZ181" s="444"/>
      <c r="EA181" s="444"/>
      <c r="EB181" s="444"/>
      <c r="EC181" s="444"/>
      <c r="ED181" s="444"/>
      <c r="EE181" s="444"/>
      <c r="EF181" s="444"/>
      <c r="EG181" s="444"/>
      <c r="EH181" s="444"/>
      <c r="EI181" s="444"/>
      <c r="EJ181" s="444"/>
      <c r="EK181" s="444"/>
      <c r="EL181" s="444"/>
      <c r="EM181" s="444"/>
      <c r="EN181" s="444"/>
      <c r="EO181" s="444"/>
      <c r="EP181" s="444"/>
      <c r="EQ181" s="444"/>
      <c r="ER181" s="444"/>
      <c r="ES181" s="444"/>
      <c r="ET181" s="444"/>
      <c r="EU181" s="444"/>
      <c r="EV181" s="444"/>
      <c r="EW181" s="444"/>
      <c r="EX181" s="444"/>
      <c r="EY181" s="444"/>
      <c r="EZ181" s="444"/>
      <c r="FA181" s="444"/>
      <c r="FB181" s="444"/>
    </row>
    <row r="182" spans="1:158" s="463" customFormat="1" ht="55.2" hidden="1" customHeight="1">
      <c r="A182" s="659"/>
      <c r="B182" s="520"/>
      <c r="C182" s="520"/>
      <c r="D182" s="519"/>
      <c r="E182" s="520"/>
      <c r="F182" s="520"/>
      <c r="G182" s="520"/>
      <c r="H182" s="520"/>
      <c r="I182" s="520"/>
      <c r="J182" s="520"/>
      <c r="K182" s="520"/>
      <c r="L182" s="520"/>
      <c r="M182" s="520"/>
      <c r="N182" s="520"/>
      <c r="O182" s="520"/>
      <c r="P182" s="520"/>
      <c r="Q182" s="520"/>
      <c r="R182" s="520"/>
      <c r="S182" s="520"/>
      <c r="T182" s="520"/>
      <c r="U182" s="520"/>
      <c r="V182" s="520"/>
      <c r="W182" s="520"/>
      <c r="X182" s="520"/>
      <c r="Y182" s="520"/>
      <c r="Z182" s="520"/>
      <c r="AA182" s="520"/>
      <c r="AB182" s="520"/>
      <c r="AC182" s="520"/>
      <c r="AD182" s="432"/>
      <c r="AE182" s="431"/>
      <c r="AF182" s="433"/>
      <c r="AG182" s="557" t="str">
        <f t="shared" si="62"/>
        <v/>
      </c>
      <c r="AH182" s="558" t="str">
        <f t="shared" si="63"/>
        <v/>
      </c>
      <c r="AI182" s="558" t="str">
        <f t="shared" si="64"/>
        <v/>
      </c>
      <c r="AJ182" s="558" t="str">
        <f t="shared" si="65"/>
        <v/>
      </c>
      <c r="AK182" s="558" t="str">
        <f t="shared" si="66"/>
        <v/>
      </c>
      <c r="AL182" s="558" t="str">
        <f t="shared" si="67"/>
        <v/>
      </c>
      <c r="AM182" s="558" t="str">
        <f t="shared" si="68"/>
        <v/>
      </c>
      <c r="AN182" s="558" t="str">
        <f t="shared" si="69"/>
        <v/>
      </c>
      <c r="AO182" s="557" t="str">
        <f t="shared" si="70"/>
        <v/>
      </c>
      <c r="AP182" s="557" t="str">
        <f t="shared" si="71"/>
        <v/>
      </c>
      <c r="AQ182" s="445"/>
      <c r="AR182" s="559" t="str">
        <f t="shared" si="72"/>
        <v/>
      </c>
      <c r="AS182" s="560" t="str">
        <f t="shared" si="86"/>
        <v/>
      </c>
      <c r="AT182" s="561" t="str">
        <f t="shared" si="73"/>
        <v/>
      </c>
      <c r="AU182" s="561" t="str">
        <f t="shared" si="74"/>
        <v/>
      </c>
      <c r="AV182" s="444"/>
      <c r="AW182" s="558" t="str">
        <f t="shared" si="76"/>
        <v/>
      </c>
      <c r="AX182" s="557" t="str">
        <f t="shared" si="77"/>
        <v/>
      </c>
      <c r="AY182" s="557" t="str">
        <f t="shared" si="78"/>
        <v/>
      </c>
      <c r="AZ182" s="444"/>
      <c r="BA182" s="562" t="str">
        <f t="shared" si="83"/>
        <v/>
      </c>
      <c r="BB182" s="445"/>
      <c r="BC182" s="563" t="str">
        <f t="shared" si="89"/>
        <v/>
      </c>
      <c r="BD182" s="563" t="str">
        <f t="shared" si="89"/>
        <v/>
      </c>
      <c r="BE182" s="563" t="str">
        <f t="shared" si="89"/>
        <v/>
      </c>
      <c r="BF182" s="563" t="str">
        <f t="shared" si="89"/>
        <v/>
      </c>
      <c r="BG182" s="563" t="str">
        <f t="shared" si="89"/>
        <v/>
      </c>
      <c r="BH182" s="563" t="str">
        <f t="shared" si="89"/>
        <v/>
      </c>
      <c r="BI182" s="563" t="str">
        <f t="shared" si="89"/>
        <v/>
      </c>
      <c r="BJ182" s="563" t="str">
        <f t="shared" si="89"/>
        <v/>
      </c>
      <c r="BK182" s="563" t="str">
        <f t="shared" si="89"/>
        <v/>
      </c>
      <c r="BL182" s="563" t="str">
        <f t="shared" si="89"/>
        <v/>
      </c>
      <c r="BM182" s="563" t="str">
        <f t="shared" si="89"/>
        <v/>
      </c>
      <c r="BN182" s="563" t="str">
        <f t="shared" si="79"/>
        <v/>
      </c>
      <c r="BO182" s="563" t="str">
        <f t="shared" si="79"/>
        <v/>
      </c>
      <c r="BP182" s="563" t="str">
        <f t="shared" si="79"/>
        <v/>
      </c>
      <c r="BQ182" s="563" t="str">
        <f t="shared" si="79"/>
        <v/>
      </c>
      <c r="BR182" s="563" t="str">
        <f t="shared" si="80"/>
        <v/>
      </c>
      <c r="BS182" s="563" t="str">
        <f t="shared" si="80"/>
        <v/>
      </c>
      <c r="BT182" s="563" t="str">
        <f t="shared" si="80"/>
        <v/>
      </c>
      <c r="BU182" s="563" t="str">
        <f t="shared" si="80"/>
        <v/>
      </c>
      <c r="BV182" s="563" t="str">
        <f t="shared" si="81"/>
        <v/>
      </c>
      <c r="BW182" s="563" t="str">
        <f t="shared" si="81"/>
        <v/>
      </c>
      <c r="BX182" s="563" t="str">
        <f t="shared" si="81"/>
        <v/>
      </c>
      <c r="BY182" s="563" t="str">
        <f t="shared" si="81"/>
        <v/>
      </c>
      <c r="BZ182" s="563" t="str">
        <f t="shared" si="82"/>
        <v/>
      </c>
      <c r="CA182" s="563" t="str">
        <f t="shared" si="82"/>
        <v/>
      </c>
      <c r="CB182" s="563" t="str">
        <f t="shared" si="82"/>
        <v/>
      </c>
      <c r="CC182" s="563" t="str">
        <f t="shared" si="82"/>
        <v/>
      </c>
      <c r="CD182" s="563" t="str">
        <f t="shared" si="75"/>
        <v/>
      </c>
      <c r="CE182" s="563" t="str">
        <f t="shared" si="75"/>
        <v/>
      </c>
      <c r="CF182" s="563" t="str">
        <f t="shared" si="75"/>
        <v/>
      </c>
      <c r="CG182" s="563" t="str">
        <f t="shared" si="89"/>
        <v/>
      </c>
      <c r="CH182" s="445"/>
      <c r="CI182" s="563" t="str">
        <f t="shared" si="88"/>
        <v/>
      </c>
      <c r="CJ182" s="563" t="str">
        <f t="shared" si="85"/>
        <v/>
      </c>
      <c r="CK182" s="563" t="str">
        <f t="shared" si="85"/>
        <v/>
      </c>
      <c r="CL182" s="563" t="str">
        <f t="shared" si="85"/>
        <v xml:space="preserve">
</v>
      </c>
      <c r="CM182" s="563" t="str">
        <f t="shared" si="85"/>
        <v xml:space="preserve">
</v>
      </c>
      <c r="CN182" s="563" t="str">
        <f t="shared" si="85"/>
        <v xml:space="preserve">
</v>
      </c>
      <c r="CO182" s="444"/>
      <c r="CP182" s="444"/>
      <c r="CQ182" s="444"/>
      <c r="CR182" s="444"/>
      <c r="CS182" s="444"/>
      <c r="CT182" s="444"/>
      <c r="CU182" s="444"/>
      <c r="CV182" s="444"/>
      <c r="CW182" s="444"/>
      <c r="CX182" s="444"/>
      <c r="CY182" s="444"/>
      <c r="CZ182" s="444"/>
      <c r="DA182" s="444"/>
      <c r="DB182" s="444"/>
      <c r="DC182" s="444"/>
      <c r="DD182" s="444"/>
      <c r="DE182" s="444"/>
      <c r="DF182" s="444"/>
      <c r="DG182" s="444"/>
      <c r="DH182" s="444"/>
      <c r="DI182" s="444"/>
      <c r="DJ182" s="444"/>
      <c r="DK182" s="444"/>
      <c r="DL182" s="444"/>
      <c r="DM182" s="444"/>
      <c r="DN182" s="444"/>
      <c r="DO182" s="444"/>
      <c r="DP182" s="444"/>
      <c r="DQ182" s="444"/>
      <c r="DR182" s="444"/>
      <c r="DS182" s="444"/>
      <c r="DT182" s="444"/>
      <c r="DU182" s="444"/>
      <c r="DV182" s="444"/>
      <c r="DW182" s="444"/>
      <c r="DX182" s="444"/>
      <c r="DY182" s="444"/>
      <c r="DZ182" s="444"/>
      <c r="EA182" s="444"/>
      <c r="EB182" s="444"/>
      <c r="EC182" s="444"/>
      <c r="ED182" s="444"/>
      <c r="EE182" s="444"/>
      <c r="EF182" s="444"/>
      <c r="EG182" s="444"/>
      <c r="EH182" s="444"/>
      <c r="EI182" s="444"/>
      <c r="EJ182" s="444"/>
      <c r="EK182" s="444"/>
      <c r="EL182" s="444"/>
      <c r="EM182" s="444"/>
      <c r="EN182" s="444"/>
      <c r="EO182" s="444"/>
      <c r="EP182" s="444"/>
      <c r="EQ182" s="444"/>
      <c r="ER182" s="444"/>
      <c r="ES182" s="444"/>
      <c r="ET182" s="444"/>
      <c r="EU182" s="444"/>
      <c r="EV182" s="444"/>
      <c r="EW182" s="444"/>
      <c r="EX182" s="444"/>
      <c r="EY182" s="444"/>
      <c r="EZ182" s="444"/>
      <c r="FA182" s="444"/>
      <c r="FB182" s="444"/>
    </row>
    <row r="183" spans="1:158" s="434" customFormat="1" ht="55.2" hidden="1" customHeight="1">
      <c r="A183" s="659"/>
      <c r="B183" s="520"/>
      <c r="C183" s="520"/>
      <c r="D183" s="519"/>
      <c r="E183" s="520"/>
      <c r="F183" s="520"/>
      <c r="G183" s="520"/>
      <c r="H183" s="520"/>
      <c r="I183" s="520"/>
      <c r="J183" s="520"/>
      <c r="K183" s="520"/>
      <c r="L183" s="520"/>
      <c r="M183" s="520"/>
      <c r="N183" s="520"/>
      <c r="O183" s="520"/>
      <c r="P183" s="520"/>
      <c r="Q183" s="520"/>
      <c r="R183" s="520"/>
      <c r="S183" s="520"/>
      <c r="T183" s="520"/>
      <c r="U183" s="520"/>
      <c r="V183" s="520"/>
      <c r="W183" s="520"/>
      <c r="X183" s="520"/>
      <c r="Y183" s="520"/>
      <c r="Z183" s="520"/>
      <c r="AA183" s="520"/>
      <c r="AB183" s="520"/>
      <c r="AC183" s="520"/>
      <c r="AD183" s="432"/>
      <c r="AE183" s="431"/>
      <c r="AF183" s="433"/>
      <c r="AG183" s="557" t="str">
        <f t="shared" si="62"/>
        <v/>
      </c>
      <c r="AH183" s="558" t="str">
        <f t="shared" si="63"/>
        <v/>
      </c>
      <c r="AI183" s="558" t="str">
        <f t="shared" si="64"/>
        <v/>
      </c>
      <c r="AJ183" s="558" t="str">
        <f t="shared" si="65"/>
        <v/>
      </c>
      <c r="AK183" s="558" t="str">
        <f t="shared" si="66"/>
        <v/>
      </c>
      <c r="AL183" s="558" t="str">
        <f t="shared" si="67"/>
        <v/>
      </c>
      <c r="AM183" s="558" t="str">
        <f t="shared" si="68"/>
        <v/>
      </c>
      <c r="AN183" s="558" t="str">
        <f t="shared" si="69"/>
        <v/>
      </c>
      <c r="AO183" s="557" t="str">
        <f t="shared" si="70"/>
        <v/>
      </c>
      <c r="AP183" s="557" t="str">
        <f t="shared" si="71"/>
        <v/>
      </c>
      <c r="AQ183" s="445"/>
      <c r="AR183" s="559" t="str">
        <f t="shared" si="72"/>
        <v/>
      </c>
      <c r="AS183" s="560" t="str">
        <f t="shared" si="86"/>
        <v/>
      </c>
      <c r="AT183" s="561" t="str">
        <f t="shared" si="73"/>
        <v/>
      </c>
      <c r="AU183" s="561" t="str">
        <f t="shared" si="74"/>
        <v/>
      </c>
      <c r="AV183" s="444"/>
      <c r="AW183" s="558" t="str">
        <f t="shared" si="76"/>
        <v/>
      </c>
      <c r="AX183" s="557" t="str">
        <f t="shared" si="77"/>
        <v/>
      </c>
      <c r="AY183" s="557" t="str">
        <f t="shared" si="78"/>
        <v/>
      </c>
      <c r="AZ183" s="444"/>
      <c r="BA183" s="562" t="str">
        <f t="shared" si="83"/>
        <v/>
      </c>
      <c r="BB183" s="445"/>
      <c r="BC183" s="563" t="str">
        <f t="shared" si="89"/>
        <v/>
      </c>
      <c r="BD183" s="563" t="str">
        <f t="shared" si="89"/>
        <v/>
      </c>
      <c r="BE183" s="563" t="str">
        <f t="shared" si="89"/>
        <v/>
      </c>
      <c r="BF183" s="563" t="str">
        <f t="shared" si="89"/>
        <v/>
      </c>
      <c r="BG183" s="563" t="str">
        <f t="shared" si="89"/>
        <v/>
      </c>
      <c r="BH183" s="563" t="str">
        <f t="shared" si="89"/>
        <v/>
      </c>
      <c r="BI183" s="563" t="str">
        <f t="shared" si="89"/>
        <v/>
      </c>
      <c r="BJ183" s="563" t="str">
        <f t="shared" si="89"/>
        <v/>
      </c>
      <c r="BK183" s="563" t="str">
        <f t="shared" si="89"/>
        <v/>
      </c>
      <c r="BL183" s="563" t="str">
        <f t="shared" si="89"/>
        <v/>
      </c>
      <c r="BM183" s="563" t="str">
        <f t="shared" si="89"/>
        <v/>
      </c>
      <c r="BN183" s="563" t="str">
        <f t="shared" si="79"/>
        <v/>
      </c>
      <c r="BO183" s="563" t="str">
        <f t="shared" si="79"/>
        <v/>
      </c>
      <c r="BP183" s="563" t="str">
        <f t="shared" si="79"/>
        <v/>
      </c>
      <c r="BQ183" s="563" t="str">
        <f t="shared" si="79"/>
        <v/>
      </c>
      <c r="BR183" s="563" t="str">
        <f t="shared" si="80"/>
        <v/>
      </c>
      <c r="BS183" s="563" t="str">
        <f t="shared" si="80"/>
        <v/>
      </c>
      <c r="BT183" s="563" t="str">
        <f t="shared" si="80"/>
        <v/>
      </c>
      <c r="BU183" s="563" t="str">
        <f t="shared" si="80"/>
        <v/>
      </c>
      <c r="BV183" s="563" t="str">
        <f t="shared" si="81"/>
        <v/>
      </c>
      <c r="BW183" s="563" t="str">
        <f t="shared" si="81"/>
        <v/>
      </c>
      <c r="BX183" s="563" t="str">
        <f t="shared" si="81"/>
        <v/>
      </c>
      <c r="BY183" s="563" t="str">
        <f t="shared" si="81"/>
        <v/>
      </c>
      <c r="BZ183" s="563" t="str">
        <f t="shared" si="82"/>
        <v/>
      </c>
      <c r="CA183" s="563" t="str">
        <f t="shared" si="82"/>
        <v/>
      </c>
      <c r="CB183" s="563" t="str">
        <f t="shared" si="82"/>
        <v/>
      </c>
      <c r="CC183" s="563" t="str">
        <f t="shared" si="82"/>
        <v/>
      </c>
      <c r="CD183" s="563" t="str">
        <f t="shared" si="75"/>
        <v/>
      </c>
      <c r="CE183" s="563" t="str">
        <f t="shared" si="75"/>
        <v/>
      </c>
      <c r="CF183" s="563" t="str">
        <f t="shared" si="75"/>
        <v/>
      </c>
      <c r="CG183" s="563" t="str">
        <f t="shared" si="89"/>
        <v/>
      </c>
      <c r="CH183" s="445"/>
      <c r="CI183" s="563" t="str">
        <f t="shared" si="88"/>
        <v/>
      </c>
      <c r="CJ183" s="563" t="str">
        <f t="shared" si="85"/>
        <v/>
      </c>
      <c r="CK183" s="563" t="str">
        <f t="shared" si="85"/>
        <v/>
      </c>
      <c r="CL183" s="563" t="str">
        <f t="shared" si="85"/>
        <v xml:space="preserve">
</v>
      </c>
      <c r="CM183" s="563" t="str">
        <f t="shared" si="85"/>
        <v xml:space="preserve">
</v>
      </c>
      <c r="CN183" s="563" t="str">
        <f t="shared" si="85"/>
        <v xml:space="preserve">
</v>
      </c>
      <c r="CO183" s="445"/>
      <c r="CP183" s="445"/>
      <c r="CQ183" s="445"/>
      <c r="CR183" s="445"/>
      <c r="CS183" s="445"/>
      <c r="CT183" s="445"/>
      <c r="CU183" s="445"/>
      <c r="CV183" s="445"/>
      <c r="CW183" s="445"/>
      <c r="CX183" s="445"/>
      <c r="CY183" s="445"/>
      <c r="CZ183" s="445"/>
      <c r="DA183" s="445"/>
      <c r="DB183" s="445"/>
      <c r="DC183" s="445"/>
      <c r="DD183" s="445"/>
      <c r="DE183" s="445"/>
      <c r="DF183" s="445"/>
      <c r="DG183" s="445"/>
      <c r="DH183" s="445"/>
      <c r="DI183" s="445"/>
      <c r="DJ183" s="445"/>
      <c r="DK183" s="445"/>
      <c r="DL183" s="445"/>
      <c r="DM183" s="445"/>
      <c r="DN183" s="445"/>
      <c r="DO183" s="445"/>
      <c r="DP183" s="445"/>
      <c r="DQ183" s="445"/>
      <c r="DR183" s="445"/>
      <c r="DS183" s="445"/>
      <c r="DT183" s="445"/>
      <c r="DU183" s="445"/>
      <c r="DV183" s="445"/>
      <c r="DW183" s="445"/>
      <c r="DX183" s="445"/>
      <c r="DY183" s="445"/>
      <c r="DZ183" s="445"/>
      <c r="EA183" s="445"/>
      <c r="EB183" s="445"/>
      <c r="EC183" s="445"/>
      <c r="ED183" s="445"/>
      <c r="EE183" s="445"/>
      <c r="EF183" s="445"/>
      <c r="EG183" s="445"/>
      <c r="EH183" s="445"/>
      <c r="EI183" s="445"/>
      <c r="EJ183" s="445"/>
      <c r="EK183" s="445"/>
      <c r="EL183" s="445"/>
      <c r="EM183" s="445"/>
      <c r="EN183" s="445"/>
      <c r="EO183" s="445"/>
      <c r="EP183" s="445"/>
      <c r="EQ183" s="445"/>
      <c r="ER183" s="445"/>
      <c r="ES183" s="445"/>
      <c r="ET183" s="445"/>
      <c r="EU183" s="445"/>
      <c r="EV183" s="445"/>
      <c r="EW183" s="445"/>
      <c r="EX183" s="445"/>
      <c r="EY183" s="445"/>
      <c r="EZ183" s="445"/>
      <c r="FA183" s="445"/>
      <c r="FB183" s="445"/>
    </row>
    <row r="184" spans="1:158" s="434" customFormat="1" ht="55.2" hidden="1" customHeight="1">
      <c r="A184" s="659"/>
      <c r="B184" s="520"/>
      <c r="C184" s="520"/>
      <c r="D184" s="519"/>
      <c r="E184" s="520"/>
      <c r="F184" s="520"/>
      <c r="G184" s="520"/>
      <c r="H184" s="520"/>
      <c r="I184" s="520"/>
      <c r="J184" s="520"/>
      <c r="K184" s="520"/>
      <c r="L184" s="520"/>
      <c r="M184" s="520"/>
      <c r="N184" s="520"/>
      <c r="O184" s="520"/>
      <c r="P184" s="520"/>
      <c r="Q184" s="520"/>
      <c r="R184" s="520"/>
      <c r="S184" s="520"/>
      <c r="T184" s="520"/>
      <c r="U184" s="520"/>
      <c r="V184" s="520"/>
      <c r="W184" s="520"/>
      <c r="X184" s="520"/>
      <c r="Y184" s="520"/>
      <c r="Z184" s="520"/>
      <c r="AA184" s="520"/>
      <c r="AB184" s="520"/>
      <c r="AC184" s="520"/>
      <c r="AD184" s="432"/>
      <c r="AE184" s="431"/>
      <c r="AF184" s="433"/>
      <c r="AG184" s="557" t="str">
        <f t="shared" si="62"/>
        <v/>
      </c>
      <c r="AH184" s="558" t="str">
        <f t="shared" si="63"/>
        <v/>
      </c>
      <c r="AI184" s="558" t="str">
        <f t="shared" si="64"/>
        <v/>
      </c>
      <c r="AJ184" s="558" t="str">
        <f t="shared" si="65"/>
        <v/>
      </c>
      <c r="AK184" s="558" t="str">
        <f t="shared" si="66"/>
        <v/>
      </c>
      <c r="AL184" s="558" t="str">
        <f t="shared" si="67"/>
        <v/>
      </c>
      <c r="AM184" s="558" t="str">
        <f t="shared" si="68"/>
        <v/>
      </c>
      <c r="AN184" s="558" t="str">
        <f t="shared" si="69"/>
        <v/>
      </c>
      <c r="AO184" s="557" t="str">
        <f t="shared" si="70"/>
        <v/>
      </c>
      <c r="AP184" s="557" t="str">
        <f t="shared" si="71"/>
        <v/>
      </c>
      <c r="AQ184" s="445"/>
      <c r="AR184" s="559" t="str">
        <f t="shared" si="72"/>
        <v/>
      </c>
      <c r="AS184" s="560" t="str">
        <f t="shared" si="86"/>
        <v/>
      </c>
      <c r="AT184" s="561" t="str">
        <f t="shared" si="73"/>
        <v/>
      </c>
      <c r="AU184" s="561" t="str">
        <f t="shared" si="74"/>
        <v/>
      </c>
      <c r="AV184" s="444"/>
      <c r="AW184" s="558" t="str">
        <f t="shared" si="76"/>
        <v/>
      </c>
      <c r="AX184" s="557" t="str">
        <f t="shared" si="77"/>
        <v/>
      </c>
      <c r="AY184" s="557" t="str">
        <f t="shared" si="78"/>
        <v/>
      </c>
      <c r="AZ184" s="444"/>
      <c r="BA184" s="562" t="str">
        <f t="shared" si="83"/>
        <v/>
      </c>
      <c r="BB184" s="445"/>
      <c r="BC184" s="563" t="str">
        <f t="shared" si="89"/>
        <v/>
      </c>
      <c r="BD184" s="563" t="str">
        <f t="shared" si="89"/>
        <v/>
      </c>
      <c r="BE184" s="563" t="str">
        <f t="shared" si="89"/>
        <v/>
      </c>
      <c r="BF184" s="563" t="str">
        <f t="shared" si="89"/>
        <v/>
      </c>
      <c r="BG184" s="563" t="str">
        <f t="shared" si="89"/>
        <v/>
      </c>
      <c r="BH184" s="563" t="str">
        <f t="shared" si="89"/>
        <v/>
      </c>
      <c r="BI184" s="563" t="str">
        <f t="shared" si="89"/>
        <v/>
      </c>
      <c r="BJ184" s="563" t="str">
        <f t="shared" si="89"/>
        <v/>
      </c>
      <c r="BK184" s="563" t="str">
        <f t="shared" si="89"/>
        <v/>
      </c>
      <c r="BL184" s="563" t="str">
        <f t="shared" si="89"/>
        <v/>
      </c>
      <c r="BM184" s="563" t="str">
        <f t="shared" si="89"/>
        <v/>
      </c>
      <c r="BN184" s="563" t="str">
        <f t="shared" si="79"/>
        <v/>
      </c>
      <c r="BO184" s="563" t="str">
        <f t="shared" si="79"/>
        <v/>
      </c>
      <c r="BP184" s="563" t="str">
        <f t="shared" si="79"/>
        <v/>
      </c>
      <c r="BQ184" s="563" t="str">
        <f t="shared" si="79"/>
        <v/>
      </c>
      <c r="BR184" s="563" t="str">
        <f t="shared" si="80"/>
        <v/>
      </c>
      <c r="BS184" s="563" t="str">
        <f t="shared" si="80"/>
        <v/>
      </c>
      <c r="BT184" s="563" t="str">
        <f t="shared" si="80"/>
        <v/>
      </c>
      <c r="BU184" s="563" t="str">
        <f t="shared" si="80"/>
        <v/>
      </c>
      <c r="BV184" s="563" t="str">
        <f t="shared" si="81"/>
        <v/>
      </c>
      <c r="BW184" s="563" t="str">
        <f t="shared" si="81"/>
        <v/>
      </c>
      <c r="BX184" s="563" t="str">
        <f t="shared" si="81"/>
        <v/>
      </c>
      <c r="BY184" s="563" t="str">
        <f t="shared" si="81"/>
        <v/>
      </c>
      <c r="BZ184" s="563" t="str">
        <f t="shared" si="82"/>
        <v/>
      </c>
      <c r="CA184" s="563" t="str">
        <f t="shared" si="82"/>
        <v/>
      </c>
      <c r="CB184" s="563" t="str">
        <f t="shared" si="82"/>
        <v/>
      </c>
      <c r="CC184" s="563" t="str">
        <f t="shared" si="82"/>
        <v/>
      </c>
      <c r="CD184" s="563" t="str">
        <f t="shared" si="75"/>
        <v/>
      </c>
      <c r="CE184" s="563" t="str">
        <f t="shared" si="75"/>
        <v/>
      </c>
      <c r="CF184" s="563" t="str">
        <f t="shared" si="75"/>
        <v/>
      </c>
      <c r="CG184" s="563" t="str">
        <f t="shared" si="89"/>
        <v/>
      </c>
      <c r="CH184" s="445"/>
      <c r="CI184" s="563" t="str">
        <f t="shared" si="88"/>
        <v/>
      </c>
      <c r="CJ184" s="563" t="str">
        <f t="shared" si="85"/>
        <v/>
      </c>
      <c r="CK184" s="563" t="str">
        <f t="shared" si="85"/>
        <v/>
      </c>
      <c r="CL184" s="563" t="str">
        <f t="shared" si="85"/>
        <v xml:space="preserve">
</v>
      </c>
      <c r="CM184" s="563" t="str">
        <f t="shared" si="85"/>
        <v xml:space="preserve">
</v>
      </c>
      <c r="CN184" s="563" t="str">
        <f t="shared" si="85"/>
        <v xml:space="preserve">
</v>
      </c>
      <c r="CO184" s="445"/>
      <c r="CP184" s="445"/>
      <c r="CQ184" s="445"/>
      <c r="CR184" s="445"/>
      <c r="CS184" s="445"/>
      <c r="CT184" s="445"/>
      <c r="CU184" s="445"/>
      <c r="CV184" s="445"/>
      <c r="CW184" s="445"/>
      <c r="CX184" s="445"/>
      <c r="CY184" s="445"/>
      <c r="CZ184" s="445"/>
      <c r="DA184" s="445"/>
      <c r="DB184" s="445"/>
      <c r="DC184" s="445"/>
      <c r="DD184" s="445"/>
      <c r="DE184" s="445"/>
      <c r="DF184" s="445"/>
      <c r="DG184" s="445"/>
      <c r="DH184" s="445"/>
      <c r="DI184" s="445"/>
      <c r="DJ184" s="445"/>
      <c r="DK184" s="445"/>
      <c r="DL184" s="445"/>
      <c r="DM184" s="445"/>
      <c r="DN184" s="445"/>
      <c r="DO184" s="445"/>
      <c r="DP184" s="445"/>
      <c r="DQ184" s="445"/>
      <c r="DR184" s="445"/>
      <c r="DS184" s="445"/>
      <c r="DT184" s="445"/>
      <c r="DU184" s="445"/>
      <c r="DV184" s="445"/>
      <c r="DW184" s="445"/>
      <c r="DX184" s="445"/>
      <c r="DY184" s="445"/>
      <c r="DZ184" s="445"/>
      <c r="EA184" s="445"/>
      <c r="EB184" s="445"/>
      <c r="EC184" s="445"/>
      <c r="ED184" s="445"/>
      <c r="EE184" s="445"/>
      <c r="EF184" s="445"/>
      <c r="EG184" s="445"/>
      <c r="EH184" s="445"/>
      <c r="EI184" s="445"/>
      <c r="EJ184" s="445"/>
      <c r="EK184" s="445"/>
      <c r="EL184" s="445"/>
      <c r="EM184" s="445"/>
      <c r="EN184" s="445"/>
      <c r="EO184" s="445"/>
      <c r="EP184" s="445"/>
      <c r="EQ184" s="445"/>
      <c r="ER184" s="445"/>
      <c r="ES184" s="445"/>
      <c r="ET184" s="445"/>
      <c r="EU184" s="445"/>
      <c r="EV184" s="445"/>
      <c r="EW184" s="445"/>
      <c r="EX184" s="445"/>
      <c r="EY184" s="445"/>
      <c r="EZ184" s="445"/>
      <c r="FA184" s="445"/>
      <c r="FB184" s="445"/>
    </row>
    <row r="185" spans="1:158" s="434" customFormat="1" ht="55.2" hidden="1" customHeight="1">
      <c r="A185" s="659"/>
      <c r="B185" s="520"/>
      <c r="C185" s="520"/>
      <c r="D185" s="519"/>
      <c r="E185" s="520"/>
      <c r="F185" s="520"/>
      <c r="G185" s="520"/>
      <c r="H185" s="520"/>
      <c r="I185" s="520"/>
      <c r="J185" s="520"/>
      <c r="K185" s="520"/>
      <c r="L185" s="520"/>
      <c r="M185" s="520"/>
      <c r="N185" s="520"/>
      <c r="O185" s="520"/>
      <c r="P185" s="520"/>
      <c r="Q185" s="520"/>
      <c r="R185" s="520"/>
      <c r="S185" s="520"/>
      <c r="T185" s="520"/>
      <c r="U185" s="520"/>
      <c r="V185" s="520"/>
      <c r="W185" s="520"/>
      <c r="X185" s="520"/>
      <c r="Y185" s="520"/>
      <c r="Z185" s="520"/>
      <c r="AA185" s="520"/>
      <c r="AB185" s="520"/>
      <c r="AC185" s="520"/>
      <c r="AD185" s="432"/>
      <c r="AE185" s="431"/>
      <c r="AF185" s="433"/>
      <c r="AG185" s="557" t="str">
        <f t="shared" si="62"/>
        <v/>
      </c>
      <c r="AH185" s="558" t="str">
        <f t="shared" si="63"/>
        <v/>
      </c>
      <c r="AI185" s="558" t="str">
        <f t="shared" si="64"/>
        <v/>
      </c>
      <c r="AJ185" s="558" t="str">
        <f t="shared" si="65"/>
        <v/>
      </c>
      <c r="AK185" s="558" t="str">
        <f t="shared" si="66"/>
        <v/>
      </c>
      <c r="AL185" s="558" t="str">
        <f t="shared" si="67"/>
        <v/>
      </c>
      <c r="AM185" s="558" t="str">
        <f t="shared" si="68"/>
        <v/>
      </c>
      <c r="AN185" s="558" t="str">
        <f t="shared" si="69"/>
        <v/>
      </c>
      <c r="AO185" s="557" t="str">
        <f t="shared" si="70"/>
        <v/>
      </c>
      <c r="AP185" s="557" t="str">
        <f t="shared" si="71"/>
        <v/>
      </c>
      <c r="AQ185" s="445"/>
      <c r="AR185" s="559" t="str">
        <f t="shared" si="72"/>
        <v/>
      </c>
      <c r="AS185" s="560" t="str">
        <f t="shared" si="86"/>
        <v/>
      </c>
      <c r="AT185" s="561" t="str">
        <f t="shared" si="73"/>
        <v/>
      </c>
      <c r="AU185" s="561" t="str">
        <f t="shared" si="74"/>
        <v/>
      </c>
      <c r="AV185" s="444"/>
      <c r="AW185" s="558" t="str">
        <f t="shared" si="76"/>
        <v/>
      </c>
      <c r="AX185" s="557" t="str">
        <f t="shared" si="77"/>
        <v/>
      </c>
      <c r="AY185" s="557" t="str">
        <f t="shared" si="78"/>
        <v/>
      </c>
      <c r="AZ185" s="444"/>
      <c r="BA185" s="562" t="str">
        <f t="shared" si="83"/>
        <v/>
      </c>
      <c r="BB185" s="445"/>
      <c r="BC185" s="563" t="str">
        <f t="shared" si="89"/>
        <v/>
      </c>
      <c r="BD185" s="563" t="str">
        <f t="shared" si="89"/>
        <v/>
      </c>
      <c r="BE185" s="563" t="str">
        <f t="shared" si="89"/>
        <v/>
      </c>
      <c r="BF185" s="563" t="str">
        <f t="shared" si="89"/>
        <v/>
      </c>
      <c r="BG185" s="563" t="str">
        <f t="shared" si="89"/>
        <v/>
      </c>
      <c r="BH185" s="563" t="str">
        <f t="shared" si="89"/>
        <v/>
      </c>
      <c r="BI185" s="563" t="str">
        <f t="shared" si="89"/>
        <v/>
      </c>
      <c r="BJ185" s="563" t="str">
        <f t="shared" si="89"/>
        <v/>
      </c>
      <c r="BK185" s="563" t="str">
        <f t="shared" si="89"/>
        <v/>
      </c>
      <c r="BL185" s="563" t="str">
        <f t="shared" si="89"/>
        <v/>
      </c>
      <c r="BM185" s="563" t="str">
        <f t="shared" si="89"/>
        <v/>
      </c>
      <c r="BN185" s="563" t="str">
        <f t="shared" si="79"/>
        <v/>
      </c>
      <c r="BO185" s="563" t="str">
        <f t="shared" si="79"/>
        <v/>
      </c>
      <c r="BP185" s="563" t="str">
        <f t="shared" si="79"/>
        <v/>
      </c>
      <c r="BQ185" s="563" t="str">
        <f t="shared" si="79"/>
        <v/>
      </c>
      <c r="BR185" s="563" t="str">
        <f t="shared" si="80"/>
        <v/>
      </c>
      <c r="BS185" s="563" t="str">
        <f t="shared" si="80"/>
        <v/>
      </c>
      <c r="BT185" s="563" t="str">
        <f t="shared" si="80"/>
        <v/>
      </c>
      <c r="BU185" s="563" t="str">
        <f t="shared" si="80"/>
        <v/>
      </c>
      <c r="BV185" s="563" t="str">
        <f t="shared" si="81"/>
        <v/>
      </c>
      <c r="BW185" s="563" t="str">
        <f t="shared" si="81"/>
        <v/>
      </c>
      <c r="BX185" s="563" t="str">
        <f t="shared" si="81"/>
        <v/>
      </c>
      <c r="BY185" s="563" t="str">
        <f t="shared" si="81"/>
        <v/>
      </c>
      <c r="BZ185" s="563" t="str">
        <f t="shared" si="82"/>
        <v/>
      </c>
      <c r="CA185" s="563" t="str">
        <f t="shared" si="82"/>
        <v/>
      </c>
      <c r="CB185" s="563" t="str">
        <f t="shared" si="82"/>
        <v/>
      </c>
      <c r="CC185" s="563" t="str">
        <f t="shared" si="82"/>
        <v/>
      </c>
      <c r="CD185" s="563" t="str">
        <f t="shared" si="75"/>
        <v/>
      </c>
      <c r="CE185" s="563" t="str">
        <f t="shared" si="75"/>
        <v/>
      </c>
      <c r="CF185" s="563" t="str">
        <f t="shared" si="75"/>
        <v/>
      </c>
      <c r="CG185" s="563" t="str">
        <f t="shared" si="89"/>
        <v/>
      </c>
      <c r="CH185" s="445"/>
      <c r="CI185" s="563" t="str">
        <f t="shared" si="88"/>
        <v/>
      </c>
      <c r="CJ185" s="563" t="str">
        <f t="shared" si="85"/>
        <v/>
      </c>
      <c r="CK185" s="563" t="str">
        <f t="shared" si="85"/>
        <v/>
      </c>
      <c r="CL185" s="563" t="str">
        <f t="shared" si="85"/>
        <v xml:space="preserve">
</v>
      </c>
      <c r="CM185" s="563" t="str">
        <f t="shared" si="85"/>
        <v xml:space="preserve">
</v>
      </c>
      <c r="CN185" s="563" t="str">
        <f t="shared" si="85"/>
        <v xml:space="preserve">
</v>
      </c>
      <c r="CO185" s="445"/>
      <c r="CP185" s="445"/>
      <c r="CQ185" s="445"/>
      <c r="CR185" s="445"/>
      <c r="CS185" s="445"/>
      <c r="CT185" s="445"/>
      <c r="CU185" s="445"/>
      <c r="CV185" s="445"/>
      <c r="CW185" s="445"/>
      <c r="CX185" s="445"/>
      <c r="CY185" s="445"/>
      <c r="CZ185" s="445"/>
      <c r="DA185" s="445"/>
      <c r="DB185" s="445"/>
      <c r="DC185" s="445"/>
      <c r="DD185" s="445"/>
      <c r="DE185" s="445"/>
      <c r="DF185" s="445"/>
      <c r="DG185" s="445"/>
      <c r="DH185" s="445"/>
      <c r="DI185" s="445"/>
      <c r="DJ185" s="445"/>
      <c r="DK185" s="445"/>
      <c r="DL185" s="445"/>
      <c r="DM185" s="445"/>
      <c r="DN185" s="445"/>
      <c r="DO185" s="445"/>
      <c r="DP185" s="445"/>
      <c r="DQ185" s="445"/>
      <c r="DR185" s="445"/>
      <c r="DS185" s="445"/>
      <c r="DT185" s="445"/>
      <c r="DU185" s="445"/>
      <c r="DV185" s="445"/>
      <c r="DW185" s="445"/>
      <c r="DX185" s="445"/>
      <c r="DY185" s="445"/>
      <c r="DZ185" s="445"/>
      <c r="EA185" s="445"/>
      <c r="EB185" s="445"/>
      <c r="EC185" s="445"/>
      <c r="ED185" s="445"/>
      <c r="EE185" s="445"/>
      <c r="EF185" s="445"/>
      <c r="EG185" s="445"/>
      <c r="EH185" s="445"/>
      <c r="EI185" s="445"/>
      <c r="EJ185" s="445"/>
      <c r="EK185" s="445"/>
      <c r="EL185" s="445"/>
      <c r="EM185" s="445"/>
      <c r="EN185" s="445"/>
      <c r="EO185" s="445"/>
      <c r="EP185" s="445"/>
      <c r="EQ185" s="445"/>
      <c r="ER185" s="445"/>
      <c r="ES185" s="445"/>
      <c r="ET185" s="445"/>
      <c r="EU185" s="445"/>
      <c r="EV185" s="445"/>
      <c r="EW185" s="445"/>
      <c r="EX185" s="445"/>
      <c r="EY185" s="445"/>
      <c r="EZ185" s="445"/>
      <c r="FA185" s="445"/>
      <c r="FB185" s="445"/>
    </row>
    <row r="186" spans="1:158" s="463" customFormat="1" ht="55.2" hidden="1" customHeight="1">
      <c r="A186" s="659"/>
      <c r="B186" s="520"/>
      <c r="C186" s="520"/>
      <c r="D186" s="519"/>
      <c r="E186" s="520"/>
      <c r="F186" s="520"/>
      <c r="G186" s="520"/>
      <c r="H186" s="520"/>
      <c r="I186" s="520"/>
      <c r="J186" s="520"/>
      <c r="K186" s="520"/>
      <c r="L186" s="520"/>
      <c r="M186" s="520"/>
      <c r="N186" s="520"/>
      <c r="O186" s="520"/>
      <c r="P186" s="520"/>
      <c r="Q186" s="520"/>
      <c r="R186" s="520"/>
      <c r="S186" s="520"/>
      <c r="T186" s="520"/>
      <c r="U186" s="520"/>
      <c r="V186" s="520"/>
      <c r="W186" s="520"/>
      <c r="X186" s="520"/>
      <c r="Y186" s="520"/>
      <c r="Z186" s="520"/>
      <c r="AA186" s="520"/>
      <c r="AB186" s="520"/>
      <c r="AC186" s="520"/>
      <c r="AD186" s="432"/>
      <c r="AE186" s="431"/>
      <c r="AF186" s="433"/>
      <c r="AG186" s="557" t="str">
        <f t="shared" si="62"/>
        <v/>
      </c>
      <c r="AH186" s="558" t="str">
        <f t="shared" si="63"/>
        <v/>
      </c>
      <c r="AI186" s="558" t="str">
        <f t="shared" si="64"/>
        <v/>
      </c>
      <c r="AJ186" s="558" t="str">
        <f t="shared" si="65"/>
        <v/>
      </c>
      <c r="AK186" s="558" t="str">
        <f t="shared" si="66"/>
        <v/>
      </c>
      <c r="AL186" s="558" t="str">
        <f t="shared" si="67"/>
        <v/>
      </c>
      <c r="AM186" s="558" t="str">
        <f t="shared" si="68"/>
        <v/>
      </c>
      <c r="AN186" s="558" t="str">
        <f t="shared" si="69"/>
        <v/>
      </c>
      <c r="AO186" s="557" t="str">
        <f t="shared" si="70"/>
        <v/>
      </c>
      <c r="AP186" s="557" t="str">
        <f t="shared" si="71"/>
        <v/>
      </c>
      <c r="AQ186" s="445"/>
      <c r="AR186" s="559" t="str">
        <f t="shared" si="72"/>
        <v/>
      </c>
      <c r="AS186" s="560" t="str">
        <f t="shared" si="86"/>
        <v/>
      </c>
      <c r="AT186" s="561" t="str">
        <f t="shared" si="73"/>
        <v/>
      </c>
      <c r="AU186" s="561" t="str">
        <f t="shared" si="74"/>
        <v/>
      </c>
      <c r="AV186" s="444"/>
      <c r="AW186" s="558" t="str">
        <f t="shared" si="76"/>
        <v/>
      </c>
      <c r="AX186" s="557" t="str">
        <f t="shared" si="77"/>
        <v/>
      </c>
      <c r="AY186" s="557" t="str">
        <f t="shared" si="78"/>
        <v/>
      </c>
      <c r="AZ186" s="444"/>
      <c r="BA186" s="562" t="str">
        <f t="shared" si="83"/>
        <v/>
      </c>
      <c r="BB186" s="445"/>
      <c r="BC186" s="563" t="str">
        <f t="shared" si="89"/>
        <v/>
      </c>
      <c r="BD186" s="563" t="str">
        <f t="shared" si="89"/>
        <v/>
      </c>
      <c r="BE186" s="563" t="str">
        <f t="shared" si="89"/>
        <v/>
      </c>
      <c r="BF186" s="563" t="str">
        <f t="shared" si="89"/>
        <v/>
      </c>
      <c r="BG186" s="563" t="str">
        <f t="shared" si="89"/>
        <v/>
      </c>
      <c r="BH186" s="563" t="str">
        <f t="shared" si="89"/>
        <v/>
      </c>
      <c r="BI186" s="563" t="str">
        <f t="shared" si="89"/>
        <v/>
      </c>
      <c r="BJ186" s="563" t="str">
        <f t="shared" si="89"/>
        <v/>
      </c>
      <c r="BK186" s="563" t="str">
        <f t="shared" si="89"/>
        <v/>
      </c>
      <c r="BL186" s="563" t="str">
        <f t="shared" si="89"/>
        <v/>
      </c>
      <c r="BM186" s="563" t="str">
        <f t="shared" si="89"/>
        <v/>
      </c>
      <c r="BN186" s="563" t="str">
        <f t="shared" si="79"/>
        <v/>
      </c>
      <c r="BO186" s="563" t="str">
        <f t="shared" si="79"/>
        <v/>
      </c>
      <c r="BP186" s="563" t="str">
        <f t="shared" si="79"/>
        <v/>
      </c>
      <c r="BQ186" s="563" t="str">
        <f t="shared" si="79"/>
        <v/>
      </c>
      <c r="BR186" s="563" t="str">
        <f t="shared" si="80"/>
        <v/>
      </c>
      <c r="BS186" s="563" t="str">
        <f t="shared" si="80"/>
        <v/>
      </c>
      <c r="BT186" s="563" t="str">
        <f t="shared" si="80"/>
        <v/>
      </c>
      <c r="BU186" s="563" t="str">
        <f t="shared" si="80"/>
        <v/>
      </c>
      <c r="BV186" s="563" t="str">
        <f t="shared" si="81"/>
        <v/>
      </c>
      <c r="BW186" s="563" t="str">
        <f t="shared" si="81"/>
        <v/>
      </c>
      <c r="BX186" s="563" t="str">
        <f t="shared" si="81"/>
        <v/>
      </c>
      <c r="BY186" s="563" t="str">
        <f t="shared" si="81"/>
        <v/>
      </c>
      <c r="BZ186" s="563" t="str">
        <f t="shared" si="82"/>
        <v/>
      </c>
      <c r="CA186" s="563" t="str">
        <f t="shared" si="82"/>
        <v/>
      </c>
      <c r="CB186" s="563" t="str">
        <f t="shared" si="82"/>
        <v/>
      </c>
      <c r="CC186" s="563" t="str">
        <f t="shared" si="82"/>
        <v/>
      </c>
      <c r="CD186" s="563" t="str">
        <f t="shared" si="75"/>
        <v/>
      </c>
      <c r="CE186" s="563" t="str">
        <f t="shared" si="75"/>
        <v/>
      </c>
      <c r="CF186" s="563" t="str">
        <f t="shared" si="75"/>
        <v/>
      </c>
      <c r="CG186" s="563" t="str">
        <f t="shared" si="89"/>
        <v/>
      </c>
      <c r="CH186" s="445"/>
      <c r="CI186" s="563" t="str">
        <f t="shared" si="88"/>
        <v/>
      </c>
      <c r="CJ186" s="563" t="str">
        <f t="shared" si="85"/>
        <v/>
      </c>
      <c r="CK186" s="563" t="str">
        <f t="shared" si="85"/>
        <v/>
      </c>
      <c r="CL186" s="563" t="str">
        <f t="shared" si="85"/>
        <v xml:space="preserve">
</v>
      </c>
      <c r="CM186" s="563" t="str">
        <f t="shared" si="85"/>
        <v xml:space="preserve">
</v>
      </c>
      <c r="CN186" s="563" t="str">
        <f t="shared" si="85"/>
        <v xml:space="preserve">
</v>
      </c>
      <c r="CO186" s="444"/>
      <c r="CP186" s="444"/>
      <c r="CQ186" s="444"/>
      <c r="CR186" s="444"/>
      <c r="CS186" s="444"/>
      <c r="CT186" s="444"/>
      <c r="CU186" s="444"/>
      <c r="CV186" s="444"/>
      <c r="CW186" s="444"/>
      <c r="CX186" s="444"/>
      <c r="CY186" s="444"/>
      <c r="CZ186" s="444"/>
      <c r="DA186" s="444"/>
      <c r="DB186" s="444"/>
      <c r="DC186" s="444"/>
      <c r="DD186" s="444"/>
      <c r="DE186" s="444"/>
      <c r="DF186" s="444"/>
      <c r="DG186" s="444"/>
      <c r="DH186" s="444"/>
      <c r="DI186" s="444"/>
      <c r="DJ186" s="444"/>
      <c r="DK186" s="444"/>
      <c r="DL186" s="444"/>
      <c r="DM186" s="444"/>
      <c r="DN186" s="444"/>
      <c r="DO186" s="444"/>
      <c r="DP186" s="444"/>
      <c r="DQ186" s="444"/>
      <c r="DR186" s="444"/>
      <c r="DS186" s="444"/>
      <c r="DT186" s="444"/>
      <c r="DU186" s="444"/>
      <c r="DV186" s="444"/>
      <c r="DW186" s="444"/>
      <c r="DX186" s="444"/>
      <c r="DY186" s="444"/>
      <c r="DZ186" s="444"/>
      <c r="EA186" s="444"/>
      <c r="EB186" s="444"/>
      <c r="EC186" s="444"/>
      <c r="ED186" s="444"/>
      <c r="EE186" s="444"/>
      <c r="EF186" s="444"/>
      <c r="EG186" s="444"/>
      <c r="EH186" s="444"/>
      <c r="EI186" s="444"/>
      <c r="EJ186" s="444"/>
      <c r="EK186" s="444"/>
      <c r="EL186" s="444"/>
      <c r="EM186" s="444"/>
      <c r="EN186" s="444"/>
      <c r="EO186" s="444"/>
      <c r="EP186" s="444"/>
      <c r="EQ186" s="444"/>
      <c r="ER186" s="444"/>
      <c r="ES186" s="444"/>
      <c r="ET186" s="444"/>
      <c r="EU186" s="444"/>
      <c r="EV186" s="444"/>
      <c r="EW186" s="444"/>
      <c r="EX186" s="444"/>
      <c r="EY186" s="444"/>
      <c r="EZ186" s="444"/>
      <c r="FA186" s="444"/>
      <c r="FB186" s="444"/>
    </row>
    <row r="187" spans="1:158" s="434" customFormat="1" ht="55.2" hidden="1" customHeight="1">
      <c r="A187" s="659"/>
      <c r="B187" s="520"/>
      <c r="C187" s="520"/>
      <c r="D187" s="519"/>
      <c r="E187" s="520"/>
      <c r="F187" s="520"/>
      <c r="G187" s="520"/>
      <c r="H187" s="520"/>
      <c r="I187" s="520"/>
      <c r="J187" s="520"/>
      <c r="K187" s="520"/>
      <c r="L187" s="520"/>
      <c r="M187" s="520"/>
      <c r="N187" s="520"/>
      <c r="O187" s="520"/>
      <c r="P187" s="520"/>
      <c r="Q187" s="520"/>
      <c r="R187" s="520"/>
      <c r="S187" s="520"/>
      <c r="T187" s="520"/>
      <c r="U187" s="520"/>
      <c r="V187" s="520"/>
      <c r="W187" s="520"/>
      <c r="X187" s="520"/>
      <c r="Y187" s="520"/>
      <c r="Z187" s="520"/>
      <c r="AA187" s="520"/>
      <c r="AB187" s="520"/>
      <c r="AC187" s="520"/>
      <c r="AD187" s="432"/>
      <c r="AE187" s="431"/>
      <c r="AF187" s="433"/>
      <c r="AG187" s="557" t="str">
        <f t="shared" si="62"/>
        <v/>
      </c>
      <c r="AH187" s="558" t="str">
        <f t="shared" si="63"/>
        <v/>
      </c>
      <c r="AI187" s="558" t="str">
        <f t="shared" si="64"/>
        <v/>
      </c>
      <c r="AJ187" s="558" t="str">
        <f t="shared" si="65"/>
        <v/>
      </c>
      <c r="AK187" s="558" t="str">
        <f t="shared" si="66"/>
        <v/>
      </c>
      <c r="AL187" s="558" t="str">
        <f t="shared" si="67"/>
        <v/>
      </c>
      <c r="AM187" s="558" t="str">
        <f t="shared" si="68"/>
        <v/>
      </c>
      <c r="AN187" s="558" t="str">
        <f t="shared" si="69"/>
        <v/>
      </c>
      <c r="AO187" s="557" t="str">
        <f t="shared" si="70"/>
        <v/>
      </c>
      <c r="AP187" s="557" t="str">
        <f t="shared" si="71"/>
        <v/>
      </c>
      <c r="AQ187" s="445"/>
      <c r="AR187" s="559" t="str">
        <f t="shared" si="72"/>
        <v/>
      </c>
      <c r="AS187" s="560" t="str">
        <f t="shared" si="86"/>
        <v/>
      </c>
      <c r="AT187" s="561" t="str">
        <f t="shared" si="73"/>
        <v/>
      </c>
      <c r="AU187" s="561" t="str">
        <f t="shared" si="74"/>
        <v/>
      </c>
      <c r="AV187" s="444"/>
      <c r="AW187" s="558" t="str">
        <f t="shared" si="76"/>
        <v/>
      </c>
      <c r="AX187" s="557" t="str">
        <f t="shared" si="77"/>
        <v/>
      </c>
      <c r="AY187" s="557" t="str">
        <f t="shared" si="78"/>
        <v/>
      </c>
      <c r="AZ187" s="444"/>
      <c r="BA187" s="562" t="str">
        <f t="shared" si="83"/>
        <v/>
      </c>
      <c r="BB187" s="445"/>
      <c r="BC187" s="563" t="str">
        <f t="shared" si="89"/>
        <v/>
      </c>
      <c r="BD187" s="563" t="str">
        <f t="shared" si="89"/>
        <v/>
      </c>
      <c r="BE187" s="563" t="str">
        <f t="shared" si="89"/>
        <v/>
      </c>
      <c r="BF187" s="563" t="str">
        <f t="shared" si="89"/>
        <v/>
      </c>
      <c r="BG187" s="563" t="str">
        <f t="shared" si="89"/>
        <v/>
      </c>
      <c r="BH187" s="563" t="str">
        <f t="shared" si="89"/>
        <v/>
      </c>
      <c r="BI187" s="563" t="str">
        <f t="shared" si="89"/>
        <v/>
      </c>
      <c r="BJ187" s="563" t="str">
        <f t="shared" si="89"/>
        <v/>
      </c>
      <c r="BK187" s="563" t="str">
        <f t="shared" si="89"/>
        <v/>
      </c>
      <c r="BL187" s="563" t="str">
        <f t="shared" si="89"/>
        <v/>
      </c>
      <c r="BM187" s="563" t="str">
        <f t="shared" si="89"/>
        <v/>
      </c>
      <c r="BN187" s="563" t="str">
        <f t="shared" si="79"/>
        <v/>
      </c>
      <c r="BO187" s="563" t="str">
        <f t="shared" si="79"/>
        <v/>
      </c>
      <c r="BP187" s="563" t="str">
        <f t="shared" si="79"/>
        <v/>
      </c>
      <c r="BQ187" s="563" t="str">
        <f t="shared" si="79"/>
        <v/>
      </c>
      <c r="BR187" s="563" t="str">
        <f t="shared" si="80"/>
        <v/>
      </c>
      <c r="BS187" s="563" t="str">
        <f t="shared" si="80"/>
        <v/>
      </c>
      <c r="BT187" s="563" t="str">
        <f t="shared" si="80"/>
        <v/>
      </c>
      <c r="BU187" s="563" t="str">
        <f t="shared" si="80"/>
        <v/>
      </c>
      <c r="BV187" s="563" t="str">
        <f t="shared" si="81"/>
        <v/>
      </c>
      <c r="BW187" s="563" t="str">
        <f t="shared" si="81"/>
        <v/>
      </c>
      <c r="BX187" s="563" t="str">
        <f t="shared" si="81"/>
        <v/>
      </c>
      <c r="BY187" s="563" t="str">
        <f t="shared" si="81"/>
        <v/>
      </c>
      <c r="BZ187" s="563" t="str">
        <f t="shared" si="82"/>
        <v/>
      </c>
      <c r="CA187" s="563" t="str">
        <f t="shared" si="82"/>
        <v/>
      </c>
      <c r="CB187" s="563" t="str">
        <f t="shared" si="82"/>
        <v/>
      </c>
      <c r="CC187" s="563" t="str">
        <f t="shared" si="82"/>
        <v/>
      </c>
      <c r="CD187" s="563" t="str">
        <f t="shared" si="75"/>
        <v/>
      </c>
      <c r="CE187" s="563" t="str">
        <f t="shared" si="75"/>
        <v/>
      </c>
      <c r="CF187" s="563" t="str">
        <f t="shared" si="75"/>
        <v/>
      </c>
      <c r="CG187" s="563" t="str">
        <f t="shared" si="89"/>
        <v/>
      </c>
      <c r="CH187" s="445"/>
      <c r="CI187" s="563" t="str">
        <f t="shared" si="88"/>
        <v/>
      </c>
      <c r="CJ187" s="563" t="str">
        <f t="shared" si="85"/>
        <v/>
      </c>
      <c r="CK187" s="563" t="str">
        <f t="shared" si="85"/>
        <v/>
      </c>
      <c r="CL187" s="563" t="str">
        <f t="shared" si="85"/>
        <v xml:space="preserve">
</v>
      </c>
      <c r="CM187" s="563" t="str">
        <f t="shared" si="85"/>
        <v xml:space="preserve">
</v>
      </c>
      <c r="CN187" s="563" t="str">
        <f t="shared" si="85"/>
        <v xml:space="preserve">
</v>
      </c>
      <c r="CO187" s="445"/>
      <c r="CP187" s="445"/>
      <c r="CQ187" s="445"/>
      <c r="CR187" s="445"/>
      <c r="CS187" s="445"/>
      <c r="CT187" s="445"/>
      <c r="CU187" s="445"/>
      <c r="CV187" s="445"/>
      <c r="CW187" s="445"/>
      <c r="CX187" s="445"/>
      <c r="CY187" s="445"/>
      <c r="CZ187" s="445"/>
      <c r="DA187" s="445"/>
      <c r="DB187" s="445"/>
      <c r="DC187" s="445"/>
      <c r="DD187" s="445"/>
      <c r="DE187" s="445"/>
      <c r="DF187" s="445"/>
      <c r="DG187" s="445"/>
      <c r="DH187" s="445"/>
      <c r="DI187" s="445"/>
      <c r="DJ187" s="445"/>
      <c r="DK187" s="445"/>
      <c r="DL187" s="445"/>
      <c r="DM187" s="445"/>
      <c r="DN187" s="445"/>
      <c r="DO187" s="445"/>
      <c r="DP187" s="445"/>
      <c r="DQ187" s="445"/>
      <c r="DR187" s="445"/>
      <c r="DS187" s="445"/>
      <c r="DT187" s="445"/>
      <c r="DU187" s="445"/>
      <c r="DV187" s="445"/>
      <c r="DW187" s="445"/>
      <c r="DX187" s="445"/>
      <c r="DY187" s="445"/>
      <c r="DZ187" s="445"/>
      <c r="EA187" s="445"/>
      <c r="EB187" s="445"/>
      <c r="EC187" s="445"/>
      <c r="ED187" s="445"/>
      <c r="EE187" s="445"/>
      <c r="EF187" s="445"/>
      <c r="EG187" s="445"/>
      <c r="EH187" s="445"/>
      <c r="EI187" s="445"/>
      <c r="EJ187" s="445"/>
      <c r="EK187" s="445"/>
      <c r="EL187" s="445"/>
      <c r="EM187" s="445"/>
      <c r="EN187" s="445"/>
      <c r="EO187" s="445"/>
      <c r="EP187" s="445"/>
      <c r="EQ187" s="445"/>
      <c r="ER187" s="445"/>
      <c r="ES187" s="445"/>
      <c r="ET187" s="445"/>
      <c r="EU187" s="445"/>
      <c r="EV187" s="445"/>
      <c r="EW187" s="445"/>
      <c r="EX187" s="445"/>
      <c r="EY187" s="445"/>
      <c r="EZ187" s="445"/>
      <c r="FA187" s="445"/>
      <c r="FB187" s="445"/>
    </row>
    <row r="188" spans="1:158" s="434" customFormat="1" ht="55.2" hidden="1" customHeight="1">
      <c r="A188" s="659"/>
      <c r="B188" s="520"/>
      <c r="C188" s="520"/>
      <c r="D188" s="519"/>
      <c r="E188" s="520"/>
      <c r="F188" s="520"/>
      <c r="G188" s="520"/>
      <c r="H188" s="520"/>
      <c r="I188" s="520"/>
      <c r="J188" s="520"/>
      <c r="K188" s="520"/>
      <c r="L188" s="520"/>
      <c r="M188" s="520"/>
      <c r="N188" s="520"/>
      <c r="O188" s="520"/>
      <c r="P188" s="520"/>
      <c r="Q188" s="520"/>
      <c r="R188" s="520"/>
      <c r="S188" s="520"/>
      <c r="T188" s="520"/>
      <c r="U188" s="520"/>
      <c r="V188" s="520"/>
      <c r="W188" s="520"/>
      <c r="X188" s="520"/>
      <c r="Y188" s="520"/>
      <c r="Z188" s="520"/>
      <c r="AA188" s="520"/>
      <c r="AB188" s="520"/>
      <c r="AC188" s="520"/>
      <c r="AD188" s="432"/>
      <c r="AE188" s="431"/>
      <c r="AF188" s="433"/>
      <c r="AG188" s="557" t="str">
        <f t="shared" si="62"/>
        <v/>
      </c>
      <c r="AH188" s="558" t="str">
        <f t="shared" si="63"/>
        <v/>
      </c>
      <c r="AI188" s="558" t="str">
        <f t="shared" si="64"/>
        <v/>
      </c>
      <c r="AJ188" s="558" t="str">
        <f t="shared" si="65"/>
        <v/>
      </c>
      <c r="AK188" s="558" t="str">
        <f t="shared" si="66"/>
        <v/>
      </c>
      <c r="AL188" s="558" t="str">
        <f t="shared" si="67"/>
        <v/>
      </c>
      <c r="AM188" s="558" t="str">
        <f t="shared" si="68"/>
        <v/>
      </c>
      <c r="AN188" s="558" t="str">
        <f t="shared" si="69"/>
        <v/>
      </c>
      <c r="AO188" s="557" t="str">
        <f t="shared" si="70"/>
        <v/>
      </c>
      <c r="AP188" s="557" t="str">
        <f t="shared" si="71"/>
        <v/>
      </c>
      <c r="AQ188" s="445"/>
      <c r="AR188" s="559" t="str">
        <f t="shared" si="72"/>
        <v/>
      </c>
      <c r="AS188" s="560" t="str">
        <f t="shared" si="86"/>
        <v/>
      </c>
      <c r="AT188" s="561" t="str">
        <f t="shared" si="73"/>
        <v/>
      </c>
      <c r="AU188" s="561" t="str">
        <f t="shared" si="74"/>
        <v/>
      </c>
      <c r="AV188" s="444"/>
      <c r="AW188" s="558" t="str">
        <f t="shared" si="76"/>
        <v/>
      </c>
      <c r="AX188" s="557" t="str">
        <f t="shared" si="77"/>
        <v/>
      </c>
      <c r="AY188" s="557" t="str">
        <f t="shared" si="78"/>
        <v/>
      </c>
      <c r="AZ188" s="444"/>
      <c r="BA188" s="562" t="str">
        <f t="shared" si="83"/>
        <v/>
      </c>
      <c r="BB188" s="445"/>
      <c r="BC188" s="563" t="str">
        <f t="shared" si="89"/>
        <v/>
      </c>
      <c r="BD188" s="563" t="str">
        <f t="shared" si="89"/>
        <v/>
      </c>
      <c r="BE188" s="563" t="str">
        <f t="shared" si="89"/>
        <v/>
      </c>
      <c r="BF188" s="563" t="str">
        <f t="shared" si="89"/>
        <v/>
      </c>
      <c r="BG188" s="563" t="str">
        <f t="shared" si="89"/>
        <v/>
      </c>
      <c r="BH188" s="563" t="str">
        <f t="shared" si="89"/>
        <v/>
      </c>
      <c r="BI188" s="563" t="str">
        <f t="shared" si="89"/>
        <v/>
      </c>
      <c r="BJ188" s="563" t="str">
        <f t="shared" si="89"/>
        <v/>
      </c>
      <c r="BK188" s="563" t="str">
        <f t="shared" si="89"/>
        <v/>
      </c>
      <c r="BL188" s="563" t="str">
        <f t="shared" si="89"/>
        <v/>
      </c>
      <c r="BM188" s="563" t="str">
        <f t="shared" si="89"/>
        <v/>
      </c>
      <c r="BN188" s="563" t="str">
        <f t="shared" si="79"/>
        <v/>
      </c>
      <c r="BO188" s="563" t="str">
        <f t="shared" si="79"/>
        <v/>
      </c>
      <c r="BP188" s="563" t="str">
        <f t="shared" si="79"/>
        <v/>
      </c>
      <c r="BQ188" s="563" t="str">
        <f t="shared" si="79"/>
        <v/>
      </c>
      <c r="BR188" s="563" t="str">
        <f t="shared" si="80"/>
        <v/>
      </c>
      <c r="BS188" s="563" t="str">
        <f t="shared" si="80"/>
        <v/>
      </c>
      <c r="BT188" s="563" t="str">
        <f t="shared" si="80"/>
        <v/>
      </c>
      <c r="BU188" s="563" t="str">
        <f t="shared" si="80"/>
        <v/>
      </c>
      <c r="BV188" s="563" t="str">
        <f t="shared" si="81"/>
        <v/>
      </c>
      <c r="BW188" s="563" t="str">
        <f t="shared" si="81"/>
        <v/>
      </c>
      <c r="BX188" s="563" t="str">
        <f t="shared" si="81"/>
        <v/>
      </c>
      <c r="BY188" s="563" t="str">
        <f t="shared" si="81"/>
        <v/>
      </c>
      <c r="BZ188" s="563" t="str">
        <f t="shared" si="82"/>
        <v/>
      </c>
      <c r="CA188" s="563" t="str">
        <f t="shared" si="82"/>
        <v/>
      </c>
      <c r="CB188" s="563" t="str">
        <f t="shared" si="82"/>
        <v/>
      </c>
      <c r="CC188" s="563" t="str">
        <f t="shared" si="82"/>
        <v/>
      </c>
      <c r="CD188" s="563" t="str">
        <f t="shared" si="75"/>
        <v/>
      </c>
      <c r="CE188" s="563" t="str">
        <f t="shared" si="75"/>
        <v/>
      </c>
      <c r="CF188" s="563" t="str">
        <f t="shared" si="75"/>
        <v/>
      </c>
      <c r="CG188" s="563" t="str">
        <f t="shared" si="89"/>
        <v/>
      </c>
      <c r="CH188" s="445"/>
      <c r="CI188" s="563" t="str">
        <f t="shared" si="88"/>
        <v/>
      </c>
      <c r="CJ188" s="563" t="str">
        <f t="shared" si="85"/>
        <v/>
      </c>
      <c r="CK188" s="563" t="str">
        <f t="shared" si="85"/>
        <v/>
      </c>
      <c r="CL188" s="563" t="str">
        <f t="shared" si="85"/>
        <v xml:space="preserve">
</v>
      </c>
      <c r="CM188" s="563" t="str">
        <f t="shared" si="85"/>
        <v xml:space="preserve">
</v>
      </c>
      <c r="CN188" s="563" t="str">
        <f t="shared" si="85"/>
        <v xml:space="preserve">
</v>
      </c>
      <c r="CO188" s="445"/>
      <c r="CP188" s="445"/>
      <c r="CQ188" s="445"/>
      <c r="CR188" s="445"/>
      <c r="CS188" s="445"/>
      <c r="CT188" s="445"/>
      <c r="CU188" s="445"/>
      <c r="CV188" s="445"/>
      <c r="CW188" s="445"/>
      <c r="CX188" s="445"/>
      <c r="CY188" s="445"/>
      <c r="CZ188" s="445"/>
      <c r="DA188" s="445"/>
      <c r="DB188" s="445"/>
      <c r="DC188" s="445"/>
      <c r="DD188" s="445"/>
      <c r="DE188" s="445"/>
      <c r="DF188" s="445"/>
      <c r="DG188" s="445"/>
      <c r="DH188" s="445"/>
      <c r="DI188" s="445"/>
      <c r="DJ188" s="445"/>
      <c r="DK188" s="445"/>
      <c r="DL188" s="445"/>
      <c r="DM188" s="445"/>
      <c r="DN188" s="445"/>
      <c r="DO188" s="445"/>
      <c r="DP188" s="445"/>
      <c r="DQ188" s="445"/>
      <c r="DR188" s="445"/>
      <c r="DS188" s="445"/>
      <c r="DT188" s="445"/>
      <c r="DU188" s="445"/>
      <c r="DV188" s="445"/>
      <c r="DW188" s="445"/>
      <c r="DX188" s="445"/>
      <c r="DY188" s="445"/>
      <c r="DZ188" s="445"/>
      <c r="EA188" s="445"/>
      <c r="EB188" s="445"/>
      <c r="EC188" s="445"/>
      <c r="ED188" s="445"/>
      <c r="EE188" s="445"/>
      <c r="EF188" s="445"/>
      <c r="EG188" s="445"/>
      <c r="EH188" s="445"/>
      <c r="EI188" s="445"/>
      <c r="EJ188" s="445"/>
      <c r="EK188" s="445"/>
      <c r="EL188" s="445"/>
      <c r="EM188" s="445"/>
      <c r="EN188" s="445"/>
      <c r="EO188" s="445"/>
      <c r="EP188" s="445"/>
      <c r="EQ188" s="445"/>
      <c r="ER188" s="445"/>
      <c r="ES188" s="445"/>
      <c r="ET188" s="445"/>
      <c r="EU188" s="445"/>
      <c r="EV188" s="445"/>
      <c r="EW188" s="445"/>
      <c r="EX188" s="445"/>
      <c r="EY188" s="445"/>
      <c r="EZ188" s="445"/>
      <c r="FA188" s="445"/>
      <c r="FB188" s="445"/>
    </row>
    <row r="189" spans="1:158" s="434" customFormat="1" ht="55.2" hidden="1" customHeight="1">
      <c r="A189" s="659"/>
      <c r="B189" s="520"/>
      <c r="C189" s="520"/>
      <c r="D189" s="519"/>
      <c r="E189" s="520"/>
      <c r="F189" s="520"/>
      <c r="G189" s="520"/>
      <c r="H189" s="520"/>
      <c r="I189" s="520"/>
      <c r="J189" s="520"/>
      <c r="K189" s="520"/>
      <c r="L189" s="520"/>
      <c r="M189" s="520"/>
      <c r="N189" s="520"/>
      <c r="O189" s="520"/>
      <c r="P189" s="520"/>
      <c r="Q189" s="520"/>
      <c r="R189" s="520"/>
      <c r="S189" s="520"/>
      <c r="T189" s="520"/>
      <c r="U189" s="520"/>
      <c r="V189" s="520"/>
      <c r="W189" s="520"/>
      <c r="X189" s="520"/>
      <c r="Y189" s="520"/>
      <c r="Z189" s="520"/>
      <c r="AA189" s="520"/>
      <c r="AB189" s="520"/>
      <c r="AC189" s="520"/>
      <c r="AD189" s="432"/>
      <c r="AE189" s="431"/>
      <c r="AF189" s="433"/>
      <c r="AG189" s="557" t="str">
        <f t="shared" si="62"/>
        <v/>
      </c>
      <c r="AH189" s="558" t="str">
        <f t="shared" si="63"/>
        <v/>
      </c>
      <c r="AI189" s="558" t="str">
        <f t="shared" si="64"/>
        <v/>
      </c>
      <c r="AJ189" s="558" t="str">
        <f t="shared" si="65"/>
        <v/>
      </c>
      <c r="AK189" s="558" t="str">
        <f t="shared" si="66"/>
        <v/>
      </c>
      <c r="AL189" s="558" t="str">
        <f t="shared" si="67"/>
        <v/>
      </c>
      <c r="AM189" s="558" t="str">
        <f t="shared" si="68"/>
        <v/>
      </c>
      <c r="AN189" s="558" t="str">
        <f t="shared" si="69"/>
        <v/>
      </c>
      <c r="AO189" s="557" t="str">
        <f t="shared" si="70"/>
        <v/>
      </c>
      <c r="AP189" s="557" t="str">
        <f t="shared" si="71"/>
        <v/>
      </c>
      <c r="AQ189" s="445"/>
      <c r="AR189" s="559" t="str">
        <f t="shared" si="72"/>
        <v/>
      </c>
      <c r="AS189" s="560" t="str">
        <f t="shared" si="86"/>
        <v/>
      </c>
      <c r="AT189" s="561" t="str">
        <f t="shared" si="73"/>
        <v/>
      </c>
      <c r="AU189" s="561" t="str">
        <f t="shared" si="74"/>
        <v/>
      </c>
      <c r="AV189" s="444"/>
      <c r="AW189" s="558" t="str">
        <f t="shared" si="76"/>
        <v/>
      </c>
      <c r="AX189" s="557" t="str">
        <f t="shared" si="77"/>
        <v/>
      </c>
      <c r="AY189" s="557" t="str">
        <f t="shared" si="78"/>
        <v/>
      </c>
      <c r="AZ189" s="444"/>
      <c r="BA189" s="562" t="str">
        <f t="shared" si="83"/>
        <v/>
      </c>
      <c r="BB189" s="445"/>
      <c r="BC189" s="563" t="str">
        <f t="shared" si="89"/>
        <v/>
      </c>
      <c r="BD189" s="563" t="str">
        <f t="shared" si="89"/>
        <v/>
      </c>
      <c r="BE189" s="563" t="str">
        <f t="shared" si="89"/>
        <v/>
      </c>
      <c r="BF189" s="563" t="str">
        <f t="shared" si="89"/>
        <v/>
      </c>
      <c r="BG189" s="563" t="str">
        <f t="shared" si="89"/>
        <v/>
      </c>
      <c r="BH189" s="563" t="str">
        <f t="shared" si="89"/>
        <v/>
      </c>
      <c r="BI189" s="563" t="str">
        <f t="shared" si="89"/>
        <v/>
      </c>
      <c r="BJ189" s="563" t="str">
        <f t="shared" si="89"/>
        <v/>
      </c>
      <c r="BK189" s="563" t="str">
        <f t="shared" si="89"/>
        <v/>
      </c>
      <c r="BL189" s="563" t="str">
        <f t="shared" si="89"/>
        <v/>
      </c>
      <c r="BM189" s="563" t="str">
        <f t="shared" si="89"/>
        <v/>
      </c>
      <c r="BN189" s="563" t="str">
        <f t="shared" si="79"/>
        <v/>
      </c>
      <c r="BO189" s="563" t="str">
        <f t="shared" si="79"/>
        <v/>
      </c>
      <c r="BP189" s="563" t="str">
        <f t="shared" si="79"/>
        <v/>
      </c>
      <c r="BQ189" s="563" t="str">
        <f t="shared" si="79"/>
        <v/>
      </c>
      <c r="BR189" s="563" t="str">
        <f t="shared" si="80"/>
        <v/>
      </c>
      <c r="BS189" s="563" t="str">
        <f t="shared" si="80"/>
        <v/>
      </c>
      <c r="BT189" s="563" t="str">
        <f t="shared" si="80"/>
        <v/>
      </c>
      <c r="BU189" s="563" t="str">
        <f t="shared" si="80"/>
        <v/>
      </c>
      <c r="BV189" s="563" t="str">
        <f t="shared" si="81"/>
        <v/>
      </c>
      <c r="BW189" s="563" t="str">
        <f t="shared" si="81"/>
        <v/>
      </c>
      <c r="BX189" s="563" t="str">
        <f t="shared" si="81"/>
        <v/>
      </c>
      <c r="BY189" s="563" t="str">
        <f t="shared" si="81"/>
        <v/>
      </c>
      <c r="BZ189" s="563" t="str">
        <f t="shared" si="82"/>
        <v/>
      </c>
      <c r="CA189" s="563" t="str">
        <f t="shared" si="82"/>
        <v/>
      </c>
      <c r="CB189" s="563" t="str">
        <f t="shared" si="82"/>
        <v/>
      </c>
      <c r="CC189" s="563" t="str">
        <f t="shared" si="82"/>
        <v/>
      </c>
      <c r="CD189" s="563" t="str">
        <f t="shared" si="75"/>
        <v/>
      </c>
      <c r="CE189" s="563" t="str">
        <f t="shared" si="75"/>
        <v/>
      </c>
      <c r="CF189" s="563" t="str">
        <f t="shared" si="75"/>
        <v/>
      </c>
      <c r="CG189" s="563" t="str">
        <f t="shared" si="89"/>
        <v/>
      </c>
      <c r="CH189" s="445"/>
      <c r="CI189" s="563" t="str">
        <f t="shared" si="88"/>
        <v/>
      </c>
      <c r="CJ189" s="563" t="str">
        <f t="shared" si="85"/>
        <v/>
      </c>
      <c r="CK189" s="563" t="str">
        <f t="shared" si="85"/>
        <v/>
      </c>
      <c r="CL189" s="563" t="str">
        <f t="shared" si="85"/>
        <v xml:space="preserve">
</v>
      </c>
      <c r="CM189" s="563" t="str">
        <f t="shared" si="85"/>
        <v xml:space="preserve">
</v>
      </c>
      <c r="CN189" s="563" t="str">
        <f t="shared" si="85"/>
        <v xml:space="preserve">
</v>
      </c>
      <c r="CO189" s="445"/>
      <c r="CP189" s="445"/>
      <c r="CQ189" s="445"/>
      <c r="CR189" s="445"/>
      <c r="CS189" s="445"/>
      <c r="CT189" s="445"/>
      <c r="CU189" s="445"/>
      <c r="CV189" s="445"/>
      <c r="CW189" s="445"/>
      <c r="CX189" s="445"/>
      <c r="CY189" s="445"/>
      <c r="CZ189" s="445"/>
      <c r="DA189" s="445"/>
      <c r="DB189" s="445"/>
      <c r="DC189" s="445"/>
      <c r="DD189" s="445"/>
      <c r="DE189" s="445"/>
      <c r="DF189" s="445"/>
      <c r="DG189" s="445"/>
      <c r="DH189" s="445"/>
      <c r="DI189" s="445"/>
      <c r="DJ189" s="445"/>
      <c r="DK189" s="445"/>
      <c r="DL189" s="445"/>
      <c r="DM189" s="445"/>
      <c r="DN189" s="445"/>
      <c r="DO189" s="445"/>
      <c r="DP189" s="445"/>
      <c r="DQ189" s="445"/>
      <c r="DR189" s="445"/>
      <c r="DS189" s="445"/>
      <c r="DT189" s="445"/>
      <c r="DU189" s="445"/>
      <c r="DV189" s="445"/>
      <c r="DW189" s="445"/>
      <c r="DX189" s="445"/>
      <c r="DY189" s="445"/>
      <c r="DZ189" s="445"/>
      <c r="EA189" s="445"/>
      <c r="EB189" s="445"/>
      <c r="EC189" s="445"/>
      <c r="ED189" s="445"/>
      <c r="EE189" s="445"/>
      <c r="EF189" s="445"/>
      <c r="EG189" s="445"/>
      <c r="EH189" s="445"/>
      <c r="EI189" s="445"/>
      <c r="EJ189" s="445"/>
      <c r="EK189" s="445"/>
      <c r="EL189" s="445"/>
      <c r="EM189" s="445"/>
      <c r="EN189" s="445"/>
      <c r="EO189" s="445"/>
      <c r="EP189" s="445"/>
      <c r="EQ189" s="445"/>
      <c r="ER189" s="445"/>
      <c r="ES189" s="445"/>
      <c r="ET189" s="445"/>
      <c r="EU189" s="445"/>
      <c r="EV189" s="445"/>
      <c r="EW189" s="445"/>
      <c r="EX189" s="445"/>
      <c r="EY189" s="445"/>
      <c r="EZ189" s="445"/>
      <c r="FA189" s="445"/>
      <c r="FB189" s="445"/>
    </row>
    <row r="190" spans="1:158" s="434" customFormat="1" ht="55.2" hidden="1" customHeight="1">
      <c r="A190" s="659"/>
      <c r="B190" s="520"/>
      <c r="C190" s="520"/>
      <c r="D190" s="519"/>
      <c r="E190" s="520"/>
      <c r="F190" s="520"/>
      <c r="G190" s="520"/>
      <c r="H190" s="520"/>
      <c r="I190" s="520"/>
      <c r="J190" s="520"/>
      <c r="K190" s="520"/>
      <c r="L190" s="520"/>
      <c r="M190" s="520"/>
      <c r="N190" s="520"/>
      <c r="O190" s="520"/>
      <c r="P190" s="520"/>
      <c r="Q190" s="520"/>
      <c r="R190" s="520"/>
      <c r="S190" s="520"/>
      <c r="T190" s="520"/>
      <c r="U190" s="520"/>
      <c r="V190" s="520"/>
      <c r="W190" s="520"/>
      <c r="X190" s="520"/>
      <c r="Y190" s="520"/>
      <c r="Z190" s="520"/>
      <c r="AA190" s="520"/>
      <c r="AB190" s="520"/>
      <c r="AC190" s="520"/>
      <c r="AD190" s="432"/>
      <c r="AE190" s="431"/>
      <c r="AF190" s="433"/>
      <c r="AG190" s="557" t="str">
        <f t="shared" si="62"/>
        <v/>
      </c>
      <c r="AH190" s="558" t="str">
        <f t="shared" si="63"/>
        <v/>
      </c>
      <c r="AI190" s="558" t="str">
        <f t="shared" si="64"/>
        <v/>
      </c>
      <c r="AJ190" s="558" t="str">
        <f t="shared" si="65"/>
        <v/>
      </c>
      <c r="AK190" s="558" t="str">
        <f t="shared" si="66"/>
        <v/>
      </c>
      <c r="AL190" s="558" t="str">
        <f t="shared" si="67"/>
        <v/>
      </c>
      <c r="AM190" s="558" t="str">
        <f t="shared" si="68"/>
        <v/>
      </c>
      <c r="AN190" s="558" t="str">
        <f t="shared" si="69"/>
        <v/>
      </c>
      <c r="AO190" s="557" t="str">
        <f t="shared" si="70"/>
        <v/>
      </c>
      <c r="AP190" s="557" t="str">
        <f t="shared" si="71"/>
        <v/>
      </c>
      <c r="AQ190" s="445"/>
      <c r="AR190" s="559" t="str">
        <f t="shared" si="72"/>
        <v/>
      </c>
      <c r="AS190" s="560" t="str">
        <f t="shared" si="86"/>
        <v/>
      </c>
      <c r="AT190" s="561" t="str">
        <f t="shared" si="73"/>
        <v/>
      </c>
      <c r="AU190" s="561" t="str">
        <f t="shared" si="74"/>
        <v/>
      </c>
      <c r="AV190" s="444"/>
      <c r="AW190" s="558" t="str">
        <f t="shared" si="76"/>
        <v/>
      </c>
      <c r="AX190" s="557" t="str">
        <f t="shared" si="77"/>
        <v/>
      </c>
      <c r="AY190" s="557" t="str">
        <f t="shared" si="78"/>
        <v/>
      </c>
      <c r="AZ190" s="444"/>
      <c r="BA190" s="562" t="str">
        <f t="shared" si="83"/>
        <v/>
      </c>
      <c r="BB190" s="445"/>
      <c r="BC190" s="563" t="str">
        <f t="shared" si="89"/>
        <v/>
      </c>
      <c r="BD190" s="563" t="str">
        <f t="shared" si="89"/>
        <v/>
      </c>
      <c r="BE190" s="563" t="str">
        <f t="shared" si="89"/>
        <v/>
      </c>
      <c r="BF190" s="563" t="str">
        <f t="shared" si="89"/>
        <v/>
      </c>
      <c r="BG190" s="563" t="str">
        <f t="shared" si="89"/>
        <v/>
      </c>
      <c r="BH190" s="563" t="str">
        <f t="shared" si="89"/>
        <v/>
      </c>
      <c r="BI190" s="563" t="str">
        <f t="shared" si="89"/>
        <v/>
      </c>
      <c r="BJ190" s="563" t="str">
        <f t="shared" si="89"/>
        <v/>
      </c>
      <c r="BK190" s="563" t="str">
        <f t="shared" si="89"/>
        <v/>
      </c>
      <c r="BL190" s="563" t="str">
        <f t="shared" si="89"/>
        <v/>
      </c>
      <c r="BM190" s="563" t="str">
        <f t="shared" si="89"/>
        <v/>
      </c>
      <c r="BN190" s="563" t="str">
        <f t="shared" si="79"/>
        <v/>
      </c>
      <c r="BO190" s="563" t="str">
        <f t="shared" si="79"/>
        <v/>
      </c>
      <c r="BP190" s="563" t="str">
        <f t="shared" si="79"/>
        <v/>
      </c>
      <c r="BQ190" s="563" t="str">
        <f t="shared" si="79"/>
        <v/>
      </c>
      <c r="BR190" s="563" t="str">
        <f t="shared" si="80"/>
        <v/>
      </c>
      <c r="BS190" s="563" t="str">
        <f t="shared" si="80"/>
        <v/>
      </c>
      <c r="BT190" s="563" t="str">
        <f t="shared" si="80"/>
        <v/>
      </c>
      <c r="BU190" s="563" t="str">
        <f t="shared" si="80"/>
        <v/>
      </c>
      <c r="BV190" s="563" t="str">
        <f t="shared" si="81"/>
        <v/>
      </c>
      <c r="BW190" s="563" t="str">
        <f t="shared" si="81"/>
        <v/>
      </c>
      <c r="BX190" s="563" t="str">
        <f t="shared" si="81"/>
        <v/>
      </c>
      <c r="BY190" s="563" t="str">
        <f t="shared" si="81"/>
        <v/>
      </c>
      <c r="BZ190" s="563" t="str">
        <f t="shared" si="82"/>
        <v/>
      </c>
      <c r="CA190" s="563" t="str">
        <f t="shared" si="82"/>
        <v/>
      </c>
      <c r="CB190" s="563" t="str">
        <f t="shared" si="82"/>
        <v/>
      </c>
      <c r="CC190" s="563" t="str">
        <f t="shared" si="82"/>
        <v/>
      </c>
      <c r="CD190" s="563" t="str">
        <f t="shared" si="75"/>
        <v/>
      </c>
      <c r="CE190" s="563" t="str">
        <f t="shared" si="75"/>
        <v/>
      </c>
      <c r="CF190" s="563" t="str">
        <f t="shared" si="75"/>
        <v/>
      </c>
      <c r="CG190" s="563" t="str">
        <f t="shared" si="89"/>
        <v/>
      </c>
      <c r="CH190" s="445"/>
      <c r="CI190" s="563" t="str">
        <f t="shared" si="88"/>
        <v/>
      </c>
      <c r="CJ190" s="563" t="str">
        <f t="shared" si="85"/>
        <v/>
      </c>
      <c r="CK190" s="563" t="str">
        <f t="shared" si="85"/>
        <v/>
      </c>
      <c r="CL190" s="563" t="str">
        <f t="shared" si="85"/>
        <v xml:space="preserve">
</v>
      </c>
      <c r="CM190" s="563" t="str">
        <f t="shared" si="85"/>
        <v xml:space="preserve">
</v>
      </c>
      <c r="CN190" s="563" t="str">
        <f t="shared" si="85"/>
        <v xml:space="preserve">
</v>
      </c>
      <c r="CO190" s="445"/>
      <c r="CP190" s="445"/>
      <c r="CQ190" s="445"/>
      <c r="CR190" s="445"/>
      <c r="CS190" s="445"/>
      <c r="CT190" s="445"/>
      <c r="CU190" s="445"/>
      <c r="CV190" s="445"/>
      <c r="CW190" s="445"/>
      <c r="CX190" s="445"/>
      <c r="CY190" s="445"/>
      <c r="CZ190" s="445"/>
      <c r="DA190" s="445"/>
      <c r="DB190" s="445"/>
      <c r="DC190" s="445"/>
      <c r="DD190" s="445"/>
      <c r="DE190" s="445"/>
      <c r="DF190" s="445"/>
      <c r="DG190" s="445"/>
      <c r="DH190" s="445"/>
      <c r="DI190" s="445"/>
      <c r="DJ190" s="445"/>
      <c r="DK190" s="445"/>
      <c r="DL190" s="445"/>
      <c r="DM190" s="445"/>
      <c r="DN190" s="445"/>
      <c r="DO190" s="445"/>
      <c r="DP190" s="445"/>
      <c r="DQ190" s="445"/>
      <c r="DR190" s="445"/>
      <c r="DS190" s="445"/>
      <c r="DT190" s="445"/>
      <c r="DU190" s="445"/>
      <c r="DV190" s="445"/>
      <c r="DW190" s="445"/>
      <c r="DX190" s="445"/>
      <c r="DY190" s="445"/>
      <c r="DZ190" s="445"/>
      <c r="EA190" s="445"/>
      <c r="EB190" s="445"/>
      <c r="EC190" s="445"/>
      <c r="ED190" s="445"/>
      <c r="EE190" s="445"/>
      <c r="EF190" s="445"/>
      <c r="EG190" s="445"/>
      <c r="EH190" s="445"/>
      <c r="EI190" s="445"/>
      <c r="EJ190" s="445"/>
      <c r="EK190" s="445"/>
      <c r="EL190" s="445"/>
      <c r="EM190" s="445"/>
      <c r="EN190" s="445"/>
      <c r="EO190" s="445"/>
      <c r="EP190" s="445"/>
      <c r="EQ190" s="445"/>
      <c r="ER190" s="445"/>
      <c r="ES190" s="445"/>
      <c r="ET190" s="445"/>
      <c r="EU190" s="445"/>
      <c r="EV190" s="445"/>
      <c r="EW190" s="445"/>
      <c r="EX190" s="445"/>
      <c r="EY190" s="445"/>
      <c r="EZ190" s="445"/>
      <c r="FA190" s="445"/>
      <c r="FB190" s="445"/>
    </row>
    <row r="191" spans="1:158" s="463" customFormat="1" ht="55.2" hidden="1" customHeight="1">
      <c r="A191" s="659"/>
      <c r="B191" s="520"/>
      <c r="C191" s="520"/>
      <c r="D191" s="519"/>
      <c r="E191" s="520"/>
      <c r="F191" s="520"/>
      <c r="G191" s="520"/>
      <c r="H191" s="520"/>
      <c r="I191" s="520"/>
      <c r="J191" s="520"/>
      <c r="K191" s="520"/>
      <c r="L191" s="520"/>
      <c r="M191" s="520"/>
      <c r="N191" s="520"/>
      <c r="O191" s="520"/>
      <c r="P191" s="520"/>
      <c r="Q191" s="520"/>
      <c r="R191" s="520"/>
      <c r="S191" s="520"/>
      <c r="T191" s="520"/>
      <c r="U191" s="520"/>
      <c r="V191" s="520"/>
      <c r="W191" s="520"/>
      <c r="X191" s="520"/>
      <c r="Y191" s="520"/>
      <c r="Z191" s="520"/>
      <c r="AA191" s="520"/>
      <c r="AB191" s="520"/>
      <c r="AC191" s="520"/>
      <c r="AD191" s="432"/>
      <c r="AE191" s="431"/>
      <c r="AF191" s="433"/>
      <c r="AG191" s="557" t="str">
        <f t="shared" si="62"/>
        <v/>
      </c>
      <c r="AH191" s="558" t="str">
        <f t="shared" si="63"/>
        <v/>
      </c>
      <c r="AI191" s="558" t="str">
        <f t="shared" si="64"/>
        <v/>
      </c>
      <c r="AJ191" s="558" t="str">
        <f t="shared" si="65"/>
        <v/>
      </c>
      <c r="AK191" s="558" t="str">
        <f t="shared" si="66"/>
        <v/>
      </c>
      <c r="AL191" s="558" t="str">
        <f t="shared" si="67"/>
        <v/>
      </c>
      <c r="AM191" s="558" t="str">
        <f t="shared" si="68"/>
        <v/>
      </c>
      <c r="AN191" s="558" t="str">
        <f t="shared" si="69"/>
        <v/>
      </c>
      <c r="AO191" s="557" t="str">
        <f t="shared" si="70"/>
        <v/>
      </c>
      <c r="AP191" s="557" t="str">
        <f t="shared" si="71"/>
        <v/>
      </c>
      <c r="AQ191" s="445"/>
      <c r="AR191" s="559" t="str">
        <f t="shared" si="72"/>
        <v/>
      </c>
      <c r="AS191" s="560" t="str">
        <f t="shared" si="86"/>
        <v/>
      </c>
      <c r="AT191" s="561" t="str">
        <f t="shared" si="73"/>
        <v/>
      </c>
      <c r="AU191" s="561" t="str">
        <f t="shared" si="74"/>
        <v/>
      </c>
      <c r="AV191" s="444"/>
      <c r="AW191" s="558" t="str">
        <f t="shared" si="76"/>
        <v/>
      </c>
      <c r="AX191" s="557" t="str">
        <f t="shared" si="77"/>
        <v/>
      </c>
      <c r="AY191" s="557" t="str">
        <f t="shared" si="78"/>
        <v/>
      </c>
      <c r="AZ191" s="444"/>
      <c r="BA191" s="562" t="str">
        <f t="shared" si="83"/>
        <v/>
      </c>
      <c r="BB191" s="445"/>
      <c r="BC191" s="563" t="str">
        <f t="shared" si="89"/>
        <v/>
      </c>
      <c r="BD191" s="563" t="str">
        <f t="shared" si="89"/>
        <v/>
      </c>
      <c r="BE191" s="563" t="str">
        <f t="shared" si="89"/>
        <v/>
      </c>
      <c r="BF191" s="563" t="str">
        <f t="shared" si="89"/>
        <v/>
      </c>
      <c r="BG191" s="563" t="str">
        <f t="shared" si="89"/>
        <v/>
      </c>
      <c r="BH191" s="563" t="str">
        <f t="shared" si="89"/>
        <v/>
      </c>
      <c r="BI191" s="563" t="str">
        <f t="shared" si="89"/>
        <v/>
      </c>
      <c r="BJ191" s="563" t="str">
        <f t="shared" si="89"/>
        <v/>
      </c>
      <c r="BK191" s="563" t="str">
        <f t="shared" si="89"/>
        <v/>
      </c>
      <c r="BL191" s="563" t="str">
        <f t="shared" si="89"/>
        <v/>
      </c>
      <c r="BM191" s="563" t="str">
        <f t="shared" si="89"/>
        <v/>
      </c>
      <c r="BN191" s="563" t="str">
        <f t="shared" si="79"/>
        <v/>
      </c>
      <c r="BO191" s="563" t="str">
        <f t="shared" si="79"/>
        <v/>
      </c>
      <c r="BP191" s="563" t="str">
        <f t="shared" si="79"/>
        <v/>
      </c>
      <c r="BQ191" s="563" t="str">
        <f t="shared" si="79"/>
        <v/>
      </c>
      <c r="BR191" s="563" t="str">
        <f t="shared" si="80"/>
        <v/>
      </c>
      <c r="BS191" s="563" t="str">
        <f t="shared" si="80"/>
        <v/>
      </c>
      <c r="BT191" s="563" t="str">
        <f t="shared" si="80"/>
        <v/>
      </c>
      <c r="BU191" s="563" t="str">
        <f t="shared" si="80"/>
        <v/>
      </c>
      <c r="BV191" s="563" t="str">
        <f t="shared" si="81"/>
        <v/>
      </c>
      <c r="BW191" s="563" t="str">
        <f t="shared" si="81"/>
        <v/>
      </c>
      <c r="BX191" s="563" t="str">
        <f t="shared" si="81"/>
        <v/>
      </c>
      <c r="BY191" s="563" t="str">
        <f t="shared" si="81"/>
        <v/>
      </c>
      <c r="BZ191" s="563" t="str">
        <f t="shared" si="82"/>
        <v/>
      </c>
      <c r="CA191" s="563" t="str">
        <f t="shared" si="82"/>
        <v/>
      </c>
      <c r="CB191" s="563" t="str">
        <f t="shared" si="82"/>
        <v/>
      </c>
      <c r="CC191" s="563" t="str">
        <f t="shared" si="82"/>
        <v/>
      </c>
      <c r="CD191" s="563" t="str">
        <f t="shared" si="75"/>
        <v/>
      </c>
      <c r="CE191" s="563" t="str">
        <f t="shared" si="75"/>
        <v/>
      </c>
      <c r="CF191" s="563" t="str">
        <f t="shared" si="75"/>
        <v/>
      </c>
      <c r="CG191" s="563" t="str">
        <f t="shared" si="89"/>
        <v/>
      </c>
      <c r="CH191" s="445"/>
      <c r="CI191" s="563" t="str">
        <f t="shared" si="88"/>
        <v/>
      </c>
      <c r="CJ191" s="563" t="str">
        <f t="shared" si="85"/>
        <v/>
      </c>
      <c r="CK191" s="563" t="str">
        <f t="shared" si="85"/>
        <v/>
      </c>
      <c r="CL191" s="563" t="str">
        <f t="shared" si="85"/>
        <v xml:space="preserve">
</v>
      </c>
      <c r="CM191" s="563" t="str">
        <f t="shared" si="85"/>
        <v xml:space="preserve">
</v>
      </c>
      <c r="CN191" s="563" t="str">
        <f t="shared" si="85"/>
        <v xml:space="preserve">
</v>
      </c>
      <c r="CO191" s="444"/>
      <c r="CP191" s="444"/>
      <c r="CQ191" s="444"/>
      <c r="CR191" s="444"/>
      <c r="CS191" s="444"/>
      <c r="CT191" s="444"/>
      <c r="CU191" s="444"/>
      <c r="CV191" s="444"/>
      <c r="CW191" s="444"/>
      <c r="CX191" s="444"/>
      <c r="CY191" s="444"/>
      <c r="CZ191" s="444"/>
      <c r="DA191" s="444"/>
      <c r="DB191" s="444"/>
      <c r="DC191" s="444"/>
      <c r="DD191" s="444"/>
      <c r="DE191" s="444"/>
      <c r="DF191" s="444"/>
      <c r="DG191" s="444"/>
      <c r="DH191" s="444"/>
      <c r="DI191" s="444"/>
      <c r="DJ191" s="444"/>
      <c r="DK191" s="444"/>
      <c r="DL191" s="444"/>
      <c r="DM191" s="444"/>
      <c r="DN191" s="444"/>
      <c r="DO191" s="444"/>
      <c r="DP191" s="444"/>
      <c r="DQ191" s="444"/>
      <c r="DR191" s="444"/>
      <c r="DS191" s="444"/>
      <c r="DT191" s="444"/>
      <c r="DU191" s="444"/>
      <c r="DV191" s="444"/>
      <c r="DW191" s="444"/>
      <c r="DX191" s="444"/>
      <c r="DY191" s="444"/>
      <c r="DZ191" s="444"/>
      <c r="EA191" s="444"/>
      <c r="EB191" s="444"/>
      <c r="EC191" s="444"/>
      <c r="ED191" s="444"/>
      <c r="EE191" s="444"/>
      <c r="EF191" s="444"/>
      <c r="EG191" s="444"/>
      <c r="EH191" s="444"/>
      <c r="EI191" s="444"/>
      <c r="EJ191" s="444"/>
      <c r="EK191" s="444"/>
      <c r="EL191" s="444"/>
      <c r="EM191" s="444"/>
      <c r="EN191" s="444"/>
      <c r="EO191" s="444"/>
      <c r="EP191" s="444"/>
      <c r="EQ191" s="444"/>
      <c r="ER191" s="444"/>
      <c r="ES191" s="444"/>
      <c r="ET191" s="444"/>
      <c r="EU191" s="444"/>
      <c r="EV191" s="444"/>
      <c r="EW191" s="444"/>
      <c r="EX191" s="444"/>
      <c r="EY191" s="444"/>
      <c r="EZ191" s="444"/>
      <c r="FA191" s="444"/>
      <c r="FB191" s="444"/>
    </row>
    <row r="192" spans="1:158" s="463" customFormat="1" ht="55.2" hidden="1" customHeight="1">
      <c r="A192" s="659"/>
      <c r="B192" s="520"/>
      <c r="C192" s="520"/>
      <c r="D192" s="519"/>
      <c r="E192" s="520"/>
      <c r="F192" s="520"/>
      <c r="G192" s="520"/>
      <c r="H192" s="520"/>
      <c r="I192" s="520"/>
      <c r="J192" s="520"/>
      <c r="K192" s="520"/>
      <c r="L192" s="520"/>
      <c r="M192" s="520"/>
      <c r="N192" s="520"/>
      <c r="O192" s="520"/>
      <c r="P192" s="520"/>
      <c r="Q192" s="520"/>
      <c r="R192" s="520"/>
      <c r="S192" s="520"/>
      <c r="T192" s="520"/>
      <c r="U192" s="520"/>
      <c r="V192" s="520"/>
      <c r="W192" s="520"/>
      <c r="X192" s="520"/>
      <c r="Y192" s="520"/>
      <c r="Z192" s="520"/>
      <c r="AA192" s="520"/>
      <c r="AB192" s="520"/>
      <c r="AC192" s="520"/>
      <c r="AD192" s="432"/>
      <c r="AE192" s="431"/>
      <c r="AF192" s="433"/>
      <c r="AG192" s="557" t="str">
        <f t="shared" si="62"/>
        <v/>
      </c>
      <c r="AH192" s="558" t="str">
        <f t="shared" si="63"/>
        <v/>
      </c>
      <c r="AI192" s="558" t="str">
        <f t="shared" si="64"/>
        <v/>
      </c>
      <c r="AJ192" s="558" t="str">
        <f t="shared" si="65"/>
        <v/>
      </c>
      <c r="AK192" s="558" t="str">
        <f t="shared" si="66"/>
        <v/>
      </c>
      <c r="AL192" s="558" t="str">
        <f t="shared" si="67"/>
        <v/>
      </c>
      <c r="AM192" s="558" t="str">
        <f t="shared" si="68"/>
        <v/>
      </c>
      <c r="AN192" s="558" t="str">
        <f t="shared" si="69"/>
        <v/>
      </c>
      <c r="AO192" s="557" t="str">
        <f t="shared" si="70"/>
        <v/>
      </c>
      <c r="AP192" s="557" t="str">
        <f t="shared" si="71"/>
        <v/>
      </c>
      <c r="AQ192" s="445"/>
      <c r="AR192" s="559" t="str">
        <f t="shared" si="72"/>
        <v/>
      </c>
      <c r="AS192" s="560" t="str">
        <f t="shared" si="86"/>
        <v/>
      </c>
      <c r="AT192" s="561" t="str">
        <f t="shared" si="73"/>
        <v/>
      </c>
      <c r="AU192" s="561" t="str">
        <f t="shared" si="74"/>
        <v/>
      </c>
      <c r="AV192" s="444"/>
      <c r="AW192" s="558" t="str">
        <f t="shared" si="76"/>
        <v/>
      </c>
      <c r="AX192" s="557" t="str">
        <f t="shared" si="77"/>
        <v/>
      </c>
      <c r="AY192" s="557" t="str">
        <f t="shared" si="78"/>
        <v/>
      </c>
      <c r="AZ192" s="444"/>
      <c r="BA192" s="562" t="str">
        <f t="shared" si="83"/>
        <v/>
      </c>
      <c r="BB192" s="445"/>
      <c r="BC192" s="563" t="str">
        <f t="shared" si="89"/>
        <v/>
      </c>
      <c r="BD192" s="563" t="str">
        <f t="shared" si="89"/>
        <v/>
      </c>
      <c r="BE192" s="563" t="str">
        <f t="shared" si="89"/>
        <v/>
      </c>
      <c r="BF192" s="563" t="str">
        <f t="shared" si="89"/>
        <v/>
      </c>
      <c r="BG192" s="563" t="str">
        <f t="shared" si="89"/>
        <v/>
      </c>
      <c r="BH192" s="563" t="str">
        <f t="shared" si="89"/>
        <v/>
      </c>
      <c r="BI192" s="563" t="str">
        <f t="shared" si="89"/>
        <v/>
      </c>
      <c r="BJ192" s="563" t="str">
        <f t="shared" si="89"/>
        <v/>
      </c>
      <c r="BK192" s="563" t="str">
        <f t="shared" si="89"/>
        <v/>
      </c>
      <c r="BL192" s="563" t="str">
        <f t="shared" si="89"/>
        <v/>
      </c>
      <c r="BM192" s="563" t="str">
        <f t="shared" si="89"/>
        <v/>
      </c>
      <c r="BN192" s="563" t="str">
        <f t="shared" si="79"/>
        <v/>
      </c>
      <c r="BO192" s="563" t="str">
        <f t="shared" si="79"/>
        <v/>
      </c>
      <c r="BP192" s="563" t="str">
        <f t="shared" si="79"/>
        <v/>
      </c>
      <c r="BQ192" s="563" t="str">
        <f t="shared" si="79"/>
        <v/>
      </c>
      <c r="BR192" s="563" t="str">
        <f t="shared" si="80"/>
        <v/>
      </c>
      <c r="BS192" s="563" t="str">
        <f t="shared" si="80"/>
        <v/>
      </c>
      <c r="BT192" s="563" t="str">
        <f t="shared" si="80"/>
        <v/>
      </c>
      <c r="BU192" s="563" t="str">
        <f t="shared" si="80"/>
        <v/>
      </c>
      <c r="BV192" s="563" t="str">
        <f t="shared" si="81"/>
        <v/>
      </c>
      <c r="BW192" s="563" t="str">
        <f t="shared" si="81"/>
        <v/>
      </c>
      <c r="BX192" s="563" t="str">
        <f t="shared" si="81"/>
        <v/>
      </c>
      <c r="BY192" s="563" t="str">
        <f t="shared" si="81"/>
        <v/>
      </c>
      <c r="BZ192" s="563" t="str">
        <f t="shared" si="82"/>
        <v/>
      </c>
      <c r="CA192" s="563" t="str">
        <f t="shared" si="82"/>
        <v/>
      </c>
      <c r="CB192" s="563" t="str">
        <f t="shared" si="82"/>
        <v/>
      </c>
      <c r="CC192" s="563" t="str">
        <f t="shared" si="82"/>
        <v/>
      </c>
      <c r="CD192" s="563" t="str">
        <f t="shared" si="75"/>
        <v/>
      </c>
      <c r="CE192" s="563" t="str">
        <f t="shared" si="75"/>
        <v/>
      </c>
      <c r="CF192" s="563" t="str">
        <f t="shared" si="75"/>
        <v/>
      </c>
      <c r="CG192" s="563" t="str">
        <f t="shared" si="89"/>
        <v/>
      </c>
      <c r="CH192" s="445"/>
      <c r="CI192" s="563" t="str">
        <f t="shared" si="88"/>
        <v/>
      </c>
      <c r="CJ192" s="563" t="str">
        <f t="shared" si="85"/>
        <v/>
      </c>
      <c r="CK192" s="563" t="str">
        <f t="shared" si="85"/>
        <v/>
      </c>
      <c r="CL192" s="563" t="str">
        <f t="shared" si="85"/>
        <v xml:space="preserve">
</v>
      </c>
      <c r="CM192" s="563" t="str">
        <f t="shared" si="85"/>
        <v xml:space="preserve">
</v>
      </c>
      <c r="CN192" s="563" t="str">
        <f t="shared" si="85"/>
        <v xml:space="preserve">
</v>
      </c>
      <c r="CO192" s="444"/>
      <c r="CP192" s="444"/>
      <c r="CQ192" s="444"/>
      <c r="CR192" s="444"/>
      <c r="CS192" s="444"/>
      <c r="CT192" s="444"/>
      <c r="CU192" s="444"/>
      <c r="CV192" s="444"/>
      <c r="CW192" s="444"/>
      <c r="CX192" s="444"/>
      <c r="CY192" s="444"/>
      <c r="CZ192" s="444"/>
      <c r="DA192" s="444"/>
      <c r="DB192" s="444"/>
      <c r="DC192" s="444"/>
      <c r="DD192" s="444"/>
      <c r="DE192" s="444"/>
      <c r="DF192" s="444"/>
      <c r="DG192" s="444"/>
      <c r="DH192" s="444"/>
      <c r="DI192" s="444"/>
      <c r="DJ192" s="444"/>
      <c r="DK192" s="444"/>
      <c r="DL192" s="444"/>
      <c r="DM192" s="444"/>
      <c r="DN192" s="444"/>
      <c r="DO192" s="444"/>
      <c r="DP192" s="444"/>
      <c r="DQ192" s="444"/>
      <c r="DR192" s="444"/>
      <c r="DS192" s="444"/>
      <c r="DT192" s="444"/>
      <c r="DU192" s="444"/>
      <c r="DV192" s="444"/>
      <c r="DW192" s="444"/>
      <c r="DX192" s="444"/>
      <c r="DY192" s="444"/>
      <c r="DZ192" s="444"/>
      <c r="EA192" s="444"/>
      <c r="EB192" s="444"/>
      <c r="EC192" s="444"/>
      <c r="ED192" s="444"/>
      <c r="EE192" s="444"/>
      <c r="EF192" s="444"/>
      <c r="EG192" s="444"/>
      <c r="EH192" s="444"/>
      <c r="EI192" s="444"/>
      <c r="EJ192" s="444"/>
      <c r="EK192" s="444"/>
      <c r="EL192" s="444"/>
      <c r="EM192" s="444"/>
      <c r="EN192" s="444"/>
      <c r="EO192" s="444"/>
      <c r="EP192" s="444"/>
      <c r="EQ192" s="444"/>
      <c r="ER192" s="444"/>
      <c r="ES192" s="444"/>
      <c r="ET192" s="444"/>
      <c r="EU192" s="444"/>
      <c r="EV192" s="444"/>
      <c r="EW192" s="444"/>
      <c r="EX192" s="444"/>
      <c r="EY192" s="444"/>
      <c r="EZ192" s="444"/>
      <c r="FA192" s="444"/>
      <c r="FB192" s="444"/>
    </row>
    <row r="193" spans="1:158" s="434" customFormat="1" ht="55.2" hidden="1" customHeight="1">
      <c r="A193" s="659"/>
      <c r="B193" s="520"/>
      <c r="C193" s="520"/>
      <c r="D193" s="519"/>
      <c r="E193" s="520"/>
      <c r="F193" s="520"/>
      <c r="G193" s="520"/>
      <c r="H193" s="520"/>
      <c r="I193" s="520"/>
      <c r="J193" s="520"/>
      <c r="K193" s="520"/>
      <c r="L193" s="520"/>
      <c r="M193" s="520"/>
      <c r="N193" s="520"/>
      <c r="O193" s="520"/>
      <c r="P193" s="520"/>
      <c r="Q193" s="520"/>
      <c r="R193" s="520"/>
      <c r="S193" s="520"/>
      <c r="T193" s="520"/>
      <c r="U193" s="520"/>
      <c r="V193" s="520"/>
      <c r="W193" s="520"/>
      <c r="X193" s="520"/>
      <c r="Y193" s="520"/>
      <c r="Z193" s="520"/>
      <c r="AA193" s="520"/>
      <c r="AB193" s="520"/>
      <c r="AC193" s="520"/>
      <c r="AD193" s="432"/>
      <c r="AE193" s="431"/>
      <c r="AF193" s="433"/>
      <c r="AG193" s="557" t="str">
        <f t="shared" si="62"/>
        <v/>
      </c>
      <c r="AH193" s="558" t="str">
        <f t="shared" si="63"/>
        <v/>
      </c>
      <c r="AI193" s="558" t="str">
        <f t="shared" si="64"/>
        <v/>
      </c>
      <c r="AJ193" s="558" t="str">
        <f t="shared" si="65"/>
        <v/>
      </c>
      <c r="AK193" s="558" t="str">
        <f t="shared" si="66"/>
        <v/>
      </c>
      <c r="AL193" s="558" t="str">
        <f t="shared" si="67"/>
        <v/>
      </c>
      <c r="AM193" s="558" t="str">
        <f t="shared" si="68"/>
        <v/>
      </c>
      <c r="AN193" s="558" t="str">
        <f t="shared" si="69"/>
        <v/>
      </c>
      <c r="AO193" s="557" t="str">
        <f t="shared" si="70"/>
        <v/>
      </c>
      <c r="AP193" s="557" t="str">
        <f t="shared" si="71"/>
        <v/>
      </c>
      <c r="AQ193" s="445"/>
      <c r="AR193" s="559" t="str">
        <f t="shared" si="72"/>
        <v/>
      </c>
      <c r="AS193" s="560" t="str">
        <f t="shared" si="86"/>
        <v/>
      </c>
      <c r="AT193" s="561" t="str">
        <f t="shared" si="73"/>
        <v/>
      </c>
      <c r="AU193" s="561" t="str">
        <f t="shared" si="74"/>
        <v/>
      </c>
      <c r="AV193" s="444"/>
      <c r="AW193" s="558" t="str">
        <f t="shared" si="76"/>
        <v/>
      </c>
      <c r="AX193" s="557" t="str">
        <f t="shared" si="77"/>
        <v/>
      </c>
      <c r="AY193" s="557" t="str">
        <f t="shared" si="78"/>
        <v/>
      </c>
      <c r="AZ193" s="444"/>
      <c r="BA193" s="562" t="str">
        <f t="shared" si="83"/>
        <v/>
      </c>
      <c r="BB193" s="445"/>
      <c r="BC193" s="563" t="str">
        <f t="shared" si="89"/>
        <v/>
      </c>
      <c r="BD193" s="563" t="str">
        <f t="shared" si="89"/>
        <v/>
      </c>
      <c r="BE193" s="563" t="str">
        <f t="shared" si="89"/>
        <v/>
      </c>
      <c r="BF193" s="563" t="str">
        <f t="shared" si="89"/>
        <v/>
      </c>
      <c r="BG193" s="563" t="str">
        <f t="shared" si="89"/>
        <v/>
      </c>
      <c r="BH193" s="563" t="str">
        <f t="shared" si="89"/>
        <v/>
      </c>
      <c r="BI193" s="563" t="str">
        <f t="shared" si="89"/>
        <v/>
      </c>
      <c r="BJ193" s="563" t="str">
        <f t="shared" si="89"/>
        <v/>
      </c>
      <c r="BK193" s="563" t="str">
        <f t="shared" si="89"/>
        <v/>
      </c>
      <c r="BL193" s="563" t="str">
        <f t="shared" si="89"/>
        <v/>
      </c>
      <c r="BM193" s="563" t="str">
        <f t="shared" si="89"/>
        <v/>
      </c>
      <c r="BN193" s="563" t="str">
        <f t="shared" si="79"/>
        <v/>
      </c>
      <c r="BO193" s="563" t="str">
        <f t="shared" si="79"/>
        <v/>
      </c>
      <c r="BP193" s="563" t="str">
        <f t="shared" si="79"/>
        <v/>
      </c>
      <c r="BQ193" s="563" t="str">
        <f t="shared" si="79"/>
        <v/>
      </c>
      <c r="BR193" s="563" t="str">
        <f t="shared" si="80"/>
        <v/>
      </c>
      <c r="BS193" s="563" t="str">
        <f t="shared" si="80"/>
        <v/>
      </c>
      <c r="BT193" s="563" t="str">
        <f t="shared" si="80"/>
        <v/>
      </c>
      <c r="BU193" s="563" t="str">
        <f t="shared" si="80"/>
        <v/>
      </c>
      <c r="BV193" s="563" t="str">
        <f t="shared" si="81"/>
        <v/>
      </c>
      <c r="BW193" s="563" t="str">
        <f t="shared" si="81"/>
        <v/>
      </c>
      <c r="BX193" s="563" t="str">
        <f t="shared" si="81"/>
        <v/>
      </c>
      <c r="BY193" s="563" t="str">
        <f t="shared" si="81"/>
        <v/>
      </c>
      <c r="BZ193" s="563" t="str">
        <f t="shared" si="82"/>
        <v/>
      </c>
      <c r="CA193" s="563" t="str">
        <f t="shared" si="82"/>
        <v/>
      </c>
      <c r="CB193" s="563" t="str">
        <f t="shared" si="82"/>
        <v/>
      </c>
      <c r="CC193" s="563" t="str">
        <f t="shared" si="82"/>
        <v/>
      </c>
      <c r="CD193" s="563" t="str">
        <f t="shared" si="75"/>
        <v/>
      </c>
      <c r="CE193" s="563" t="str">
        <f t="shared" si="75"/>
        <v/>
      </c>
      <c r="CF193" s="563" t="str">
        <f t="shared" si="75"/>
        <v/>
      </c>
      <c r="CG193" s="563" t="str">
        <f t="shared" si="89"/>
        <v/>
      </c>
      <c r="CH193" s="445"/>
      <c r="CI193" s="563" t="str">
        <f t="shared" si="88"/>
        <v/>
      </c>
      <c r="CJ193" s="563" t="str">
        <f t="shared" si="85"/>
        <v/>
      </c>
      <c r="CK193" s="563" t="str">
        <f t="shared" si="85"/>
        <v/>
      </c>
      <c r="CL193" s="563" t="str">
        <f t="shared" si="85"/>
        <v xml:space="preserve">
</v>
      </c>
      <c r="CM193" s="563" t="str">
        <f t="shared" si="85"/>
        <v xml:space="preserve">
</v>
      </c>
      <c r="CN193" s="563" t="str">
        <f t="shared" si="85"/>
        <v xml:space="preserve">
</v>
      </c>
      <c r="CO193" s="445"/>
      <c r="CP193" s="445"/>
      <c r="CQ193" s="445"/>
      <c r="CR193" s="445"/>
      <c r="CS193" s="445"/>
      <c r="CT193" s="445"/>
      <c r="CU193" s="445"/>
      <c r="CV193" s="445"/>
      <c r="CW193" s="445"/>
      <c r="CX193" s="445"/>
      <c r="CY193" s="445"/>
      <c r="CZ193" s="445"/>
      <c r="DA193" s="445"/>
      <c r="DB193" s="445"/>
      <c r="DC193" s="445"/>
      <c r="DD193" s="445"/>
      <c r="DE193" s="445"/>
      <c r="DF193" s="445"/>
      <c r="DG193" s="445"/>
      <c r="DH193" s="445"/>
      <c r="DI193" s="445"/>
      <c r="DJ193" s="445"/>
      <c r="DK193" s="445"/>
      <c r="DL193" s="445"/>
      <c r="DM193" s="445"/>
      <c r="DN193" s="445"/>
      <c r="DO193" s="445"/>
      <c r="DP193" s="445"/>
      <c r="DQ193" s="445"/>
      <c r="DR193" s="445"/>
      <c r="DS193" s="445"/>
      <c r="DT193" s="445"/>
      <c r="DU193" s="445"/>
      <c r="DV193" s="445"/>
      <c r="DW193" s="445"/>
      <c r="DX193" s="445"/>
      <c r="DY193" s="445"/>
      <c r="DZ193" s="445"/>
      <c r="EA193" s="445"/>
      <c r="EB193" s="445"/>
      <c r="EC193" s="445"/>
      <c r="ED193" s="445"/>
      <c r="EE193" s="445"/>
      <c r="EF193" s="445"/>
      <c r="EG193" s="445"/>
      <c r="EH193" s="445"/>
      <c r="EI193" s="445"/>
      <c r="EJ193" s="445"/>
      <c r="EK193" s="445"/>
      <c r="EL193" s="445"/>
      <c r="EM193" s="445"/>
      <c r="EN193" s="445"/>
      <c r="EO193" s="445"/>
      <c r="EP193" s="445"/>
      <c r="EQ193" s="445"/>
      <c r="ER193" s="445"/>
      <c r="ES193" s="445"/>
      <c r="ET193" s="445"/>
      <c r="EU193" s="445"/>
      <c r="EV193" s="445"/>
      <c r="EW193" s="445"/>
      <c r="EX193" s="445"/>
      <c r="EY193" s="445"/>
      <c r="EZ193" s="445"/>
      <c r="FA193" s="445"/>
      <c r="FB193" s="445"/>
    </row>
    <row r="194" spans="1:158" s="434" customFormat="1" ht="55.2" hidden="1" customHeight="1">
      <c r="A194" s="659"/>
      <c r="B194" s="520"/>
      <c r="C194" s="520"/>
      <c r="D194" s="519"/>
      <c r="E194" s="520"/>
      <c r="F194" s="520"/>
      <c r="G194" s="520"/>
      <c r="H194" s="520"/>
      <c r="I194" s="520"/>
      <c r="J194" s="520"/>
      <c r="K194" s="520"/>
      <c r="L194" s="520"/>
      <c r="M194" s="520"/>
      <c r="N194" s="520"/>
      <c r="O194" s="520"/>
      <c r="P194" s="520"/>
      <c r="Q194" s="520"/>
      <c r="R194" s="520"/>
      <c r="S194" s="520"/>
      <c r="T194" s="520"/>
      <c r="U194" s="520"/>
      <c r="V194" s="520"/>
      <c r="W194" s="520"/>
      <c r="X194" s="520"/>
      <c r="Y194" s="520"/>
      <c r="Z194" s="520"/>
      <c r="AA194" s="520"/>
      <c r="AB194" s="520"/>
      <c r="AC194" s="520"/>
      <c r="AD194" s="432"/>
      <c r="AE194" s="431"/>
      <c r="AF194" s="433"/>
      <c r="AG194" s="557" t="str">
        <f t="shared" si="62"/>
        <v/>
      </c>
      <c r="AH194" s="558" t="str">
        <f t="shared" si="63"/>
        <v/>
      </c>
      <c r="AI194" s="558" t="str">
        <f t="shared" si="64"/>
        <v/>
      </c>
      <c r="AJ194" s="558" t="str">
        <f t="shared" si="65"/>
        <v/>
      </c>
      <c r="AK194" s="558" t="str">
        <f t="shared" si="66"/>
        <v/>
      </c>
      <c r="AL194" s="558" t="str">
        <f t="shared" si="67"/>
        <v/>
      </c>
      <c r="AM194" s="558" t="str">
        <f t="shared" si="68"/>
        <v/>
      </c>
      <c r="AN194" s="558" t="str">
        <f t="shared" si="69"/>
        <v/>
      </c>
      <c r="AO194" s="557" t="str">
        <f t="shared" si="70"/>
        <v/>
      </c>
      <c r="AP194" s="557" t="str">
        <f t="shared" si="71"/>
        <v/>
      </c>
      <c r="AQ194" s="445"/>
      <c r="AR194" s="559" t="str">
        <f t="shared" si="72"/>
        <v/>
      </c>
      <c r="AS194" s="560" t="str">
        <f t="shared" si="86"/>
        <v/>
      </c>
      <c r="AT194" s="561" t="str">
        <f t="shared" si="73"/>
        <v/>
      </c>
      <c r="AU194" s="561" t="str">
        <f t="shared" si="74"/>
        <v/>
      </c>
      <c r="AV194" s="444"/>
      <c r="AW194" s="558" t="str">
        <f t="shared" si="76"/>
        <v/>
      </c>
      <c r="AX194" s="557" t="str">
        <f t="shared" si="77"/>
        <v/>
      </c>
      <c r="AY194" s="557" t="str">
        <f t="shared" si="78"/>
        <v/>
      </c>
      <c r="AZ194" s="444"/>
      <c r="BA194" s="562" t="str">
        <f t="shared" si="83"/>
        <v/>
      </c>
      <c r="BB194" s="445"/>
      <c r="BC194" s="563" t="str">
        <f t="shared" si="89"/>
        <v/>
      </c>
      <c r="BD194" s="563" t="str">
        <f t="shared" si="89"/>
        <v/>
      </c>
      <c r="BE194" s="563" t="str">
        <f t="shared" si="89"/>
        <v/>
      </c>
      <c r="BF194" s="563" t="str">
        <f t="shared" si="89"/>
        <v/>
      </c>
      <c r="BG194" s="563" t="str">
        <f t="shared" si="89"/>
        <v/>
      </c>
      <c r="BH194" s="563" t="str">
        <f t="shared" si="89"/>
        <v/>
      </c>
      <c r="BI194" s="563" t="str">
        <f t="shared" si="89"/>
        <v/>
      </c>
      <c r="BJ194" s="563" t="str">
        <f t="shared" si="89"/>
        <v/>
      </c>
      <c r="BK194" s="563" t="str">
        <f t="shared" si="89"/>
        <v/>
      </c>
      <c r="BL194" s="563" t="str">
        <f t="shared" si="89"/>
        <v/>
      </c>
      <c r="BM194" s="563" t="str">
        <f t="shared" si="89"/>
        <v/>
      </c>
      <c r="BN194" s="563" t="str">
        <f t="shared" si="79"/>
        <v/>
      </c>
      <c r="BO194" s="563" t="str">
        <f t="shared" si="79"/>
        <v/>
      </c>
      <c r="BP194" s="563" t="str">
        <f t="shared" si="79"/>
        <v/>
      </c>
      <c r="BQ194" s="563" t="str">
        <f t="shared" si="79"/>
        <v/>
      </c>
      <c r="BR194" s="563" t="str">
        <f t="shared" si="80"/>
        <v/>
      </c>
      <c r="BS194" s="563" t="str">
        <f t="shared" si="80"/>
        <v/>
      </c>
      <c r="BT194" s="563" t="str">
        <f t="shared" si="80"/>
        <v/>
      </c>
      <c r="BU194" s="563" t="str">
        <f t="shared" si="80"/>
        <v/>
      </c>
      <c r="BV194" s="563" t="str">
        <f t="shared" si="81"/>
        <v/>
      </c>
      <c r="BW194" s="563" t="str">
        <f t="shared" si="81"/>
        <v/>
      </c>
      <c r="BX194" s="563" t="str">
        <f t="shared" si="81"/>
        <v/>
      </c>
      <c r="BY194" s="563" t="str">
        <f t="shared" si="81"/>
        <v/>
      </c>
      <c r="BZ194" s="563" t="str">
        <f t="shared" si="82"/>
        <v/>
      </c>
      <c r="CA194" s="563" t="str">
        <f t="shared" si="82"/>
        <v/>
      </c>
      <c r="CB194" s="563" t="str">
        <f t="shared" si="82"/>
        <v/>
      </c>
      <c r="CC194" s="563" t="str">
        <f t="shared" si="82"/>
        <v/>
      </c>
      <c r="CD194" s="563" t="str">
        <f t="shared" si="75"/>
        <v/>
      </c>
      <c r="CE194" s="563" t="str">
        <f t="shared" si="75"/>
        <v/>
      </c>
      <c r="CF194" s="563" t="str">
        <f t="shared" si="75"/>
        <v/>
      </c>
      <c r="CG194" s="563" t="str">
        <f t="shared" si="89"/>
        <v/>
      </c>
      <c r="CH194" s="445"/>
      <c r="CI194" s="563" t="str">
        <f t="shared" si="88"/>
        <v/>
      </c>
      <c r="CJ194" s="563" t="str">
        <f t="shared" si="85"/>
        <v/>
      </c>
      <c r="CK194" s="563" t="str">
        <f t="shared" si="85"/>
        <v/>
      </c>
      <c r="CL194" s="563" t="str">
        <f t="shared" si="85"/>
        <v xml:space="preserve">
</v>
      </c>
      <c r="CM194" s="563" t="str">
        <f t="shared" si="85"/>
        <v xml:space="preserve">
</v>
      </c>
      <c r="CN194" s="563" t="str">
        <f t="shared" si="85"/>
        <v xml:space="preserve">
</v>
      </c>
      <c r="CO194" s="445"/>
      <c r="CP194" s="445"/>
      <c r="CQ194" s="445"/>
      <c r="CR194" s="445"/>
      <c r="CS194" s="445"/>
      <c r="CT194" s="445"/>
      <c r="CU194" s="445"/>
      <c r="CV194" s="445"/>
      <c r="CW194" s="445"/>
      <c r="CX194" s="445"/>
      <c r="CY194" s="445"/>
      <c r="CZ194" s="445"/>
      <c r="DA194" s="445"/>
      <c r="DB194" s="445"/>
      <c r="DC194" s="445"/>
      <c r="DD194" s="445"/>
      <c r="DE194" s="445"/>
      <c r="DF194" s="445"/>
      <c r="DG194" s="445"/>
      <c r="DH194" s="445"/>
      <c r="DI194" s="445"/>
      <c r="DJ194" s="445"/>
      <c r="DK194" s="445"/>
      <c r="DL194" s="445"/>
      <c r="DM194" s="445"/>
      <c r="DN194" s="445"/>
      <c r="DO194" s="445"/>
      <c r="DP194" s="445"/>
      <c r="DQ194" s="445"/>
      <c r="DR194" s="445"/>
      <c r="DS194" s="445"/>
      <c r="DT194" s="445"/>
      <c r="DU194" s="445"/>
      <c r="DV194" s="445"/>
      <c r="DW194" s="445"/>
      <c r="DX194" s="445"/>
      <c r="DY194" s="445"/>
      <c r="DZ194" s="445"/>
      <c r="EA194" s="445"/>
      <c r="EB194" s="445"/>
      <c r="EC194" s="445"/>
      <c r="ED194" s="445"/>
      <c r="EE194" s="445"/>
      <c r="EF194" s="445"/>
      <c r="EG194" s="445"/>
      <c r="EH194" s="445"/>
      <c r="EI194" s="445"/>
      <c r="EJ194" s="445"/>
      <c r="EK194" s="445"/>
      <c r="EL194" s="445"/>
      <c r="EM194" s="445"/>
      <c r="EN194" s="445"/>
      <c r="EO194" s="445"/>
      <c r="EP194" s="445"/>
      <c r="EQ194" s="445"/>
      <c r="ER194" s="445"/>
      <c r="ES194" s="445"/>
      <c r="ET194" s="445"/>
      <c r="EU194" s="445"/>
      <c r="EV194" s="445"/>
      <c r="EW194" s="445"/>
      <c r="EX194" s="445"/>
      <c r="EY194" s="445"/>
      <c r="EZ194" s="445"/>
      <c r="FA194" s="445"/>
      <c r="FB194" s="445"/>
    </row>
    <row r="195" spans="1:158" s="434" customFormat="1" ht="55.2" hidden="1" customHeight="1">
      <c r="A195" s="659"/>
      <c r="B195" s="520"/>
      <c r="C195" s="520"/>
      <c r="D195" s="519"/>
      <c r="E195" s="520"/>
      <c r="F195" s="520"/>
      <c r="G195" s="520"/>
      <c r="H195" s="520"/>
      <c r="I195" s="520"/>
      <c r="J195" s="520"/>
      <c r="K195" s="520"/>
      <c r="L195" s="520"/>
      <c r="M195" s="520"/>
      <c r="N195" s="520"/>
      <c r="O195" s="520"/>
      <c r="P195" s="520"/>
      <c r="Q195" s="520"/>
      <c r="R195" s="520"/>
      <c r="S195" s="520"/>
      <c r="T195" s="520"/>
      <c r="U195" s="520"/>
      <c r="V195" s="520"/>
      <c r="W195" s="520"/>
      <c r="X195" s="520"/>
      <c r="Y195" s="520"/>
      <c r="Z195" s="520"/>
      <c r="AA195" s="520"/>
      <c r="AB195" s="520"/>
      <c r="AC195" s="520"/>
      <c r="AD195" s="432"/>
      <c r="AE195" s="431"/>
      <c r="AF195" s="433"/>
      <c r="AG195" s="557" t="str">
        <f t="shared" si="62"/>
        <v/>
      </c>
      <c r="AH195" s="558" t="str">
        <f t="shared" si="63"/>
        <v/>
      </c>
      <c r="AI195" s="558" t="str">
        <f t="shared" si="64"/>
        <v/>
      </c>
      <c r="AJ195" s="558" t="str">
        <f t="shared" si="65"/>
        <v/>
      </c>
      <c r="AK195" s="558" t="str">
        <f t="shared" si="66"/>
        <v/>
      </c>
      <c r="AL195" s="558" t="str">
        <f t="shared" si="67"/>
        <v/>
      </c>
      <c r="AM195" s="558" t="str">
        <f t="shared" si="68"/>
        <v/>
      </c>
      <c r="AN195" s="558" t="str">
        <f t="shared" si="69"/>
        <v/>
      </c>
      <c r="AO195" s="557" t="str">
        <f t="shared" si="70"/>
        <v/>
      </c>
      <c r="AP195" s="557" t="str">
        <f t="shared" si="71"/>
        <v/>
      </c>
      <c r="AQ195" s="445"/>
      <c r="AR195" s="559" t="str">
        <f t="shared" si="72"/>
        <v/>
      </c>
      <c r="AS195" s="560" t="str">
        <f t="shared" si="86"/>
        <v/>
      </c>
      <c r="AT195" s="561" t="str">
        <f t="shared" si="73"/>
        <v/>
      </c>
      <c r="AU195" s="561" t="str">
        <f t="shared" si="74"/>
        <v/>
      </c>
      <c r="AV195" s="444"/>
      <c r="AW195" s="558" t="str">
        <f t="shared" si="76"/>
        <v/>
      </c>
      <c r="AX195" s="557" t="str">
        <f t="shared" si="77"/>
        <v/>
      </c>
      <c r="AY195" s="557" t="str">
        <f t="shared" si="78"/>
        <v/>
      </c>
      <c r="AZ195" s="444"/>
      <c r="BA195" s="562" t="str">
        <f t="shared" si="83"/>
        <v/>
      </c>
      <c r="BB195" s="445"/>
      <c r="BC195" s="563" t="str">
        <f t="shared" ref="BC195:CG211" si="90">IF(BC$10=$BA195,IF($AB195="","","Complaint: "&amp;$AB195)&amp;CHAR(10)&amp;IF($AC195="","","Action Taken: "&amp;$AC195),"")</f>
        <v/>
      </c>
      <c r="BD195" s="563" t="str">
        <f t="shared" si="90"/>
        <v/>
      </c>
      <c r="BE195" s="563" t="str">
        <f t="shared" si="90"/>
        <v/>
      </c>
      <c r="BF195" s="563" t="str">
        <f t="shared" si="90"/>
        <v/>
      </c>
      <c r="BG195" s="563" t="str">
        <f t="shared" si="90"/>
        <v/>
      </c>
      <c r="BH195" s="563" t="str">
        <f t="shared" si="90"/>
        <v/>
      </c>
      <c r="BI195" s="563" t="str">
        <f t="shared" si="90"/>
        <v/>
      </c>
      <c r="BJ195" s="563" t="str">
        <f t="shared" si="90"/>
        <v/>
      </c>
      <c r="BK195" s="563" t="str">
        <f t="shared" si="90"/>
        <v/>
      </c>
      <c r="BL195" s="563" t="str">
        <f t="shared" si="90"/>
        <v/>
      </c>
      <c r="BM195" s="563" t="str">
        <f t="shared" si="90"/>
        <v/>
      </c>
      <c r="BN195" s="563" t="str">
        <f t="shared" si="79"/>
        <v/>
      </c>
      <c r="BO195" s="563" t="str">
        <f t="shared" si="79"/>
        <v/>
      </c>
      <c r="BP195" s="563" t="str">
        <f t="shared" si="79"/>
        <v/>
      </c>
      <c r="BQ195" s="563" t="str">
        <f t="shared" si="79"/>
        <v/>
      </c>
      <c r="BR195" s="563" t="str">
        <f t="shared" si="80"/>
        <v/>
      </c>
      <c r="BS195" s="563" t="str">
        <f t="shared" si="80"/>
        <v/>
      </c>
      <c r="BT195" s="563" t="str">
        <f t="shared" si="80"/>
        <v/>
      </c>
      <c r="BU195" s="563" t="str">
        <f t="shared" si="80"/>
        <v/>
      </c>
      <c r="BV195" s="563" t="str">
        <f t="shared" si="81"/>
        <v/>
      </c>
      <c r="BW195" s="563" t="str">
        <f t="shared" si="81"/>
        <v/>
      </c>
      <c r="BX195" s="563" t="str">
        <f t="shared" si="81"/>
        <v/>
      </c>
      <c r="BY195" s="563" t="str">
        <f t="shared" si="81"/>
        <v/>
      </c>
      <c r="BZ195" s="563" t="str">
        <f t="shared" si="82"/>
        <v/>
      </c>
      <c r="CA195" s="563" t="str">
        <f t="shared" si="82"/>
        <v/>
      </c>
      <c r="CB195" s="563" t="str">
        <f t="shared" si="82"/>
        <v/>
      </c>
      <c r="CC195" s="563" t="str">
        <f t="shared" si="82"/>
        <v/>
      </c>
      <c r="CD195" s="563" t="str">
        <f t="shared" si="75"/>
        <v/>
      </c>
      <c r="CE195" s="563" t="str">
        <f t="shared" si="75"/>
        <v/>
      </c>
      <c r="CF195" s="563" t="str">
        <f t="shared" si="75"/>
        <v/>
      </c>
      <c r="CG195" s="563" t="str">
        <f t="shared" si="90"/>
        <v/>
      </c>
      <c r="CH195" s="445"/>
      <c r="CI195" s="563" t="str">
        <f t="shared" si="88"/>
        <v/>
      </c>
      <c r="CJ195" s="563" t="str">
        <f t="shared" si="85"/>
        <v/>
      </c>
      <c r="CK195" s="563" t="str">
        <f t="shared" si="85"/>
        <v/>
      </c>
      <c r="CL195" s="563" t="str">
        <f t="shared" si="85"/>
        <v xml:space="preserve">
</v>
      </c>
      <c r="CM195" s="563" t="str">
        <f t="shared" si="85"/>
        <v xml:space="preserve">
</v>
      </c>
      <c r="CN195" s="563" t="str">
        <f t="shared" si="85"/>
        <v xml:space="preserve">
</v>
      </c>
      <c r="CO195" s="445"/>
      <c r="CP195" s="445"/>
      <c r="CQ195" s="445"/>
      <c r="CR195" s="445"/>
      <c r="CS195" s="445"/>
      <c r="CT195" s="445"/>
      <c r="CU195" s="445"/>
      <c r="CV195" s="445"/>
      <c r="CW195" s="445"/>
      <c r="CX195" s="445"/>
      <c r="CY195" s="445"/>
      <c r="CZ195" s="445"/>
      <c r="DA195" s="445"/>
      <c r="DB195" s="445"/>
      <c r="DC195" s="445"/>
      <c r="DD195" s="445"/>
      <c r="DE195" s="445"/>
      <c r="DF195" s="445"/>
      <c r="DG195" s="445"/>
      <c r="DH195" s="445"/>
      <c r="DI195" s="445"/>
      <c r="DJ195" s="445"/>
      <c r="DK195" s="445"/>
      <c r="DL195" s="445"/>
      <c r="DM195" s="445"/>
      <c r="DN195" s="445"/>
      <c r="DO195" s="445"/>
      <c r="DP195" s="445"/>
      <c r="DQ195" s="445"/>
      <c r="DR195" s="445"/>
      <c r="DS195" s="445"/>
      <c r="DT195" s="445"/>
      <c r="DU195" s="445"/>
      <c r="DV195" s="445"/>
      <c r="DW195" s="445"/>
      <c r="DX195" s="445"/>
      <c r="DY195" s="445"/>
      <c r="DZ195" s="445"/>
      <c r="EA195" s="445"/>
      <c r="EB195" s="445"/>
      <c r="EC195" s="445"/>
      <c r="ED195" s="445"/>
      <c r="EE195" s="445"/>
      <c r="EF195" s="445"/>
      <c r="EG195" s="445"/>
      <c r="EH195" s="445"/>
      <c r="EI195" s="445"/>
      <c r="EJ195" s="445"/>
      <c r="EK195" s="445"/>
      <c r="EL195" s="445"/>
      <c r="EM195" s="445"/>
      <c r="EN195" s="445"/>
      <c r="EO195" s="445"/>
      <c r="EP195" s="445"/>
      <c r="EQ195" s="445"/>
      <c r="ER195" s="445"/>
      <c r="ES195" s="445"/>
      <c r="ET195" s="445"/>
      <c r="EU195" s="445"/>
      <c r="EV195" s="445"/>
      <c r="EW195" s="445"/>
      <c r="EX195" s="445"/>
      <c r="EY195" s="445"/>
      <c r="EZ195" s="445"/>
      <c r="FA195" s="445"/>
      <c r="FB195" s="445"/>
    </row>
    <row r="196" spans="1:158" s="463" customFormat="1" ht="55.2" hidden="1" customHeight="1">
      <c r="A196" s="659"/>
      <c r="B196" s="520"/>
      <c r="C196" s="520"/>
      <c r="D196" s="519"/>
      <c r="E196" s="520"/>
      <c r="F196" s="520"/>
      <c r="G196" s="520"/>
      <c r="H196" s="520"/>
      <c r="I196" s="520"/>
      <c r="J196" s="520"/>
      <c r="K196" s="520"/>
      <c r="L196" s="520"/>
      <c r="M196" s="520"/>
      <c r="N196" s="520"/>
      <c r="O196" s="520"/>
      <c r="P196" s="520"/>
      <c r="Q196" s="520"/>
      <c r="R196" s="520"/>
      <c r="S196" s="520"/>
      <c r="T196" s="520"/>
      <c r="U196" s="520"/>
      <c r="V196" s="520"/>
      <c r="W196" s="520"/>
      <c r="X196" s="520"/>
      <c r="Y196" s="520"/>
      <c r="Z196" s="520"/>
      <c r="AA196" s="520"/>
      <c r="AB196" s="520"/>
      <c r="AC196" s="520"/>
      <c r="AD196" s="432"/>
      <c r="AE196" s="431"/>
      <c r="AF196" s="433"/>
      <c r="AG196" s="557" t="str">
        <f t="shared" si="62"/>
        <v/>
      </c>
      <c r="AH196" s="558" t="str">
        <f t="shared" si="63"/>
        <v/>
      </c>
      <c r="AI196" s="558" t="str">
        <f t="shared" si="64"/>
        <v/>
      </c>
      <c r="AJ196" s="558" t="str">
        <f t="shared" si="65"/>
        <v/>
      </c>
      <c r="AK196" s="558" t="str">
        <f t="shared" si="66"/>
        <v/>
      </c>
      <c r="AL196" s="558" t="str">
        <f t="shared" si="67"/>
        <v/>
      </c>
      <c r="AM196" s="558" t="str">
        <f t="shared" si="68"/>
        <v/>
      </c>
      <c r="AN196" s="558" t="str">
        <f t="shared" si="69"/>
        <v/>
      </c>
      <c r="AO196" s="557" t="str">
        <f t="shared" si="70"/>
        <v/>
      </c>
      <c r="AP196" s="557" t="str">
        <f t="shared" si="71"/>
        <v/>
      </c>
      <c r="AQ196" s="445"/>
      <c r="AR196" s="559" t="str">
        <f t="shared" si="72"/>
        <v/>
      </c>
      <c r="AS196" s="560" t="str">
        <f t="shared" si="86"/>
        <v/>
      </c>
      <c r="AT196" s="561" t="str">
        <f t="shared" si="73"/>
        <v/>
      </c>
      <c r="AU196" s="561" t="str">
        <f t="shared" si="74"/>
        <v/>
      </c>
      <c r="AV196" s="444"/>
      <c r="AW196" s="558" t="str">
        <f t="shared" si="76"/>
        <v/>
      </c>
      <c r="AX196" s="557" t="str">
        <f t="shared" si="77"/>
        <v/>
      </c>
      <c r="AY196" s="557" t="str">
        <f t="shared" si="78"/>
        <v/>
      </c>
      <c r="AZ196" s="444"/>
      <c r="BA196" s="562" t="str">
        <f t="shared" si="83"/>
        <v/>
      </c>
      <c r="BB196" s="445"/>
      <c r="BC196" s="563" t="str">
        <f t="shared" si="90"/>
        <v/>
      </c>
      <c r="BD196" s="563" t="str">
        <f t="shared" si="90"/>
        <v/>
      </c>
      <c r="BE196" s="563" t="str">
        <f t="shared" si="90"/>
        <v/>
      </c>
      <c r="BF196" s="563" t="str">
        <f t="shared" si="90"/>
        <v/>
      </c>
      <c r="BG196" s="563" t="str">
        <f t="shared" si="90"/>
        <v/>
      </c>
      <c r="BH196" s="563" t="str">
        <f t="shared" si="90"/>
        <v/>
      </c>
      <c r="BI196" s="563" t="str">
        <f t="shared" si="90"/>
        <v/>
      </c>
      <c r="BJ196" s="563" t="str">
        <f t="shared" si="90"/>
        <v/>
      </c>
      <c r="BK196" s="563" t="str">
        <f t="shared" si="90"/>
        <v/>
      </c>
      <c r="BL196" s="563" t="str">
        <f t="shared" si="90"/>
        <v/>
      </c>
      <c r="BM196" s="563" t="str">
        <f t="shared" si="90"/>
        <v/>
      </c>
      <c r="BN196" s="563" t="str">
        <f t="shared" si="79"/>
        <v/>
      </c>
      <c r="BO196" s="563" t="str">
        <f t="shared" si="79"/>
        <v/>
      </c>
      <c r="BP196" s="563" t="str">
        <f t="shared" si="79"/>
        <v/>
      </c>
      <c r="BQ196" s="563" t="str">
        <f t="shared" si="79"/>
        <v/>
      </c>
      <c r="BR196" s="563" t="str">
        <f t="shared" si="80"/>
        <v/>
      </c>
      <c r="BS196" s="563" t="str">
        <f t="shared" si="80"/>
        <v/>
      </c>
      <c r="BT196" s="563" t="str">
        <f t="shared" si="80"/>
        <v/>
      </c>
      <c r="BU196" s="563" t="str">
        <f t="shared" si="80"/>
        <v/>
      </c>
      <c r="BV196" s="563" t="str">
        <f t="shared" si="81"/>
        <v/>
      </c>
      <c r="BW196" s="563" t="str">
        <f t="shared" si="81"/>
        <v/>
      </c>
      <c r="BX196" s="563" t="str">
        <f t="shared" si="81"/>
        <v/>
      </c>
      <c r="BY196" s="563" t="str">
        <f t="shared" si="81"/>
        <v/>
      </c>
      <c r="BZ196" s="563" t="str">
        <f t="shared" si="82"/>
        <v/>
      </c>
      <c r="CA196" s="563" t="str">
        <f t="shared" si="82"/>
        <v/>
      </c>
      <c r="CB196" s="563" t="str">
        <f t="shared" si="82"/>
        <v/>
      </c>
      <c r="CC196" s="563" t="str">
        <f t="shared" si="82"/>
        <v/>
      </c>
      <c r="CD196" s="563" t="str">
        <f t="shared" si="75"/>
        <v/>
      </c>
      <c r="CE196" s="563" t="str">
        <f t="shared" si="75"/>
        <v/>
      </c>
      <c r="CF196" s="563" t="str">
        <f t="shared" si="75"/>
        <v/>
      </c>
      <c r="CG196" s="563" t="str">
        <f t="shared" si="90"/>
        <v/>
      </c>
      <c r="CH196" s="445"/>
      <c r="CI196" s="563" t="str">
        <f t="shared" si="88"/>
        <v/>
      </c>
      <c r="CJ196" s="563" t="str">
        <f t="shared" si="85"/>
        <v/>
      </c>
      <c r="CK196" s="563" t="str">
        <f t="shared" si="85"/>
        <v/>
      </c>
      <c r="CL196" s="563" t="str">
        <f t="shared" si="85"/>
        <v xml:space="preserve">
</v>
      </c>
      <c r="CM196" s="563" t="str">
        <f t="shared" si="85"/>
        <v xml:space="preserve">
</v>
      </c>
      <c r="CN196" s="563" t="str">
        <f t="shared" si="85"/>
        <v xml:space="preserve">
</v>
      </c>
      <c r="CO196" s="444"/>
      <c r="CP196" s="444"/>
      <c r="CQ196" s="444"/>
      <c r="CR196" s="444"/>
      <c r="CS196" s="444"/>
      <c r="CT196" s="444"/>
      <c r="CU196" s="444"/>
      <c r="CV196" s="444"/>
      <c r="CW196" s="444"/>
      <c r="CX196" s="444"/>
      <c r="CY196" s="444"/>
      <c r="CZ196" s="444"/>
      <c r="DA196" s="444"/>
      <c r="DB196" s="444"/>
      <c r="DC196" s="444"/>
      <c r="DD196" s="444"/>
      <c r="DE196" s="444"/>
      <c r="DF196" s="444"/>
      <c r="DG196" s="444"/>
      <c r="DH196" s="444"/>
      <c r="DI196" s="444"/>
      <c r="DJ196" s="444"/>
      <c r="DK196" s="444"/>
      <c r="DL196" s="444"/>
      <c r="DM196" s="444"/>
      <c r="DN196" s="444"/>
      <c r="DO196" s="444"/>
      <c r="DP196" s="444"/>
      <c r="DQ196" s="444"/>
      <c r="DR196" s="444"/>
      <c r="DS196" s="444"/>
      <c r="DT196" s="444"/>
      <c r="DU196" s="444"/>
      <c r="DV196" s="444"/>
      <c r="DW196" s="444"/>
      <c r="DX196" s="444"/>
      <c r="DY196" s="444"/>
      <c r="DZ196" s="444"/>
      <c r="EA196" s="444"/>
      <c r="EB196" s="444"/>
      <c r="EC196" s="444"/>
      <c r="ED196" s="444"/>
      <c r="EE196" s="444"/>
      <c r="EF196" s="444"/>
      <c r="EG196" s="444"/>
      <c r="EH196" s="444"/>
      <c r="EI196" s="444"/>
      <c r="EJ196" s="444"/>
      <c r="EK196" s="444"/>
      <c r="EL196" s="444"/>
      <c r="EM196" s="444"/>
      <c r="EN196" s="444"/>
      <c r="EO196" s="444"/>
      <c r="EP196" s="444"/>
      <c r="EQ196" s="444"/>
      <c r="ER196" s="444"/>
      <c r="ES196" s="444"/>
      <c r="ET196" s="444"/>
      <c r="EU196" s="444"/>
      <c r="EV196" s="444"/>
      <c r="EW196" s="444"/>
      <c r="EX196" s="444"/>
      <c r="EY196" s="444"/>
      <c r="EZ196" s="444"/>
      <c r="FA196" s="444"/>
      <c r="FB196" s="444"/>
    </row>
    <row r="197" spans="1:158" s="463" customFormat="1" ht="55.2" hidden="1" customHeight="1">
      <c r="A197" s="659"/>
      <c r="B197" s="520"/>
      <c r="C197" s="520"/>
      <c r="D197" s="519"/>
      <c r="E197" s="520"/>
      <c r="F197" s="520"/>
      <c r="G197" s="520"/>
      <c r="H197" s="520"/>
      <c r="I197" s="520"/>
      <c r="J197" s="520"/>
      <c r="K197" s="520"/>
      <c r="L197" s="520"/>
      <c r="M197" s="520"/>
      <c r="N197" s="520"/>
      <c r="O197" s="520"/>
      <c r="P197" s="520"/>
      <c r="Q197" s="520"/>
      <c r="R197" s="520"/>
      <c r="S197" s="520"/>
      <c r="T197" s="520"/>
      <c r="U197" s="520"/>
      <c r="V197" s="520"/>
      <c r="W197" s="520"/>
      <c r="X197" s="520"/>
      <c r="Y197" s="520"/>
      <c r="Z197" s="520"/>
      <c r="AA197" s="520"/>
      <c r="AB197" s="520"/>
      <c r="AC197" s="520"/>
      <c r="AD197" s="432"/>
      <c r="AE197" s="431"/>
      <c r="AF197" s="433"/>
      <c r="AG197" s="557" t="str">
        <f t="shared" si="62"/>
        <v/>
      </c>
      <c r="AH197" s="558" t="str">
        <f t="shared" si="63"/>
        <v/>
      </c>
      <c r="AI197" s="558" t="str">
        <f t="shared" si="64"/>
        <v/>
      </c>
      <c r="AJ197" s="558" t="str">
        <f t="shared" si="65"/>
        <v/>
      </c>
      <c r="AK197" s="558" t="str">
        <f t="shared" si="66"/>
        <v/>
      </c>
      <c r="AL197" s="558" t="str">
        <f t="shared" si="67"/>
        <v/>
      </c>
      <c r="AM197" s="558" t="str">
        <f t="shared" si="68"/>
        <v/>
      </c>
      <c r="AN197" s="558" t="str">
        <f t="shared" si="69"/>
        <v/>
      </c>
      <c r="AO197" s="557" t="str">
        <f t="shared" si="70"/>
        <v/>
      </c>
      <c r="AP197" s="557" t="str">
        <f t="shared" si="71"/>
        <v/>
      </c>
      <c r="AQ197" s="445"/>
      <c r="AR197" s="559" t="str">
        <f t="shared" si="72"/>
        <v/>
      </c>
      <c r="AS197" s="560" t="str">
        <f t="shared" si="86"/>
        <v/>
      </c>
      <c r="AT197" s="561" t="str">
        <f t="shared" si="73"/>
        <v/>
      </c>
      <c r="AU197" s="561" t="str">
        <f t="shared" si="74"/>
        <v/>
      </c>
      <c r="AV197" s="444"/>
      <c r="AW197" s="558" t="str">
        <f t="shared" si="76"/>
        <v/>
      </c>
      <c r="AX197" s="557" t="str">
        <f t="shared" si="77"/>
        <v/>
      </c>
      <c r="AY197" s="557" t="str">
        <f t="shared" si="78"/>
        <v/>
      </c>
      <c r="AZ197" s="444"/>
      <c r="BA197" s="562" t="str">
        <f t="shared" si="83"/>
        <v/>
      </c>
      <c r="BB197" s="445"/>
      <c r="BC197" s="563" t="str">
        <f t="shared" si="90"/>
        <v/>
      </c>
      <c r="BD197" s="563" t="str">
        <f t="shared" si="90"/>
        <v/>
      </c>
      <c r="BE197" s="563" t="str">
        <f t="shared" si="90"/>
        <v/>
      </c>
      <c r="BF197" s="563" t="str">
        <f t="shared" si="90"/>
        <v/>
      </c>
      <c r="BG197" s="563" t="str">
        <f t="shared" si="90"/>
        <v/>
      </c>
      <c r="BH197" s="563" t="str">
        <f t="shared" si="90"/>
        <v/>
      </c>
      <c r="BI197" s="563" t="str">
        <f t="shared" si="90"/>
        <v/>
      </c>
      <c r="BJ197" s="563" t="str">
        <f t="shared" si="90"/>
        <v/>
      </c>
      <c r="BK197" s="563" t="str">
        <f t="shared" si="90"/>
        <v/>
      </c>
      <c r="BL197" s="563" t="str">
        <f t="shared" si="90"/>
        <v/>
      </c>
      <c r="BM197" s="563" t="str">
        <f t="shared" si="90"/>
        <v/>
      </c>
      <c r="BN197" s="563" t="str">
        <f t="shared" si="79"/>
        <v/>
      </c>
      <c r="BO197" s="563" t="str">
        <f t="shared" si="79"/>
        <v/>
      </c>
      <c r="BP197" s="563" t="str">
        <f t="shared" si="79"/>
        <v/>
      </c>
      <c r="BQ197" s="563" t="str">
        <f t="shared" si="79"/>
        <v/>
      </c>
      <c r="BR197" s="563" t="str">
        <f t="shared" si="80"/>
        <v/>
      </c>
      <c r="BS197" s="563" t="str">
        <f t="shared" si="80"/>
        <v/>
      </c>
      <c r="BT197" s="563" t="str">
        <f t="shared" si="80"/>
        <v/>
      </c>
      <c r="BU197" s="563" t="str">
        <f t="shared" si="80"/>
        <v/>
      </c>
      <c r="BV197" s="563" t="str">
        <f t="shared" si="81"/>
        <v/>
      </c>
      <c r="BW197" s="563" t="str">
        <f t="shared" si="81"/>
        <v/>
      </c>
      <c r="BX197" s="563" t="str">
        <f t="shared" si="81"/>
        <v/>
      </c>
      <c r="BY197" s="563" t="str">
        <f t="shared" si="81"/>
        <v/>
      </c>
      <c r="BZ197" s="563" t="str">
        <f t="shared" si="82"/>
        <v/>
      </c>
      <c r="CA197" s="563" t="str">
        <f t="shared" si="82"/>
        <v/>
      </c>
      <c r="CB197" s="563" t="str">
        <f t="shared" si="82"/>
        <v/>
      </c>
      <c r="CC197" s="563" t="str">
        <f t="shared" si="82"/>
        <v/>
      </c>
      <c r="CD197" s="563" t="str">
        <f t="shared" si="75"/>
        <v/>
      </c>
      <c r="CE197" s="563" t="str">
        <f t="shared" si="75"/>
        <v/>
      </c>
      <c r="CF197" s="563" t="str">
        <f t="shared" si="75"/>
        <v/>
      </c>
      <c r="CG197" s="563" t="str">
        <f t="shared" si="90"/>
        <v/>
      </c>
      <c r="CH197" s="445"/>
      <c r="CI197" s="563" t="str">
        <f t="shared" si="88"/>
        <v/>
      </c>
      <c r="CJ197" s="563" t="str">
        <f t="shared" si="85"/>
        <v/>
      </c>
      <c r="CK197" s="563" t="str">
        <f t="shared" si="85"/>
        <v/>
      </c>
      <c r="CL197" s="563" t="str">
        <f t="shared" si="85"/>
        <v xml:space="preserve">
</v>
      </c>
      <c r="CM197" s="563" t="str">
        <f t="shared" si="85"/>
        <v xml:space="preserve">
</v>
      </c>
      <c r="CN197" s="563" t="str">
        <f t="shared" si="85"/>
        <v xml:space="preserve">
</v>
      </c>
      <c r="CO197" s="444"/>
      <c r="CP197" s="444"/>
      <c r="CQ197" s="444"/>
      <c r="CR197" s="444"/>
      <c r="CS197" s="444"/>
      <c r="CT197" s="444"/>
      <c r="CU197" s="444"/>
      <c r="CV197" s="444"/>
      <c r="CW197" s="444"/>
      <c r="CX197" s="444"/>
      <c r="CY197" s="444"/>
      <c r="CZ197" s="444"/>
      <c r="DA197" s="444"/>
      <c r="DB197" s="444"/>
      <c r="DC197" s="444"/>
      <c r="DD197" s="444"/>
      <c r="DE197" s="444"/>
      <c r="DF197" s="444"/>
      <c r="DG197" s="444"/>
      <c r="DH197" s="444"/>
      <c r="DI197" s="444"/>
      <c r="DJ197" s="444"/>
      <c r="DK197" s="444"/>
      <c r="DL197" s="444"/>
      <c r="DM197" s="444"/>
      <c r="DN197" s="444"/>
      <c r="DO197" s="444"/>
      <c r="DP197" s="444"/>
      <c r="DQ197" s="444"/>
      <c r="DR197" s="444"/>
      <c r="DS197" s="444"/>
      <c r="DT197" s="444"/>
      <c r="DU197" s="444"/>
      <c r="DV197" s="444"/>
      <c r="DW197" s="444"/>
      <c r="DX197" s="444"/>
      <c r="DY197" s="444"/>
      <c r="DZ197" s="444"/>
      <c r="EA197" s="444"/>
      <c r="EB197" s="444"/>
      <c r="EC197" s="444"/>
      <c r="ED197" s="444"/>
      <c r="EE197" s="444"/>
      <c r="EF197" s="444"/>
      <c r="EG197" s="444"/>
      <c r="EH197" s="444"/>
      <c r="EI197" s="444"/>
      <c r="EJ197" s="444"/>
      <c r="EK197" s="444"/>
      <c r="EL197" s="444"/>
      <c r="EM197" s="444"/>
      <c r="EN197" s="444"/>
      <c r="EO197" s="444"/>
      <c r="EP197" s="444"/>
      <c r="EQ197" s="444"/>
      <c r="ER197" s="444"/>
      <c r="ES197" s="444"/>
      <c r="ET197" s="444"/>
      <c r="EU197" s="444"/>
      <c r="EV197" s="444"/>
      <c r="EW197" s="444"/>
      <c r="EX197" s="444"/>
      <c r="EY197" s="444"/>
      <c r="EZ197" s="444"/>
      <c r="FA197" s="444"/>
      <c r="FB197" s="444"/>
    </row>
    <row r="198" spans="1:158" s="434" customFormat="1" ht="55.2" hidden="1" customHeight="1">
      <c r="A198" s="659"/>
      <c r="B198" s="520"/>
      <c r="C198" s="520"/>
      <c r="D198" s="519"/>
      <c r="E198" s="520"/>
      <c r="F198" s="520"/>
      <c r="G198" s="520"/>
      <c r="H198" s="520"/>
      <c r="I198" s="520"/>
      <c r="J198" s="520"/>
      <c r="K198" s="520"/>
      <c r="L198" s="520"/>
      <c r="M198" s="520"/>
      <c r="N198" s="520"/>
      <c r="O198" s="520"/>
      <c r="P198" s="520"/>
      <c r="Q198" s="520"/>
      <c r="R198" s="520"/>
      <c r="S198" s="520"/>
      <c r="T198" s="520"/>
      <c r="U198" s="520"/>
      <c r="V198" s="520"/>
      <c r="W198" s="520"/>
      <c r="X198" s="520"/>
      <c r="Y198" s="520"/>
      <c r="Z198" s="520"/>
      <c r="AA198" s="520"/>
      <c r="AB198" s="520"/>
      <c r="AC198" s="520"/>
      <c r="AD198" s="432"/>
      <c r="AE198" s="431"/>
      <c r="AF198" s="433"/>
      <c r="AG198" s="557" t="str">
        <f t="shared" si="62"/>
        <v/>
      </c>
      <c r="AH198" s="558" t="str">
        <f t="shared" si="63"/>
        <v/>
      </c>
      <c r="AI198" s="558" t="str">
        <f t="shared" si="64"/>
        <v/>
      </c>
      <c r="AJ198" s="558" t="str">
        <f t="shared" si="65"/>
        <v/>
      </c>
      <c r="AK198" s="558" t="str">
        <f t="shared" si="66"/>
        <v/>
      </c>
      <c r="AL198" s="558" t="str">
        <f t="shared" si="67"/>
        <v/>
      </c>
      <c r="AM198" s="558" t="str">
        <f t="shared" si="68"/>
        <v/>
      </c>
      <c r="AN198" s="558" t="str">
        <f t="shared" si="69"/>
        <v/>
      </c>
      <c r="AO198" s="557" t="str">
        <f t="shared" si="70"/>
        <v/>
      </c>
      <c r="AP198" s="557" t="str">
        <f t="shared" si="71"/>
        <v/>
      </c>
      <c r="AQ198" s="445"/>
      <c r="AR198" s="559" t="str">
        <f t="shared" si="72"/>
        <v/>
      </c>
      <c r="AS198" s="560" t="str">
        <f t="shared" si="86"/>
        <v/>
      </c>
      <c r="AT198" s="561" t="str">
        <f t="shared" si="73"/>
        <v/>
      </c>
      <c r="AU198" s="561" t="str">
        <f t="shared" si="74"/>
        <v/>
      </c>
      <c r="AV198" s="444"/>
      <c r="AW198" s="558" t="str">
        <f t="shared" si="76"/>
        <v/>
      </c>
      <c r="AX198" s="557" t="str">
        <f t="shared" si="77"/>
        <v/>
      </c>
      <c r="AY198" s="557" t="str">
        <f t="shared" si="78"/>
        <v/>
      </c>
      <c r="AZ198" s="444"/>
      <c r="BA198" s="562" t="str">
        <f t="shared" si="83"/>
        <v/>
      </c>
      <c r="BB198" s="445"/>
      <c r="BC198" s="563" t="str">
        <f t="shared" si="90"/>
        <v/>
      </c>
      <c r="BD198" s="563" t="str">
        <f t="shared" si="90"/>
        <v/>
      </c>
      <c r="BE198" s="563" t="str">
        <f t="shared" si="90"/>
        <v/>
      </c>
      <c r="BF198" s="563" t="str">
        <f t="shared" si="90"/>
        <v/>
      </c>
      <c r="BG198" s="563" t="str">
        <f t="shared" si="90"/>
        <v/>
      </c>
      <c r="BH198" s="563" t="str">
        <f t="shared" si="90"/>
        <v/>
      </c>
      <c r="BI198" s="563" t="str">
        <f t="shared" si="90"/>
        <v/>
      </c>
      <c r="BJ198" s="563" t="str">
        <f t="shared" si="90"/>
        <v/>
      </c>
      <c r="BK198" s="563" t="str">
        <f t="shared" si="90"/>
        <v/>
      </c>
      <c r="BL198" s="563" t="str">
        <f t="shared" si="90"/>
        <v/>
      </c>
      <c r="BM198" s="563" t="str">
        <f t="shared" si="90"/>
        <v/>
      </c>
      <c r="BN198" s="563" t="str">
        <f t="shared" si="79"/>
        <v/>
      </c>
      <c r="BO198" s="563" t="str">
        <f t="shared" si="79"/>
        <v/>
      </c>
      <c r="BP198" s="563" t="str">
        <f t="shared" si="79"/>
        <v/>
      </c>
      <c r="BQ198" s="563" t="str">
        <f t="shared" si="79"/>
        <v/>
      </c>
      <c r="BR198" s="563" t="str">
        <f t="shared" si="80"/>
        <v/>
      </c>
      <c r="BS198" s="563" t="str">
        <f t="shared" si="80"/>
        <v/>
      </c>
      <c r="BT198" s="563" t="str">
        <f t="shared" si="80"/>
        <v/>
      </c>
      <c r="BU198" s="563" t="str">
        <f t="shared" si="80"/>
        <v/>
      </c>
      <c r="BV198" s="563" t="str">
        <f t="shared" si="81"/>
        <v/>
      </c>
      <c r="BW198" s="563" t="str">
        <f t="shared" si="81"/>
        <v/>
      </c>
      <c r="BX198" s="563" t="str">
        <f t="shared" si="81"/>
        <v/>
      </c>
      <c r="BY198" s="563" t="str">
        <f t="shared" si="81"/>
        <v/>
      </c>
      <c r="BZ198" s="563" t="str">
        <f t="shared" si="82"/>
        <v/>
      </c>
      <c r="CA198" s="563" t="str">
        <f t="shared" si="82"/>
        <v/>
      </c>
      <c r="CB198" s="563" t="str">
        <f t="shared" si="82"/>
        <v/>
      </c>
      <c r="CC198" s="563" t="str">
        <f t="shared" si="82"/>
        <v/>
      </c>
      <c r="CD198" s="563" t="str">
        <f t="shared" si="75"/>
        <v/>
      </c>
      <c r="CE198" s="563" t="str">
        <f t="shared" si="75"/>
        <v/>
      </c>
      <c r="CF198" s="563" t="str">
        <f t="shared" si="75"/>
        <v/>
      </c>
      <c r="CG198" s="563" t="str">
        <f t="shared" si="90"/>
        <v/>
      </c>
      <c r="CH198" s="445"/>
      <c r="CI198" s="563" t="str">
        <f t="shared" si="88"/>
        <v/>
      </c>
      <c r="CJ198" s="563" t="str">
        <f t="shared" si="85"/>
        <v/>
      </c>
      <c r="CK198" s="563" t="str">
        <f t="shared" si="85"/>
        <v/>
      </c>
      <c r="CL198" s="563" t="str">
        <f t="shared" si="85"/>
        <v xml:space="preserve">
</v>
      </c>
      <c r="CM198" s="563" t="str">
        <f t="shared" si="85"/>
        <v xml:space="preserve">
</v>
      </c>
      <c r="CN198" s="563" t="str">
        <f t="shared" si="85"/>
        <v xml:space="preserve">
</v>
      </c>
      <c r="CO198" s="445"/>
      <c r="CP198" s="445"/>
      <c r="CQ198" s="445"/>
      <c r="CR198" s="445"/>
      <c r="CS198" s="445"/>
      <c r="CT198" s="445"/>
      <c r="CU198" s="445"/>
      <c r="CV198" s="445"/>
      <c r="CW198" s="445"/>
      <c r="CX198" s="445"/>
      <c r="CY198" s="445"/>
      <c r="CZ198" s="445"/>
      <c r="DA198" s="445"/>
      <c r="DB198" s="445"/>
      <c r="DC198" s="445"/>
      <c r="DD198" s="445"/>
      <c r="DE198" s="445"/>
      <c r="DF198" s="445"/>
      <c r="DG198" s="445"/>
      <c r="DH198" s="445"/>
      <c r="DI198" s="445"/>
      <c r="DJ198" s="445"/>
      <c r="DK198" s="445"/>
      <c r="DL198" s="445"/>
      <c r="DM198" s="445"/>
      <c r="DN198" s="445"/>
      <c r="DO198" s="445"/>
      <c r="DP198" s="445"/>
      <c r="DQ198" s="445"/>
      <c r="DR198" s="445"/>
      <c r="DS198" s="445"/>
      <c r="DT198" s="445"/>
      <c r="DU198" s="445"/>
      <c r="DV198" s="445"/>
      <c r="DW198" s="445"/>
      <c r="DX198" s="445"/>
      <c r="DY198" s="445"/>
      <c r="DZ198" s="445"/>
      <c r="EA198" s="445"/>
      <c r="EB198" s="445"/>
      <c r="EC198" s="445"/>
      <c r="ED198" s="445"/>
      <c r="EE198" s="445"/>
      <c r="EF198" s="445"/>
      <c r="EG198" s="445"/>
      <c r="EH198" s="445"/>
      <c r="EI198" s="445"/>
      <c r="EJ198" s="445"/>
      <c r="EK198" s="445"/>
      <c r="EL198" s="445"/>
      <c r="EM198" s="445"/>
      <c r="EN198" s="445"/>
      <c r="EO198" s="445"/>
      <c r="EP198" s="445"/>
      <c r="EQ198" s="445"/>
      <c r="ER198" s="445"/>
      <c r="ES198" s="445"/>
      <c r="ET198" s="445"/>
      <c r="EU198" s="445"/>
      <c r="EV198" s="445"/>
      <c r="EW198" s="445"/>
      <c r="EX198" s="445"/>
      <c r="EY198" s="445"/>
      <c r="EZ198" s="445"/>
      <c r="FA198" s="445"/>
      <c r="FB198" s="445"/>
    </row>
    <row r="199" spans="1:158" s="434" customFormat="1" ht="55.2" hidden="1" customHeight="1">
      <c r="A199" s="659"/>
      <c r="B199" s="520"/>
      <c r="C199" s="520"/>
      <c r="D199" s="519"/>
      <c r="E199" s="520"/>
      <c r="F199" s="520"/>
      <c r="G199" s="520"/>
      <c r="H199" s="520"/>
      <c r="I199" s="520"/>
      <c r="J199" s="520"/>
      <c r="K199" s="520"/>
      <c r="L199" s="520"/>
      <c r="M199" s="520"/>
      <c r="N199" s="520"/>
      <c r="O199" s="520"/>
      <c r="P199" s="520"/>
      <c r="Q199" s="520"/>
      <c r="R199" s="520"/>
      <c r="S199" s="520"/>
      <c r="T199" s="520"/>
      <c r="U199" s="520"/>
      <c r="V199" s="520"/>
      <c r="W199" s="520"/>
      <c r="X199" s="520"/>
      <c r="Y199" s="520"/>
      <c r="Z199" s="520"/>
      <c r="AA199" s="520"/>
      <c r="AB199" s="520"/>
      <c r="AC199" s="520"/>
      <c r="AD199" s="432"/>
      <c r="AE199" s="431"/>
      <c r="AF199" s="433"/>
      <c r="AG199" s="557" t="str">
        <f t="shared" si="62"/>
        <v/>
      </c>
      <c r="AH199" s="558" t="str">
        <f t="shared" si="63"/>
        <v/>
      </c>
      <c r="AI199" s="558" t="str">
        <f t="shared" si="64"/>
        <v/>
      </c>
      <c r="AJ199" s="558" t="str">
        <f t="shared" si="65"/>
        <v/>
      </c>
      <c r="AK199" s="558" t="str">
        <f t="shared" si="66"/>
        <v/>
      </c>
      <c r="AL199" s="558" t="str">
        <f t="shared" si="67"/>
        <v/>
      </c>
      <c r="AM199" s="558" t="str">
        <f t="shared" si="68"/>
        <v/>
      </c>
      <c r="AN199" s="558" t="str">
        <f t="shared" si="69"/>
        <v/>
      </c>
      <c r="AO199" s="557" t="str">
        <f t="shared" si="70"/>
        <v/>
      </c>
      <c r="AP199" s="557" t="str">
        <f t="shared" si="71"/>
        <v/>
      </c>
      <c r="AQ199" s="445"/>
      <c r="AR199" s="559" t="str">
        <f t="shared" si="72"/>
        <v/>
      </c>
      <c r="AS199" s="560" t="str">
        <f t="shared" si="86"/>
        <v/>
      </c>
      <c r="AT199" s="561" t="str">
        <f t="shared" si="73"/>
        <v/>
      </c>
      <c r="AU199" s="561" t="str">
        <f t="shared" si="74"/>
        <v/>
      </c>
      <c r="AV199" s="444"/>
      <c r="AW199" s="558" t="str">
        <f t="shared" si="76"/>
        <v/>
      </c>
      <c r="AX199" s="557" t="str">
        <f t="shared" si="77"/>
        <v/>
      </c>
      <c r="AY199" s="557" t="str">
        <f t="shared" si="78"/>
        <v/>
      </c>
      <c r="AZ199" s="444"/>
      <c r="BA199" s="562" t="str">
        <f t="shared" si="83"/>
        <v/>
      </c>
      <c r="BB199" s="445"/>
      <c r="BC199" s="563" t="str">
        <f t="shared" si="90"/>
        <v/>
      </c>
      <c r="BD199" s="563" t="str">
        <f t="shared" si="90"/>
        <v/>
      </c>
      <c r="BE199" s="563" t="str">
        <f t="shared" si="90"/>
        <v/>
      </c>
      <c r="BF199" s="563" t="str">
        <f t="shared" si="90"/>
        <v/>
      </c>
      <c r="BG199" s="563" t="str">
        <f t="shared" si="90"/>
        <v/>
      </c>
      <c r="BH199" s="563" t="str">
        <f t="shared" si="90"/>
        <v/>
      </c>
      <c r="BI199" s="563" t="str">
        <f t="shared" si="90"/>
        <v/>
      </c>
      <c r="BJ199" s="563" t="str">
        <f t="shared" si="90"/>
        <v/>
      </c>
      <c r="BK199" s="563" t="str">
        <f t="shared" si="90"/>
        <v/>
      </c>
      <c r="BL199" s="563" t="str">
        <f t="shared" si="90"/>
        <v/>
      </c>
      <c r="BM199" s="563" t="str">
        <f t="shared" si="90"/>
        <v/>
      </c>
      <c r="BN199" s="563" t="str">
        <f t="shared" si="79"/>
        <v/>
      </c>
      <c r="BO199" s="563" t="str">
        <f t="shared" si="79"/>
        <v/>
      </c>
      <c r="BP199" s="563" t="str">
        <f t="shared" si="79"/>
        <v/>
      </c>
      <c r="BQ199" s="563" t="str">
        <f t="shared" si="79"/>
        <v/>
      </c>
      <c r="BR199" s="563" t="str">
        <f t="shared" si="80"/>
        <v/>
      </c>
      <c r="BS199" s="563" t="str">
        <f t="shared" si="80"/>
        <v/>
      </c>
      <c r="BT199" s="563" t="str">
        <f t="shared" si="80"/>
        <v/>
      </c>
      <c r="BU199" s="563" t="str">
        <f t="shared" si="80"/>
        <v/>
      </c>
      <c r="BV199" s="563" t="str">
        <f t="shared" si="81"/>
        <v/>
      </c>
      <c r="BW199" s="563" t="str">
        <f t="shared" si="81"/>
        <v/>
      </c>
      <c r="BX199" s="563" t="str">
        <f t="shared" si="81"/>
        <v/>
      </c>
      <c r="BY199" s="563" t="str">
        <f t="shared" si="81"/>
        <v/>
      </c>
      <c r="BZ199" s="563" t="str">
        <f t="shared" si="82"/>
        <v/>
      </c>
      <c r="CA199" s="563" t="str">
        <f t="shared" si="82"/>
        <v/>
      </c>
      <c r="CB199" s="563" t="str">
        <f t="shared" si="82"/>
        <v/>
      </c>
      <c r="CC199" s="563" t="str">
        <f t="shared" si="82"/>
        <v/>
      </c>
      <c r="CD199" s="563" t="str">
        <f t="shared" si="75"/>
        <v/>
      </c>
      <c r="CE199" s="563" t="str">
        <f t="shared" si="75"/>
        <v/>
      </c>
      <c r="CF199" s="563" t="str">
        <f t="shared" si="75"/>
        <v/>
      </c>
      <c r="CG199" s="563" t="str">
        <f t="shared" si="90"/>
        <v/>
      </c>
      <c r="CH199" s="445"/>
      <c r="CI199" s="563" t="str">
        <f t="shared" si="88"/>
        <v/>
      </c>
      <c r="CJ199" s="563" t="str">
        <f t="shared" si="85"/>
        <v/>
      </c>
      <c r="CK199" s="563" t="str">
        <f t="shared" si="85"/>
        <v/>
      </c>
      <c r="CL199" s="563" t="str">
        <f t="shared" si="85"/>
        <v xml:space="preserve">
</v>
      </c>
      <c r="CM199" s="563" t="str">
        <f t="shared" si="85"/>
        <v xml:space="preserve">
</v>
      </c>
      <c r="CN199" s="563" t="str">
        <f t="shared" si="85"/>
        <v xml:space="preserve">
</v>
      </c>
      <c r="CO199" s="445"/>
      <c r="CP199" s="445"/>
      <c r="CQ199" s="445"/>
      <c r="CR199" s="445"/>
      <c r="CS199" s="445"/>
      <c r="CT199" s="445"/>
      <c r="CU199" s="445"/>
      <c r="CV199" s="445"/>
      <c r="CW199" s="445"/>
      <c r="CX199" s="445"/>
      <c r="CY199" s="445"/>
      <c r="CZ199" s="445"/>
      <c r="DA199" s="445"/>
      <c r="DB199" s="445"/>
      <c r="DC199" s="445"/>
      <c r="DD199" s="445"/>
      <c r="DE199" s="445"/>
      <c r="DF199" s="445"/>
      <c r="DG199" s="445"/>
      <c r="DH199" s="445"/>
      <c r="DI199" s="445"/>
      <c r="DJ199" s="445"/>
      <c r="DK199" s="445"/>
      <c r="DL199" s="445"/>
      <c r="DM199" s="445"/>
      <c r="DN199" s="445"/>
      <c r="DO199" s="445"/>
      <c r="DP199" s="445"/>
      <c r="DQ199" s="445"/>
      <c r="DR199" s="445"/>
      <c r="DS199" s="445"/>
      <c r="DT199" s="445"/>
      <c r="DU199" s="445"/>
      <c r="DV199" s="445"/>
      <c r="DW199" s="445"/>
      <c r="DX199" s="445"/>
      <c r="DY199" s="445"/>
      <c r="DZ199" s="445"/>
      <c r="EA199" s="445"/>
      <c r="EB199" s="445"/>
      <c r="EC199" s="445"/>
      <c r="ED199" s="445"/>
      <c r="EE199" s="445"/>
      <c r="EF199" s="445"/>
      <c r="EG199" s="445"/>
      <c r="EH199" s="445"/>
      <c r="EI199" s="445"/>
      <c r="EJ199" s="445"/>
      <c r="EK199" s="445"/>
      <c r="EL199" s="445"/>
      <c r="EM199" s="445"/>
      <c r="EN199" s="445"/>
      <c r="EO199" s="445"/>
      <c r="EP199" s="445"/>
      <c r="EQ199" s="445"/>
      <c r="ER199" s="445"/>
      <c r="ES199" s="445"/>
      <c r="ET199" s="445"/>
      <c r="EU199" s="445"/>
      <c r="EV199" s="445"/>
      <c r="EW199" s="445"/>
      <c r="EX199" s="445"/>
      <c r="EY199" s="445"/>
      <c r="EZ199" s="445"/>
      <c r="FA199" s="445"/>
      <c r="FB199" s="445"/>
    </row>
    <row r="200" spans="1:158" s="434" customFormat="1" ht="55.2" hidden="1" customHeight="1">
      <c r="A200" s="659"/>
      <c r="B200" s="520"/>
      <c r="C200" s="520"/>
      <c r="D200" s="519"/>
      <c r="E200" s="520"/>
      <c r="F200" s="520"/>
      <c r="G200" s="520"/>
      <c r="H200" s="520"/>
      <c r="I200" s="520"/>
      <c r="J200" s="520"/>
      <c r="K200" s="520"/>
      <c r="L200" s="520"/>
      <c r="M200" s="520"/>
      <c r="N200" s="520"/>
      <c r="O200" s="520"/>
      <c r="P200" s="520"/>
      <c r="Q200" s="520"/>
      <c r="R200" s="520"/>
      <c r="S200" s="520"/>
      <c r="T200" s="520"/>
      <c r="U200" s="520"/>
      <c r="V200" s="520"/>
      <c r="W200" s="520"/>
      <c r="X200" s="520"/>
      <c r="Y200" s="520"/>
      <c r="Z200" s="520"/>
      <c r="AA200" s="520"/>
      <c r="AB200" s="520"/>
      <c r="AC200" s="520"/>
      <c r="AD200" s="432"/>
      <c r="AE200" s="431"/>
      <c r="AF200" s="433"/>
      <c r="AG200" s="557" t="str">
        <f t="shared" si="62"/>
        <v/>
      </c>
      <c r="AH200" s="558" t="str">
        <f t="shared" si="63"/>
        <v/>
      </c>
      <c r="AI200" s="558" t="str">
        <f t="shared" si="64"/>
        <v/>
      </c>
      <c r="AJ200" s="558" t="str">
        <f t="shared" si="65"/>
        <v/>
      </c>
      <c r="AK200" s="558" t="str">
        <f t="shared" si="66"/>
        <v/>
      </c>
      <c r="AL200" s="558" t="str">
        <f t="shared" si="67"/>
        <v/>
      </c>
      <c r="AM200" s="558" t="str">
        <f t="shared" si="68"/>
        <v/>
      </c>
      <c r="AN200" s="558" t="str">
        <f t="shared" si="69"/>
        <v/>
      </c>
      <c r="AO200" s="557" t="str">
        <f t="shared" si="70"/>
        <v/>
      </c>
      <c r="AP200" s="557" t="str">
        <f t="shared" si="71"/>
        <v/>
      </c>
      <c r="AQ200" s="445"/>
      <c r="AR200" s="559" t="str">
        <f t="shared" si="72"/>
        <v/>
      </c>
      <c r="AS200" s="560" t="str">
        <f t="shared" si="86"/>
        <v/>
      </c>
      <c r="AT200" s="561" t="str">
        <f t="shared" si="73"/>
        <v/>
      </c>
      <c r="AU200" s="561" t="str">
        <f t="shared" si="74"/>
        <v/>
      </c>
      <c r="AV200" s="444"/>
      <c r="AW200" s="558" t="str">
        <f t="shared" si="76"/>
        <v/>
      </c>
      <c r="AX200" s="557" t="str">
        <f t="shared" si="77"/>
        <v/>
      </c>
      <c r="AY200" s="557" t="str">
        <f t="shared" si="78"/>
        <v/>
      </c>
      <c r="AZ200" s="444"/>
      <c r="BA200" s="562" t="str">
        <f t="shared" si="83"/>
        <v/>
      </c>
      <c r="BB200" s="445"/>
      <c r="BC200" s="563" t="str">
        <f t="shared" si="90"/>
        <v/>
      </c>
      <c r="BD200" s="563" t="str">
        <f t="shared" si="90"/>
        <v/>
      </c>
      <c r="BE200" s="563" t="str">
        <f t="shared" si="90"/>
        <v/>
      </c>
      <c r="BF200" s="563" t="str">
        <f t="shared" si="90"/>
        <v/>
      </c>
      <c r="BG200" s="563" t="str">
        <f t="shared" si="90"/>
        <v/>
      </c>
      <c r="BH200" s="563" t="str">
        <f t="shared" si="90"/>
        <v/>
      </c>
      <c r="BI200" s="563" t="str">
        <f t="shared" si="90"/>
        <v/>
      </c>
      <c r="BJ200" s="563" t="str">
        <f t="shared" si="90"/>
        <v/>
      </c>
      <c r="BK200" s="563" t="str">
        <f t="shared" si="90"/>
        <v/>
      </c>
      <c r="BL200" s="563" t="str">
        <f t="shared" si="90"/>
        <v/>
      </c>
      <c r="BM200" s="563" t="str">
        <f t="shared" si="90"/>
        <v/>
      </c>
      <c r="BN200" s="563" t="str">
        <f t="shared" si="79"/>
        <v/>
      </c>
      <c r="BO200" s="563" t="str">
        <f t="shared" si="79"/>
        <v/>
      </c>
      <c r="BP200" s="563" t="str">
        <f t="shared" si="79"/>
        <v/>
      </c>
      <c r="BQ200" s="563" t="str">
        <f t="shared" si="79"/>
        <v/>
      </c>
      <c r="BR200" s="563" t="str">
        <f t="shared" si="80"/>
        <v/>
      </c>
      <c r="BS200" s="563" t="str">
        <f t="shared" si="80"/>
        <v/>
      </c>
      <c r="BT200" s="563" t="str">
        <f t="shared" si="80"/>
        <v/>
      </c>
      <c r="BU200" s="563" t="str">
        <f t="shared" si="80"/>
        <v/>
      </c>
      <c r="BV200" s="563" t="str">
        <f t="shared" si="81"/>
        <v/>
      </c>
      <c r="BW200" s="563" t="str">
        <f t="shared" si="81"/>
        <v/>
      </c>
      <c r="BX200" s="563" t="str">
        <f t="shared" si="81"/>
        <v/>
      </c>
      <c r="BY200" s="563" t="str">
        <f t="shared" si="81"/>
        <v/>
      </c>
      <c r="BZ200" s="563" t="str">
        <f t="shared" si="82"/>
        <v/>
      </c>
      <c r="CA200" s="563" t="str">
        <f t="shared" si="82"/>
        <v/>
      </c>
      <c r="CB200" s="563" t="str">
        <f t="shared" si="82"/>
        <v/>
      </c>
      <c r="CC200" s="563" t="str">
        <f t="shared" si="82"/>
        <v/>
      </c>
      <c r="CD200" s="563" t="str">
        <f t="shared" si="75"/>
        <v/>
      </c>
      <c r="CE200" s="563" t="str">
        <f t="shared" si="75"/>
        <v/>
      </c>
      <c r="CF200" s="563" t="str">
        <f t="shared" si="75"/>
        <v/>
      </c>
      <c r="CG200" s="563" t="str">
        <f t="shared" si="90"/>
        <v/>
      </c>
      <c r="CH200" s="445"/>
      <c r="CI200" s="563" t="str">
        <f t="shared" si="88"/>
        <v/>
      </c>
      <c r="CJ200" s="563" t="str">
        <f t="shared" si="85"/>
        <v/>
      </c>
      <c r="CK200" s="563" t="str">
        <f t="shared" si="85"/>
        <v/>
      </c>
      <c r="CL200" s="563" t="str">
        <f t="shared" si="85"/>
        <v xml:space="preserve">
</v>
      </c>
      <c r="CM200" s="563" t="str">
        <f t="shared" si="85"/>
        <v xml:space="preserve">
</v>
      </c>
      <c r="CN200" s="563" t="str">
        <f t="shared" si="85"/>
        <v xml:space="preserve">
</v>
      </c>
      <c r="CO200" s="445"/>
      <c r="CP200" s="445"/>
      <c r="CQ200" s="445"/>
      <c r="CR200" s="445"/>
      <c r="CS200" s="445"/>
      <c r="CT200" s="445"/>
      <c r="CU200" s="445"/>
      <c r="CV200" s="445"/>
      <c r="CW200" s="445"/>
      <c r="CX200" s="445"/>
      <c r="CY200" s="445"/>
      <c r="CZ200" s="445"/>
      <c r="DA200" s="445"/>
      <c r="DB200" s="445"/>
      <c r="DC200" s="445"/>
      <c r="DD200" s="445"/>
      <c r="DE200" s="445"/>
      <c r="DF200" s="445"/>
      <c r="DG200" s="445"/>
      <c r="DH200" s="445"/>
      <c r="DI200" s="445"/>
      <c r="DJ200" s="445"/>
      <c r="DK200" s="445"/>
      <c r="DL200" s="445"/>
      <c r="DM200" s="445"/>
      <c r="DN200" s="445"/>
      <c r="DO200" s="445"/>
      <c r="DP200" s="445"/>
      <c r="DQ200" s="445"/>
      <c r="DR200" s="445"/>
      <c r="DS200" s="445"/>
      <c r="DT200" s="445"/>
      <c r="DU200" s="445"/>
      <c r="DV200" s="445"/>
      <c r="DW200" s="445"/>
      <c r="DX200" s="445"/>
      <c r="DY200" s="445"/>
      <c r="DZ200" s="445"/>
      <c r="EA200" s="445"/>
      <c r="EB200" s="445"/>
      <c r="EC200" s="445"/>
      <c r="ED200" s="445"/>
      <c r="EE200" s="445"/>
      <c r="EF200" s="445"/>
      <c r="EG200" s="445"/>
      <c r="EH200" s="445"/>
      <c r="EI200" s="445"/>
      <c r="EJ200" s="445"/>
      <c r="EK200" s="445"/>
      <c r="EL200" s="445"/>
      <c r="EM200" s="445"/>
      <c r="EN200" s="445"/>
      <c r="EO200" s="445"/>
      <c r="EP200" s="445"/>
      <c r="EQ200" s="445"/>
      <c r="ER200" s="445"/>
      <c r="ES200" s="445"/>
      <c r="ET200" s="445"/>
      <c r="EU200" s="445"/>
      <c r="EV200" s="445"/>
      <c r="EW200" s="445"/>
      <c r="EX200" s="445"/>
      <c r="EY200" s="445"/>
      <c r="EZ200" s="445"/>
      <c r="FA200" s="445"/>
      <c r="FB200" s="445"/>
    </row>
    <row r="201" spans="1:158" s="463" customFormat="1" ht="55.2" hidden="1" customHeight="1">
      <c r="A201" s="659"/>
      <c r="B201" s="520"/>
      <c r="C201" s="520"/>
      <c r="D201" s="519"/>
      <c r="E201" s="520"/>
      <c r="F201" s="520"/>
      <c r="G201" s="520"/>
      <c r="H201" s="520"/>
      <c r="I201" s="520"/>
      <c r="J201" s="520"/>
      <c r="K201" s="520"/>
      <c r="L201" s="520"/>
      <c r="M201" s="520"/>
      <c r="N201" s="520"/>
      <c r="O201" s="520"/>
      <c r="P201" s="520"/>
      <c r="Q201" s="520"/>
      <c r="R201" s="520"/>
      <c r="S201" s="520"/>
      <c r="T201" s="520"/>
      <c r="U201" s="520"/>
      <c r="V201" s="520"/>
      <c r="W201" s="520"/>
      <c r="X201" s="520"/>
      <c r="Y201" s="520"/>
      <c r="Z201" s="520"/>
      <c r="AA201" s="520"/>
      <c r="AB201" s="520"/>
      <c r="AC201" s="520"/>
      <c r="AD201" s="432"/>
      <c r="AE201" s="431"/>
      <c r="AF201" s="433"/>
      <c r="AG201" s="557" t="str">
        <f t="shared" ref="AG201:AG264" si="91">IF(S201="","",IF(S201="N/A","N/A",VALUE(S201)))</f>
        <v/>
      </c>
      <c r="AH201" s="558" t="str">
        <f t="shared" ref="AH201:AH264" si="92">IF(T201="","",IF(T201="N/A","N/A",VALUE(T201)))</f>
        <v/>
      </c>
      <c r="AI201" s="558" t="str">
        <f t="shared" ref="AI201:AI264" si="93">IF(U201="","",IF(U201="N/A","N/A",VALUE(U201)))</f>
        <v/>
      </c>
      <c r="AJ201" s="558" t="str">
        <f t="shared" ref="AJ201:AJ264" si="94">IF(V201="","",IF(V201="N/A","N/A",VALUE(V201)))</f>
        <v/>
      </c>
      <c r="AK201" s="558" t="str">
        <f t="shared" ref="AK201:AK264" si="95">IF(W201="","",IF(W201="N/A","N/A",VALUE(W201)))</f>
        <v/>
      </c>
      <c r="AL201" s="558" t="str">
        <f t="shared" ref="AL201:AL264" si="96">IF(X201="","",IF(X201="N/A","N/A",VALUE(X201)))</f>
        <v/>
      </c>
      <c r="AM201" s="558" t="str">
        <f t="shared" ref="AM201:AM264" si="97">IF(Y201="","",IF(Y201="N/A","N/A",VALUE(Y201)))</f>
        <v/>
      </c>
      <c r="AN201" s="558" t="str">
        <f t="shared" ref="AN201:AN264" si="98">IF(Z201="","",IF(Z201="N/A","N/A",VALUE(Z201)))</f>
        <v/>
      </c>
      <c r="AO201" s="557" t="str">
        <f t="shared" ref="AO201:AO264" si="99">IF(AA201="","",IF(AA201="N/A","N/A",VALUE(AA201)))</f>
        <v/>
      </c>
      <c r="AP201" s="557" t="str">
        <f t="shared" ref="AP201:AP264" si="100">IF(F201="","",IF(F201="Did not specify","Did not specify",VALUE(F201)))</f>
        <v/>
      </c>
      <c r="AQ201" s="445"/>
      <c r="AR201" s="559" t="str">
        <f t="shared" ref="AR201:AR264" si="101">IF(K201="","",K201&amp;"-"&amp;E201)</f>
        <v/>
      </c>
      <c r="AS201" s="560" t="str">
        <f t="shared" si="86"/>
        <v/>
      </c>
      <c r="AT201" s="561" t="str">
        <f t="shared" ref="AT201:AT264" si="102">IF(K201="","",K201&amp;"-"&amp;G201)</f>
        <v/>
      </c>
      <c r="AU201" s="561" t="str">
        <f t="shared" ref="AU201:AU264" si="103">IF(K201="","",K201&amp;"-"&amp;L201)</f>
        <v/>
      </c>
      <c r="AV201" s="444"/>
      <c r="AW201" s="558" t="str">
        <f t="shared" si="76"/>
        <v/>
      </c>
      <c r="AX201" s="557" t="str">
        <f t="shared" si="77"/>
        <v/>
      </c>
      <c r="AY201" s="557" t="str">
        <f t="shared" si="78"/>
        <v/>
      </c>
      <c r="AZ201" s="444"/>
      <c r="BA201" s="562" t="str">
        <f t="shared" si="83"/>
        <v/>
      </c>
      <c r="BB201" s="445"/>
      <c r="BC201" s="563" t="str">
        <f t="shared" si="90"/>
        <v/>
      </c>
      <c r="BD201" s="563" t="str">
        <f t="shared" si="90"/>
        <v/>
      </c>
      <c r="BE201" s="563" t="str">
        <f t="shared" si="90"/>
        <v/>
      </c>
      <c r="BF201" s="563" t="str">
        <f t="shared" si="90"/>
        <v/>
      </c>
      <c r="BG201" s="563" t="str">
        <f t="shared" si="90"/>
        <v/>
      </c>
      <c r="BH201" s="563" t="str">
        <f t="shared" si="90"/>
        <v/>
      </c>
      <c r="BI201" s="563" t="str">
        <f t="shared" si="90"/>
        <v/>
      </c>
      <c r="BJ201" s="563" t="str">
        <f t="shared" si="90"/>
        <v/>
      </c>
      <c r="BK201" s="563" t="str">
        <f t="shared" si="90"/>
        <v/>
      </c>
      <c r="BL201" s="563" t="str">
        <f t="shared" si="90"/>
        <v/>
      </c>
      <c r="BM201" s="563" t="str">
        <f t="shared" si="90"/>
        <v/>
      </c>
      <c r="BN201" s="563" t="str">
        <f t="shared" si="79"/>
        <v/>
      </c>
      <c r="BO201" s="563" t="str">
        <f t="shared" si="79"/>
        <v/>
      </c>
      <c r="BP201" s="563" t="str">
        <f t="shared" si="79"/>
        <v/>
      </c>
      <c r="BQ201" s="563" t="str">
        <f t="shared" ref="BQ201:BT264" si="104">IF(BQ$10=$BA201,IF($AB201="","","Complaint: "&amp;$AB201)&amp;CHAR(10)&amp;IF($AC201="","","Action Taken: "&amp;$AC201),"")</f>
        <v/>
      </c>
      <c r="BR201" s="563" t="str">
        <f t="shared" si="80"/>
        <v/>
      </c>
      <c r="BS201" s="563" t="str">
        <f t="shared" si="80"/>
        <v/>
      </c>
      <c r="BT201" s="563" t="str">
        <f t="shared" si="80"/>
        <v/>
      </c>
      <c r="BU201" s="563" t="str">
        <f t="shared" ref="BU201:BX264" si="105">IF(BU$10=$BA201,IF($AB201="","","Complaint: "&amp;$AB201)&amp;CHAR(10)&amp;IF($AC201="","","Action Taken: "&amp;$AC201),"")</f>
        <v/>
      </c>
      <c r="BV201" s="563" t="str">
        <f t="shared" si="81"/>
        <v/>
      </c>
      <c r="BW201" s="563" t="str">
        <f t="shared" si="81"/>
        <v/>
      </c>
      <c r="BX201" s="563" t="str">
        <f t="shared" si="81"/>
        <v/>
      </c>
      <c r="BY201" s="563" t="str">
        <f t="shared" ref="BY201:CB264" si="106">IF(BY$10=$BA201,IF($AB201="","","Complaint: "&amp;$AB201)&amp;CHAR(10)&amp;IF($AC201="","","Action Taken: "&amp;$AC201),"")</f>
        <v/>
      </c>
      <c r="BZ201" s="563" t="str">
        <f t="shared" si="82"/>
        <v/>
      </c>
      <c r="CA201" s="563" t="str">
        <f t="shared" si="82"/>
        <v/>
      </c>
      <c r="CB201" s="563" t="str">
        <f t="shared" si="82"/>
        <v/>
      </c>
      <c r="CC201" s="563" t="str">
        <f t="shared" ref="CC201:CF264" si="107">IF(CC$10=$BA201,IF($AB201="","","Complaint: "&amp;$AB201)&amp;CHAR(10)&amp;IF($AC201="","","Action Taken: "&amp;$AC201),"")</f>
        <v/>
      </c>
      <c r="CD201" s="563" t="str">
        <f t="shared" si="107"/>
        <v/>
      </c>
      <c r="CE201" s="563" t="str">
        <f t="shared" si="107"/>
        <v/>
      </c>
      <c r="CF201" s="563" t="str">
        <f t="shared" si="107"/>
        <v/>
      </c>
      <c r="CG201" s="563" t="str">
        <f t="shared" si="90"/>
        <v/>
      </c>
      <c r="CH201" s="445"/>
      <c r="CI201" s="563" t="str">
        <f t="shared" si="88"/>
        <v/>
      </c>
      <c r="CJ201" s="563" t="str">
        <f t="shared" si="85"/>
        <v/>
      </c>
      <c r="CK201" s="563" t="str">
        <f t="shared" si="85"/>
        <v/>
      </c>
      <c r="CL201" s="563" t="str">
        <f t="shared" si="85"/>
        <v xml:space="preserve">
</v>
      </c>
      <c r="CM201" s="563" t="str">
        <f t="shared" si="85"/>
        <v xml:space="preserve">
</v>
      </c>
      <c r="CN201" s="563" t="str">
        <f t="shared" si="85"/>
        <v xml:space="preserve">
</v>
      </c>
      <c r="CO201" s="444"/>
      <c r="CP201" s="444"/>
      <c r="CQ201" s="444"/>
      <c r="CR201" s="444"/>
      <c r="CS201" s="444"/>
      <c r="CT201" s="444"/>
      <c r="CU201" s="444"/>
      <c r="CV201" s="444"/>
      <c r="CW201" s="444"/>
      <c r="CX201" s="444"/>
      <c r="CY201" s="444"/>
      <c r="CZ201" s="444"/>
      <c r="DA201" s="444"/>
      <c r="DB201" s="444"/>
      <c r="DC201" s="444"/>
      <c r="DD201" s="444"/>
      <c r="DE201" s="444"/>
      <c r="DF201" s="444"/>
      <c r="DG201" s="444"/>
      <c r="DH201" s="444"/>
      <c r="DI201" s="444"/>
      <c r="DJ201" s="444"/>
      <c r="DK201" s="444"/>
      <c r="DL201" s="444"/>
      <c r="DM201" s="444"/>
      <c r="DN201" s="444"/>
      <c r="DO201" s="444"/>
      <c r="DP201" s="444"/>
      <c r="DQ201" s="444"/>
      <c r="DR201" s="444"/>
      <c r="DS201" s="444"/>
      <c r="DT201" s="444"/>
      <c r="DU201" s="444"/>
      <c r="DV201" s="444"/>
      <c r="DW201" s="444"/>
      <c r="DX201" s="444"/>
      <c r="DY201" s="444"/>
      <c r="DZ201" s="444"/>
      <c r="EA201" s="444"/>
      <c r="EB201" s="444"/>
      <c r="EC201" s="444"/>
      <c r="ED201" s="444"/>
      <c r="EE201" s="444"/>
      <c r="EF201" s="444"/>
      <c r="EG201" s="444"/>
      <c r="EH201" s="444"/>
      <c r="EI201" s="444"/>
      <c r="EJ201" s="444"/>
      <c r="EK201" s="444"/>
      <c r="EL201" s="444"/>
      <c r="EM201" s="444"/>
      <c r="EN201" s="444"/>
      <c r="EO201" s="444"/>
      <c r="EP201" s="444"/>
      <c r="EQ201" s="444"/>
      <c r="ER201" s="444"/>
      <c r="ES201" s="444"/>
      <c r="ET201" s="444"/>
      <c r="EU201" s="444"/>
      <c r="EV201" s="444"/>
      <c r="EW201" s="444"/>
      <c r="EX201" s="444"/>
      <c r="EY201" s="444"/>
      <c r="EZ201" s="444"/>
      <c r="FA201" s="444"/>
      <c r="FB201" s="444"/>
    </row>
    <row r="202" spans="1:158" s="463" customFormat="1" ht="55.2" hidden="1" customHeight="1">
      <c r="A202" s="659"/>
      <c r="B202" s="520"/>
      <c r="C202" s="520"/>
      <c r="D202" s="519"/>
      <c r="E202" s="520"/>
      <c r="F202" s="520"/>
      <c r="G202" s="520"/>
      <c r="H202" s="520"/>
      <c r="I202" s="520"/>
      <c r="J202" s="520"/>
      <c r="K202" s="520"/>
      <c r="L202" s="520"/>
      <c r="M202" s="520"/>
      <c r="N202" s="520"/>
      <c r="O202" s="520"/>
      <c r="P202" s="520"/>
      <c r="Q202" s="520"/>
      <c r="R202" s="520"/>
      <c r="S202" s="520"/>
      <c r="T202" s="520"/>
      <c r="U202" s="520"/>
      <c r="V202" s="520"/>
      <c r="W202" s="520"/>
      <c r="X202" s="520"/>
      <c r="Y202" s="520"/>
      <c r="Z202" s="520"/>
      <c r="AA202" s="520"/>
      <c r="AB202" s="520"/>
      <c r="AC202" s="520"/>
      <c r="AD202" s="432"/>
      <c r="AE202" s="431"/>
      <c r="AF202" s="433"/>
      <c r="AG202" s="557" t="str">
        <f t="shared" si="91"/>
        <v/>
      </c>
      <c r="AH202" s="558" t="str">
        <f t="shared" si="92"/>
        <v/>
      </c>
      <c r="AI202" s="558" t="str">
        <f t="shared" si="93"/>
        <v/>
      </c>
      <c r="AJ202" s="558" t="str">
        <f t="shared" si="94"/>
        <v/>
      </c>
      <c r="AK202" s="558" t="str">
        <f t="shared" si="95"/>
        <v/>
      </c>
      <c r="AL202" s="558" t="str">
        <f t="shared" si="96"/>
        <v/>
      </c>
      <c r="AM202" s="558" t="str">
        <f t="shared" si="97"/>
        <v/>
      </c>
      <c r="AN202" s="558" t="str">
        <f t="shared" si="98"/>
        <v/>
      </c>
      <c r="AO202" s="557" t="str">
        <f t="shared" si="99"/>
        <v/>
      </c>
      <c r="AP202" s="557" t="str">
        <f t="shared" si="100"/>
        <v/>
      </c>
      <c r="AQ202" s="445"/>
      <c r="AR202" s="559" t="str">
        <f t="shared" si="101"/>
        <v/>
      </c>
      <c r="AS202" s="560" t="str">
        <f t="shared" si="86"/>
        <v/>
      </c>
      <c r="AT202" s="561" t="str">
        <f t="shared" si="102"/>
        <v/>
      </c>
      <c r="AU202" s="561" t="str">
        <f t="shared" si="103"/>
        <v/>
      </c>
      <c r="AV202" s="444"/>
      <c r="AW202" s="558" t="str">
        <f t="shared" ref="AW202:AW265" si="108">IF(P202="","",IF(P202="4- N/A","4- N/A",VALUE(P202)))</f>
        <v/>
      </c>
      <c r="AX202" s="557" t="str">
        <f t="shared" ref="AX202:AX265" si="109">IF(Q202="","",IF(Q202="5- N/A","5- N/A",VALUE(Q202)))</f>
        <v/>
      </c>
      <c r="AY202" s="557" t="str">
        <f t="shared" ref="AY202:AY265" si="110">IF(R202="","",IF(R202="4- N/A","4- N/A",VALUE(R202)))</f>
        <v/>
      </c>
      <c r="AZ202" s="444"/>
      <c r="BA202" s="562" t="str">
        <f t="shared" si="83"/>
        <v/>
      </c>
      <c r="BB202" s="445"/>
      <c r="BC202" s="563" t="str">
        <f t="shared" si="90"/>
        <v/>
      </c>
      <c r="BD202" s="563" t="str">
        <f t="shared" si="90"/>
        <v/>
      </c>
      <c r="BE202" s="563" t="str">
        <f t="shared" si="90"/>
        <v/>
      </c>
      <c r="BF202" s="563" t="str">
        <f t="shared" si="90"/>
        <v/>
      </c>
      <c r="BG202" s="563" t="str">
        <f t="shared" si="90"/>
        <v/>
      </c>
      <c r="BH202" s="563" t="str">
        <f t="shared" si="90"/>
        <v/>
      </c>
      <c r="BI202" s="563" t="str">
        <f t="shared" si="90"/>
        <v/>
      </c>
      <c r="BJ202" s="563" t="str">
        <f t="shared" si="90"/>
        <v/>
      </c>
      <c r="BK202" s="563" t="str">
        <f t="shared" si="90"/>
        <v/>
      </c>
      <c r="BL202" s="563" t="str">
        <f t="shared" si="90"/>
        <v/>
      </c>
      <c r="BM202" s="563" t="str">
        <f t="shared" si="90"/>
        <v/>
      </c>
      <c r="BN202" s="563" t="str">
        <f t="shared" ref="BN202:CC265" si="111">IF(BN$10=$BA202,IF($AB202="","","Complaint: "&amp;$AB202)&amp;CHAR(10)&amp;IF($AC202="","","Action Taken: "&amp;$AC202),"")</f>
        <v/>
      </c>
      <c r="BO202" s="563" t="str">
        <f t="shared" si="111"/>
        <v/>
      </c>
      <c r="BP202" s="563" t="str">
        <f t="shared" si="111"/>
        <v/>
      </c>
      <c r="BQ202" s="563" t="str">
        <f t="shared" si="104"/>
        <v/>
      </c>
      <c r="BR202" s="563" t="str">
        <f t="shared" si="104"/>
        <v/>
      </c>
      <c r="BS202" s="563" t="str">
        <f t="shared" si="104"/>
        <v/>
      </c>
      <c r="BT202" s="563" t="str">
        <f t="shared" si="104"/>
        <v/>
      </c>
      <c r="BU202" s="563" t="str">
        <f t="shared" si="105"/>
        <v/>
      </c>
      <c r="BV202" s="563" t="str">
        <f t="shared" si="105"/>
        <v/>
      </c>
      <c r="BW202" s="563" t="str">
        <f t="shared" si="105"/>
        <v/>
      </c>
      <c r="BX202" s="563" t="str">
        <f t="shared" si="105"/>
        <v/>
      </c>
      <c r="BY202" s="563" t="str">
        <f t="shared" si="106"/>
        <v/>
      </c>
      <c r="BZ202" s="563" t="str">
        <f t="shared" si="106"/>
        <v/>
      </c>
      <c r="CA202" s="563" t="str">
        <f t="shared" si="106"/>
        <v/>
      </c>
      <c r="CB202" s="563" t="str">
        <f t="shared" si="106"/>
        <v/>
      </c>
      <c r="CC202" s="563" t="str">
        <f t="shared" si="107"/>
        <v/>
      </c>
      <c r="CD202" s="563" t="str">
        <f t="shared" si="107"/>
        <v/>
      </c>
      <c r="CE202" s="563" t="str">
        <f t="shared" si="107"/>
        <v/>
      </c>
      <c r="CF202" s="563" t="str">
        <f t="shared" si="107"/>
        <v/>
      </c>
      <c r="CG202" s="563" t="str">
        <f t="shared" si="90"/>
        <v/>
      </c>
      <c r="CH202" s="445"/>
      <c r="CI202" s="563" t="str">
        <f t="shared" si="88"/>
        <v/>
      </c>
      <c r="CJ202" s="563" t="str">
        <f t="shared" si="85"/>
        <v/>
      </c>
      <c r="CK202" s="563" t="str">
        <f t="shared" si="85"/>
        <v/>
      </c>
      <c r="CL202" s="563" t="str">
        <f t="shared" si="85"/>
        <v xml:space="preserve">
</v>
      </c>
      <c r="CM202" s="563" t="str">
        <f t="shared" si="85"/>
        <v xml:space="preserve">
</v>
      </c>
      <c r="CN202" s="563" t="str">
        <f t="shared" si="85"/>
        <v xml:space="preserve">
</v>
      </c>
      <c r="CO202" s="444"/>
      <c r="CP202" s="444"/>
      <c r="CQ202" s="444"/>
      <c r="CR202" s="444"/>
      <c r="CS202" s="444"/>
      <c r="CT202" s="444"/>
      <c r="CU202" s="444"/>
      <c r="CV202" s="444"/>
      <c r="CW202" s="444"/>
      <c r="CX202" s="444"/>
      <c r="CY202" s="444"/>
      <c r="CZ202" s="444"/>
      <c r="DA202" s="444"/>
      <c r="DB202" s="444"/>
      <c r="DC202" s="444"/>
      <c r="DD202" s="444"/>
      <c r="DE202" s="444"/>
      <c r="DF202" s="444"/>
      <c r="DG202" s="444"/>
      <c r="DH202" s="444"/>
      <c r="DI202" s="444"/>
      <c r="DJ202" s="444"/>
      <c r="DK202" s="444"/>
      <c r="DL202" s="444"/>
      <c r="DM202" s="444"/>
      <c r="DN202" s="444"/>
      <c r="DO202" s="444"/>
      <c r="DP202" s="444"/>
      <c r="DQ202" s="444"/>
      <c r="DR202" s="444"/>
      <c r="DS202" s="444"/>
      <c r="DT202" s="444"/>
      <c r="DU202" s="444"/>
      <c r="DV202" s="444"/>
      <c r="DW202" s="444"/>
      <c r="DX202" s="444"/>
      <c r="DY202" s="444"/>
      <c r="DZ202" s="444"/>
      <c r="EA202" s="444"/>
      <c r="EB202" s="444"/>
      <c r="EC202" s="444"/>
      <c r="ED202" s="444"/>
      <c r="EE202" s="444"/>
      <c r="EF202" s="444"/>
      <c r="EG202" s="444"/>
      <c r="EH202" s="444"/>
      <c r="EI202" s="444"/>
      <c r="EJ202" s="444"/>
      <c r="EK202" s="444"/>
      <c r="EL202" s="444"/>
      <c r="EM202" s="444"/>
      <c r="EN202" s="444"/>
      <c r="EO202" s="444"/>
      <c r="EP202" s="444"/>
      <c r="EQ202" s="444"/>
      <c r="ER202" s="444"/>
      <c r="ES202" s="444"/>
      <c r="ET202" s="444"/>
      <c r="EU202" s="444"/>
      <c r="EV202" s="444"/>
      <c r="EW202" s="444"/>
      <c r="EX202" s="444"/>
      <c r="EY202" s="444"/>
      <c r="EZ202" s="444"/>
      <c r="FA202" s="444"/>
      <c r="FB202" s="444"/>
    </row>
    <row r="203" spans="1:158" s="434" customFormat="1" ht="55.2" hidden="1" customHeight="1">
      <c r="A203" s="659"/>
      <c r="B203" s="520"/>
      <c r="C203" s="520"/>
      <c r="D203" s="519"/>
      <c r="E203" s="520"/>
      <c r="F203" s="520"/>
      <c r="G203" s="520"/>
      <c r="H203" s="520"/>
      <c r="I203" s="520"/>
      <c r="J203" s="520"/>
      <c r="K203" s="520"/>
      <c r="L203" s="520"/>
      <c r="M203" s="520"/>
      <c r="N203" s="520"/>
      <c r="O203" s="520"/>
      <c r="P203" s="520"/>
      <c r="Q203" s="520"/>
      <c r="R203" s="520"/>
      <c r="S203" s="520"/>
      <c r="T203" s="520"/>
      <c r="U203" s="520"/>
      <c r="V203" s="520"/>
      <c r="W203" s="520"/>
      <c r="X203" s="520"/>
      <c r="Y203" s="520"/>
      <c r="Z203" s="520"/>
      <c r="AA203" s="520"/>
      <c r="AB203" s="520"/>
      <c r="AC203" s="520"/>
      <c r="AD203" s="432"/>
      <c r="AE203" s="431"/>
      <c r="AF203" s="433"/>
      <c r="AG203" s="557" t="str">
        <f t="shared" si="91"/>
        <v/>
      </c>
      <c r="AH203" s="558" t="str">
        <f t="shared" si="92"/>
        <v/>
      </c>
      <c r="AI203" s="558" t="str">
        <f t="shared" si="93"/>
        <v/>
      </c>
      <c r="AJ203" s="558" t="str">
        <f t="shared" si="94"/>
        <v/>
      </c>
      <c r="AK203" s="558" t="str">
        <f t="shared" si="95"/>
        <v/>
      </c>
      <c r="AL203" s="558" t="str">
        <f t="shared" si="96"/>
        <v/>
      </c>
      <c r="AM203" s="558" t="str">
        <f t="shared" si="97"/>
        <v/>
      </c>
      <c r="AN203" s="558" t="str">
        <f t="shared" si="98"/>
        <v/>
      </c>
      <c r="AO203" s="557" t="str">
        <f t="shared" si="99"/>
        <v/>
      </c>
      <c r="AP203" s="557" t="str">
        <f t="shared" si="100"/>
        <v/>
      </c>
      <c r="AQ203" s="445"/>
      <c r="AR203" s="559" t="str">
        <f t="shared" si="101"/>
        <v/>
      </c>
      <c r="AS203" s="560" t="str">
        <f t="shared" si="86"/>
        <v/>
      </c>
      <c r="AT203" s="561" t="str">
        <f t="shared" si="102"/>
        <v/>
      </c>
      <c r="AU203" s="561" t="str">
        <f t="shared" si="103"/>
        <v/>
      </c>
      <c r="AV203" s="444"/>
      <c r="AW203" s="558" t="str">
        <f t="shared" si="108"/>
        <v/>
      </c>
      <c r="AX203" s="557" t="str">
        <f t="shared" si="109"/>
        <v/>
      </c>
      <c r="AY203" s="557" t="str">
        <f t="shared" si="110"/>
        <v/>
      </c>
      <c r="AZ203" s="444"/>
      <c r="BA203" s="562" t="str">
        <f t="shared" si="83"/>
        <v/>
      </c>
      <c r="BB203" s="445"/>
      <c r="BC203" s="563" t="str">
        <f t="shared" si="90"/>
        <v/>
      </c>
      <c r="BD203" s="563" t="str">
        <f t="shared" si="90"/>
        <v/>
      </c>
      <c r="BE203" s="563" t="str">
        <f t="shared" si="90"/>
        <v/>
      </c>
      <c r="BF203" s="563" t="str">
        <f t="shared" si="90"/>
        <v/>
      </c>
      <c r="BG203" s="563" t="str">
        <f t="shared" si="90"/>
        <v/>
      </c>
      <c r="BH203" s="563" t="str">
        <f t="shared" si="90"/>
        <v/>
      </c>
      <c r="BI203" s="563" t="str">
        <f t="shared" si="90"/>
        <v/>
      </c>
      <c r="BJ203" s="563" t="str">
        <f t="shared" si="90"/>
        <v/>
      </c>
      <c r="BK203" s="563" t="str">
        <f t="shared" si="90"/>
        <v/>
      </c>
      <c r="BL203" s="563" t="str">
        <f t="shared" si="90"/>
        <v/>
      </c>
      <c r="BM203" s="563" t="str">
        <f t="shared" si="90"/>
        <v/>
      </c>
      <c r="BN203" s="563" t="str">
        <f t="shared" si="111"/>
        <v/>
      </c>
      <c r="BO203" s="563" t="str">
        <f t="shared" si="111"/>
        <v/>
      </c>
      <c r="BP203" s="563" t="str">
        <f t="shared" si="111"/>
        <v/>
      </c>
      <c r="BQ203" s="563" t="str">
        <f t="shared" si="104"/>
        <v/>
      </c>
      <c r="BR203" s="563" t="str">
        <f t="shared" si="104"/>
        <v/>
      </c>
      <c r="BS203" s="563" t="str">
        <f t="shared" si="104"/>
        <v/>
      </c>
      <c r="BT203" s="563" t="str">
        <f t="shared" si="104"/>
        <v/>
      </c>
      <c r="BU203" s="563" t="str">
        <f t="shared" si="105"/>
        <v/>
      </c>
      <c r="BV203" s="563" t="str">
        <f t="shared" si="105"/>
        <v/>
      </c>
      <c r="BW203" s="563" t="str">
        <f t="shared" si="105"/>
        <v/>
      </c>
      <c r="BX203" s="563" t="str">
        <f t="shared" si="105"/>
        <v/>
      </c>
      <c r="BY203" s="563" t="str">
        <f t="shared" si="106"/>
        <v/>
      </c>
      <c r="BZ203" s="563" t="str">
        <f t="shared" si="106"/>
        <v/>
      </c>
      <c r="CA203" s="563" t="str">
        <f t="shared" si="106"/>
        <v/>
      </c>
      <c r="CB203" s="563" t="str">
        <f t="shared" si="106"/>
        <v/>
      </c>
      <c r="CC203" s="563" t="str">
        <f t="shared" si="107"/>
        <v/>
      </c>
      <c r="CD203" s="563" t="str">
        <f t="shared" si="107"/>
        <v/>
      </c>
      <c r="CE203" s="563" t="str">
        <f t="shared" si="107"/>
        <v/>
      </c>
      <c r="CF203" s="563" t="str">
        <f t="shared" si="107"/>
        <v/>
      </c>
      <c r="CG203" s="563" t="str">
        <f t="shared" si="90"/>
        <v/>
      </c>
      <c r="CH203" s="445"/>
      <c r="CI203" s="563" t="str">
        <f t="shared" si="88"/>
        <v/>
      </c>
      <c r="CJ203" s="563" t="str">
        <f t="shared" si="85"/>
        <v/>
      </c>
      <c r="CK203" s="563" t="str">
        <f t="shared" si="85"/>
        <v/>
      </c>
      <c r="CL203" s="563" t="str">
        <f t="shared" si="85"/>
        <v xml:space="preserve">
</v>
      </c>
      <c r="CM203" s="563" t="str">
        <f t="shared" si="85"/>
        <v xml:space="preserve">
</v>
      </c>
      <c r="CN203" s="563" t="str">
        <f t="shared" si="85"/>
        <v xml:space="preserve">
</v>
      </c>
      <c r="CO203" s="445"/>
      <c r="CP203" s="445"/>
      <c r="CQ203" s="445"/>
      <c r="CR203" s="445"/>
      <c r="CS203" s="445"/>
      <c r="CT203" s="445"/>
      <c r="CU203" s="445"/>
      <c r="CV203" s="445"/>
      <c r="CW203" s="445"/>
      <c r="CX203" s="445"/>
      <c r="CY203" s="445"/>
      <c r="CZ203" s="445"/>
      <c r="DA203" s="445"/>
      <c r="DB203" s="445"/>
      <c r="DC203" s="445"/>
      <c r="DD203" s="445"/>
      <c r="DE203" s="445"/>
      <c r="DF203" s="445"/>
      <c r="DG203" s="445"/>
      <c r="DH203" s="445"/>
      <c r="DI203" s="445"/>
      <c r="DJ203" s="445"/>
      <c r="DK203" s="445"/>
      <c r="DL203" s="445"/>
      <c r="DM203" s="445"/>
      <c r="DN203" s="445"/>
      <c r="DO203" s="445"/>
      <c r="DP203" s="445"/>
      <c r="DQ203" s="445"/>
      <c r="DR203" s="445"/>
      <c r="DS203" s="445"/>
      <c r="DT203" s="445"/>
      <c r="DU203" s="445"/>
      <c r="DV203" s="445"/>
      <c r="DW203" s="445"/>
      <c r="DX203" s="445"/>
      <c r="DY203" s="445"/>
      <c r="DZ203" s="445"/>
      <c r="EA203" s="445"/>
      <c r="EB203" s="445"/>
      <c r="EC203" s="445"/>
      <c r="ED203" s="445"/>
      <c r="EE203" s="445"/>
      <c r="EF203" s="445"/>
      <c r="EG203" s="445"/>
      <c r="EH203" s="445"/>
      <c r="EI203" s="445"/>
      <c r="EJ203" s="445"/>
      <c r="EK203" s="445"/>
      <c r="EL203" s="445"/>
      <c r="EM203" s="445"/>
      <c r="EN203" s="445"/>
      <c r="EO203" s="445"/>
      <c r="EP203" s="445"/>
      <c r="EQ203" s="445"/>
      <c r="ER203" s="445"/>
      <c r="ES203" s="445"/>
      <c r="ET203" s="445"/>
      <c r="EU203" s="445"/>
      <c r="EV203" s="445"/>
      <c r="EW203" s="445"/>
      <c r="EX203" s="445"/>
      <c r="EY203" s="445"/>
      <c r="EZ203" s="445"/>
      <c r="FA203" s="445"/>
      <c r="FB203" s="445"/>
    </row>
    <row r="204" spans="1:158" s="434" customFormat="1" ht="55.2" hidden="1" customHeight="1">
      <c r="A204" s="659"/>
      <c r="B204" s="520"/>
      <c r="C204" s="520"/>
      <c r="D204" s="519"/>
      <c r="E204" s="520"/>
      <c r="F204" s="520"/>
      <c r="G204" s="520"/>
      <c r="H204" s="520"/>
      <c r="I204" s="520"/>
      <c r="J204" s="520"/>
      <c r="K204" s="520"/>
      <c r="L204" s="520"/>
      <c r="M204" s="520"/>
      <c r="N204" s="520"/>
      <c r="O204" s="520"/>
      <c r="P204" s="520"/>
      <c r="Q204" s="520"/>
      <c r="R204" s="520"/>
      <c r="S204" s="520"/>
      <c r="T204" s="520"/>
      <c r="U204" s="520"/>
      <c r="V204" s="520"/>
      <c r="W204" s="520"/>
      <c r="X204" s="520"/>
      <c r="Y204" s="520"/>
      <c r="Z204" s="520"/>
      <c r="AA204" s="520"/>
      <c r="AB204" s="520"/>
      <c r="AC204" s="520"/>
      <c r="AD204" s="432"/>
      <c r="AE204" s="431"/>
      <c r="AF204" s="433"/>
      <c r="AG204" s="557" t="str">
        <f t="shared" si="91"/>
        <v/>
      </c>
      <c r="AH204" s="558" t="str">
        <f t="shared" si="92"/>
        <v/>
      </c>
      <c r="AI204" s="558" t="str">
        <f t="shared" si="93"/>
        <v/>
      </c>
      <c r="AJ204" s="558" t="str">
        <f t="shared" si="94"/>
        <v/>
      </c>
      <c r="AK204" s="558" t="str">
        <f t="shared" si="95"/>
        <v/>
      </c>
      <c r="AL204" s="558" t="str">
        <f t="shared" si="96"/>
        <v/>
      </c>
      <c r="AM204" s="558" t="str">
        <f t="shared" si="97"/>
        <v/>
      </c>
      <c r="AN204" s="558" t="str">
        <f t="shared" si="98"/>
        <v/>
      </c>
      <c r="AO204" s="557" t="str">
        <f t="shared" si="99"/>
        <v/>
      </c>
      <c r="AP204" s="557" t="str">
        <f t="shared" si="100"/>
        <v/>
      </c>
      <c r="AQ204" s="445"/>
      <c r="AR204" s="559" t="str">
        <f t="shared" si="101"/>
        <v/>
      </c>
      <c r="AS204" s="560" t="str">
        <f t="shared" si="86"/>
        <v/>
      </c>
      <c r="AT204" s="561" t="str">
        <f t="shared" si="102"/>
        <v/>
      </c>
      <c r="AU204" s="561" t="str">
        <f t="shared" si="103"/>
        <v/>
      </c>
      <c r="AV204" s="444"/>
      <c r="AW204" s="558" t="str">
        <f t="shared" si="108"/>
        <v/>
      </c>
      <c r="AX204" s="557" t="str">
        <f t="shared" si="109"/>
        <v/>
      </c>
      <c r="AY204" s="557" t="str">
        <f t="shared" si="110"/>
        <v/>
      </c>
      <c r="AZ204" s="444"/>
      <c r="BA204" s="562" t="str">
        <f t="shared" si="83"/>
        <v/>
      </c>
      <c r="BB204" s="445"/>
      <c r="BC204" s="563" t="str">
        <f t="shared" si="90"/>
        <v/>
      </c>
      <c r="BD204" s="563" t="str">
        <f t="shared" si="90"/>
        <v/>
      </c>
      <c r="BE204" s="563" t="str">
        <f t="shared" si="90"/>
        <v/>
      </c>
      <c r="BF204" s="563" t="str">
        <f t="shared" si="90"/>
        <v/>
      </c>
      <c r="BG204" s="563" t="str">
        <f t="shared" si="90"/>
        <v/>
      </c>
      <c r="BH204" s="563" t="str">
        <f t="shared" si="90"/>
        <v/>
      </c>
      <c r="BI204" s="563" t="str">
        <f t="shared" si="90"/>
        <v/>
      </c>
      <c r="BJ204" s="563" t="str">
        <f t="shared" si="90"/>
        <v/>
      </c>
      <c r="BK204" s="563" t="str">
        <f t="shared" si="90"/>
        <v/>
      </c>
      <c r="BL204" s="563" t="str">
        <f t="shared" si="90"/>
        <v/>
      </c>
      <c r="BM204" s="563" t="str">
        <f t="shared" si="90"/>
        <v/>
      </c>
      <c r="BN204" s="563" t="str">
        <f t="shared" si="111"/>
        <v/>
      </c>
      <c r="BO204" s="563" t="str">
        <f t="shared" si="111"/>
        <v/>
      </c>
      <c r="BP204" s="563" t="str">
        <f t="shared" si="111"/>
        <v/>
      </c>
      <c r="BQ204" s="563" t="str">
        <f t="shared" si="104"/>
        <v/>
      </c>
      <c r="BR204" s="563" t="str">
        <f t="shared" si="104"/>
        <v/>
      </c>
      <c r="BS204" s="563" t="str">
        <f t="shared" si="104"/>
        <v/>
      </c>
      <c r="BT204" s="563" t="str">
        <f t="shared" si="104"/>
        <v/>
      </c>
      <c r="BU204" s="563" t="str">
        <f t="shared" si="105"/>
        <v/>
      </c>
      <c r="BV204" s="563" t="str">
        <f t="shared" si="105"/>
        <v/>
      </c>
      <c r="BW204" s="563" t="str">
        <f t="shared" si="105"/>
        <v/>
      </c>
      <c r="BX204" s="563" t="str">
        <f t="shared" si="105"/>
        <v/>
      </c>
      <c r="BY204" s="563" t="str">
        <f t="shared" si="106"/>
        <v/>
      </c>
      <c r="BZ204" s="563" t="str">
        <f t="shared" si="106"/>
        <v/>
      </c>
      <c r="CA204" s="563" t="str">
        <f t="shared" si="106"/>
        <v/>
      </c>
      <c r="CB204" s="563" t="str">
        <f t="shared" si="106"/>
        <v/>
      </c>
      <c r="CC204" s="563" t="str">
        <f t="shared" si="107"/>
        <v/>
      </c>
      <c r="CD204" s="563" t="str">
        <f t="shared" si="107"/>
        <v/>
      </c>
      <c r="CE204" s="563" t="str">
        <f t="shared" si="107"/>
        <v/>
      </c>
      <c r="CF204" s="563" t="str">
        <f t="shared" si="107"/>
        <v/>
      </c>
      <c r="CG204" s="563" t="str">
        <f t="shared" si="90"/>
        <v/>
      </c>
      <c r="CH204" s="445"/>
      <c r="CI204" s="563" t="str">
        <f t="shared" si="88"/>
        <v/>
      </c>
      <c r="CJ204" s="563" t="str">
        <f t="shared" si="85"/>
        <v/>
      </c>
      <c r="CK204" s="563" t="str">
        <f t="shared" si="85"/>
        <v/>
      </c>
      <c r="CL204" s="563" t="str">
        <f t="shared" si="85"/>
        <v xml:space="preserve">
</v>
      </c>
      <c r="CM204" s="563" t="str">
        <f t="shared" si="85"/>
        <v xml:space="preserve">
</v>
      </c>
      <c r="CN204" s="563" t="str">
        <f t="shared" si="85"/>
        <v xml:space="preserve">
</v>
      </c>
      <c r="CO204" s="445"/>
      <c r="CP204" s="445"/>
      <c r="CQ204" s="445"/>
      <c r="CR204" s="445"/>
      <c r="CS204" s="445"/>
      <c r="CT204" s="445"/>
      <c r="CU204" s="445"/>
      <c r="CV204" s="445"/>
      <c r="CW204" s="445"/>
      <c r="CX204" s="445"/>
      <c r="CY204" s="445"/>
      <c r="CZ204" s="445"/>
      <c r="DA204" s="445"/>
      <c r="DB204" s="445"/>
      <c r="DC204" s="445"/>
      <c r="DD204" s="445"/>
      <c r="DE204" s="445"/>
      <c r="DF204" s="445"/>
      <c r="DG204" s="445"/>
      <c r="DH204" s="445"/>
      <c r="DI204" s="445"/>
      <c r="DJ204" s="445"/>
      <c r="DK204" s="445"/>
      <c r="DL204" s="445"/>
      <c r="DM204" s="445"/>
      <c r="DN204" s="445"/>
      <c r="DO204" s="445"/>
      <c r="DP204" s="445"/>
      <c r="DQ204" s="445"/>
      <c r="DR204" s="445"/>
      <c r="DS204" s="445"/>
      <c r="DT204" s="445"/>
      <c r="DU204" s="445"/>
      <c r="DV204" s="445"/>
      <c r="DW204" s="445"/>
      <c r="DX204" s="445"/>
      <c r="DY204" s="445"/>
      <c r="DZ204" s="445"/>
      <c r="EA204" s="445"/>
      <c r="EB204" s="445"/>
      <c r="EC204" s="445"/>
      <c r="ED204" s="445"/>
      <c r="EE204" s="445"/>
      <c r="EF204" s="445"/>
      <c r="EG204" s="445"/>
      <c r="EH204" s="445"/>
      <c r="EI204" s="445"/>
      <c r="EJ204" s="445"/>
      <c r="EK204" s="445"/>
      <c r="EL204" s="445"/>
      <c r="EM204" s="445"/>
      <c r="EN204" s="445"/>
      <c r="EO204" s="445"/>
      <c r="EP204" s="445"/>
      <c r="EQ204" s="445"/>
      <c r="ER204" s="445"/>
      <c r="ES204" s="445"/>
      <c r="ET204" s="445"/>
      <c r="EU204" s="445"/>
      <c r="EV204" s="445"/>
      <c r="EW204" s="445"/>
      <c r="EX204" s="445"/>
      <c r="EY204" s="445"/>
      <c r="EZ204" s="445"/>
      <c r="FA204" s="445"/>
      <c r="FB204" s="445"/>
    </row>
    <row r="205" spans="1:158" s="434" customFormat="1" ht="55.2" hidden="1" customHeight="1">
      <c r="A205" s="659"/>
      <c r="B205" s="520"/>
      <c r="C205" s="520"/>
      <c r="D205" s="519"/>
      <c r="E205" s="520"/>
      <c r="F205" s="520"/>
      <c r="G205" s="520"/>
      <c r="H205" s="520"/>
      <c r="I205" s="520"/>
      <c r="J205" s="520"/>
      <c r="K205" s="520"/>
      <c r="L205" s="520"/>
      <c r="M205" s="520"/>
      <c r="N205" s="520"/>
      <c r="O205" s="520"/>
      <c r="P205" s="520"/>
      <c r="Q205" s="520"/>
      <c r="R205" s="520"/>
      <c r="S205" s="520"/>
      <c r="T205" s="520"/>
      <c r="U205" s="520"/>
      <c r="V205" s="520"/>
      <c r="W205" s="520"/>
      <c r="X205" s="520"/>
      <c r="Y205" s="520"/>
      <c r="Z205" s="520"/>
      <c r="AA205" s="520"/>
      <c r="AB205" s="520"/>
      <c r="AC205" s="520"/>
      <c r="AD205" s="432"/>
      <c r="AE205" s="431"/>
      <c r="AF205" s="433"/>
      <c r="AG205" s="557" t="str">
        <f t="shared" si="91"/>
        <v/>
      </c>
      <c r="AH205" s="558" t="str">
        <f t="shared" si="92"/>
        <v/>
      </c>
      <c r="AI205" s="558" t="str">
        <f t="shared" si="93"/>
        <v/>
      </c>
      <c r="AJ205" s="558" t="str">
        <f t="shared" si="94"/>
        <v/>
      </c>
      <c r="AK205" s="558" t="str">
        <f t="shared" si="95"/>
        <v/>
      </c>
      <c r="AL205" s="558" t="str">
        <f t="shared" si="96"/>
        <v/>
      </c>
      <c r="AM205" s="558" t="str">
        <f t="shared" si="97"/>
        <v/>
      </c>
      <c r="AN205" s="558" t="str">
        <f t="shared" si="98"/>
        <v/>
      </c>
      <c r="AO205" s="557" t="str">
        <f t="shared" si="99"/>
        <v/>
      </c>
      <c r="AP205" s="557" t="str">
        <f t="shared" si="100"/>
        <v/>
      </c>
      <c r="AQ205" s="445"/>
      <c r="AR205" s="559" t="str">
        <f t="shared" si="101"/>
        <v/>
      </c>
      <c r="AS205" s="560" t="str">
        <f t="shared" si="86"/>
        <v/>
      </c>
      <c r="AT205" s="561" t="str">
        <f t="shared" si="102"/>
        <v/>
      </c>
      <c r="AU205" s="561" t="str">
        <f t="shared" si="103"/>
        <v/>
      </c>
      <c r="AV205" s="444"/>
      <c r="AW205" s="558" t="str">
        <f t="shared" si="108"/>
        <v/>
      </c>
      <c r="AX205" s="557" t="str">
        <f t="shared" si="109"/>
        <v/>
      </c>
      <c r="AY205" s="557" t="str">
        <f t="shared" si="110"/>
        <v/>
      </c>
      <c r="AZ205" s="444"/>
      <c r="BA205" s="562" t="str">
        <f t="shared" si="83"/>
        <v/>
      </c>
      <c r="BB205" s="445"/>
      <c r="BC205" s="563" t="str">
        <f t="shared" si="90"/>
        <v/>
      </c>
      <c r="BD205" s="563" t="str">
        <f t="shared" si="90"/>
        <v/>
      </c>
      <c r="BE205" s="563" t="str">
        <f t="shared" si="90"/>
        <v/>
      </c>
      <c r="BF205" s="563" t="str">
        <f t="shared" si="90"/>
        <v/>
      </c>
      <c r="BG205" s="563" t="str">
        <f t="shared" si="90"/>
        <v/>
      </c>
      <c r="BH205" s="563" t="str">
        <f t="shared" si="90"/>
        <v/>
      </c>
      <c r="BI205" s="563" t="str">
        <f t="shared" si="90"/>
        <v/>
      </c>
      <c r="BJ205" s="563" t="str">
        <f t="shared" si="90"/>
        <v/>
      </c>
      <c r="BK205" s="563" t="str">
        <f t="shared" si="90"/>
        <v/>
      </c>
      <c r="BL205" s="563" t="str">
        <f t="shared" si="90"/>
        <v/>
      </c>
      <c r="BM205" s="563" t="str">
        <f t="shared" si="90"/>
        <v/>
      </c>
      <c r="BN205" s="563" t="str">
        <f t="shared" si="111"/>
        <v/>
      </c>
      <c r="BO205" s="563" t="str">
        <f t="shared" si="111"/>
        <v/>
      </c>
      <c r="BP205" s="563" t="str">
        <f t="shared" si="111"/>
        <v/>
      </c>
      <c r="BQ205" s="563" t="str">
        <f t="shared" si="104"/>
        <v/>
      </c>
      <c r="BR205" s="563" t="str">
        <f t="shared" si="104"/>
        <v/>
      </c>
      <c r="BS205" s="563" t="str">
        <f t="shared" si="104"/>
        <v/>
      </c>
      <c r="BT205" s="563" t="str">
        <f t="shared" si="104"/>
        <v/>
      </c>
      <c r="BU205" s="563" t="str">
        <f t="shared" si="105"/>
        <v/>
      </c>
      <c r="BV205" s="563" t="str">
        <f t="shared" si="105"/>
        <v/>
      </c>
      <c r="BW205" s="563" t="str">
        <f t="shared" si="105"/>
        <v/>
      </c>
      <c r="BX205" s="563" t="str">
        <f t="shared" si="105"/>
        <v/>
      </c>
      <c r="BY205" s="563" t="str">
        <f t="shared" si="106"/>
        <v/>
      </c>
      <c r="BZ205" s="563" t="str">
        <f t="shared" si="106"/>
        <v/>
      </c>
      <c r="CA205" s="563" t="str">
        <f t="shared" si="106"/>
        <v/>
      </c>
      <c r="CB205" s="563" t="str">
        <f t="shared" si="106"/>
        <v/>
      </c>
      <c r="CC205" s="563" t="str">
        <f t="shared" si="107"/>
        <v/>
      </c>
      <c r="CD205" s="563" t="str">
        <f t="shared" si="107"/>
        <v/>
      </c>
      <c r="CE205" s="563" t="str">
        <f t="shared" si="107"/>
        <v/>
      </c>
      <c r="CF205" s="563" t="str">
        <f t="shared" si="107"/>
        <v/>
      </c>
      <c r="CG205" s="563" t="str">
        <f t="shared" si="90"/>
        <v/>
      </c>
      <c r="CH205" s="445"/>
      <c r="CI205" s="563" t="str">
        <f t="shared" si="88"/>
        <v/>
      </c>
      <c r="CJ205" s="563" t="str">
        <f t="shared" si="85"/>
        <v/>
      </c>
      <c r="CK205" s="563" t="str">
        <f t="shared" si="85"/>
        <v/>
      </c>
      <c r="CL205" s="563" t="str">
        <f t="shared" si="85"/>
        <v xml:space="preserve">
</v>
      </c>
      <c r="CM205" s="563" t="str">
        <f t="shared" si="85"/>
        <v xml:space="preserve">
</v>
      </c>
      <c r="CN205" s="563" t="str">
        <f t="shared" si="85"/>
        <v xml:space="preserve">
</v>
      </c>
      <c r="CO205" s="445"/>
      <c r="CP205" s="445"/>
      <c r="CQ205" s="445"/>
      <c r="CR205" s="445"/>
      <c r="CS205" s="445"/>
      <c r="CT205" s="445"/>
      <c r="CU205" s="445"/>
      <c r="CV205" s="445"/>
      <c r="CW205" s="445"/>
      <c r="CX205" s="445"/>
      <c r="CY205" s="445"/>
      <c r="CZ205" s="445"/>
      <c r="DA205" s="445"/>
      <c r="DB205" s="445"/>
      <c r="DC205" s="445"/>
      <c r="DD205" s="445"/>
      <c r="DE205" s="445"/>
      <c r="DF205" s="445"/>
      <c r="DG205" s="445"/>
      <c r="DH205" s="445"/>
      <c r="DI205" s="445"/>
      <c r="DJ205" s="445"/>
      <c r="DK205" s="445"/>
      <c r="DL205" s="445"/>
      <c r="DM205" s="445"/>
      <c r="DN205" s="445"/>
      <c r="DO205" s="445"/>
      <c r="DP205" s="445"/>
      <c r="DQ205" s="445"/>
      <c r="DR205" s="445"/>
      <c r="DS205" s="445"/>
      <c r="DT205" s="445"/>
      <c r="DU205" s="445"/>
      <c r="DV205" s="445"/>
      <c r="DW205" s="445"/>
      <c r="DX205" s="445"/>
      <c r="DY205" s="445"/>
      <c r="DZ205" s="445"/>
      <c r="EA205" s="445"/>
      <c r="EB205" s="445"/>
      <c r="EC205" s="445"/>
      <c r="ED205" s="445"/>
      <c r="EE205" s="445"/>
      <c r="EF205" s="445"/>
      <c r="EG205" s="445"/>
      <c r="EH205" s="445"/>
      <c r="EI205" s="445"/>
      <c r="EJ205" s="445"/>
      <c r="EK205" s="445"/>
      <c r="EL205" s="445"/>
      <c r="EM205" s="445"/>
      <c r="EN205" s="445"/>
      <c r="EO205" s="445"/>
      <c r="EP205" s="445"/>
      <c r="EQ205" s="445"/>
      <c r="ER205" s="445"/>
      <c r="ES205" s="445"/>
      <c r="ET205" s="445"/>
      <c r="EU205" s="445"/>
      <c r="EV205" s="445"/>
      <c r="EW205" s="445"/>
      <c r="EX205" s="445"/>
      <c r="EY205" s="445"/>
      <c r="EZ205" s="445"/>
      <c r="FA205" s="445"/>
      <c r="FB205" s="445"/>
    </row>
    <row r="206" spans="1:158" s="463" customFormat="1" ht="55.2" hidden="1" customHeight="1">
      <c r="A206" s="659"/>
      <c r="B206" s="520"/>
      <c r="C206" s="520"/>
      <c r="D206" s="519"/>
      <c r="E206" s="520"/>
      <c r="F206" s="520"/>
      <c r="G206" s="520"/>
      <c r="H206" s="520"/>
      <c r="I206" s="520"/>
      <c r="J206" s="520"/>
      <c r="K206" s="520"/>
      <c r="L206" s="520"/>
      <c r="M206" s="520"/>
      <c r="N206" s="520"/>
      <c r="O206" s="520"/>
      <c r="P206" s="520"/>
      <c r="Q206" s="520"/>
      <c r="R206" s="520"/>
      <c r="S206" s="520"/>
      <c r="T206" s="520"/>
      <c r="U206" s="520"/>
      <c r="V206" s="520"/>
      <c r="W206" s="520"/>
      <c r="X206" s="520"/>
      <c r="Y206" s="520"/>
      <c r="Z206" s="520"/>
      <c r="AA206" s="520"/>
      <c r="AB206" s="520"/>
      <c r="AC206" s="520"/>
      <c r="AD206" s="432"/>
      <c r="AE206" s="431"/>
      <c r="AF206" s="433"/>
      <c r="AG206" s="557" t="str">
        <f t="shared" si="91"/>
        <v/>
      </c>
      <c r="AH206" s="558" t="str">
        <f t="shared" si="92"/>
        <v/>
      </c>
      <c r="AI206" s="558" t="str">
        <f t="shared" si="93"/>
        <v/>
      </c>
      <c r="AJ206" s="558" t="str">
        <f t="shared" si="94"/>
        <v/>
      </c>
      <c r="AK206" s="558" t="str">
        <f t="shared" si="95"/>
        <v/>
      </c>
      <c r="AL206" s="558" t="str">
        <f t="shared" si="96"/>
        <v/>
      </c>
      <c r="AM206" s="558" t="str">
        <f t="shared" si="97"/>
        <v/>
      </c>
      <c r="AN206" s="558" t="str">
        <f t="shared" si="98"/>
        <v/>
      </c>
      <c r="AO206" s="557" t="str">
        <f t="shared" si="99"/>
        <v/>
      </c>
      <c r="AP206" s="557" t="str">
        <f t="shared" si="100"/>
        <v/>
      </c>
      <c r="AQ206" s="445"/>
      <c r="AR206" s="559" t="str">
        <f t="shared" si="101"/>
        <v/>
      </c>
      <c r="AS206" s="560" t="str">
        <f t="shared" si="86"/>
        <v/>
      </c>
      <c r="AT206" s="561" t="str">
        <f t="shared" si="102"/>
        <v/>
      </c>
      <c r="AU206" s="561" t="str">
        <f t="shared" si="103"/>
        <v/>
      </c>
      <c r="AV206" s="444"/>
      <c r="AW206" s="558" t="str">
        <f t="shared" si="108"/>
        <v/>
      </c>
      <c r="AX206" s="557" t="str">
        <f t="shared" si="109"/>
        <v/>
      </c>
      <c r="AY206" s="557" t="str">
        <f t="shared" si="110"/>
        <v/>
      </c>
      <c r="AZ206" s="444"/>
      <c r="BA206" s="562" t="str">
        <f t="shared" si="83"/>
        <v/>
      </c>
      <c r="BB206" s="445"/>
      <c r="BC206" s="563" t="str">
        <f t="shared" si="90"/>
        <v/>
      </c>
      <c r="BD206" s="563" t="str">
        <f t="shared" si="90"/>
        <v/>
      </c>
      <c r="BE206" s="563" t="str">
        <f t="shared" si="90"/>
        <v/>
      </c>
      <c r="BF206" s="563" t="str">
        <f t="shared" si="90"/>
        <v/>
      </c>
      <c r="BG206" s="563" t="str">
        <f t="shared" si="90"/>
        <v/>
      </c>
      <c r="BH206" s="563" t="str">
        <f t="shared" si="90"/>
        <v/>
      </c>
      <c r="BI206" s="563" t="str">
        <f t="shared" si="90"/>
        <v/>
      </c>
      <c r="BJ206" s="563" t="str">
        <f t="shared" si="90"/>
        <v/>
      </c>
      <c r="BK206" s="563" t="str">
        <f t="shared" si="90"/>
        <v/>
      </c>
      <c r="BL206" s="563" t="str">
        <f t="shared" si="90"/>
        <v/>
      </c>
      <c r="BM206" s="563" t="str">
        <f t="shared" si="90"/>
        <v/>
      </c>
      <c r="BN206" s="563" t="str">
        <f t="shared" si="111"/>
        <v/>
      </c>
      <c r="BO206" s="563" t="str">
        <f t="shared" si="111"/>
        <v/>
      </c>
      <c r="BP206" s="563" t="str">
        <f t="shared" si="111"/>
        <v/>
      </c>
      <c r="BQ206" s="563" t="str">
        <f t="shared" si="104"/>
        <v/>
      </c>
      <c r="BR206" s="563" t="str">
        <f t="shared" si="104"/>
        <v/>
      </c>
      <c r="BS206" s="563" t="str">
        <f t="shared" si="104"/>
        <v/>
      </c>
      <c r="BT206" s="563" t="str">
        <f t="shared" si="104"/>
        <v/>
      </c>
      <c r="BU206" s="563" t="str">
        <f t="shared" si="105"/>
        <v/>
      </c>
      <c r="BV206" s="563" t="str">
        <f t="shared" si="105"/>
        <v/>
      </c>
      <c r="BW206" s="563" t="str">
        <f t="shared" si="105"/>
        <v/>
      </c>
      <c r="BX206" s="563" t="str">
        <f t="shared" si="105"/>
        <v/>
      </c>
      <c r="BY206" s="563" t="str">
        <f t="shared" si="106"/>
        <v/>
      </c>
      <c r="BZ206" s="563" t="str">
        <f t="shared" si="106"/>
        <v/>
      </c>
      <c r="CA206" s="563" t="str">
        <f t="shared" si="106"/>
        <v/>
      </c>
      <c r="CB206" s="563" t="str">
        <f t="shared" si="106"/>
        <v/>
      </c>
      <c r="CC206" s="563" t="str">
        <f t="shared" si="107"/>
        <v/>
      </c>
      <c r="CD206" s="563" t="str">
        <f t="shared" si="107"/>
        <v/>
      </c>
      <c r="CE206" s="563" t="str">
        <f t="shared" si="107"/>
        <v/>
      </c>
      <c r="CF206" s="563" t="str">
        <f t="shared" si="107"/>
        <v/>
      </c>
      <c r="CG206" s="563" t="str">
        <f t="shared" si="90"/>
        <v/>
      </c>
      <c r="CH206" s="445"/>
      <c r="CI206" s="563" t="str">
        <f t="shared" si="88"/>
        <v/>
      </c>
      <c r="CJ206" s="563" t="str">
        <f t="shared" si="85"/>
        <v/>
      </c>
      <c r="CK206" s="563" t="str">
        <f t="shared" si="85"/>
        <v/>
      </c>
      <c r="CL206" s="563" t="str">
        <f t="shared" si="85"/>
        <v xml:space="preserve">
</v>
      </c>
      <c r="CM206" s="563" t="str">
        <f t="shared" si="85"/>
        <v xml:space="preserve">
</v>
      </c>
      <c r="CN206" s="563" t="str">
        <f t="shared" si="85"/>
        <v xml:space="preserve">
</v>
      </c>
      <c r="CO206" s="444"/>
      <c r="CP206" s="444"/>
      <c r="CQ206" s="444"/>
      <c r="CR206" s="444"/>
      <c r="CS206" s="444"/>
      <c r="CT206" s="444"/>
      <c r="CU206" s="444"/>
      <c r="CV206" s="444"/>
      <c r="CW206" s="444"/>
      <c r="CX206" s="444"/>
      <c r="CY206" s="444"/>
      <c r="CZ206" s="444"/>
      <c r="DA206" s="444"/>
      <c r="DB206" s="444"/>
      <c r="DC206" s="444"/>
      <c r="DD206" s="444"/>
      <c r="DE206" s="444"/>
      <c r="DF206" s="444"/>
      <c r="DG206" s="444"/>
      <c r="DH206" s="444"/>
      <c r="DI206" s="444"/>
      <c r="DJ206" s="444"/>
      <c r="DK206" s="444"/>
      <c r="DL206" s="444"/>
      <c r="DM206" s="444"/>
      <c r="DN206" s="444"/>
      <c r="DO206" s="444"/>
      <c r="DP206" s="444"/>
      <c r="DQ206" s="444"/>
      <c r="DR206" s="444"/>
      <c r="DS206" s="444"/>
      <c r="DT206" s="444"/>
      <c r="DU206" s="444"/>
      <c r="DV206" s="444"/>
      <c r="DW206" s="444"/>
      <c r="DX206" s="444"/>
      <c r="DY206" s="444"/>
      <c r="DZ206" s="444"/>
      <c r="EA206" s="444"/>
      <c r="EB206" s="444"/>
      <c r="EC206" s="444"/>
      <c r="ED206" s="444"/>
      <c r="EE206" s="444"/>
      <c r="EF206" s="444"/>
      <c r="EG206" s="444"/>
      <c r="EH206" s="444"/>
      <c r="EI206" s="444"/>
      <c r="EJ206" s="444"/>
      <c r="EK206" s="444"/>
      <c r="EL206" s="444"/>
      <c r="EM206" s="444"/>
      <c r="EN206" s="444"/>
      <c r="EO206" s="444"/>
      <c r="EP206" s="444"/>
      <c r="EQ206" s="444"/>
      <c r="ER206" s="444"/>
      <c r="ES206" s="444"/>
      <c r="ET206" s="444"/>
      <c r="EU206" s="444"/>
      <c r="EV206" s="444"/>
      <c r="EW206" s="444"/>
      <c r="EX206" s="444"/>
      <c r="EY206" s="444"/>
      <c r="EZ206" s="444"/>
      <c r="FA206" s="444"/>
      <c r="FB206" s="444"/>
    </row>
    <row r="207" spans="1:158" s="434" customFormat="1" ht="55.2" hidden="1" customHeight="1">
      <c r="A207" s="659"/>
      <c r="B207" s="520"/>
      <c r="C207" s="520"/>
      <c r="D207" s="519"/>
      <c r="E207" s="520"/>
      <c r="F207" s="520"/>
      <c r="G207" s="520"/>
      <c r="H207" s="520"/>
      <c r="I207" s="520"/>
      <c r="J207" s="520"/>
      <c r="K207" s="520"/>
      <c r="L207" s="520"/>
      <c r="M207" s="520"/>
      <c r="N207" s="520"/>
      <c r="O207" s="520"/>
      <c r="P207" s="520"/>
      <c r="Q207" s="520"/>
      <c r="R207" s="520"/>
      <c r="S207" s="520"/>
      <c r="T207" s="520"/>
      <c r="U207" s="520"/>
      <c r="V207" s="520"/>
      <c r="W207" s="520"/>
      <c r="X207" s="520"/>
      <c r="Y207" s="520"/>
      <c r="Z207" s="520"/>
      <c r="AA207" s="520"/>
      <c r="AB207" s="520"/>
      <c r="AC207" s="520"/>
      <c r="AD207" s="432"/>
      <c r="AE207" s="431"/>
      <c r="AF207" s="433"/>
      <c r="AG207" s="557" t="str">
        <f t="shared" si="91"/>
        <v/>
      </c>
      <c r="AH207" s="558" t="str">
        <f t="shared" si="92"/>
        <v/>
      </c>
      <c r="AI207" s="558" t="str">
        <f t="shared" si="93"/>
        <v/>
      </c>
      <c r="AJ207" s="558" t="str">
        <f t="shared" si="94"/>
        <v/>
      </c>
      <c r="AK207" s="558" t="str">
        <f t="shared" si="95"/>
        <v/>
      </c>
      <c r="AL207" s="558" t="str">
        <f t="shared" si="96"/>
        <v/>
      </c>
      <c r="AM207" s="558" t="str">
        <f t="shared" si="97"/>
        <v/>
      </c>
      <c r="AN207" s="558" t="str">
        <f t="shared" si="98"/>
        <v/>
      </c>
      <c r="AO207" s="557" t="str">
        <f t="shared" si="99"/>
        <v/>
      </c>
      <c r="AP207" s="557" t="str">
        <f t="shared" si="100"/>
        <v/>
      </c>
      <c r="AQ207" s="445"/>
      <c r="AR207" s="559" t="str">
        <f t="shared" si="101"/>
        <v/>
      </c>
      <c r="AS207" s="560" t="str">
        <f t="shared" si="86"/>
        <v/>
      </c>
      <c r="AT207" s="561" t="str">
        <f t="shared" si="102"/>
        <v/>
      </c>
      <c r="AU207" s="561" t="str">
        <f t="shared" si="103"/>
        <v/>
      </c>
      <c r="AV207" s="444"/>
      <c r="AW207" s="558" t="str">
        <f t="shared" si="108"/>
        <v/>
      </c>
      <c r="AX207" s="557" t="str">
        <f t="shared" si="109"/>
        <v/>
      </c>
      <c r="AY207" s="557" t="str">
        <f t="shared" si="110"/>
        <v/>
      </c>
      <c r="AZ207" s="444"/>
      <c r="BA207" s="562" t="str">
        <f t="shared" si="83"/>
        <v/>
      </c>
      <c r="BB207" s="445"/>
      <c r="BC207" s="563" t="str">
        <f t="shared" si="90"/>
        <v/>
      </c>
      <c r="BD207" s="563" t="str">
        <f t="shared" si="90"/>
        <v/>
      </c>
      <c r="BE207" s="563" t="str">
        <f t="shared" si="90"/>
        <v/>
      </c>
      <c r="BF207" s="563" t="str">
        <f t="shared" si="90"/>
        <v/>
      </c>
      <c r="BG207" s="563" t="str">
        <f t="shared" si="90"/>
        <v/>
      </c>
      <c r="BH207" s="563" t="str">
        <f t="shared" si="90"/>
        <v/>
      </c>
      <c r="BI207" s="563" t="str">
        <f t="shared" si="90"/>
        <v/>
      </c>
      <c r="BJ207" s="563" t="str">
        <f t="shared" si="90"/>
        <v/>
      </c>
      <c r="BK207" s="563" t="str">
        <f t="shared" si="90"/>
        <v/>
      </c>
      <c r="BL207" s="563" t="str">
        <f t="shared" si="90"/>
        <v/>
      </c>
      <c r="BM207" s="563" t="str">
        <f t="shared" si="90"/>
        <v/>
      </c>
      <c r="BN207" s="563" t="str">
        <f t="shared" si="111"/>
        <v/>
      </c>
      <c r="BO207" s="563" t="str">
        <f t="shared" si="111"/>
        <v/>
      </c>
      <c r="BP207" s="563" t="str">
        <f t="shared" si="111"/>
        <v/>
      </c>
      <c r="BQ207" s="563" t="str">
        <f t="shared" si="104"/>
        <v/>
      </c>
      <c r="BR207" s="563" t="str">
        <f t="shared" si="104"/>
        <v/>
      </c>
      <c r="BS207" s="563" t="str">
        <f t="shared" si="104"/>
        <v/>
      </c>
      <c r="BT207" s="563" t="str">
        <f t="shared" si="104"/>
        <v/>
      </c>
      <c r="BU207" s="563" t="str">
        <f t="shared" si="105"/>
        <v/>
      </c>
      <c r="BV207" s="563" t="str">
        <f t="shared" si="105"/>
        <v/>
      </c>
      <c r="BW207" s="563" t="str">
        <f t="shared" si="105"/>
        <v/>
      </c>
      <c r="BX207" s="563" t="str">
        <f t="shared" si="105"/>
        <v/>
      </c>
      <c r="BY207" s="563" t="str">
        <f t="shared" si="106"/>
        <v/>
      </c>
      <c r="BZ207" s="563" t="str">
        <f t="shared" si="106"/>
        <v/>
      </c>
      <c r="CA207" s="563" t="str">
        <f t="shared" si="106"/>
        <v/>
      </c>
      <c r="CB207" s="563" t="str">
        <f t="shared" si="106"/>
        <v/>
      </c>
      <c r="CC207" s="563" t="str">
        <f t="shared" si="107"/>
        <v/>
      </c>
      <c r="CD207" s="563" t="str">
        <f t="shared" si="107"/>
        <v/>
      </c>
      <c r="CE207" s="563" t="str">
        <f t="shared" si="107"/>
        <v/>
      </c>
      <c r="CF207" s="563" t="str">
        <f t="shared" si="107"/>
        <v/>
      </c>
      <c r="CG207" s="563" t="str">
        <f t="shared" si="90"/>
        <v/>
      </c>
      <c r="CH207" s="445"/>
      <c r="CI207" s="563" t="str">
        <f t="shared" si="88"/>
        <v/>
      </c>
      <c r="CJ207" s="563" t="str">
        <f t="shared" si="85"/>
        <v/>
      </c>
      <c r="CK207" s="563" t="str">
        <f t="shared" si="85"/>
        <v/>
      </c>
      <c r="CL207" s="563" t="str">
        <f t="shared" si="85"/>
        <v xml:space="preserve">
</v>
      </c>
      <c r="CM207" s="563" t="str">
        <f t="shared" si="85"/>
        <v xml:space="preserve">
</v>
      </c>
      <c r="CN207" s="563" t="str">
        <f t="shared" si="85"/>
        <v xml:space="preserve">
</v>
      </c>
      <c r="CO207" s="445"/>
      <c r="CP207" s="445"/>
      <c r="CQ207" s="445"/>
      <c r="CR207" s="445"/>
      <c r="CS207" s="445"/>
      <c r="CT207" s="445"/>
      <c r="CU207" s="445"/>
      <c r="CV207" s="445"/>
      <c r="CW207" s="445"/>
      <c r="CX207" s="445"/>
      <c r="CY207" s="445"/>
      <c r="CZ207" s="445"/>
      <c r="DA207" s="445"/>
      <c r="DB207" s="445"/>
      <c r="DC207" s="445"/>
      <c r="DD207" s="445"/>
      <c r="DE207" s="445"/>
      <c r="DF207" s="445"/>
      <c r="DG207" s="445"/>
      <c r="DH207" s="445"/>
      <c r="DI207" s="445"/>
      <c r="DJ207" s="445"/>
      <c r="DK207" s="445"/>
      <c r="DL207" s="445"/>
      <c r="DM207" s="445"/>
      <c r="DN207" s="445"/>
      <c r="DO207" s="445"/>
      <c r="DP207" s="445"/>
      <c r="DQ207" s="445"/>
      <c r="DR207" s="445"/>
      <c r="DS207" s="445"/>
      <c r="DT207" s="445"/>
      <c r="DU207" s="445"/>
      <c r="DV207" s="445"/>
      <c r="DW207" s="445"/>
      <c r="DX207" s="445"/>
      <c r="DY207" s="445"/>
      <c r="DZ207" s="445"/>
      <c r="EA207" s="445"/>
      <c r="EB207" s="445"/>
      <c r="EC207" s="445"/>
      <c r="ED207" s="445"/>
      <c r="EE207" s="445"/>
      <c r="EF207" s="445"/>
      <c r="EG207" s="445"/>
      <c r="EH207" s="445"/>
      <c r="EI207" s="445"/>
      <c r="EJ207" s="445"/>
      <c r="EK207" s="445"/>
      <c r="EL207" s="445"/>
      <c r="EM207" s="445"/>
      <c r="EN207" s="445"/>
      <c r="EO207" s="445"/>
      <c r="EP207" s="445"/>
      <c r="EQ207" s="445"/>
      <c r="ER207" s="445"/>
      <c r="ES207" s="445"/>
      <c r="ET207" s="445"/>
      <c r="EU207" s="445"/>
      <c r="EV207" s="445"/>
      <c r="EW207" s="445"/>
      <c r="EX207" s="445"/>
      <c r="EY207" s="445"/>
      <c r="EZ207" s="445"/>
      <c r="FA207" s="445"/>
      <c r="FB207" s="445"/>
    </row>
    <row r="208" spans="1:158" s="434" customFormat="1" ht="55.2" hidden="1" customHeight="1">
      <c r="A208" s="659"/>
      <c r="B208" s="520"/>
      <c r="C208" s="520"/>
      <c r="D208" s="519"/>
      <c r="E208" s="520"/>
      <c r="F208" s="520"/>
      <c r="G208" s="520"/>
      <c r="H208" s="520"/>
      <c r="I208" s="520"/>
      <c r="J208" s="520"/>
      <c r="K208" s="520"/>
      <c r="L208" s="520"/>
      <c r="M208" s="520"/>
      <c r="N208" s="520"/>
      <c r="O208" s="520"/>
      <c r="P208" s="520"/>
      <c r="Q208" s="520"/>
      <c r="R208" s="520"/>
      <c r="S208" s="520"/>
      <c r="T208" s="520"/>
      <c r="U208" s="520"/>
      <c r="V208" s="520"/>
      <c r="W208" s="520"/>
      <c r="X208" s="520"/>
      <c r="Y208" s="520"/>
      <c r="Z208" s="520"/>
      <c r="AA208" s="520"/>
      <c r="AB208" s="520"/>
      <c r="AC208" s="520"/>
      <c r="AD208" s="432"/>
      <c r="AE208" s="431"/>
      <c r="AF208" s="433"/>
      <c r="AG208" s="557" t="str">
        <f t="shared" si="91"/>
        <v/>
      </c>
      <c r="AH208" s="558" t="str">
        <f t="shared" si="92"/>
        <v/>
      </c>
      <c r="AI208" s="558" t="str">
        <f t="shared" si="93"/>
        <v/>
      </c>
      <c r="AJ208" s="558" t="str">
        <f t="shared" si="94"/>
        <v/>
      </c>
      <c r="AK208" s="558" t="str">
        <f t="shared" si="95"/>
        <v/>
      </c>
      <c r="AL208" s="558" t="str">
        <f t="shared" si="96"/>
        <v/>
      </c>
      <c r="AM208" s="558" t="str">
        <f t="shared" si="97"/>
        <v/>
      </c>
      <c r="AN208" s="558" t="str">
        <f t="shared" si="98"/>
        <v/>
      </c>
      <c r="AO208" s="557" t="str">
        <f t="shared" si="99"/>
        <v/>
      </c>
      <c r="AP208" s="557" t="str">
        <f t="shared" si="100"/>
        <v/>
      </c>
      <c r="AQ208" s="445"/>
      <c r="AR208" s="559" t="str">
        <f t="shared" si="101"/>
        <v/>
      </c>
      <c r="AS208" s="560" t="str">
        <f t="shared" si="86"/>
        <v/>
      </c>
      <c r="AT208" s="561" t="str">
        <f t="shared" si="102"/>
        <v/>
      </c>
      <c r="AU208" s="561" t="str">
        <f t="shared" si="103"/>
        <v/>
      </c>
      <c r="AV208" s="444"/>
      <c r="AW208" s="558" t="str">
        <f t="shared" si="108"/>
        <v/>
      </c>
      <c r="AX208" s="557" t="str">
        <f t="shared" si="109"/>
        <v/>
      </c>
      <c r="AY208" s="557" t="str">
        <f t="shared" si="110"/>
        <v/>
      </c>
      <c r="AZ208" s="444"/>
      <c r="BA208" s="562" t="str">
        <f t="shared" ref="BA208:BA214" si="112">IF(K208="","",J208&amp;"-"&amp;K208)</f>
        <v/>
      </c>
      <c r="BB208" s="445"/>
      <c r="BC208" s="563" t="str">
        <f t="shared" si="90"/>
        <v/>
      </c>
      <c r="BD208" s="563" t="str">
        <f t="shared" si="90"/>
        <v/>
      </c>
      <c r="BE208" s="563" t="str">
        <f t="shared" si="90"/>
        <v/>
      </c>
      <c r="BF208" s="563" t="str">
        <f t="shared" si="90"/>
        <v/>
      </c>
      <c r="BG208" s="563" t="str">
        <f t="shared" si="90"/>
        <v/>
      </c>
      <c r="BH208" s="563" t="str">
        <f t="shared" si="90"/>
        <v/>
      </c>
      <c r="BI208" s="563" t="str">
        <f t="shared" si="90"/>
        <v/>
      </c>
      <c r="BJ208" s="563" t="str">
        <f t="shared" si="90"/>
        <v/>
      </c>
      <c r="BK208" s="563" t="str">
        <f t="shared" si="90"/>
        <v/>
      </c>
      <c r="BL208" s="563" t="str">
        <f t="shared" si="90"/>
        <v/>
      </c>
      <c r="BM208" s="563" t="str">
        <f t="shared" si="90"/>
        <v/>
      </c>
      <c r="BN208" s="563" t="str">
        <f t="shared" si="111"/>
        <v/>
      </c>
      <c r="BO208" s="563" t="str">
        <f t="shared" si="111"/>
        <v/>
      </c>
      <c r="BP208" s="563" t="str">
        <f t="shared" si="111"/>
        <v/>
      </c>
      <c r="BQ208" s="563" t="str">
        <f t="shared" si="104"/>
        <v/>
      </c>
      <c r="BR208" s="563" t="str">
        <f t="shared" si="104"/>
        <v/>
      </c>
      <c r="BS208" s="563" t="str">
        <f t="shared" si="104"/>
        <v/>
      </c>
      <c r="BT208" s="563" t="str">
        <f t="shared" si="104"/>
        <v/>
      </c>
      <c r="BU208" s="563" t="str">
        <f t="shared" si="105"/>
        <v/>
      </c>
      <c r="BV208" s="563" t="str">
        <f t="shared" si="105"/>
        <v/>
      </c>
      <c r="BW208" s="563" t="str">
        <f t="shared" si="105"/>
        <v/>
      </c>
      <c r="BX208" s="563" t="str">
        <f t="shared" si="105"/>
        <v/>
      </c>
      <c r="BY208" s="563" t="str">
        <f t="shared" si="106"/>
        <v/>
      </c>
      <c r="BZ208" s="563" t="str">
        <f t="shared" si="106"/>
        <v/>
      </c>
      <c r="CA208" s="563" t="str">
        <f t="shared" si="106"/>
        <v/>
      </c>
      <c r="CB208" s="563" t="str">
        <f t="shared" si="106"/>
        <v/>
      </c>
      <c r="CC208" s="563" t="str">
        <f t="shared" si="107"/>
        <v/>
      </c>
      <c r="CD208" s="563" t="str">
        <f t="shared" si="107"/>
        <v/>
      </c>
      <c r="CE208" s="563" t="str">
        <f t="shared" si="107"/>
        <v/>
      </c>
      <c r="CF208" s="563" t="str">
        <f t="shared" si="107"/>
        <v/>
      </c>
      <c r="CG208" s="563" t="str">
        <f t="shared" si="90"/>
        <v/>
      </c>
      <c r="CH208" s="445"/>
      <c r="CI208" s="563" t="str">
        <f t="shared" si="88"/>
        <v/>
      </c>
      <c r="CJ208" s="563" t="str">
        <f t="shared" si="85"/>
        <v/>
      </c>
      <c r="CK208" s="563" t="str">
        <f t="shared" si="85"/>
        <v/>
      </c>
      <c r="CL208" s="563" t="str">
        <f t="shared" si="85"/>
        <v xml:space="preserve">
</v>
      </c>
      <c r="CM208" s="563" t="str">
        <f t="shared" si="85"/>
        <v xml:space="preserve">
</v>
      </c>
      <c r="CN208" s="563" t="str">
        <f t="shared" si="85"/>
        <v xml:space="preserve">
</v>
      </c>
      <c r="CO208" s="445"/>
      <c r="CP208" s="445"/>
      <c r="CQ208" s="445"/>
      <c r="CR208" s="445"/>
      <c r="CS208" s="445"/>
      <c r="CT208" s="445"/>
      <c r="CU208" s="445"/>
      <c r="CV208" s="445"/>
      <c r="CW208" s="445"/>
      <c r="CX208" s="445"/>
      <c r="CY208" s="445"/>
      <c r="CZ208" s="445"/>
      <c r="DA208" s="445"/>
      <c r="DB208" s="445"/>
      <c r="DC208" s="445"/>
      <c r="DD208" s="445"/>
      <c r="DE208" s="445"/>
      <c r="DF208" s="445"/>
      <c r="DG208" s="445"/>
      <c r="DH208" s="445"/>
      <c r="DI208" s="445"/>
      <c r="DJ208" s="445"/>
      <c r="DK208" s="445"/>
      <c r="DL208" s="445"/>
      <c r="DM208" s="445"/>
      <c r="DN208" s="445"/>
      <c r="DO208" s="445"/>
      <c r="DP208" s="445"/>
      <c r="DQ208" s="445"/>
      <c r="DR208" s="445"/>
      <c r="DS208" s="445"/>
      <c r="DT208" s="445"/>
      <c r="DU208" s="445"/>
      <c r="DV208" s="445"/>
      <c r="DW208" s="445"/>
      <c r="DX208" s="445"/>
      <c r="DY208" s="445"/>
      <c r="DZ208" s="445"/>
      <c r="EA208" s="445"/>
      <c r="EB208" s="445"/>
      <c r="EC208" s="445"/>
      <c r="ED208" s="445"/>
      <c r="EE208" s="445"/>
      <c r="EF208" s="445"/>
      <c r="EG208" s="445"/>
      <c r="EH208" s="445"/>
      <c r="EI208" s="445"/>
      <c r="EJ208" s="445"/>
      <c r="EK208" s="445"/>
      <c r="EL208" s="445"/>
      <c r="EM208" s="445"/>
      <c r="EN208" s="445"/>
      <c r="EO208" s="445"/>
      <c r="EP208" s="445"/>
      <c r="EQ208" s="445"/>
      <c r="ER208" s="445"/>
      <c r="ES208" s="445"/>
      <c r="ET208" s="445"/>
      <c r="EU208" s="445"/>
      <c r="EV208" s="445"/>
      <c r="EW208" s="445"/>
      <c r="EX208" s="445"/>
      <c r="EY208" s="445"/>
      <c r="EZ208" s="445"/>
      <c r="FA208" s="445"/>
      <c r="FB208" s="445"/>
    </row>
    <row r="209" spans="1:158" s="434" customFormat="1" ht="55.2" hidden="1" customHeight="1">
      <c r="A209" s="659"/>
      <c r="B209" s="520"/>
      <c r="C209" s="520"/>
      <c r="D209" s="519"/>
      <c r="E209" s="520"/>
      <c r="F209" s="520"/>
      <c r="G209" s="520"/>
      <c r="H209" s="520"/>
      <c r="I209" s="520"/>
      <c r="J209" s="520"/>
      <c r="K209" s="520"/>
      <c r="L209" s="520"/>
      <c r="M209" s="520"/>
      <c r="N209" s="520"/>
      <c r="O209" s="520"/>
      <c r="P209" s="520"/>
      <c r="Q209" s="520"/>
      <c r="R209" s="520"/>
      <c r="S209" s="520"/>
      <c r="T209" s="520"/>
      <c r="U209" s="520"/>
      <c r="V209" s="520"/>
      <c r="W209" s="520"/>
      <c r="X209" s="520"/>
      <c r="Y209" s="520"/>
      <c r="Z209" s="520"/>
      <c r="AA209" s="520"/>
      <c r="AB209" s="520"/>
      <c r="AC209" s="520"/>
      <c r="AD209" s="432"/>
      <c r="AE209" s="431"/>
      <c r="AF209" s="433"/>
      <c r="AG209" s="557" t="str">
        <f t="shared" si="91"/>
        <v/>
      </c>
      <c r="AH209" s="558" t="str">
        <f t="shared" si="92"/>
        <v/>
      </c>
      <c r="AI209" s="558" t="str">
        <f t="shared" si="93"/>
        <v/>
      </c>
      <c r="AJ209" s="558" t="str">
        <f t="shared" si="94"/>
        <v/>
      </c>
      <c r="AK209" s="558" t="str">
        <f t="shared" si="95"/>
        <v/>
      </c>
      <c r="AL209" s="558" t="str">
        <f t="shared" si="96"/>
        <v/>
      </c>
      <c r="AM209" s="558" t="str">
        <f t="shared" si="97"/>
        <v/>
      </c>
      <c r="AN209" s="558" t="str">
        <f t="shared" si="98"/>
        <v/>
      </c>
      <c r="AO209" s="557" t="str">
        <f t="shared" si="99"/>
        <v/>
      </c>
      <c r="AP209" s="557" t="str">
        <f t="shared" si="100"/>
        <v/>
      </c>
      <c r="AQ209" s="445"/>
      <c r="AR209" s="559" t="str">
        <f t="shared" si="101"/>
        <v/>
      </c>
      <c r="AS209" s="560" t="str">
        <f t="shared" si="86"/>
        <v/>
      </c>
      <c r="AT209" s="561" t="str">
        <f t="shared" si="102"/>
        <v/>
      </c>
      <c r="AU209" s="561" t="str">
        <f t="shared" si="103"/>
        <v/>
      </c>
      <c r="AV209" s="444"/>
      <c r="AW209" s="558" t="str">
        <f t="shared" si="108"/>
        <v/>
      </c>
      <c r="AX209" s="557" t="str">
        <f t="shared" si="109"/>
        <v/>
      </c>
      <c r="AY209" s="557" t="str">
        <f t="shared" si="110"/>
        <v/>
      </c>
      <c r="AZ209" s="444"/>
      <c r="BA209" s="562" t="str">
        <f t="shared" si="112"/>
        <v/>
      </c>
      <c r="BB209" s="445"/>
      <c r="BC209" s="563" t="str">
        <f t="shared" si="90"/>
        <v/>
      </c>
      <c r="BD209" s="563" t="str">
        <f t="shared" si="90"/>
        <v/>
      </c>
      <c r="BE209" s="563" t="str">
        <f t="shared" si="90"/>
        <v/>
      </c>
      <c r="BF209" s="563" t="str">
        <f t="shared" si="90"/>
        <v/>
      </c>
      <c r="BG209" s="563" t="str">
        <f t="shared" si="90"/>
        <v/>
      </c>
      <c r="BH209" s="563" t="str">
        <f t="shared" si="90"/>
        <v/>
      </c>
      <c r="BI209" s="563" t="str">
        <f t="shared" si="90"/>
        <v/>
      </c>
      <c r="BJ209" s="563" t="str">
        <f t="shared" si="90"/>
        <v/>
      </c>
      <c r="BK209" s="563" t="str">
        <f t="shared" si="90"/>
        <v/>
      </c>
      <c r="BL209" s="563" t="str">
        <f t="shared" si="90"/>
        <v/>
      </c>
      <c r="BM209" s="563" t="str">
        <f t="shared" si="90"/>
        <v/>
      </c>
      <c r="BN209" s="563" t="str">
        <f t="shared" si="111"/>
        <v/>
      </c>
      <c r="BO209" s="563" t="str">
        <f t="shared" si="111"/>
        <v/>
      </c>
      <c r="BP209" s="563" t="str">
        <f t="shared" si="111"/>
        <v/>
      </c>
      <c r="BQ209" s="563" t="str">
        <f t="shared" si="104"/>
        <v/>
      </c>
      <c r="BR209" s="563" t="str">
        <f t="shared" si="104"/>
        <v/>
      </c>
      <c r="BS209" s="563" t="str">
        <f t="shared" si="104"/>
        <v/>
      </c>
      <c r="BT209" s="563" t="str">
        <f t="shared" si="104"/>
        <v/>
      </c>
      <c r="BU209" s="563" t="str">
        <f t="shared" si="105"/>
        <v/>
      </c>
      <c r="BV209" s="563" t="str">
        <f t="shared" si="105"/>
        <v/>
      </c>
      <c r="BW209" s="563" t="str">
        <f t="shared" si="105"/>
        <v/>
      </c>
      <c r="BX209" s="563" t="str">
        <f t="shared" si="105"/>
        <v/>
      </c>
      <c r="BY209" s="563" t="str">
        <f t="shared" si="106"/>
        <v/>
      </c>
      <c r="BZ209" s="563" t="str">
        <f t="shared" si="106"/>
        <v/>
      </c>
      <c r="CA209" s="563" t="str">
        <f t="shared" si="106"/>
        <v/>
      </c>
      <c r="CB209" s="563" t="str">
        <f t="shared" si="106"/>
        <v/>
      </c>
      <c r="CC209" s="563" t="str">
        <f t="shared" si="107"/>
        <v/>
      </c>
      <c r="CD209" s="563" t="str">
        <f t="shared" si="107"/>
        <v/>
      </c>
      <c r="CE209" s="563" t="str">
        <f t="shared" si="107"/>
        <v/>
      </c>
      <c r="CF209" s="563" t="str">
        <f t="shared" si="107"/>
        <v/>
      </c>
      <c r="CG209" s="563" t="str">
        <f t="shared" si="90"/>
        <v/>
      </c>
      <c r="CH209" s="445"/>
      <c r="CI209" s="563" t="str">
        <f t="shared" si="88"/>
        <v/>
      </c>
      <c r="CJ209" s="563" t="str">
        <f t="shared" si="85"/>
        <v/>
      </c>
      <c r="CK209" s="563" t="str">
        <f t="shared" si="85"/>
        <v/>
      </c>
      <c r="CL209" s="563" t="str">
        <f t="shared" ref="CJ209:CN260" si="113">IF(CL$10=$BA209,IF($AB209="","","Complaint: "&amp;$AB209)&amp;CHAR(10)&amp;IF($AC209="","","Action Taken: "&amp;$AC209),"")</f>
        <v xml:space="preserve">
</v>
      </c>
      <c r="CM209" s="563" t="str">
        <f t="shared" si="113"/>
        <v xml:space="preserve">
</v>
      </c>
      <c r="CN209" s="563" t="str">
        <f t="shared" si="113"/>
        <v xml:space="preserve">
</v>
      </c>
      <c r="CO209" s="445"/>
      <c r="CP209" s="445"/>
      <c r="CQ209" s="445"/>
      <c r="CR209" s="445"/>
      <c r="CS209" s="445"/>
      <c r="CT209" s="445"/>
      <c r="CU209" s="445"/>
      <c r="CV209" s="445"/>
      <c r="CW209" s="445"/>
      <c r="CX209" s="445"/>
      <c r="CY209" s="445"/>
      <c r="CZ209" s="445"/>
      <c r="DA209" s="445"/>
      <c r="DB209" s="445"/>
      <c r="DC209" s="445"/>
      <c r="DD209" s="445"/>
      <c r="DE209" s="445"/>
      <c r="DF209" s="445"/>
      <c r="DG209" s="445"/>
      <c r="DH209" s="445"/>
      <c r="DI209" s="445"/>
      <c r="DJ209" s="445"/>
      <c r="DK209" s="445"/>
      <c r="DL209" s="445"/>
      <c r="DM209" s="445"/>
      <c r="DN209" s="445"/>
      <c r="DO209" s="445"/>
      <c r="DP209" s="445"/>
      <c r="DQ209" s="445"/>
      <c r="DR209" s="445"/>
      <c r="DS209" s="445"/>
      <c r="DT209" s="445"/>
      <c r="DU209" s="445"/>
      <c r="DV209" s="445"/>
      <c r="DW209" s="445"/>
      <c r="DX209" s="445"/>
      <c r="DY209" s="445"/>
      <c r="DZ209" s="445"/>
      <c r="EA209" s="445"/>
      <c r="EB209" s="445"/>
      <c r="EC209" s="445"/>
      <c r="ED209" s="445"/>
      <c r="EE209" s="445"/>
      <c r="EF209" s="445"/>
      <c r="EG209" s="445"/>
      <c r="EH209" s="445"/>
      <c r="EI209" s="445"/>
      <c r="EJ209" s="445"/>
      <c r="EK209" s="445"/>
      <c r="EL209" s="445"/>
      <c r="EM209" s="445"/>
      <c r="EN209" s="445"/>
      <c r="EO209" s="445"/>
      <c r="EP209" s="445"/>
      <c r="EQ209" s="445"/>
      <c r="ER209" s="445"/>
      <c r="ES209" s="445"/>
      <c r="ET209" s="445"/>
      <c r="EU209" s="445"/>
      <c r="EV209" s="445"/>
      <c r="EW209" s="445"/>
      <c r="EX209" s="445"/>
      <c r="EY209" s="445"/>
      <c r="EZ209" s="445"/>
      <c r="FA209" s="445"/>
      <c r="FB209" s="445"/>
    </row>
    <row r="210" spans="1:158" s="434" customFormat="1" ht="55.2" hidden="1" customHeight="1">
      <c r="A210" s="659"/>
      <c r="B210" s="520"/>
      <c r="C210" s="520"/>
      <c r="D210" s="519"/>
      <c r="E210" s="520"/>
      <c r="F210" s="520"/>
      <c r="G210" s="520"/>
      <c r="H210" s="520"/>
      <c r="I210" s="520"/>
      <c r="J210" s="520"/>
      <c r="K210" s="520"/>
      <c r="L210" s="520"/>
      <c r="M210" s="520"/>
      <c r="N210" s="520"/>
      <c r="O210" s="520"/>
      <c r="P210" s="520"/>
      <c r="Q210" s="520"/>
      <c r="R210" s="520"/>
      <c r="S210" s="520"/>
      <c r="T210" s="520"/>
      <c r="U210" s="520"/>
      <c r="V210" s="520"/>
      <c r="W210" s="520"/>
      <c r="X210" s="520"/>
      <c r="Y210" s="520"/>
      <c r="Z210" s="520"/>
      <c r="AA210" s="520"/>
      <c r="AB210" s="520"/>
      <c r="AC210" s="520"/>
      <c r="AD210" s="432"/>
      <c r="AE210" s="431"/>
      <c r="AF210" s="433"/>
      <c r="AG210" s="557" t="str">
        <f t="shared" si="91"/>
        <v/>
      </c>
      <c r="AH210" s="558" t="str">
        <f t="shared" si="92"/>
        <v/>
      </c>
      <c r="AI210" s="558" t="str">
        <f t="shared" si="93"/>
        <v/>
      </c>
      <c r="AJ210" s="558" t="str">
        <f t="shared" si="94"/>
        <v/>
      </c>
      <c r="AK210" s="558" t="str">
        <f t="shared" si="95"/>
        <v/>
      </c>
      <c r="AL210" s="558" t="str">
        <f t="shared" si="96"/>
        <v/>
      </c>
      <c r="AM210" s="558" t="str">
        <f t="shared" si="97"/>
        <v/>
      </c>
      <c r="AN210" s="558" t="str">
        <f t="shared" si="98"/>
        <v/>
      </c>
      <c r="AO210" s="557" t="str">
        <f t="shared" si="99"/>
        <v/>
      </c>
      <c r="AP210" s="557" t="str">
        <f t="shared" si="100"/>
        <v/>
      </c>
      <c r="AQ210" s="445"/>
      <c r="AR210" s="559" t="str">
        <f t="shared" si="101"/>
        <v/>
      </c>
      <c r="AS210" s="560" t="str">
        <f t="shared" si="86"/>
        <v/>
      </c>
      <c r="AT210" s="561" t="str">
        <f t="shared" si="102"/>
        <v/>
      </c>
      <c r="AU210" s="561" t="str">
        <f t="shared" si="103"/>
        <v/>
      </c>
      <c r="AV210" s="444"/>
      <c r="AW210" s="558" t="str">
        <f t="shared" si="108"/>
        <v/>
      </c>
      <c r="AX210" s="557" t="str">
        <f t="shared" si="109"/>
        <v/>
      </c>
      <c r="AY210" s="557" t="str">
        <f t="shared" si="110"/>
        <v/>
      </c>
      <c r="AZ210" s="444"/>
      <c r="BA210" s="562" t="str">
        <f t="shared" si="112"/>
        <v/>
      </c>
      <c r="BB210" s="445"/>
      <c r="BC210" s="563" t="str">
        <f t="shared" si="90"/>
        <v/>
      </c>
      <c r="BD210" s="563" t="str">
        <f t="shared" si="90"/>
        <v/>
      </c>
      <c r="BE210" s="563" t="str">
        <f t="shared" si="90"/>
        <v/>
      </c>
      <c r="BF210" s="563" t="str">
        <f t="shared" si="90"/>
        <v/>
      </c>
      <c r="BG210" s="563" t="str">
        <f t="shared" si="90"/>
        <v/>
      </c>
      <c r="BH210" s="563" t="str">
        <f t="shared" si="90"/>
        <v/>
      </c>
      <c r="BI210" s="563" t="str">
        <f t="shared" si="90"/>
        <v/>
      </c>
      <c r="BJ210" s="563" t="str">
        <f t="shared" si="90"/>
        <v/>
      </c>
      <c r="BK210" s="563" t="str">
        <f t="shared" si="90"/>
        <v/>
      </c>
      <c r="BL210" s="563" t="str">
        <f t="shared" si="90"/>
        <v/>
      </c>
      <c r="BM210" s="563" t="str">
        <f t="shared" si="90"/>
        <v/>
      </c>
      <c r="BN210" s="563" t="str">
        <f t="shared" si="111"/>
        <v/>
      </c>
      <c r="BO210" s="563" t="str">
        <f t="shared" si="111"/>
        <v/>
      </c>
      <c r="BP210" s="563" t="str">
        <f t="shared" si="111"/>
        <v/>
      </c>
      <c r="BQ210" s="563" t="str">
        <f t="shared" si="104"/>
        <v/>
      </c>
      <c r="BR210" s="563" t="str">
        <f t="shared" si="104"/>
        <v/>
      </c>
      <c r="BS210" s="563" t="str">
        <f t="shared" si="104"/>
        <v/>
      </c>
      <c r="BT210" s="563" t="str">
        <f t="shared" si="104"/>
        <v/>
      </c>
      <c r="BU210" s="563" t="str">
        <f t="shared" si="105"/>
        <v/>
      </c>
      <c r="BV210" s="563" t="str">
        <f t="shared" si="105"/>
        <v/>
      </c>
      <c r="BW210" s="563" t="str">
        <f t="shared" si="105"/>
        <v/>
      </c>
      <c r="BX210" s="563" t="str">
        <f t="shared" si="105"/>
        <v/>
      </c>
      <c r="BY210" s="563" t="str">
        <f t="shared" si="106"/>
        <v/>
      </c>
      <c r="BZ210" s="563" t="str">
        <f t="shared" si="106"/>
        <v/>
      </c>
      <c r="CA210" s="563" t="str">
        <f t="shared" si="106"/>
        <v/>
      </c>
      <c r="CB210" s="563" t="str">
        <f t="shared" si="106"/>
        <v/>
      </c>
      <c r="CC210" s="563" t="str">
        <f t="shared" si="107"/>
        <v/>
      </c>
      <c r="CD210" s="563" t="str">
        <f t="shared" si="107"/>
        <v/>
      </c>
      <c r="CE210" s="563" t="str">
        <f t="shared" si="107"/>
        <v/>
      </c>
      <c r="CF210" s="563" t="str">
        <f t="shared" si="107"/>
        <v/>
      </c>
      <c r="CG210" s="563" t="str">
        <f t="shared" si="90"/>
        <v/>
      </c>
      <c r="CH210" s="445"/>
      <c r="CI210" s="563" t="str">
        <f t="shared" si="88"/>
        <v/>
      </c>
      <c r="CJ210" s="563" t="str">
        <f t="shared" si="113"/>
        <v/>
      </c>
      <c r="CK210" s="563" t="str">
        <f t="shared" si="113"/>
        <v/>
      </c>
      <c r="CL210" s="563" t="str">
        <f t="shared" si="113"/>
        <v xml:space="preserve">
</v>
      </c>
      <c r="CM210" s="563" t="str">
        <f t="shared" si="113"/>
        <v xml:space="preserve">
</v>
      </c>
      <c r="CN210" s="563" t="str">
        <f t="shared" si="113"/>
        <v xml:space="preserve">
</v>
      </c>
      <c r="CO210" s="445"/>
      <c r="CP210" s="445"/>
      <c r="CQ210" s="445"/>
      <c r="CR210" s="445"/>
      <c r="CS210" s="445"/>
      <c r="CT210" s="445"/>
      <c r="CU210" s="445"/>
      <c r="CV210" s="445"/>
      <c r="CW210" s="445"/>
      <c r="CX210" s="445"/>
      <c r="CY210" s="445"/>
      <c r="CZ210" s="445"/>
      <c r="DA210" s="445"/>
      <c r="DB210" s="445"/>
      <c r="DC210" s="445"/>
      <c r="DD210" s="445"/>
      <c r="DE210" s="445"/>
      <c r="DF210" s="445"/>
      <c r="DG210" s="445"/>
      <c r="DH210" s="445"/>
      <c r="DI210" s="445"/>
      <c r="DJ210" s="445"/>
      <c r="DK210" s="445"/>
      <c r="DL210" s="445"/>
      <c r="DM210" s="445"/>
      <c r="DN210" s="445"/>
      <c r="DO210" s="445"/>
      <c r="DP210" s="445"/>
      <c r="DQ210" s="445"/>
      <c r="DR210" s="445"/>
      <c r="DS210" s="445"/>
      <c r="DT210" s="445"/>
      <c r="DU210" s="445"/>
      <c r="DV210" s="445"/>
      <c r="DW210" s="445"/>
      <c r="DX210" s="445"/>
      <c r="DY210" s="445"/>
      <c r="DZ210" s="445"/>
      <c r="EA210" s="445"/>
      <c r="EB210" s="445"/>
      <c r="EC210" s="445"/>
      <c r="ED210" s="445"/>
      <c r="EE210" s="445"/>
      <c r="EF210" s="445"/>
      <c r="EG210" s="445"/>
      <c r="EH210" s="445"/>
      <c r="EI210" s="445"/>
      <c r="EJ210" s="445"/>
      <c r="EK210" s="445"/>
      <c r="EL210" s="445"/>
      <c r="EM210" s="445"/>
      <c r="EN210" s="445"/>
      <c r="EO210" s="445"/>
      <c r="EP210" s="445"/>
      <c r="EQ210" s="445"/>
      <c r="ER210" s="445"/>
      <c r="ES210" s="445"/>
      <c r="ET210" s="445"/>
      <c r="EU210" s="445"/>
      <c r="EV210" s="445"/>
      <c r="EW210" s="445"/>
      <c r="EX210" s="445"/>
      <c r="EY210" s="445"/>
      <c r="EZ210" s="445"/>
      <c r="FA210" s="445"/>
      <c r="FB210" s="445"/>
    </row>
    <row r="211" spans="1:158" s="463" customFormat="1" ht="55.2" hidden="1" customHeight="1">
      <c r="A211" s="659"/>
      <c r="B211" s="520"/>
      <c r="C211" s="520"/>
      <c r="D211" s="519"/>
      <c r="E211" s="520"/>
      <c r="F211" s="520"/>
      <c r="G211" s="520"/>
      <c r="H211" s="520"/>
      <c r="I211" s="520"/>
      <c r="J211" s="520"/>
      <c r="K211" s="520"/>
      <c r="L211" s="520"/>
      <c r="M211" s="520"/>
      <c r="N211" s="520"/>
      <c r="O211" s="520"/>
      <c r="P211" s="520"/>
      <c r="Q211" s="520"/>
      <c r="R211" s="520"/>
      <c r="S211" s="520"/>
      <c r="T211" s="520"/>
      <c r="U211" s="520"/>
      <c r="V211" s="520"/>
      <c r="W211" s="520"/>
      <c r="X211" s="520"/>
      <c r="Y211" s="520"/>
      <c r="Z211" s="520"/>
      <c r="AA211" s="520"/>
      <c r="AB211" s="520"/>
      <c r="AC211" s="520"/>
      <c r="AD211" s="432"/>
      <c r="AE211" s="431"/>
      <c r="AF211" s="433"/>
      <c r="AG211" s="557" t="str">
        <f t="shared" si="91"/>
        <v/>
      </c>
      <c r="AH211" s="558" t="str">
        <f t="shared" si="92"/>
        <v/>
      </c>
      <c r="AI211" s="558" t="str">
        <f t="shared" si="93"/>
        <v/>
      </c>
      <c r="AJ211" s="558" t="str">
        <f t="shared" si="94"/>
        <v/>
      </c>
      <c r="AK211" s="558" t="str">
        <f t="shared" si="95"/>
        <v/>
      </c>
      <c r="AL211" s="558" t="str">
        <f t="shared" si="96"/>
        <v/>
      </c>
      <c r="AM211" s="558" t="str">
        <f t="shared" si="97"/>
        <v/>
      </c>
      <c r="AN211" s="558" t="str">
        <f t="shared" si="98"/>
        <v/>
      </c>
      <c r="AO211" s="557" t="str">
        <f t="shared" si="99"/>
        <v/>
      </c>
      <c r="AP211" s="557" t="str">
        <f t="shared" si="100"/>
        <v/>
      </c>
      <c r="AQ211" s="445"/>
      <c r="AR211" s="559" t="str">
        <f t="shared" si="101"/>
        <v/>
      </c>
      <c r="AS211" s="560" t="str">
        <f t="shared" si="86"/>
        <v/>
      </c>
      <c r="AT211" s="561" t="str">
        <f t="shared" si="102"/>
        <v/>
      </c>
      <c r="AU211" s="561" t="str">
        <f t="shared" si="103"/>
        <v/>
      </c>
      <c r="AV211" s="444"/>
      <c r="AW211" s="558" t="str">
        <f t="shared" si="108"/>
        <v/>
      </c>
      <c r="AX211" s="557" t="str">
        <f t="shared" si="109"/>
        <v/>
      </c>
      <c r="AY211" s="557" t="str">
        <f t="shared" si="110"/>
        <v/>
      </c>
      <c r="AZ211" s="444"/>
      <c r="BA211" s="562" t="str">
        <f t="shared" si="112"/>
        <v/>
      </c>
      <c r="BB211" s="445"/>
      <c r="BC211" s="563" t="str">
        <f t="shared" si="90"/>
        <v/>
      </c>
      <c r="BD211" s="563" t="str">
        <f t="shared" si="90"/>
        <v/>
      </c>
      <c r="BE211" s="563" t="str">
        <f t="shared" si="90"/>
        <v/>
      </c>
      <c r="BF211" s="563" t="str">
        <f t="shared" si="90"/>
        <v/>
      </c>
      <c r="BG211" s="563" t="str">
        <f t="shared" si="90"/>
        <v/>
      </c>
      <c r="BH211" s="563" t="str">
        <f t="shared" si="90"/>
        <v/>
      </c>
      <c r="BI211" s="563" t="str">
        <f t="shared" si="90"/>
        <v/>
      </c>
      <c r="BJ211" s="563" t="str">
        <f t="shared" si="90"/>
        <v/>
      </c>
      <c r="BK211" s="563" t="str">
        <f t="shared" si="90"/>
        <v/>
      </c>
      <c r="BL211" s="563" t="str">
        <f t="shared" si="90"/>
        <v/>
      </c>
      <c r="BM211" s="563" t="str">
        <f t="shared" si="90"/>
        <v/>
      </c>
      <c r="BN211" s="563" t="str">
        <f t="shared" si="111"/>
        <v/>
      </c>
      <c r="BO211" s="563" t="str">
        <f t="shared" si="111"/>
        <v/>
      </c>
      <c r="BP211" s="563" t="str">
        <f t="shared" si="111"/>
        <v/>
      </c>
      <c r="BQ211" s="563" t="str">
        <f t="shared" si="104"/>
        <v/>
      </c>
      <c r="BR211" s="563" t="str">
        <f t="shared" si="104"/>
        <v/>
      </c>
      <c r="BS211" s="563" t="str">
        <f t="shared" si="104"/>
        <v/>
      </c>
      <c r="BT211" s="563" t="str">
        <f t="shared" si="104"/>
        <v/>
      </c>
      <c r="BU211" s="563" t="str">
        <f t="shared" si="105"/>
        <v/>
      </c>
      <c r="BV211" s="563" t="str">
        <f t="shared" si="105"/>
        <v/>
      </c>
      <c r="BW211" s="563" t="str">
        <f t="shared" si="105"/>
        <v/>
      </c>
      <c r="BX211" s="563" t="str">
        <f t="shared" si="105"/>
        <v/>
      </c>
      <c r="BY211" s="563" t="str">
        <f t="shared" si="106"/>
        <v/>
      </c>
      <c r="BZ211" s="563" t="str">
        <f t="shared" si="106"/>
        <v/>
      </c>
      <c r="CA211" s="563" t="str">
        <f t="shared" si="106"/>
        <v/>
      </c>
      <c r="CB211" s="563" t="str">
        <f t="shared" si="106"/>
        <v/>
      </c>
      <c r="CC211" s="563" t="str">
        <f t="shared" si="107"/>
        <v/>
      </c>
      <c r="CD211" s="563" t="str">
        <f t="shared" si="107"/>
        <v/>
      </c>
      <c r="CE211" s="563" t="str">
        <f t="shared" si="107"/>
        <v/>
      </c>
      <c r="CF211" s="563" t="str">
        <f t="shared" si="107"/>
        <v/>
      </c>
      <c r="CG211" s="563" t="str">
        <f t="shared" si="90"/>
        <v/>
      </c>
      <c r="CH211" s="445"/>
      <c r="CI211" s="563" t="str">
        <f t="shared" si="88"/>
        <v/>
      </c>
      <c r="CJ211" s="563" t="str">
        <f t="shared" si="113"/>
        <v/>
      </c>
      <c r="CK211" s="563" t="str">
        <f t="shared" si="113"/>
        <v/>
      </c>
      <c r="CL211" s="563" t="str">
        <f t="shared" si="113"/>
        <v xml:space="preserve">
</v>
      </c>
      <c r="CM211" s="563" t="str">
        <f t="shared" si="113"/>
        <v xml:space="preserve">
</v>
      </c>
      <c r="CN211" s="563" t="str">
        <f t="shared" si="113"/>
        <v xml:space="preserve">
</v>
      </c>
      <c r="CO211" s="444"/>
      <c r="CP211" s="444"/>
      <c r="CQ211" s="444"/>
      <c r="CR211" s="444"/>
      <c r="CS211" s="444"/>
      <c r="CT211" s="444"/>
      <c r="CU211" s="444"/>
      <c r="CV211" s="444"/>
      <c r="CW211" s="444"/>
      <c r="CX211" s="444"/>
      <c r="CY211" s="444"/>
      <c r="CZ211" s="444"/>
      <c r="DA211" s="444"/>
      <c r="DB211" s="444"/>
      <c r="DC211" s="444"/>
      <c r="DD211" s="444"/>
      <c r="DE211" s="444"/>
      <c r="DF211" s="444"/>
      <c r="DG211" s="444"/>
      <c r="DH211" s="444"/>
      <c r="DI211" s="444"/>
      <c r="DJ211" s="444"/>
      <c r="DK211" s="444"/>
      <c r="DL211" s="444"/>
      <c r="DM211" s="444"/>
      <c r="DN211" s="444"/>
      <c r="DO211" s="444"/>
      <c r="DP211" s="444"/>
      <c r="DQ211" s="444"/>
      <c r="DR211" s="444"/>
      <c r="DS211" s="444"/>
      <c r="DT211" s="444"/>
      <c r="DU211" s="444"/>
      <c r="DV211" s="444"/>
      <c r="DW211" s="444"/>
      <c r="DX211" s="444"/>
      <c r="DY211" s="444"/>
      <c r="DZ211" s="444"/>
      <c r="EA211" s="444"/>
      <c r="EB211" s="444"/>
      <c r="EC211" s="444"/>
      <c r="ED211" s="444"/>
      <c r="EE211" s="444"/>
      <c r="EF211" s="444"/>
      <c r="EG211" s="444"/>
      <c r="EH211" s="444"/>
      <c r="EI211" s="444"/>
      <c r="EJ211" s="444"/>
      <c r="EK211" s="444"/>
      <c r="EL211" s="444"/>
      <c r="EM211" s="444"/>
      <c r="EN211" s="444"/>
      <c r="EO211" s="444"/>
      <c r="EP211" s="444"/>
      <c r="EQ211" s="444"/>
      <c r="ER211" s="444"/>
      <c r="ES211" s="444"/>
      <c r="ET211" s="444"/>
      <c r="EU211" s="444"/>
      <c r="EV211" s="444"/>
      <c r="EW211" s="444"/>
      <c r="EX211" s="444"/>
      <c r="EY211" s="444"/>
      <c r="EZ211" s="444"/>
      <c r="FA211" s="444"/>
      <c r="FB211" s="444"/>
    </row>
    <row r="212" spans="1:158" s="463" customFormat="1" ht="55.2" hidden="1" customHeight="1">
      <c r="A212" s="659"/>
      <c r="B212" s="520"/>
      <c r="C212" s="520"/>
      <c r="D212" s="519"/>
      <c r="E212" s="520"/>
      <c r="F212" s="520"/>
      <c r="G212" s="520"/>
      <c r="H212" s="520"/>
      <c r="I212" s="520"/>
      <c r="J212" s="520"/>
      <c r="K212" s="520"/>
      <c r="L212" s="520"/>
      <c r="M212" s="520"/>
      <c r="N212" s="520"/>
      <c r="O212" s="520"/>
      <c r="P212" s="520"/>
      <c r="Q212" s="520"/>
      <c r="R212" s="520"/>
      <c r="S212" s="520"/>
      <c r="T212" s="520"/>
      <c r="U212" s="520"/>
      <c r="V212" s="520"/>
      <c r="W212" s="520"/>
      <c r="X212" s="520"/>
      <c r="Y212" s="520"/>
      <c r="Z212" s="520"/>
      <c r="AA212" s="520"/>
      <c r="AB212" s="520"/>
      <c r="AC212" s="520"/>
      <c r="AD212" s="432"/>
      <c r="AE212" s="431"/>
      <c r="AF212" s="433"/>
      <c r="AG212" s="557" t="str">
        <f t="shared" si="91"/>
        <v/>
      </c>
      <c r="AH212" s="558" t="str">
        <f t="shared" si="92"/>
        <v/>
      </c>
      <c r="AI212" s="558" t="str">
        <f t="shared" si="93"/>
        <v/>
      </c>
      <c r="AJ212" s="558" t="str">
        <f t="shared" si="94"/>
        <v/>
      </c>
      <c r="AK212" s="558" t="str">
        <f t="shared" si="95"/>
        <v/>
      </c>
      <c r="AL212" s="558" t="str">
        <f t="shared" si="96"/>
        <v/>
      </c>
      <c r="AM212" s="558" t="str">
        <f t="shared" si="97"/>
        <v/>
      </c>
      <c r="AN212" s="558" t="str">
        <f t="shared" si="98"/>
        <v/>
      </c>
      <c r="AO212" s="557" t="str">
        <f t="shared" si="99"/>
        <v/>
      </c>
      <c r="AP212" s="557" t="str">
        <f t="shared" si="100"/>
        <v/>
      </c>
      <c r="AQ212" s="445"/>
      <c r="AR212" s="559" t="str">
        <f t="shared" si="101"/>
        <v/>
      </c>
      <c r="AS212" s="560" t="str">
        <f t="shared" si="86"/>
        <v/>
      </c>
      <c r="AT212" s="561" t="str">
        <f t="shared" si="102"/>
        <v/>
      </c>
      <c r="AU212" s="561" t="str">
        <f t="shared" si="103"/>
        <v/>
      </c>
      <c r="AV212" s="444"/>
      <c r="AW212" s="558" t="str">
        <f t="shared" si="108"/>
        <v/>
      </c>
      <c r="AX212" s="557" t="str">
        <f t="shared" si="109"/>
        <v/>
      </c>
      <c r="AY212" s="557" t="str">
        <f t="shared" si="110"/>
        <v/>
      </c>
      <c r="AZ212" s="444"/>
      <c r="BA212" s="562" t="str">
        <f t="shared" si="112"/>
        <v/>
      </c>
      <c r="BB212" s="445"/>
      <c r="BC212" s="563" t="str">
        <f t="shared" ref="BC212:CG228" si="114">IF(BC$10=$BA212,IF($AB212="","","Complaint: "&amp;$AB212)&amp;CHAR(10)&amp;IF($AC212="","","Action Taken: "&amp;$AC212),"")</f>
        <v/>
      </c>
      <c r="BD212" s="563" t="str">
        <f t="shared" si="114"/>
        <v/>
      </c>
      <c r="BE212" s="563" t="str">
        <f t="shared" si="114"/>
        <v/>
      </c>
      <c r="BF212" s="563" t="str">
        <f t="shared" si="114"/>
        <v/>
      </c>
      <c r="BG212" s="563" t="str">
        <f t="shared" si="114"/>
        <v/>
      </c>
      <c r="BH212" s="563" t="str">
        <f t="shared" si="114"/>
        <v/>
      </c>
      <c r="BI212" s="563" t="str">
        <f t="shared" si="114"/>
        <v/>
      </c>
      <c r="BJ212" s="563" t="str">
        <f t="shared" si="114"/>
        <v/>
      </c>
      <c r="BK212" s="563" t="str">
        <f t="shared" si="114"/>
        <v/>
      </c>
      <c r="BL212" s="563" t="str">
        <f t="shared" si="114"/>
        <v/>
      </c>
      <c r="BM212" s="563" t="str">
        <f t="shared" si="114"/>
        <v/>
      </c>
      <c r="BN212" s="563" t="str">
        <f t="shared" si="111"/>
        <v/>
      </c>
      <c r="BO212" s="563" t="str">
        <f t="shared" si="111"/>
        <v/>
      </c>
      <c r="BP212" s="563" t="str">
        <f t="shared" si="111"/>
        <v/>
      </c>
      <c r="BQ212" s="563" t="str">
        <f t="shared" si="104"/>
        <v/>
      </c>
      <c r="BR212" s="563" t="str">
        <f t="shared" si="104"/>
        <v/>
      </c>
      <c r="BS212" s="563" t="str">
        <f t="shared" si="104"/>
        <v/>
      </c>
      <c r="BT212" s="563" t="str">
        <f t="shared" si="104"/>
        <v/>
      </c>
      <c r="BU212" s="563" t="str">
        <f t="shared" si="105"/>
        <v/>
      </c>
      <c r="BV212" s="563" t="str">
        <f t="shared" si="105"/>
        <v/>
      </c>
      <c r="BW212" s="563" t="str">
        <f t="shared" si="105"/>
        <v/>
      </c>
      <c r="BX212" s="563" t="str">
        <f t="shared" si="105"/>
        <v/>
      </c>
      <c r="BY212" s="563" t="str">
        <f t="shared" si="106"/>
        <v/>
      </c>
      <c r="BZ212" s="563" t="str">
        <f t="shared" si="106"/>
        <v/>
      </c>
      <c r="CA212" s="563" t="str">
        <f t="shared" si="106"/>
        <v/>
      </c>
      <c r="CB212" s="563" t="str">
        <f t="shared" si="106"/>
        <v/>
      </c>
      <c r="CC212" s="563" t="str">
        <f t="shared" si="107"/>
        <v/>
      </c>
      <c r="CD212" s="563" t="str">
        <f t="shared" si="107"/>
        <v/>
      </c>
      <c r="CE212" s="563" t="str">
        <f t="shared" si="107"/>
        <v/>
      </c>
      <c r="CF212" s="563" t="str">
        <f t="shared" si="107"/>
        <v/>
      </c>
      <c r="CG212" s="563" t="str">
        <f t="shared" si="114"/>
        <v/>
      </c>
      <c r="CH212" s="445"/>
      <c r="CI212" s="563" t="str">
        <f t="shared" si="88"/>
        <v/>
      </c>
      <c r="CJ212" s="563" t="str">
        <f t="shared" si="113"/>
        <v/>
      </c>
      <c r="CK212" s="563" t="str">
        <f t="shared" si="113"/>
        <v/>
      </c>
      <c r="CL212" s="563" t="str">
        <f t="shared" si="113"/>
        <v xml:space="preserve">
</v>
      </c>
      <c r="CM212" s="563" t="str">
        <f t="shared" si="113"/>
        <v xml:space="preserve">
</v>
      </c>
      <c r="CN212" s="563" t="str">
        <f t="shared" si="113"/>
        <v xml:space="preserve">
</v>
      </c>
      <c r="CO212" s="444"/>
      <c r="CP212" s="444"/>
      <c r="CQ212" s="444"/>
      <c r="CR212" s="444"/>
      <c r="CS212" s="444"/>
      <c r="CT212" s="444"/>
      <c r="CU212" s="444"/>
      <c r="CV212" s="444"/>
      <c r="CW212" s="444"/>
      <c r="CX212" s="444"/>
      <c r="CY212" s="444"/>
      <c r="CZ212" s="444"/>
      <c r="DA212" s="444"/>
      <c r="DB212" s="444"/>
      <c r="DC212" s="444"/>
      <c r="DD212" s="444"/>
      <c r="DE212" s="444"/>
      <c r="DF212" s="444"/>
      <c r="DG212" s="444"/>
      <c r="DH212" s="444"/>
      <c r="DI212" s="444"/>
      <c r="DJ212" s="444"/>
      <c r="DK212" s="444"/>
      <c r="DL212" s="444"/>
      <c r="DM212" s="444"/>
      <c r="DN212" s="444"/>
      <c r="DO212" s="444"/>
      <c r="DP212" s="444"/>
      <c r="DQ212" s="444"/>
      <c r="DR212" s="444"/>
      <c r="DS212" s="444"/>
      <c r="DT212" s="444"/>
      <c r="DU212" s="444"/>
      <c r="DV212" s="444"/>
      <c r="DW212" s="444"/>
      <c r="DX212" s="444"/>
      <c r="DY212" s="444"/>
      <c r="DZ212" s="444"/>
      <c r="EA212" s="444"/>
      <c r="EB212" s="444"/>
      <c r="EC212" s="444"/>
      <c r="ED212" s="444"/>
      <c r="EE212" s="444"/>
      <c r="EF212" s="444"/>
      <c r="EG212" s="444"/>
      <c r="EH212" s="444"/>
      <c r="EI212" s="444"/>
      <c r="EJ212" s="444"/>
      <c r="EK212" s="444"/>
      <c r="EL212" s="444"/>
      <c r="EM212" s="444"/>
      <c r="EN212" s="444"/>
      <c r="EO212" s="444"/>
      <c r="EP212" s="444"/>
      <c r="EQ212" s="444"/>
      <c r="ER212" s="444"/>
      <c r="ES212" s="444"/>
      <c r="ET212" s="444"/>
      <c r="EU212" s="444"/>
      <c r="EV212" s="444"/>
      <c r="EW212" s="444"/>
      <c r="EX212" s="444"/>
      <c r="EY212" s="444"/>
      <c r="EZ212" s="444"/>
      <c r="FA212" s="444"/>
      <c r="FB212" s="444"/>
    </row>
    <row r="213" spans="1:158" s="434" customFormat="1" ht="55.2" hidden="1" customHeight="1">
      <c r="A213" s="659"/>
      <c r="B213" s="520"/>
      <c r="C213" s="520"/>
      <c r="D213" s="519"/>
      <c r="E213" s="520"/>
      <c r="F213" s="520"/>
      <c r="G213" s="520"/>
      <c r="H213" s="520"/>
      <c r="I213" s="520"/>
      <c r="J213" s="520"/>
      <c r="K213" s="520"/>
      <c r="L213" s="520"/>
      <c r="M213" s="520"/>
      <c r="N213" s="520"/>
      <c r="O213" s="520"/>
      <c r="P213" s="520"/>
      <c r="Q213" s="520"/>
      <c r="R213" s="520"/>
      <c r="S213" s="520"/>
      <c r="T213" s="520"/>
      <c r="U213" s="520"/>
      <c r="V213" s="520"/>
      <c r="W213" s="520"/>
      <c r="X213" s="520"/>
      <c r="Y213" s="520"/>
      <c r="Z213" s="520"/>
      <c r="AA213" s="520"/>
      <c r="AB213" s="520"/>
      <c r="AC213" s="520"/>
      <c r="AD213" s="432"/>
      <c r="AE213" s="431"/>
      <c r="AF213" s="433"/>
      <c r="AG213" s="557" t="str">
        <f t="shared" si="91"/>
        <v/>
      </c>
      <c r="AH213" s="558" t="str">
        <f t="shared" si="92"/>
        <v/>
      </c>
      <c r="AI213" s="558" t="str">
        <f t="shared" si="93"/>
        <v/>
      </c>
      <c r="AJ213" s="558" t="str">
        <f t="shared" si="94"/>
        <v/>
      </c>
      <c r="AK213" s="558" t="str">
        <f t="shared" si="95"/>
        <v/>
      </c>
      <c r="AL213" s="558" t="str">
        <f t="shared" si="96"/>
        <v/>
      </c>
      <c r="AM213" s="558" t="str">
        <f t="shared" si="97"/>
        <v/>
      </c>
      <c r="AN213" s="558" t="str">
        <f t="shared" si="98"/>
        <v/>
      </c>
      <c r="AO213" s="557" t="str">
        <f t="shared" si="99"/>
        <v/>
      </c>
      <c r="AP213" s="557" t="str">
        <f t="shared" si="100"/>
        <v/>
      </c>
      <c r="AQ213" s="445"/>
      <c r="AR213" s="559" t="str">
        <f t="shared" si="101"/>
        <v/>
      </c>
      <c r="AS213" s="560" t="str">
        <f t="shared" si="86"/>
        <v/>
      </c>
      <c r="AT213" s="561" t="str">
        <f t="shared" si="102"/>
        <v/>
      </c>
      <c r="AU213" s="561" t="str">
        <f t="shared" si="103"/>
        <v/>
      </c>
      <c r="AV213" s="444"/>
      <c r="AW213" s="558" t="str">
        <f t="shared" si="108"/>
        <v/>
      </c>
      <c r="AX213" s="557" t="str">
        <f t="shared" si="109"/>
        <v/>
      </c>
      <c r="AY213" s="557" t="str">
        <f t="shared" si="110"/>
        <v/>
      </c>
      <c r="AZ213" s="444"/>
      <c r="BA213" s="562" t="str">
        <f t="shared" si="112"/>
        <v/>
      </c>
      <c r="BB213" s="445"/>
      <c r="BC213" s="563" t="str">
        <f t="shared" si="114"/>
        <v/>
      </c>
      <c r="BD213" s="563" t="str">
        <f t="shared" si="114"/>
        <v/>
      </c>
      <c r="BE213" s="563" t="str">
        <f t="shared" si="114"/>
        <v/>
      </c>
      <c r="BF213" s="563" t="str">
        <f t="shared" si="114"/>
        <v/>
      </c>
      <c r="BG213" s="563" t="str">
        <f t="shared" si="114"/>
        <v/>
      </c>
      <c r="BH213" s="563" t="str">
        <f t="shared" si="114"/>
        <v/>
      </c>
      <c r="BI213" s="563" t="str">
        <f t="shared" si="114"/>
        <v/>
      </c>
      <c r="BJ213" s="563" t="str">
        <f t="shared" si="114"/>
        <v/>
      </c>
      <c r="BK213" s="563" t="str">
        <f t="shared" si="114"/>
        <v/>
      </c>
      <c r="BL213" s="563" t="str">
        <f t="shared" si="114"/>
        <v/>
      </c>
      <c r="BM213" s="563" t="str">
        <f t="shared" si="114"/>
        <v/>
      </c>
      <c r="BN213" s="563" t="str">
        <f t="shared" si="111"/>
        <v/>
      </c>
      <c r="BO213" s="563" t="str">
        <f t="shared" si="111"/>
        <v/>
      </c>
      <c r="BP213" s="563" t="str">
        <f t="shared" si="111"/>
        <v/>
      </c>
      <c r="BQ213" s="563" t="str">
        <f t="shared" si="104"/>
        <v/>
      </c>
      <c r="BR213" s="563" t="str">
        <f t="shared" si="104"/>
        <v/>
      </c>
      <c r="BS213" s="563" t="str">
        <f t="shared" si="104"/>
        <v/>
      </c>
      <c r="BT213" s="563" t="str">
        <f t="shared" si="104"/>
        <v/>
      </c>
      <c r="BU213" s="563" t="str">
        <f t="shared" si="105"/>
        <v/>
      </c>
      <c r="BV213" s="563" t="str">
        <f t="shared" si="105"/>
        <v/>
      </c>
      <c r="BW213" s="563" t="str">
        <f t="shared" si="105"/>
        <v/>
      </c>
      <c r="BX213" s="563" t="str">
        <f t="shared" si="105"/>
        <v/>
      </c>
      <c r="BY213" s="563" t="str">
        <f t="shared" si="106"/>
        <v/>
      </c>
      <c r="BZ213" s="563" t="str">
        <f t="shared" si="106"/>
        <v/>
      </c>
      <c r="CA213" s="563" t="str">
        <f t="shared" si="106"/>
        <v/>
      </c>
      <c r="CB213" s="563" t="str">
        <f t="shared" si="106"/>
        <v/>
      </c>
      <c r="CC213" s="563" t="str">
        <f t="shared" si="107"/>
        <v/>
      </c>
      <c r="CD213" s="563" t="str">
        <f t="shared" si="107"/>
        <v/>
      </c>
      <c r="CE213" s="563" t="str">
        <f t="shared" si="107"/>
        <v/>
      </c>
      <c r="CF213" s="563" t="str">
        <f t="shared" si="107"/>
        <v/>
      </c>
      <c r="CG213" s="563" t="str">
        <f t="shared" si="114"/>
        <v/>
      </c>
      <c r="CH213" s="445"/>
      <c r="CI213" s="563" t="str">
        <f t="shared" si="88"/>
        <v/>
      </c>
      <c r="CJ213" s="563" t="str">
        <f t="shared" si="113"/>
        <v/>
      </c>
      <c r="CK213" s="563" t="str">
        <f t="shared" si="113"/>
        <v/>
      </c>
      <c r="CL213" s="563" t="str">
        <f t="shared" si="113"/>
        <v xml:space="preserve">
</v>
      </c>
      <c r="CM213" s="563" t="str">
        <f t="shared" si="113"/>
        <v xml:space="preserve">
</v>
      </c>
      <c r="CN213" s="563" t="str">
        <f t="shared" si="113"/>
        <v xml:space="preserve">
</v>
      </c>
      <c r="CO213" s="445"/>
      <c r="CP213" s="445"/>
      <c r="CQ213" s="445"/>
      <c r="CR213" s="445"/>
      <c r="CS213" s="445"/>
      <c r="CT213" s="445"/>
      <c r="CU213" s="445"/>
      <c r="CV213" s="445"/>
      <c r="CW213" s="445"/>
      <c r="CX213" s="445"/>
      <c r="CY213" s="445"/>
      <c r="CZ213" s="445"/>
      <c r="DA213" s="445"/>
      <c r="DB213" s="445"/>
      <c r="DC213" s="445"/>
      <c r="DD213" s="445"/>
      <c r="DE213" s="445"/>
      <c r="DF213" s="445"/>
      <c r="DG213" s="445"/>
      <c r="DH213" s="445"/>
      <c r="DI213" s="445"/>
      <c r="DJ213" s="445"/>
      <c r="DK213" s="445"/>
      <c r="DL213" s="445"/>
      <c r="DM213" s="445"/>
      <c r="DN213" s="445"/>
      <c r="DO213" s="445"/>
      <c r="DP213" s="445"/>
      <c r="DQ213" s="445"/>
      <c r="DR213" s="445"/>
      <c r="DS213" s="445"/>
      <c r="DT213" s="445"/>
      <c r="DU213" s="445"/>
      <c r="DV213" s="445"/>
      <c r="DW213" s="445"/>
      <c r="DX213" s="445"/>
      <c r="DY213" s="445"/>
      <c r="DZ213" s="445"/>
      <c r="EA213" s="445"/>
      <c r="EB213" s="445"/>
      <c r="EC213" s="445"/>
      <c r="ED213" s="445"/>
      <c r="EE213" s="445"/>
      <c r="EF213" s="445"/>
      <c r="EG213" s="445"/>
      <c r="EH213" s="445"/>
      <c r="EI213" s="445"/>
      <c r="EJ213" s="445"/>
      <c r="EK213" s="445"/>
      <c r="EL213" s="445"/>
      <c r="EM213" s="445"/>
      <c r="EN213" s="445"/>
      <c r="EO213" s="445"/>
      <c r="EP213" s="445"/>
      <c r="EQ213" s="445"/>
      <c r="ER213" s="445"/>
      <c r="ES213" s="445"/>
      <c r="ET213" s="445"/>
      <c r="EU213" s="445"/>
      <c r="EV213" s="445"/>
      <c r="EW213" s="445"/>
      <c r="EX213" s="445"/>
      <c r="EY213" s="445"/>
      <c r="EZ213" s="445"/>
      <c r="FA213" s="445"/>
      <c r="FB213" s="445"/>
    </row>
    <row r="214" spans="1:158" s="434" customFormat="1" ht="55.2" hidden="1" customHeight="1">
      <c r="A214" s="659"/>
      <c r="B214" s="520"/>
      <c r="C214" s="520"/>
      <c r="D214" s="519"/>
      <c r="E214" s="520"/>
      <c r="F214" s="520"/>
      <c r="G214" s="520"/>
      <c r="H214" s="520"/>
      <c r="I214" s="520"/>
      <c r="J214" s="520"/>
      <c r="K214" s="520"/>
      <c r="L214" s="520"/>
      <c r="M214" s="520"/>
      <c r="N214" s="520"/>
      <c r="O214" s="520"/>
      <c r="P214" s="520"/>
      <c r="Q214" s="520"/>
      <c r="R214" s="520"/>
      <c r="S214" s="520"/>
      <c r="T214" s="520"/>
      <c r="U214" s="520"/>
      <c r="V214" s="520"/>
      <c r="W214" s="520"/>
      <c r="X214" s="520"/>
      <c r="Y214" s="520"/>
      <c r="Z214" s="520"/>
      <c r="AA214" s="520"/>
      <c r="AB214" s="520"/>
      <c r="AC214" s="520"/>
      <c r="AD214" s="432"/>
      <c r="AE214" s="431"/>
      <c r="AF214" s="433"/>
      <c r="AG214" s="557" t="str">
        <f t="shared" si="91"/>
        <v/>
      </c>
      <c r="AH214" s="558" t="str">
        <f t="shared" si="92"/>
        <v/>
      </c>
      <c r="AI214" s="558" t="str">
        <f t="shared" si="93"/>
        <v/>
      </c>
      <c r="AJ214" s="558" t="str">
        <f t="shared" si="94"/>
        <v/>
      </c>
      <c r="AK214" s="558" t="str">
        <f t="shared" si="95"/>
        <v/>
      </c>
      <c r="AL214" s="558" t="str">
        <f t="shared" si="96"/>
        <v/>
      </c>
      <c r="AM214" s="558" t="str">
        <f t="shared" si="97"/>
        <v/>
      </c>
      <c r="AN214" s="558" t="str">
        <f t="shared" si="98"/>
        <v/>
      </c>
      <c r="AO214" s="557" t="str">
        <f t="shared" si="99"/>
        <v/>
      </c>
      <c r="AP214" s="557" t="str">
        <f t="shared" si="100"/>
        <v/>
      </c>
      <c r="AQ214" s="445"/>
      <c r="AR214" s="559" t="str">
        <f t="shared" si="101"/>
        <v/>
      </c>
      <c r="AS214" s="560" t="str">
        <f t="shared" si="86"/>
        <v/>
      </c>
      <c r="AT214" s="561" t="str">
        <f t="shared" si="102"/>
        <v/>
      </c>
      <c r="AU214" s="561" t="str">
        <f t="shared" si="103"/>
        <v/>
      </c>
      <c r="AV214" s="444"/>
      <c r="AW214" s="558" t="str">
        <f t="shared" si="108"/>
        <v/>
      </c>
      <c r="AX214" s="557" t="str">
        <f t="shared" si="109"/>
        <v/>
      </c>
      <c r="AY214" s="557" t="str">
        <f t="shared" si="110"/>
        <v/>
      </c>
      <c r="AZ214" s="444"/>
      <c r="BA214" s="562" t="str">
        <f t="shared" si="112"/>
        <v/>
      </c>
      <c r="BB214" s="445"/>
      <c r="BC214" s="563" t="str">
        <f t="shared" si="114"/>
        <v/>
      </c>
      <c r="BD214" s="563" t="str">
        <f t="shared" si="114"/>
        <v/>
      </c>
      <c r="BE214" s="563" t="str">
        <f t="shared" si="114"/>
        <v/>
      </c>
      <c r="BF214" s="563" t="str">
        <f t="shared" si="114"/>
        <v/>
      </c>
      <c r="BG214" s="563" t="str">
        <f t="shared" si="114"/>
        <v/>
      </c>
      <c r="BH214" s="563" t="str">
        <f t="shared" si="114"/>
        <v/>
      </c>
      <c r="BI214" s="563" t="str">
        <f t="shared" si="114"/>
        <v/>
      </c>
      <c r="BJ214" s="563" t="str">
        <f t="shared" si="114"/>
        <v/>
      </c>
      <c r="BK214" s="563" t="str">
        <f t="shared" si="114"/>
        <v/>
      </c>
      <c r="BL214" s="563" t="str">
        <f t="shared" si="114"/>
        <v/>
      </c>
      <c r="BM214" s="563" t="str">
        <f t="shared" si="114"/>
        <v/>
      </c>
      <c r="BN214" s="563" t="str">
        <f t="shared" si="111"/>
        <v/>
      </c>
      <c r="BO214" s="563" t="str">
        <f t="shared" si="111"/>
        <v/>
      </c>
      <c r="BP214" s="563" t="str">
        <f t="shared" si="111"/>
        <v/>
      </c>
      <c r="BQ214" s="563" t="str">
        <f t="shared" si="104"/>
        <v/>
      </c>
      <c r="BR214" s="563" t="str">
        <f t="shared" si="104"/>
        <v/>
      </c>
      <c r="BS214" s="563" t="str">
        <f t="shared" si="104"/>
        <v/>
      </c>
      <c r="BT214" s="563" t="str">
        <f t="shared" si="104"/>
        <v/>
      </c>
      <c r="BU214" s="563" t="str">
        <f t="shared" si="105"/>
        <v/>
      </c>
      <c r="BV214" s="563" t="str">
        <f t="shared" si="105"/>
        <v/>
      </c>
      <c r="BW214" s="563" t="str">
        <f t="shared" si="105"/>
        <v/>
      </c>
      <c r="BX214" s="563" t="str">
        <f t="shared" si="105"/>
        <v/>
      </c>
      <c r="BY214" s="563" t="str">
        <f t="shared" si="106"/>
        <v/>
      </c>
      <c r="BZ214" s="563" t="str">
        <f t="shared" si="106"/>
        <v/>
      </c>
      <c r="CA214" s="563" t="str">
        <f t="shared" si="106"/>
        <v/>
      </c>
      <c r="CB214" s="563" t="str">
        <f t="shared" si="106"/>
        <v/>
      </c>
      <c r="CC214" s="563" t="str">
        <f t="shared" si="107"/>
        <v/>
      </c>
      <c r="CD214" s="563" t="str">
        <f t="shared" si="107"/>
        <v/>
      </c>
      <c r="CE214" s="563" t="str">
        <f t="shared" si="107"/>
        <v/>
      </c>
      <c r="CF214" s="563" t="str">
        <f t="shared" si="107"/>
        <v/>
      </c>
      <c r="CG214" s="563" t="str">
        <f t="shared" si="114"/>
        <v/>
      </c>
      <c r="CH214" s="445"/>
      <c r="CI214" s="563" t="str">
        <f t="shared" si="88"/>
        <v/>
      </c>
      <c r="CJ214" s="563" t="str">
        <f t="shared" si="113"/>
        <v/>
      </c>
      <c r="CK214" s="563" t="str">
        <f t="shared" si="113"/>
        <v/>
      </c>
      <c r="CL214" s="563" t="str">
        <f t="shared" si="113"/>
        <v xml:space="preserve">
</v>
      </c>
      <c r="CM214" s="563" t="str">
        <f t="shared" si="113"/>
        <v xml:space="preserve">
</v>
      </c>
      <c r="CN214" s="563" t="str">
        <f t="shared" si="113"/>
        <v xml:space="preserve">
</v>
      </c>
      <c r="CO214" s="445"/>
      <c r="CP214" s="445"/>
      <c r="CQ214" s="445"/>
      <c r="CR214" s="445"/>
      <c r="CS214" s="445"/>
      <c r="CT214" s="445"/>
      <c r="CU214" s="445"/>
      <c r="CV214" s="445"/>
      <c r="CW214" s="445"/>
      <c r="CX214" s="445"/>
      <c r="CY214" s="445"/>
      <c r="CZ214" s="445"/>
      <c r="DA214" s="445"/>
      <c r="DB214" s="445"/>
      <c r="DC214" s="445"/>
      <c r="DD214" s="445"/>
      <c r="DE214" s="445"/>
      <c r="DF214" s="445"/>
      <c r="DG214" s="445"/>
      <c r="DH214" s="445"/>
      <c r="DI214" s="445"/>
      <c r="DJ214" s="445"/>
      <c r="DK214" s="445"/>
      <c r="DL214" s="445"/>
      <c r="DM214" s="445"/>
      <c r="DN214" s="445"/>
      <c r="DO214" s="445"/>
      <c r="DP214" s="445"/>
      <c r="DQ214" s="445"/>
      <c r="DR214" s="445"/>
      <c r="DS214" s="445"/>
      <c r="DT214" s="445"/>
      <c r="DU214" s="445"/>
      <c r="DV214" s="445"/>
      <c r="DW214" s="445"/>
      <c r="DX214" s="445"/>
      <c r="DY214" s="445"/>
      <c r="DZ214" s="445"/>
      <c r="EA214" s="445"/>
      <c r="EB214" s="445"/>
      <c r="EC214" s="445"/>
      <c r="ED214" s="445"/>
      <c r="EE214" s="445"/>
      <c r="EF214" s="445"/>
      <c r="EG214" s="445"/>
      <c r="EH214" s="445"/>
      <c r="EI214" s="445"/>
      <c r="EJ214" s="445"/>
      <c r="EK214" s="445"/>
      <c r="EL214" s="445"/>
      <c r="EM214" s="445"/>
      <c r="EN214" s="445"/>
      <c r="EO214" s="445"/>
      <c r="EP214" s="445"/>
      <c r="EQ214" s="445"/>
      <c r="ER214" s="445"/>
      <c r="ES214" s="445"/>
      <c r="ET214" s="445"/>
      <c r="EU214" s="445"/>
      <c r="EV214" s="445"/>
      <c r="EW214" s="445"/>
      <c r="EX214" s="445"/>
      <c r="EY214" s="445"/>
      <c r="EZ214" s="445"/>
      <c r="FA214" s="445"/>
      <c r="FB214" s="445"/>
    </row>
    <row r="215" spans="1:158" s="434" customFormat="1" ht="55.2" hidden="1" customHeight="1">
      <c r="A215" s="659"/>
      <c r="B215" s="520"/>
      <c r="C215" s="520"/>
      <c r="D215" s="519"/>
      <c r="E215" s="520"/>
      <c r="F215" s="520"/>
      <c r="G215" s="520"/>
      <c r="H215" s="520"/>
      <c r="I215" s="520"/>
      <c r="J215" s="520"/>
      <c r="K215" s="520"/>
      <c r="L215" s="520"/>
      <c r="M215" s="520"/>
      <c r="N215" s="520"/>
      <c r="O215" s="520"/>
      <c r="P215" s="520"/>
      <c r="Q215" s="520"/>
      <c r="R215" s="520"/>
      <c r="S215" s="520"/>
      <c r="T215" s="520"/>
      <c r="U215" s="520"/>
      <c r="V215" s="520"/>
      <c r="W215" s="520"/>
      <c r="X215" s="520"/>
      <c r="Y215" s="520"/>
      <c r="Z215" s="520"/>
      <c r="AA215" s="520"/>
      <c r="AB215" s="520"/>
      <c r="AC215" s="520"/>
      <c r="AD215" s="432"/>
      <c r="AE215" s="431"/>
      <c r="AF215" s="433"/>
      <c r="AG215" s="557" t="str">
        <f t="shared" si="91"/>
        <v/>
      </c>
      <c r="AH215" s="558" t="str">
        <f t="shared" si="92"/>
        <v/>
      </c>
      <c r="AI215" s="558" t="str">
        <f t="shared" si="93"/>
        <v/>
      </c>
      <c r="AJ215" s="558" t="str">
        <f t="shared" si="94"/>
        <v/>
      </c>
      <c r="AK215" s="558" t="str">
        <f t="shared" si="95"/>
        <v/>
      </c>
      <c r="AL215" s="558" t="str">
        <f t="shared" si="96"/>
        <v/>
      </c>
      <c r="AM215" s="558" t="str">
        <f t="shared" si="97"/>
        <v/>
      </c>
      <c r="AN215" s="558" t="str">
        <f t="shared" si="98"/>
        <v/>
      </c>
      <c r="AO215" s="557" t="str">
        <f t="shared" si="99"/>
        <v/>
      </c>
      <c r="AP215" s="557" t="str">
        <f t="shared" si="100"/>
        <v/>
      </c>
      <c r="AQ215" s="445"/>
      <c r="AR215" s="559" t="str">
        <f t="shared" si="101"/>
        <v/>
      </c>
      <c r="AS215" s="560" t="str">
        <f t="shared" si="86"/>
        <v/>
      </c>
      <c r="AT215" s="561" t="str">
        <f t="shared" si="102"/>
        <v/>
      </c>
      <c r="AU215" s="561" t="str">
        <f t="shared" si="103"/>
        <v/>
      </c>
      <c r="AV215" s="444"/>
      <c r="AW215" s="558" t="str">
        <f t="shared" si="108"/>
        <v/>
      </c>
      <c r="AX215" s="557" t="str">
        <f t="shared" si="109"/>
        <v/>
      </c>
      <c r="AY215" s="557" t="str">
        <f t="shared" si="110"/>
        <v/>
      </c>
      <c r="AZ215" s="444"/>
      <c r="BA215" s="562" t="str">
        <f t="shared" ref="BA215:BA278" si="115">IF(K215="","",J215&amp;"-"&amp;K215)</f>
        <v/>
      </c>
      <c r="BB215" s="445"/>
      <c r="BC215" s="563" t="str">
        <f t="shared" si="114"/>
        <v/>
      </c>
      <c r="BD215" s="563" t="str">
        <f t="shared" si="114"/>
        <v/>
      </c>
      <c r="BE215" s="563" t="str">
        <f t="shared" si="114"/>
        <v/>
      </c>
      <c r="BF215" s="563" t="str">
        <f t="shared" si="114"/>
        <v/>
      </c>
      <c r="BG215" s="563" t="str">
        <f t="shared" si="114"/>
        <v/>
      </c>
      <c r="BH215" s="563" t="str">
        <f t="shared" si="114"/>
        <v/>
      </c>
      <c r="BI215" s="563" t="str">
        <f t="shared" si="114"/>
        <v/>
      </c>
      <c r="BJ215" s="563" t="str">
        <f t="shared" si="114"/>
        <v/>
      </c>
      <c r="BK215" s="563" t="str">
        <f t="shared" si="114"/>
        <v/>
      </c>
      <c r="BL215" s="563" t="str">
        <f t="shared" si="114"/>
        <v/>
      </c>
      <c r="BM215" s="563" t="str">
        <f t="shared" si="114"/>
        <v/>
      </c>
      <c r="BN215" s="563" t="str">
        <f t="shared" si="111"/>
        <v/>
      </c>
      <c r="BO215" s="563" t="str">
        <f t="shared" si="111"/>
        <v/>
      </c>
      <c r="BP215" s="563" t="str">
        <f t="shared" si="111"/>
        <v/>
      </c>
      <c r="BQ215" s="563" t="str">
        <f t="shared" si="104"/>
        <v/>
      </c>
      <c r="BR215" s="563" t="str">
        <f t="shared" si="104"/>
        <v/>
      </c>
      <c r="BS215" s="563" t="str">
        <f t="shared" si="104"/>
        <v/>
      </c>
      <c r="BT215" s="563" t="str">
        <f t="shared" si="104"/>
        <v/>
      </c>
      <c r="BU215" s="563" t="str">
        <f t="shared" si="105"/>
        <v/>
      </c>
      <c r="BV215" s="563" t="str">
        <f t="shared" si="105"/>
        <v/>
      </c>
      <c r="BW215" s="563" t="str">
        <f t="shared" si="105"/>
        <v/>
      </c>
      <c r="BX215" s="563" t="str">
        <f t="shared" si="105"/>
        <v/>
      </c>
      <c r="BY215" s="563" t="str">
        <f t="shared" si="106"/>
        <v/>
      </c>
      <c r="BZ215" s="563" t="str">
        <f t="shared" si="106"/>
        <v/>
      </c>
      <c r="CA215" s="563" t="str">
        <f t="shared" si="106"/>
        <v/>
      </c>
      <c r="CB215" s="563" t="str">
        <f t="shared" si="106"/>
        <v/>
      </c>
      <c r="CC215" s="563" t="str">
        <f t="shared" si="107"/>
        <v/>
      </c>
      <c r="CD215" s="563" t="str">
        <f t="shared" si="107"/>
        <v/>
      </c>
      <c r="CE215" s="563" t="str">
        <f t="shared" si="107"/>
        <v/>
      </c>
      <c r="CF215" s="563" t="str">
        <f t="shared" si="107"/>
        <v/>
      </c>
      <c r="CG215" s="563" t="str">
        <f t="shared" si="114"/>
        <v/>
      </c>
      <c r="CH215" s="445"/>
      <c r="CI215" s="563" t="str">
        <f t="shared" si="88"/>
        <v/>
      </c>
      <c r="CJ215" s="563" t="str">
        <f t="shared" si="113"/>
        <v/>
      </c>
      <c r="CK215" s="563" t="str">
        <f t="shared" si="113"/>
        <v/>
      </c>
      <c r="CL215" s="563" t="str">
        <f t="shared" si="113"/>
        <v xml:space="preserve">
</v>
      </c>
      <c r="CM215" s="563" t="str">
        <f t="shared" si="113"/>
        <v xml:space="preserve">
</v>
      </c>
      <c r="CN215" s="563" t="str">
        <f t="shared" si="113"/>
        <v xml:space="preserve">
</v>
      </c>
      <c r="CO215" s="445"/>
      <c r="CP215" s="445"/>
      <c r="CQ215" s="445"/>
      <c r="CR215" s="445"/>
      <c r="CS215" s="445"/>
      <c r="CT215" s="445"/>
      <c r="CU215" s="445"/>
      <c r="CV215" s="445"/>
      <c r="CW215" s="445"/>
      <c r="CX215" s="445"/>
      <c r="CY215" s="445"/>
      <c r="CZ215" s="445"/>
      <c r="DA215" s="445"/>
      <c r="DB215" s="445"/>
      <c r="DC215" s="445"/>
      <c r="DD215" s="445"/>
      <c r="DE215" s="445"/>
      <c r="DF215" s="445"/>
      <c r="DG215" s="445"/>
      <c r="DH215" s="445"/>
      <c r="DI215" s="445"/>
      <c r="DJ215" s="445"/>
      <c r="DK215" s="445"/>
      <c r="DL215" s="445"/>
      <c r="DM215" s="445"/>
      <c r="DN215" s="445"/>
      <c r="DO215" s="445"/>
      <c r="DP215" s="445"/>
      <c r="DQ215" s="445"/>
      <c r="DR215" s="445"/>
      <c r="DS215" s="445"/>
      <c r="DT215" s="445"/>
      <c r="DU215" s="445"/>
      <c r="DV215" s="445"/>
      <c r="DW215" s="445"/>
      <c r="DX215" s="445"/>
      <c r="DY215" s="445"/>
      <c r="DZ215" s="445"/>
      <c r="EA215" s="445"/>
      <c r="EB215" s="445"/>
      <c r="EC215" s="445"/>
      <c r="ED215" s="445"/>
      <c r="EE215" s="445"/>
      <c r="EF215" s="445"/>
      <c r="EG215" s="445"/>
      <c r="EH215" s="445"/>
      <c r="EI215" s="445"/>
      <c r="EJ215" s="445"/>
      <c r="EK215" s="445"/>
      <c r="EL215" s="445"/>
      <c r="EM215" s="445"/>
      <c r="EN215" s="445"/>
      <c r="EO215" s="445"/>
      <c r="EP215" s="445"/>
      <c r="EQ215" s="445"/>
      <c r="ER215" s="445"/>
      <c r="ES215" s="445"/>
      <c r="ET215" s="445"/>
      <c r="EU215" s="445"/>
      <c r="EV215" s="445"/>
      <c r="EW215" s="445"/>
      <c r="EX215" s="445"/>
      <c r="EY215" s="445"/>
      <c r="EZ215" s="445"/>
      <c r="FA215" s="445"/>
      <c r="FB215" s="445"/>
    </row>
    <row r="216" spans="1:158" s="463" customFormat="1" ht="55.2" hidden="1" customHeight="1">
      <c r="A216" s="659"/>
      <c r="B216" s="520"/>
      <c r="C216" s="520"/>
      <c r="D216" s="519"/>
      <c r="E216" s="520"/>
      <c r="F216" s="520"/>
      <c r="G216" s="520"/>
      <c r="H216" s="520"/>
      <c r="I216" s="520"/>
      <c r="J216" s="520"/>
      <c r="K216" s="520"/>
      <c r="L216" s="520"/>
      <c r="M216" s="520"/>
      <c r="N216" s="520"/>
      <c r="O216" s="520"/>
      <c r="P216" s="520"/>
      <c r="Q216" s="520"/>
      <c r="R216" s="520"/>
      <c r="S216" s="520"/>
      <c r="T216" s="520"/>
      <c r="U216" s="520"/>
      <c r="V216" s="520"/>
      <c r="W216" s="520"/>
      <c r="X216" s="520"/>
      <c r="Y216" s="520"/>
      <c r="Z216" s="520"/>
      <c r="AA216" s="520"/>
      <c r="AB216" s="520"/>
      <c r="AC216" s="520"/>
      <c r="AD216" s="432"/>
      <c r="AE216" s="431"/>
      <c r="AF216" s="433"/>
      <c r="AG216" s="557" t="str">
        <f t="shared" si="91"/>
        <v/>
      </c>
      <c r="AH216" s="558" t="str">
        <f t="shared" si="92"/>
        <v/>
      </c>
      <c r="AI216" s="558" t="str">
        <f t="shared" si="93"/>
        <v/>
      </c>
      <c r="AJ216" s="558" t="str">
        <f t="shared" si="94"/>
        <v/>
      </c>
      <c r="AK216" s="558" t="str">
        <f t="shared" si="95"/>
        <v/>
      </c>
      <c r="AL216" s="558" t="str">
        <f t="shared" si="96"/>
        <v/>
      </c>
      <c r="AM216" s="558" t="str">
        <f t="shared" si="97"/>
        <v/>
      </c>
      <c r="AN216" s="558" t="str">
        <f t="shared" si="98"/>
        <v/>
      </c>
      <c r="AO216" s="557" t="str">
        <f t="shared" si="99"/>
        <v/>
      </c>
      <c r="AP216" s="557" t="str">
        <f t="shared" si="100"/>
        <v/>
      </c>
      <c r="AQ216" s="445"/>
      <c r="AR216" s="559" t="str">
        <f t="shared" si="101"/>
        <v/>
      </c>
      <c r="AS216" s="560" t="str">
        <f t="shared" si="86"/>
        <v/>
      </c>
      <c r="AT216" s="561" t="str">
        <f t="shared" si="102"/>
        <v/>
      </c>
      <c r="AU216" s="561" t="str">
        <f t="shared" si="103"/>
        <v/>
      </c>
      <c r="AV216" s="444"/>
      <c r="AW216" s="558" t="str">
        <f t="shared" si="108"/>
        <v/>
      </c>
      <c r="AX216" s="557" t="str">
        <f t="shared" si="109"/>
        <v/>
      </c>
      <c r="AY216" s="557" t="str">
        <f t="shared" si="110"/>
        <v/>
      </c>
      <c r="AZ216" s="444"/>
      <c r="BA216" s="562" t="str">
        <f t="shared" si="115"/>
        <v/>
      </c>
      <c r="BB216" s="445"/>
      <c r="BC216" s="563" t="str">
        <f t="shared" si="114"/>
        <v/>
      </c>
      <c r="BD216" s="563" t="str">
        <f t="shared" si="114"/>
        <v/>
      </c>
      <c r="BE216" s="563" t="str">
        <f t="shared" si="114"/>
        <v/>
      </c>
      <c r="BF216" s="563" t="str">
        <f t="shared" si="114"/>
        <v/>
      </c>
      <c r="BG216" s="563" t="str">
        <f t="shared" si="114"/>
        <v/>
      </c>
      <c r="BH216" s="563" t="str">
        <f t="shared" si="114"/>
        <v/>
      </c>
      <c r="BI216" s="563" t="str">
        <f t="shared" si="114"/>
        <v/>
      </c>
      <c r="BJ216" s="563" t="str">
        <f t="shared" si="114"/>
        <v/>
      </c>
      <c r="BK216" s="563" t="str">
        <f t="shared" si="114"/>
        <v/>
      </c>
      <c r="BL216" s="563" t="str">
        <f t="shared" si="114"/>
        <v/>
      </c>
      <c r="BM216" s="563" t="str">
        <f t="shared" si="114"/>
        <v/>
      </c>
      <c r="BN216" s="563" t="str">
        <f t="shared" si="111"/>
        <v/>
      </c>
      <c r="BO216" s="563" t="str">
        <f t="shared" si="111"/>
        <v/>
      </c>
      <c r="BP216" s="563" t="str">
        <f t="shared" si="111"/>
        <v/>
      </c>
      <c r="BQ216" s="563" t="str">
        <f t="shared" si="104"/>
        <v/>
      </c>
      <c r="BR216" s="563" t="str">
        <f t="shared" si="104"/>
        <v/>
      </c>
      <c r="BS216" s="563" t="str">
        <f t="shared" si="104"/>
        <v/>
      </c>
      <c r="BT216" s="563" t="str">
        <f t="shared" si="104"/>
        <v/>
      </c>
      <c r="BU216" s="563" t="str">
        <f t="shared" si="105"/>
        <v/>
      </c>
      <c r="BV216" s="563" t="str">
        <f t="shared" si="105"/>
        <v/>
      </c>
      <c r="BW216" s="563" t="str">
        <f t="shared" si="105"/>
        <v/>
      </c>
      <c r="BX216" s="563" t="str">
        <f t="shared" si="105"/>
        <v/>
      </c>
      <c r="BY216" s="563" t="str">
        <f t="shared" si="106"/>
        <v/>
      </c>
      <c r="BZ216" s="563" t="str">
        <f t="shared" si="106"/>
        <v/>
      </c>
      <c r="CA216" s="563" t="str">
        <f t="shared" si="106"/>
        <v/>
      </c>
      <c r="CB216" s="563" t="str">
        <f t="shared" si="106"/>
        <v/>
      </c>
      <c r="CC216" s="563" t="str">
        <f t="shared" si="107"/>
        <v/>
      </c>
      <c r="CD216" s="563" t="str">
        <f t="shared" si="107"/>
        <v/>
      </c>
      <c r="CE216" s="563" t="str">
        <f t="shared" si="107"/>
        <v/>
      </c>
      <c r="CF216" s="563" t="str">
        <f t="shared" si="107"/>
        <v/>
      </c>
      <c r="CG216" s="563" t="str">
        <f t="shared" si="114"/>
        <v/>
      </c>
      <c r="CH216" s="445"/>
      <c r="CI216" s="563" t="str">
        <f t="shared" si="88"/>
        <v/>
      </c>
      <c r="CJ216" s="563" t="str">
        <f t="shared" si="113"/>
        <v/>
      </c>
      <c r="CK216" s="563" t="str">
        <f t="shared" si="113"/>
        <v/>
      </c>
      <c r="CL216" s="563" t="str">
        <f t="shared" si="113"/>
        <v xml:space="preserve">
</v>
      </c>
      <c r="CM216" s="563" t="str">
        <f t="shared" si="113"/>
        <v xml:space="preserve">
</v>
      </c>
      <c r="CN216" s="563" t="str">
        <f t="shared" si="113"/>
        <v xml:space="preserve">
</v>
      </c>
      <c r="CO216" s="444"/>
      <c r="CP216" s="444"/>
      <c r="CQ216" s="444"/>
      <c r="CR216" s="444"/>
      <c r="CS216" s="444"/>
      <c r="CT216" s="444"/>
      <c r="CU216" s="444"/>
      <c r="CV216" s="444"/>
      <c r="CW216" s="444"/>
      <c r="CX216" s="444"/>
      <c r="CY216" s="444"/>
      <c r="CZ216" s="444"/>
      <c r="DA216" s="444"/>
      <c r="DB216" s="444"/>
      <c r="DC216" s="444"/>
      <c r="DD216" s="444"/>
      <c r="DE216" s="444"/>
      <c r="DF216" s="444"/>
      <c r="DG216" s="444"/>
      <c r="DH216" s="444"/>
      <c r="DI216" s="444"/>
      <c r="DJ216" s="444"/>
      <c r="DK216" s="444"/>
      <c r="DL216" s="444"/>
      <c r="DM216" s="444"/>
      <c r="DN216" s="444"/>
      <c r="DO216" s="444"/>
      <c r="DP216" s="444"/>
      <c r="DQ216" s="444"/>
      <c r="DR216" s="444"/>
      <c r="DS216" s="444"/>
      <c r="DT216" s="444"/>
      <c r="DU216" s="444"/>
      <c r="DV216" s="444"/>
      <c r="DW216" s="444"/>
      <c r="DX216" s="444"/>
      <c r="DY216" s="444"/>
      <c r="DZ216" s="444"/>
      <c r="EA216" s="444"/>
      <c r="EB216" s="444"/>
      <c r="EC216" s="444"/>
      <c r="ED216" s="444"/>
      <c r="EE216" s="444"/>
      <c r="EF216" s="444"/>
      <c r="EG216" s="444"/>
      <c r="EH216" s="444"/>
      <c r="EI216" s="444"/>
      <c r="EJ216" s="444"/>
      <c r="EK216" s="444"/>
      <c r="EL216" s="444"/>
      <c r="EM216" s="444"/>
      <c r="EN216" s="444"/>
      <c r="EO216" s="444"/>
      <c r="EP216" s="444"/>
      <c r="EQ216" s="444"/>
      <c r="ER216" s="444"/>
      <c r="ES216" s="444"/>
      <c r="ET216" s="444"/>
      <c r="EU216" s="444"/>
      <c r="EV216" s="444"/>
      <c r="EW216" s="444"/>
      <c r="EX216" s="444"/>
      <c r="EY216" s="444"/>
      <c r="EZ216" s="444"/>
      <c r="FA216" s="444"/>
      <c r="FB216" s="444"/>
    </row>
    <row r="217" spans="1:158" s="434" customFormat="1" ht="55.2" hidden="1" customHeight="1">
      <c r="A217" s="659"/>
      <c r="B217" s="520"/>
      <c r="C217" s="520"/>
      <c r="D217" s="519"/>
      <c r="E217" s="520"/>
      <c r="F217" s="520"/>
      <c r="G217" s="520"/>
      <c r="H217" s="520"/>
      <c r="I217" s="520"/>
      <c r="J217" s="520"/>
      <c r="K217" s="520"/>
      <c r="L217" s="520"/>
      <c r="M217" s="520"/>
      <c r="N217" s="520"/>
      <c r="O217" s="520"/>
      <c r="P217" s="520"/>
      <c r="Q217" s="520"/>
      <c r="R217" s="520"/>
      <c r="S217" s="520"/>
      <c r="T217" s="520"/>
      <c r="U217" s="520"/>
      <c r="V217" s="520"/>
      <c r="W217" s="520"/>
      <c r="X217" s="520"/>
      <c r="Y217" s="520"/>
      <c r="Z217" s="520"/>
      <c r="AA217" s="520"/>
      <c r="AB217" s="520"/>
      <c r="AC217" s="520"/>
      <c r="AD217" s="432"/>
      <c r="AE217" s="431"/>
      <c r="AF217" s="433"/>
      <c r="AG217" s="557" t="str">
        <f t="shared" si="91"/>
        <v/>
      </c>
      <c r="AH217" s="558" t="str">
        <f t="shared" si="92"/>
        <v/>
      </c>
      <c r="AI217" s="558" t="str">
        <f t="shared" si="93"/>
        <v/>
      </c>
      <c r="AJ217" s="558" t="str">
        <f t="shared" si="94"/>
        <v/>
      </c>
      <c r="AK217" s="558" t="str">
        <f t="shared" si="95"/>
        <v/>
      </c>
      <c r="AL217" s="558" t="str">
        <f t="shared" si="96"/>
        <v/>
      </c>
      <c r="AM217" s="558" t="str">
        <f t="shared" si="97"/>
        <v/>
      </c>
      <c r="AN217" s="558" t="str">
        <f t="shared" si="98"/>
        <v/>
      </c>
      <c r="AO217" s="557" t="str">
        <f t="shared" si="99"/>
        <v/>
      </c>
      <c r="AP217" s="557" t="str">
        <f t="shared" si="100"/>
        <v/>
      </c>
      <c r="AQ217" s="445"/>
      <c r="AR217" s="559" t="str">
        <f t="shared" si="101"/>
        <v/>
      </c>
      <c r="AS217" s="560" t="str">
        <f t="shared" si="86"/>
        <v/>
      </c>
      <c r="AT217" s="561" t="str">
        <f t="shared" si="102"/>
        <v/>
      </c>
      <c r="AU217" s="561" t="str">
        <f t="shared" si="103"/>
        <v/>
      </c>
      <c r="AV217" s="444"/>
      <c r="AW217" s="558" t="str">
        <f t="shared" si="108"/>
        <v/>
      </c>
      <c r="AX217" s="557" t="str">
        <f t="shared" si="109"/>
        <v/>
      </c>
      <c r="AY217" s="557" t="str">
        <f t="shared" si="110"/>
        <v/>
      </c>
      <c r="AZ217" s="444"/>
      <c r="BA217" s="562" t="str">
        <f t="shared" si="115"/>
        <v/>
      </c>
      <c r="BB217" s="445"/>
      <c r="BC217" s="563" t="str">
        <f t="shared" si="114"/>
        <v/>
      </c>
      <c r="BD217" s="563" t="str">
        <f t="shared" si="114"/>
        <v/>
      </c>
      <c r="BE217" s="563" t="str">
        <f t="shared" si="114"/>
        <v/>
      </c>
      <c r="BF217" s="563" t="str">
        <f t="shared" si="114"/>
        <v/>
      </c>
      <c r="BG217" s="563" t="str">
        <f t="shared" si="114"/>
        <v/>
      </c>
      <c r="BH217" s="563" t="str">
        <f t="shared" si="114"/>
        <v/>
      </c>
      <c r="BI217" s="563" t="str">
        <f t="shared" si="114"/>
        <v/>
      </c>
      <c r="BJ217" s="563" t="str">
        <f t="shared" si="114"/>
        <v/>
      </c>
      <c r="BK217" s="563" t="str">
        <f t="shared" si="114"/>
        <v/>
      </c>
      <c r="BL217" s="563" t="str">
        <f t="shared" si="114"/>
        <v/>
      </c>
      <c r="BM217" s="563" t="str">
        <f t="shared" si="114"/>
        <v/>
      </c>
      <c r="BN217" s="563" t="str">
        <f t="shared" si="111"/>
        <v/>
      </c>
      <c r="BO217" s="563" t="str">
        <f t="shared" si="111"/>
        <v/>
      </c>
      <c r="BP217" s="563" t="str">
        <f t="shared" si="111"/>
        <v/>
      </c>
      <c r="BQ217" s="563" t="str">
        <f t="shared" si="104"/>
        <v/>
      </c>
      <c r="BR217" s="563" t="str">
        <f t="shared" si="104"/>
        <v/>
      </c>
      <c r="BS217" s="563" t="str">
        <f t="shared" si="104"/>
        <v/>
      </c>
      <c r="BT217" s="563" t="str">
        <f t="shared" si="104"/>
        <v/>
      </c>
      <c r="BU217" s="563" t="str">
        <f t="shared" si="105"/>
        <v/>
      </c>
      <c r="BV217" s="563" t="str">
        <f t="shared" si="105"/>
        <v/>
      </c>
      <c r="BW217" s="563" t="str">
        <f t="shared" si="105"/>
        <v/>
      </c>
      <c r="BX217" s="563" t="str">
        <f t="shared" si="105"/>
        <v/>
      </c>
      <c r="BY217" s="563" t="str">
        <f t="shared" si="106"/>
        <v/>
      </c>
      <c r="BZ217" s="563" t="str">
        <f t="shared" si="106"/>
        <v/>
      </c>
      <c r="CA217" s="563" t="str">
        <f t="shared" si="106"/>
        <v/>
      </c>
      <c r="CB217" s="563" t="str">
        <f t="shared" si="106"/>
        <v/>
      </c>
      <c r="CC217" s="563" t="str">
        <f t="shared" si="107"/>
        <v/>
      </c>
      <c r="CD217" s="563" t="str">
        <f t="shared" si="107"/>
        <v/>
      </c>
      <c r="CE217" s="563" t="str">
        <f t="shared" si="107"/>
        <v/>
      </c>
      <c r="CF217" s="563" t="str">
        <f t="shared" si="107"/>
        <v/>
      </c>
      <c r="CG217" s="563" t="str">
        <f t="shared" si="114"/>
        <v/>
      </c>
      <c r="CH217" s="445"/>
      <c r="CI217" s="563" t="str">
        <f t="shared" si="88"/>
        <v/>
      </c>
      <c r="CJ217" s="563" t="str">
        <f t="shared" si="113"/>
        <v/>
      </c>
      <c r="CK217" s="563" t="str">
        <f t="shared" si="113"/>
        <v/>
      </c>
      <c r="CL217" s="563" t="str">
        <f t="shared" si="113"/>
        <v xml:space="preserve">
</v>
      </c>
      <c r="CM217" s="563" t="str">
        <f t="shared" si="113"/>
        <v xml:space="preserve">
</v>
      </c>
      <c r="CN217" s="563" t="str">
        <f t="shared" si="113"/>
        <v xml:space="preserve">
</v>
      </c>
      <c r="CO217" s="445"/>
      <c r="CP217" s="445"/>
      <c r="CQ217" s="445"/>
      <c r="CR217" s="445"/>
      <c r="CS217" s="445"/>
      <c r="CT217" s="445"/>
      <c r="CU217" s="445"/>
      <c r="CV217" s="445"/>
      <c r="CW217" s="445"/>
      <c r="CX217" s="445"/>
      <c r="CY217" s="445"/>
      <c r="CZ217" s="445"/>
      <c r="DA217" s="445"/>
      <c r="DB217" s="445"/>
      <c r="DC217" s="445"/>
      <c r="DD217" s="445"/>
      <c r="DE217" s="445"/>
      <c r="DF217" s="445"/>
      <c r="DG217" s="445"/>
      <c r="DH217" s="445"/>
      <c r="DI217" s="445"/>
      <c r="DJ217" s="445"/>
      <c r="DK217" s="445"/>
      <c r="DL217" s="445"/>
      <c r="DM217" s="445"/>
      <c r="DN217" s="445"/>
      <c r="DO217" s="445"/>
      <c r="DP217" s="445"/>
      <c r="DQ217" s="445"/>
      <c r="DR217" s="445"/>
      <c r="DS217" s="445"/>
      <c r="DT217" s="445"/>
      <c r="DU217" s="445"/>
      <c r="DV217" s="445"/>
      <c r="DW217" s="445"/>
      <c r="DX217" s="445"/>
      <c r="DY217" s="445"/>
      <c r="DZ217" s="445"/>
      <c r="EA217" s="445"/>
      <c r="EB217" s="445"/>
      <c r="EC217" s="445"/>
      <c r="ED217" s="445"/>
      <c r="EE217" s="445"/>
      <c r="EF217" s="445"/>
      <c r="EG217" s="445"/>
      <c r="EH217" s="445"/>
      <c r="EI217" s="445"/>
      <c r="EJ217" s="445"/>
      <c r="EK217" s="445"/>
      <c r="EL217" s="445"/>
      <c r="EM217" s="445"/>
      <c r="EN217" s="445"/>
      <c r="EO217" s="445"/>
      <c r="EP217" s="445"/>
      <c r="EQ217" s="445"/>
      <c r="ER217" s="445"/>
      <c r="ES217" s="445"/>
      <c r="ET217" s="445"/>
      <c r="EU217" s="445"/>
      <c r="EV217" s="445"/>
      <c r="EW217" s="445"/>
      <c r="EX217" s="445"/>
      <c r="EY217" s="445"/>
      <c r="EZ217" s="445"/>
      <c r="FA217" s="445"/>
      <c r="FB217" s="445"/>
    </row>
    <row r="218" spans="1:158" s="434" customFormat="1" ht="55.2" hidden="1" customHeight="1">
      <c r="A218" s="659"/>
      <c r="B218" s="520"/>
      <c r="C218" s="520"/>
      <c r="D218" s="519"/>
      <c r="E218" s="520"/>
      <c r="F218" s="520"/>
      <c r="G218" s="520"/>
      <c r="H218" s="520"/>
      <c r="I218" s="520"/>
      <c r="J218" s="520"/>
      <c r="K218" s="520"/>
      <c r="L218" s="520"/>
      <c r="M218" s="520"/>
      <c r="N218" s="520"/>
      <c r="O218" s="520"/>
      <c r="P218" s="520"/>
      <c r="Q218" s="520"/>
      <c r="R218" s="520"/>
      <c r="S218" s="520"/>
      <c r="T218" s="520"/>
      <c r="U218" s="520"/>
      <c r="V218" s="520"/>
      <c r="W218" s="520"/>
      <c r="X218" s="520"/>
      <c r="Y218" s="520"/>
      <c r="Z218" s="520"/>
      <c r="AA218" s="520"/>
      <c r="AB218" s="520"/>
      <c r="AC218" s="520"/>
      <c r="AD218" s="432"/>
      <c r="AE218" s="431"/>
      <c r="AF218" s="433"/>
      <c r="AG218" s="557" t="str">
        <f t="shared" si="91"/>
        <v/>
      </c>
      <c r="AH218" s="558" t="str">
        <f t="shared" si="92"/>
        <v/>
      </c>
      <c r="AI218" s="558" t="str">
        <f t="shared" si="93"/>
        <v/>
      </c>
      <c r="AJ218" s="558" t="str">
        <f t="shared" si="94"/>
        <v/>
      </c>
      <c r="AK218" s="558" t="str">
        <f t="shared" si="95"/>
        <v/>
      </c>
      <c r="AL218" s="558" t="str">
        <f t="shared" si="96"/>
        <v/>
      </c>
      <c r="AM218" s="558" t="str">
        <f t="shared" si="97"/>
        <v/>
      </c>
      <c r="AN218" s="558" t="str">
        <f t="shared" si="98"/>
        <v/>
      </c>
      <c r="AO218" s="557" t="str">
        <f t="shared" si="99"/>
        <v/>
      </c>
      <c r="AP218" s="557" t="str">
        <f t="shared" si="100"/>
        <v/>
      </c>
      <c r="AQ218" s="445"/>
      <c r="AR218" s="559" t="str">
        <f t="shared" si="101"/>
        <v/>
      </c>
      <c r="AS218" s="560" t="str">
        <f t="shared" si="86"/>
        <v/>
      </c>
      <c r="AT218" s="561" t="str">
        <f t="shared" si="102"/>
        <v/>
      </c>
      <c r="AU218" s="561" t="str">
        <f t="shared" si="103"/>
        <v/>
      </c>
      <c r="AV218" s="444"/>
      <c r="AW218" s="558" t="str">
        <f t="shared" si="108"/>
        <v/>
      </c>
      <c r="AX218" s="557" t="str">
        <f t="shared" si="109"/>
        <v/>
      </c>
      <c r="AY218" s="557" t="str">
        <f t="shared" si="110"/>
        <v/>
      </c>
      <c r="AZ218" s="444"/>
      <c r="BA218" s="562" t="str">
        <f t="shared" si="115"/>
        <v/>
      </c>
      <c r="BB218" s="445"/>
      <c r="BC218" s="563" t="str">
        <f t="shared" si="114"/>
        <v/>
      </c>
      <c r="BD218" s="563" t="str">
        <f t="shared" si="114"/>
        <v/>
      </c>
      <c r="BE218" s="563" t="str">
        <f t="shared" si="114"/>
        <v/>
      </c>
      <c r="BF218" s="563" t="str">
        <f t="shared" si="114"/>
        <v/>
      </c>
      <c r="BG218" s="563" t="str">
        <f t="shared" si="114"/>
        <v/>
      </c>
      <c r="BH218" s="563" t="str">
        <f t="shared" si="114"/>
        <v/>
      </c>
      <c r="BI218" s="563" t="str">
        <f t="shared" si="114"/>
        <v/>
      </c>
      <c r="BJ218" s="563" t="str">
        <f t="shared" si="114"/>
        <v/>
      </c>
      <c r="BK218" s="563" t="str">
        <f t="shared" si="114"/>
        <v/>
      </c>
      <c r="BL218" s="563" t="str">
        <f t="shared" si="114"/>
        <v/>
      </c>
      <c r="BM218" s="563" t="str">
        <f t="shared" si="114"/>
        <v/>
      </c>
      <c r="BN218" s="563" t="str">
        <f t="shared" si="111"/>
        <v/>
      </c>
      <c r="BO218" s="563" t="str">
        <f t="shared" si="111"/>
        <v/>
      </c>
      <c r="BP218" s="563" t="str">
        <f t="shared" si="111"/>
        <v/>
      </c>
      <c r="BQ218" s="563" t="str">
        <f t="shared" si="104"/>
        <v/>
      </c>
      <c r="BR218" s="563" t="str">
        <f t="shared" si="104"/>
        <v/>
      </c>
      <c r="BS218" s="563" t="str">
        <f t="shared" si="104"/>
        <v/>
      </c>
      <c r="BT218" s="563" t="str">
        <f t="shared" si="104"/>
        <v/>
      </c>
      <c r="BU218" s="563" t="str">
        <f t="shared" si="105"/>
        <v/>
      </c>
      <c r="BV218" s="563" t="str">
        <f t="shared" si="105"/>
        <v/>
      </c>
      <c r="BW218" s="563" t="str">
        <f t="shared" si="105"/>
        <v/>
      </c>
      <c r="BX218" s="563" t="str">
        <f t="shared" si="105"/>
        <v/>
      </c>
      <c r="BY218" s="563" t="str">
        <f t="shared" si="106"/>
        <v/>
      </c>
      <c r="BZ218" s="563" t="str">
        <f t="shared" si="106"/>
        <v/>
      </c>
      <c r="CA218" s="563" t="str">
        <f t="shared" si="106"/>
        <v/>
      </c>
      <c r="CB218" s="563" t="str">
        <f t="shared" si="106"/>
        <v/>
      </c>
      <c r="CC218" s="563" t="str">
        <f t="shared" si="107"/>
        <v/>
      </c>
      <c r="CD218" s="563" t="str">
        <f t="shared" si="107"/>
        <v/>
      </c>
      <c r="CE218" s="563" t="str">
        <f t="shared" si="107"/>
        <v/>
      </c>
      <c r="CF218" s="563" t="str">
        <f t="shared" si="107"/>
        <v/>
      </c>
      <c r="CG218" s="563" t="str">
        <f t="shared" si="114"/>
        <v/>
      </c>
      <c r="CH218" s="445"/>
      <c r="CI218" s="563" t="str">
        <f t="shared" si="88"/>
        <v/>
      </c>
      <c r="CJ218" s="563" t="str">
        <f t="shared" si="113"/>
        <v/>
      </c>
      <c r="CK218" s="563" t="str">
        <f t="shared" si="113"/>
        <v/>
      </c>
      <c r="CL218" s="563" t="str">
        <f t="shared" si="113"/>
        <v xml:space="preserve">
</v>
      </c>
      <c r="CM218" s="563" t="str">
        <f t="shared" si="113"/>
        <v xml:space="preserve">
</v>
      </c>
      <c r="CN218" s="563" t="str">
        <f t="shared" si="113"/>
        <v xml:space="preserve">
</v>
      </c>
      <c r="CO218" s="445"/>
      <c r="CP218" s="445"/>
      <c r="CQ218" s="445"/>
      <c r="CR218" s="445"/>
      <c r="CS218" s="445"/>
      <c r="CT218" s="445"/>
      <c r="CU218" s="445"/>
      <c r="CV218" s="445"/>
      <c r="CW218" s="445"/>
      <c r="CX218" s="445"/>
      <c r="CY218" s="445"/>
      <c r="CZ218" s="445"/>
      <c r="DA218" s="445"/>
      <c r="DB218" s="445"/>
      <c r="DC218" s="445"/>
      <c r="DD218" s="445"/>
      <c r="DE218" s="445"/>
      <c r="DF218" s="445"/>
      <c r="DG218" s="445"/>
      <c r="DH218" s="445"/>
      <c r="DI218" s="445"/>
      <c r="DJ218" s="445"/>
      <c r="DK218" s="445"/>
      <c r="DL218" s="445"/>
      <c r="DM218" s="445"/>
      <c r="DN218" s="445"/>
      <c r="DO218" s="445"/>
      <c r="DP218" s="445"/>
      <c r="DQ218" s="445"/>
      <c r="DR218" s="445"/>
      <c r="DS218" s="445"/>
      <c r="DT218" s="445"/>
      <c r="DU218" s="445"/>
      <c r="DV218" s="445"/>
      <c r="DW218" s="445"/>
      <c r="DX218" s="445"/>
      <c r="DY218" s="445"/>
      <c r="DZ218" s="445"/>
      <c r="EA218" s="445"/>
      <c r="EB218" s="445"/>
      <c r="EC218" s="445"/>
      <c r="ED218" s="445"/>
      <c r="EE218" s="445"/>
      <c r="EF218" s="445"/>
      <c r="EG218" s="445"/>
      <c r="EH218" s="445"/>
      <c r="EI218" s="445"/>
      <c r="EJ218" s="445"/>
      <c r="EK218" s="445"/>
      <c r="EL218" s="445"/>
      <c r="EM218" s="445"/>
      <c r="EN218" s="445"/>
      <c r="EO218" s="445"/>
      <c r="EP218" s="445"/>
      <c r="EQ218" s="445"/>
      <c r="ER218" s="445"/>
      <c r="ES218" s="445"/>
      <c r="ET218" s="445"/>
      <c r="EU218" s="445"/>
      <c r="EV218" s="445"/>
      <c r="EW218" s="445"/>
      <c r="EX218" s="445"/>
      <c r="EY218" s="445"/>
      <c r="EZ218" s="445"/>
      <c r="FA218" s="445"/>
      <c r="FB218" s="445"/>
    </row>
    <row r="219" spans="1:158" s="434" customFormat="1" ht="55.2" hidden="1" customHeight="1">
      <c r="A219" s="659"/>
      <c r="B219" s="520"/>
      <c r="C219" s="520"/>
      <c r="D219" s="519"/>
      <c r="E219" s="520"/>
      <c r="F219" s="520"/>
      <c r="G219" s="520"/>
      <c r="H219" s="520"/>
      <c r="I219" s="520"/>
      <c r="J219" s="520"/>
      <c r="K219" s="520"/>
      <c r="L219" s="520"/>
      <c r="M219" s="520"/>
      <c r="N219" s="520"/>
      <c r="O219" s="520"/>
      <c r="P219" s="520"/>
      <c r="Q219" s="520"/>
      <c r="R219" s="520"/>
      <c r="S219" s="520"/>
      <c r="T219" s="520"/>
      <c r="U219" s="520"/>
      <c r="V219" s="520"/>
      <c r="W219" s="520"/>
      <c r="X219" s="520"/>
      <c r="Y219" s="520"/>
      <c r="Z219" s="520"/>
      <c r="AA219" s="520"/>
      <c r="AB219" s="520"/>
      <c r="AC219" s="520"/>
      <c r="AD219" s="432"/>
      <c r="AE219" s="431"/>
      <c r="AF219" s="433"/>
      <c r="AG219" s="557" t="str">
        <f t="shared" si="91"/>
        <v/>
      </c>
      <c r="AH219" s="558" t="str">
        <f t="shared" si="92"/>
        <v/>
      </c>
      <c r="AI219" s="558" t="str">
        <f t="shared" si="93"/>
        <v/>
      </c>
      <c r="AJ219" s="558" t="str">
        <f t="shared" si="94"/>
        <v/>
      </c>
      <c r="AK219" s="558" t="str">
        <f t="shared" si="95"/>
        <v/>
      </c>
      <c r="AL219" s="558" t="str">
        <f t="shared" si="96"/>
        <v/>
      </c>
      <c r="AM219" s="558" t="str">
        <f t="shared" si="97"/>
        <v/>
      </c>
      <c r="AN219" s="558" t="str">
        <f t="shared" si="98"/>
        <v/>
      </c>
      <c r="AO219" s="557" t="str">
        <f t="shared" si="99"/>
        <v/>
      </c>
      <c r="AP219" s="557" t="str">
        <f t="shared" si="100"/>
        <v/>
      </c>
      <c r="AQ219" s="445"/>
      <c r="AR219" s="559" t="str">
        <f t="shared" si="101"/>
        <v/>
      </c>
      <c r="AS219" s="560" t="str">
        <f t="shared" si="86"/>
        <v/>
      </c>
      <c r="AT219" s="561" t="str">
        <f t="shared" si="102"/>
        <v/>
      </c>
      <c r="AU219" s="561" t="str">
        <f t="shared" si="103"/>
        <v/>
      </c>
      <c r="AV219" s="444"/>
      <c r="AW219" s="558" t="str">
        <f t="shared" si="108"/>
        <v/>
      </c>
      <c r="AX219" s="557" t="str">
        <f t="shared" si="109"/>
        <v/>
      </c>
      <c r="AY219" s="557" t="str">
        <f t="shared" si="110"/>
        <v/>
      </c>
      <c r="AZ219" s="444"/>
      <c r="BA219" s="562" t="str">
        <f t="shared" si="115"/>
        <v/>
      </c>
      <c r="BB219" s="445"/>
      <c r="BC219" s="563" t="str">
        <f t="shared" si="114"/>
        <v/>
      </c>
      <c r="BD219" s="563" t="str">
        <f t="shared" si="114"/>
        <v/>
      </c>
      <c r="BE219" s="563" t="str">
        <f t="shared" si="114"/>
        <v/>
      </c>
      <c r="BF219" s="563" t="str">
        <f t="shared" si="114"/>
        <v/>
      </c>
      <c r="BG219" s="563" t="str">
        <f t="shared" si="114"/>
        <v/>
      </c>
      <c r="BH219" s="563" t="str">
        <f t="shared" si="114"/>
        <v/>
      </c>
      <c r="BI219" s="563" t="str">
        <f t="shared" si="114"/>
        <v/>
      </c>
      <c r="BJ219" s="563" t="str">
        <f t="shared" si="114"/>
        <v/>
      </c>
      <c r="BK219" s="563" t="str">
        <f t="shared" si="114"/>
        <v/>
      </c>
      <c r="BL219" s="563" t="str">
        <f t="shared" si="114"/>
        <v/>
      </c>
      <c r="BM219" s="563" t="str">
        <f t="shared" si="114"/>
        <v/>
      </c>
      <c r="BN219" s="563" t="str">
        <f t="shared" si="111"/>
        <v/>
      </c>
      <c r="BO219" s="563" t="str">
        <f t="shared" si="111"/>
        <v/>
      </c>
      <c r="BP219" s="563" t="str">
        <f t="shared" si="111"/>
        <v/>
      </c>
      <c r="BQ219" s="563" t="str">
        <f t="shared" si="104"/>
        <v/>
      </c>
      <c r="BR219" s="563" t="str">
        <f t="shared" si="104"/>
        <v/>
      </c>
      <c r="BS219" s="563" t="str">
        <f t="shared" si="104"/>
        <v/>
      </c>
      <c r="BT219" s="563" t="str">
        <f t="shared" si="104"/>
        <v/>
      </c>
      <c r="BU219" s="563" t="str">
        <f t="shared" si="105"/>
        <v/>
      </c>
      <c r="BV219" s="563" t="str">
        <f t="shared" si="105"/>
        <v/>
      </c>
      <c r="BW219" s="563" t="str">
        <f t="shared" si="105"/>
        <v/>
      </c>
      <c r="BX219" s="563" t="str">
        <f t="shared" si="105"/>
        <v/>
      </c>
      <c r="BY219" s="563" t="str">
        <f t="shared" si="106"/>
        <v/>
      </c>
      <c r="BZ219" s="563" t="str">
        <f t="shared" si="106"/>
        <v/>
      </c>
      <c r="CA219" s="563" t="str">
        <f t="shared" si="106"/>
        <v/>
      </c>
      <c r="CB219" s="563" t="str">
        <f t="shared" si="106"/>
        <v/>
      </c>
      <c r="CC219" s="563" t="str">
        <f t="shared" si="107"/>
        <v/>
      </c>
      <c r="CD219" s="563" t="str">
        <f t="shared" si="107"/>
        <v/>
      </c>
      <c r="CE219" s="563" t="str">
        <f t="shared" si="107"/>
        <v/>
      </c>
      <c r="CF219" s="563" t="str">
        <f t="shared" si="107"/>
        <v/>
      </c>
      <c r="CG219" s="563" t="str">
        <f t="shared" si="114"/>
        <v/>
      </c>
      <c r="CH219" s="445"/>
      <c r="CI219" s="563" t="str">
        <f t="shared" si="88"/>
        <v/>
      </c>
      <c r="CJ219" s="563" t="str">
        <f t="shared" si="113"/>
        <v/>
      </c>
      <c r="CK219" s="563" t="str">
        <f t="shared" si="113"/>
        <v/>
      </c>
      <c r="CL219" s="563" t="str">
        <f t="shared" si="113"/>
        <v xml:space="preserve">
</v>
      </c>
      <c r="CM219" s="563" t="str">
        <f t="shared" si="113"/>
        <v xml:space="preserve">
</v>
      </c>
      <c r="CN219" s="563" t="str">
        <f t="shared" si="113"/>
        <v xml:space="preserve">
</v>
      </c>
      <c r="CO219" s="445"/>
      <c r="CP219" s="445"/>
      <c r="CQ219" s="445"/>
      <c r="CR219" s="445"/>
      <c r="CS219" s="445"/>
      <c r="CT219" s="445"/>
      <c r="CU219" s="445"/>
      <c r="CV219" s="445"/>
      <c r="CW219" s="445"/>
      <c r="CX219" s="445"/>
      <c r="CY219" s="445"/>
      <c r="CZ219" s="445"/>
      <c r="DA219" s="445"/>
      <c r="DB219" s="445"/>
      <c r="DC219" s="445"/>
      <c r="DD219" s="445"/>
      <c r="DE219" s="445"/>
      <c r="DF219" s="445"/>
      <c r="DG219" s="445"/>
      <c r="DH219" s="445"/>
      <c r="DI219" s="445"/>
      <c r="DJ219" s="445"/>
      <c r="DK219" s="445"/>
      <c r="DL219" s="445"/>
      <c r="DM219" s="445"/>
      <c r="DN219" s="445"/>
      <c r="DO219" s="445"/>
      <c r="DP219" s="445"/>
      <c r="DQ219" s="445"/>
      <c r="DR219" s="445"/>
      <c r="DS219" s="445"/>
      <c r="DT219" s="445"/>
      <c r="DU219" s="445"/>
      <c r="DV219" s="445"/>
      <c r="DW219" s="445"/>
      <c r="DX219" s="445"/>
      <c r="DY219" s="445"/>
      <c r="DZ219" s="445"/>
      <c r="EA219" s="445"/>
      <c r="EB219" s="445"/>
      <c r="EC219" s="445"/>
      <c r="ED219" s="445"/>
      <c r="EE219" s="445"/>
      <c r="EF219" s="445"/>
      <c r="EG219" s="445"/>
      <c r="EH219" s="445"/>
      <c r="EI219" s="445"/>
      <c r="EJ219" s="445"/>
      <c r="EK219" s="445"/>
      <c r="EL219" s="445"/>
      <c r="EM219" s="445"/>
      <c r="EN219" s="445"/>
      <c r="EO219" s="445"/>
      <c r="EP219" s="445"/>
      <c r="EQ219" s="445"/>
      <c r="ER219" s="445"/>
      <c r="ES219" s="445"/>
      <c r="ET219" s="445"/>
      <c r="EU219" s="445"/>
      <c r="EV219" s="445"/>
      <c r="EW219" s="445"/>
      <c r="EX219" s="445"/>
      <c r="EY219" s="445"/>
      <c r="EZ219" s="445"/>
      <c r="FA219" s="445"/>
      <c r="FB219" s="445"/>
    </row>
    <row r="220" spans="1:158" s="434" customFormat="1" ht="55.2" hidden="1" customHeight="1">
      <c r="A220" s="659"/>
      <c r="B220" s="520"/>
      <c r="C220" s="520"/>
      <c r="D220" s="519"/>
      <c r="E220" s="520"/>
      <c r="F220" s="520"/>
      <c r="G220" s="520"/>
      <c r="H220" s="520"/>
      <c r="I220" s="520"/>
      <c r="J220" s="520"/>
      <c r="K220" s="520"/>
      <c r="L220" s="520"/>
      <c r="M220" s="520"/>
      <c r="N220" s="520"/>
      <c r="O220" s="520"/>
      <c r="P220" s="520"/>
      <c r="Q220" s="520"/>
      <c r="R220" s="520"/>
      <c r="S220" s="520"/>
      <c r="T220" s="520"/>
      <c r="U220" s="520"/>
      <c r="V220" s="520"/>
      <c r="W220" s="520"/>
      <c r="X220" s="520"/>
      <c r="Y220" s="520"/>
      <c r="Z220" s="520"/>
      <c r="AA220" s="520"/>
      <c r="AB220" s="520"/>
      <c r="AC220" s="520"/>
      <c r="AD220" s="432"/>
      <c r="AE220" s="431"/>
      <c r="AF220" s="433"/>
      <c r="AG220" s="557" t="str">
        <f t="shared" si="91"/>
        <v/>
      </c>
      <c r="AH220" s="558" t="str">
        <f t="shared" si="92"/>
        <v/>
      </c>
      <c r="AI220" s="558" t="str">
        <f t="shared" si="93"/>
        <v/>
      </c>
      <c r="AJ220" s="558" t="str">
        <f t="shared" si="94"/>
        <v/>
      </c>
      <c r="AK220" s="558" t="str">
        <f t="shared" si="95"/>
        <v/>
      </c>
      <c r="AL220" s="558" t="str">
        <f t="shared" si="96"/>
        <v/>
      </c>
      <c r="AM220" s="558" t="str">
        <f t="shared" si="97"/>
        <v/>
      </c>
      <c r="AN220" s="558" t="str">
        <f t="shared" si="98"/>
        <v/>
      </c>
      <c r="AO220" s="557" t="str">
        <f t="shared" si="99"/>
        <v/>
      </c>
      <c r="AP220" s="557" t="str">
        <f t="shared" si="100"/>
        <v/>
      </c>
      <c r="AQ220" s="445"/>
      <c r="AR220" s="559" t="str">
        <f t="shared" si="101"/>
        <v/>
      </c>
      <c r="AS220" s="560" t="str">
        <f t="shared" si="86"/>
        <v/>
      </c>
      <c r="AT220" s="561" t="str">
        <f t="shared" si="102"/>
        <v/>
      </c>
      <c r="AU220" s="561" t="str">
        <f t="shared" si="103"/>
        <v/>
      </c>
      <c r="AV220" s="444"/>
      <c r="AW220" s="558" t="str">
        <f t="shared" si="108"/>
        <v/>
      </c>
      <c r="AX220" s="557" t="str">
        <f t="shared" si="109"/>
        <v/>
      </c>
      <c r="AY220" s="557" t="str">
        <f t="shared" si="110"/>
        <v/>
      </c>
      <c r="AZ220" s="444"/>
      <c r="BA220" s="562" t="str">
        <f t="shared" si="115"/>
        <v/>
      </c>
      <c r="BB220" s="445"/>
      <c r="BC220" s="563" t="str">
        <f t="shared" si="114"/>
        <v/>
      </c>
      <c r="BD220" s="563" t="str">
        <f t="shared" si="114"/>
        <v/>
      </c>
      <c r="BE220" s="563" t="str">
        <f t="shared" si="114"/>
        <v/>
      </c>
      <c r="BF220" s="563" t="str">
        <f t="shared" si="114"/>
        <v/>
      </c>
      <c r="BG220" s="563" t="str">
        <f t="shared" si="114"/>
        <v/>
      </c>
      <c r="BH220" s="563" t="str">
        <f t="shared" si="114"/>
        <v/>
      </c>
      <c r="BI220" s="563" t="str">
        <f t="shared" si="114"/>
        <v/>
      </c>
      <c r="BJ220" s="563" t="str">
        <f t="shared" si="114"/>
        <v/>
      </c>
      <c r="BK220" s="563" t="str">
        <f t="shared" si="114"/>
        <v/>
      </c>
      <c r="BL220" s="563" t="str">
        <f t="shared" si="114"/>
        <v/>
      </c>
      <c r="BM220" s="563" t="str">
        <f t="shared" si="114"/>
        <v/>
      </c>
      <c r="BN220" s="563" t="str">
        <f t="shared" si="111"/>
        <v/>
      </c>
      <c r="BO220" s="563" t="str">
        <f t="shared" si="111"/>
        <v/>
      </c>
      <c r="BP220" s="563" t="str">
        <f t="shared" si="111"/>
        <v/>
      </c>
      <c r="BQ220" s="563" t="str">
        <f t="shared" si="104"/>
        <v/>
      </c>
      <c r="BR220" s="563" t="str">
        <f t="shared" si="104"/>
        <v/>
      </c>
      <c r="BS220" s="563" t="str">
        <f t="shared" si="104"/>
        <v/>
      </c>
      <c r="BT220" s="563" t="str">
        <f t="shared" si="104"/>
        <v/>
      </c>
      <c r="BU220" s="563" t="str">
        <f t="shared" si="105"/>
        <v/>
      </c>
      <c r="BV220" s="563" t="str">
        <f t="shared" si="105"/>
        <v/>
      </c>
      <c r="BW220" s="563" t="str">
        <f t="shared" si="105"/>
        <v/>
      </c>
      <c r="BX220" s="563" t="str">
        <f t="shared" si="105"/>
        <v/>
      </c>
      <c r="BY220" s="563" t="str">
        <f t="shared" si="106"/>
        <v/>
      </c>
      <c r="BZ220" s="563" t="str">
        <f t="shared" si="106"/>
        <v/>
      </c>
      <c r="CA220" s="563" t="str">
        <f t="shared" si="106"/>
        <v/>
      </c>
      <c r="CB220" s="563" t="str">
        <f t="shared" si="106"/>
        <v/>
      </c>
      <c r="CC220" s="563" t="str">
        <f t="shared" si="107"/>
        <v/>
      </c>
      <c r="CD220" s="563" t="str">
        <f t="shared" si="107"/>
        <v/>
      </c>
      <c r="CE220" s="563" t="str">
        <f t="shared" si="107"/>
        <v/>
      </c>
      <c r="CF220" s="563" t="str">
        <f t="shared" si="107"/>
        <v/>
      </c>
      <c r="CG220" s="563" t="str">
        <f t="shared" si="114"/>
        <v/>
      </c>
      <c r="CH220" s="445"/>
      <c r="CI220" s="563" t="str">
        <f t="shared" si="88"/>
        <v/>
      </c>
      <c r="CJ220" s="563" t="str">
        <f t="shared" si="113"/>
        <v/>
      </c>
      <c r="CK220" s="563" t="str">
        <f t="shared" si="113"/>
        <v/>
      </c>
      <c r="CL220" s="563" t="str">
        <f t="shared" si="113"/>
        <v xml:space="preserve">
</v>
      </c>
      <c r="CM220" s="563" t="str">
        <f t="shared" si="113"/>
        <v xml:space="preserve">
</v>
      </c>
      <c r="CN220" s="563" t="str">
        <f t="shared" si="113"/>
        <v xml:space="preserve">
</v>
      </c>
      <c r="CO220" s="445"/>
      <c r="CP220" s="445"/>
      <c r="CQ220" s="445"/>
      <c r="CR220" s="445"/>
      <c r="CS220" s="445"/>
      <c r="CT220" s="445"/>
      <c r="CU220" s="445"/>
      <c r="CV220" s="445"/>
      <c r="CW220" s="445"/>
      <c r="CX220" s="445"/>
      <c r="CY220" s="445"/>
      <c r="CZ220" s="445"/>
      <c r="DA220" s="445"/>
      <c r="DB220" s="445"/>
      <c r="DC220" s="445"/>
      <c r="DD220" s="445"/>
      <c r="DE220" s="445"/>
      <c r="DF220" s="445"/>
      <c r="DG220" s="445"/>
      <c r="DH220" s="445"/>
      <c r="DI220" s="445"/>
      <c r="DJ220" s="445"/>
      <c r="DK220" s="445"/>
      <c r="DL220" s="445"/>
      <c r="DM220" s="445"/>
      <c r="DN220" s="445"/>
      <c r="DO220" s="445"/>
      <c r="DP220" s="445"/>
      <c r="DQ220" s="445"/>
      <c r="DR220" s="445"/>
      <c r="DS220" s="445"/>
      <c r="DT220" s="445"/>
      <c r="DU220" s="445"/>
      <c r="DV220" s="445"/>
      <c r="DW220" s="445"/>
      <c r="DX220" s="445"/>
      <c r="DY220" s="445"/>
      <c r="DZ220" s="445"/>
      <c r="EA220" s="445"/>
      <c r="EB220" s="445"/>
      <c r="EC220" s="445"/>
      <c r="ED220" s="445"/>
      <c r="EE220" s="445"/>
      <c r="EF220" s="445"/>
      <c r="EG220" s="445"/>
      <c r="EH220" s="445"/>
      <c r="EI220" s="445"/>
      <c r="EJ220" s="445"/>
      <c r="EK220" s="445"/>
      <c r="EL220" s="445"/>
      <c r="EM220" s="445"/>
      <c r="EN220" s="445"/>
      <c r="EO220" s="445"/>
      <c r="EP220" s="445"/>
      <c r="EQ220" s="445"/>
      <c r="ER220" s="445"/>
      <c r="ES220" s="445"/>
      <c r="ET220" s="445"/>
      <c r="EU220" s="445"/>
      <c r="EV220" s="445"/>
      <c r="EW220" s="445"/>
      <c r="EX220" s="445"/>
      <c r="EY220" s="445"/>
      <c r="EZ220" s="445"/>
      <c r="FA220" s="445"/>
      <c r="FB220" s="445"/>
    </row>
    <row r="221" spans="1:158" s="463" customFormat="1" ht="55.2" hidden="1" customHeight="1">
      <c r="A221" s="659"/>
      <c r="B221" s="520"/>
      <c r="C221" s="520"/>
      <c r="D221" s="519"/>
      <c r="E221" s="520"/>
      <c r="F221" s="520"/>
      <c r="G221" s="520"/>
      <c r="H221" s="520"/>
      <c r="I221" s="520"/>
      <c r="J221" s="520"/>
      <c r="K221" s="520"/>
      <c r="L221" s="520"/>
      <c r="M221" s="520"/>
      <c r="N221" s="520"/>
      <c r="O221" s="520"/>
      <c r="P221" s="520"/>
      <c r="Q221" s="520"/>
      <c r="R221" s="520"/>
      <c r="S221" s="520"/>
      <c r="T221" s="520"/>
      <c r="U221" s="520"/>
      <c r="V221" s="520"/>
      <c r="W221" s="520"/>
      <c r="X221" s="520"/>
      <c r="Y221" s="520"/>
      <c r="Z221" s="520"/>
      <c r="AA221" s="520"/>
      <c r="AB221" s="520"/>
      <c r="AC221" s="520"/>
      <c r="AD221" s="432"/>
      <c r="AE221" s="431"/>
      <c r="AF221" s="433"/>
      <c r="AG221" s="557" t="str">
        <f t="shared" si="91"/>
        <v/>
      </c>
      <c r="AH221" s="558" t="str">
        <f t="shared" si="92"/>
        <v/>
      </c>
      <c r="AI221" s="558" t="str">
        <f t="shared" si="93"/>
        <v/>
      </c>
      <c r="AJ221" s="558" t="str">
        <f t="shared" si="94"/>
        <v/>
      </c>
      <c r="AK221" s="558" t="str">
        <f t="shared" si="95"/>
        <v/>
      </c>
      <c r="AL221" s="558" t="str">
        <f t="shared" si="96"/>
        <v/>
      </c>
      <c r="AM221" s="558" t="str">
        <f t="shared" si="97"/>
        <v/>
      </c>
      <c r="AN221" s="558" t="str">
        <f t="shared" si="98"/>
        <v/>
      </c>
      <c r="AO221" s="557" t="str">
        <f t="shared" si="99"/>
        <v/>
      </c>
      <c r="AP221" s="557" t="str">
        <f t="shared" si="100"/>
        <v/>
      </c>
      <c r="AQ221" s="445"/>
      <c r="AR221" s="559" t="str">
        <f t="shared" si="101"/>
        <v/>
      </c>
      <c r="AS221" s="560" t="str">
        <f t="shared" si="86"/>
        <v/>
      </c>
      <c r="AT221" s="561" t="str">
        <f t="shared" si="102"/>
        <v/>
      </c>
      <c r="AU221" s="561" t="str">
        <f t="shared" si="103"/>
        <v/>
      </c>
      <c r="AV221" s="444"/>
      <c r="AW221" s="558" t="str">
        <f t="shared" si="108"/>
        <v/>
      </c>
      <c r="AX221" s="557" t="str">
        <f t="shared" si="109"/>
        <v/>
      </c>
      <c r="AY221" s="557" t="str">
        <f t="shared" si="110"/>
        <v/>
      </c>
      <c r="AZ221" s="444"/>
      <c r="BA221" s="562" t="str">
        <f t="shared" si="115"/>
        <v/>
      </c>
      <c r="BB221" s="445"/>
      <c r="BC221" s="563" t="str">
        <f t="shared" si="114"/>
        <v/>
      </c>
      <c r="BD221" s="563" t="str">
        <f t="shared" si="114"/>
        <v/>
      </c>
      <c r="BE221" s="563" t="str">
        <f t="shared" si="114"/>
        <v/>
      </c>
      <c r="BF221" s="563" t="str">
        <f t="shared" si="114"/>
        <v/>
      </c>
      <c r="BG221" s="563" t="str">
        <f t="shared" si="114"/>
        <v/>
      </c>
      <c r="BH221" s="563" t="str">
        <f t="shared" si="114"/>
        <v/>
      </c>
      <c r="BI221" s="563" t="str">
        <f t="shared" si="114"/>
        <v/>
      </c>
      <c r="BJ221" s="563" t="str">
        <f t="shared" si="114"/>
        <v/>
      </c>
      <c r="BK221" s="563" t="str">
        <f t="shared" si="114"/>
        <v/>
      </c>
      <c r="BL221" s="563" t="str">
        <f t="shared" si="114"/>
        <v/>
      </c>
      <c r="BM221" s="563" t="str">
        <f t="shared" si="114"/>
        <v/>
      </c>
      <c r="BN221" s="563" t="str">
        <f t="shared" si="111"/>
        <v/>
      </c>
      <c r="BO221" s="563" t="str">
        <f t="shared" si="111"/>
        <v/>
      </c>
      <c r="BP221" s="563" t="str">
        <f t="shared" si="111"/>
        <v/>
      </c>
      <c r="BQ221" s="563" t="str">
        <f t="shared" si="104"/>
        <v/>
      </c>
      <c r="BR221" s="563" t="str">
        <f t="shared" si="104"/>
        <v/>
      </c>
      <c r="BS221" s="563" t="str">
        <f t="shared" si="104"/>
        <v/>
      </c>
      <c r="BT221" s="563" t="str">
        <f t="shared" si="104"/>
        <v/>
      </c>
      <c r="BU221" s="563" t="str">
        <f t="shared" si="105"/>
        <v/>
      </c>
      <c r="BV221" s="563" t="str">
        <f t="shared" si="105"/>
        <v/>
      </c>
      <c r="BW221" s="563" t="str">
        <f t="shared" si="105"/>
        <v/>
      </c>
      <c r="BX221" s="563" t="str">
        <f t="shared" si="105"/>
        <v/>
      </c>
      <c r="BY221" s="563" t="str">
        <f t="shared" si="106"/>
        <v/>
      </c>
      <c r="BZ221" s="563" t="str">
        <f t="shared" si="106"/>
        <v/>
      </c>
      <c r="CA221" s="563" t="str">
        <f t="shared" si="106"/>
        <v/>
      </c>
      <c r="CB221" s="563" t="str">
        <f t="shared" si="106"/>
        <v/>
      </c>
      <c r="CC221" s="563" t="str">
        <f t="shared" si="107"/>
        <v/>
      </c>
      <c r="CD221" s="563" t="str">
        <f t="shared" si="107"/>
        <v/>
      </c>
      <c r="CE221" s="563" t="str">
        <f t="shared" si="107"/>
        <v/>
      </c>
      <c r="CF221" s="563" t="str">
        <f t="shared" si="107"/>
        <v/>
      </c>
      <c r="CG221" s="563" t="str">
        <f t="shared" si="114"/>
        <v/>
      </c>
      <c r="CH221" s="445"/>
      <c r="CI221" s="563" t="str">
        <f t="shared" si="88"/>
        <v/>
      </c>
      <c r="CJ221" s="563" t="str">
        <f t="shared" si="113"/>
        <v/>
      </c>
      <c r="CK221" s="563" t="str">
        <f t="shared" si="113"/>
        <v/>
      </c>
      <c r="CL221" s="563" t="str">
        <f t="shared" si="113"/>
        <v xml:space="preserve">
</v>
      </c>
      <c r="CM221" s="563" t="str">
        <f t="shared" si="113"/>
        <v xml:space="preserve">
</v>
      </c>
      <c r="CN221" s="563" t="str">
        <f t="shared" si="113"/>
        <v xml:space="preserve">
</v>
      </c>
      <c r="CO221" s="444"/>
      <c r="CP221" s="444"/>
      <c r="CQ221" s="444"/>
      <c r="CR221" s="444"/>
      <c r="CS221" s="444"/>
      <c r="CT221" s="444"/>
      <c r="CU221" s="444"/>
      <c r="CV221" s="444"/>
      <c r="CW221" s="444"/>
      <c r="CX221" s="444"/>
      <c r="CY221" s="444"/>
      <c r="CZ221" s="444"/>
      <c r="DA221" s="444"/>
      <c r="DB221" s="444"/>
      <c r="DC221" s="444"/>
      <c r="DD221" s="444"/>
      <c r="DE221" s="444"/>
      <c r="DF221" s="444"/>
      <c r="DG221" s="444"/>
      <c r="DH221" s="444"/>
      <c r="DI221" s="444"/>
      <c r="DJ221" s="444"/>
      <c r="DK221" s="444"/>
      <c r="DL221" s="444"/>
      <c r="DM221" s="444"/>
      <c r="DN221" s="444"/>
      <c r="DO221" s="444"/>
      <c r="DP221" s="444"/>
      <c r="DQ221" s="444"/>
      <c r="DR221" s="444"/>
      <c r="DS221" s="444"/>
      <c r="DT221" s="444"/>
      <c r="DU221" s="444"/>
      <c r="DV221" s="444"/>
      <c r="DW221" s="444"/>
      <c r="DX221" s="444"/>
      <c r="DY221" s="444"/>
      <c r="DZ221" s="444"/>
      <c r="EA221" s="444"/>
      <c r="EB221" s="444"/>
      <c r="EC221" s="444"/>
      <c r="ED221" s="444"/>
      <c r="EE221" s="444"/>
      <c r="EF221" s="444"/>
      <c r="EG221" s="444"/>
      <c r="EH221" s="444"/>
      <c r="EI221" s="444"/>
      <c r="EJ221" s="444"/>
      <c r="EK221" s="444"/>
      <c r="EL221" s="444"/>
      <c r="EM221" s="444"/>
      <c r="EN221" s="444"/>
      <c r="EO221" s="444"/>
      <c r="EP221" s="444"/>
      <c r="EQ221" s="444"/>
      <c r="ER221" s="444"/>
      <c r="ES221" s="444"/>
      <c r="ET221" s="444"/>
      <c r="EU221" s="444"/>
      <c r="EV221" s="444"/>
      <c r="EW221" s="444"/>
      <c r="EX221" s="444"/>
      <c r="EY221" s="444"/>
      <c r="EZ221" s="444"/>
      <c r="FA221" s="444"/>
      <c r="FB221" s="444"/>
    </row>
    <row r="222" spans="1:158" s="463" customFormat="1" ht="55.2" hidden="1" customHeight="1">
      <c r="A222" s="659"/>
      <c r="B222" s="520"/>
      <c r="C222" s="520"/>
      <c r="D222" s="519"/>
      <c r="E222" s="520"/>
      <c r="F222" s="520"/>
      <c r="G222" s="520"/>
      <c r="H222" s="520"/>
      <c r="I222" s="520"/>
      <c r="J222" s="520"/>
      <c r="K222" s="520"/>
      <c r="L222" s="520"/>
      <c r="M222" s="520"/>
      <c r="N222" s="520"/>
      <c r="O222" s="520"/>
      <c r="P222" s="520"/>
      <c r="Q222" s="520"/>
      <c r="R222" s="520"/>
      <c r="S222" s="520"/>
      <c r="T222" s="520"/>
      <c r="U222" s="520"/>
      <c r="V222" s="520"/>
      <c r="W222" s="520"/>
      <c r="X222" s="520"/>
      <c r="Y222" s="520"/>
      <c r="Z222" s="520"/>
      <c r="AA222" s="520"/>
      <c r="AB222" s="520"/>
      <c r="AC222" s="520"/>
      <c r="AD222" s="432"/>
      <c r="AE222" s="431"/>
      <c r="AF222" s="433"/>
      <c r="AG222" s="557" t="str">
        <f t="shared" si="91"/>
        <v/>
      </c>
      <c r="AH222" s="558" t="str">
        <f t="shared" si="92"/>
        <v/>
      </c>
      <c r="AI222" s="558" t="str">
        <f t="shared" si="93"/>
        <v/>
      </c>
      <c r="AJ222" s="558" t="str">
        <f t="shared" si="94"/>
        <v/>
      </c>
      <c r="AK222" s="558" t="str">
        <f t="shared" si="95"/>
        <v/>
      </c>
      <c r="AL222" s="558" t="str">
        <f t="shared" si="96"/>
        <v/>
      </c>
      <c r="AM222" s="558" t="str">
        <f t="shared" si="97"/>
        <v/>
      </c>
      <c r="AN222" s="558" t="str">
        <f t="shared" si="98"/>
        <v/>
      </c>
      <c r="AO222" s="557" t="str">
        <f t="shared" si="99"/>
        <v/>
      </c>
      <c r="AP222" s="557" t="str">
        <f t="shared" si="100"/>
        <v/>
      </c>
      <c r="AQ222" s="445"/>
      <c r="AR222" s="559" t="str">
        <f t="shared" si="101"/>
        <v/>
      </c>
      <c r="AS222" s="560" t="str">
        <f t="shared" si="86"/>
        <v/>
      </c>
      <c r="AT222" s="561" t="str">
        <f t="shared" si="102"/>
        <v/>
      </c>
      <c r="AU222" s="561" t="str">
        <f t="shared" si="103"/>
        <v/>
      </c>
      <c r="AV222" s="444"/>
      <c r="AW222" s="558" t="str">
        <f t="shared" si="108"/>
        <v/>
      </c>
      <c r="AX222" s="557" t="str">
        <f t="shared" si="109"/>
        <v/>
      </c>
      <c r="AY222" s="557" t="str">
        <f t="shared" si="110"/>
        <v/>
      </c>
      <c r="AZ222" s="444"/>
      <c r="BA222" s="562" t="str">
        <f t="shared" si="115"/>
        <v/>
      </c>
      <c r="BB222" s="445"/>
      <c r="BC222" s="563" t="str">
        <f t="shared" si="114"/>
        <v/>
      </c>
      <c r="BD222" s="563" t="str">
        <f t="shared" si="114"/>
        <v/>
      </c>
      <c r="BE222" s="563" t="str">
        <f t="shared" si="114"/>
        <v/>
      </c>
      <c r="BF222" s="563" t="str">
        <f t="shared" si="114"/>
        <v/>
      </c>
      <c r="BG222" s="563" t="str">
        <f t="shared" si="114"/>
        <v/>
      </c>
      <c r="BH222" s="563" t="str">
        <f t="shared" si="114"/>
        <v/>
      </c>
      <c r="BI222" s="563" t="str">
        <f t="shared" si="114"/>
        <v/>
      </c>
      <c r="BJ222" s="563" t="str">
        <f t="shared" si="114"/>
        <v/>
      </c>
      <c r="BK222" s="563" t="str">
        <f t="shared" si="114"/>
        <v/>
      </c>
      <c r="BL222" s="563" t="str">
        <f t="shared" si="114"/>
        <v/>
      </c>
      <c r="BM222" s="563" t="str">
        <f t="shared" si="114"/>
        <v/>
      </c>
      <c r="BN222" s="563" t="str">
        <f t="shared" si="111"/>
        <v/>
      </c>
      <c r="BO222" s="563" t="str">
        <f t="shared" si="111"/>
        <v/>
      </c>
      <c r="BP222" s="563" t="str">
        <f t="shared" si="111"/>
        <v/>
      </c>
      <c r="BQ222" s="563" t="str">
        <f t="shared" si="104"/>
        <v/>
      </c>
      <c r="BR222" s="563" t="str">
        <f t="shared" si="104"/>
        <v/>
      </c>
      <c r="BS222" s="563" t="str">
        <f t="shared" si="104"/>
        <v/>
      </c>
      <c r="BT222" s="563" t="str">
        <f t="shared" si="104"/>
        <v/>
      </c>
      <c r="BU222" s="563" t="str">
        <f t="shared" si="105"/>
        <v/>
      </c>
      <c r="BV222" s="563" t="str">
        <f t="shared" si="105"/>
        <v/>
      </c>
      <c r="BW222" s="563" t="str">
        <f t="shared" si="105"/>
        <v/>
      </c>
      <c r="BX222" s="563" t="str">
        <f t="shared" si="105"/>
        <v/>
      </c>
      <c r="BY222" s="563" t="str">
        <f t="shared" si="106"/>
        <v/>
      </c>
      <c r="BZ222" s="563" t="str">
        <f t="shared" si="106"/>
        <v/>
      </c>
      <c r="CA222" s="563" t="str">
        <f t="shared" si="106"/>
        <v/>
      </c>
      <c r="CB222" s="563" t="str">
        <f t="shared" si="106"/>
        <v/>
      </c>
      <c r="CC222" s="563" t="str">
        <f t="shared" si="107"/>
        <v/>
      </c>
      <c r="CD222" s="563" t="str">
        <f t="shared" si="107"/>
        <v/>
      </c>
      <c r="CE222" s="563" t="str">
        <f t="shared" si="107"/>
        <v/>
      </c>
      <c r="CF222" s="563" t="str">
        <f t="shared" si="107"/>
        <v/>
      </c>
      <c r="CG222" s="563" t="str">
        <f t="shared" si="114"/>
        <v/>
      </c>
      <c r="CH222" s="445"/>
      <c r="CI222" s="563" t="str">
        <f t="shared" si="88"/>
        <v/>
      </c>
      <c r="CJ222" s="563" t="str">
        <f t="shared" si="113"/>
        <v/>
      </c>
      <c r="CK222" s="563" t="str">
        <f t="shared" si="113"/>
        <v/>
      </c>
      <c r="CL222" s="563" t="str">
        <f t="shared" si="113"/>
        <v xml:space="preserve">
</v>
      </c>
      <c r="CM222" s="563" t="str">
        <f t="shared" si="113"/>
        <v xml:space="preserve">
</v>
      </c>
      <c r="CN222" s="563" t="str">
        <f t="shared" si="113"/>
        <v xml:space="preserve">
</v>
      </c>
      <c r="CO222" s="444"/>
      <c r="CP222" s="444"/>
      <c r="CQ222" s="444"/>
      <c r="CR222" s="444"/>
      <c r="CS222" s="444"/>
      <c r="CT222" s="444"/>
      <c r="CU222" s="444"/>
      <c r="CV222" s="444"/>
      <c r="CW222" s="444"/>
      <c r="CX222" s="444"/>
      <c r="CY222" s="444"/>
      <c r="CZ222" s="444"/>
      <c r="DA222" s="444"/>
      <c r="DB222" s="444"/>
      <c r="DC222" s="444"/>
      <c r="DD222" s="444"/>
      <c r="DE222" s="444"/>
      <c r="DF222" s="444"/>
      <c r="DG222" s="444"/>
      <c r="DH222" s="444"/>
      <c r="DI222" s="444"/>
      <c r="DJ222" s="444"/>
      <c r="DK222" s="444"/>
      <c r="DL222" s="444"/>
      <c r="DM222" s="444"/>
      <c r="DN222" s="444"/>
      <c r="DO222" s="444"/>
      <c r="DP222" s="444"/>
      <c r="DQ222" s="444"/>
      <c r="DR222" s="444"/>
      <c r="DS222" s="444"/>
      <c r="DT222" s="444"/>
      <c r="DU222" s="444"/>
      <c r="DV222" s="444"/>
      <c r="DW222" s="444"/>
      <c r="DX222" s="444"/>
      <c r="DY222" s="444"/>
      <c r="DZ222" s="444"/>
      <c r="EA222" s="444"/>
      <c r="EB222" s="444"/>
      <c r="EC222" s="444"/>
      <c r="ED222" s="444"/>
      <c r="EE222" s="444"/>
      <c r="EF222" s="444"/>
      <c r="EG222" s="444"/>
      <c r="EH222" s="444"/>
      <c r="EI222" s="444"/>
      <c r="EJ222" s="444"/>
      <c r="EK222" s="444"/>
      <c r="EL222" s="444"/>
      <c r="EM222" s="444"/>
      <c r="EN222" s="444"/>
      <c r="EO222" s="444"/>
      <c r="EP222" s="444"/>
      <c r="EQ222" s="444"/>
      <c r="ER222" s="444"/>
      <c r="ES222" s="444"/>
      <c r="ET222" s="444"/>
      <c r="EU222" s="444"/>
      <c r="EV222" s="444"/>
      <c r="EW222" s="444"/>
      <c r="EX222" s="444"/>
      <c r="EY222" s="444"/>
      <c r="EZ222" s="444"/>
      <c r="FA222" s="444"/>
      <c r="FB222" s="444"/>
    </row>
    <row r="223" spans="1:158" s="434" customFormat="1" ht="55.2" hidden="1" customHeight="1">
      <c r="A223" s="659"/>
      <c r="B223" s="520"/>
      <c r="C223" s="520"/>
      <c r="D223" s="519"/>
      <c r="E223" s="520"/>
      <c r="F223" s="520"/>
      <c r="G223" s="520"/>
      <c r="H223" s="520"/>
      <c r="I223" s="520"/>
      <c r="J223" s="520"/>
      <c r="K223" s="520"/>
      <c r="L223" s="520"/>
      <c r="M223" s="520"/>
      <c r="N223" s="520"/>
      <c r="O223" s="520"/>
      <c r="P223" s="520"/>
      <c r="Q223" s="520"/>
      <c r="R223" s="520"/>
      <c r="S223" s="520"/>
      <c r="T223" s="520"/>
      <c r="U223" s="520"/>
      <c r="V223" s="520"/>
      <c r="W223" s="520"/>
      <c r="X223" s="520"/>
      <c r="Y223" s="520"/>
      <c r="Z223" s="520"/>
      <c r="AA223" s="520"/>
      <c r="AB223" s="520"/>
      <c r="AC223" s="520"/>
      <c r="AD223" s="432"/>
      <c r="AE223" s="431"/>
      <c r="AF223" s="433"/>
      <c r="AG223" s="557" t="str">
        <f t="shared" si="91"/>
        <v/>
      </c>
      <c r="AH223" s="558" t="str">
        <f t="shared" si="92"/>
        <v/>
      </c>
      <c r="AI223" s="558" t="str">
        <f t="shared" si="93"/>
        <v/>
      </c>
      <c r="AJ223" s="558" t="str">
        <f t="shared" si="94"/>
        <v/>
      </c>
      <c r="AK223" s="558" t="str">
        <f t="shared" si="95"/>
        <v/>
      </c>
      <c r="AL223" s="558" t="str">
        <f t="shared" si="96"/>
        <v/>
      </c>
      <c r="AM223" s="558" t="str">
        <f t="shared" si="97"/>
        <v/>
      </c>
      <c r="AN223" s="558" t="str">
        <f t="shared" si="98"/>
        <v/>
      </c>
      <c r="AO223" s="557" t="str">
        <f t="shared" si="99"/>
        <v/>
      </c>
      <c r="AP223" s="557" t="str">
        <f t="shared" si="100"/>
        <v/>
      </c>
      <c r="AQ223" s="445"/>
      <c r="AR223" s="559" t="str">
        <f t="shared" si="101"/>
        <v/>
      </c>
      <c r="AS223" s="560" t="str">
        <f t="shared" si="86"/>
        <v/>
      </c>
      <c r="AT223" s="561" t="str">
        <f t="shared" si="102"/>
        <v/>
      </c>
      <c r="AU223" s="561" t="str">
        <f t="shared" si="103"/>
        <v/>
      </c>
      <c r="AV223" s="444"/>
      <c r="AW223" s="558" t="str">
        <f t="shared" si="108"/>
        <v/>
      </c>
      <c r="AX223" s="557" t="str">
        <f t="shared" si="109"/>
        <v/>
      </c>
      <c r="AY223" s="557" t="str">
        <f t="shared" si="110"/>
        <v/>
      </c>
      <c r="AZ223" s="444"/>
      <c r="BA223" s="562" t="str">
        <f t="shared" si="115"/>
        <v/>
      </c>
      <c r="BB223" s="445"/>
      <c r="BC223" s="563" t="str">
        <f t="shared" si="114"/>
        <v/>
      </c>
      <c r="BD223" s="563" t="str">
        <f t="shared" si="114"/>
        <v/>
      </c>
      <c r="BE223" s="563" t="str">
        <f t="shared" si="114"/>
        <v/>
      </c>
      <c r="BF223" s="563" t="str">
        <f t="shared" si="114"/>
        <v/>
      </c>
      <c r="BG223" s="563" t="str">
        <f t="shared" si="114"/>
        <v/>
      </c>
      <c r="BH223" s="563" t="str">
        <f t="shared" si="114"/>
        <v/>
      </c>
      <c r="BI223" s="563" t="str">
        <f t="shared" si="114"/>
        <v/>
      </c>
      <c r="BJ223" s="563" t="str">
        <f t="shared" si="114"/>
        <v/>
      </c>
      <c r="BK223" s="563" t="str">
        <f t="shared" si="114"/>
        <v/>
      </c>
      <c r="BL223" s="563" t="str">
        <f t="shared" si="114"/>
        <v/>
      </c>
      <c r="BM223" s="563" t="str">
        <f t="shared" si="114"/>
        <v/>
      </c>
      <c r="BN223" s="563" t="str">
        <f t="shared" si="111"/>
        <v/>
      </c>
      <c r="BO223" s="563" t="str">
        <f t="shared" si="111"/>
        <v/>
      </c>
      <c r="BP223" s="563" t="str">
        <f t="shared" si="111"/>
        <v/>
      </c>
      <c r="BQ223" s="563" t="str">
        <f t="shared" si="104"/>
        <v/>
      </c>
      <c r="BR223" s="563" t="str">
        <f t="shared" si="104"/>
        <v/>
      </c>
      <c r="BS223" s="563" t="str">
        <f t="shared" si="104"/>
        <v/>
      </c>
      <c r="BT223" s="563" t="str">
        <f t="shared" si="104"/>
        <v/>
      </c>
      <c r="BU223" s="563" t="str">
        <f t="shared" si="105"/>
        <v/>
      </c>
      <c r="BV223" s="563" t="str">
        <f t="shared" si="105"/>
        <v/>
      </c>
      <c r="BW223" s="563" t="str">
        <f t="shared" si="105"/>
        <v/>
      </c>
      <c r="BX223" s="563" t="str">
        <f t="shared" si="105"/>
        <v/>
      </c>
      <c r="BY223" s="563" t="str">
        <f t="shared" si="106"/>
        <v/>
      </c>
      <c r="BZ223" s="563" t="str">
        <f t="shared" si="106"/>
        <v/>
      </c>
      <c r="CA223" s="563" t="str">
        <f t="shared" si="106"/>
        <v/>
      </c>
      <c r="CB223" s="563" t="str">
        <f t="shared" si="106"/>
        <v/>
      </c>
      <c r="CC223" s="563" t="str">
        <f t="shared" si="107"/>
        <v/>
      </c>
      <c r="CD223" s="563" t="str">
        <f t="shared" si="107"/>
        <v/>
      </c>
      <c r="CE223" s="563" t="str">
        <f t="shared" si="107"/>
        <v/>
      </c>
      <c r="CF223" s="563" t="str">
        <f t="shared" si="107"/>
        <v/>
      </c>
      <c r="CG223" s="563" t="str">
        <f t="shared" si="114"/>
        <v/>
      </c>
      <c r="CH223" s="445"/>
      <c r="CI223" s="563" t="str">
        <f t="shared" si="88"/>
        <v/>
      </c>
      <c r="CJ223" s="563" t="str">
        <f t="shared" si="113"/>
        <v/>
      </c>
      <c r="CK223" s="563" t="str">
        <f t="shared" si="113"/>
        <v/>
      </c>
      <c r="CL223" s="563" t="str">
        <f t="shared" si="113"/>
        <v xml:space="preserve">
</v>
      </c>
      <c r="CM223" s="563" t="str">
        <f t="shared" si="113"/>
        <v xml:space="preserve">
</v>
      </c>
      <c r="CN223" s="563" t="str">
        <f t="shared" si="113"/>
        <v xml:space="preserve">
</v>
      </c>
      <c r="CO223" s="445"/>
      <c r="CP223" s="445"/>
      <c r="CQ223" s="445"/>
      <c r="CR223" s="445"/>
      <c r="CS223" s="445"/>
      <c r="CT223" s="445"/>
      <c r="CU223" s="445"/>
      <c r="CV223" s="445"/>
      <c r="CW223" s="445"/>
      <c r="CX223" s="445"/>
      <c r="CY223" s="445"/>
      <c r="CZ223" s="445"/>
      <c r="DA223" s="445"/>
      <c r="DB223" s="445"/>
      <c r="DC223" s="445"/>
      <c r="DD223" s="445"/>
      <c r="DE223" s="445"/>
      <c r="DF223" s="445"/>
      <c r="DG223" s="445"/>
      <c r="DH223" s="445"/>
      <c r="DI223" s="445"/>
      <c r="DJ223" s="445"/>
      <c r="DK223" s="445"/>
      <c r="DL223" s="445"/>
      <c r="DM223" s="445"/>
      <c r="DN223" s="445"/>
      <c r="DO223" s="445"/>
      <c r="DP223" s="445"/>
      <c r="DQ223" s="445"/>
      <c r="DR223" s="445"/>
      <c r="DS223" s="445"/>
      <c r="DT223" s="445"/>
      <c r="DU223" s="445"/>
      <c r="DV223" s="445"/>
      <c r="DW223" s="445"/>
      <c r="DX223" s="445"/>
      <c r="DY223" s="445"/>
      <c r="DZ223" s="445"/>
      <c r="EA223" s="445"/>
      <c r="EB223" s="445"/>
      <c r="EC223" s="445"/>
      <c r="ED223" s="445"/>
      <c r="EE223" s="445"/>
      <c r="EF223" s="445"/>
      <c r="EG223" s="445"/>
      <c r="EH223" s="445"/>
      <c r="EI223" s="445"/>
      <c r="EJ223" s="445"/>
      <c r="EK223" s="445"/>
      <c r="EL223" s="445"/>
      <c r="EM223" s="445"/>
      <c r="EN223" s="445"/>
      <c r="EO223" s="445"/>
      <c r="EP223" s="445"/>
      <c r="EQ223" s="445"/>
      <c r="ER223" s="445"/>
      <c r="ES223" s="445"/>
      <c r="ET223" s="445"/>
      <c r="EU223" s="445"/>
      <c r="EV223" s="445"/>
      <c r="EW223" s="445"/>
      <c r="EX223" s="445"/>
      <c r="EY223" s="445"/>
      <c r="EZ223" s="445"/>
      <c r="FA223" s="445"/>
      <c r="FB223" s="445"/>
    </row>
    <row r="224" spans="1:158" s="434" customFormat="1" ht="55.2" hidden="1" customHeight="1">
      <c r="A224" s="659"/>
      <c r="B224" s="520"/>
      <c r="C224" s="520"/>
      <c r="D224" s="519"/>
      <c r="E224" s="520"/>
      <c r="F224" s="520"/>
      <c r="G224" s="520"/>
      <c r="H224" s="520"/>
      <c r="I224" s="520"/>
      <c r="J224" s="520"/>
      <c r="K224" s="520"/>
      <c r="L224" s="520"/>
      <c r="M224" s="520"/>
      <c r="N224" s="520"/>
      <c r="O224" s="520"/>
      <c r="P224" s="520"/>
      <c r="Q224" s="520"/>
      <c r="R224" s="520"/>
      <c r="S224" s="520"/>
      <c r="T224" s="520"/>
      <c r="U224" s="520"/>
      <c r="V224" s="520"/>
      <c r="W224" s="520"/>
      <c r="X224" s="520"/>
      <c r="Y224" s="520"/>
      <c r="Z224" s="520"/>
      <c r="AA224" s="520"/>
      <c r="AB224" s="520"/>
      <c r="AC224" s="520"/>
      <c r="AD224" s="432"/>
      <c r="AE224" s="431"/>
      <c r="AF224" s="433"/>
      <c r="AG224" s="557" t="str">
        <f t="shared" si="91"/>
        <v/>
      </c>
      <c r="AH224" s="558" t="str">
        <f t="shared" si="92"/>
        <v/>
      </c>
      <c r="AI224" s="558" t="str">
        <f t="shared" si="93"/>
        <v/>
      </c>
      <c r="AJ224" s="558" t="str">
        <f t="shared" si="94"/>
        <v/>
      </c>
      <c r="AK224" s="558" t="str">
        <f t="shared" si="95"/>
        <v/>
      </c>
      <c r="AL224" s="558" t="str">
        <f t="shared" si="96"/>
        <v/>
      </c>
      <c r="AM224" s="558" t="str">
        <f t="shared" si="97"/>
        <v/>
      </c>
      <c r="AN224" s="558" t="str">
        <f t="shared" si="98"/>
        <v/>
      </c>
      <c r="AO224" s="557" t="str">
        <f t="shared" si="99"/>
        <v/>
      </c>
      <c r="AP224" s="557" t="str">
        <f t="shared" si="100"/>
        <v/>
      </c>
      <c r="AQ224" s="445"/>
      <c r="AR224" s="559" t="str">
        <f t="shared" si="101"/>
        <v/>
      </c>
      <c r="AS224" s="560" t="str">
        <f t="shared" si="86"/>
        <v/>
      </c>
      <c r="AT224" s="561" t="str">
        <f t="shared" si="102"/>
        <v/>
      </c>
      <c r="AU224" s="561" t="str">
        <f t="shared" si="103"/>
        <v/>
      </c>
      <c r="AV224" s="444"/>
      <c r="AW224" s="558" t="str">
        <f t="shared" si="108"/>
        <v/>
      </c>
      <c r="AX224" s="557" t="str">
        <f t="shared" si="109"/>
        <v/>
      </c>
      <c r="AY224" s="557" t="str">
        <f t="shared" si="110"/>
        <v/>
      </c>
      <c r="AZ224" s="444"/>
      <c r="BA224" s="562" t="str">
        <f t="shared" si="115"/>
        <v/>
      </c>
      <c r="BB224" s="445"/>
      <c r="BC224" s="563" t="str">
        <f t="shared" si="114"/>
        <v/>
      </c>
      <c r="BD224" s="563" t="str">
        <f t="shared" si="114"/>
        <v/>
      </c>
      <c r="BE224" s="563" t="str">
        <f t="shared" si="114"/>
        <v/>
      </c>
      <c r="BF224" s="563" t="str">
        <f t="shared" si="114"/>
        <v/>
      </c>
      <c r="BG224" s="563" t="str">
        <f t="shared" si="114"/>
        <v/>
      </c>
      <c r="BH224" s="563" t="str">
        <f t="shared" si="114"/>
        <v/>
      </c>
      <c r="BI224" s="563" t="str">
        <f t="shared" si="114"/>
        <v/>
      </c>
      <c r="BJ224" s="563" t="str">
        <f t="shared" si="114"/>
        <v/>
      </c>
      <c r="BK224" s="563" t="str">
        <f t="shared" si="114"/>
        <v/>
      </c>
      <c r="BL224" s="563" t="str">
        <f t="shared" si="114"/>
        <v/>
      </c>
      <c r="BM224" s="563" t="str">
        <f t="shared" si="114"/>
        <v/>
      </c>
      <c r="BN224" s="563" t="str">
        <f t="shared" si="111"/>
        <v/>
      </c>
      <c r="BO224" s="563" t="str">
        <f t="shared" si="111"/>
        <v/>
      </c>
      <c r="BP224" s="563" t="str">
        <f t="shared" si="111"/>
        <v/>
      </c>
      <c r="BQ224" s="563" t="str">
        <f t="shared" si="104"/>
        <v/>
      </c>
      <c r="BR224" s="563" t="str">
        <f t="shared" si="104"/>
        <v/>
      </c>
      <c r="BS224" s="563" t="str">
        <f t="shared" si="104"/>
        <v/>
      </c>
      <c r="BT224" s="563" t="str">
        <f t="shared" si="104"/>
        <v/>
      </c>
      <c r="BU224" s="563" t="str">
        <f t="shared" si="105"/>
        <v/>
      </c>
      <c r="BV224" s="563" t="str">
        <f t="shared" si="105"/>
        <v/>
      </c>
      <c r="BW224" s="563" t="str">
        <f t="shared" si="105"/>
        <v/>
      </c>
      <c r="BX224" s="563" t="str">
        <f t="shared" si="105"/>
        <v/>
      </c>
      <c r="BY224" s="563" t="str">
        <f t="shared" si="106"/>
        <v/>
      </c>
      <c r="BZ224" s="563" t="str">
        <f t="shared" si="106"/>
        <v/>
      </c>
      <c r="CA224" s="563" t="str">
        <f t="shared" si="106"/>
        <v/>
      </c>
      <c r="CB224" s="563" t="str">
        <f t="shared" si="106"/>
        <v/>
      </c>
      <c r="CC224" s="563" t="str">
        <f t="shared" si="107"/>
        <v/>
      </c>
      <c r="CD224" s="563" t="str">
        <f t="shared" si="107"/>
        <v/>
      </c>
      <c r="CE224" s="563" t="str">
        <f t="shared" si="107"/>
        <v/>
      </c>
      <c r="CF224" s="563" t="str">
        <f t="shared" si="107"/>
        <v/>
      </c>
      <c r="CG224" s="563" t="str">
        <f t="shared" si="114"/>
        <v/>
      </c>
      <c r="CH224" s="445"/>
      <c r="CI224" s="563" t="str">
        <f t="shared" si="88"/>
        <v/>
      </c>
      <c r="CJ224" s="563" t="str">
        <f t="shared" si="113"/>
        <v/>
      </c>
      <c r="CK224" s="563" t="str">
        <f t="shared" si="113"/>
        <v/>
      </c>
      <c r="CL224" s="563" t="str">
        <f t="shared" si="113"/>
        <v xml:space="preserve">
</v>
      </c>
      <c r="CM224" s="563" t="str">
        <f t="shared" si="113"/>
        <v xml:space="preserve">
</v>
      </c>
      <c r="CN224" s="563" t="str">
        <f t="shared" si="113"/>
        <v xml:space="preserve">
</v>
      </c>
      <c r="CO224" s="445"/>
      <c r="CP224" s="445"/>
      <c r="CQ224" s="445"/>
      <c r="CR224" s="445"/>
      <c r="CS224" s="445"/>
      <c r="CT224" s="445"/>
      <c r="CU224" s="445"/>
      <c r="CV224" s="445"/>
      <c r="CW224" s="445"/>
      <c r="CX224" s="445"/>
      <c r="CY224" s="445"/>
      <c r="CZ224" s="445"/>
      <c r="DA224" s="445"/>
      <c r="DB224" s="445"/>
      <c r="DC224" s="445"/>
      <c r="DD224" s="445"/>
      <c r="DE224" s="445"/>
      <c r="DF224" s="445"/>
      <c r="DG224" s="445"/>
      <c r="DH224" s="445"/>
      <c r="DI224" s="445"/>
      <c r="DJ224" s="445"/>
      <c r="DK224" s="445"/>
      <c r="DL224" s="445"/>
      <c r="DM224" s="445"/>
      <c r="DN224" s="445"/>
      <c r="DO224" s="445"/>
      <c r="DP224" s="445"/>
      <c r="DQ224" s="445"/>
      <c r="DR224" s="445"/>
      <c r="DS224" s="445"/>
      <c r="DT224" s="445"/>
      <c r="DU224" s="445"/>
      <c r="DV224" s="445"/>
      <c r="DW224" s="445"/>
      <c r="DX224" s="445"/>
      <c r="DY224" s="445"/>
      <c r="DZ224" s="445"/>
      <c r="EA224" s="445"/>
      <c r="EB224" s="445"/>
      <c r="EC224" s="445"/>
      <c r="ED224" s="445"/>
      <c r="EE224" s="445"/>
      <c r="EF224" s="445"/>
      <c r="EG224" s="445"/>
      <c r="EH224" s="445"/>
      <c r="EI224" s="445"/>
      <c r="EJ224" s="445"/>
      <c r="EK224" s="445"/>
      <c r="EL224" s="445"/>
      <c r="EM224" s="445"/>
      <c r="EN224" s="445"/>
      <c r="EO224" s="445"/>
      <c r="EP224" s="445"/>
      <c r="EQ224" s="445"/>
      <c r="ER224" s="445"/>
      <c r="ES224" s="445"/>
      <c r="ET224" s="445"/>
      <c r="EU224" s="445"/>
      <c r="EV224" s="445"/>
      <c r="EW224" s="445"/>
      <c r="EX224" s="445"/>
      <c r="EY224" s="445"/>
      <c r="EZ224" s="445"/>
      <c r="FA224" s="445"/>
      <c r="FB224" s="445"/>
    </row>
    <row r="225" spans="1:158" s="434" customFormat="1" ht="55.2" hidden="1" customHeight="1">
      <c r="A225" s="659"/>
      <c r="B225" s="520"/>
      <c r="C225" s="520"/>
      <c r="D225" s="519"/>
      <c r="E225" s="520"/>
      <c r="F225" s="520"/>
      <c r="G225" s="520"/>
      <c r="H225" s="520"/>
      <c r="I225" s="520"/>
      <c r="J225" s="520"/>
      <c r="K225" s="520"/>
      <c r="L225" s="520"/>
      <c r="M225" s="520"/>
      <c r="N225" s="520"/>
      <c r="O225" s="520"/>
      <c r="P225" s="520"/>
      <c r="Q225" s="520"/>
      <c r="R225" s="520"/>
      <c r="S225" s="520"/>
      <c r="T225" s="520"/>
      <c r="U225" s="520"/>
      <c r="V225" s="520"/>
      <c r="W225" s="520"/>
      <c r="X225" s="520"/>
      <c r="Y225" s="520"/>
      <c r="Z225" s="520"/>
      <c r="AA225" s="520"/>
      <c r="AB225" s="520"/>
      <c r="AC225" s="520"/>
      <c r="AD225" s="432"/>
      <c r="AE225" s="431"/>
      <c r="AF225" s="433"/>
      <c r="AG225" s="557" t="str">
        <f t="shared" si="91"/>
        <v/>
      </c>
      <c r="AH225" s="558" t="str">
        <f t="shared" si="92"/>
        <v/>
      </c>
      <c r="AI225" s="558" t="str">
        <f t="shared" si="93"/>
        <v/>
      </c>
      <c r="AJ225" s="558" t="str">
        <f t="shared" si="94"/>
        <v/>
      </c>
      <c r="AK225" s="558" t="str">
        <f t="shared" si="95"/>
        <v/>
      </c>
      <c r="AL225" s="558" t="str">
        <f t="shared" si="96"/>
        <v/>
      </c>
      <c r="AM225" s="558" t="str">
        <f t="shared" si="97"/>
        <v/>
      </c>
      <c r="AN225" s="558" t="str">
        <f t="shared" si="98"/>
        <v/>
      </c>
      <c r="AO225" s="557" t="str">
        <f t="shared" si="99"/>
        <v/>
      </c>
      <c r="AP225" s="557" t="str">
        <f t="shared" si="100"/>
        <v/>
      </c>
      <c r="AQ225" s="445"/>
      <c r="AR225" s="559" t="str">
        <f t="shared" si="101"/>
        <v/>
      </c>
      <c r="AS225" s="560" t="str">
        <f t="shared" ref="AS225:AS288" si="116">IF(K225="","",IF(K225="Did not specify","Did not specify",IF(K225="External Services",IF(AP225&lt;=19,"External Services"&amp;"-"&amp;"19 or Lower",IF(AND(AP225&gt;=20,AP225&lt;=34),"External Services"&amp;"-"&amp;"20 to 34",IF(AND(AP225&gt;=35,AP225&lt;=49),"External Services"&amp;"-"&amp;"35 to 49",IF(AND(AP225&gt;=50,AP225&lt;=64),"External Services"&amp;"-"&amp;"50 to 64",IF(AND(AP225&gt;=65,AP225&lt;=100),"External Services"&amp;"-"&amp;"65 or higher","External Services-Did not Specify"))))),IF(AP225&lt;=19,"Internal Services"&amp;"-"&amp;"19 or Lower",IF(AND(AP225&gt;=20,AP225&lt;=34),"Internal Services"&amp;"-"&amp;"20 to 34",IF(AND(AP225&gt;=35,AP225&lt;=49),"Internal Services"&amp;"-"&amp;"35 to 49",IF(AND(AP225&gt;=50,AP225&lt;=64),"Internal Services"&amp;"-"&amp;"50 to 64",IF(AND(AP225&gt;=65,AP225&lt;=100),"Internal Services"&amp;"-"&amp;"65 or higher","Internal Services-Did not Specify"))))))))</f>
        <v/>
      </c>
      <c r="AT225" s="561" t="str">
        <f t="shared" si="102"/>
        <v/>
      </c>
      <c r="AU225" s="561" t="str">
        <f t="shared" si="103"/>
        <v/>
      </c>
      <c r="AV225" s="444"/>
      <c r="AW225" s="558" t="str">
        <f t="shared" si="108"/>
        <v/>
      </c>
      <c r="AX225" s="557" t="str">
        <f t="shared" si="109"/>
        <v/>
      </c>
      <c r="AY225" s="557" t="str">
        <f t="shared" si="110"/>
        <v/>
      </c>
      <c r="AZ225" s="444"/>
      <c r="BA225" s="562" t="str">
        <f t="shared" si="115"/>
        <v/>
      </c>
      <c r="BB225" s="445"/>
      <c r="BC225" s="563" t="str">
        <f t="shared" si="114"/>
        <v/>
      </c>
      <c r="BD225" s="563" t="str">
        <f t="shared" si="114"/>
        <v/>
      </c>
      <c r="BE225" s="563" t="str">
        <f t="shared" si="114"/>
        <v/>
      </c>
      <c r="BF225" s="563" t="str">
        <f t="shared" si="114"/>
        <v/>
      </c>
      <c r="BG225" s="563" t="str">
        <f t="shared" si="114"/>
        <v/>
      </c>
      <c r="BH225" s="563" t="str">
        <f t="shared" si="114"/>
        <v/>
      </c>
      <c r="BI225" s="563" t="str">
        <f t="shared" si="114"/>
        <v/>
      </c>
      <c r="BJ225" s="563" t="str">
        <f t="shared" si="114"/>
        <v/>
      </c>
      <c r="BK225" s="563" t="str">
        <f t="shared" si="114"/>
        <v/>
      </c>
      <c r="BL225" s="563" t="str">
        <f t="shared" si="114"/>
        <v/>
      </c>
      <c r="BM225" s="563" t="str">
        <f t="shared" si="114"/>
        <v/>
      </c>
      <c r="BN225" s="563" t="str">
        <f t="shared" si="111"/>
        <v/>
      </c>
      <c r="BO225" s="563" t="str">
        <f t="shared" si="111"/>
        <v/>
      </c>
      <c r="BP225" s="563" t="str">
        <f t="shared" si="111"/>
        <v/>
      </c>
      <c r="BQ225" s="563" t="str">
        <f t="shared" si="104"/>
        <v/>
      </c>
      <c r="BR225" s="563" t="str">
        <f t="shared" si="104"/>
        <v/>
      </c>
      <c r="BS225" s="563" t="str">
        <f t="shared" si="104"/>
        <v/>
      </c>
      <c r="BT225" s="563" t="str">
        <f t="shared" si="104"/>
        <v/>
      </c>
      <c r="BU225" s="563" t="str">
        <f t="shared" si="105"/>
        <v/>
      </c>
      <c r="BV225" s="563" t="str">
        <f t="shared" si="105"/>
        <v/>
      </c>
      <c r="BW225" s="563" t="str">
        <f t="shared" si="105"/>
        <v/>
      </c>
      <c r="BX225" s="563" t="str">
        <f t="shared" si="105"/>
        <v/>
      </c>
      <c r="BY225" s="563" t="str">
        <f t="shared" si="106"/>
        <v/>
      </c>
      <c r="BZ225" s="563" t="str">
        <f t="shared" si="106"/>
        <v/>
      </c>
      <c r="CA225" s="563" t="str">
        <f t="shared" si="106"/>
        <v/>
      </c>
      <c r="CB225" s="563" t="str">
        <f t="shared" si="106"/>
        <v/>
      </c>
      <c r="CC225" s="563" t="str">
        <f t="shared" si="107"/>
        <v/>
      </c>
      <c r="CD225" s="563" t="str">
        <f t="shared" si="107"/>
        <v/>
      </c>
      <c r="CE225" s="563" t="str">
        <f t="shared" si="107"/>
        <v/>
      </c>
      <c r="CF225" s="563" t="str">
        <f t="shared" si="107"/>
        <v/>
      </c>
      <c r="CG225" s="563" t="str">
        <f t="shared" si="114"/>
        <v/>
      </c>
      <c r="CH225" s="445"/>
      <c r="CI225" s="563" t="str">
        <f t="shared" si="88"/>
        <v/>
      </c>
      <c r="CJ225" s="563" t="str">
        <f t="shared" si="113"/>
        <v/>
      </c>
      <c r="CK225" s="563" t="str">
        <f t="shared" si="113"/>
        <v/>
      </c>
      <c r="CL225" s="563" t="str">
        <f t="shared" si="113"/>
        <v xml:space="preserve">
</v>
      </c>
      <c r="CM225" s="563" t="str">
        <f t="shared" si="113"/>
        <v xml:space="preserve">
</v>
      </c>
      <c r="CN225" s="563" t="str">
        <f t="shared" si="113"/>
        <v xml:space="preserve">
</v>
      </c>
      <c r="CO225" s="445"/>
      <c r="CP225" s="445"/>
      <c r="CQ225" s="445"/>
      <c r="CR225" s="445"/>
      <c r="CS225" s="445"/>
      <c r="CT225" s="445"/>
      <c r="CU225" s="445"/>
      <c r="CV225" s="445"/>
      <c r="CW225" s="445"/>
      <c r="CX225" s="445"/>
      <c r="CY225" s="445"/>
      <c r="CZ225" s="445"/>
      <c r="DA225" s="445"/>
      <c r="DB225" s="445"/>
      <c r="DC225" s="445"/>
      <c r="DD225" s="445"/>
      <c r="DE225" s="445"/>
      <c r="DF225" s="445"/>
      <c r="DG225" s="445"/>
      <c r="DH225" s="445"/>
      <c r="DI225" s="445"/>
      <c r="DJ225" s="445"/>
      <c r="DK225" s="445"/>
      <c r="DL225" s="445"/>
      <c r="DM225" s="445"/>
      <c r="DN225" s="445"/>
      <c r="DO225" s="445"/>
      <c r="DP225" s="445"/>
      <c r="DQ225" s="445"/>
      <c r="DR225" s="445"/>
      <c r="DS225" s="445"/>
      <c r="DT225" s="445"/>
      <c r="DU225" s="445"/>
      <c r="DV225" s="445"/>
      <c r="DW225" s="445"/>
      <c r="DX225" s="445"/>
      <c r="DY225" s="445"/>
      <c r="DZ225" s="445"/>
      <c r="EA225" s="445"/>
      <c r="EB225" s="445"/>
      <c r="EC225" s="445"/>
      <c r="ED225" s="445"/>
      <c r="EE225" s="445"/>
      <c r="EF225" s="445"/>
      <c r="EG225" s="445"/>
      <c r="EH225" s="445"/>
      <c r="EI225" s="445"/>
      <c r="EJ225" s="445"/>
      <c r="EK225" s="445"/>
      <c r="EL225" s="445"/>
      <c r="EM225" s="445"/>
      <c r="EN225" s="445"/>
      <c r="EO225" s="445"/>
      <c r="EP225" s="445"/>
      <c r="EQ225" s="445"/>
      <c r="ER225" s="445"/>
      <c r="ES225" s="445"/>
      <c r="ET225" s="445"/>
      <c r="EU225" s="445"/>
      <c r="EV225" s="445"/>
      <c r="EW225" s="445"/>
      <c r="EX225" s="445"/>
      <c r="EY225" s="445"/>
      <c r="EZ225" s="445"/>
      <c r="FA225" s="445"/>
      <c r="FB225" s="445"/>
    </row>
    <row r="226" spans="1:158" s="463" customFormat="1" ht="55.2" hidden="1" customHeight="1">
      <c r="A226" s="659"/>
      <c r="B226" s="520"/>
      <c r="C226" s="520"/>
      <c r="D226" s="519"/>
      <c r="E226" s="520"/>
      <c r="F226" s="520"/>
      <c r="G226" s="520"/>
      <c r="H226" s="520"/>
      <c r="I226" s="520"/>
      <c r="J226" s="520"/>
      <c r="K226" s="520"/>
      <c r="L226" s="520"/>
      <c r="M226" s="520"/>
      <c r="N226" s="520"/>
      <c r="O226" s="520"/>
      <c r="P226" s="520"/>
      <c r="Q226" s="520"/>
      <c r="R226" s="520"/>
      <c r="S226" s="520"/>
      <c r="T226" s="520"/>
      <c r="U226" s="520"/>
      <c r="V226" s="520"/>
      <c r="W226" s="520"/>
      <c r="X226" s="520"/>
      <c r="Y226" s="520"/>
      <c r="Z226" s="520"/>
      <c r="AA226" s="520"/>
      <c r="AB226" s="520"/>
      <c r="AC226" s="520"/>
      <c r="AD226" s="432"/>
      <c r="AE226" s="431"/>
      <c r="AF226" s="433"/>
      <c r="AG226" s="557" t="str">
        <f t="shared" si="91"/>
        <v/>
      </c>
      <c r="AH226" s="558" t="str">
        <f t="shared" si="92"/>
        <v/>
      </c>
      <c r="AI226" s="558" t="str">
        <f t="shared" si="93"/>
        <v/>
      </c>
      <c r="AJ226" s="558" t="str">
        <f t="shared" si="94"/>
        <v/>
      </c>
      <c r="AK226" s="558" t="str">
        <f t="shared" si="95"/>
        <v/>
      </c>
      <c r="AL226" s="558" t="str">
        <f t="shared" si="96"/>
        <v/>
      </c>
      <c r="AM226" s="558" t="str">
        <f t="shared" si="97"/>
        <v/>
      </c>
      <c r="AN226" s="558" t="str">
        <f t="shared" si="98"/>
        <v/>
      </c>
      <c r="AO226" s="557" t="str">
        <f t="shared" si="99"/>
        <v/>
      </c>
      <c r="AP226" s="557" t="str">
        <f t="shared" si="100"/>
        <v/>
      </c>
      <c r="AQ226" s="445"/>
      <c r="AR226" s="559" t="str">
        <f t="shared" si="101"/>
        <v/>
      </c>
      <c r="AS226" s="560" t="str">
        <f t="shared" si="116"/>
        <v/>
      </c>
      <c r="AT226" s="561" t="str">
        <f t="shared" si="102"/>
        <v/>
      </c>
      <c r="AU226" s="561" t="str">
        <f t="shared" si="103"/>
        <v/>
      </c>
      <c r="AV226" s="444"/>
      <c r="AW226" s="558" t="str">
        <f t="shared" si="108"/>
        <v/>
      </c>
      <c r="AX226" s="557" t="str">
        <f t="shared" si="109"/>
        <v/>
      </c>
      <c r="AY226" s="557" t="str">
        <f t="shared" si="110"/>
        <v/>
      </c>
      <c r="AZ226" s="444"/>
      <c r="BA226" s="562" t="str">
        <f t="shared" si="115"/>
        <v/>
      </c>
      <c r="BB226" s="445"/>
      <c r="BC226" s="563" t="str">
        <f t="shared" si="114"/>
        <v/>
      </c>
      <c r="BD226" s="563" t="str">
        <f t="shared" si="114"/>
        <v/>
      </c>
      <c r="BE226" s="563" t="str">
        <f t="shared" si="114"/>
        <v/>
      </c>
      <c r="BF226" s="563" t="str">
        <f t="shared" si="114"/>
        <v/>
      </c>
      <c r="BG226" s="563" t="str">
        <f t="shared" si="114"/>
        <v/>
      </c>
      <c r="BH226" s="563" t="str">
        <f t="shared" si="114"/>
        <v/>
      </c>
      <c r="BI226" s="563" t="str">
        <f t="shared" si="114"/>
        <v/>
      </c>
      <c r="BJ226" s="563" t="str">
        <f t="shared" si="114"/>
        <v/>
      </c>
      <c r="BK226" s="563" t="str">
        <f t="shared" si="114"/>
        <v/>
      </c>
      <c r="BL226" s="563" t="str">
        <f t="shared" si="114"/>
        <v/>
      </c>
      <c r="BM226" s="563" t="str">
        <f t="shared" si="114"/>
        <v/>
      </c>
      <c r="BN226" s="563" t="str">
        <f t="shared" si="111"/>
        <v/>
      </c>
      <c r="BO226" s="563" t="str">
        <f t="shared" si="111"/>
        <v/>
      </c>
      <c r="BP226" s="563" t="str">
        <f t="shared" si="111"/>
        <v/>
      </c>
      <c r="BQ226" s="563" t="str">
        <f t="shared" si="104"/>
        <v/>
      </c>
      <c r="BR226" s="563" t="str">
        <f t="shared" si="104"/>
        <v/>
      </c>
      <c r="BS226" s="563" t="str">
        <f t="shared" si="104"/>
        <v/>
      </c>
      <c r="BT226" s="563" t="str">
        <f t="shared" si="104"/>
        <v/>
      </c>
      <c r="BU226" s="563" t="str">
        <f t="shared" si="105"/>
        <v/>
      </c>
      <c r="BV226" s="563" t="str">
        <f t="shared" si="105"/>
        <v/>
      </c>
      <c r="BW226" s="563" t="str">
        <f t="shared" si="105"/>
        <v/>
      </c>
      <c r="BX226" s="563" t="str">
        <f t="shared" si="105"/>
        <v/>
      </c>
      <c r="BY226" s="563" t="str">
        <f t="shared" si="106"/>
        <v/>
      </c>
      <c r="BZ226" s="563" t="str">
        <f t="shared" si="106"/>
        <v/>
      </c>
      <c r="CA226" s="563" t="str">
        <f t="shared" si="106"/>
        <v/>
      </c>
      <c r="CB226" s="563" t="str">
        <f t="shared" si="106"/>
        <v/>
      </c>
      <c r="CC226" s="563" t="str">
        <f t="shared" si="107"/>
        <v/>
      </c>
      <c r="CD226" s="563" t="str">
        <f t="shared" si="107"/>
        <v/>
      </c>
      <c r="CE226" s="563" t="str">
        <f t="shared" si="107"/>
        <v/>
      </c>
      <c r="CF226" s="563" t="str">
        <f t="shared" si="107"/>
        <v/>
      </c>
      <c r="CG226" s="563" t="str">
        <f t="shared" si="114"/>
        <v/>
      </c>
      <c r="CH226" s="445"/>
      <c r="CI226" s="563" t="str">
        <f t="shared" si="88"/>
        <v/>
      </c>
      <c r="CJ226" s="563" t="str">
        <f t="shared" si="113"/>
        <v/>
      </c>
      <c r="CK226" s="563" t="str">
        <f t="shared" si="113"/>
        <v/>
      </c>
      <c r="CL226" s="563" t="str">
        <f t="shared" si="113"/>
        <v xml:space="preserve">
</v>
      </c>
      <c r="CM226" s="563" t="str">
        <f t="shared" si="113"/>
        <v xml:space="preserve">
</v>
      </c>
      <c r="CN226" s="563" t="str">
        <f t="shared" si="113"/>
        <v xml:space="preserve">
</v>
      </c>
      <c r="CO226" s="444"/>
      <c r="CP226" s="444"/>
      <c r="CQ226" s="444"/>
      <c r="CR226" s="444"/>
      <c r="CS226" s="444"/>
      <c r="CT226" s="444"/>
      <c r="CU226" s="444"/>
      <c r="CV226" s="444"/>
      <c r="CW226" s="444"/>
      <c r="CX226" s="444"/>
      <c r="CY226" s="444"/>
      <c r="CZ226" s="444"/>
      <c r="DA226" s="444"/>
      <c r="DB226" s="444"/>
      <c r="DC226" s="444"/>
      <c r="DD226" s="444"/>
      <c r="DE226" s="444"/>
      <c r="DF226" s="444"/>
      <c r="DG226" s="444"/>
      <c r="DH226" s="444"/>
      <c r="DI226" s="444"/>
      <c r="DJ226" s="444"/>
      <c r="DK226" s="444"/>
      <c r="DL226" s="444"/>
      <c r="DM226" s="444"/>
      <c r="DN226" s="444"/>
      <c r="DO226" s="444"/>
      <c r="DP226" s="444"/>
      <c r="DQ226" s="444"/>
      <c r="DR226" s="444"/>
      <c r="DS226" s="444"/>
      <c r="DT226" s="444"/>
      <c r="DU226" s="444"/>
      <c r="DV226" s="444"/>
      <c r="DW226" s="444"/>
      <c r="DX226" s="444"/>
      <c r="DY226" s="444"/>
      <c r="DZ226" s="444"/>
      <c r="EA226" s="444"/>
      <c r="EB226" s="444"/>
      <c r="EC226" s="444"/>
      <c r="ED226" s="444"/>
      <c r="EE226" s="444"/>
      <c r="EF226" s="444"/>
      <c r="EG226" s="444"/>
      <c r="EH226" s="444"/>
      <c r="EI226" s="444"/>
      <c r="EJ226" s="444"/>
      <c r="EK226" s="444"/>
      <c r="EL226" s="444"/>
      <c r="EM226" s="444"/>
      <c r="EN226" s="444"/>
      <c r="EO226" s="444"/>
      <c r="EP226" s="444"/>
      <c r="EQ226" s="444"/>
      <c r="ER226" s="444"/>
      <c r="ES226" s="444"/>
      <c r="ET226" s="444"/>
      <c r="EU226" s="444"/>
      <c r="EV226" s="444"/>
      <c r="EW226" s="444"/>
      <c r="EX226" s="444"/>
      <c r="EY226" s="444"/>
      <c r="EZ226" s="444"/>
      <c r="FA226" s="444"/>
      <c r="FB226" s="444"/>
    </row>
    <row r="227" spans="1:158" s="434" customFormat="1" ht="55.2" hidden="1" customHeight="1">
      <c r="A227" s="659"/>
      <c r="B227" s="520"/>
      <c r="C227" s="520"/>
      <c r="D227" s="519"/>
      <c r="E227" s="520"/>
      <c r="F227" s="520"/>
      <c r="G227" s="520"/>
      <c r="H227" s="520"/>
      <c r="I227" s="520"/>
      <c r="J227" s="520"/>
      <c r="K227" s="520"/>
      <c r="L227" s="520"/>
      <c r="M227" s="520"/>
      <c r="N227" s="520"/>
      <c r="O227" s="520"/>
      <c r="P227" s="520"/>
      <c r="Q227" s="520"/>
      <c r="R227" s="520"/>
      <c r="S227" s="520"/>
      <c r="T227" s="520"/>
      <c r="U227" s="520"/>
      <c r="V227" s="520"/>
      <c r="W227" s="520"/>
      <c r="X227" s="520"/>
      <c r="Y227" s="520"/>
      <c r="Z227" s="520"/>
      <c r="AA227" s="520"/>
      <c r="AB227" s="520"/>
      <c r="AC227" s="520"/>
      <c r="AD227" s="432"/>
      <c r="AE227" s="431"/>
      <c r="AF227" s="433"/>
      <c r="AG227" s="557" t="str">
        <f t="shared" si="91"/>
        <v/>
      </c>
      <c r="AH227" s="558" t="str">
        <f t="shared" si="92"/>
        <v/>
      </c>
      <c r="AI227" s="558" t="str">
        <f t="shared" si="93"/>
        <v/>
      </c>
      <c r="AJ227" s="558" t="str">
        <f t="shared" si="94"/>
        <v/>
      </c>
      <c r="AK227" s="558" t="str">
        <f t="shared" si="95"/>
        <v/>
      </c>
      <c r="AL227" s="558" t="str">
        <f t="shared" si="96"/>
        <v/>
      </c>
      <c r="AM227" s="558" t="str">
        <f t="shared" si="97"/>
        <v/>
      </c>
      <c r="AN227" s="558" t="str">
        <f t="shared" si="98"/>
        <v/>
      </c>
      <c r="AO227" s="557" t="str">
        <f t="shared" si="99"/>
        <v/>
      </c>
      <c r="AP227" s="557" t="str">
        <f t="shared" si="100"/>
        <v/>
      </c>
      <c r="AQ227" s="445"/>
      <c r="AR227" s="559" t="str">
        <f t="shared" si="101"/>
        <v/>
      </c>
      <c r="AS227" s="560" t="str">
        <f t="shared" si="116"/>
        <v/>
      </c>
      <c r="AT227" s="561" t="str">
        <f t="shared" si="102"/>
        <v/>
      </c>
      <c r="AU227" s="561" t="str">
        <f t="shared" si="103"/>
        <v/>
      </c>
      <c r="AV227" s="444"/>
      <c r="AW227" s="558" t="str">
        <f t="shared" si="108"/>
        <v/>
      </c>
      <c r="AX227" s="557" t="str">
        <f t="shared" si="109"/>
        <v/>
      </c>
      <c r="AY227" s="557" t="str">
        <f t="shared" si="110"/>
        <v/>
      </c>
      <c r="AZ227" s="444"/>
      <c r="BA227" s="562" t="str">
        <f t="shared" si="115"/>
        <v/>
      </c>
      <c r="BB227" s="445"/>
      <c r="BC227" s="563" t="str">
        <f t="shared" si="114"/>
        <v/>
      </c>
      <c r="BD227" s="563" t="str">
        <f t="shared" si="114"/>
        <v/>
      </c>
      <c r="BE227" s="563" t="str">
        <f t="shared" si="114"/>
        <v/>
      </c>
      <c r="BF227" s="563" t="str">
        <f t="shared" si="114"/>
        <v/>
      </c>
      <c r="BG227" s="563" t="str">
        <f t="shared" si="114"/>
        <v/>
      </c>
      <c r="BH227" s="563" t="str">
        <f t="shared" si="114"/>
        <v/>
      </c>
      <c r="BI227" s="563" t="str">
        <f t="shared" si="114"/>
        <v/>
      </c>
      <c r="BJ227" s="563" t="str">
        <f t="shared" si="114"/>
        <v/>
      </c>
      <c r="BK227" s="563" t="str">
        <f t="shared" si="114"/>
        <v/>
      </c>
      <c r="BL227" s="563" t="str">
        <f t="shared" si="114"/>
        <v/>
      </c>
      <c r="BM227" s="563" t="str">
        <f t="shared" si="114"/>
        <v/>
      </c>
      <c r="BN227" s="563" t="str">
        <f t="shared" si="111"/>
        <v/>
      </c>
      <c r="BO227" s="563" t="str">
        <f t="shared" si="111"/>
        <v/>
      </c>
      <c r="BP227" s="563" t="str">
        <f t="shared" si="111"/>
        <v/>
      </c>
      <c r="BQ227" s="563" t="str">
        <f t="shared" si="104"/>
        <v/>
      </c>
      <c r="BR227" s="563" t="str">
        <f t="shared" si="104"/>
        <v/>
      </c>
      <c r="BS227" s="563" t="str">
        <f t="shared" si="104"/>
        <v/>
      </c>
      <c r="BT227" s="563" t="str">
        <f t="shared" si="104"/>
        <v/>
      </c>
      <c r="BU227" s="563" t="str">
        <f t="shared" si="105"/>
        <v/>
      </c>
      <c r="BV227" s="563" t="str">
        <f t="shared" si="105"/>
        <v/>
      </c>
      <c r="BW227" s="563" t="str">
        <f t="shared" si="105"/>
        <v/>
      </c>
      <c r="BX227" s="563" t="str">
        <f t="shared" si="105"/>
        <v/>
      </c>
      <c r="BY227" s="563" t="str">
        <f t="shared" si="106"/>
        <v/>
      </c>
      <c r="BZ227" s="563" t="str">
        <f t="shared" si="106"/>
        <v/>
      </c>
      <c r="CA227" s="563" t="str">
        <f t="shared" si="106"/>
        <v/>
      </c>
      <c r="CB227" s="563" t="str">
        <f t="shared" si="106"/>
        <v/>
      </c>
      <c r="CC227" s="563" t="str">
        <f t="shared" si="107"/>
        <v/>
      </c>
      <c r="CD227" s="563" t="str">
        <f t="shared" si="107"/>
        <v/>
      </c>
      <c r="CE227" s="563" t="str">
        <f t="shared" si="107"/>
        <v/>
      </c>
      <c r="CF227" s="563" t="str">
        <f t="shared" si="107"/>
        <v/>
      </c>
      <c r="CG227" s="563" t="str">
        <f t="shared" si="114"/>
        <v/>
      </c>
      <c r="CH227" s="445"/>
      <c r="CI227" s="563" t="str">
        <f t="shared" si="88"/>
        <v/>
      </c>
      <c r="CJ227" s="563" t="str">
        <f t="shared" si="113"/>
        <v/>
      </c>
      <c r="CK227" s="563" t="str">
        <f t="shared" si="113"/>
        <v/>
      </c>
      <c r="CL227" s="563" t="str">
        <f t="shared" si="113"/>
        <v xml:space="preserve">
</v>
      </c>
      <c r="CM227" s="563" t="str">
        <f t="shared" si="113"/>
        <v xml:space="preserve">
</v>
      </c>
      <c r="CN227" s="563" t="str">
        <f t="shared" si="113"/>
        <v xml:space="preserve">
</v>
      </c>
      <c r="CO227" s="445"/>
      <c r="CP227" s="445"/>
      <c r="CQ227" s="445"/>
      <c r="CR227" s="445"/>
      <c r="CS227" s="445"/>
      <c r="CT227" s="445"/>
      <c r="CU227" s="445"/>
      <c r="CV227" s="445"/>
      <c r="CW227" s="445"/>
      <c r="CX227" s="445"/>
      <c r="CY227" s="445"/>
      <c r="CZ227" s="445"/>
      <c r="DA227" s="445"/>
      <c r="DB227" s="445"/>
      <c r="DC227" s="445"/>
      <c r="DD227" s="445"/>
      <c r="DE227" s="445"/>
      <c r="DF227" s="445"/>
      <c r="DG227" s="445"/>
      <c r="DH227" s="445"/>
      <c r="DI227" s="445"/>
      <c r="DJ227" s="445"/>
      <c r="DK227" s="445"/>
      <c r="DL227" s="445"/>
      <c r="DM227" s="445"/>
      <c r="DN227" s="445"/>
      <c r="DO227" s="445"/>
      <c r="DP227" s="445"/>
      <c r="DQ227" s="445"/>
      <c r="DR227" s="445"/>
      <c r="DS227" s="445"/>
      <c r="DT227" s="445"/>
      <c r="DU227" s="445"/>
      <c r="DV227" s="445"/>
      <c r="DW227" s="445"/>
      <c r="DX227" s="445"/>
      <c r="DY227" s="445"/>
      <c r="DZ227" s="445"/>
      <c r="EA227" s="445"/>
      <c r="EB227" s="445"/>
      <c r="EC227" s="445"/>
      <c r="ED227" s="445"/>
      <c r="EE227" s="445"/>
      <c r="EF227" s="445"/>
      <c r="EG227" s="445"/>
      <c r="EH227" s="445"/>
      <c r="EI227" s="445"/>
      <c r="EJ227" s="445"/>
      <c r="EK227" s="445"/>
      <c r="EL227" s="445"/>
      <c r="EM227" s="445"/>
      <c r="EN227" s="445"/>
      <c r="EO227" s="445"/>
      <c r="EP227" s="445"/>
      <c r="EQ227" s="445"/>
      <c r="ER227" s="445"/>
      <c r="ES227" s="445"/>
      <c r="ET227" s="445"/>
      <c r="EU227" s="445"/>
      <c r="EV227" s="445"/>
      <c r="EW227" s="445"/>
      <c r="EX227" s="445"/>
      <c r="EY227" s="445"/>
      <c r="EZ227" s="445"/>
      <c r="FA227" s="445"/>
      <c r="FB227" s="445"/>
    </row>
    <row r="228" spans="1:158" s="434" customFormat="1" ht="55.2" hidden="1" customHeight="1">
      <c r="A228" s="659"/>
      <c r="B228" s="520"/>
      <c r="C228" s="520"/>
      <c r="D228" s="519"/>
      <c r="E228" s="520"/>
      <c r="F228" s="520"/>
      <c r="G228" s="520"/>
      <c r="H228" s="520"/>
      <c r="I228" s="520"/>
      <c r="J228" s="520"/>
      <c r="K228" s="520"/>
      <c r="L228" s="520"/>
      <c r="M228" s="520"/>
      <c r="N228" s="520"/>
      <c r="O228" s="520"/>
      <c r="P228" s="520"/>
      <c r="Q228" s="520"/>
      <c r="R228" s="520"/>
      <c r="S228" s="520"/>
      <c r="T228" s="520"/>
      <c r="U228" s="520"/>
      <c r="V228" s="520"/>
      <c r="W228" s="520"/>
      <c r="X228" s="520"/>
      <c r="Y228" s="520"/>
      <c r="Z228" s="520"/>
      <c r="AA228" s="520"/>
      <c r="AB228" s="520"/>
      <c r="AC228" s="520"/>
      <c r="AD228" s="432"/>
      <c r="AE228" s="431"/>
      <c r="AF228" s="433"/>
      <c r="AG228" s="557" t="str">
        <f t="shared" si="91"/>
        <v/>
      </c>
      <c r="AH228" s="558" t="str">
        <f t="shared" si="92"/>
        <v/>
      </c>
      <c r="AI228" s="558" t="str">
        <f t="shared" si="93"/>
        <v/>
      </c>
      <c r="AJ228" s="558" t="str">
        <f t="shared" si="94"/>
        <v/>
      </c>
      <c r="AK228" s="558" t="str">
        <f t="shared" si="95"/>
        <v/>
      </c>
      <c r="AL228" s="558" t="str">
        <f t="shared" si="96"/>
        <v/>
      </c>
      <c r="AM228" s="558" t="str">
        <f t="shared" si="97"/>
        <v/>
      </c>
      <c r="AN228" s="558" t="str">
        <f t="shared" si="98"/>
        <v/>
      </c>
      <c r="AO228" s="557" t="str">
        <f t="shared" si="99"/>
        <v/>
      </c>
      <c r="AP228" s="557" t="str">
        <f t="shared" si="100"/>
        <v/>
      </c>
      <c r="AQ228" s="445"/>
      <c r="AR228" s="559" t="str">
        <f t="shared" si="101"/>
        <v/>
      </c>
      <c r="AS228" s="560" t="str">
        <f t="shared" si="116"/>
        <v/>
      </c>
      <c r="AT228" s="561" t="str">
        <f t="shared" si="102"/>
        <v/>
      </c>
      <c r="AU228" s="561" t="str">
        <f t="shared" si="103"/>
        <v/>
      </c>
      <c r="AV228" s="444"/>
      <c r="AW228" s="558" t="str">
        <f t="shared" si="108"/>
        <v/>
      </c>
      <c r="AX228" s="557" t="str">
        <f t="shared" si="109"/>
        <v/>
      </c>
      <c r="AY228" s="557" t="str">
        <f t="shared" si="110"/>
        <v/>
      </c>
      <c r="AZ228" s="444"/>
      <c r="BA228" s="562" t="str">
        <f t="shared" si="115"/>
        <v/>
      </c>
      <c r="BB228" s="445"/>
      <c r="BC228" s="563" t="str">
        <f t="shared" si="114"/>
        <v/>
      </c>
      <c r="BD228" s="563" t="str">
        <f t="shared" si="114"/>
        <v/>
      </c>
      <c r="BE228" s="563" t="str">
        <f t="shared" si="114"/>
        <v/>
      </c>
      <c r="BF228" s="563" t="str">
        <f t="shared" si="114"/>
        <v/>
      </c>
      <c r="BG228" s="563" t="str">
        <f t="shared" si="114"/>
        <v/>
      </c>
      <c r="BH228" s="563" t="str">
        <f t="shared" si="114"/>
        <v/>
      </c>
      <c r="BI228" s="563" t="str">
        <f t="shared" si="114"/>
        <v/>
      </c>
      <c r="BJ228" s="563" t="str">
        <f t="shared" si="114"/>
        <v/>
      </c>
      <c r="BK228" s="563" t="str">
        <f t="shared" si="114"/>
        <v/>
      </c>
      <c r="BL228" s="563" t="str">
        <f t="shared" si="114"/>
        <v/>
      </c>
      <c r="BM228" s="563" t="str">
        <f t="shared" si="114"/>
        <v/>
      </c>
      <c r="BN228" s="563" t="str">
        <f t="shared" si="111"/>
        <v/>
      </c>
      <c r="BO228" s="563" t="str">
        <f t="shared" si="111"/>
        <v/>
      </c>
      <c r="BP228" s="563" t="str">
        <f t="shared" si="111"/>
        <v/>
      </c>
      <c r="BQ228" s="563" t="str">
        <f t="shared" si="104"/>
        <v/>
      </c>
      <c r="BR228" s="563" t="str">
        <f t="shared" si="104"/>
        <v/>
      </c>
      <c r="BS228" s="563" t="str">
        <f t="shared" si="104"/>
        <v/>
      </c>
      <c r="BT228" s="563" t="str">
        <f t="shared" si="104"/>
        <v/>
      </c>
      <c r="BU228" s="563" t="str">
        <f t="shared" si="105"/>
        <v/>
      </c>
      <c r="BV228" s="563" t="str">
        <f t="shared" si="105"/>
        <v/>
      </c>
      <c r="BW228" s="563" t="str">
        <f t="shared" si="105"/>
        <v/>
      </c>
      <c r="BX228" s="563" t="str">
        <f t="shared" si="105"/>
        <v/>
      </c>
      <c r="BY228" s="563" t="str">
        <f t="shared" si="106"/>
        <v/>
      </c>
      <c r="BZ228" s="563" t="str">
        <f t="shared" si="106"/>
        <v/>
      </c>
      <c r="CA228" s="563" t="str">
        <f t="shared" si="106"/>
        <v/>
      </c>
      <c r="CB228" s="563" t="str">
        <f t="shared" si="106"/>
        <v/>
      </c>
      <c r="CC228" s="563" t="str">
        <f t="shared" si="107"/>
        <v/>
      </c>
      <c r="CD228" s="563" t="str">
        <f t="shared" si="107"/>
        <v/>
      </c>
      <c r="CE228" s="563" t="str">
        <f t="shared" si="107"/>
        <v/>
      </c>
      <c r="CF228" s="563" t="str">
        <f t="shared" si="107"/>
        <v/>
      </c>
      <c r="CG228" s="563" t="str">
        <f t="shared" si="114"/>
        <v/>
      </c>
      <c r="CH228" s="445"/>
      <c r="CI228" s="563" t="str">
        <f t="shared" si="88"/>
        <v/>
      </c>
      <c r="CJ228" s="563" t="str">
        <f t="shared" si="113"/>
        <v/>
      </c>
      <c r="CK228" s="563" t="str">
        <f t="shared" si="113"/>
        <v/>
      </c>
      <c r="CL228" s="563" t="str">
        <f t="shared" si="113"/>
        <v xml:space="preserve">
</v>
      </c>
      <c r="CM228" s="563" t="str">
        <f t="shared" si="113"/>
        <v xml:space="preserve">
</v>
      </c>
      <c r="CN228" s="563" t="str">
        <f t="shared" si="113"/>
        <v xml:space="preserve">
</v>
      </c>
      <c r="CO228" s="445"/>
      <c r="CP228" s="445"/>
      <c r="CQ228" s="445"/>
      <c r="CR228" s="445"/>
      <c r="CS228" s="445"/>
      <c r="CT228" s="445"/>
      <c r="CU228" s="445"/>
      <c r="CV228" s="445"/>
      <c r="CW228" s="445"/>
      <c r="CX228" s="445"/>
      <c r="CY228" s="445"/>
      <c r="CZ228" s="445"/>
      <c r="DA228" s="445"/>
      <c r="DB228" s="445"/>
      <c r="DC228" s="445"/>
      <c r="DD228" s="445"/>
      <c r="DE228" s="445"/>
      <c r="DF228" s="445"/>
      <c r="DG228" s="445"/>
      <c r="DH228" s="445"/>
      <c r="DI228" s="445"/>
      <c r="DJ228" s="445"/>
      <c r="DK228" s="445"/>
      <c r="DL228" s="445"/>
      <c r="DM228" s="445"/>
      <c r="DN228" s="445"/>
      <c r="DO228" s="445"/>
      <c r="DP228" s="445"/>
      <c r="DQ228" s="445"/>
      <c r="DR228" s="445"/>
      <c r="DS228" s="445"/>
      <c r="DT228" s="445"/>
      <c r="DU228" s="445"/>
      <c r="DV228" s="445"/>
      <c r="DW228" s="445"/>
      <c r="DX228" s="445"/>
      <c r="DY228" s="445"/>
      <c r="DZ228" s="445"/>
      <c r="EA228" s="445"/>
      <c r="EB228" s="445"/>
      <c r="EC228" s="445"/>
      <c r="ED228" s="445"/>
      <c r="EE228" s="445"/>
      <c r="EF228" s="445"/>
      <c r="EG228" s="445"/>
      <c r="EH228" s="445"/>
      <c r="EI228" s="445"/>
      <c r="EJ228" s="445"/>
      <c r="EK228" s="445"/>
      <c r="EL228" s="445"/>
      <c r="EM228" s="445"/>
      <c r="EN228" s="445"/>
      <c r="EO228" s="445"/>
      <c r="EP228" s="445"/>
      <c r="EQ228" s="445"/>
      <c r="ER228" s="445"/>
      <c r="ES228" s="445"/>
      <c r="ET228" s="445"/>
      <c r="EU228" s="445"/>
      <c r="EV228" s="445"/>
      <c r="EW228" s="445"/>
      <c r="EX228" s="445"/>
      <c r="EY228" s="445"/>
      <c r="EZ228" s="445"/>
      <c r="FA228" s="445"/>
      <c r="FB228" s="445"/>
    </row>
    <row r="229" spans="1:158" s="434" customFormat="1" ht="55.2" hidden="1" customHeight="1">
      <c r="A229" s="659"/>
      <c r="B229" s="520"/>
      <c r="C229" s="520"/>
      <c r="D229" s="519"/>
      <c r="E229" s="520"/>
      <c r="F229" s="520"/>
      <c r="G229" s="520"/>
      <c r="H229" s="520"/>
      <c r="I229" s="520"/>
      <c r="J229" s="520"/>
      <c r="K229" s="520"/>
      <c r="L229" s="520"/>
      <c r="M229" s="520"/>
      <c r="N229" s="520"/>
      <c r="O229" s="520"/>
      <c r="P229" s="520"/>
      <c r="Q229" s="520"/>
      <c r="R229" s="520"/>
      <c r="S229" s="520"/>
      <c r="T229" s="520"/>
      <c r="U229" s="520"/>
      <c r="V229" s="520"/>
      <c r="W229" s="520"/>
      <c r="X229" s="520"/>
      <c r="Y229" s="520"/>
      <c r="Z229" s="520"/>
      <c r="AA229" s="520"/>
      <c r="AB229" s="520"/>
      <c r="AC229" s="520"/>
      <c r="AD229" s="432"/>
      <c r="AE229" s="431"/>
      <c r="AF229" s="433"/>
      <c r="AG229" s="557" t="str">
        <f t="shared" si="91"/>
        <v/>
      </c>
      <c r="AH229" s="558" t="str">
        <f t="shared" si="92"/>
        <v/>
      </c>
      <c r="AI229" s="558" t="str">
        <f t="shared" si="93"/>
        <v/>
      </c>
      <c r="AJ229" s="558" t="str">
        <f t="shared" si="94"/>
        <v/>
      </c>
      <c r="AK229" s="558" t="str">
        <f t="shared" si="95"/>
        <v/>
      </c>
      <c r="AL229" s="558" t="str">
        <f t="shared" si="96"/>
        <v/>
      </c>
      <c r="AM229" s="558" t="str">
        <f t="shared" si="97"/>
        <v/>
      </c>
      <c r="AN229" s="558" t="str">
        <f t="shared" si="98"/>
        <v/>
      </c>
      <c r="AO229" s="557" t="str">
        <f t="shared" si="99"/>
        <v/>
      </c>
      <c r="AP229" s="557" t="str">
        <f t="shared" si="100"/>
        <v/>
      </c>
      <c r="AQ229" s="445"/>
      <c r="AR229" s="559" t="str">
        <f t="shared" si="101"/>
        <v/>
      </c>
      <c r="AS229" s="560" t="str">
        <f t="shared" si="116"/>
        <v/>
      </c>
      <c r="AT229" s="561" t="str">
        <f t="shared" si="102"/>
        <v/>
      </c>
      <c r="AU229" s="561" t="str">
        <f t="shared" si="103"/>
        <v/>
      </c>
      <c r="AV229" s="444"/>
      <c r="AW229" s="558" t="str">
        <f t="shared" si="108"/>
        <v/>
      </c>
      <c r="AX229" s="557" t="str">
        <f t="shared" si="109"/>
        <v/>
      </c>
      <c r="AY229" s="557" t="str">
        <f t="shared" si="110"/>
        <v/>
      </c>
      <c r="AZ229" s="444"/>
      <c r="BA229" s="562" t="str">
        <f t="shared" si="115"/>
        <v/>
      </c>
      <c r="BB229" s="445"/>
      <c r="BC229" s="563" t="str">
        <f t="shared" ref="BC229:CG245" si="117">IF(BC$10=$BA229,IF($AB229="","","Complaint: "&amp;$AB229)&amp;CHAR(10)&amp;IF($AC229="","","Action Taken: "&amp;$AC229),"")</f>
        <v/>
      </c>
      <c r="BD229" s="563" t="str">
        <f t="shared" si="117"/>
        <v/>
      </c>
      <c r="BE229" s="563" t="str">
        <f t="shared" si="117"/>
        <v/>
      </c>
      <c r="BF229" s="563" t="str">
        <f t="shared" si="117"/>
        <v/>
      </c>
      <c r="BG229" s="563" t="str">
        <f t="shared" si="117"/>
        <v/>
      </c>
      <c r="BH229" s="563" t="str">
        <f t="shared" si="117"/>
        <v/>
      </c>
      <c r="BI229" s="563" t="str">
        <f t="shared" si="117"/>
        <v/>
      </c>
      <c r="BJ229" s="563" t="str">
        <f t="shared" si="117"/>
        <v/>
      </c>
      <c r="BK229" s="563" t="str">
        <f t="shared" si="117"/>
        <v/>
      </c>
      <c r="BL229" s="563" t="str">
        <f t="shared" si="117"/>
        <v/>
      </c>
      <c r="BM229" s="563" t="str">
        <f t="shared" si="117"/>
        <v/>
      </c>
      <c r="BN229" s="563" t="str">
        <f t="shared" si="111"/>
        <v/>
      </c>
      <c r="BO229" s="563" t="str">
        <f t="shared" si="111"/>
        <v/>
      </c>
      <c r="BP229" s="563" t="str">
        <f t="shared" si="111"/>
        <v/>
      </c>
      <c r="BQ229" s="563" t="str">
        <f t="shared" si="104"/>
        <v/>
      </c>
      <c r="BR229" s="563" t="str">
        <f t="shared" si="104"/>
        <v/>
      </c>
      <c r="BS229" s="563" t="str">
        <f t="shared" si="104"/>
        <v/>
      </c>
      <c r="BT229" s="563" t="str">
        <f t="shared" si="104"/>
        <v/>
      </c>
      <c r="BU229" s="563" t="str">
        <f t="shared" si="105"/>
        <v/>
      </c>
      <c r="BV229" s="563" t="str">
        <f t="shared" si="105"/>
        <v/>
      </c>
      <c r="BW229" s="563" t="str">
        <f t="shared" si="105"/>
        <v/>
      </c>
      <c r="BX229" s="563" t="str">
        <f t="shared" si="105"/>
        <v/>
      </c>
      <c r="BY229" s="563" t="str">
        <f t="shared" si="106"/>
        <v/>
      </c>
      <c r="BZ229" s="563" t="str">
        <f t="shared" si="106"/>
        <v/>
      </c>
      <c r="CA229" s="563" t="str">
        <f t="shared" si="106"/>
        <v/>
      </c>
      <c r="CB229" s="563" t="str">
        <f t="shared" si="106"/>
        <v/>
      </c>
      <c r="CC229" s="563" t="str">
        <f t="shared" si="107"/>
        <v/>
      </c>
      <c r="CD229" s="563" t="str">
        <f t="shared" si="107"/>
        <v/>
      </c>
      <c r="CE229" s="563" t="str">
        <f t="shared" si="107"/>
        <v/>
      </c>
      <c r="CF229" s="563" t="str">
        <f t="shared" si="107"/>
        <v/>
      </c>
      <c r="CG229" s="563" t="str">
        <f t="shared" si="117"/>
        <v/>
      </c>
      <c r="CH229" s="445"/>
      <c r="CI229" s="563" t="str">
        <f t="shared" si="88"/>
        <v/>
      </c>
      <c r="CJ229" s="563" t="str">
        <f t="shared" si="113"/>
        <v/>
      </c>
      <c r="CK229" s="563" t="str">
        <f t="shared" si="113"/>
        <v/>
      </c>
      <c r="CL229" s="563" t="str">
        <f t="shared" si="113"/>
        <v xml:space="preserve">
</v>
      </c>
      <c r="CM229" s="563" t="str">
        <f t="shared" si="113"/>
        <v xml:space="preserve">
</v>
      </c>
      <c r="CN229" s="563" t="str">
        <f t="shared" si="113"/>
        <v xml:space="preserve">
</v>
      </c>
      <c r="CO229" s="445"/>
      <c r="CP229" s="445"/>
      <c r="CQ229" s="445"/>
      <c r="CR229" s="445"/>
      <c r="CS229" s="445"/>
      <c r="CT229" s="445"/>
      <c r="CU229" s="445"/>
      <c r="CV229" s="445"/>
      <c r="CW229" s="445"/>
      <c r="CX229" s="445"/>
      <c r="CY229" s="445"/>
      <c r="CZ229" s="445"/>
      <c r="DA229" s="445"/>
      <c r="DB229" s="445"/>
      <c r="DC229" s="445"/>
      <c r="DD229" s="445"/>
      <c r="DE229" s="445"/>
      <c r="DF229" s="445"/>
      <c r="DG229" s="445"/>
      <c r="DH229" s="445"/>
      <c r="DI229" s="445"/>
      <c r="DJ229" s="445"/>
      <c r="DK229" s="445"/>
      <c r="DL229" s="445"/>
      <c r="DM229" s="445"/>
      <c r="DN229" s="445"/>
      <c r="DO229" s="445"/>
      <c r="DP229" s="445"/>
      <c r="DQ229" s="445"/>
      <c r="DR229" s="445"/>
      <c r="DS229" s="445"/>
      <c r="DT229" s="445"/>
      <c r="DU229" s="445"/>
      <c r="DV229" s="445"/>
      <c r="DW229" s="445"/>
      <c r="DX229" s="445"/>
      <c r="DY229" s="445"/>
      <c r="DZ229" s="445"/>
      <c r="EA229" s="445"/>
      <c r="EB229" s="445"/>
      <c r="EC229" s="445"/>
      <c r="ED229" s="445"/>
      <c r="EE229" s="445"/>
      <c r="EF229" s="445"/>
      <c r="EG229" s="445"/>
      <c r="EH229" s="445"/>
      <c r="EI229" s="445"/>
      <c r="EJ229" s="445"/>
      <c r="EK229" s="445"/>
      <c r="EL229" s="445"/>
      <c r="EM229" s="445"/>
      <c r="EN229" s="445"/>
      <c r="EO229" s="445"/>
      <c r="EP229" s="445"/>
      <c r="EQ229" s="445"/>
      <c r="ER229" s="445"/>
      <c r="ES229" s="445"/>
      <c r="ET229" s="445"/>
      <c r="EU229" s="445"/>
      <c r="EV229" s="445"/>
      <c r="EW229" s="445"/>
      <c r="EX229" s="445"/>
      <c r="EY229" s="445"/>
      <c r="EZ229" s="445"/>
      <c r="FA229" s="445"/>
      <c r="FB229" s="445"/>
    </row>
    <row r="230" spans="1:158" s="434" customFormat="1" ht="55.2" hidden="1" customHeight="1">
      <c r="A230" s="659"/>
      <c r="B230" s="520"/>
      <c r="C230" s="520"/>
      <c r="D230" s="519"/>
      <c r="E230" s="520"/>
      <c r="F230" s="520"/>
      <c r="G230" s="520"/>
      <c r="H230" s="520"/>
      <c r="I230" s="520"/>
      <c r="J230" s="520"/>
      <c r="K230" s="520"/>
      <c r="L230" s="520"/>
      <c r="M230" s="520"/>
      <c r="N230" s="520"/>
      <c r="O230" s="520"/>
      <c r="P230" s="520"/>
      <c r="Q230" s="520"/>
      <c r="R230" s="520"/>
      <c r="S230" s="520"/>
      <c r="T230" s="520"/>
      <c r="U230" s="520"/>
      <c r="V230" s="520"/>
      <c r="W230" s="520"/>
      <c r="X230" s="520"/>
      <c r="Y230" s="520"/>
      <c r="Z230" s="520"/>
      <c r="AA230" s="520"/>
      <c r="AB230" s="520"/>
      <c r="AC230" s="520"/>
      <c r="AD230" s="432"/>
      <c r="AE230" s="431"/>
      <c r="AF230" s="433"/>
      <c r="AG230" s="557" t="str">
        <f t="shared" si="91"/>
        <v/>
      </c>
      <c r="AH230" s="558" t="str">
        <f t="shared" si="92"/>
        <v/>
      </c>
      <c r="AI230" s="558" t="str">
        <f t="shared" si="93"/>
        <v/>
      </c>
      <c r="AJ230" s="558" t="str">
        <f t="shared" si="94"/>
        <v/>
      </c>
      <c r="AK230" s="558" t="str">
        <f t="shared" si="95"/>
        <v/>
      </c>
      <c r="AL230" s="558" t="str">
        <f t="shared" si="96"/>
        <v/>
      </c>
      <c r="AM230" s="558" t="str">
        <f t="shared" si="97"/>
        <v/>
      </c>
      <c r="AN230" s="558" t="str">
        <f t="shared" si="98"/>
        <v/>
      </c>
      <c r="AO230" s="557" t="str">
        <f t="shared" si="99"/>
        <v/>
      </c>
      <c r="AP230" s="557" t="str">
        <f t="shared" si="100"/>
        <v/>
      </c>
      <c r="AQ230" s="445"/>
      <c r="AR230" s="559" t="str">
        <f t="shared" si="101"/>
        <v/>
      </c>
      <c r="AS230" s="560" t="str">
        <f t="shared" si="116"/>
        <v/>
      </c>
      <c r="AT230" s="561" t="str">
        <f t="shared" si="102"/>
        <v/>
      </c>
      <c r="AU230" s="561" t="str">
        <f t="shared" si="103"/>
        <v/>
      </c>
      <c r="AV230" s="444"/>
      <c r="AW230" s="558" t="str">
        <f t="shared" si="108"/>
        <v/>
      </c>
      <c r="AX230" s="557" t="str">
        <f t="shared" si="109"/>
        <v/>
      </c>
      <c r="AY230" s="557" t="str">
        <f t="shared" si="110"/>
        <v/>
      </c>
      <c r="AZ230" s="444"/>
      <c r="BA230" s="562" t="str">
        <f t="shared" si="115"/>
        <v/>
      </c>
      <c r="BB230" s="445"/>
      <c r="BC230" s="563" t="str">
        <f t="shared" si="117"/>
        <v/>
      </c>
      <c r="BD230" s="563" t="str">
        <f t="shared" si="117"/>
        <v/>
      </c>
      <c r="BE230" s="563" t="str">
        <f t="shared" si="117"/>
        <v/>
      </c>
      <c r="BF230" s="563" t="str">
        <f t="shared" si="117"/>
        <v/>
      </c>
      <c r="BG230" s="563" t="str">
        <f t="shared" si="117"/>
        <v/>
      </c>
      <c r="BH230" s="563" t="str">
        <f t="shared" si="117"/>
        <v/>
      </c>
      <c r="BI230" s="563" t="str">
        <f t="shared" si="117"/>
        <v/>
      </c>
      <c r="BJ230" s="563" t="str">
        <f t="shared" si="117"/>
        <v/>
      </c>
      <c r="BK230" s="563" t="str">
        <f t="shared" si="117"/>
        <v/>
      </c>
      <c r="BL230" s="563" t="str">
        <f t="shared" si="117"/>
        <v/>
      </c>
      <c r="BM230" s="563" t="str">
        <f t="shared" si="117"/>
        <v/>
      </c>
      <c r="BN230" s="563" t="str">
        <f t="shared" si="111"/>
        <v/>
      </c>
      <c r="BO230" s="563" t="str">
        <f t="shared" si="111"/>
        <v/>
      </c>
      <c r="BP230" s="563" t="str">
        <f t="shared" si="111"/>
        <v/>
      </c>
      <c r="BQ230" s="563" t="str">
        <f t="shared" si="104"/>
        <v/>
      </c>
      <c r="BR230" s="563" t="str">
        <f t="shared" si="104"/>
        <v/>
      </c>
      <c r="BS230" s="563" t="str">
        <f t="shared" si="104"/>
        <v/>
      </c>
      <c r="BT230" s="563" t="str">
        <f t="shared" si="104"/>
        <v/>
      </c>
      <c r="BU230" s="563" t="str">
        <f t="shared" si="105"/>
        <v/>
      </c>
      <c r="BV230" s="563" t="str">
        <f t="shared" si="105"/>
        <v/>
      </c>
      <c r="BW230" s="563" t="str">
        <f t="shared" si="105"/>
        <v/>
      </c>
      <c r="BX230" s="563" t="str">
        <f t="shared" si="105"/>
        <v/>
      </c>
      <c r="BY230" s="563" t="str">
        <f t="shared" si="106"/>
        <v/>
      </c>
      <c r="BZ230" s="563" t="str">
        <f t="shared" si="106"/>
        <v/>
      </c>
      <c r="CA230" s="563" t="str">
        <f t="shared" si="106"/>
        <v/>
      </c>
      <c r="CB230" s="563" t="str">
        <f t="shared" si="106"/>
        <v/>
      </c>
      <c r="CC230" s="563" t="str">
        <f t="shared" si="107"/>
        <v/>
      </c>
      <c r="CD230" s="563" t="str">
        <f t="shared" si="107"/>
        <v/>
      </c>
      <c r="CE230" s="563" t="str">
        <f t="shared" si="107"/>
        <v/>
      </c>
      <c r="CF230" s="563" t="str">
        <f t="shared" si="107"/>
        <v/>
      </c>
      <c r="CG230" s="563" t="str">
        <f t="shared" si="117"/>
        <v/>
      </c>
      <c r="CH230" s="445"/>
      <c r="CI230" s="563" t="str">
        <f t="shared" si="88"/>
        <v/>
      </c>
      <c r="CJ230" s="563" t="str">
        <f t="shared" si="113"/>
        <v/>
      </c>
      <c r="CK230" s="563" t="str">
        <f t="shared" si="113"/>
        <v/>
      </c>
      <c r="CL230" s="563" t="str">
        <f t="shared" si="113"/>
        <v xml:space="preserve">
</v>
      </c>
      <c r="CM230" s="563" t="str">
        <f t="shared" si="113"/>
        <v xml:space="preserve">
</v>
      </c>
      <c r="CN230" s="563" t="str">
        <f t="shared" si="113"/>
        <v xml:space="preserve">
</v>
      </c>
      <c r="CO230" s="445"/>
      <c r="CP230" s="445"/>
      <c r="CQ230" s="445"/>
      <c r="CR230" s="445"/>
      <c r="CS230" s="445"/>
      <c r="CT230" s="445"/>
      <c r="CU230" s="445"/>
      <c r="CV230" s="445"/>
      <c r="CW230" s="445"/>
      <c r="CX230" s="445"/>
      <c r="CY230" s="445"/>
      <c r="CZ230" s="445"/>
      <c r="DA230" s="445"/>
      <c r="DB230" s="445"/>
      <c r="DC230" s="445"/>
      <c r="DD230" s="445"/>
      <c r="DE230" s="445"/>
      <c r="DF230" s="445"/>
      <c r="DG230" s="445"/>
      <c r="DH230" s="445"/>
      <c r="DI230" s="445"/>
      <c r="DJ230" s="445"/>
      <c r="DK230" s="445"/>
      <c r="DL230" s="445"/>
      <c r="DM230" s="445"/>
      <c r="DN230" s="445"/>
      <c r="DO230" s="445"/>
      <c r="DP230" s="445"/>
      <c r="DQ230" s="445"/>
      <c r="DR230" s="445"/>
      <c r="DS230" s="445"/>
      <c r="DT230" s="445"/>
      <c r="DU230" s="445"/>
      <c r="DV230" s="445"/>
      <c r="DW230" s="445"/>
      <c r="DX230" s="445"/>
      <c r="DY230" s="445"/>
      <c r="DZ230" s="445"/>
      <c r="EA230" s="445"/>
      <c r="EB230" s="445"/>
      <c r="EC230" s="445"/>
      <c r="ED230" s="445"/>
      <c r="EE230" s="445"/>
      <c r="EF230" s="445"/>
      <c r="EG230" s="445"/>
      <c r="EH230" s="445"/>
      <c r="EI230" s="445"/>
      <c r="EJ230" s="445"/>
      <c r="EK230" s="445"/>
      <c r="EL230" s="445"/>
      <c r="EM230" s="445"/>
      <c r="EN230" s="445"/>
      <c r="EO230" s="445"/>
      <c r="EP230" s="445"/>
      <c r="EQ230" s="445"/>
      <c r="ER230" s="445"/>
      <c r="ES230" s="445"/>
      <c r="ET230" s="445"/>
      <c r="EU230" s="445"/>
      <c r="EV230" s="445"/>
      <c r="EW230" s="445"/>
      <c r="EX230" s="445"/>
      <c r="EY230" s="445"/>
      <c r="EZ230" s="445"/>
      <c r="FA230" s="445"/>
      <c r="FB230" s="445"/>
    </row>
    <row r="231" spans="1:158" s="463" customFormat="1" ht="55.2" hidden="1" customHeight="1">
      <c r="A231" s="659"/>
      <c r="B231" s="520"/>
      <c r="C231" s="520"/>
      <c r="D231" s="519"/>
      <c r="E231" s="520"/>
      <c r="F231" s="520"/>
      <c r="G231" s="520"/>
      <c r="H231" s="520"/>
      <c r="I231" s="520"/>
      <c r="J231" s="520"/>
      <c r="K231" s="520"/>
      <c r="L231" s="520"/>
      <c r="M231" s="520"/>
      <c r="N231" s="520"/>
      <c r="O231" s="520"/>
      <c r="P231" s="520"/>
      <c r="Q231" s="520"/>
      <c r="R231" s="520"/>
      <c r="S231" s="520"/>
      <c r="T231" s="520"/>
      <c r="U231" s="520"/>
      <c r="V231" s="520"/>
      <c r="W231" s="520"/>
      <c r="X231" s="520"/>
      <c r="Y231" s="520"/>
      <c r="Z231" s="520"/>
      <c r="AA231" s="520"/>
      <c r="AB231" s="520"/>
      <c r="AC231" s="520"/>
      <c r="AD231" s="432"/>
      <c r="AE231" s="431"/>
      <c r="AF231" s="433"/>
      <c r="AG231" s="557" t="str">
        <f t="shared" si="91"/>
        <v/>
      </c>
      <c r="AH231" s="558" t="str">
        <f t="shared" si="92"/>
        <v/>
      </c>
      <c r="AI231" s="558" t="str">
        <f t="shared" si="93"/>
        <v/>
      </c>
      <c r="AJ231" s="558" t="str">
        <f t="shared" si="94"/>
        <v/>
      </c>
      <c r="AK231" s="558" t="str">
        <f t="shared" si="95"/>
        <v/>
      </c>
      <c r="AL231" s="558" t="str">
        <f t="shared" si="96"/>
        <v/>
      </c>
      <c r="AM231" s="558" t="str">
        <f t="shared" si="97"/>
        <v/>
      </c>
      <c r="AN231" s="558" t="str">
        <f t="shared" si="98"/>
        <v/>
      </c>
      <c r="AO231" s="557" t="str">
        <f t="shared" si="99"/>
        <v/>
      </c>
      <c r="AP231" s="557" t="str">
        <f t="shared" si="100"/>
        <v/>
      </c>
      <c r="AQ231" s="445"/>
      <c r="AR231" s="559" t="str">
        <f t="shared" si="101"/>
        <v/>
      </c>
      <c r="AS231" s="560" t="str">
        <f t="shared" si="116"/>
        <v/>
      </c>
      <c r="AT231" s="561" t="str">
        <f t="shared" si="102"/>
        <v/>
      </c>
      <c r="AU231" s="561" t="str">
        <f t="shared" si="103"/>
        <v/>
      </c>
      <c r="AV231" s="444"/>
      <c r="AW231" s="558" t="str">
        <f t="shared" si="108"/>
        <v/>
      </c>
      <c r="AX231" s="557" t="str">
        <f t="shared" si="109"/>
        <v/>
      </c>
      <c r="AY231" s="557" t="str">
        <f t="shared" si="110"/>
        <v/>
      </c>
      <c r="AZ231" s="444"/>
      <c r="BA231" s="562" t="str">
        <f t="shared" si="115"/>
        <v/>
      </c>
      <c r="BB231" s="445"/>
      <c r="BC231" s="563" t="str">
        <f t="shared" si="117"/>
        <v/>
      </c>
      <c r="BD231" s="563" t="str">
        <f t="shared" si="117"/>
        <v/>
      </c>
      <c r="BE231" s="563" t="str">
        <f t="shared" si="117"/>
        <v/>
      </c>
      <c r="BF231" s="563" t="str">
        <f t="shared" si="117"/>
        <v/>
      </c>
      <c r="BG231" s="563" t="str">
        <f t="shared" si="117"/>
        <v/>
      </c>
      <c r="BH231" s="563" t="str">
        <f t="shared" si="117"/>
        <v/>
      </c>
      <c r="BI231" s="563" t="str">
        <f t="shared" si="117"/>
        <v/>
      </c>
      <c r="BJ231" s="563" t="str">
        <f t="shared" si="117"/>
        <v/>
      </c>
      <c r="BK231" s="563" t="str">
        <f t="shared" si="117"/>
        <v/>
      </c>
      <c r="BL231" s="563" t="str">
        <f t="shared" si="117"/>
        <v/>
      </c>
      <c r="BM231" s="563" t="str">
        <f t="shared" si="117"/>
        <v/>
      </c>
      <c r="BN231" s="563" t="str">
        <f t="shared" si="111"/>
        <v/>
      </c>
      <c r="BO231" s="563" t="str">
        <f t="shared" si="111"/>
        <v/>
      </c>
      <c r="BP231" s="563" t="str">
        <f t="shared" si="111"/>
        <v/>
      </c>
      <c r="BQ231" s="563" t="str">
        <f t="shared" si="104"/>
        <v/>
      </c>
      <c r="BR231" s="563" t="str">
        <f t="shared" si="104"/>
        <v/>
      </c>
      <c r="BS231" s="563" t="str">
        <f t="shared" si="104"/>
        <v/>
      </c>
      <c r="BT231" s="563" t="str">
        <f t="shared" si="104"/>
        <v/>
      </c>
      <c r="BU231" s="563" t="str">
        <f t="shared" si="105"/>
        <v/>
      </c>
      <c r="BV231" s="563" t="str">
        <f t="shared" si="105"/>
        <v/>
      </c>
      <c r="BW231" s="563" t="str">
        <f t="shared" si="105"/>
        <v/>
      </c>
      <c r="BX231" s="563" t="str">
        <f t="shared" si="105"/>
        <v/>
      </c>
      <c r="BY231" s="563" t="str">
        <f t="shared" si="106"/>
        <v/>
      </c>
      <c r="BZ231" s="563" t="str">
        <f t="shared" si="106"/>
        <v/>
      </c>
      <c r="CA231" s="563" t="str">
        <f t="shared" si="106"/>
        <v/>
      </c>
      <c r="CB231" s="563" t="str">
        <f t="shared" si="106"/>
        <v/>
      </c>
      <c r="CC231" s="563" t="str">
        <f t="shared" si="107"/>
        <v/>
      </c>
      <c r="CD231" s="563" t="str">
        <f t="shared" si="107"/>
        <v/>
      </c>
      <c r="CE231" s="563" t="str">
        <f t="shared" si="107"/>
        <v/>
      </c>
      <c r="CF231" s="563" t="str">
        <f t="shared" si="107"/>
        <v/>
      </c>
      <c r="CG231" s="563" t="str">
        <f t="shared" si="117"/>
        <v/>
      </c>
      <c r="CH231" s="445"/>
      <c r="CI231" s="563" t="str">
        <f t="shared" si="88"/>
        <v/>
      </c>
      <c r="CJ231" s="563" t="str">
        <f t="shared" si="113"/>
        <v/>
      </c>
      <c r="CK231" s="563" t="str">
        <f t="shared" si="113"/>
        <v/>
      </c>
      <c r="CL231" s="563" t="str">
        <f t="shared" si="113"/>
        <v xml:space="preserve">
</v>
      </c>
      <c r="CM231" s="563" t="str">
        <f t="shared" si="113"/>
        <v xml:space="preserve">
</v>
      </c>
      <c r="CN231" s="563" t="str">
        <f t="shared" si="113"/>
        <v xml:space="preserve">
</v>
      </c>
      <c r="CO231" s="444"/>
      <c r="CP231" s="444"/>
      <c r="CQ231" s="444"/>
      <c r="CR231" s="444"/>
      <c r="CS231" s="444"/>
      <c r="CT231" s="444"/>
      <c r="CU231" s="444"/>
      <c r="CV231" s="444"/>
      <c r="CW231" s="444"/>
      <c r="CX231" s="444"/>
      <c r="CY231" s="444"/>
      <c r="CZ231" s="444"/>
      <c r="DA231" s="444"/>
      <c r="DB231" s="444"/>
      <c r="DC231" s="444"/>
      <c r="DD231" s="444"/>
      <c r="DE231" s="444"/>
      <c r="DF231" s="444"/>
      <c r="DG231" s="444"/>
      <c r="DH231" s="444"/>
      <c r="DI231" s="444"/>
      <c r="DJ231" s="444"/>
      <c r="DK231" s="444"/>
      <c r="DL231" s="444"/>
      <c r="DM231" s="444"/>
      <c r="DN231" s="444"/>
      <c r="DO231" s="444"/>
      <c r="DP231" s="444"/>
      <c r="DQ231" s="444"/>
      <c r="DR231" s="444"/>
      <c r="DS231" s="444"/>
      <c r="DT231" s="444"/>
      <c r="DU231" s="444"/>
      <c r="DV231" s="444"/>
      <c r="DW231" s="444"/>
      <c r="DX231" s="444"/>
      <c r="DY231" s="444"/>
      <c r="DZ231" s="444"/>
      <c r="EA231" s="444"/>
      <c r="EB231" s="444"/>
      <c r="EC231" s="444"/>
      <c r="ED231" s="444"/>
      <c r="EE231" s="444"/>
      <c r="EF231" s="444"/>
      <c r="EG231" s="444"/>
      <c r="EH231" s="444"/>
      <c r="EI231" s="444"/>
      <c r="EJ231" s="444"/>
      <c r="EK231" s="444"/>
      <c r="EL231" s="444"/>
      <c r="EM231" s="444"/>
      <c r="EN231" s="444"/>
      <c r="EO231" s="444"/>
      <c r="EP231" s="444"/>
      <c r="EQ231" s="444"/>
      <c r="ER231" s="444"/>
      <c r="ES231" s="444"/>
      <c r="ET231" s="444"/>
      <c r="EU231" s="444"/>
      <c r="EV231" s="444"/>
      <c r="EW231" s="444"/>
      <c r="EX231" s="444"/>
      <c r="EY231" s="444"/>
      <c r="EZ231" s="444"/>
      <c r="FA231" s="444"/>
      <c r="FB231" s="444"/>
    </row>
    <row r="232" spans="1:158" s="463" customFormat="1" ht="55.2" hidden="1" customHeight="1">
      <c r="A232" s="659"/>
      <c r="B232" s="520"/>
      <c r="C232" s="520"/>
      <c r="D232" s="519"/>
      <c r="E232" s="520"/>
      <c r="F232" s="520"/>
      <c r="G232" s="520"/>
      <c r="H232" s="520"/>
      <c r="I232" s="520"/>
      <c r="J232" s="520"/>
      <c r="K232" s="520"/>
      <c r="L232" s="520"/>
      <c r="M232" s="520"/>
      <c r="N232" s="520"/>
      <c r="O232" s="520"/>
      <c r="P232" s="520"/>
      <c r="Q232" s="520"/>
      <c r="R232" s="520"/>
      <c r="S232" s="520"/>
      <c r="T232" s="520"/>
      <c r="U232" s="520"/>
      <c r="V232" s="520"/>
      <c r="W232" s="520"/>
      <c r="X232" s="520"/>
      <c r="Y232" s="520"/>
      <c r="Z232" s="520"/>
      <c r="AA232" s="520"/>
      <c r="AB232" s="520"/>
      <c r="AC232" s="520"/>
      <c r="AD232" s="432"/>
      <c r="AE232" s="431"/>
      <c r="AF232" s="433"/>
      <c r="AG232" s="557" t="str">
        <f t="shared" si="91"/>
        <v/>
      </c>
      <c r="AH232" s="558" t="str">
        <f t="shared" si="92"/>
        <v/>
      </c>
      <c r="AI232" s="558" t="str">
        <f t="shared" si="93"/>
        <v/>
      </c>
      <c r="AJ232" s="558" t="str">
        <f t="shared" si="94"/>
        <v/>
      </c>
      <c r="AK232" s="558" t="str">
        <f t="shared" si="95"/>
        <v/>
      </c>
      <c r="AL232" s="558" t="str">
        <f t="shared" si="96"/>
        <v/>
      </c>
      <c r="AM232" s="558" t="str">
        <f t="shared" si="97"/>
        <v/>
      </c>
      <c r="AN232" s="558" t="str">
        <f t="shared" si="98"/>
        <v/>
      </c>
      <c r="AO232" s="557" t="str">
        <f t="shared" si="99"/>
        <v/>
      </c>
      <c r="AP232" s="557" t="str">
        <f t="shared" si="100"/>
        <v/>
      </c>
      <c r="AQ232" s="445"/>
      <c r="AR232" s="559" t="str">
        <f t="shared" si="101"/>
        <v/>
      </c>
      <c r="AS232" s="560" t="str">
        <f t="shared" si="116"/>
        <v/>
      </c>
      <c r="AT232" s="561" t="str">
        <f t="shared" si="102"/>
        <v/>
      </c>
      <c r="AU232" s="561" t="str">
        <f t="shared" si="103"/>
        <v/>
      </c>
      <c r="AV232" s="444"/>
      <c r="AW232" s="558" t="str">
        <f t="shared" si="108"/>
        <v/>
      </c>
      <c r="AX232" s="557" t="str">
        <f t="shared" si="109"/>
        <v/>
      </c>
      <c r="AY232" s="557" t="str">
        <f t="shared" si="110"/>
        <v/>
      </c>
      <c r="AZ232" s="444"/>
      <c r="BA232" s="562" t="str">
        <f t="shared" si="115"/>
        <v/>
      </c>
      <c r="BB232" s="445"/>
      <c r="BC232" s="563" t="str">
        <f t="shared" si="117"/>
        <v/>
      </c>
      <c r="BD232" s="563" t="str">
        <f t="shared" si="117"/>
        <v/>
      </c>
      <c r="BE232" s="563" t="str">
        <f t="shared" si="117"/>
        <v/>
      </c>
      <c r="BF232" s="563" t="str">
        <f t="shared" si="117"/>
        <v/>
      </c>
      <c r="BG232" s="563" t="str">
        <f t="shared" si="117"/>
        <v/>
      </c>
      <c r="BH232" s="563" t="str">
        <f t="shared" si="117"/>
        <v/>
      </c>
      <c r="BI232" s="563" t="str">
        <f t="shared" si="117"/>
        <v/>
      </c>
      <c r="BJ232" s="563" t="str">
        <f t="shared" si="117"/>
        <v/>
      </c>
      <c r="BK232" s="563" t="str">
        <f t="shared" si="117"/>
        <v/>
      </c>
      <c r="BL232" s="563" t="str">
        <f t="shared" si="117"/>
        <v/>
      </c>
      <c r="BM232" s="563" t="str">
        <f t="shared" si="117"/>
        <v/>
      </c>
      <c r="BN232" s="563" t="str">
        <f t="shared" si="111"/>
        <v/>
      </c>
      <c r="BO232" s="563" t="str">
        <f t="shared" si="111"/>
        <v/>
      </c>
      <c r="BP232" s="563" t="str">
        <f t="shared" si="111"/>
        <v/>
      </c>
      <c r="BQ232" s="563" t="str">
        <f t="shared" si="104"/>
        <v/>
      </c>
      <c r="BR232" s="563" t="str">
        <f t="shared" si="104"/>
        <v/>
      </c>
      <c r="BS232" s="563" t="str">
        <f t="shared" si="104"/>
        <v/>
      </c>
      <c r="BT232" s="563" t="str">
        <f t="shared" si="104"/>
        <v/>
      </c>
      <c r="BU232" s="563" t="str">
        <f t="shared" si="105"/>
        <v/>
      </c>
      <c r="BV232" s="563" t="str">
        <f t="shared" si="105"/>
        <v/>
      </c>
      <c r="BW232" s="563" t="str">
        <f t="shared" si="105"/>
        <v/>
      </c>
      <c r="BX232" s="563" t="str">
        <f t="shared" si="105"/>
        <v/>
      </c>
      <c r="BY232" s="563" t="str">
        <f t="shared" si="106"/>
        <v/>
      </c>
      <c r="BZ232" s="563" t="str">
        <f t="shared" si="106"/>
        <v/>
      </c>
      <c r="CA232" s="563" t="str">
        <f t="shared" si="106"/>
        <v/>
      </c>
      <c r="CB232" s="563" t="str">
        <f t="shared" si="106"/>
        <v/>
      </c>
      <c r="CC232" s="563" t="str">
        <f t="shared" si="107"/>
        <v/>
      </c>
      <c r="CD232" s="563" t="str">
        <f t="shared" si="107"/>
        <v/>
      </c>
      <c r="CE232" s="563" t="str">
        <f t="shared" si="107"/>
        <v/>
      </c>
      <c r="CF232" s="563" t="str">
        <f t="shared" si="107"/>
        <v/>
      </c>
      <c r="CG232" s="563" t="str">
        <f t="shared" si="117"/>
        <v/>
      </c>
      <c r="CH232" s="445"/>
      <c r="CI232" s="563" t="str">
        <f t="shared" si="88"/>
        <v/>
      </c>
      <c r="CJ232" s="563" t="str">
        <f t="shared" si="113"/>
        <v/>
      </c>
      <c r="CK232" s="563" t="str">
        <f t="shared" si="113"/>
        <v/>
      </c>
      <c r="CL232" s="563" t="str">
        <f t="shared" si="113"/>
        <v xml:space="preserve">
</v>
      </c>
      <c r="CM232" s="563" t="str">
        <f t="shared" si="113"/>
        <v xml:space="preserve">
</v>
      </c>
      <c r="CN232" s="563" t="str">
        <f t="shared" si="113"/>
        <v xml:space="preserve">
</v>
      </c>
      <c r="CO232" s="444"/>
      <c r="CP232" s="444"/>
      <c r="CQ232" s="444"/>
      <c r="CR232" s="444"/>
      <c r="CS232" s="444"/>
      <c r="CT232" s="444"/>
      <c r="CU232" s="444"/>
      <c r="CV232" s="444"/>
      <c r="CW232" s="444"/>
      <c r="CX232" s="444"/>
      <c r="CY232" s="444"/>
      <c r="CZ232" s="444"/>
      <c r="DA232" s="444"/>
      <c r="DB232" s="444"/>
      <c r="DC232" s="444"/>
      <c r="DD232" s="444"/>
      <c r="DE232" s="444"/>
      <c r="DF232" s="444"/>
      <c r="DG232" s="444"/>
      <c r="DH232" s="444"/>
      <c r="DI232" s="444"/>
      <c r="DJ232" s="444"/>
      <c r="DK232" s="444"/>
      <c r="DL232" s="444"/>
      <c r="DM232" s="444"/>
      <c r="DN232" s="444"/>
      <c r="DO232" s="444"/>
      <c r="DP232" s="444"/>
      <c r="DQ232" s="444"/>
      <c r="DR232" s="444"/>
      <c r="DS232" s="444"/>
      <c r="DT232" s="444"/>
      <c r="DU232" s="444"/>
      <c r="DV232" s="444"/>
      <c r="DW232" s="444"/>
      <c r="DX232" s="444"/>
      <c r="DY232" s="444"/>
      <c r="DZ232" s="444"/>
      <c r="EA232" s="444"/>
      <c r="EB232" s="444"/>
      <c r="EC232" s="444"/>
      <c r="ED232" s="444"/>
      <c r="EE232" s="444"/>
      <c r="EF232" s="444"/>
      <c r="EG232" s="444"/>
      <c r="EH232" s="444"/>
      <c r="EI232" s="444"/>
      <c r="EJ232" s="444"/>
      <c r="EK232" s="444"/>
      <c r="EL232" s="444"/>
      <c r="EM232" s="444"/>
      <c r="EN232" s="444"/>
      <c r="EO232" s="444"/>
      <c r="EP232" s="444"/>
      <c r="EQ232" s="444"/>
      <c r="ER232" s="444"/>
      <c r="ES232" s="444"/>
      <c r="ET232" s="444"/>
      <c r="EU232" s="444"/>
      <c r="EV232" s="444"/>
      <c r="EW232" s="444"/>
      <c r="EX232" s="444"/>
      <c r="EY232" s="444"/>
      <c r="EZ232" s="444"/>
      <c r="FA232" s="444"/>
      <c r="FB232" s="444"/>
    </row>
    <row r="233" spans="1:158" s="434" customFormat="1" ht="55.2" hidden="1" customHeight="1">
      <c r="A233" s="659"/>
      <c r="B233" s="520"/>
      <c r="C233" s="520"/>
      <c r="D233" s="519"/>
      <c r="E233" s="520"/>
      <c r="F233" s="520"/>
      <c r="G233" s="520"/>
      <c r="H233" s="520"/>
      <c r="I233" s="520"/>
      <c r="J233" s="520"/>
      <c r="K233" s="520"/>
      <c r="L233" s="520"/>
      <c r="M233" s="520"/>
      <c r="N233" s="520"/>
      <c r="O233" s="520"/>
      <c r="P233" s="520"/>
      <c r="Q233" s="520"/>
      <c r="R233" s="520"/>
      <c r="S233" s="520"/>
      <c r="T233" s="520"/>
      <c r="U233" s="520"/>
      <c r="V233" s="520"/>
      <c r="W233" s="520"/>
      <c r="X233" s="520"/>
      <c r="Y233" s="520"/>
      <c r="Z233" s="520"/>
      <c r="AA233" s="520"/>
      <c r="AB233" s="520"/>
      <c r="AC233" s="520"/>
      <c r="AD233" s="432"/>
      <c r="AE233" s="431"/>
      <c r="AF233" s="433"/>
      <c r="AG233" s="557" t="str">
        <f t="shared" si="91"/>
        <v/>
      </c>
      <c r="AH233" s="558" t="str">
        <f t="shared" si="92"/>
        <v/>
      </c>
      <c r="AI233" s="558" t="str">
        <f t="shared" si="93"/>
        <v/>
      </c>
      <c r="AJ233" s="558" t="str">
        <f t="shared" si="94"/>
        <v/>
      </c>
      <c r="AK233" s="558" t="str">
        <f t="shared" si="95"/>
        <v/>
      </c>
      <c r="AL233" s="558" t="str">
        <f t="shared" si="96"/>
        <v/>
      </c>
      <c r="AM233" s="558" t="str">
        <f t="shared" si="97"/>
        <v/>
      </c>
      <c r="AN233" s="558" t="str">
        <f t="shared" si="98"/>
        <v/>
      </c>
      <c r="AO233" s="557" t="str">
        <f t="shared" si="99"/>
        <v/>
      </c>
      <c r="AP233" s="557" t="str">
        <f t="shared" si="100"/>
        <v/>
      </c>
      <c r="AQ233" s="445"/>
      <c r="AR233" s="559" t="str">
        <f t="shared" si="101"/>
        <v/>
      </c>
      <c r="AS233" s="560" t="str">
        <f t="shared" si="116"/>
        <v/>
      </c>
      <c r="AT233" s="561" t="str">
        <f t="shared" si="102"/>
        <v/>
      </c>
      <c r="AU233" s="561" t="str">
        <f t="shared" si="103"/>
        <v/>
      </c>
      <c r="AV233" s="444"/>
      <c r="AW233" s="558" t="str">
        <f t="shared" si="108"/>
        <v/>
      </c>
      <c r="AX233" s="557" t="str">
        <f t="shared" si="109"/>
        <v/>
      </c>
      <c r="AY233" s="557" t="str">
        <f t="shared" si="110"/>
        <v/>
      </c>
      <c r="AZ233" s="444"/>
      <c r="BA233" s="562" t="str">
        <f t="shared" si="115"/>
        <v/>
      </c>
      <c r="BB233" s="445"/>
      <c r="BC233" s="563" t="str">
        <f t="shared" si="117"/>
        <v/>
      </c>
      <c r="BD233" s="563" t="str">
        <f t="shared" si="117"/>
        <v/>
      </c>
      <c r="BE233" s="563" t="str">
        <f t="shared" si="117"/>
        <v/>
      </c>
      <c r="BF233" s="563" t="str">
        <f t="shared" si="117"/>
        <v/>
      </c>
      <c r="BG233" s="563" t="str">
        <f t="shared" si="117"/>
        <v/>
      </c>
      <c r="BH233" s="563" t="str">
        <f t="shared" si="117"/>
        <v/>
      </c>
      <c r="BI233" s="563" t="str">
        <f t="shared" si="117"/>
        <v/>
      </c>
      <c r="BJ233" s="563" t="str">
        <f t="shared" si="117"/>
        <v/>
      </c>
      <c r="BK233" s="563" t="str">
        <f t="shared" si="117"/>
        <v/>
      </c>
      <c r="BL233" s="563" t="str">
        <f t="shared" si="117"/>
        <v/>
      </c>
      <c r="BM233" s="563" t="str">
        <f t="shared" si="117"/>
        <v/>
      </c>
      <c r="BN233" s="563" t="str">
        <f t="shared" si="111"/>
        <v/>
      </c>
      <c r="BO233" s="563" t="str">
        <f t="shared" si="111"/>
        <v/>
      </c>
      <c r="BP233" s="563" t="str">
        <f t="shared" si="111"/>
        <v/>
      </c>
      <c r="BQ233" s="563" t="str">
        <f t="shared" si="104"/>
        <v/>
      </c>
      <c r="BR233" s="563" t="str">
        <f t="shared" si="104"/>
        <v/>
      </c>
      <c r="BS233" s="563" t="str">
        <f t="shared" si="104"/>
        <v/>
      </c>
      <c r="BT233" s="563" t="str">
        <f t="shared" si="104"/>
        <v/>
      </c>
      <c r="BU233" s="563" t="str">
        <f t="shared" si="105"/>
        <v/>
      </c>
      <c r="BV233" s="563" t="str">
        <f t="shared" si="105"/>
        <v/>
      </c>
      <c r="BW233" s="563" t="str">
        <f t="shared" si="105"/>
        <v/>
      </c>
      <c r="BX233" s="563" t="str">
        <f t="shared" si="105"/>
        <v/>
      </c>
      <c r="BY233" s="563" t="str">
        <f t="shared" si="106"/>
        <v/>
      </c>
      <c r="BZ233" s="563" t="str">
        <f t="shared" si="106"/>
        <v/>
      </c>
      <c r="CA233" s="563" t="str">
        <f t="shared" si="106"/>
        <v/>
      </c>
      <c r="CB233" s="563" t="str">
        <f t="shared" si="106"/>
        <v/>
      </c>
      <c r="CC233" s="563" t="str">
        <f t="shared" si="107"/>
        <v/>
      </c>
      <c r="CD233" s="563" t="str">
        <f t="shared" si="107"/>
        <v/>
      </c>
      <c r="CE233" s="563" t="str">
        <f t="shared" si="107"/>
        <v/>
      </c>
      <c r="CF233" s="563" t="str">
        <f t="shared" si="107"/>
        <v/>
      </c>
      <c r="CG233" s="563" t="str">
        <f t="shared" si="117"/>
        <v/>
      </c>
      <c r="CH233" s="445"/>
      <c r="CI233" s="563" t="str">
        <f t="shared" si="88"/>
        <v/>
      </c>
      <c r="CJ233" s="563" t="str">
        <f t="shared" si="113"/>
        <v/>
      </c>
      <c r="CK233" s="563" t="str">
        <f t="shared" si="113"/>
        <v/>
      </c>
      <c r="CL233" s="563" t="str">
        <f t="shared" si="113"/>
        <v xml:space="preserve">
</v>
      </c>
      <c r="CM233" s="563" t="str">
        <f t="shared" si="113"/>
        <v xml:space="preserve">
</v>
      </c>
      <c r="CN233" s="563" t="str">
        <f t="shared" si="113"/>
        <v xml:space="preserve">
</v>
      </c>
      <c r="CO233" s="445"/>
      <c r="CP233" s="445"/>
      <c r="CQ233" s="445"/>
      <c r="CR233" s="445"/>
      <c r="CS233" s="445"/>
      <c r="CT233" s="445"/>
      <c r="CU233" s="445"/>
      <c r="CV233" s="445"/>
      <c r="CW233" s="445"/>
      <c r="CX233" s="445"/>
      <c r="CY233" s="445"/>
      <c r="CZ233" s="445"/>
      <c r="DA233" s="445"/>
      <c r="DB233" s="445"/>
      <c r="DC233" s="445"/>
      <c r="DD233" s="445"/>
      <c r="DE233" s="445"/>
      <c r="DF233" s="445"/>
      <c r="DG233" s="445"/>
      <c r="DH233" s="445"/>
      <c r="DI233" s="445"/>
      <c r="DJ233" s="445"/>
      <c r="DK233" s="445"/>
      <c r="DL233" s="445"/>
      <c r="DM233" s="445"/>
      <c r="DN233" s="445"/>
      <c r="DO233" s="445"/>
      <c r="DP233" s="445"/>
      <c r="DQ233" s="445"/>
      <c r="DR233" s="445"/>
      <c r="DS233" s="445"/>
      <c r="DT233" s="445"/>
      <c r="DU233" s="445"/>
      <c r="DV233" s="445"/>
      <c r="DW233" s="445"/>
      <c r="DX233" s="445"/>
      <c r="DY233" s="445"/>
      <c r="DZ233" s="445"/>
      <c r="EA233" s="445"/>
      <c r="EB233" s="445"/>
      <c r="EC233" s="445"/>
      <c r="ED233" s="445"/>
      <c r="EE233" s="445"/>
      <c r="EF233" s="445"/>
      <c r="EG233" s="445"/>
      <c r="EH233" s="445"/>
      <c r="EI233" s="445"/>
      <c r="EJ233" s="445"/>
      <c r="EK233" s="445"/>
      <c r="EL233" s="445"/>
      <c r="EM233" s="445"/>
      <c r="EN233" s="445"/>
      <c r="EO233" s="445"/>
      <c r="EP233" s="445"/>
      <c r="EQ233" s="445"/>
      <c r="ER233" s="445"/>
      <c r="ES233" s="445"/>
      <c r="ET233" s="445"/>
      <c r="EU233" s="445"/>
      <c r="EV233" s="445"/>
      <c r="EW233" s="445"/>
      <c r="EX233" s="445"/>
      <c r="EY233" s="445"/>
      <c r="EZ233" s="445"/>
      <c r="FA233" s="445"/>
      <c r="FB233" s="445"/>
    </row>
    <row r="234" spans="1:158" s="434" customFormat="1" ht="55.2" hidden="1" customHeight="1">
      <c r="A234" s="659"/>
      <c r="B234" s="520"/>
      <c r="C234" s="520"/>
      <c r="D234" s="519"/>
      <c r="E234" s="520"/>
      <c r="F234" s="520"/>
      <c r="G234" s="520"/>
      <c r="H234" s="520"/>
      <c r="I234" s="520"/>
      <c r="J234" s="520"/>
      <c r="K234" s="520"/>
      <c r="L234" s="520"/>
      <c r="M234" s="520"/>
      <c r="N234" s="520"/>
      <c r="O234" s="520"/>
      <c r="P234" s="520"/>
      <c r="Q234" s="520"/>
      <c r="R234" s="520"/>
      <c r="S234" s="520"/>
      <c r="T234" s="520"/>
      <c r="U234" s="520"/>
      <c r="V234" s="520"/>
      <c r="W234" s="520"/>
      <c r="X234" s="520"/>
      <c r="Y234" s="520"/>
      <c r="Z234" s="520"/>
      <c r="AA234" s="520"/>
      <c r="AB234" s="520"/>
      <c r="AC234" s="520"/>
      <c r="AD234" s="432"/>
      <c r="AE234" s="431"/>
      <c r="AF234" s="433"/>
      <c r="AG234" s="557" t="str">
        <f t="shared" si="91"/>
        <v/>
      </c>
      <c r="AH234" s="558" t="str">
        <f t="shared" si="92"/>
        <v/>
      </c>
      <c r="AI234" s="558" t="str">
        <f t="shared" si="93"/>
        <v/>
      </c>
      <c r="AJ234" s="558" t="str">
        <f t="shared" si="94"/>
        <v/>
      </c>
      <c r="AK234" s="558" t="str">
        <f t="shared" si="95"/>
        <v/>
      </c>
      <c r="AL234" s="558" t="str">
        <f t="shared" si="96"/>
        <v/>
      </c>
      <c r="AM234" s="558" t="str">
        <f t="shared" si="97"/>
        <v/>
      </c>
      <c r="AN234" s="558" t="str">
        <f t="shared" si="98"/>
        <v/>
      </c>
      <c r="AO234" s="557" t="str">
        <f t="shared" si="99"/>
        <v/>
      </c>
      <c r="AP234" s="557" t="str">
        <f t="shared" si="100"/>
        <v/>
      </c>
      <c r="AQ234" s="445"/>
      <c r="AR234" s="559" t="str">
        <f t="shared" si="101"/>
        <v/>
      </c>
      <c r="AS234" s="560" t="str">
        <f t="shared" si="116"/>
        <v/>
      </c>
      <c r="AT234" s="561" t="str">
        <f t="shared" si="102"/>
        <v/>
      </c>
      <c r="AU234" s="561" t="str">
        <f t="shared" si="103"/>
        <v/>
      </c>
      <c r="AV234" s="444"/>
      <c r="AW234" s="558" t="str">
        <f t="shared" si="108"/>
        <v/>
      </c>
      <c r="AX234" s="557" t="str">
        <f t="shared" si="109"/>
        <v/>
      </c>
      <c r="AY234" s="557" t="str">
        <f t="shared" si="110"/>
        <v/>
      </c>
      <c r="AZ234" s="444"/>
      <c r="BA234" s="562" t="str">
        <f t="shared" si="115"/>
        <v/>
      </c>
      <c r="BB234" s="445"/>
      <c r="BC234" s="563" t="str">
        <f t="shared" si="117"/>
        <v/>
      </c>
      <c r="BD234" s="563" t="str">
        <f t="shared" si="117"/>
        <v/>
      </c>
      <c r="BE234" s="563" t="str">
        <f t="shared" si="117"/>
        <v/>
      </c>
      <c r="BF234" s="563" t="str">
        <f t="shared" si="117"/>
        <v/>
      </c>
      <c r="BG234" s="563" t="str">
        <f t="shared" si="117"/>
        <v/>
      </c>
      <c r="BH234" s="563" t="str">
        <f t="shared" si="117"/>
        <v/>
      </c>
      <c r="BI234" s="563" t="str">
        <f t="shared" si="117"/>
        <v/>
      </c>
      <c r="BJ234" s="563" t="str">
        <f t="shared" si="117"/>
        <v/>
      </c>
      <c r="BK234" s="563" t="str">
        <f t="shared" si="117"/>
        <v/>
      </c>
      <c r="BL234" s="563" t="str">
        <f t="shared" si="117"/>
        <v/>
      </c>
      <c r="BM234" s="563" t="str">
        <f t="shared" si="117"/>
        <v/>
      </c>
      <c r="BN234" s="563" t="str">
        <f t="shared" si="111"/>
        <v/>
      </c>
      <c r="BO234" s="563" t="str">
        <f t="shared" si="111"/>
        <v/>
      </c>
      <c r="BP234" s="563" t="str">
        <f t="shared" si="111"/>
        <v/>
      </c>
      <c r="BQ234" s="563" t="str">
        <f t="shared" si="104"/>
        <v/>
      </c>
      <c r="BR234" s="563" t="str">
        <f t="shared" si="104"/>
        <v/>
      </c>
      <c r="BS234" s="563" t="str">
        <f t="shared" si="104"/>
        <v/>
      </c>
      <c r="BT234" s="563" t="str">
        <f t="shared" si="104"/>
        <v/>
      </c>
      <c r="BU234" s="563" t="str">
        <f t="shared" si="105"/>
        <v/>
      </c>
      <c r="BV234" s="563" t="str">
        <f t="shared" si="105"/>
        <v/>
      </c>
      <c r="BW234" s="563" t="str">
        <f t="shared" si="105"/>
        <v/>
      </c>
      <c r="BX234" s="563" t="str">
        <f t="shared" si="105"/>
        <v/>
      </c>
      <c r="BY234" s="563" t="str">
        <f t="shared" si="106"/>
        <v/>
      </c>
      <c r="BZ234" s="563" t="str">
        <f t="shared" si="106"/>
        <v/>
      </c>
      <c r="CA234" s="563" t="str">
        <f t="shared" si="106"/>
        <v/>
      </c>
      <c r="CB234" s="563" t="str">
        <f t="shared" si="106"/>
        <v/>
      </c>
      <c r="CC234" s="563" t="str">
        <f t="shared" si="107"/>
        <v/>
      </c>
      <c r="CD234" s="563" t="str">
        <f t="shared" si="107"/>
        <v/>
      </c>
      <c r="CE234" s="563" t="str">
        <f t="shared" si="107"/>
        <v/>
      </c>
      <c r="CF234" s="563" t="str">
        <f t="shared" si="107"/>
        <v/>
      </c>
      <c r="CG234" s="563" t="str">
        <f t="shared" si="117"/>
        <v/>
      </c>
      <c r="CH234" s="445"/>
      <c r="CI234" s="563" t="str">
        <f t="shared" si="88"/>
        <v/>
      </c>
      <c r="CJ234" s="563" t="str">
        <f t="shared" si="113"/>
        <v/>
      </c>
      <c r="CK234" s="563" t="str">
        <f t="shared" si="113"/>
        <v/>
      </c>
      <c r="CL234" s="563" t="str">
        <f t="shared" si="113"/>
        <v xml:space="preserve">
</v>
      </c>
      <c r="CM234" s="563" t="str">
        <f t="shared" si="113"/>
        <v xml:space="preserve">
</v>
      </c>
      <c r="CN234" s="563" t="str">
        <f t="shared" si="113"/>
        <v xml:space="preserve">
</v>
      </c>
      <c r="CO234" s="445"/>
      <c r="CP234" s="445"/>
      <c r="CQ234" s="445"/>
      <c r="CR234" s="445"/>
      <c r="CS234" s="445"/>
      <c r="CT234" s="445"/>
      <c r="CU234" s="445"/>
      <c r="CV234" s="445"/>
      <c r="CW234" s="445"/>
      <c r="CX234" s="445"/>
      <c r="CY234" s="445"/>
      <c r="CZ234" s="445"/>
      <c r="DA234" s="445"/>
      <c r="DB234" s="445"/>
      <c r="DC234" s="445"/>
      <c r="DD234" s="445"/>
      <c r="DE234" s="445"/>
      <c r="DF234" s="445"/>
      <c r="DG234" s="445"/>
      <c r="DH234" s="445"/>
      <c r="DI234" s="445"/>
      <c r="DJ234" s="445"/>
      <c r="DK234" s="445"/>
      <c r="DL234" s="445"/>
      <c r="DM234" s="445"/>
      <c r="DN234" s="445"/>
      <c r="DO234" s="445"/>
      <c r="DP234" s="445"/>
      <c r="DQ234" s="445"/>
      <c r="DR234" s="445"/>
      <c r="DS234" s="445"/>
      <c r="DT234" s="445"/>
      <c r="DU234" s="445"/>
      <c r="DV234" s="445"/>
      <c r="DW234" s="445"/>
      <c r="DX234" s="445"/>
      <c r="DY234" s="445"/>
      <c r="DZ234" s="445"/>
      <c r="EA234" s="445"/>
      <c r="EB234" s="445"/>
      <c r="EC234" s="445"/>
      <c r="ED234" s="445"/>
      <c r="EE234" s="445"/>
      <c r="EF234" s="445"/>
      <c r="EG234" s="445"/>
      <c r="EH234" s="445"/>
      <c r="EI234" s="445"/>
      <c r="EJ234" s="445"/>
      <c r="EK234" s="445"/>
      <c r="EL234" s="445"/>
      <c r="EM234" s="445"/>
      <c r="EN234" s="445"/>
      <c r="EO234" s="445"/>
      <c r="EP234" s="445"/>
      <c r="EQ234" s="445"/>
      <c r="ER234" s="445"/>
      <c r="ES234" s="445"/>
      <c r="ET234" s="445"/>
      <c r="EU234" s="445"/>
      <c r="EV234" s="445"/>
      <c r="EW234" s="445"/>
      <c r="EX234" s="445"/>
      <c r="EY234" s="445"/>
      <c r="EZ234" s="445"/>
      <c r="FA234" s="445"/>
      <c r="FB234" s="445"/>
    </row>
    <row r="235" spans="1:158" s="434" customFormat="1" ht="55.2" hidden="1" customHeight="1">
      <c r="A235" s="659"/>
      <c r="B235" s="520"/>
      <c r="C235" s="520"/>
      <c r="D235" s="519"/>
      <c r="E235" s="520"/>
      <c r="F235" s="520"/>
      <c r="G235" s="520"/>
      <c r="H235" s="520"/>
      <c r="I235" s="520"/>
      <c r="J235" s="520"/>
      <c r="K235" s="520"/>
      <c r="L235" s="520"/>
      <c r="M235" s="520"/>
      <c r="N235" s="520"/>
      <c r="O235" s="520"/>
      <c r="P235" s="520"/>
      <c r="Q235" s="520"/>
      <c r="R235" s="520"/>
      <c r="S235" s="520"/>
      <c r="T235" s="520"/>
      <c r="U235" s="520"/>
      <c r="V235" s="520"/>
      <c r="W235" s="520"/>
      <c r="X235" s="520"/>
      <c r="Y235" s="520"/>
      <c r="Z235" s="520"/>
      <c r="AA235" s="520"/>
      <c r="AB235" s="520"/>
      <c r="AC235" s="520"/>
      <c r="AD235" s="432"/>
      <c r="AE235" s="431"/>
      <c r="AF235" s="433"/>
      <c r="AG235" s="557" t="str">
        <f t="shared" si="91"/>
        <v/>
      </c>
      <c r="AH235" s="558" t="str">
        <f t="shared" si="92"/>
        <v/>
      </c>
      <c r="AI235" s="558" t="str">
        <f t="shared" si="93"/>
        <v/>
      </c>
      <c r="AJ235" s="558" t="str">
        <f t="shared" si="94"/>
        <v/>
      </c>
      <c r="AK235" s="558" t="str">
        <f t="shared" si="95"/>
        <v/>
      </c>
      <c r="AL235" s="558" t="str">
        <f t="shared" si="96"/>
        <v/>
      </c>
      <c r="AM235" s="558" t="str">
        <f t="shared" si="97"/>
        <v/>
      </c>
      <c r="AN235" s="558" t="str">
        <f t="shared" si="98"/>
        <v/>
      </c>
      <c r="AO235" s="557" t="str">
        <f t="shared" si="99"/>
        <v/>
      </c>
      <c r="AP235" s="557" t="str">
        <f t="shared" si="100"/>
        <v/>
      </c>
      <c r="AQ235" s="445"/>
      <c r="AR235" s="559" t="str">
        <f t="shared" si="101"/>
        <v/>
      </c>
      <c r="AS235" s="560" t="str">
        <f t="shared" si="116"/>
        <v/>
      </c>
      <c r="AT235" s="561" t="str">
        <f t="shared" si="102"/>
        <v/>
      </c>
      <c r="AU235" s="561" t="str">
        <f t="shared" si="103"/>
        <v/>
      </c>
      <c r="AV235" s="444"/>
      <c r="AW235" s="558" t="str">
        <f t="shared" si="108"/>
        <v/>
      </c>
      <c r="AX235" s="557" t="str">
        <f t="shared" si="109"/>
        <v/>
      </c>
      <c r="AY235" s="557" t="str">
        <f t="shared" si="110"/>
        <v/>
      </c>
      <c r="AZ235" s="444"/>
      <c r="BA235" s="562" t="str">
        <f t="shared" si="115"/>
        <v/>
      </c>
      <c r="BB235" s="445"/>
      <c r="BC235" s="563" t="str">
        <f t="shared" si="117"/>
        <v/>
      </c>
      <c r="BD235" s="563" t="str">
        <f t="shared" si="117"/>
        <v/>
      </c>
      <c r="BE235" s="563" t="str">
        <f t="shared" si="117"/>
        <v/>
      </c>
      <c r="BF235" s="563" t="str">
        <f t="shared" si="117"/>
        <v/>
      </c>
      <c r="BG235" s="563" t="str">
        <f t="shared" si="117"/>
        <v/>
      </c>
      <c r="BH235" s="563" t="str">
        <f t="shared" si="117"/>
        <v/>
      </c>
      <c r="BI235" s="563" t="str">
        <f t="shared" si="117"/>
        <v/>
      </c>
      <c r="BJ235" s="563" t="str">
        <f t="shared" si="117"/>
        <v/>
      </c>
      <c r="BK235" s="563" t="str">
        <f t="shared" si="117"/>
        <v/>
      </c>
      <c r="BL235" s="563" t="str">
        <f t="shared" si="117"/>
        <v/>
      </c>
      <c r="BM235" s="563" t="str">
        <f t="shared" si="117"/>
        <v/>
      </c>
      <c r="BN235" s="563" t="str">
        <f t="shared" si="111"/>
        <v/>
      </c>
      <c r="BO235" s="563" t="str">
        <f t="shared" si="111"/>
        <v/>
      </c>
      <c r="BP235" s="563" t="str">
        <f t="shared" si="111"/>
        <v/>
      </c>
      <c r="BQ235" s="563" t="str">
        <f t="shared" si="104"/>
        <v/>
      </c>
      <c r="BR235" s="563" t="str">
        <f t="shared" si="104"/>
        <v/>
      </c>
      <c r="BS235" s="563" t="str">
        <f t="shared" si="104"/>
        <v/>
      </c>
      <c r="BT235" s="563" t="str">
        <f t="shared" si="104"/>
        <v/>
      </c>
      <c r="BU235" s="563" t="str">
        <f t="shared" si="105"/>
        <v/>
      </c>
      <c r="BV235" s="563" t="str">
        <f t="shared" si="105"/>
        <v/>
      </c>
      <c r="BW235" s="563" t="str">
        <f t="shared" si="105"/>
        <v/>
      </c>
      <c r="BX235" s="563" t="str">
        <f t="shared" si="105"/>
        <v/>
      </c>
      <c r="BY235" s="563" t="str">
        <f t="shared" si="106"/>
        <v/>
      </c>
      <c r="BZ235" s="563" t="str">
        <f t="shared" si="106"/>
        <v/>
      </c>
      <c r="CA235" s="563" t="str">
        <f t="shared" si="106"/>
        <v/>
      </c>
      <c r="CB235" s="563" t="str">
        <f t="shared" si="106"/>
        <v/>
      </c>
      <c r="CC235" s="563" t="str">
        <f t="shared" si="107"/>
        <v/>
      </c>
      <c r="CD235" s="563" t="str">
        <f t="shared" si="107"/>
        <v/>
      </c>
      <c r="CE235" s="563" t="str">
        <f t="shared" si="107"/>
        <v/>
      </c>
      <c r="CF235" s="563" t="str">
        <f t="shared" si="107"/>
        <v/>
      </c>
      <c r="CG235" s="563" t="str">
        <f t="shared" si="117"/>
        <v/>
      </c>
      <c r="CH235" s="445"/>
      <c r="CI235" s="563" t="str">
        <f t="shared" si="88"/>
        <v/>
      </c>
      <c r="CJ235" s="563" t="str">
        <f t="shared" si="113"/>
        <v/>
      </c>
      <c r="CK235" s="563" t="str">
        <f t="shared" si="113"/>
        <v/>
      </c>
      <c r="CL235" s="563" t="str">
        <f t="shared" si="113"/>
        <v xml:space="preserve">
</v>
      </c>
      <c r="CM235" s="563" t="str">
        <f t="shared" si="113"/>
        <v xml:space="preserve">
</v>
      </c>
      <c r="CN235" s="563" t="str">
        <f t="shared" si="113"/>
        <v xml:space="preserve">
</v>
      </c>
      <c r="CO235" s="445"/>
      <c r="CP235" s="445"/>
      <c r="CQ235" s="445"/>
      <c r="CR235" s="445"/>
      <c r="CS235" s="445"/>
      <c r="CT235" s="445"/>
      <c r="CU235" s="445"/>
      <c r="CV235" s="445"/>
      <c r="CW235" s="445"/>
      <c r="CX235" s="445"/>
      <c r="CY235" s="445"/>
      <c r="CZ235" s="445"/>
      <c r="DA235" s="445"/>
      <c r="DB235" s="445"/>
      <c r="DC235" s="445"/>
      <c r="DD235" s="445"/>
      <c r="DE235" s="445"/>
      <c r="DF235" s="445"/>
      <c r="DG235" s="445"/>
      <c r="DH235" s="445"/>
      <c r="DI235" s="445"/>
      <c r="DJ235" s="445"/>
      <c r="DK235" s="445"/>
      <c r="DL235" s="445"/>
      <c r="DM235" s="445"/>
      <c r="DN235" s="445"/>
      <c r="DO235" s="445"/>
      <c r="DP235" s="445"/>
      <c r="DQ235" s="445"/>
      <c r="DR235" s="445"/>
      <c r="DS235" s="445"/>
      <c r="DT235" s="445"/>
      <c r="DU235" s="445"/>
      <c r="DV235" s="445"/>
      <c r="DW235" s="445"/>
      <c r="DX235" s="445"/>
      <c r="DY235" s="445"/>
      <c r="DZ235" s="445"/>
      <c r="EA235" s="445"/>
      <c r="EB235" s="445"/>
      <c r="EC235" s="445"/>
      <c r="ED235" s="445"/>
      <c r="EE235" s="445"/>
      <c r="EF235" s="445"/>
      <c r="EG235" s="445"/>
      <c r="EH235" s="445"/>
      <c r="EI235" s="445"/>
      <c r="EJ235" s="445"/>
      <c r="EK235" s="445"/>
      <c r="EL235" s="445"/>
      <c r="EM235" s="445"/>
      <c r="EN235" s="445"/>
      <c r="EO235" s="445"/>
      <c r="EP235" s="445"/>
      <c r="EQ235" s="445"/>
      <c r="ER235" s="445"/>
      <c r="ES235" s="445"/>
      <c r="ET235" s="445"/>
      <c r="EU235" s="445"/>
      <c r="EV235" s="445"/>
      <c r="EW235" s="445"/>
      <c r="EX235" s="445"/>
      <c r="EY235" s="445"/>
      <c r="EZ235" s="445"/>
      <c r="FA235" s="445"/>
      <c r="FB235" s="445"/>
    </row>
    <row r="236" spans="1:158" s="463" customFormat="1" ht="55.2" hidden="1" customHeight="1">
      <c r="A236" s="659"/>
      <c r="B236" s="520"/>
      <c r="C236" s="520"/>
      <c r="D236" s="519"/>
      <c r="E236" s="520"/>
      <c r="F236" s="520"/>
      <c r="G236" s="520"/>
      <c r="H236" s="520"/>
      <c r="I236" s="520"/>
      <c r="J236" s="520"/>
      <c r="K236" s="520"/>
      <c r="L236" s="520"/>
      <c r="M236" s="520"/>
      <c r="N236" s="520"/>
      <c r="O236" s="520"/>
      <c r="P236" s="520"/>
      <c r="Q236" s="520"/>
      <c r="R236" s="520"/>
      <c r="S236" s="520"/>
      <c r="T236" s="520"/>
      <c r="U236" s="520"/>
      <c r="V236" s="520"/>
      <c r="W236" s="520"/>
      <c r="X236" s="520"/>
      <c r="Y236" s="520"/>
      <c r="Z236" s="520"/>
      <c r="AA236" s="520"/>
      <c r="AB236" s="520"/>
      <c r="AC236" s="520"/>
      <c r="AD236" s="432"/>
      <c r="AE236" s="431"/>
      <c r="AF236" s="433"/>
      <c r="AG236" s="557" t="str">
        <f t="shared" si="91"/>
        <v/>
      </c>
      <c r="AH236" s="558" t="str">
        <f t="shared" si="92"/>
        <v/>
      </c>
      <c r="AI236" s="558" t="str">
        <f t="shared" si="93"/>
        <v/>
      </c>
      <c r="AJ236" s="558" t="str">
        <f t="shared" si="94"/>
        <v/>
      </c>
      <c r="AK236" s="558" t="str">
        <f t="shared" si="95"/>
        <v/>
      </c>
      <c r="AL236" s="558" t="str">
        <f t="shared" si="96"/>
        <v/>
      </c>
      <c r="AM236" s="558" t="str">
        <f t="shared" si="97"/>
        <v/>
      </c>
      <c r="AN236" s="558" t="str">
        <f t="shared" si="98"/>
        <v/>
      </c>
      <c r="AO236" s="557" t="str">
        <f t="shared" si="99"/>
        <v/>
      </c>
      <c r="AP236" s="557" t="str">
        <f t="shared" si="100"/>
        <v/>
      </c>
      <c r="AQ236" s="445"/>
      <c r="AR236" s="559" t="str">
        <f t="shared" si="101"/>
        <v/>
      </c>
      <c r="AS236" s="560" t="str">
        <f t="shared" si="116"/>
        <v/>
      </c>
      <c r="AT236" s="561" t="str">
        <f t="shared" si="102"/>
        <v/>
      </c>
      <c r="AU236" s="561" t="str">
        <f t="shared" si="103"/>
        <v/>
      </c>
      <c r="AV236" s="444"/>
      <c r="AW236" s="558" t="str">
        <f t="shared" si="108"/>
        <v/>
      </c>
      <c r="AX236" s="557" t="str">
        <f t="shared" si="109"/>
        <v/>
      </c>
      <c r="AY236" s="557" t="str">
        <f t="shared" si="110"/>
        <v/>
      </c>
      <c r="AZ236" s="444"/>
      <c r="BA236" s="562" t="str">
        <f t="shared" si="115"/>
        <v/>
      </c>
      <c r="BB236" s="445"/>
      <c r="BC236" s="563" t="str">
        <f t="shared" si="117"/>
        <v/>
      </c>
      <c r="BD236" s="563" t="str">
        <f t="shared" si="117"/>
        <v/>
      </c>
      <c r="BE236" s="563" t="str">
        <f t="shared" si="117"/>
        <v/>
      </c>
      <c r="BF236" s="563" t="str">
        <f t="shared" si="117"/>
        <v/>
      </c>
      <c r="BG236" s="563" t="str">
        <f t="shared" si="117"/>
        <v/>
      </c>
      <c r="BH236" s="563" t="str">
        <f t="shared" si="117"/>
        <v/>
      </c>
      <c r="BI236" s="563" t="str">
        <f t="shared" si="117"/>
        <v/>
      </c>
      <c r="BJ236" s="563" t="str">
        <f t="shared" si="117"/>
        <v/>
      </c>
      <c r="BK236" s="563" t="str">
        <f t="shared" si="117"/>
        <v/>
      </c>
      <c r="BL236" s="563" t="str">
        <f t="shared" si="117"/>
        <v/>
      </c>
      <c r="BM236" s="563" t="str">
        <f t="shared" si="117"/>
        <v/>
      </c>
      <c r="BN236" s="563" t="str">
        <f t="shared" si="111"/>
        <v/>
      </c>
      <c r="BO236" s="563" t="str">
        <f t="shared" si="111"/>
        <v/>
      </c>
      <c r="BP236" s="563" t="str">
        <f t="shared" si="111"/>
        <v/>
      </c>
      <c r="BQ236" s="563" t="str">
        <f t="shared" si="104"/>
        <v/>
      </c>
      <c r="BR236" s="563" t="str">
        <f t="shared" si="104"/>
        <v/>
      </c>
      <c r="BS236" s="563" t="str">
        <f t="shared" si="104"/>
        <v/>
      </c>
      <c r="BT236" s="563" t="str">
        <f t="shared" si="104"/>
        <v/>
      </c>
      <c r="BU236" s="563" t="str">
        <f t="shared" si="105"/>
        <v/>
      </c>
      <c r="BV236" s="563" t="str">
        <f t="shared" si="105"/>
        <v/>
      </c>
      <c r="BW236" s="563" t="str">
        <f t="shared" si="105"/>
        <v/>
      </c>
      <c r="BX236" s="563" t="str">
        <f t="shared" si="105"/>
        <v/>
      </c>
      <c r="BY236" s="563" t="str">
        <f t="shared" si="106"/>
        <v/>
      </c>
      <c r="BZ236" s="563" t="str">
        <f t="shared" si="106"/>
        <v/>
      </c>
      <c r="CA236" s="563" t="str">
        <f t="shared" si="106"/>
        <v/>
      </c>
      <c r="CB236" s="563" t="str">
        <f t="shared" si="106"/>
        <v/>
      </c>
      <c r="CC236" s="563" t="str">
        <f t="shared" si="107"/>
        <v/>
      </c>
      <c r="CD236" s="563" t="str">
        <f t="shared" si="107"/>
        <v/>
      </c>
      <c r="CE236" s="563" t="str">
        <f t="shared" si="107"/>
        <v/>
      </c>
      <c r="CF236" s="563" t="str">
        <f t="shared" si="107"/>
        <v/>
      </c>
      <c r="CG236" s="563" t="str">
        <f t="shared" si="117"/>
        <v/>
      </c>
      <c r="CH236" s="445"/>
      <c r="CI236" s="563" t="str">
        <f t="shared" ref="CI236:CI299" si="118">IF(CI$10=$BA236,IF($AB236="","","Complaint: "&amp;$AB236)&amp;CHAR(10)&amp;IF($AC236="","","Action Taken: "&amp;$AC236),"")</f>
        <v/>
      </c>
      <c r="CJ236" s="563" t="str">
        <f t="shared" si="113"/>
        <v/>
      </c>
      <c r="CK236" s="563" t="str">
        <f t="shared" si="113"/>
        <v/>
      </c>
      <c r="CL236" s="563" t="str">
        <f t="shared" si="113"/>
        <v xml:space="preserve">
</v>
      </c>
      <c r="CM236" s="563" t="str">
        <f t="shared" si="113"/>
        <v xml:space="preserve">
</v>
      </c>
      <c r="CN236" s="563" t="str">
        <f t="shared" si="113"/>
        <v xml:space="preserve">
</v>
      </c>
      <c r="CO236" s="444"/>
      <c r="CP236" s="444"/>
      <c r="CQ236" s="444"/>
      <c r="CR236" s="444"/>
      <c r="CS236" s="444"/>
      <c r="CT236" s="444"/>
      <c r="CU236" s="444"/>
      <c r="CV236" s="444"/>
      <c r="CW236" s="444"/>
      <c r="CX236" s="444"/>
      <c r="CY236" s="444"/>
      <c r="CZ236" s="444"/>
      <c r="DA236" s="444"/>
      <c r="DB236" s="444"/>
      <c r="DC236" s="444"/>
      <c r="DD236" s="444"/>
      <c r="DE236" s="444"/>
      <c r="DF236" s="444"/>
      <c r="DG236" s="444"/>
      <c r="DH236" s="444"/>
      <c r="DI236" s="444"/>
      <c r="DJ236" s="444"/>
      <c r="DK236" s="444"/>
      <c r="DL236" s="444"/>
      <c r="DM236" s="444"/>
      <c r="DN236" s="444"/>
      <c r="DO236" s="444"/>
      <c r="DP236" s="444"/>
      <c r="DQ236" s="444"/>
      <c r="DR236" s="444"/>
      <c r="DS236" s="444"/>
      <c r="DT236" s="444"/>
      <c r="DU236" s="444"/>
      <c r="DV236" s="444"/>
      <c r="DW236" s="444"/>
      <c r="DX236" s="444"/>
      <c r="DY236" s="444"/>
      <c r="DZ236" s="444"/>
      <c r="EA236" s="444"/>
      <c r="EB236" s="444"/>
      <c r="EC236" s="444"/>
      <c r="ED236" s="444"/>
      <c r="EE236" s="444"/>
      <c r="EF236" s="444"/>
      <c r="EG236" s="444"/>
      <c r="EH236" s="444"/>
      <c r="EI236" s="444"/>
      <c r="EJ236" s="444"/>
      <c r="EK236" s="444"/>
      <c r="EL236" s="444"/>
      <c r="EM236" s="444"/>
      <c r="EN236" s="444"/>
      <c r="EO236" s="444"/>
      <c r="EP236" s="444"/>
      <c r="EQ236" s="444"/>
      <c r="ER236" s="444"/>
      <c r="ES236" s="444"/>
      <c r="ET236" s="444"/>
      <c r="EU236" s="444"/>
      <c r="EV236" s="444"/>
      <c r="EW236" s="444"/>
      <c r="EX236" s="444"/>
      <c r="EY236" s="444"/>
      <c r="EZ236" s="444"/>
      <c r="FA236" s="444"/>
      <c r="FB236" s="444"/>
    </row>
    <row r="237" spans="1:158" s="434" customFormat="1" ht="55.2" hidden="1" customHeight="1">
      <c r="A237" s="659"/>
      <c r="B237" s="520"/>
      <c r="C237" s="520"/>
      <c r="D237" s="519"/>
      <c r="E237" s="520"/>
      <c r="F237" s="520"/>
      <c r="G237" s="520"/>
      <c r="H237" s="520"/>
      <c r="I237" s="520"/>
      <c r="J237" s="520"/>
      <c r="K237" s="520"/>
      <c r="L237" s="520"/>
      <c r="M237" s="520"/>
      <c r="N237" s="520"/>
      <c r="O237" s="520"/>
      <c r="P237" s="520"/>
      <c r="Q237" s="520"/>
      <c r="R237" s="520"/>
      <c r="S237" s="520"/>
      <c r="T237" s="520"/>
      <c r="U237" s="520"/>
      <c r="V237" s="520"/>
      <c r="W237" s="520"/>
      <c r="X237" s="520"/>
      <c r="Y237" s="520"/>
      <c r="Z237" s="520"/>
      <c r="AA237" s="520"/>
      <c r="AB237" s="520"/>
      <c r="AC237" s="520"/>
      <c r="AD237" s="432"/>
      <c r="AE237" s="431"/>
      <c r="AF237" s="433"/>
      <c r="AG237" s="557" t="str">
        <f t="shared" si="91"/>
        <v/>
      </c>
      <c r="AH237" s="558" t="str">
        <f t="shared" si="92"/>
        <v/>
      </c>
      <c r="AI237" s="558" t="str">
        <f t="shared" si="93"/>
        <v/>
      </c>
      <c r="AJ237" s="558" t="str">
        <f t="shared" si="94"/>
        <v/>
      </c>
      <c r="AK237" s="558" t="str">
        <f t="shared" si="95"/>
        <v/>
      </c>
      <c r="AL237" s="558" t="str">
        <f t="shared" si="96"/>
        <v/>
      </c>
      <c r="AM237" s="558" t="str">
        <f t="shared" si="97"/>
        <v/>
      </c>
      <c r="AN237" s="558" t="str">
        <f t="shared" si="98"/>
        <v/>
      </c>
      <c r="AO237" s="557" t="str">
        <f t="shared" si="99"/>
        <v/>
      </c>
      <c r="AP237" s="557" t="str">
        <f t="shared" si="100"/>
        <v/>
      </c>
      <c r="AQ237" s="445"/>
      <c r="AR237" s="559" t="str">
        <f t="shared" si="101"/>
        <v/>
      </c>
      <c r="AS237" s="560" t="str">
        <f t="shared" si="116"/>
        <v/>
      </c>
      <c r="AT237" s="561" t="str">
        <f t="shared" si="102"/>
        <v/>
      </c>
      <c r="AU237" s="561" t="str">
        <f t="shared" si="103"/>
        <v/>
      </c>
      <c r="AV237" s="444"/>
      <c r="AW237" s="558" t="str">
        <f t="shared" si="108"/>
        <v/>
      </c>
      <c r="AX237" s="557" t="str">
        <f t="shared" si="109"/>
        <v/>
      </c>
      <c r="AY237" s="557" t="str">
        <f t="shared" si="110"/>
        <v/>
      </c>
      <c r="AZ237" s="444"/>
      <c r="BA237" s="562" t="str">
        <f t="shared" si="115"/>
        <v/>
      </c>
      <c r="BB237" s="445"/>
      <c r="BC237" s="563" t="str">
        <f t="shared" si="117"/>
        <v/>
      </c>
      <c r="BD237" s="563" t="str">
        <f t="shared" si="117"/>
        <v/>
      </c>
      <c r="BE237" s="563" t="str">
        <f t="shared" si="117"/>
        <v/>
      </c>
      <c r="BF237" s="563" t="str">
        <f t="shared" si="117"/>
        <v/>
      </c>
      <c r="BG237" s="563" t="str">
        <f t="shared" si="117"/>
        <v/>
      </c>
      <c r="BH237" s="563" t="str">
        <f t="shared" si="117"/>
        <v/>
      </c>
      <c r="BI237" s="563" t="str">
        <f t="shared" si="117"/>
        <v/>
      </c>
      <c r="BJ237" s="563" t="str">
        <f t="shared" si="117"/>
        <v/>
      </c>
      <c r="BK237" s="563" t="str">
        <f t="shared" si="117"/>
        <v/>
      </c>
      <c r="BL237" s="563" t="str">
        <f t="shared" si="117"/>
        <v/>
      </c>
      <c r="BM237" s="563" t="str">
        <f t="shared" si="117"/>
        <v/>
      </c>
      <c r="BN237" s="563" t="str">
        <f t="shared" si="111"/>
        <v/>
      </c>
      <c r="BO237" s="563" t="str">
        <f t="shared" si="111"/>
        <v/>
      </c>
      <c r="BP237" s="563" t="str">
        <f t="shared" si="111"/>
        <v/>
      </c>
      <c r="BQ237" s="563" t="str">
        <f t="shared" si="104"/>
        <v/>
      </c>
      <c r="BR237" s="563" t="str">
        <f t="shared" si="104"/>
        <v/>
      </c>
      <c r="BS237" s="563" t="str">
        <f t="shared" si="104"/>
        <v/>
      </c>
      <c r="BT237" s="563" t="str">
        <f t="shared" si="104"/>
        <v/>
      </c>
      <c r="BU237" s="563" t="str">
        <f t="shared" si="105"/>
        <v/>
      </c>
      <c r="BV237" s="563" t="str">
        <f t="shared" si="105"/>
        <v/>
      </c>
      <c r="BW237" s="563" t="str">
        <f t="shared" si="105"/>
        <v/>
      </c>
      <c r="BX237" s="563" t="str">
        <f t="shared" si="105"/>
        <v/>
      </c>
      <c r="BY237" s="563" t="str">
        <f t="shared" si="106"/>
        <v/>
      </c>
      <c r="BZ237" s="563" t="str">
        <f t="shared" si="106"/>
        <v/>
      </c>
      <c r="CA237" s="563" t="str">
        <f t="shared" si="106"/>
        <v/>
      </c>
      <c r="CB237" s="563" t="str">
        <f t="shared" si="106"/>
        <v/>
      </c>
      <c r="CC237" s="563" t="str">
        <f t="shared" si="107"/>
        <v/>
      </c>
      <c r="CD237" s="563" t="str">
        <f t="shared" si="107"/>
        <v/>
      </c>
      <c r="CE237" s="563" t="str">
        <f t="shared" si="107"/>
        <v/>
      </c>
      <c r="CF237" s="563" t="str">
        <f t="shared" si="107"/>
        <v/>
      </c>
      <c r="CG237" s="563" t="str">
        <f t="shared" si="117"/>
        <v/>
      </c>
      <c r="CH237" s="445"/>
      <c r="CI237" s="563" t="str">
        <f t="shared" si="118"/>
        <v/>
      </c>
      <c r="CJ237" s="563" t="str">
        <f t="shared" si="113"/>
        <v/>
      </c>
      <c r="CK237" s="563" t="str">
        <f t="shared" si="113"/>
        <v/>
      </c>
      <c r="CL237" s="563" t="str">
        <f t="shared" si="113"/>
        <v xml:space="preserve">
</v>
      </c>
      <c r="CM237" s="563" t="str">
        <f t="shared" si="113"/>
        <v xml:space="preserve">
</v>
      </c>
      <c r="CN237" s="563" t="str">
        <f t="shared" si="113"/>
        <v xml:space="preserve">
</v>
      </c>
      <c r="CO237" s="445"/>
      <c r="CP237" s="445"/>
      <c r="CQ237" s="445"/>
      <c r="CR237" s="445"/>
      <c r="CS237" s="445"/>
      <c r="CT237" s="445"/>
      <c r="CU237" s="445"/>
      <c r="CV237" s="445"/>
      <c r="CW237" s="445"/>
      <c r="CX237" s="445"/>
      <c r="CY237" s="445"/>
      <c r="CZ237" s="445"/>
      <c r="DA237" s="445"/>
      <c r="DB237" s="445"/>
      <c r="DC237" s="445"/>
      <c r="DD237" s="445"/>
      <c r="DE237" s="445"/>
      <c r="DF237" s="445"/>
      <c r="DG237" s="445"/>
      <c r="DH237" s="445"/>
      <c r="DI237" s="445"/>
      <c r="DJ237" s="445"/>
      <c r="DK237" s="445"/>
      <c r="DL237" s="445"/>
      <c r="DM237" s="445"/>
      <c r="DN237" s="445"/>
      <c r="DO237" s="445"/>
      <c r="DP237" s="445"/>
      <c r="DQ237" s="445"/>
      <c r="DR237" s="445"/>
      <c r="DS237" s="445"/>
      <c r="DT237" s="445"/>
      <c r="DU237" s="445"/>
      <c r="DV237" s="445"/>
      <c r="DW237" s="445"/>
      <c r="DX237" s="445"/>
      <c r="DY237" s="445"/>
      <c r="DZ237" s="445"/>
      <c r="EA237" s="445"/>
      <c r="EB237" s="445"/>
      <c r="EC237" s="445"/>
      <c r="ED237" s="445"/>
      <c r="EE237" s="445"/>
      <c r="EF237" s="445"/>
      <c r="EG237" s="445"/>
      <c r="EH237" s="445"/>
      <c r="EI237" s="445"/>
      <c r="EJ237" s="445"/>
      <c r="EK237" s="445"/>
      <c r="EL237" s="445"/>
      <c r="EM237" s="445"/>
      <c r="EN237" s="445"/>
      <c r="EO237" s="445"/>
      <c r="EP237" s="445"/>
      <c r="EQ237" s="445"/>
      <c r="ER237" s="445"/>
      <c r="ES237" s="445"/>
      <c r="ET237" s="445"/>
      <c r="EU237" s="445"/>
      <c r="EV237" s="445"/>
      <c r="EW237" s="445"/>
      <c r="EX237" s="445"/>
      <c r="EY237" s="445"/>
      <c r="EZ237" s="445"/>
      <c r="FA237" s="445"/>
      <c r="FB237" s="445"/>
    </row>
    <row r="238" spans="1:158" s="434" customFormat="1" ht="55.2" hidden="1" customHeight="1">
      <c r="A238" s="659"/>
      <c r="B238" s="520"/>
      <c r="C238" s="520"/>
      <c r="D238" s="519"/>
      <c r="E238" s="520"/>
      <c r="F238" s="520"/>
      <c r="G238" s="520"/>
      <c r="H238" s="520"/>
      <c r="I238" s="520"/>
      <c r="J238" s="520"/>
      <c r="K238" s="520"/>
      <c r="L238" s="520"/>
      <c r="M238" s="520"/>
      <c r="N238" s="520"/>
      <c r="O238" s="520"/>
      <c r="P238" s="520"/>
      <c r="Q238" s="520"/>
      <c r="R238" s="520"/>
      <c r="S238" s="520"/>
      <c r="T238" s="520"/>
      <c r="U238" s="520"/>
      <c r="V238" s="520"/>
      <c r="W238" s="520"/>
      <c r="X238" s="520"/>
      <c r="Y238" s="520"/>
      <c r="Z238" s="520"/>
      <c r="AA238" s="520"/>
      <c r="AB238" s="520"/>
      <c r="AC238" s="520"/>
      <c r="AD238" s="432"/>
      <c r="AE238" s="431"/>
      <c r="AF238" s="433"/>
      <c r="AG238" s="557" t="str">
        <f t="shared" si="91"/>
        <v/>
      </c>
      <c r="AH238" s="558" t="str">
        <f t="shared" si="92"/>
        <v/>
      </c>
      <c r="AI238" s="558" t="str">
        <f t="shared" si="93"/>
        <v/>
      </c>
      <c r="AJ238" s="558" t="str">
        <f t="shared" si="94"/>
        <v/>
      </c>
      <c r="AK238" s="558" t="str">
        <f t="shared" si="95"/>
        <v/>
      </c>
      <c r="AL238" s="558" t="str">
        <f t="shared" si="96"/>
        <v/>
      </c>
      <c r="AM238" s="558" t="str">
        <f t="shared" si="97"/>
        <v/>
      </c>
      <c r="AN238" s="558" t="str">
        <f t="shared" si="98"/>
        <v/>
      </c>
      <c r="AO238" s="557" t="str">
        <f t="shared" si="99"/>
        <v/>
      </c>
      <c r="AP238" s="557" t="str">
        <f t="shared" si="100"/>
        <v/>
      </c>
      <c r="AQ238" s="445"/>
      <c r="AR238" s="559" t="str">
        <f t="shared" si="101"/>
        <v/>
      </c>
      <c r="AS238" s="560" t="str">
        <f t="shared" si="116"/>
        <v/>
      </c>
      <c r="AT238" s="561" t="str">
        <f t="shared" si="102"/>
        <v/>
      </c>
      <c r="AU238" s="561" t="str">
        <f t="shared" si="103"/>
        <v/>
      </c>
      <c r="AV238" s="444"/>
      <c r="AW238" s="558" t="str">
        <f t="shared" si="108"/>
        <v/>
      </c>
      <c r="AX238" s="557" t="str">
        <f t="shared" si="109"/>
        <v/>
      </c>
      <c r="AY238" s="557" t="str">
        <f t="shared" si="110"/>
        <v/>
      </c>
      <c r="AZ238" s="444"/>
      <c r="BA238" s="562" t="str">
        <f t="shared" si="115"/>
        <v/>
      </c>
      <c r="BB238" s="445"/>
      <c r="BC238" s="563" t="str">
        <f t="shared" si="117"/>
        <v/>
      </c>
      <c r="BD238" s="563" t="str">
        <f t="shared" si="117"/>
        <v/>
      </c>
      <c r="BE238" s="563" t="str">
        <f t="shared" si="117"/>
        <v/>
      </c>
      <c r="BF238" s="563" t="str">
        <f t="shared" si="117"/>
        <v/>
      </c>
      <c r="BG238" s="563" t="str">
        <f t="shared" si="117"/>
        <v/>
      </c>
      <c r="BH238" s="563" t="str">
        <f t="shared" si="117"/>
        <v/>
      </c>
      <c r="BI238" s="563" t="str">
        <f t="shared" si="117"/>
        <v/>
      </c>
      <c r="BJ238" s="563" t="str">
        <f t="shared" si="117"/>
        <v/>
      </c>
      <c r="BK238" s="563" t="str">
        <f t="shared" si="117"/>
        <v/>
      </c>
      <c r="BL238" s="563" t="str">
        <f t="shared" si="117"/>
        <v/>
      </c>
      <c r="BM238" s="563" t="str">
        <f t="shared" si="117"/>
        <v/>
      </c>
      <c r="BN238" s="563" t="str">
        <f t="shared" si="111"/>
        <v/>
      </c>
      <c r="BO238" s="563" t="str">
        <f t="shared" si="111"/>
        <v/>
      </c>
      <c r="BP238" s="563" t="str">
        <f t="shared" si="111"/>
        <v/>
      </c>
      <c r="BQ238" s="563" t="str">
        <f t="shared" si="104"/>
        <v/>
      </c>
      <c r="BR238" s="563" t="str">
        <f t="shared" si="104"/>
        <v/>
      </c>
      <c r="BS238" s="563" t="str">
        <f t="shared" si="104"/>
        <v/>
      </c>
      <c r="BT238" s="563" t="str">
        <f t="shared" si="104"/>
        <v/>
      </c>
      <c r="BU238" s="563" t="str">
        <f t="shared" si="105"/>
        <v/>
      </c>
      <c r="BV238" s="563" t="str">
        <f t="shared" si="105"/>
        <v/>
      </c>
      <c r="BW238" s="563" t="str">
        <f t="shared" si="105"/>
        <v/>
      </c>
      <c r="BX238" s="563" t="str">
        <f t="shared" si="105"/>
        <v/>
      </c>
      <c r="BY238" s="563" t="str">
        <f t="shared" si="106"/>
        <v/>
      </c>
      <c r="BZ238" s="563" t="str">
        <f t="shared" si="106"/>
        <v/>
      </c>
      <c r="CA238" s="563" t="str">
        <f t="shared" si="106"/>
        <v/>
      </c>
      <c r="CB238" s="563" t="str">
        <f t="shared" si="106"/>
        <v/>
      </c>
      <c r="CC238" s="563" t="str">
        <f t="shared" si="107"/>
        <v/>
      </c>
      <c r="CD238" s="563" t="str">
        <f t="shared" si="107"/>
        <v/>
      </c>
      <c r="CE238" s="563" t="str">
        <f t="shared" si="107"/>
        <v/>
      </c>
      <c r="CF238" s="563" t="str">
        <f t="shared" si="107"/>
        <v/>
      </c>
      <c r="CG238" s="563" t="str">
        <f t="shared" si="117"/>
        <v/>
      </c>
      <c r="CH238" s="445"/>
      <c r="CI238" s="563" t="str">
        <f t="shared" si="118"/>
        <v/>
      </c>
      <c r="CJ238" s="563" t="str">
        <f t="shared" si="113"/>
        <v/>
      </c>
      <c r="CK238" s="563" t="str">
        <f t="shared" si="113"/>
        <v/>
      </c>
      <c r="CL238" s="563" t="str">
        <f t="shared" si="113"/>
        <v xml:space="preserve">
</v>
      </c>
      <c r="CM238" s="563" t="str">
        <f t="shared" si="113"/>
        <v xml:space="preserve">
</v>
      </c>
      <c r="CN238" s="563" t="str">
        <f t="shared" si="113"/>
        <v xml:space="preserve">
</v>
      </c>
      <c r="CO238" s="445"/>
      <c r="CP238" s="445"/>
      <c r="CQ238" s="445"/>
      <c r="CR238" s="445"/>
      <c r="CS238" s="445"/>
      <c r="CT238" s="445"/>
      <c r="CU238" s="445"/>
      <c r="CV238" s="445"/>
      <c r="CW238" s="445"/>
      <c r="CX238" s="445"/>
      <c r="CY238" s="445"/>
      <c r="CZ238" s="445"/>
      <c r="DA238" s="445"/>
      <c r="DB238" s="445"/>
      <c r="DC238" s="445"/>
      <c r="DD238" s="445"/>
      <c r="DE238" s="445"/>
      <c r="DF238" s="445"/>
      <c r="DG238" s="445"/>
      <c r="DH238" s="445"/>
      <c r="DI238" s="445"/>
      <c r="DJ238" s="445"/>
      <c r="DK238" s="445"/>
      <c r="DL238" s="445"/>
      <c r="DM238" s="445"/>
      <c r="DN238" s="445"/>
      <c r="DO238" s="445"/>
      <c r="DP238" s="445"/>
      <c r="DQ238" s="445"/>
      <c r="DR238" s="445"/>
      <c r="DS238" s="445"/>
      <c r="DT238" s="445"/>
      <c r="DU238" s="445"/>
      <c r="DV238" s="445"/>
      <c r="DW238" s="445"/>
      <c r="DX238" s="445"/>
      <c r="DY238" s="445"/>
      <c r="DZ238" s="445"/>
      <c r="EA238" s="445"/>
      <c r="EB238" s="445"/>
      <c r="EC238" s="445"/>
      <c r="ED238" s="445"/>
      <c r="EE238" s="445"/>
      <c r="EF238" s="445"/>
      <c r="EG238" s="445"/>
      <c r="EH238" s="445"/>
      <c r="EI238" s="445"/>
      <c r="EJ238" s="445"/>
      <c r="EK238" s="445"/>
      <c r="EL238" s="445"/>
      <c r="EM238" s="445"/>
      <c r="EN238" s="445"/>
      <c r="EO238" s="445"/>
      <c r="EP238" s="445"/>
      <c r="EQ238" s="445"/>
      <c r="ER238" s="445"/>
      <c r="ES238" s="445"/>
      <c r="ET238" s="445"/>
      <c r="EU238" s="445"/>
      <c r="EV238" s="445"/>
      <c r="EW238" s="445"/>
      <c r="EX238" s="445"/>
      <c r="EY238" s="445"/>
      <c r="EZ238" s="445"/>
      <c r="FA238" s="445"/>
      <c r="FB238" s="445"/>
    </row>
    <row r="239" spans="1:158" s="434" customFormat="1" ht="55.2" hidden="1" customHeight="1">
      <c r="A239" s="659"/>
      <c r="B239" s="520"/>
      <c r="C239" s="520"/>
      <c r="D239" s="519"/>
      <c r="E239" s="520"/>
      <c r="F239" s="520"/>
      <c r="G239" s="520"/>
      <c r="H239" s="520"/>
      <c r="I239" s="520"/>
      <c r="J239" s="520"/>
      <c r="K239" s="520"/>
      <c r="L239" s="520"/>
      <c r="M239" s="520"/>
      <c r="N239" s="520"/>
      <c r="O239" s="520"/>
      <c r="P239" s="520"/>
      <c r="Q239" s="520"/>
      <c r="R239" s="520"/>
      <c r="S239" s="520"/>
      <c r="T239" s="520"/>
      <c r="U239" s="520"/>
      <c r="V239" s="520"/>
      <c r="W239" s="520"/>
      <c r="X239" s="520"/>
      <c r="Y239" s="520"/>
      <c r="Z239" s="520"/>
      <c r="AA239" s="520"/>
      <c r="AB239" s="520"/>
      <c r="AC239" s="520"/>
      <c r="AD239" s="432"/>
      <c r="AE239" s="431"/>
      <c r="AF239" s="433"/>
      <c r="AG239" s="557" t="str">
        <f t="shared" si="91"/>
        <v/>
      </c>
      <c r="AH239" s="558" t="str">
        <f t="shared" si="92"/>
        <v/>
      </c>
      <c r="AI239" s="558" t="str">
        <f t="shared" si="93"/>
        <v/>
      </c>
      <c r="AJ239" s="558" t="str">
        <f t="shared" si="94"/>
        <v/>
      </c>
      <c r="AK239" s="558" t="str">
        <f t="shared" si="95"/>
        <v/>
      </c>
      <c r="AL239" s="558" t="str">
        <f t="shared" si="96"/>
        <v/>
      </c>
      <c r="AM239" s="558" t="str">
        <f t="shared" si="97"/>
        <v/>
      </c>
      <c r="AN239" s="558" t="str">
        <f t="shared" si="98"/>
        <v/>
      </c>
      <c r="AO239" s="557" t="str">
        <f t="shared" si="99"/>
        <v/>
      </c>
      <c r="AP239" s="557" t="str">
        <f t="shared" si="100"/>
        <v/>
      </c>
      <c r="AQ239" s="445"/>
      <c r="AR239" s="559" t="str">
        <f t="shared" si="101"/>
        <v/>
      </c>
      <c r="AS239" s="560" t="str">
        <f t="shared" si="116"/>
        <v/>
      </c>
      <c r="AT239" s="561" t="str">
        <f t="shared" si="102"/>
        <v/>
      </c>
      <c r="AU239" s="561" t="str">
        <f t="shared" si="103"/>
        <v/>
      </c>
      <c r="AV239" s="444"/>
      <c r="AW239" s="558" t="str">
        <f t="shared" si="108"/>
        <v/>
      </c>
      <c r="AX239" s="557" t="str">
        <f t="shared" si="109"/>
        <v/>
      </c>
      <c r="AY239" s="557" t="str">
        <f t="shared" si="110"/>
        <v/>
      </c>
      <c r="AZ239" s="444"/>
      <c r="BA239" s="562" t="str">
        <f t="shared" si="115"/>
        <v/>
      </c>
      <c r="BB239" s="445"/>
      <c r="BC239" s="563" t="str">
        <f t="shared" si="117"/>
        <v/>
      </c>
      <c r="BD239" s="563" t="str">
        <f t="shared" si="117"/>
        <v/>
      </c>
      <c r="BE239" s="563" t="str">
        <f t="shared" si="117"/>
        <v/>
      </c>
      <c r="BF239" s="563" t="str">
        <f t="shared" si="117"/>
        <v/>
      </c>
      <c r="BG239" s="563" t="str">
        <f t="shared" si="117"/>
        <v/>
      </c>
      <c r="BH239" s="563" t="str">
        <f t="shared" si="117"/>
        <v/>
      </c>
      <c r="BI239" s="563" t="str">
        <f t="shared" si="117"/>
        <v/>
      </c>
      <c r="BJ239" s="563" t="str">
        <f t="shared" si="117"/>
        <v/>
      </c>
      <c r="BK239" s="563" t="str">
        <f t="shared" si="117"/>
        <v/>
      </c>
      <c r="BL239" s="563" t="str">
        <f t="shared" si="117"/>
        <v/>
      </c>
      <c r="BM239" s="563" t="str">
        <f t="shared" si="117"/>
        <v/>
      </c>
      <c r="BN239" s="563" t="str">
        <f t="shared" si="111"/>
        <v/>
      </c>
      <c r="BO239" s="563" t="str">
        <f t="shared" si="111"/>
        <v/>
      </c>
      <c r="BP239" s="563" t="str">
        <f t="shared" si="111"/>
        <v/>
      </c>
      <c r="BQ239" s="563" t="str">
        <f t="shared" si="104"/>
        <v/>
      </c>
      <c r="BR239" s="563" t="str">
        <f t="shared" si="104"/>
        <v/>
      </c>
      <c r="BS239" s="563" t="str">
        <f t="shared" si="104"/>
        <v/>
      </c>
      <c r="BT239" s="563" t="str">
        <f t="shared" si="104"/>
        <v/>
      </c>
      <c r="BU239" s="563" t="str">
        <f t="shared" si="105"/>
        <v/>
      </c>
      <c r="BV239" s="563" t="str">
        <f t="shared" si="105"/>
        <v/>
      </c>
      <c r="BW239" s="563" t="str">
        <f t="shared" si="105"/>
        <v/>
      </c>
      <c r="BX239" s="563" t="str">
        <f t="shared" si="105"/>
        <v/>
      </c>
      <c r="BY239" s="563" t="str">
        <f t="shared" si="106"/>
        <v/>
      </c>
      <c r="BZ239" s="563" t="str">
        <f t="shared" si="106"/>
        <v/>
      </c>
      <c r="CA239" s="563" t="str">
        <f t="shared" si="106"/>
        <v/>
      </c>
      <c r="CB239" s="563" t="str">
        <f t="shared" si="106"/>
        <v/>
      </c>
      <c r="CC239" s="563" t="str">
        <f t="shared" si="107"/>
        <v/>
      </c>
      <c r="CD239" s="563" t="str">
        <f t="shared" si="107"/>
        <v/>
      </c>
      <c r="CE239" s="563" t="str">
        <f t="shared" si="107"/>
        <v/>
      </c>
      <c r="CF239" s="563" t="str">
        <f t="shared" si="107"/>
        <v/>
      </c>
      <c r="CG239" s="563" t="str">
        <f t="shared" si="117"/>
        <v/>
      </c>
      <c r="CH239" s="445"/>
      <c r="CI239" s="563" t="str">
        <f t="shared" si="118"/>
        <v/>
      </c>
      <c r="CJ239" s="563" t="str">
        <f t="shared" si="113"/>
        <v/>
      </c>
      <c r="CK239" s="563" t="str">
        <f t="shared" si="113"/>
        <v/>
      </c>
      <c r="CL239" s="563" t="str">
        <f t="shared" si="113"/>
        <v xml:space="preserve">
</v>
      </c>
      <c r="CM239" s="563" t="str">
        <f t="shared" si="113"/>
        <v xml:space="preserve">
</v>
      </c>
      <c r="CN239" s="563" t="str">
        <f t="shared" si="113"/>
        <v xml:space="preserve">
</v>
      </c>
      <c r="CO239" s="445"/>
      <c r="CP239" s="445"/>
      <c r="CQ239" s="445"/>
      <c r="CR239" s="445"/>
      <c r="CS239" s="445"/>
      <c r="CT239" s="445"/>
      <c r="CU239" s="445"/>
      <c r="CV239" s="445"/>
      <c r="CW239" s="445"/>
      <c r="CX239" s="445"/>
      <c r="CY239" s="445"/>
      <c r="CZ239" s="445"/>
      <c r="DA239" s="445"/>
      <c r="DB239" s="445"/>
      <c r="DC239" s="445"/>
      <c r="DD239" s="445"/>
      <c r="DE239" s="445"/>
      <c r="DF239" s="445"/>
      <c r="DG239" s="445"/>
      <c r="DH239" s="445"/>
      <c r="DI239" s="445"/>
      <c r="DJ239" s="445"/>
      <c r="DK239" s="445"/>
      <c r="DL239" s="445"/>
      <c r="DM239" s="445"/>
      <c r="DN239" s="445"/>
      <c r="DO239" s="445"/>
      <c r="DP239" s="445"/>
      <c r="DQ239" s="445"/>
      <c r="DR239" s="445"/>
      <c r="DS239" s="445"/>
      <c r="DT239" s="445"/>
      <c r="DU239" s="445"/>
      <c r="DV239" s="445"/>
      <c r="DW239" s="445"/>
      <c r="DX239" s="445"/>
      <c r="DY239" s="445"/>
      <c r="DZ239" s="445"/>
      <c r="EA239" s="445"/>
      <c r="EB239" s="445"/>
      <c r="EC239" s="445"/>
      <c r="ED239" s="445"/>
      <c r="EE239" s="445"/>
      <c r="EF239" s="445"/>
      <c r="EG239" s="445"/>
      <c r="EH239" s="445"/>
      <c r="EI239" s="445"/>
      <c r="EJ239" s="445"/>
      <c r="EK239" s="445"/>
      <c r="EL239" s="445"/>
      <c r="EM239" s="445"/>
      <c r="EN239" s="445"/>
      <c r="EO239" s="445"/>
      <c r="EP239" s="445"/>
      <c r="EQ239" s="445"/>
      <c r="ER239" s="445"/>
      <c r="ES239" s="445"/>
      <c r="ET239" s="445"/>
      <c r="EU239" s="445"/>
      <c r="EV239" s="445"/>
      <c r="EW239" s="445"/>
      <c r="EX239" s="445"/>
      <c r="EY239" s="445"/>
      <c r="EZ239" s="445"/>
      <c r="FA239" s="445"/>
      <c r="FB239" s="445"/>
    </row>
    <row r="240" spans="1:158" s="434" customFormat="1" ht="55.2" hidden="1" customHeight="1">
      <c r="A240" s="659"/>
      <c r="B240" s="520"/>
      <c r="C240" s="520"/>
      <c r="D240" s="519"/>
      <c r="E240" s="520"/>
      <c r="F240" s="520"/>
      <c r="G240" s="520"/>
      <c r="H240" s="520"/>
      <c r="I240" s="520"/>
      <c r="J240" s="520"/>
      <c r="K240" s="520"/>
      <c r="L240" s="520"/>
      <c r="M240" s="520"/>
      <c r="N240" s="520"/>
      <c r="O240" s="520"/>
      <c r="P240" s="520"/>
      <c r="Q240" s="520"/>
      <c r="R240" s="520"/>
      <c r="S240" s="520"/>
      <c r="T240" s="520"/>
      <c r="U240" s="520"/>
      <c r="V240" s="520"/>
      <c r="W240" s="520"/>
      <c r="X240" s="520"/>
      <c r="Y240" s="520"/>
      <c r="Z240" s="520"/>
      <c r="AA240" s="520"/>
      <c r="AB240" s="520"/>
      <c r="AC240" s="520"/>
      <c r="AD240" s="432"/>
      <c r="AE240" s="431"/>
      <c r="AF240" s="433"/>
      <c r="AG240" s="557" t="str">
        <f t="shared" si="91"/>
        <v/>
      </c>
      <c r="AH240" s="558" t="str">
        <f t="shared" si="92"/>
        <v/>
      </c>
      <c r="AI240" s="558" t="str">
        <f t="shared" si="93"/>
        <v/>
      </c>
      <c r="AJ240" s="558" t="str">
        <f t="shared" si="94"/>
        <v/>
      </c>
      <c r="AK240" s="558" t="str">
        <f t="shared" si="95"/>
        <v/>
      </c>
      <c r="AL240" s="558" t="str">
        <f t="shared" si="96"/>
        <v/>
      </c>
      <c r="AM240" s="558" t="str">
        <f t="shared" si="97"/>
        <v/>
      </c>
      <c r="AN240" s="558" t="str">
        <f t="shared" si="98"/>
        <v/>
      </c>
      <c r="AO240" s="557" t="str">
        <f t="shared" si="99"/>
        <v/>
      </c>
      <c r="AP240" s="557" t="str">
        <f t="shared" si="100"/>
        <v/>
      </c>
      <c r="AQ240" s="445"/>
      <c r="AR240" s="559" t="str">
        <f t="shared" si="101"/>
        <v/>
      </c>
      <c r="AS240" s="560" t="str">
        <f t="shared" si="116"/>
        <v/>
      </c>
      <c r="AT240" s="561" t="str">
        <f t="shared" si="102"/>
        <v/>
      </c>
      <c r="AU240" s="561" t="str">
        <f t="shared" si="103"/>
        <v/>
      </c>
      <c r="AV240" s="444"/>
      <c r="AW240" s="558" t="str">
        <f t="shared" si="108"/>
        <v/>
      </c>
      <c r="AX240" s="557" t="str">
        <f t="shared" si="109"/>
        <v/>
      </c>
      <c r="AY240" s="557" t="str">
        <f t="shared" si="110"/>
        <v/>
      </c>
      <c r="AZ240" s="444"/>
      <c r="BA240" s="562" t="str">
        <f t="shared" si="115"/>
        <v/>
      </c>
      <c r="BB240" s="445"/>
      <c r="BC240" s="563" t="str">
        <f t="shared" si="117"/>
        <v/>
      </c>
      <c r="BD240" s="563" t="str">
        <f t="shared" si="117"/>
        <v/>
      </c>
      <c r="BE240" s="563" t="str">
        <f t="shared" si="117"/>
        <v/>
      </c>
      <c r="BF240" s="563" t="str">
        <f t="shared" si="117"/>
        <v/>
      </c>
      <c r="BG240" s="563" t="str">
        <f t="shared" si="117"/>
        <v/>
      </c>
      <c r="BH240" s="563" t="str">
        <f t="shared" si="117"/>
        <v/>
      </c>
      <c r="BI240" s="563" t="str">
        <f t="shared" si="117"/>
        <v/>
      </c>
      <c r="BJ240" s="563" t="str">
        <f t="shared" si="117"/>
        <v/>
      </c>
      <c r="BK240" s="563" t="str">
        <f t="shared" si="117"/>
        <v/>
      </c>
      <c r="BL240" s="563" t="str">
        <f t="shared" si="117"/>
        <v/>
      </c>
      <c r="BM240" s="563" t="str">
        <f t="shared" si="117"/>
        <v/>
      </c>
      <c r="BN240" s="563" t="str">
        <f t="shared" si="111"/>
        <v/>
      </c>
      <c r="BO240" s="563" t="str">
        <f t="shared" si="111"/>
        <v/>
      </c>
      <c r="BP240" s="563" t="str">
        <f t="shared" si="111"/>
        <v/>
      </c>
      <c r="BQ240" s="563" t="str">
        <f t="shared" si="104"/>
        <v/>
      </c>
      <c r="BR240" s="563" t="str">
        <f t="shared" si="104"/>
        <v/>
      </c>
      <c r="BS240" s="563" t="str">
        <f t="shared" si="104"/>
        <v/>
      </c>
      <c r="BT240" s="563" t="str">
        <f t="shared" si="104"/>
        <v/>
      </c>
      <c r="BU240" s="563" t="str">
        <f t="shared" si="105"/>
        <v/>
      </c>
      <c r="BV240" s="563" t="str">
        <f t="shared" si="105"/>
        <v/>
      </c>
      <c r="BW240" s="563" t="str">
        <f t="shared" si="105"/>
        <v/>
      </c>
      <c r="BX240" s="563" t="str">
        <f t="shared" si="105"/>
        <v/>
      </c>
      <c r="BY240" s="563" t="str">
        <f t="shared" si="106"/>
        <v/>
      </c>
      <c r="BZ240" s="563" t="str">
        <f t="shared" si="106"/>
        <v/>
      </c>
      <c r="CA240" s="563" t="str">
        <f t="shared" si="106"/>
        <v/>
      </c>
      <c r="CB240" s="563" t="str">
        <f t="shared" si="106"/>
        <v/>
      </c>
      <c r="CC240" s="563" t="str">
        <f t="shared" si="107"/>
        <v/>
      </c>
      <c r="CD240" s="563" t="str">
        <f t="shared" si="107"/>
        <v/>
      </c>
      <c r="CE240" s="563" t="str">
        <f t="shared" si="107"/>
        <v/>
      </c>
      <c r="CF240" s="563" t="str">
        <f t="shared" si="107"/>
        <v/>
      </c>
      <c r="CG240" s="563" t="str">
        <f t="shared" si="117"/>
        <v/>
      </c>
      <c r="CH240" s="445"/>
      <c r="CI240" s="563" t="str">
        <f t="shared" si="118"/>
        <v/>
      </c>
      <c r="CJ240" s="563" t="str">
        <f t="shared" si="113"/>
        <v/>
      </c>
      <c r="CK240" s="563" t="str">
        <f t="shared" si="113"/>
        <v/>
      </c>
      <c r="CL240" s="563" t="str">
        <f t="shared" si="113"/>
        <v xml:space="preserve">
</v>
      </c>
      <c r="CM240" s="563" t="str">
        <f t="shared" si="113"/>
        <v xml:space="preserve">
</v>
      </c>
      <c r="CN240" s="563" t="str">
        <f t="shared" si="113"/>
        <v xml:space="preserve">
</v>
      </c>
      <c r="CO240" s="445"/>
      <c r="CP240" s="445"/>
      <c r="CQ240" s="445"/>
      <c r="CR240" s="445"/>
      <c r="CS240" s="445"/>
      <c r="CT240" s="445"/>
      <c r="CU240" s="445"/>
      <c r="CV240" s="445"/>
      <c r="CW240" s="445"/>
      <c r="CX240" s="445"/>
      <c r="CY240" s="445"/>
      <c r="CZ240" s="445"/>
      <c r="DA240" s="445"/>
      <c r="DB240" s="445"/>
      <c r="DC240" s="445"/>
      <c r="DD240" s="445"/>
      <c r="DE240" s="445"/>
      <c r="DF240" s="445"/>
      <c r="DG240" s="445"/>
      <c r="DH240" s="445"/>
      <c r="DI240" s="445"/>
      <c r="DJ240" s="445"/>
      <c r="DK240" s="445"/>
      <c r="DL240" s="445"/>
      <c r="DM240" s="445"/>
      <c r="DN240" s="445"/>
      <c r="DO240" s="445"/>
      <c r="DP240" s="445"/>
      <c r="DQ240" s="445"/>
      <c r="DR240" s="445"/>
      <c r="DS240" s="445"/>
      <c r="DT240" s="445"/>
      <c r="DU240" s="445"/>
      <c r="DV240" s="445"/>
      <c r="DW240" s="445"/>
      <c r="DX240" s="445"/>
      <c r="DY240" s="445"/>
      <c r="DZ240" s="445"/>
      <c r="EA240" s="445"/>
      <c r="EB240" s="445"/>
      <c r="EC240" s="445"/>
      <c r="ED240" s="445"/>
      <c r="EE240" s="445"/>
      <c r="EF240" s="445"/>
      <c r="EG240" s="445"/>
      <c r="EH240" s="445"/>
      <c r="EI240" s="445"/>
      <c r="EJ240" s="445"/>
      <c r="EK240" s="445"/>
      <c r="EL240" s="445"/>
      <c r="EM240" s="445"/>
      <c r="EN240" s="445"/>
      <c r="EO240" s="445"/>
      <c r="EP240" s="445"/>
      <c r="EQ240" s="445"/>
      <c r="ER240" s="445"/>
      <c r="ES240" s="445"/>
      <c r="ET240" s="445"/>
      <c r="EU240" s="445"/>
      <c r="EV240" s="445"/>
      <c r="EW240" s="445"/>
      <c r="EX240" s="445"/>
      <c r="EY240" s="445"/>
      <c r="EZ240" s="445"/>
      <c r="FA240" s="445"/>
      <c r="FB240" s="445"/>
    </row>
    <row r="241" spans="1:158" s="463" customFormat="1" ht="55.2" hidden="1" customHeight="1">
      <c r="A241" s="659"/>
      <c r="B241" s="520"/>
      <c r="C241" s="520"/>
      <c r="D241" s="519"/>
      <c r="E241" s="520"/>
      <c r="F241" s="520"/>
      <c r="G241" s="520"/>
      <c r="H241" s="520"/>
      <c r="I241" s="520"/>
      <c r="J241" s="520"/>
      <c r="K241" s="520"/>
      <c r="L241" s="520"/>
      <c r="M241" s="520"/>
      <c r="N241" s="520"/>
      <c r="O241" s="520"/>
      <c r="P241" s="520"/>
      <c r="Q241" s="520"/>
      <c r="R241" s="520"/>
      <c r="S241" s="520"/>
      <c r="T241" s="520"/>
      <c r="U241" s="520"/>
      <c r="V241" s="520"/>
      <c r="W241" s="520"/>
      <c r="X241" s="520"/>
      <c r="Y241" s="520"/>
      <c r="Z241" s="520"/>
      <c r="AA241" s="520"/>
      <c r="AB241" s="520"/>
      <c r="AC241" s="520"/>
      <c r="AD241" s="432"/>
      <c r="AE241" s="431"/>
      <c r="AF241" s="433"/>
      <c r="AG241" s="557" t="str">
        <f t="shared" si="91"/>
        <v/>
      </c>
      <c r="AH241" s="558" t="str">
        <f t="shared" si="92"/>
        <v/>
      </c>
      <c r="AI241" s="558" t="str">
        <f t="shared" si="93"/>
        <v/>
      </c>
      <c r="AJ241" s="558" t="str">
        <f t="shared" si="94"/>
        <v/>
      </c>
      <c r="AK241" s="558" t="str">
        <f t="shared" si="95"/>
        <v/>
      </c>
      <c r="AL241" s="558" t="str">
        <f t="shared" si="96"/>
        <v/>
      </c>
      <c r="AM241" s="558" t="str">
        <f t="shared" si="97"/>
        <v/>
      </c>
      <c r="AN241" s="558" t="str">
        <f t="shared" si="98"/>
        <v/>
      </c>
      <c r="AO241" s="557" t="str">
        <f t="shared" si="99"/>
        <v/>
      </c>
      <c r="AP241" s="557" t="str">
        <f t="shared" si="100"/>
        <v/>
      </c>
      <c r="AQ241" s="445"/>
      <c r="AR241" s="559" t="str">
        <f t="shared" si="101"/>
        <v/>
      </c>
      <c r="AS241" s="560" t="str">
        <f t="shared" si="116"/>
        <v/>
      </c>
      <c r="AT241" s="561" t="str">
        <f t="shared" si="102"/>
        <v/>
      </c>
      <c r="AU241" s="561" t="str">
        <f t="shared" si="103"/>
        <v/>
      </c>
      <c r="AV241" s="444"/>
      <c r="AW241" s="558" t="str">
        <f t="shared" si="108"/>
        <v/>
      </c>
      <c r="AX241" s="557" t="str">
        <f t="shared" si="109"/>
        <v/>
      </c>
      <c r="AY241" s="557" t="str">
        <f t="shared" si="110"/>
        <v/>
      </c>
      <c r="AZ241" s="444"/>
      <c r="BA241" s="562" t="str">
        <f t="shared" si="115"/>
        <v/>
      </c>
      <c r="BB241" s="445"/>
      <c r="BC241" s="563" t="str">
        <f t="shared" si="117"/>
        <v/>
      </c>
      <c r="BD241" s="563" t="str">
        <f t="shared" si="117"/>
        <v/>
      </c>
      <c r="BE241" s="563" t="str">
        <f t="shared" si="117"/>
        <v/>
      </c>
      <c r="BF241" s="563" t="str">
        <f t="shared" si="117"/>
        <v/>
      </c>
      <c r="BG241" s="563" t="str">
        <f t="shared" si="117"/>
        <v/>
      </c>
      <c r="BH241" s="563" t="str">
        <f t="shared" si="117"/>
        <v/>
      </c>
      <c r="BI241" s="563" t="str">
        <f t="shared" si="117"/>
        <v/>
      </c>
      <c r="BJ241" s="563" t="str">
        <f t="shared" si="117"/>
        <v/>
      </c>
      <c r="BK241" s="563" t="str">
        <f t="shared" si="117"/>
        <v/>
      </c>
      <c r="BL241" s="563" t="str">
        <f t="shared" si="117"/>
        <v/>
      </c>
      <c r="BM241" s="563" t="str">
        <f t="shared" si="117"/>
        <v/>
      </c>
      <c r="BN241" s="563" t="str">
        <f t="shared" si="111"/>
        <v/>
      </c>
      <c r="BO241" s="563" t="str">
        <f t="shared" si="111"/>
        <v/>
      </c>
      <c r="BP241" s="563" t="str">
        <f t="shared" si="111"/>
        <v/>
      </c>
      <c r="BQ241" s="563" t="str">
        <f t="shared" si="104"/>
        <v/>
      </c>
      <c r="BR241" s="563" t="str">
        <f t="shared" si="104"/>
        <v/>
      </c>
      <c r="BS241" s="563" t="str">
        <f t="shared" si="104"/>
        <v/>
      </c>
      <c r="BT241" s="563" t="str">
        <f t="shared" si="104"/>
        <v/>
      </c>
      <c r="BU241" s="563" t="str">
        <f t="shared" si="105"/>
        <v/>
      </c>
      <c r="BV241" s="563" t="str">
        <f t="shared" si="105"/>
        <v/>
      </c>
      <c r="BW241" s="563" t="str">
        <f t="shared" si="105"/>
        <v/>
      </c>
      <c r="BX241" s="563" t="str">
        <f t="shared" si="105"/>
        <v/>
      </c>
      <c r="BY241" s="563" t="str">
        <f t="shared" si="106"/>
        <v/>
      </c>
      <c r="BZ241" s="563" t="str">
        <f t="shared" si="106"/>
        <v/>
      </c>
      <c r="CA241" s="563" t="str">
        <f t="shared" si="106"/>
        <v/>
      </c>
      <c r="CB241" s="563" t="str">
        <f t="shared" si="106"/>
        <v/>
      </c>
      <c r="CC241" s="563" t="str">
        <f t="shared" si="107"/>
        <v/>
      </c>
      <c r="CD241" s="563" t="str">
        <f t="shared" si="107"/>
        <v/>
      </c>
      <c r="CE241" s="563" t="str">
        <f t="shared" si="107"/>
        <v/>
      </c>
      <c r="CF241" s="563" t="str">
        <f t="shared" si="107"/>
        <v/>
      </c>
      <c r="CG241" s="563" t="str">
        <f t="shared" si="117"/>
        <v/>
      </c>
      <c r="CH241" s="445"/>
      <c r="CI241" s="563" t="str">
        <f t="shared" si="118"/>
        <v/>
      </c>
      <c r="CJ241" s="563" t="str">
        <f t="shared" si="113"/>
        <v/>
      </c>
      <c r="CK241" s="563" t="str">
        <f t="shared" si="113"/>
        <v/>
      </c>
      <c r="CL241" s="563" t="str">
        <f t="shared" si="113"/>
        <v xml:space="preserve">
</v>
      </c>
      <c r="CM241" s="563" t="str">
        <f t="shared" si="113"/>
        <v xml:space="preserve">
</v>
      </c>
      <c r="CN241" s="563" t="str">
        <f t="shared" si="113"/>
        <v xml:space="preserve">
</v>
      </c>
      <c r="CO241" s="444"/>
      <c r="CP241" s="444"/>
      <c r="CQ241" s="444"/>
      <c r="CR241" s="444"/>
      <c r="CS241" s="444"/>
      <c r="CT241" s="444"/>
      <c r="CU241" s="444"/>
      <c r="CV241" s="444"/>
      <c r="CW241" s="444"/>
      <c r="CX241" s="444"/>
      <c r="CY241" s="444"/>
      <c r="CZ241" s="444"/>
      <c r="DA241" s="444"/>
      <c r="DB241" s="444"/>
      <c r="DC241" s="444"/>
      <c r="DD241" s="444"/>
      <c r="DE241" s="444"/>
      <c r="DF241" s="444"/>
      <c r="DG241" s="444"/>
      <c r="DH241" s="444"/>
      <c r="DI241" s="444"/>
      <c r="DJ241" s="444"/>
      <c r="DK241" s="444"/>
      <c r="DL241" s="444"/>
      <c r="DM241" s="444"/>
      <c r="DN241" s="444"/>
      <c r="DO241" s="444"/>
      <c r="DP241" s="444"/>
      <c r="DQ241" s="444"/>
      <c r="DR241" s="444"/>
      <c r="DS241" s="444"/>
      <c r="DT241" s="444"/>
      <c r="DU241" s="444"/>
      <c r="DV241" s="444"/>
      <c r="DW241" s="444"/>
      <c r="DX241" s="444"/>
      <c r="DY241" s="444"/>
      <c r="DZ241" s="444"/>
      <c r="EA241" s="444"/>
      <c r="EB241" s="444"/>
      <c r="EC241" s="444"/>
      <c r="ED241" s="444"/>
      <c r="EE241" s="444"/>
      <c r="EF241" s="444"/>
      <c r="EG241" s="444"/>
      <c r="EH241" s="444"/>
      <c r="EI241" s="444"/>
      <c r="EJ241" s="444"/>
      <c r="EK241" s="444"/>
      <c r="EL241" s="444"/>
      <c r="EM241" s="444"/>
      <c r="EN241" s="444"/>
      <c r="EO241" s="444"/>
      <c r="EP241" s="444"/>
      <c r="EQ241" s="444"/>
      <c r="ER241" s="444"/>
      <c r="ES241" s="444"/>
      <c r="ET241" s="444"/>
      <c r="EU241" s="444"/>
      <c r="EV241" s="444"/>
      <c r="EW241" s="444"/>
      <c r="EX241" s="444"/>
      <c r="EY241" s="444"/>
      <c r="EZ241" s="444"/>
      <c r="FA241" s="444"/>
      <c r="FB241" s="444"/>
    </row>
    <row r="242" spans="1:158" s="463" customFormat="1" ht="55.2" hidden="1" customHeight="1">
      <c r="A242" s="659"/>
      <c r="B242" s="520"/>
      <c r="C242" s="520"/>
      <c r="D242" s="519"/>
      <c r="E242" s="520"/>
      <c r="F242" s="520"/>
      <c r="G242" s="520"/>
      <c r="H242" s="520"/>
      <c r="I242" s="520"/>
      <c r="J242" s="520"/>
      <c r="K242" s="520"/>
      <c r="L242" s="520"/>
      <c r="M242" s="520"/>
      <c r="N242" s="520"/>
      <c r="O242" s="520"/>
      <c r="P242" s="520"/>
      <c r="Q242" s="520"/>
      <c r="R242" s="520"/>
      <c r="S242" s="520"/>
      <c r="T242" s="520"/>
      <c r="U242" s="520"/>
      <c r="V242" s="520"/>
      <c r="W242" s="520"/>
      <c r="X242" s="520"/>
      <c r="Y242" s="520"/>
      <c r="Z242" s="520"/>
      <c r="AA242" s="520"/>
      <c r="AB242" s="520"/>
      <c r="AC242" s="520"/>
      <c r="AD242" s="432"/>
      <c r="AE242" s="431"/>
      <c r="AF242" s="433"/>
      <c r="AG242" s="557" t="str">
        <f t="shared" si="91"/>
        <v/>
      </c>
      <c r="AH242" s="558" t="str">
        <f t="shared" si="92"/>
        <v/>
      </c>
      <c r="AI242" s="558" t="str">
        <f t="shared" si="93"/>
        <v/>
      </c>
      <c r="AJ242" s="558" t="str">
        <f t="shared" si="94"/>
        <v/>
      </c>
      <c r="AK242" s="558" t="str">
        <f t="shared" si="95"/>
        <v/>
      </c>
      <c r="AL242" s="558" t="str">
        <f t="shared" si="96"/>
        <v/>
      </c>
      <c r="AM242" s="558" t="str">
        <f t="shared" si="97"/>
        <v/>
      </c>
      <c r="AN242" s="558" t="str">
        <f t="shared" si="98"/>
        <v/>
      </c>
      <c r="AO242" s="557" t="str">
        <f t="shared" si="99"/>
        <v/>
      </c>
      <c r="AP242" s="557" t="str">
        <f t="shared" si="100"/>
        <v/>
      </c>
      <c r="AQ242" s="445"/>
      <c r="AR242" s="559" t="str">
        <f t="shared" si="101"/>
        <v/>
      </c>
      <c r="AS242" s="560" t="str">
        <f t="shared" si="116"/>
        <v/>
      </c>
      <c r="AT242" s="561" t="str">
        <f t="shared" si="102"/>
        <v/>
      </c>
      <c r="AU242" s="561" t="str">
        <f t="shared" si="103"/>
        <v/>
      </c>
      <c r="AV242" s="444"/>
      <c r="AW242" s="558" t="str">
        <f t="shared" si="108"/>
        <v/>
      </c>
      <c r="AX242" s="557" t="str">
        <f t="shared" si="109"/>
        <v/>
      </c>
      <c r="AY242" s="557" t="str">
        <f t="shared" si="110"/>
        <v/>
      </c>
      <c r="AZ242" s="444"/>
      <c r="BA242" s="562" t="str">
        <f t="shared" si="115"/>
        <v/>
      </c>
      <c r="BB242" s="445"/>
      <c r="BC242" s="563" t="str">
        <f t="shared" si="117"/>
        <v/>
      </c>
      <c r="BD242" s="563" t="str">
        <f t="shared" si="117"/>
        <v/>
      </c>
      <c r="BE242" s="563" t="str">
        <f t="shared" si="117"/>
        <v/>
      </c>
      <c r="BF242" s="563" t="str">
        <f t="shared" si="117"/>
        <v/>
      </c>
      <c r="BG242" s="563" t="str">
        <f t="shared" si="117"/>
        <v/>
      </c>
      <c r="BH242" s="563" t="str">
        <f t="shared" si="117"/>
        <v/>
      </c>
      <c r="BI242" s="563" t="str">
        <f t="shared" si="117"/>
        <v/>
      </c>
      <c r="BJ242" s="563" t="str">
        <f t="shared" si="117"/>
        <v/>
      </c>
      <c r="BK242" s="563" t="str">
        <f t="shared" si="117"/>
        <v/>
      </c>
      <c r="BL242" s="563" t="str">
        <f t="shared" si="117"/>
        <v/>
      </c>
      <c r="BM242" s="563" t="str">
        <f t="shared" si="117"/>
        <v/>
      </c>
      <c r="BN242" s="563" t="str">
        <f t="shared" si="111"/>
        <v/>
      </c>
      <c r="BO242" s="563" t="str">
        <f t="shared" si="111"/>
        <v/>
      </c>
      <c r="BP242" s="563" t="str">
        <f t="shared" si="111"/>
        <v/>
      </c>
      <c r="BQ242" s="563" t="str">
        <f t="shared" si="104"/>
        <v/>
      </c>
      <c r="BR242" s="563" t="str">
        <f t="shared" si="104"/>
        <v/>
      </c>
      <c r="BS242" s="563" t="str">
        <f t="shared" si="104"/>
        <v/>
      </c>
      <c r="BT242" s="563" t="str">
        <f t="shared" si="104"/>
        <v/>
      </c>
      <c r="BU242" s="563" t="str">
        <f t="shared" si="105"/>
        <v/>
      </c>
      <c r="BV242" s="563" t="str">
        <f t="shared" si="105"/>
        <v/>
      </c>
      <c r="BW242" s="563" t="str">
        <f t="shared" si="105"/>
        <v/>
      </c>
      <c r="BX242" s="563" t="str">
        <f t="shared" si="105"/>
        <v/>
      </c>
      <c r="BY242" s="563" t="str">
        <f t="shared" si="106"/>
        <v/>
      </c>
      <c r="BZ242" s="563" t="str">
        <f t="shared" si="106"/>
        <v/>
      </c>
      <c r="CA242" s="563" t="str">
        <f t="shared" si="106"/>
        <v/>
      </c>
      <c r="CB242" s="563" t="str">
        <f t="shared" si="106"/>
        <v/>
      </c>
      <c r="CC242" s="563" t="str">
        <f t="shared" si="107"/>
        <v/>
      </c>
      <c r="CD242" s="563" t="str">
        <f t="shared" si="107"/>
        <v/>
      </c>
      <c r="CE242" s="563" t="str">
        <f t="shared" si="107"/>
        <v/>
      </c>
      <c r="CF242" s="563" t="str">
        <f t="shared" si="107"/>
        <v/>
      </c>
      <c r="CG242" s="563" t="str">
        <f t="shared" si="117"/>
        <v/>
      </c>
      <c r="CH242" s="445"/>
      <c r="CI242" s="563" t="str">
        <f t="shared" si="118"/>
        <v/>
      </c>
      <c r="CJ242" s="563" t="str">
        <f t="shared" si="113"/>
        <v/>
      </c>
      <c r="CK242" s="563" t="str">
        <f t="shared" si="113"/>
        <v/>
      </c>
      <c r="CL242" s="563" t="str">
        <f t="shared" si="113"/>
        <v xml:space="preserve">
</v>
      </c>
      <c r="CM242" s="563" t="str">
        <f t="shared" si="113"/>
        <v xml:space="preserve">
</v>
      </c>
      <c r="CN242" s="563" t="str">
        <f t="shared" si="113"/>
        <v xml:space="preserve">
</v>
      </c>
      <c r="CO242" s="444"/>
      <c r="CP242" s="444"/>
      <c r="CQ242" s="444"/>
      <c r="CR242" s="444"/>
      <c r="CS242" s="444"/>
      <c r="CT242" s="444"/>
      <c r="CU242" s="444"/>
      <c r="CV242" s="444"/>
      <c r="CW242" s="444"/>
      <c r="CX242" s="444"/>
      <c r="CY242" s="444"/>
      <c r="CZ242" s="444"/>
      <c r="DA242" s="444"/>
      <c r="DB242" s="444"/>
      <c r="DC242" s="444"/>
      <c r="DD242" s="444"/>
      <c r="DE242" s="444"/>
      <c r="DF242" s="444"/>
      <c r="DG242" s="444"/>
      <c r="DH242" s="444"/>
      <c r="DI242" s="444"/>
      <c r="DJ242" s="444"/>
      <c r="DK242" s="444"/>
      <c r="DL242" s="444"/>
      <c r="DM242" s="444"/>
      <c r="DN242" s="444"/>
      <c r="DO242" s="444"/>
      <c r="DP242" s="444"/>
      <c r="DQ242" s="444"/>
      <c r="DR242" s="444"/>
      <c r="DS242" s="444"/>
      <c r="DT242" s="444"/>
      <c r="DU242" s="444"/>
      <c r="DV242" s="444"/>
      <c r="DW242" s="444"/>
      <c r="DX242" s="444"/>
      <c r="DY242" s="444"/>
      <c r="DZ242" s="444"/>
      <c r="EA242" s="444"/>
      <c r="EB242" s="444"/>
      <c r="EC242" s="444"/>
      <c r="ED242" s="444"/>
      <c r="EE242" s="444"/>
      <c r="EF242" s="444"/>
      <c r="EG242" s="444"/>
      <c r="EH242" s="444"/>
      <c r="EI242" s="444"/>
      <c r="EJ242" s="444"/>
      <c r="EK242" s="444"/>
      <c r="EL242" s="444"/>
      <c r="EM242" s="444"/>
      <c r="EN242" s="444"/>
      <c r="EO242" s="444"/>
      <c r="EP242" s="444"/>
      <c r="EQ242" s="444"/>
      <c r="ER242" s="444"/>
      <c r="ES242" s="444"/>
      <c r="ET242" s="444"/>
      <c r="EU242" s="444"/>
      <c r="EV242" s="444"/>
      <c r="EW242" s="444"/>
      <c r="EX242" s="444"/>
      <c r="EY242" s="444"/>
      <c r="EZ242" s="444"/>
      <c r="FA242" s="444"/>
      <c r="FB242" s="444"/>
    </row>
    <row r="243" spans="1:158" s="434" customFormat="1" ht="55.2" hidden="1" customHeight="1">
      <c r="A243" s="659"/>
      <c r="B243" s="520"/>
      <c r="C243" s="520"/>
      <c r="D243" s="519"/>
      <c r="E243" s="520"/>
      <c r="F243" s="520"/>
      <c r="G243" s="520"/>
      <c r="H243" s="520"/>
      <c r="I243" s="520"/>
      <c r="J243" s="520"/>
      <c r="K243" s="520"/>
      <c r="L243" s="520"/>
      <c r="M243" s="520"/>
      <c r="N243" s="520"/>
      <c r="O243" s="520"/>
      <c r="P243" s="520"/>
      <c r="Q243" s="520"/>
      <c r="R243" s="520"/>
      <c r="S243" s="520"/>
      <c r="T243" s="520"/>
      <c r="U243" s="520"/>
      <c r="V243" s="520"/>
      <c r="W243" s="520"/>
      <c r="X243" s="520"/>
      <c r="Y243" s="520"/>
      <c r="Z243" s="520"/>
      <c r="AA243" s="520"/>
      <c r="AB243" s="520"/>
      <c r="AC243" s="520"/>
      <c r="AD243" s="432"/>
      <c r="AE243" s="431"/>
      <c r="AF243" s="433"/>
      <c r="AG243" s="557" t="str">
        <f t="shared" si="91"/>
        <v/>
      </c>
      <c r="AH243" s="558" t="str">
        <f t="shared" si="92"/>
        <v/>
      </c>
      <c r="AI243" s="558" t="str">
        <f t="shared" si="93"/>
        <v/>
      </c>
      <c r="AJ243" s="558" t="str">
        <f t="shared" si="94"/>
        <v/>
      </c>
      <c r="AK243" s="558" t="str">
        <f t="shared" si="95"/>
        <v/>
      </c>
      <c r="AL243" s="558" t="str">
        <f t="shared" si="96"/>
        <v/>
      </c>
      <c r="AM243" s="558" t="str">
        <f t="shared" si="97"/>
        <v/>
      </c>
      <c r="AN243" s="558" t="str">
        <f t="shared" si="98"/>
        <v/>
      </c>
      <c r="AO243" s="557" t="str">
        <f t="shared" si="99"/>
        <v/>
      </c>
      <c r="AP243" s="557" t="str">
        <f t="shared" si="100"/>
        <v/>
      </c>
      <c r="AQ243" s="445"/>
      <c r="AR243" s="559" t="str">
        <f t="shared" si="101"/>
        <v/>
      </c>
      <c r="AS243" s="560" t="str">
        <f t="shared" si="116"/>
        <v/>
      </c>
      <c r="AT243" s="561" t="str">
        <f t="shared" si="102"/>
        <v/>
      </c>
      <c r="AU243" s="561" t="str">
        <f t="shared" si="103"/>
        <v/>
      </c>
      <c r="AV243" s="444"/>
      <c r="AW243" s="558" t="str">
        <f t="shared" si="108"/>
        <v/>
      </c>
      <c r="AX243" s="557" t="str">
        <f t="shared" si="109"/>
        <v/>
      </c>
      <c r="AY243" s="557" t="str">
        <f t="shared" si="110"/>
        <v/>
      </c>
      <c r="AZ243" s="444"/>
      <c r="BA243" s="562" t="str">
        <f t="shared" si="115"/>
        <v/>
      </c>
      <c r="BB243" s="445"/>
      <c r="BC243" s="563" t="str">
        <f t="shared" si="117"/>
        <v/>
      </c>
      <c r="BD243" s="563" t="str">
        <f t="shared" si="117"/>
        <v/>
      </c>
      <c r="BE243" s="563" t="str">
        <f t="shared" si="117"/>
        <v/>
      </c>
      <c r="BF243" s="563" t="str">
        <f t="shared" si="117"/>
        <v/>
      </c>
      <c r="BG243" s="563" t="str">
        <f t="shared" si="117"/>
        <v/>
      </c>
      <c r="BH243" s="563" t="str">
        <f t="shared" si="117"/>
        <v/>
      </c>
      <c r="BI243" s="563" t="str">
        <f t="shared" si="117"/>
        <v/>
      </c>
      <c r="BJ243" s="563" t="str">
        <f t="shared" si="117"/>
        <v/>
      </c>
      <c r="BK243" s="563" t="str">
        <f t="shared" si="117"/>
        <v/>
      </c>
      <c r="BL243" s="563" t="str">
        <f t="shared" si="117"/>
        <v/>
      </c>
      <c r="BM243" s="563" t="str">
        <f t="shared" si="117"/>
        <v/>
      </c>
      <c r="BN243" s="563" t="str">
        <f t="shared" si="111"/>
        <v/>
      </c>
      <c r="BO243" s="563" t="str">
        <f t="shared" si="111"/>
        <v/>
      </c>
      <c r="BP243" s="563" t="str">
        <f t="shared" si="111"/>
        <v/>
      </c>
      <c r="BQ243" s="563" t="str">
        <f t="shared" si="104"/>
        <v/>
      </c>
      <c r="BR243" s="563" t="str">
        <f t="shared" si="104"/>
        <v/>
      </c>
      <c r="BS243" s="563" t="str">
        <f t="shared" si="104"/>
        <v/>
      </c>
      <c r="BT243" s="563" t="str">
        <f t="shared" si="104"/>
        <v/>
      </c>
      <c r="BU243" s="563" t="str">
        <f t="shared" si="105"/>
        <v/>
      </c>
      <c r="BV243" s="563" t="str">
        <f t="shared" si="105"/>
        <v/>
      </c>
      <c r="BW243" s="563" t="str">
        <f t="shared" si="105"/>
        <v/>
      </c>
      <c r="BX243" s="563" t="str">
        <f t="shared" si="105"/>
        <v/>
      </c>
      <c r="BY243" s="563" t="str">
        <f t="shared" si="106"/>
        <v/>
      </c>
      <c r="BZ243" s="563" t="str">
        <f t="shared" si="106"/>
        <v/>
      </c>
      <c r="CA243" s="563" t="str">
        <f t="shared" si="106"/>
        <v/>
      </c>
      <c r="CB243" s="563" t="str">
        <f t="shared" si="106"/>
        <v/>
      </c>
      <c r="CC243" s="563" t="str">
        <f t="shared" si="107"/>
        <v/>
      </c>
      <c r="CD243" s="563" t="str">
        <f t="shared" si="107"/>
        <v/>
      </c>
      <c r="CE243" s="563" t="str">
        <f t="shared" si="107"/>
        <v/>
      </c>
      <c r="CF243" s="563" t="str">
        <f t="shared" si="107"/>
        <v/>
      </c>
      <c r="CG243" s="563" t="str">
        <f t="shared" si="117"/>
        <v/>
      </c>
      <c r="CH243" s="445"/>
      <c r="CI243" s="563" t="str">
        <f t="shared" si="118"/>
        <v/>
      </c>
      <c r="CJ243" s="563" t="str">
        <f t="shared" si="113"/>
        <v/>
      </c>
      <c r="CK243" s="563" t="str">
        <f t="shared" si="113"/>
        <v/>
      </c>
      <c r="CL243" s="563" t="str">
        <f t="shared" si="113"/>
        <v xml:space="preserve">
</v>
      </c>
      <c r="CM243" s="563" t="str">
        <f t="shared" si="113"/>
        <v xml:space="preserve">
</v>
      </c>
      <c r="CN243" s="563" t="str">
        <f t="shared" si="113"/>
        <v xml:space="preserve">
</v>
      </c>
      <c r="CO243" s="445"/>
      <c r="CP243" s="445"/>
      <c r="CQ243" s="445"/>
      <c r="CR243" s="445"/>
      <c r="CS243" s="445"/>
      <c r="CT243" s="445"/>
      <c r="CU243" s="445"/>
      <c r="CV243" s="445"/>
      <c r="CW243" s="445"/>
      <c r="CX243" s="445"/>
      <c r="CY243" s="445"/>
      <c r="CZ243" s="445"/>
      <c r="DA243" s="445"/>
      <c r="DB243" s="445"/>
      <c r="DC243" s="445"/>
      <c r="DD243" s="445"/>
      <c r="DE243" s="445"/>
      <c r="DF243" s="445"/>
      <c r="DG243" s="445"/>
      <c r="DH243" s="445"/>
      <c r="DI243" s="445"/>
      <c r="DJ243" s="445"/>
      <c r="DK243" s="445"/>
      <c r="DL243" s="445"/>
      <c r="DM243" s="445"/>
      <c r="DN243" s="445"/>
      <c r="DO243" s="445"/>
      <c r="DP243" s="445"/>
      <c r="DQ243" s="445"/>
      <c r="DR243" s="445"/>
      <c r="DS243" s="445"/>
      <c r="DT243" s="445"/>
      <c r="DU243" s="445"/>
      <c r="DV243" s="445"/>
      <c r="DW243" s="445"/>
      <c r="DX243" s="445"/>
      <c r="DY243" s="445"/>
      <c r="DZ243" s="445"/>
      <c r="EA243" s="445"/>
      <c r="EB243" s="445"/>
      <c r="EC243" s="445"/>
      <c r="ED243" s="445"/>
      <c r="EE243" s="445"/>
      <c r="EF243" s="445"/>
      <c r="EG243" s="445"/>
      <c r="EH243" s="445"/>
      <c r="EI243" s="445"/>
      <c r="EJ243" s="445"/>
      <c r="EK243" s="445"/>
      <c r="EL243" s="445"/>
      <c r="EM243" s="445"/>
      <c r="EN243" s="445"/>
      <c r="EO243" s="445"/>
      <c r="EP243" s="445"/>
      <c r="EQ243" s="445"/>
      <c r="ER243" s="445"/>
      <c r="ES243" s="445"/>
      <c r="ET243" s="445"/>
      <c r="EU243" s="445"/>
      <c r="EV243" s="445"/>
      <c r="EW243" s="445"/>
      <c r="EX243" s="445"/>
      <c r="EY243" s="445"/>
      <c r="EZ243" s="445"/>
      <c r="FA243" s="445"/>
      <c r="FB243" s="445"/>
    </row>
    <row r="244" spans="1:158" s="434" customFormat="1" ht="55.2" hidden="1" customHeight="1">
      <c r="A244" s="659"/>
      <c r="B244" s="520"/>
      <c r="C244" s="520"/>
      <c r="D244" s="519"/>
      <c r="E244" s="520"/>
      <c r="F244" s="520"/>
      <c r="G244" s="520"/>
      <c r="H244" s="520"/>
      <c r="I244" s="520"/>
      <c r="J244" s="520"/>
      <c r="K244" s="520"/>
      <c r="L244" s="520"/>
      <c r="M244" s="520"/>
      <c r="N244" s="520"/>
      <c r="O244" s="520"/>
      <c r="P244" s="520"/>
      <c r="Q244" s="520"/>
      <c r="R244" s="520"/>
      <c r="S244" s="520"/>
      <c r="T244" s="520"/>
      <c r="U244" s="520"/>
      <c r="V244" s="520"/>
      <c r="W244" s="520"/>
      <c r="X244" s="520"/>
      <c r="Y244" s="520"/>
      <c r="Z244" s="520"/>
      <c r="AA244" s="520"/>
      <c r="AB244" s="520"/>
      <c r="AC244" s="520"/>
      <c r="AD244" s="432"/>
      <c r="AE244" s="431"/>
      <c r="AF244" s="433"/>
      <c r="AG244" s="557" t="str">
        <f t="shared" si="91"/>
        <v/>
      </c>
      <c r="AH244" s="558" t="str">
        <f t="shared" si="92"/>
        <v/>
      </c>
      <c r="AI244" s="558" t="str">
        <f t="shared" si="93"/>
        <v/>
      </c>
      <c r="AJ244" s="558" t="str">
        <f t="shared" si="94"/>
        <v/>
      </c>
      <c r="AK244" s="558" t="str">
        <f t="shared" si="95"/>
        <v/>
      </c>
      <c r="AL244" s="558" t="str">
        <f t="shared" si="96"/>
        <v/>
      </c>
      <c r="AM244" s="558" t="str">
        <f t="shared" si="97"/>
        <v/>
      </c>
      <c r="AN244" s="558" t="str">
        <f t="shared" si="98"/>
        <v/>
      </c>
      <c r="AO244" s="557" t="str">
        <f t="shared" si="99"/>
        <v/>
      </c>
      <c r="AP244" s="557" t="str">
        <f t="shared" si="100"/>
        <v/>
      </c>
      <c r="AQ244" s="445"/>
      <c r="AR244" s="559" t="str">
        <f t="shared" si="101"/>
        <v/>
      </c>
      <c r="AS244" s="560" t="str">
        <f t="shared" si="116"/>
        <v/>
      </c>
      <c r="AT244" s="561" t="str">
        <f t="shared" si="102"/>
        <v/>
      </c>
      <c r="AU244" s="561" t="str">
        <f t="shared" si="103"/>
        <v/>
      </c>
      <c r="AV244" s="444"/>
      <c r="AW244" s="558" t="str">
        <f t="shared" si="108"/>
        <v/>
      </c>
      <c r="AX244" s="557" t="str">
        <f t="shared" si="109"/>
        <v/>
      </c>
      <c r="AY244" s="557" t="str">
        <f t="shared" si="110"/>
        <v/>
      </c>
      <c r="AZ244" s="444"/>
      <c r="BA244" s="562" t="str">
        <f t="shared" si="115"/>
        <v/>
      </c>
      <c r="BB244" s="445"/>
      <c r="BC244" s="563" t="str">
        <f t="shared" si="117"/>
        <v/>
      </c>
      <c r="BD244" s="563" t="str">
        <f t="shared" si="117"/>
        <v/>
      </c>
      <c r="BE244" s="563" t="str">
        <f t="shared" si="117"/>
        <v/>
      </c>
      <c r="BF244" s="563" t="str">
        <f t="shared" si="117"/>
        <v/>
      </c>
      <c r="BG244" s="563" t="str">
        <f t="shared" si="117"/>
        <v/>
      </c>
      <c r="BH244" s="563" t="str">
        <f t="shared" si="117"/>
        <v/>
      </c>
      <c r="BI244" s="563" t="str">
        <f t="shared" si="117"/>
        <v/>
      </c>
      <c r="BJ244" s="563" t="str">
        <f t="shared" si="117"/>
        <v/>
      </c>
      <c r="BK244" s="563" t="str">
        <f t="shared" si="117"/>
        <v/>
      </c>
      <c r="BL244" s="563" t="str">
        <f t="shared" si="117"/>
        <v/>
      </c>
      <c r="BM244" s="563" t="str">
        <f t="shared" si="117"/>
        <v/>
      </c>
      <c r="BN244" s="563" t="str">
        <f t="shared" si="111"/>
        <v/>
      </c>
      <c r="BO244" s="563" t="str">
        <f t="shared" si="111"/>
        <v/>
      </c>
      <c r="BP244" s="563" t="str">
        <f t="shared" si="111"/>
        <v/>
      </c>
      <c r="BQ244" s="563" t="str">
        <f t="shared" si="104"/>
        <v/>
      </c>
      <c r="BR244" s="563" t="str">
        <f t="shared" si="104"/>
        <v/>
      </c>
      <c r="BS244" s="563" t="str">
        <f t="shared" si="104"/>
        <v/>
      </c>
      <c r="BT244" s="563" t="str">
        <f t="shared" si="104"/>
        <v/>
      </c>
      <c r="BU244" s="563" t="str">
        <f t="shared" si="105"/>
        <v/>
      </c>
      <c r="BV244" s="563" t="str">
        <f t="shared" si="105"/>
        <v/>
      </c>
      <c r="BW244" s="563" t="str">
        <f t="shared" si="105"/>
        <v/>
      </c>
      <c r="BX244" s="563" t="str">
        <f t="shared" si="105"/>
        <v/>
      </c>
      <c r="BY244" s="563" t="str">
        <f t="shared" si="106"/>
        <v/>
      </c>
      <c r="BZ244" s="563" t="str">
        <f t="shared" si="106"/>
        <v/>
      </c>
      <c r="CA244" s="563" t="str">
        <f t="shared" si="106"/>
        <v/>
      </c>
      <c r="CB244" s="563" t="str">
        <f t="shared" si="106"/>
        <v/>
      </c>
      <c r="CC244" s="563" t="str">
        <f t="shared" si="107"/>
        <v/>
      </c>
      <c r="CD244" s="563" t="str">
        <f t="shared" si="107"/>
        <v/>
      </c>
      <c r="CE244" s="563" t="str">
        <f t="shared" si="107"/>
        <v/>
      </c>
      <c r="CF244" s="563" t="str">
        <f t="shared" si="107"/>
        <v/>
      </c>
      <c r="CG244" s="563" t="str">
        <f t="shared" si="117"/>
        <v/>
      </c>
      <c r="CH244" s="445"/>
      <c r="CI244" s="563" t="str">
        <f t="shared" si="118"/>
        <v/>
      </c>
      <c r="CJ244" s="563" t="str">
        <f t="shared" si="113"/>
        <v/>
      </c>
      <c r="CK244" s="563" t="str">
        <f t="shared" si="113"/>
        <v/>
      </c>
      <c r="CL244" s="563" t="str">
        <f t="shared" si="113"/>
        <v xml:space="preserve">
</v>
      </c>
      <c r="CM244" s="563" t="str">
        <f t="shared" si="113"/>
        <v xml:space="preserve">
</v>
      </c>
      <c r="CN244" s="563" t="str">
        <f t="shared" si="113"/>
        <v xml:space="preserve">
</v>
      </c>
      <c r="CO244" s="445"/>
      <c r="CP244" s="445"/>
      <c r="CQ244" s="445"/>
      <c r="CR244" s="445"/>
      <c r="CS244" s="445"/>
      <c r="CT244" s="445"/>
      <c r="CU244" s="445"/>
      <c r="CV244" s="445"/>
      <c r="CW244" s="445"/>
      <c r="CX244" s="445"/>
      <c r="CY244" s="445"/>
      <c r="CZ244" s="445"/>
      <c r="DA244" s="445"/>
      <c r="DB244" s="445"/>
      <c r="DC244" s="445"/>
      <c r="DD244" s="445"/>
      <c r="DE244" s="445"/>
      <c r="DF244" s="445"/>
      <c r="DG244" s="445"/>
      <c r="DH244" s="445"/>
      <c r="DI244" s="445"/>
      <c r="DJ244" s="445"/>
      <c r="DK244" s="445"/>
      <c r="DL244" s="445"/>
      <c r="DM244" s="445"/>
      <c r="DN244" s="445"/>
      <c r="DO244" s="445"/>
      <c r="DP244" s="445"/>
      <c r="DQ244" s="445"/>
      <c r="DR244" s="445"/>
      <c r="DS244" s="445"/>
      <c r="DT244" s="445"/>
      <c r="DU244" s="445"/>
      <c r="DV244" s="445"/>
      <c r="DW244" s="445"/>
      <c r="DX244" s="445"/>
      <c r="DY244" s="445"/>
      <c r="DZ244" s="445"/>
      <c r="EA244" s="445"/>
      <c r="EB244" s="445"/>
      <c r="EC244" s="445"/>
      <c r="ED244" s="445"/>
      <c r="EE244" s="445"/>
      <c r="EF244" s="445"/>
      <c r="EG244" s="445"/>
      <c r="EH244" s="445"/>
      <c r="EI244" s="445"/>
      <c r="EJ244" s="445"/>
      <c r="EK244" s="445"/>
      <c r="EL244" s="445"/>
      <c r="EM244" s="445"/>
      <c r="EN244" s="445"/>
      <c r="EO244" s="445"/>
      <c r="EP244" s="445"/>
      <c r="EQ244" s="445"/>
      <c r="ER244" s="445"/>
      <c r="ES244" s="445"/>
      <c r="ET244" s="445"/>
      <c r="EU244" s="445"/>
      <c r="EV244" s="445"/>
      <c r="EW244" s="445"/>
      <c r="EX244" s="445"/>
      <c r="EY244" s="445"/>
      <c r="EZ244" s="445"/>
      <c r="FA244" s="445"/>
      <c r="FB244" s="445"/>
    </row>
    <row r="245" spans="1:158" s="434" customFormat="1" ht="55.2" hidden="1" customHeight="1">
      <c r="A245" s="659"/>
      <c r="B245" s="520"/>
      <c r="C245" s="520"/>
      <c r="D245" s="519"/>
      <c r="E245" s="520"/>
      <c r="F245" s="520"/>
      <c r="G245" s="520"/>
      <c r="H245" s="520"/>
      <c r="I245" s="520"/>
      <c r="J245" s="520"/>
      <c r="K245" s="520"/>
      <c r="L245" s="520"/>
      <c r="M245" s="520"/>
      <c r="N245" s="520"/>
      <c r="O245" s="520"/>
      <c r="P245" s="520"/>
      <c r="Q245" s="520"/>
      <c r="R245" s="520"/>
      <c r="S245" s="520"/>
      <c r="T245" s="520"/>
      <c r="U245" s="520"/>
      <c r="V245" s="520"/>
      <c r="W245" s="520"/>
      <c r="X245" s="520"/>
      <c r="Y245" s="520"/>
      <c r="Z245" s="520"/>
      <c r="AA245" s="520"/>
      <c r="AB245" s="520"/>
      <c r="AC245" s="520"/>
      <c r="AD245" s="432"/>
      <c r="AE245" s="431"/>
      <c r="AF245" s="433"/>
      <c r="AG245" s="557" t="str">
        <f t="shared" si="91"/>
        <v/>
      </c>
      <c r="AH245" s="558" t="str">
        <f t="shared" si="92"/>
        <v/>
      </c>
      <c r="AI245" s="558" t="str">
        <f t="shared" si="93"/>
        <v/>
      </c>
      <c r="AJ245" s="558" t="str">
        <f t="shared" si="94"/>
        <v/>
      </c>
      <c r="AK245" s="558" t="str">
        <f t="shared" si="95"/>
        <v/>
      </c>
      <c r="AL245" s="558" t="str">
        <f t="shared" si="96"/>
        <v/>
      </c>
      <c r="AM245" s="558" t="str">
        <f t="shared" si="97"/>
        <v/>
      </c>
      <c r="AN245" s="558" t="str">
        <f t="shared" si="98"/>
        <v/>
      </c>
      <c r="AO245" s="557" t="str">
        <f t="shared" si="99"/>
        <v/>
      </c>
      <c r="AP245" s="557" t="str">
        <f t="shared" si="100"/>
        <v/>
      </c>
      <c r="AQ245" s="445"/>
      <c r="AR245" s="559" t="str">
        <f t="shared" si="101"/>
        <v/>
      </c>
      <c r="AS245" s="560" t="str">
        <f t="shared" si="116"/>
        <v/>
      </c>
      <c r="AT245" s="561" t="str">
        <f t="shared" si="102"/>
        <v/>
      </c>
      <c r="AU245" s="561" t="str">
        <f t="shared" si="103"/>
        <v/>
      </c>
      <c r="AV245" s="444"/>
      <c r="AW245" s="558" t="str">
        <f t="shared" si="108"/>
        <v/>
      </c>
      <c r="AX245" s="557" t="str">
        <f t="shared" si="109"/>
        <v/>
      </c>
      <c r="AY245" s="557" t="str">
        <f t="shared" si="110"/>
        <v/>
      </c>
      <c r="AZ245" s="444"/>
      <c r="BA245" s="562" t="str">
        <f t="shared" si="115"/>
        <v/>
      </c>
      <c r="BB245" s="445"/>
      <c r="BC245" s="563" t="str">
        <f t="shared" si="117"/>
        <v/>
      </c>
      <c r="BD245" s="563" t="str">
        <f t="shared" si="117"/>
        <v/>
      </c>
      <c r="BE245" s="563" t="str">
        <f t="shared" si="117"/>
        <v/>
      </c>
      <c r="BF245" s="563" t="str">
        <f t="shared" si="117"/>
        <v/>
      </c>
      <c r="BG245" s="563" t="str">
        <f t="shared" si="117"/>
        <v/>
      </c>
      <c r="BH245" s="563" t="str">
        <f t="shared" si="117"/>
        <v/>
      </c>
      <c r="BI245" s="563" t="str">
        <f t="shared" si="117"/>
        <v/>
      </c>
      <c r="BJ245" s="563" t="str">
        <f t="shared" si="117"/>
        <v/>
      </c>
      <c r="BK245" s="563" t="str">
        <f t="shared" si="117"/>
        <v/>
      </c>
      <c r="BL245" s="563" t="str">
        <f t="shared" si="117"/>
        <v/>
      </c>
      <c r="BM245" s="563" t="str">
        <f t="shared" si="117"/>
        <v/>
      </c>
      <c r="BN245" s="563" t="str">
        <f t="shared" si="111"/>
        <v/>
      </c>
      <c r="BO245" s="563" t="str">
        <f t="shared" si="111"/>
        <v/>
      </c>
      <c r="BP245" s="563" t="str">
        <f t="shared" si="111"/>
        <v/>
      </c>
      <c r="BQ245" s="563" t="str">
        <f t="shared" si="104"/>
        <v/>
      </c>
      <c r="BR245" s="563" t="str">
        <f t="shared" si="104"/>
        <v/>
      </c>
      <c r="BS245" s="563" t="str">
        <f t="shared" si="104"/>
        <v/>
      </c>
      <c r="BT245" s="563" t="str">
        <f t="shared" si="104"/>
        <v/>
      </c>
      <c r="BU245" s="563" t="str">
        <f t="shared" si="105"/>
        <v/>
      </c>
      <c r="BV245" s="563" t="str">
        <f t="shared" si="105"/>
        <v/>
      </c>
      <c r="BW245" s="563" t="str">
        <f t="shared" si="105"/>
        <v/>
      </c>
      <c r="BX245" s="563" t="str">
        <f t="shared" si="105"/>
        <v/>
      </c>
      <c r="BY245" s="563" t="str">
        <f t="shared" si="106"/>
        <v/>
      </c>
      <c r="BZ245" s="563" t="str">
        <f t="shared" si="106"/>
        <v/>
      </c>
      <c r="CA245" s="563" t="str">
        <f t="shared" si="106"/>
        <v/>
      </c>
      <c r="CB245" s="563" t="str">
        <f t="shared" si="106"/>
        <v/>
      </c>
      <c r="CC245" s="563" t="str">
        <f t="shared" si="107"/>
        <v/>
      </c>
      <c r="CD245" s="563" t="str">
        <f t="shared" si="107"/>
        <v/>
      </c>
      <c r="CE245" s="563" t="str">
        <f t="shared" si="107"/>
        <v/>
      </c>
      <c r="CF245" s="563" t="str">
        <f t="shared" si="107"/>
        <v/>
      </c>
      <c r="CG245" s="563" t="str">
        <f t="shared" si="117"/>
        <v/>
      </c>
      <c r="CH245" s="445"/>
      <c r="CI245" s="563" t="str">
        <f t="shared" si="118"/>
        <v/>
      </c>
      <c r="CJ245" s="563" t="str">
        <f t="shared" si="113"/>
        <v/>
      </c>
      <c r="CK245" s="563" t="str">
        <f t="shared" si="113"/>
        <v/>
      </c>
      <c r="CL245" s="563" t="str">
        <f t="shared" si="113"/>
        <v xml:space="preserve">
</v>
      </c>
      <c r="CM245" s="563" t="str">
        <f t="shared" si="113"/>
        <v xml:space="preserve">
</v>
      </c>
      <c r="CN245" s="563" t="str">
        <f t="shared" si="113"/>
        <v xml:space="preserve">
</v>
      </c>
      <c r="CO245" s="445"/>
      <c r="CP245" s="445"/>
      <c r="CQ245" s="445"/>
      <c r="CR245" s="445"/>
      <c r="CS245" s="445"/>
      <c r="CT245" s="445"/>
      <c r="CU245" s="445"/>
      <c r="CV245" s="445"/>
      <c r="CW245" s="445"/>
      <c r="CX245" s="445"/>
      <c r="CY245" s="445"/>
      <c r="CZ245" s="445"/>
      <c r="DA245" s="445"/>
      <c r="DB245" s="445"/>
      <c r="DC245" s="445"/>
      <c r="DD245" s="445"/>
      <c r="DE245" s="445"/>
      <c r="DF245" s="445"/>
      <c r="DG245" s="445"/>
      <c r="DH245" s="445"/>
      <c r="DI245" s="445"/>
      <c r="DJ245" s="445"/>
      <c r="DK245" s="445"/>
      <c r="DL245" s="445"/>
      <c r="DM245" s="445"/>
      <c r="DN245" s="445"/>
      <c r="DO245" s="445"/>
      <c r="DP245" s="445"/>
      <c r="DQ245" s="445"/>
      <c r="DR245" s="445"/>
      <c r="DS245" s="445"/>
      <c r="DT245" s="445"/>
      <c r="DU245" s="445"/>
      <c r="DV245" s="445"/>
      <c r="DW245" s="445"/>
      <c r="DX245" s="445"/>
      <c r="DY245" s="445"/>
      <c r="DZ245" s="445"/>
      <c r="EA245" s="445"/>
      <c r="EB245" s="445"/>
      <c r="EC245" s="445"/>
      <c r="ED245" s="445"/>
      <c r="EE245" s="445"/>
      <c r="EF245" s="445"/>
      <c r="EG245" s="445"/>
      <c r="EH245" s="445"/>
      <c r="EI245" s="445"/>
      <c r="EJ245" s="445"/>
      <c r="EK245" s="445"/>
      <c r="EL245" s="445"/>
      <c r="EM245" s="445"/>
      <c r="EN245" s="445"/>
      <c r="EO245" s="445"/>
      <c r="EP245" s="445"/>
      <c r="EQ245" s="445"/>
      <c r="ER245" s="445"/>
      <c r="ES245" s="445"/>
      <c r="ET245" s="445"/>
      <c r="EU245" s="445"/>
      <c r="EV245" s="445"/>
      <c r="EW245" s="445"/>
      <c r="EX245" s="445"/>
      <c r="EY245" s="445"/>
      <c r="EZ245" s="445"/>
      <c r="FA245" s="445"/>
      <c r="FB245" s="445"/>
    </row>
    <row r="246" spans="1:158" s="463" customFormat="1" ht="55.2" hidden="1" customHeight="1">
      <c r="A246" s="659"/>
      <c r="B246" s="520"/>
      <c r="C246" s="520"/>
      <c r="D246" s="519"/>
      <c r="E246" s="520"/>
      <c r="F246" s="520"/>
      <c r="G246" s="520"/>
      <c r="H246" s="520"/>
      <c r="I246" s="520"/>
      <c r="J246" s="520"/>
      <c r="K246" s="520"/>
      <c r="L246" s="520"/>
      <c r="M246" s="520"/>
      <c r="N246" s="520"/>
      <c r="O246" s="520"/>
      <c r="P246" s="520"/>
      <c r="Q246" s="520"/>
      <c r="R246" s="520"/>
      <c r="S246" s="520"/>
      <c r="T246" s="520"/>
      <c r="U246" s="520"/>
      <c r="V246" s="520"/>
      <c r="W246" s="520"/>
      <c r="X246" s="520"/>
      <c r="Y246" s="520"/>
      <c r="Z246" s="520"/>
      <c r="AA246" s="520"/>
      <c r="AB246" s="520"/>
      <c r="AC246" s="520"/>
      <c r="AD246" s="432"/>
      <c r="AE246" s="431"/>
      <c r="AF246" s="433"/>
      <c r="AG246" s="557" t="str">
        <f t="shared" si="91"/>
        <v/>
      </c>
      <c r="AH246" s="558" t="str">
        <f t="shared" si="92"/>
        <v/>
      </c>
      <c r="AI246" s="558" t="str">
        <f t="shared" si="93"/>
        <v/>
      </c>
      <c r="AJ246" s="558" t="str">
        <f t="shared" si="94"/>
        <v/>
      </c>
      <c r="AK246" s="558" t="str">
        <f t="shared" si="95"/>
        <v/>
      </c>
      <c r="AL246" s="558" t="str">
        <f t="shared" si="96"/>
        <v/>
      </c>
      <c r="AM246" s="558" t="str">
        <f t="shared" si="97"/>
        <v/>
      </c>
      <c r="AN246" s="558" t="str">
        <f t="shared" si="98"/>
        <v/>
      </c>
      <c r="AO246" s="557" t="str">
        <f t="shared" si="99"/>
        <v/>
      </c>
      <c r="AP246" s="557" t="str">
        <f t="shared" si="100"/>
        <v/>
      </c>
      <c r="AQ246" s="445"/>
      <c r="AR246" s="559" t="str">
        <f t="shared" si="101"/>
        <v/>
      </c>
      <c r="AS246" s="560" t="str">
        <f t="shared" si="116"/>
        <v/>
      </c>
      <c r="AT246" s="561" t="str">
        <f t="shared" si="102"/>
        <v/>
      </c>
      <c r="AU246" s="561" t="str">
        <f t="shared" si="103"/>
        <v/>
      </c>
      <c r="AV246" s="444"/>
      <c r="AW246" s="558" t="str">
        <f t="shared" si="108"/>
        <v/>
      </c>
      <c r="AX246" s="557" t="str">
        <f t="shared" si="109"/>
        <v/>
      </c>
      <c r="AY246" s="557" t="str">
        <f t="shared" si="110"/>
        <v/>
      </c>
      <c r="AZ246" s="444"/>
      <c r="BA246" s="562" t="str">
        <f t="shared" si="115"/>
        <v/>
      </c>
      <c r="BB246" s="445"/>
      <c r="BC246" s="563" t="str">
        <f t="shared" ref="BC246:CG262" si="119">IF(BC$10=$BA246,IF($AB246="","","Complaint: "&amp;$AB246)&amp;CHAR(10)&amp;IF($AC246="","","Action Taken: "&amp;$AC246),"")</f>
        <v/>
      </c>
      <c r="BD246" s="563" t="str">
        <f t="shared" si="119"/>
        <v/>
      </c>
      <c r="BE246" s="563" t="str">
        <f t="shared" si="119"/>
        <v/>
      </c>
      <c r="BF246" s="563" t="str">
        <f t="shared" si="119"/>
        <v/>
      </c>
      <c r="BG246" s="563" t="str">
        <f t="shared" si="119"/>
        <v/>
      </c>
      <c r="BH246" s="563" t="str">
        <f t="shared" si="119"/>
        <v/>
      </c>
      <c r="BI246" s="563" t="str">
        <f t="shared" si="119"/>
        <v/>
      </c>
      <c r="BJ246" s="563" t="str">
        <f t="shared" si="119"/>
        <v/>
      </c>
      <c r="BK246" s="563" t="str">
        <f t="shared" si="119"/>
        <v/>
      </c>
      <c r="BL246" s="563" t="str">
        <f t="shared" si="119"/>
        <v/>
      </c>
      <c r="BM246" s="563" t="str">
        <f t="shared" si="119"/>
        <v/>
      </c>
      <c r="BN246" s="563" t="str">
        <f t="shared" si="111"/>
        <v/>
      </c>
      <c r="BO246" s="563" t="str">
        <f t="shared" si="111"/>
        <v/>
      </c>
      <c r="BP246" s="563" t="str">
        <f t="shared" si="111"/>
        <v/>
      </c>
      <c r="BQ246" s="563" t="str">
        <f t="shared" si="104"/>
        <v/>
      </c>
      <c r="BR246" s="563" t="str">
        <f t="shared" si="104"/>
        <v/>
      </c>
      <c r="BS246" s="563" t="str">
        <f t="shared" si="104"/>
        <v/>
      </c>
      <c r="BT246" s="563" t="str">
        <f t="shared" si="104"/>
        <v/>
      </c>
      <c r="BU246" s="563" t="str">
        <f t="shared" si="105"/>
        <v/>
      </c>
      <c r="BV246" s="563" t="str">
        <f t="shared" si="105"/>
        <v/>
      </c>
      <c r="BW246" s="563" t="str">
        <f t="shared" si="105"/>
        <v/>
      </c>
      <c r="BX246" s="563" t="str">
        <f t="shared" si="105"/>
        <v/>
      </c>
      <c r="BY246" s="563" t="str">
        <f t="shared" si="106"/>
        <v/>
      </c>
      <c r="BZ246" s="563" t="str">
        <f t="shared" si="106"/>
        <v/>
      </c>
      <c r="CA246" s="563" t="str">
        <f t="shared" si="106"/>
        <v/>
      </c>
      <c r="CB246" s="563" t="str">
        <f t="shared" si="106"/>
        <v/>
      </c>
      <c r="CC246" s="563" t="str">
        <f t="shared" si="107"/>
        <v/>
      </c>
      <c r="CD246" s="563" t="str">
        <f t="shared" si="107"/>
        <v/>
      </c>
      <c r="CE246" s="563" t="str">
        <f t="shared" si="107"/>
        <v/>
      </c>
      <c r="CF246" s="563" t="str">
        <f t="shared" si="107"/>
        <v/>
      </c>
      <c r="CG246" s="563" t="str">
        <f t="shared" si="119"/>
        <v/>
      </c>
      <c r="CH246" s="445"/>
      <c r="CI246" s="563" t="str">
        <f t="shared" si="118"/>
        <v/>
      </c>
      <c r="CJ246" s="563" t="str">
        <f t="shared" si="113"/>
        <v/>
      </c>
      <c r="CK246" s="563" t="str">
        <f t="shared" si="113"/>
        <v/>
      </c>
      <c r="CL246" s="563" t="str">
        <f t="shared" si="113"/>
        <v xml:space="preserve">
</v>
      </c>
      <c r="CM246" s="563" t="str">
        <f t="shared" si="113"/>
        <v xml:space="preserve">
</v>
      </c>
      <c r="CN246" s="563" t="str">
        <f t="shared" si="113"/>
        <v xml:space="preserve">
</v>
      </c>
      <c r="CO246" s="444"/>
      <c r="CP246" s="444"/>
      <c r="CQ246" s="444"/>
      <c r="CR246" s="444"/>
      <c r="CS246" s="444"/>
      <c r="CT246" s="444"/>
      <c r="CU246" s="444"/>
      <c r="CV246" s="444"/>
      <c r="CW246" s="444"/>
      <c r="CX246" s="444"/>
      <c r="CY246" s="444"/>
      <c r="CZ246" s="444"/>
      <c r="DA246" s="444"/>
      <c r="DB246" s="444"/>
      <c r="DC246" s="444"/>
      <c r="DD246" s="444"/>
      <c r="DE246" s="444"/>
      <c r="DF246" s="444"/>
      <c r="DG246" s="444"/>
      <c r="DH246" s="444"/>
      <c r="DI246" s="444"/>
      <c r="DJ246" s="444"/>
      <c r="DK246" s="444"/>
      <c r="DL246" s="444"/>
      <c r="DM246" s="444"/>
      <c r="DN246" s="444"/>
      <c r="DO246" s="444"/>
      <c r="DP246" s="444"/>
      <c r="DQ246" s="444"/>
      <c r="DR246" s="444"/>
      <c r="DS246" s="444"/>
      <c r="DT246" s="444"/>
      <c r="DU246" s="444"/>
      <c r="DV246" s="444"/>
      <c r="DW246" s="444"/>
      <c r="DX246" s="444"/>
      <c r="DY246" s="444"/>
      <c r="DZ246" s="444"/>
      <c r="EA246" s="444"/>
      <c r="EB246" s="444"/>
      <c r="EC246" s="444"/>
      <c r="ED246" s="444"/>
      <c r="EE246" s="444"/>
      <c r="EF246" s="444"/>
      <c r="EG246" s="444"/>
      <c r="EH246" s="444"/>
      <c r="EI246" s="444"/>
      <c r="EJ246" s="444"/>
      <c r="EK246" s="444"/>
      <c r="EL246" s="444"/>
      <c r="EM246" s="444"/>
      <c r="EN246" s="444"/>
      <c r="EO246" s="444"/>
      <c r="EP246" s="444"/>
      <c r="EQ246" s="444"/>
      <c r="ER246" s="444"/>
      <c r="ES246" s="444"/>
      <c r="ET246" s="444"/>
      <c r="EU246" s="444"/>
      <c r="EV246" s="444"/>
      <c r="EW246" s="444"/>
      <c r="EX246" s="444"/>
      <c r="EY246" s="444"/>
      <c r="EZ246" s="444"/>
      <c r="FA246" s="444"/>
      <c r="FB246" s="444"/>
    </row>
    <row r="247" spans="1:158" s="463" customFormat="1" ht="55.2" hidden="1" customHeight="1">
      <c r="A247" s="659"/>
      <c r="B247" s="520"/>
      <c r="C247" s="520"/>
      <c r="D247" s="519"/>
      <c r="E247" s="520"/>
      <c r="F247" s="520"/>
      <c r="G247" s="520"/>
      <c r="H247" s="520"/>
      <c r="I247" s="520"/>
      <c r="J247" s="520"/>
      <c r="K247" s="520"/>
      <c r="L247" s="520"/>
      <c r="M247" s="520"/>
      <c r="N247" s="520"/>
      <c r="O247" s="520"/>
      <c r="P247" s="520"/>
      <c r="Q247" s="520"/>
      <c r="R247" s="520"/>
      <c r="S247" s="520"/>
      <c r="T247" s="520"/>
      <c r="U247" s="520"/>
      <c r="V247" s="520"/>
      <c r="W247" s="520"/>
      <c r="X247" s="520"/>
      <c r="Y247" s="520"/>
      <c r="Z247" s="520"/>
      <c r="AA247" s="520"/>
      <c r="AB247" s="520"/>
      <c r="AC247" s="520"/>
      <c r="AD247" s="432"/>
      <c r="AE247" s="431"/>
      <c r="AF247" s="433"/>
      <c r="AG247" s="557" t="str">
        <f t="shared" si="91"/>
        <v/>
      </c>
      <c r="AH247" s="558" t="str">
        <f t="shared" si="92"/>
        <v/>
      </c>
      <c r="AI247" s="558" t="str">
        <f t="shared" si="93"/>
        <v/>
      </c>
      <c r="AJ247" s="558" t="str">
        <f t="shared" si="94"/>
        <v/>
      </c>
      <c r="AK247" s="558" t="str">
        <f t="shared" si="95"/>
        <v/>
      </c>
      <c r="AL247" s="558" t="str">
        <f t="shared" si="96"/>
        <v/>
      </c>
      <c r="AM247" s="558" t="str">
        <f t="shared" si="97"/>
        <v/>
      </c>
      <c r="AN247" s="558" t="str">
        <f t="shared" si="98"/>
        <v/>
      </c>
      <c r="AO247" s="557" t="str">
        <f t="shared" si="99"/>
        <v/>
      </c>
      <c r="AP247" s="557" t="str">
        <f t="shared" si="100"/>
        <v/>
      </c>
      <c r="AQ247" s="445"/>
      <c r="AR247" s="559" t="str">
        <f t="shared" si="101"/>
        <v/>
      </c>
      <c r="AS247" s="560" t="str">
        <f t="shared" si="116"/>
        <v/>
      </c>
      <c r="AT247" s="561" t="str">
        <f t="shared" si="102"/>
        <v/>
      </c>
      <c r="AU247" s="561" t="str">
        <f t="shared" si="103"/>
        <v/>
      </c>
      <c r="AV247" s="444"/>
      <c r="AW247" s="558" t="str">
        <f t="shared" si="108"/>
        <v/>
      </c>
      <c r="AX247" s="557" t="str">
        <f t="shared" si="109"/>
        <v/>
      </c>
      <c r="AY247" s="557" t="str">
        <f t="shared" si="110"/>
        <v/>
      </c>
      <c r="AZ247" s="444"/>
      <c r="BA247" s="562" t="str">
        <f t="shared" si="115"/>
        <v/>
      </c>
      <c r="BB247" s="445"/>
      <c r="BC247" s="563" t="str">
        <f t="shared" si="119"/>
        <v/>
      </c>
      <c r="BD247" s="563" t="str">
        <f t="shared" si="119"/>
        <v/>
      </c>
      <c r="BE247" s="563" t="str">
        <f t="shared" si="119"/>
        <v/>
      </c>
      <c r="BF247" s="563" t="str">
        <f t="shared" si="119"/>
        <v/>
      </c>
      <c r="BG247" s="563" t="str">
        <f t="shared" si="119"/>
        <v/>
      </c>
      <c r="BH247" s="563" t="str">
        <f t="shared" si="119"/>
        <v/>
      </c>
      <c r="BI247" s="563" t="str">
        <f t="shared" si="119"/>
        <v/>
      </c>
      <c r="BJ247" s="563" t="str">
        <f t="shared" si="119"/>
        <v/>
      </c>
      <c r="BK247" s="563" t="str">
        <f t="shared" si="119"/>
        <v/>
      </c>
      <c r="BL247" s="563" t="str">
        <f t="shared" si="119"/>
        <v/>
      </c>
      <c r="BM247" s="563" t="str">
        <f t="shared" si="119"/>
        <v/>
      </c>
      <c r="BN247" s="563" t="str">
        <f t="shared" si="111"/>
        <v/>
      </c>
      <c r="BO247" s="563" t="str">
        <f t="shared" si="111"/>
        <v/>
      </c>
      <c r="BP247" s="563" t="str">
        <f t="shared" si="111"/>
        <v/>
      </c>
      <c r="BQ247" s="563" t="str">
        <f t="shared" si="104"/>
        <v/>
      </c>
      <c r="BR247" s="563" t="str">
        <f t="shared" si="104"/>
        <v/>
      </c>
      <c r="BS247" s="563" t="str">
        <f t="shared" si="104"/>
        <v/>
      </c>
      <c r="BT247" s="563" t="str">
        <f t="shared" si="104"/>
        <v/>
      </c>
      <c r="BU247" s="563" t="str">
        <f t="shared" si="105"/>
        <v/>
      </c>
      <c r="BV247" s="563" t="str">
        <f t="shared" si="105"/>
        <v/>
      </c>
      <c r="BW247" s="563" t="str">
        <f t="shared" si="105"/>
        <v/>
      </c>
      <c r="BX247" s="563" t="str">
        <f t="shared" si="105"/>
        <v/>
      </c>
      <c r="BY247" s="563" t="str">
        <f t="shared" si="106"/>
        <v/>
      </c>
      <c r="BZ247" s="563" t="str">
        <f t="shared" si="106"/>
        <v/>
      </c>
      <c r="CA247" s="563" t="str">
        <f t="shared" si="106"/>
        <v/>
      </c>
      <c r="CB247" s="563" t="str">
        <f t="shared" si="106"/>
        <v/>
      </c>
      <c r="CC247" s="563" t="str">
        <f t="shared" si="107"/>
        <v/>
      </c>
      <c r="CD247" s="563" t="str">
        <f t="shared" si="107"/>
        <v/>
      </c>
      <c r="CE247" s="563" t="str">
        <f t="shared" si="107"/>
        <v/>
      </c>
      <c r="CF247" s="563" t="str">
        <f t="shared" si="107"/>
        <v/>
      </c>
      <c r="CG247" s="563" t="str">
        <f t="shared" si="119"/>
        <v/>
      </c>
      <c r="CH247" s="445"/>
      <c r="CI247" s="563" t="str">
        <f t="shared" si="118"/>
        <v/>
      </c>
      <c r="CJ247" s="563" t="str">
        <f t="shared" si="113"/>
        <v/>
      </c>
      <c r="CK247" s="563" t="str">
        <f t="shared" si="113"/>
        <v/>
      </c>
      <c r="CL247" s="563" t="str">
        <f t="shared" si="113"/>
        <v xml:space="preserve">
</v>
      </c>
      <c r="CM247" s="563" t="str">
        <f t="shared" si="113"/>
        <v xml:space="preserve">
</v>
      </c>
      <c r="CN247" s="563" t="str">
        <f t="shared" si="113"/>
        <v xml:space="preserve">
</v>
      </c>
      <c r="CO247" s="444"/>
      <c r="CP247" s="444"/>
      <c r="CQ247" s="444"/>
      <c r="CR247" s="444"/>
      <c r="CS247" s="444"/>
      <c r="CT247" s="444"/>
      <c r="CU247" s="444"/>
      <c r="CV247" s="444"/>
      <c r="CW247" s="444"/>
      <c r="CX247" s="444"/>
      <c r="CY247" s="444"/>
      <c r="CZ247" s="444"/>
      <c r="DA247" s="444"/>
      <c r="DB247" s="444"/>
      <c r="DC247" s="444"/>
      <c r="DD247" s="444"/>
      <c r="DE247" s="444"/>
      <c r="DF247" s="444"/>
      <c r="DG247" s="444"/>
      <c r="DH247" s="444"/>
      <c r="DI247" s="444"/>
      <c r="DJ247" s="444"/>
      <c r="DK247" s="444"/>
      <c r="DL247" s="444"/>
      <c r="DM247" s="444"/>
      <c r="DN247" s="444"/>
      <c r="DO247" s="444"/>
      <c r="DP247" s="444"/>
      <c r="DQ247" s="444"/>
      <c r="DR247" s="444"/>
      <c r="DS247" s="444"/>
      <c r="DT247" s="444"/>
      <c r="DU247" s="444"/>
      <c r="DV247" s="444"/>
      <c r="DW247" s="444"/>
      <c r="DX247" s="444"/>
      <c r="DY247" s="444"/>
      <c r="DZ247" s="444"/>
      <c r="EA247" s="444"/>
      <c r="EB247" s="444"/>
      <c r="EC247" s="444"/>
      <c r="ED247" s="444"/>
      <c r="EE247" s="444"/>
      <c r="EF247" s="444"/>
      <c r="EG247" s="444"/>
      <c r="EH247" s="444"/>
      <c r="EI247" s="444"/>
      <c r="EJ247" s="444"/>
      <c r="EK247" s="444"/>
      <c r="EL247" s="444"/>
      <c r="EM247" s="444"/>
      <c r="EN247" s="444"/>
      <c r="EO247" s="444"/>
      <c r="EP247" s="444"/>
      <c r="EQ247" s="444"/>
      <c r="ER247" s="444"/>
      <c r="ES247" s="444"/>
      <c r="ET247" s="444"/>
      <c r="EU247" s="444"/>
      <c r="EV247" s="444"/>
      <c r="EW247" s="444"/>
      <c r="EX247" s="444"/>
      <c r="EY247" s="444"/>
      <c r="EZ247" s="444"/>
      <c r="FA247" s="444"/>
      <c r="FB247" s="444"/>
    </row>
    <row r="248" spans="1:158" s="434" customFormat="1" ht="55.2" hidden="1" customHeight="1">
      <c r="A248" s="659"/>
      <c r="B248" s="520"/>
      <c r="C248" s="520"/>
      <c r="D248" s="519"/>
      <c r="E248" s="520"/>
      <c r="F248" s="520"/>
      <c r="G248" s="520"/>
      <c r="H248" s="520"/>
      <c r="I248" s="520"/>
      <c r="J248" s="520"/>
      <c r="K248" s="520"/>
      <c r="L248" s="520"/>
      <c r="M248" s="520"/>
      <c r="N248" s="520"/>
      <c r="O248" s="520"/>
      <c r="P248" s="520"/>
      <c r="Q248" s="520"/>
      <c r="R248" s="520"/>
      <c r="S248" s="520"/>
      <c r="T248" s="520"/>
      <c r="U248" s="520"/>
      <c r="V248" s="520"/>
      <c r="W248" s="520"/>
      <c r="X248" s="520"/>
      <c r="Y248" s="520"/>
      <c r="Z248" s="520"/>
      <c r="AA248" s="520"/>
      <c r="AB248" s="520"/>
      <c r="AC248" s="520"/>
      <c r="AD248" s="432"/>
      <c r="AE248" s="431"/>
      <c r="AF248" s="433"/>
      <c r="AG248" s="557" t="str">
        <f t="shared" si="91"/>
        <v/>
      </c>
      <c r="AH248" s="558" t="str">
        <f t="shared" si="92"/>
        <v/>
      </c>
      <c r="AI248" s="558" t="str">
        <f t="shared" si="93"/>
        <v/>
      </c>
      <c r="AJ248" s="558" t="str">
        <f t="shared" si="94"/>
        <v/>
      </c>
      <c r="AK248" s="558" t="str">
        <f t="shared" si="95"/>
        <v/>
      </c>
      <c r="AL248" s="558" t="str">
        <f t="shared" si="96"/>
        <v/>
      </c>
      <c r="AM248" s="558" t="str">
        <f t="shared" si="97"/>
        <v/>
      </c>
      <c r="AN248" s="558" t="str">
        <f t="shared" si="98"/>
        <v/>
      </c>
      <c r="AO248" s="557" t="str">
        <f t="shared" si="99"/>
        <v/>
      </c>
      <c r="AP248" s="557" t="str">
        <f t="shared" si="100"/>
        <v/>
      </c>
      <c r="AQ248" s="445"/>
      <c r="AR248" s="559" t="str">
        <f t="shared" si="101"/>
        <v/>
      </c>
      <c r="AS248" s="560" t="str">
        <f t="shared" si="116"/>
        <v/>
      </c>
      <c r="AT248" s="561" t="str">
        <f t="shared" si="102"/>
        <v/>
      </c>
      <c r="AU248" s="561" t="str">
        <f t="shared" si="103"/>
        <v/>
      </c>
      <c r="AV248" s="444"/>
      <c r="AW248" s="558" t="str">
        <f t="shared" si="108"/>
        <v/>
      </c>
      <c r="AX248" s="557" t="str">
        <f t="shared" si="109"/>
        <v/>
      </c>
      <c r="AY248" s="557" t="str">
        <f t="shared" si="110"/>
        <v/>
      </c>
      <c r="AZ248" s="444"/>
      <c r="BA248" s="562" t="str">
        <f t="shared" si="115"/>
        <v/>
      </c>
      <c r="BB248" s="445"/>
      <c r="BC248" s="563" t="str">
        <f t="shared" si="119"/>
        <v/>
      </c>
      <c r="BD248" s="563" t="str">
        <f t="shared" si="119"/>
        <v/>
      </c>
      <c r="BE248" s="563" t="str">
        <f t="shared" si="119"/>
        <v/>
      </c>
      <c r="BF248" s="563" t="str">
        <f t="shared" si="119"/>
        <v/>
      </c>
      <c r="BG248" s="563" t="str">
        <f t="shared" si="119"/>
        <v/>
      </c>
      <c r="BH248" s="563" t="str">
        <f t="shared" si="119"/>
        <v/>
      </c>
      <c r="BI248" s="563" t="str">
        <f t="shared" si="119"/>
        <v/>
      </c>
      <c r="BJ248" s="563" t="str">
        <f t="shared" si="119"/>
        <v/>
      </c>
      <c r="BK248" s="563" t="str">
        <f t="shared" si="119"/>
        <v/>
      </c>
      <c r="BL248" s="563" t="str">
        <f t="shared" si="119"/>
        <v/>
      </c>
      <c r="BM248" s="563" t="str">
        <f t="shared" si="119"/>
        <v/>
      </c>
      <c r="BN248" s="563" t="str">
        <f t="shared" si="111"/>
        <v/>
      </c>
      <c r="BO248" s="563" t="str">
        <f t="shared" si="111"/>
        <v/>
      </c>
      <c r="BP248" s="563" t="str">
        <f t="shared" si="111"/>
        <v/>
      </c>
      <c r="BQ248" s="563" t="str">
        <f t="shared" si="104"/>
        <v/>
      </c>
      <c r="BR248" s="563" t="str">
        <f t="shared" si="104"/>
        <v/>
      </c>
      <c r="BS248" s="563" t="str">
        <f t="shared" si="104"/>
        <v/>
      </c>
      <c r="BT248" s="563" t="str">
        <f t="shared" si="104"/>
        <v/>
      </c>
      <c r="BU248" s="563" t="str">
        <f t="shared" si="105"/>
        <v/>
      </c>
      <c r="BV248" s="563" t="str">
        <f t="shared" si="105"/>
        <v/>
      </c>
      <c r="BW248" s="563" t="str">
        <f t="shared" si="105"/>
        <v/>
      </c>
      <c r="BX248" s="563" t="str">
        <f t="shared" si="105"/>
        <v/>
      </c>
      <c r="BY248" s="563" t="str">
        <f t="shared" si="106"/>
        <v/>
      </c>
      <c r="BZ248" s="563" t="str">
        <f t="shared" si="106"/>
        <v/>
      </c>
      <c r="CA248" s="563" t="str">
        <f t="shared" si="106"/>
        <v/>
      </c>
      <c r="CB248" s="563" t="str">
        <f t="shared" si="106"/>
        <v/>
      </c>
      <c r="CC248" s="563" t="str">
        <f t="shared" si="107"/>
        <v/>
      </c>
      <c r="CD248" s="563" t="str">
        <f t="shared" si="107"/>
        <v/>
      </c>
      <c r="CE248" s="563" t="str">
        <f t="shared" si="107"/>
        <v/>
      </c>
      <c r="CF248" s="563" t="str">
        <f t="shared" si="107"/>
        <v/>
      </c>
      <c r="CG248" s="563" t="str">
        <f t="shared" si="119"/>
        <v/>
      </c>
      <c r="CH248" s="445"/>
      <c r="CI248" s="563" t="str">
        <f t="shared" si="118"/>
        <v/>
      </c>
      <c r="CJ248" s="563" t="str">
        <f t="shared" si="113"/>
        <v/>
      </c>
      <c r="CK248" s="563" t="str">
        <f t="shared" si="113"/>
        <v/>
      </c>
      <c r="CL248" s="563" t="str">
        <f t="shared" si="113"/>
        <v xml:space="preserve">
</v>
      </c>
      <c r="CM248" s="563" t="str">
        <f t="shared" si="113"/>
        <v xml:space="preserve">
</v>
      </c>
      <c r="CN248" s="563" t="str">
        <f t="shared" si="113"/>
        <v xml:space="preserve">
</v>
      </c>
      <c r="CO248" s="445"/>
      <c r="CP248" s="445"/>
      <c r="CQ248" s="445"/>
      <c r="CR248" s="445"/>
      <c r="CS248" s="445"/>
      <c r="CT248" s="445"/>
      <c r="CU248" s="445"/>
      <c r="CV248" s="445"/>
      <c r="CW248" s="445"/>
      <c r="CX248" s="445"/>
      <c r="CY248" s="445"/>
      <c r="CZ248" s="445"/>
      <c r="DA248" s="445"/>
      <c r="DB248" s="445"/>
      <c r="DC248" s="445"/>
      <c r="DD248" s="445"/>
      <c r="DE248" s="445"/>
      <c r="DF248" s="445"/>
      <c r="DG248" s="445"/>
      <c r="DH248" s="445"/>
      <c r="DI248" s="445"/>
      <c r="DJ248" s="445"/>
      <c r="DK248" s="445"/>
      <c r="DL248" s="445"/>
      <c r="DM248" s="445"/>
      <c r="DN248" s="445"/>
      <c r="DO248" s="445"/>
      <c r="DP248" s="445"/>
      <c r="DQ248" s="445"/>
      <c r="DR248" s="445"/>
      <c r="DS248" s="445"/>
      <c r="DT248" s="445"/>
      <c r="DU248" s="445"/>
      <c r="DV248" s="445"/>
      <c r="DW248" s="445"/>
      <c r="DX248" s="445"/>
      <c r="DY248" s="445"/>
      <c r="DZ248" s="445"/>
      <c r="EA248" s="445"/>
      <c r="EB248" s="445"/>
      <c r="EC248" s="445"/>
      <c r="ED248" s="445"/>
      <c r="EE248" s="445"/>
      <c r="EF248" s="445"/>
      <c r="EG248" s="445"/>
      <c r="EH248" s="445"/>
      <c r="EI248" s="445"/>
      <c r="EJ248" s="445"/>
      <c r="EK248" s="445"/>
      <c r="EL248" s="445"/>
      <c r="EM248" s="445"/>
      <c r="EN248" s="445"/>
      <c r="EO248" s="445"/>
      <c r="EP248" s="445"/>
      <c r="EQ248" s="445"/>
      <c r="ER248" s="445"/>
      <c r="ES248" s="445"/>
      <c r="ET248" s="445"/>
      <c r="EU248" s="445"/>
      <c r="EV248" s="445"/>
      <c r="EW248" s="445"/>
      <c r="EX248" s="445"/>
      <c r="EY248" s="445"/>
      <c r="EZ248" s="445"/>
      <c r="FA248" s="445"/>
      <c r="FB248" s="445"/>
    </row>
    <row r="249" spans="1:158" s="434" customFormat="1" ht="55.2" hidden="1" customHeight="1">
      <c r="A249" s="659"/>
      <c r="B249" s="520"/>
      <c r="C249" s="520"/>
      <c r="D249" s="519"/>
      <c r="E249" s="520"/>
      <c r="F249" s="520"/>
      <c r="G249" s="520"/>
      <c r="H249" s="520"/>
      <c r="I249" s="520"/>
      <c r="J249" s="520"/>
      <c r="K249" s="520"/>
      <c r="L249" s="520"/>
      <c r="M249" s="520"/>
      <c r="N249" s="520"/>
      <c r="O249" s="520"/>
      <c r="P249" s="520"/>
      <c r="Q249" s="520"/>
      <c r="R249" s="520"/>
      <c r="S249" s="520"/>
      <c r="T249" s="520"/>
      <c r="U249" s="520"/>
      <c r="V249" s="520"/>
      <c r="W249" s="520"/>
      <c r="X249" s="520"/>
      <c r="Y249" s="520"/>
      <c r="Z249" s="520"/>
      <c r="AA249" s="520"/>
      <c r="AB249" s="520"/>
      <c r="AC249" s="520"/>
      <c r="AD249" s="432"/>
      <c r="AE249" s="431"/>
      <c r="AF249" s="433"/>
      <c r="AG249" s="557" t="str">
        <f t="shared" si="91"/>
        <v/>
      </c>
      <c r="AH249" s="558" t="str">
        <f t="shared" si="92"/>
        <v/>
      </c>
      <c r="AI249" s="558" t="str">
        <f t="shared" si="93"/>
        <v/>
      </c>
      <c r="AJ249" s="558" t="str">
        <f t="shared" si="94"/>
        <v/>
      </c>
      <c r="AK249" s="558" t="str">
        <f t="shared" si="95"/>
        <v/>
      </c>
      <c r="AL249" s="558" t="str">
        <f t="shared" si="96"/>
        <v/>
      </c>
      <c r="AM249" s="558" t="str">
        <f t="shared" si="97"/>
        <v/>
      </c>
      <c r="AN249" s="558" t="str">
        <f t="shared" si="98"/>
        <v/>
      </c>
      <c r="AO249" s="557" t="str">
        <f t="shared" si="99"/>
        <v/>
      </c>
      <c r="AP249" s="557" t="str">
        <f t="shared" si="100"/>
        <v/>
      </c>
      <c r="AQ249" s="445"/>
      <c r="AR249" s="559" t="str">
        <f t="shared" si="101"/>
        <v/>
      </c>
      <c r="AS249" s="560" t="str">
        <f t="shared" si="116"/>
        <v/>
      </c>
      <c r="AT249" s="561" t="str">
        <f t="shared" si="102"/>
        <v/>
      </c>
      <c r="AU249" s="561" t="str">
        <f t="shared" si="103"/>
        <v/>
      </c>
      <c r="AV249" s="444"/>
      <c r="AW249" s="558" t="str">
        <f t="shared" si="108"/>
        <v/>
      </c>
      <c r="AX249" s="557" t="str">
        <f t="shared" si="109"/>
        <v/>
      </c>
      <c r="AY249" s="557" t="str">
        <f t="shared" si="110"/>
        <v/>
      </c>
      <c r="AZ249" s="444"/>
      <c r="BA249" s="562" t="str">
        <f t="shared" si="115"/>
        <v/>
      </c>
      <c r="BB249" s="445"/>
      <c r="BC249" s="563" t="str">
        <f t="shared" si="119"/>
        <v/>
      </c>
      <c r="BD249" s="563" t="str">
        <f t="shared" si="119"/>
        <v/>
      </c>
      <c r="BE249" s="563" t="str">
        <f t="shared" si="119"/>
        <v/>
      </c>
      <c r="BF249" s="563" t="str">
        <f t="shared" si="119"/>
        <v/>
      </c>
      <c r="BG249" s="563" t="str">
        <f t="shared" si="119"/>
        <v/>
      </c>
      <c r="BH249" s="563" t="str">
        <f t="shared" si="119"/>
        <v/>
      </c>
      <c r="BI249" s="563" t="str">
        <f t="shared" si="119"/>
        <v/>
      </c>
      <c r="BJ249" s="563" t="str">
        <f t="shared" si="119"/>
        <v/>
      </c>
      <c r="BK249" s="563" t="str">
        <f t="shared" si="119"/>
        <v/>
      </c>
      <c r="BL249" s="563" t="str">
        <f t="shared" si="119"/>
        <v/>
      </c>
      <c r="BM249" s="563" t="str">
        <f t="shared" si="119"/>
        <v/>
      </c>
      <c r="BN249" s="563" t="str">
        <f t="shared" si="111"/>
        <v/>
      </c>
      <c r="BO249" s="563" t="str">
        <f t="shared" si="111"/>
        <v/>
      </c>
      <c r="BP249" s="563" t="str">
        <f t="shared" si="111"/>
        <v/>
      </c>
      <c r="BQ249" s="563" t="str">
        <f t="shared" si="104"/>
        <v/>
      </c>
      <c r="BR249" s="563" t="str">
        <f t="shared" si="104"/>
        <v/>
      </c>
      <c r="BS249" s="563" t="str">
        <f t="shared" si="104"/>
        <v/>
      </c>
      <c r="BT249" s="563" t="str">
        <f t="shared" si="104"/>
        <v/>
      </c>
      <c r="BU249" s="563" t="str">
        <f t="shared" si="105"/>
        <v/>
      </c>
      <c r="BV249" s="563" t="str">
        <f t="shared" si="105"/>
        <v/>
      </c>
      <c r="BW249" s="563" t="str">
        <f t="shared" si="105"/>
        <v/>
      </c>
      <c r="BX249" s="563" t="str">
        <f t="shared" si="105"/>
        <v/>
      </c>
      <c r="BY249" s="563" t="str">
        <f t="shared" si="106"/>
        <v/>
      </c>
      <c r="BZ249" s="563" t="str">
        <f t="shared" si="106"/>
        <v/>
      </c>
      <c r="CA249" s="563" t="str">
        <f t="shared" si="106"/>
        <v/>
      </c>
      <c r="CB249" s="563" t="str">
        <f t="shared" si="106"/>
        <v/>
      </c>
      <c r="CC249" s="563" t="str">
        <f t="shared" si="107"/>
        <v/>
      </c>
      <c r="CD249" s="563" t="str">
        <f t="shared" si="107"/>
        <v/>
      </c>
      <c r="CE249" s="563" t="str">
        <f t="shared" si="107"/>
        <v/>
      </c>
      <c r="CF249" s="563" t="str">
        <f t="shared" si="107"/>
        <v/>
      </c>
      <c r="CG249" s="563" t="str">
        <f t="shared" si="119"/>
        <v/>
      </c>
      <c r="CH249" s="445"/>
      <c r="CI249" s="563" t="str">
        <f t="shared" si="118"/>
        <v/>
      </c>
      <c r="CJ249" s="563" t="str">
        <f t="shared" si="113"/>
        <v/>
      </c>
      <c r="CK249" s="563" t="str">
        <f t="shared" si="113"/>
        <v/>
      </c>
      <c r="CL249" s="563" t="str">
        <f t="shared" si="113"/>
        <v xml:space="preserve">
</v>
      </c>
      <c r="CM249" s="563" t="str">
        <f t="shared" si="113"/>
        <v xml:space="preserve">
</v>
      </c>
      <c r="CN249" s="563" t="str">
        <f t="shared" si="113"/>
        <v xml:space="preserve">
</v>
      </c>
      <c r="CO249" s="445"/>
      <c r="CP249" s="445"/>
      <c r="CQ249" s="445"/>
      <c r="CR249" s="445"/>
      <c r="CS249" s="445"/>
      <c r="CT249" s="445"/>
      <c r="CU249" s="445"/>
      <c r="CV249" s="445"/>
      <c r="CW249" s="445"/>
      <c r="CX249" s="445"/>
      <c r="CY249" s="445"/>
      <c r="CZ249" s="445"/>
      <c r="DA249" s="445"/>
      <c r="DB249" s="445"/>
      <c r="DC249" s="445"/>
      <c r="DD249" s="445"/>
      <c r="DE249" s="445"/>
      <c r="DF249" s="445"/>
      <c r="DG249" s="445"/>
      <c r="DH249" s="445"/>
      <c r="DI249" s="445"/>
      <c r="DJ249" s="445"/>
      <c r="DK249" s="445"/>
      <c r="DL249" s="445"/>
      <c r="DM249" s="445"/>
      <c r="DN249" s="445"/>
      <c r="DO249" s="445"/>
      <c r="DP249" s="445"/>
      <c r="DQ249" s="445"/>
      <c r="DR249" s="445"/>
      <c r="DS249" s="445"/>
      <c r="DT249" s="445"/>
      <c r="DU249" s="445"/>
      <c r="DV249" s="445"/>
      <c r="DW249" s="445"/>
      <c r="DX249" s="445"/>
      <c r="DY249" s="445"/>
      <c r="DZ249" s="445"/>
      <c r="EA249" s="445"/>
      <c r="EB249" s="445"/>
      <c r="EC249" s="445"/>
      <c r="ED249" s="445"/>
      <c r="EE249" s="445"/>
      <c r="EF249" s="445"/>
      <c r="EG249" s="445"/>
      <c r="EH249" s="445"/>
      <c r="EI249" s="445"/>
      <c r="EJ249" s="445"/>
      <c r="EK249" s="445"/>
      <c r="EL249" s="445"/>
      <c r="EM249" s="445"/>
      <c r="EN249" s="445"/>
      <c r="EO249" s="445"/>
      <c r="EP249" s="445"/>
      <c r="EQ249" s="445"/>
      <c r="ER249" s="445"/>
      <c r="ES249" s="445"/>
      <c r="ET249" s="445"/>
      <c r="EU249" s="445"/>
      <c r="EV249" s="445"/>
      <c r="EW249" s="445"/>
      <c r="EX249" s="445"/>
      <c r="EY249" s="445"/>
      <c r="EZ249" s="445"/>
      <c r="FA249" s="445"/>
      <c r="FB249" s="445"/>
    </row>
    <row r="250" spans="1:158" s="434" customFormat="1" ht="55.2" hidden="1" customHeight="1">
      <c r="A250" s="659"/>
      <c r="B250" s="520"/>
      <c r="C250" s="520"/>
      <c r="D250" s="519"/>
      <c r="E250" s="520"/>
      <c r="F250" s="520"/>
      <c r="G250" s="520"/>
      <c r="H250" s="520"/>
      <c r="I250" s="520"/>
      <c r="J250" s="520"/>
      <c r="K250" s="520"/>
      <c r="L250" s="520"/>
      <c r="M250" s="520"/>
      <c r="N250" s="520"/>
      <c r="O250" s="520"/>
      <c r="P250" s="520"/>
      <c r="Q250" s="520"/>
      <c r="R250" s="520"/>
      <c r="S250" s="520"/>
      <c r="T250" s="520"/>
      <c r="U250" s="520"/>
      <c r="V250" s="520"/>
      <c r="W250" s="520"/>
      <c r="X250" s="520"/>
      <c r="Y250" s="520"/>
      <c r="Z250" s="520"/>
      <c r="AA250" s="520"/>
      <c r="AB250" s="520"/>
      <c r="AC250" s="520"/>
      <c r="AD250" s="432"/>
      <c r="AE250" s="431"/>
      <c r="AF250" s="433"/>
      <c r="AG250" s="557" t="str">
        <f t="shared" si="91"/>
        <v/>
      </c>
      <c r="AH250" s="558" t="str">
        <f t="shared" si="92"/>
        <v/>
      </c>
      <c r="AI250" s="558" t="str">
        <f t="shared" si="93"/>
        <v/>
      </c>
      <c r="AJ250" s="558" t="str">
        <f t="shared" si="94"/>
        <v/>
      </c>
      <c r="AK250" s="558" t="str">
        <f t="shared" si="95"/>
        <v/>
      </c>
      <c r="AL250" s="558" t="str">
        <f t="shared" si="96"/>
        <v/>
      </c>
      <c r="AM250" s="558" t="str">
        <f t="shared" si="97"/>
        <v/>
      </c>
      <c r="AN250" s="558" t="str">
        <f t="shared" si="98"/>
        <v/>
      </c>
      <c r="AO250" s="557" t="str">
        <f t="shared" si="99"/>
        <v/>
      </c>
      <c r="AP250" s="557" t="str">
        <f t="shared" si="100"/>
        <v/>
      </c>
      <c r="AQ250" s="445"/>
      <c r="AR250" s="559" t="str">
        <f t="shared" si="101"/>
        <v/>
      </c>
      <c r="AS250" s="560" t="str">
        <f t="shared" si="116"/>
        <v/>
      </c>
      <c r="AT250" s="561" t="str">
        <f t="shared" si="102"/>
        <v/>
      </c>
      <c r="AU250" s="561" t="str">
        <f t="shared" si="103"/>
        <v/>
      </c>
      <c r="AV250" s="444"/>
      <c r="AW250" s="558" t="str">
        <f t="shared" si="108"/>
        <v/>
      </c>
      <c r="AX250" s="557" t="str">
        <f t="shared" si="109"/>
        <v/>
      </c>
      <c r="AY250" s="557" t="str">
        <f t="shared" si="110"/>
        <v/>
      </c>
      <c r="AZ250" s="444"/>
      <c r="BA250" s="562" t="str">
        <f t="shared" si="115"/>
        <v/>
      </c>
      <c r="BB250" s="445"/>
      <c r="BC250" s="563" t="str">
        <f t="shared" si="119"/>
        <v/>
      </c>
      <c r="BD250" s="563" t="str">
        <f t="shared" si="119"/>
        <v/>
      </c>
      <c r="BE250" s="563" t="str">
        <f t="shared" si="119"/>
        <v/>
      </c>
      <c r="BF250" s="563" t="str">
        <f t="shared" si="119"/>
        <v/>
      </c>
      <c r="BG250" s="563" t="str">
        <f t="shared" si="119"/>
        <v/>
      </c>
      <c r="BH250" s="563" t="str">
        <f t="shared" si="119"/>
        <v/>
      </c>
      <c r="BI250" s="563" t="str">
        <f t="shared" si="119"/>
        <v/>
      </c>
      <c r="BJ250" s="563" t="str">
        <f t="shared" si="119"/>
        <v/>
      </c>
      <c r="BK250" s="563" t="str">
        <f t="shared" si="119"/>
        <v/>
      </c>
      <c r="BL250" s="563" t="str">
        <f t="shared" si="119"/>
        <v/>
      </c>
      <c r="BM250" s="563" t="str">
        <f t="shared" si="119"/>
        <v/>
      </c>
      <c r="BN250" s="563" t="str">
        <f t="shared" si="111"/>
        <v/>
      </c>
      <c r="BO250" s="563" t="str">
        <f t="shared" si="111"/>
        <v/>
      </c>
      <c r="BP250" s="563" t="str">
        <f t="shared" si="111"/>
        <v/>
      </c>
      <c r="BQ250" s="563" t="str">
        <f t="shared" si="104"/>
        <v/>
      </c>
      <c r="BR250" s="563" t="str">
        <f t="shared" si="104"/>
        <v/>
      </c>
      <c r="BS250" s="563" t="str">
        <f t="shared" si="104"/>
        <v/>
      </c>
      <c r="BT250" s="563" t="str">
        <f t="shared" si="104"/>
        <v/>
      </c>
      <c r="BU250" s="563" t="str">
        <f t="shared" si="105"/>
        <v/>
      </c>
      <c r="BV250" s="563" t="str">
        <f t="shared" si="105"/>
        <v/>
      </c>
      <c r="BW250" s="563" t="str">
        <f t="shared" si="105"/>
        <v/>
      </c>
      <c r="BX250" s="563" t="str">
        <f t="shared" si="105"/>
        <v/>
      </c>
      <c r="BY250" s="563" t="str">
        <f t="shared" si="106"/>
        <v/>
      </c>
      <c r="BZ250" s="563" t="str">
        <f t="shared" si="106"/>
        <v/>
      </c>
      <c r="CA250" s="563" t="str">
        <f t="shared" si="106"/>
        <v/>
      </c>
      <c r="CB250" s="563" t="str">
        <f t="shared" si="106"/>
        <v/>
      </c>
      <c r="CC250" s="563" t="str">
        <f t="shared" si="107"/>
        <v/>
      </c>
      <c r="CD250" s="563" t="str">
        <f t="shared" si="107"/>
        <v/>
      </c>
      <c r="CE250" s="563" t="str">
        <f t="shared" si="107"/>
        <v/>
      </c>
      <c r="CF250" s="563" t="str">
        <f t="shared" si="107"/>
        <v/>
      </c>
      <c r="CG250" s="563" t="str">
        <f t="shared" si="119"/>
        <v/>
      </c>
      <c r="CH250" s="445"/>
      <c r="CI250" s="563" t="str">
        <f t="shared" si="118"/>
        <v/>
      </c>
      <c r="CJ250" s="563" t="str">
        <f t="shared" si="113"/>
        <v/>
      </c>
      <c r="CK250" s="563" t="str">
        <f t="shared" si="113"/>
        <v/>
      </c>
      <c r="CL250" s="563" t="str">
        <f t="shared" si="113"/>
        <v xml:space="preserve">
</v>
      </c>
      <c r="CM250" s="563" t="str">
        <f t="shared" si="113"/>
        <v xml:space="preserve">
</v>
      </c>
      <c r="CN250" s="563" t="str">
        <f t="shared" si="113"/>
        <v xml:space="preserve">
</v>
      </c>
      <c r="CO250" s="445"/>
      <c r="CP250" s="445"/>
      <c r="CQ250" s="445"/>
      <c r="CR250" s="445"/>
      <c r="CS250" s="445"/>
      <c r="CT250" s="445"/>
      <c r="CU250" s="445"/>
      <c r="CV250" s="445"/>
      <c r="CW250" s="445"/>
      <c r="CX250" s="445"/>
      <c r="CY250" s="445"/>
      <c r="CZ250" s="445"/>
      <c r="DA250" s="445"/>
      <c r="DB250" s="445"/>
      <c r="DC250" s="445"/>
      <c r="DD250" s="445"/>
      <c r="DE250" s="445"/>
      <c r="DF250" s="445"/>
      <c r="DG250" s="445"/>
      <c r="DH250" s="445"/>
      <c r="DI250" s="445"/>
      <c r="DJ250" s="445"/>
      <c r="DK250" s="445"/>
      <c r="DL250" s="445"/>
      <c r="DM250" s="445"/>
      <c r="DN250" s="445"/>
      <c r="DO250" s="445"/>
      <c r="DP250" s="445"/>
      <c r="DQ250" s="445"/>
      <c r="DR250" s="445"/>
      <c r="DS250" s="445"/>
      <c r="DT250" s="445"/>
      <c r="DU250" s="445"/>
      <c r="DV250" s="445"/>
      <c r="DW250" s="445"/>
      <c r="DX250" s="445"/>
      <c r="DY250" s="445"/>
      <c r="DZ250" s="445"/>
      <c r="EA250" s="445"/>
      <c r="EB250" s="445"/>
      <c r="EC250" s="445"/>
      <c r="ED250" s="445"/>
      <c r="EE250" s="445"/>
      <c r="EF250" s="445"/>
      <c r="EG250" s="445"/>
      <c r="EH250" s="445"/>
      <c r="EI250" s="445"/>
      <c r="EJ250" s="445"/>
      <c r="EK250" s="445"/>
      <c r="EL250" s="445"/>
      <c r="EM250" s="445"/>
      <c r="EN250" s="445"/>
      <c r="EO250" s="445"/>
      <c r="EP250" s="445"/>
      <c r="EQ250" s="445"/>
      <c r="ER250" s="445"/>
      <c r="ES250" s="445"/>
      <c r="ET250" s="445"/>
      <c r="EU250" s="445"/>
      <c r="EV250" s="445"/>
      <c r="EW250" s="445"/>
      <c r="EX250" s="445"/>
      <c r="EY250" s="445"/>
      <c r="EZ250" s="445"/>
      <c r="FA250" s="445"/>
      <c r="FB250" s="445"/>
    </row>
    <row r="251" spans="1:158" s="463" customFormat="1" ht="55.2" hidden="1" customHeight="1">
      <c r="A251" s="659"/>
      <c r="B251" s="520"/>
      <c r="C251" s="520"/>
      <c r="D251" s="519"/>
      <c r="E251" s="520"/>
      <c r="F251" s="520"/>
      <c r="G251" s="520"/>
      <c r="H251" s="520"/>
      <c r="I251" s="520"/>
      <c r="J251" s="520"/>
      <c r="K251" s="520"/>
      <c r="L251" s="520"/>
      <c r="M251" s="520"/>
      <c r="N251" s="520"/>
      <c r="O251" s="520"/>
      <c r="P251" s="520"/>
      <c r="Q251" s="520"/>
      <c r="R251" s="520"/>
      <c r="S251" s="520"/>
      <c r="T251" s="520"/>
      <c r="U251" s="520"/>
      <c r="V251" s="520"/>
      <c r="W251" s="520"/>
      <c r="X251" s="520"/>
      <c r="Y251" s="520"/>
      <c r="Z251" s="520"/>
      <c r="AA251" s="520"/>
      <c r="AB251" s="520"/>
      <c r="AC251" s="520"/>
      <c r="AD251" s="432"/>
      <c r="AE251" s="431"/>
      <c r="AF251" s="433"/>
      <c r="AG251" s="557" t="str">
        <f t="shared" si="91"/>
        <v/>
      </c>
      <c r="AH251" s="558" t="str">
        <f t="shared" si="92"/>
        <v/>
      </c>
      <c r="AI251" s="558" t="str">
        <f t="shared" si="93"/>
        <v/>
      </c>
      <c r="AJ251" s="558" t="str">
        <f t="shared" si="94"/>
        <v/>
      </c>
      <c r="AK251" s="558" t="str">
        <f t="shared" si="95"/>
        <v/>
      </c>
      <c r="AL251" s="558" t="str">
        <f t="shared" si="96"/>
        <v/>
      </c>
      <c r="AM251" s="558" t="str">
        <f t="shared" si="97"/>
        <v/>
      </c>
      <c r="AN251" s="558" t="str">
        <f t="shared" si="98"/>
        <v/>
      </c>
      <c r="AO251" s="557" t="str">
        <f t="shared" si="99"/>
        <v/>
      </c>
      <c r="AP251" s="557" t="str">
        <f t="shared" si="100"/>
        <v/>
      </c>
      <c r="AQ251" s="445"/>
      <c r="AR251" s="559" t="str">
        <f t="shared" si="101"/>
        <v/>
      </c>
      <c r="AS251" s="560" t="str">
        <f t="shared" si="116"/>
        <v/>
      </c>
      <c r="AT251" s="561" t="str">
        <f t="shared" si="102"/>
        <v/>
      </c>
      <c r="AU251" s="561" t="str">
        <f t="shared" si="103"/>
        <v/>
      </c>
      <c r="AV251" s="444"/>
      <c r="AW251" s="558" t="str">
        <f t="shared" si="108"/>
        <v/>
      </c>
      <c r="AX251" s="557" t="str">
        <f t="shared" si="109"/>
        <v/>
      </c>
      <c r="AY251" s="557" t="str">
        <f t="shared" si="110"/>
        <v/>
      </c>
      <c r="AZ251" s="444"/>
      <c r="BA251" s="562" t="str">
        <f t="shared" si="115"/>
        <v/>
      </c>
      <c r="BB251" s="445"/>
      <c r="BC251" s="563" t="str">
        <f t="shared" si="119"/>
        <v/>
      </c>
      <c r="BD251" s="563" t="str">
        <f t="shared" si="119"/>
        <v/>
      </c>
      <c r="BE251" s="563" t="str">
        <f t="shared" si="119"/>
        <v/>
      </c>
      <c r="BF251" s="563" t="str">
        <f t="shared" si="119"/>
        <v/>
      </c>
      <c r="BG251" s="563" t="str">
        <f t="shared" si="119"/>
        <v/>
      </c>
      <c r="BH251" s="563" t="str">
        <f t="shared" si="119"/>
        <v/>
      </c>
      <c r="BI251" s="563" t="str">
        <f t="shared" si="119"/>
        <v/>
      </c>
      <c r="BJ251" s="563" t="str">
        <f t="shared" si="119"/>
        <v/>
      </c>
      <c r="BK251" s="563" t="str">
        <f t="shared" si="119"/>
        <v/>
      </c>
      <c r="BL251" s="563" t="str">
        <f t="shared" si="119"/>
        <v/>
      </c>
      <c r="BM251" s="563" t="str">
        <f t="shared" si="119"/>
        <v/>
      </c>
      <c r="BN251" s="563" t="str">
        <f t="shared" si="111"/>
        <v/>
      </c>
      <c r="BO251" s="563" t="str">
        <f t="shared" si="111"/>
        <v/>
      </c>
      <c r="BP251" s="563" t="str">
        <f t="shared" si="111"/>
        <v/>
      </c>
      <c r="BQ251" s="563" t="str">
        <f t="shared" si="104"/>
        <v/>
      </c>
      <c r="BR251" s="563" t="str">
        <f t="shared" si="104"/>
        <v/>
      </c>
      <c r="BS251" s="563" t="str">
        <f t="shared" si="104"/>
        <v/>
      </c>
      <c r="BT251" s="563" t="str">
        <f t="shared" si="104"/>
        <v/>
      </c>
      <c r="BU251" s="563" t="str">
        <f t="shared" si="105"/>
        <v/>
      </c>
      <c r="BV251" s="563" t="str">
        <f t="shared" si="105"/>
        <v/>
      </c>
      <c r="BW251" s="563" t="str">
        <f t="shared" si="105"/>
        <v/>
      </c>
      <c r="BX251" s="563" t="str">
        <f t="shared" si="105"/>
        <v/>
      </c>
      <c r="BY251" s="563" t="str">
        <f t="shared" si="106"/>
        <v/>
      </c>
      <c r="BZ251" s="563" t="str">
        <f t="shared" si="106"/>
        <v/>
      </c>
      <c r="CA251" s="563" t="str">
        <f t="shared" si="106"/>
        <v/>
      </c>
      <c r="CB251" s="563" t="str">
        <f t="shared" si="106"/>
        <v/>
      </c>
      <c r="CC251" s="563" t="str">
        <f t="shared" si="107"/>
        <v/>
      </c>
      <c r="CD251" s="563" t="str">
        <f t="shared" si="107"/>
        <v/>
      </c>
      <c r="CE251" s="563" t="str">
        <f t="shared" si="107"/>
        <v/>
      </c>
      <c r="CF251" s="563" t="str">
        <f t="shared" si="107"/>
        <v/>
      </c>
      <c r="CG251" s="563" t="str">
        <f t="shared" si="119"/>
        <v/>
      </c>
      <c r="CH251" s="445"/>
      <c r="CI251" s="563" t="str">
        <f t="shared" si="118"/>
        <v/>
      </c>
      <c r="CJ251" s="563" t="str">
        <f t="shared" si="113"/>
        <v/>
      </c>
      <c r="CK251" s="563" t="str">
        <f t="shared" si="113"/>
        <v/>
      </c>
      <c r="CL251" s="563" t="str">
        <f t="shared" si="113"/>
        <v xml:space="preserve">
</v>
      </c>
      <c r="CM251" s="563" t="str">
        <f t="shared" si="113"/>
        <v xml:space="preserve">
</v>
      </c>
      <c r="CN251" s="563" t="str">
        <f t="shared" si="113"/>
        <v xml:space="preserve">
</v>
      </c>
      <c r="CO251" s="444"/>
      <c r="CP251" s="444"/>
      <c r="CQ251" s="444"/>
      <c r="CR251" s="444"/>
      <c r="CS251" s="444"/>
      <c r="CT251" s="444"/>
      <c r="CU251" s="444"/>
      <c r="CV251" s="444"/>
      <c r="CW251" s="444"/>
      <c r="CX251" s="444"/>
      <c r="CY251" s="444"/>
      <c r="CZ251" s="444"/>
      <c r="DA251" s="444"/>
      <c r="DB251" s="444"/>
      <c r="DC251" s="444"/>
      <c r="DD251" s="444"/>
      <c r="DE251" s="444"/>
      <c r="DF251" s="444"/>
      <c r="DG251" s="444"/>
      <c r="DH251" s="444"/>
      <c r="DI251" s="444"/>
      <c r="DJ251" s="444"/>
      <c r="DK251" s="444"/>
      <c r="DL251" s="444"/>
      <c r="DM251" s="444"/>
      <c r="DN251" s="444"/>
      <c r="DO251" s="444"/>
      <c r="DP251" s="444"/>
      <c r="DQ251" s="444"/>
      <c r="DR251" s="444"/>
      <c r="DS251" s="444"/>
      <c r="DT251" s="444"/>
      <c r="DU251" s="444"/>
      <c r="DV251" s="444"/>
      <c r="DW251" s="444"/>
      <c r="DX251" s="444"/>
      <c r="DY251" s="444"/>
      <c r="DZ251" s="444"/>
      <c r="EA251" s="444"/>
      <c r="EB251" s="444"/>
      <c r="EC251" s="444"/>
      <c r="ED251" s="444"/>
      <c r="EE251" s="444"/>
      <c r="EF251" s="444"/>
      <c r="EG251" s="444"/>
      <c r="EH251" s="444"/>
      <c r="EI251" s="444"/>
      <c r="EJ251" s="444"/>
      <c r="EK251" s="444"/>
      <c r="EL251" s="444"/>
      <c r="EM251" s="444"/>
      <c r="EN251" s="444"/>
      <c r="EO251" s="444"/>
      <c r="EP251" s="444"/>
      <c r="EQ251" s="444"/>
      <c r="ER251" s="444"/>
      <c r="ES251" s="444"/>
      <c r="ET251" s="444"/>
      <c r="EU251" s="444"/>
      <c r="EV251" s="444"/>
      <c r="EW251" s="444"/>
      <c r="EX251" s="444"/>
      <c r="EY251" s="444"/>
      <c r="EZ251" s="444"/>
      <c r="FA251" s="444"/>
      <c r="FB251" s="444"/>
    </row>
    <row r="252" spans="1:158" s="463" customFormat="1" ht="55.2" hidden="1" customHeight="1">
      <c r="A252" s="659"/>
      <c r="B252" s="520"/>
      <c r="C252" s="520"/>
      <c r="D252" s="519"/>
      <c r="E252" s="520"/>
      <c r="F252" s="520"/>
      <c r="G252" s="520"/>
      <c r="H252" s="520"/>
      <c r="I252" s="520"/>
      <c r="J252" s="520"/>
      <c r="K252" s="520"/>
      <c r="L252" s="520"/>
      <c r="M252" s="520"/>
      <c r="N252" s="520"/>
      <c r="O252" s="520"/>
      <c r="P252" s="520"/>
      <c r="Q252" s="520"/>
      <c r="R252" s="520"/>
      <c r="S252" s="520"/>
      <c r="T252" s="520"/>
      <c r="U252" s="520"/>
      <c r="V252" s="520"/>
      <c r="W252" s="520"/>
      <c r="X252" s="520"/>
      <c r="Y252" s="520"/>
      <c r="Z252" s="520"/>
      <c r="AA252" s="520"/>
      <c r="AB252" s="520"/>
      <c r="AC252" s="520"/>
      <c r="AD252" s="432"/>
      <c r="AE252" s="431"/>
      <c r="AF252" s="433"/>
      <c r="AG252" s="557" t="str">
        <f t="shared" si="91"/>
        <v/>
      </c>
      <c r="AH252" s="558" t="str">
        <f t="shared" si="92"/>
        <v/>
      </c>
      <c r="AI252" s="558" t="str">
        <f t="shared" si="93"/>
        <v/>
      </c>
      <c r="AJ252" s="558" t="str">
        <f t="shared" si="94"/>
        <v/>
      </c>
      <c r="AK252" s="558" t="str">
        <f t="shared" si="95"/>
        <v/>
      </c>
      <c r="AL252" s="558" t="str">
        <f t="shared" si="96"/>
        <v/>
      </c>
      <c r="AM252" s="558" t="str">
        <f t="shared" si="97"/>
        <v/>
      </c>
      <c r="AN252" s="558" t="str">
        <f t="shared" si="98"/>
        <v/>
      </c>
      <c r="AO252" s="557" t="str">
        <f t="shared" si="99"/>
        <v/>
      </c>
      <c r="AP252" s="557" t="str">
        <f t="shared" si="100"/>
        <v/>
      </c>
      <c r="AQ252" s="445"/>
      <c r="AR252" s="559" t="str">
        <f t="shared" si="101"/>
        <v/>
      </c>
      <c r="AS252" s="560" t="str">
        <f t="shared" si="116"/>
        <v/>
      </c>
      <c r="AT252" s="561" t="str">
        <f t="shared" si="102"/>
        <v/>
      </c>
      <c r="AU252" s="561" t="str">
        <f t="shared" si="103"/>
        <v/>
      </c>
      <c r="AV252" s="444"/>
      <c r="AW252" s="558" t="str">
        <f t="shared" si="108"/>
        <v/>
      </c>
      <c r="AX252" s="557" t="str">
        <f t="shared" si="109"/>
        <v/>
      </c>
      <c r="AY252" s="557" t="str">
        <f t="shared" si="110"/>
        <v/>
      </c>
      <c r="AZ252" s="444"/>
      <c r="BA252" s="562" t="str">
        <f t="shared" si="115"/>
        <v/>
      </c>
      <c r="BB252" s="445"/>
      <c r="BC252" s="563" t="str">
        <f t="shared" si="119"/>
        <v/>
      </c>
      <c r="BD252" s="563" t="str">
        <f t="shared" si="119"/>
        <v/>
      </c>
      <c r="BE252" s="563" t="str">
        <f t="shared" si="119"/>
        <v/>
      </c>
      <c r="BF252" s="563" t="str">
        <f t="shared" si="119"/>
        <v/>
      </c>
      <c r="BG252" s="563" t="str">
        <f t="shared" si="119"/>
        <v/>
      </c>
      <c r="BH252" s="563" t="str">
        <f t="shared" si="119"/>
        <v/>
      </c>
      <c r="BI252" s="563" t="str">
        <f t="shared" si="119"/>
        <v/>
      </c>
      <c r="BJ252" s="563" t="str">
        <f t="shared" si="119"/>
        <v/>
      </c>
      <c r="BK252" s="563" t="str">
        <f t="shared" si="119"/>
        <v/>
      </c>
      <c r="BL252" s="563" t="str">
        <f t="shared" si="119"/>
        <v/>
      </c>
      <c r="BM252" s="563" t="str">
        <f t="shared" si="119"/>
        <v/>
      </c>
      <c r="BN252" s="563" t="str">
        <f t="shared" si="111"/>
        <v/>
      </c>
      <c r="BO252" s="563" t="str">
        <f t="shared" si="111"/>
        <v/>
      </c>
      <c r="BP252" s="563" t="str">
        <f t="shared" si="111"/>
        <v/>
      </c>
      <c r="BQ252" s="563" t="str">
        <f t="shared" si="104"/>
        <v/>
      </c>
      <c r="BR252" s="563" t="str">
        <f t="shared" si="104"/>
        <v/>
      </c>
      <c r="BS252" s="563" t="str">
        <f t="shared" si="104"/>
        <v/>
      </c>
      <c r="BT252" s="563" t="str">
        <f t="shared" si="104"/>
        <v/>
      </c>
      <c r="BU252" s="563" t="str">
        <f t="shared" si="105"/>
        <v/>
      </c>
      <c r="BV252" s="563" t="str">
        <f t="shared" si="105"/>
        <v/>
      </c>
      <c r="BW252" s="563" t="str">
        <f t="shared" si="105"/>
        <v/>
      </c>
      <c r="BX252" s="563" t="str">
        <f t="shared" si="105"/>
        <v/>
      </c>
      <c r="BY252" s="563" t="str">
        <f t="shared" si="106"/>
        <v/>
      </c>
      <c r="BZ252" s="563" t="str">
        <f t="shared" si="106"/>
        <v/>
      </c>
      <c r="CA252" s="563" t="str">
        <f t="shared" si="106"/>
        <v/>
      </c>
      <c r="CB252" s="563" t="str">
        <f t="shared" si="106"/>
        <v/>
      </c>
      <c r="CC252" s="563" t="str">
        <f t="shared" si="107"/>
        <v/>
      </c>
      <c r="CD252" s="563" t="str">
        <f t="shared" si="107"/>
        <v/>
      </c>
      <c r="CE252" s="563" t="str">
        <f t="shared" si="107"/>
        <v/>
      </c>
      <c r="CF252" s="563" t="str">
        <f t="shared" si="107"/>
        <v/>
      </c>
      <c r="CG252" s="563" t="str">
        <f t="shared" si="119"/>
        <v/>
      </c>
      <c r="CH252" s="445"/>
      <c r="CI252" s="563" t="str">
        <f t="shared" si="118"/>
        <v/>
      </c>
      <c r="CJ252" s="563" t="str">
        <f t="shared" si="113"/>
        <v/>
      </c>
      <c r="CK252" s="563" t="str">
        <f t="shared" si="113"/>
        <v/>
      </c>
      <c r="CL252" s="563" t="str">
        <f t="shared" si="113"/>
        <v xml:space="preserve">
</v>
      </c>
      <c r="CM252" s="563" t="str">
        <f t="shared" si="113"/>
        <v xml:space="preserve">
</v>
      </c>
      <c r="CN252" s="563" t="str">
        <f t="shared" si="113"/>
        <v xml:space="preserve">
</v>
      </c>
      <c r="CO252" s="444"/>
      <c r="CP252" s="444"/>
      <c r="CQ252" s="444"/>
      <c r="CR252" s="444"/>
      <c r="CS252" s="444"/>
      <c r="CT252" s="444"/>
      <c r="CU252" s="444"/>
      <c r="CV252" s="444"/>
      <c r="CW252" s="444"/>
      <c r="CX252" s="444"/>
      <c r="CY252" s="444"/>
      <c r="CZ252" s="444"/>
      <c r="DA252" s="444"/>
      <c r="DB252" s="444"/>
      <c r="DC252" s="444"/>
      <c r="DD252" s="444"/>
      <c r="DE252" s="444"/>
      <c r="DF252" s="444"/>
      <c r="DG252" s="444"/>
      <c r="DH252" s="444"/>
      <c r="DI252" s="444"/>
      <c r="DJ252" s="444"/>
      <c r="DK252" s="444"/>
      <c r="DL252" s="444"/>
      <c r="DM252" s="444"/>
      <c r="DN252" s="444"/>
      <c r="DO252" s="444"/>
      <c r="DP252" s="444"/>
      <c r="DQ252" s="444"/>
      <c r="DR252" s="444"/>
      <c r="DS252" s="444"/>
      <c r="DT252" s="444"/>
      <c r="DU252" s="444"/>
      <c r="DV252" s="444"/>
      <c r="DW252" s="444"/>
      <c r="DX252" s="444"/>
      <c r="DY252" s="444"/>
      <c r="DZ252" s="444"/>
      <c r="EA252" s="444"/>
      <c r="EB252" s="444"/>
      <c r="EC252" s="444"/>
      <c r="ED252" s="444"/>
      <c r="EE252" s="444"/>
      <c r="EF252" s="444"/>
      <c r="EG252" s="444"/>
      <c r="EH252" s="444"/>
      <c r="EI252" s="444"/>
      <c r="EJ252" s="444"/>
      <c r="EK252" s="444"/>
      <c r="EL252" s="444"/>
      <c r="EM252" s="444"/>
      <c r="EN252" s="444"/>
      <c r="EO252" s="444"/>
      <c r="EP252" s="444"/>
      <c r="EQ252" s="444"/>
      <c r="ER252" s="444"/>
      <c r="ES252" s="444"/>
      <c r="ET252" s="444"/>
      <c r="EU252" s="444"/>
      <c r="EV252" s="444"/>
      <c r="EW252" s="444"/>
      <c r="EX252" s="444"/>
      <c r="EY252" s="444"/>
      <c r="EZ252" s="444"/>
      <c r="FA252" s="444"/>
      <c r="FB252" s="444"/>
    </row>
    <row r="253" spans="1:158" s="434" customFormat="1" ht="55.2" hidden="1" customHeight="1">
      <c r="A253" s="659"/>
      <c r="B253" s="520"/>
      <c r="C253" s="520"/>
      <c r="D253" s="519"/>
      <c r="E253" s="520"/>
      <c r="F253" s="520"/>
      <c r="G253" s="520"/>
      <c r="H253" s="520"/>
      <c r="I253" s="520"/>
      <c r="J253" s="520"/>
      <c r="K253" s="520"/>
      <c r="L253" s="520"/>
      <c r="M253" s="520"/>
      <c r="N253" s="520"/>
      <c r="O253" s="520"/>
      <c r="P253" s="520"/>
      <c r="Q253" s="520"/>
      <c r="R253" s="520"/>
      <c r="S253" s="520"/>
      <c r="T253" s="520"/>
      <c r="U253" s="520"/>
      <c r="V253" s="520"/>
      <c r="W253" s="520"/>
      <c r="X253" s="520"/>
      <c r="Y253" s="520"/>
      <c r="Z253" s="520"/>
      <c r="AA253" s="520"/>
      <c r="AB253" s="520"/>
      <c r="AC253" s="520"/>
      <c r="AD253" s="432"/>
      <c r="AE253" s="431"/>
      <c r="AF253" s="433"/>
      <c r="AG253" s="557" t="str">
        <f t="shared" si="91"/>
        <v/>
      </c>
      <c r="AH253" s="558" t="str">
        <f t="shared" si="92"/>
        <v/>
      </c>
      <c r="AI253" s="558" t="str">
        <f t="shared" si="93"/>
        <v/>
      </c>
      <c r="AJ253" s="558" t="str">
        <f t="shared" si="94"/>
        <v/>
      </c>
      <c r="AK253" s="558" t="str">
        <f t="shared" si="95"/>
        <v/>
      </c>
      <c r="AL253" s="558" t="str">
        <f t="shared" si="96"/>
        <v/>
      </c>
      <c r="AM253" s="558" t="str">
        <f t="shared" si="97"/>
        <v/>
      </c>
      <c r="AN253" s="558" t="str">
        <f t="shared" si="98"/>
        <v/>
      </c>
      <c r="AO253" s="557" t="str">
        <f t="shared" si="99"/>
        <v/>
      </c>
      <c r="AP253" s="557" t="str">
        <f t="shared" si="100"/>
        <v/>
      </c>
      <c r="AQ253" s="445"/>
      <c r="AR253" s="559" t="str">
        <f t="shared" si="101"/>
        <v/>
      </c>
      <c r="AS253" s="560" t="str">
        <f t="shared" si="116"/>
        <v/>
      </c>
      <c r="AT253" s="561" t="str">
        <f t="shared" si="102"/>
        <v/>
      </c>
      <c r="AU253" s="561" t="str">
        <f t="shared" si="103"/>
        <v/>
      </c>
      <c r="AV253" s="444"/>
      <c r="AW253" s="558" t="str">
        <f t="shared" si="108"/>
        <v/>
      </c>
      <c r="AX253" s="557" t="str">
        <f t="shared" si="109"/>
        <v/>
      </c>
      <c r="AY253" s="557" t="str">
        <f t="shared" si="110"/>
        <v/>
      </c>
      <c r="AZ253" s="444"/>
      <c r="BA253" s="562" t="str">
        <f t="shared" si="115"/>
        <v/>
      </c>
      <c r="BB253" s="445"/>
      <c r="BC253" s="563" t="str">
        <f t="shared" si="119"/>
        <v/>
      </c>
      <c r="BD253" s="563" t="str">
        <f t="shared" si="119"/>
        <v/>
      </c>
      <c r="BE253" s="563" t="str">
        <f t="shared" si="119"/>
        <v/>
      </c>
      <c r="BF253" s="563" t="str">
        <f t="shared" si="119"/>
        <v/>
      </c>
      <c r="BG253" s="563" t="str">
        <f t="shared" si="119"/>
        <v/>
      </c>
      <c r="BH253" s="563" t="str">
        <f t="shared" si="119"/>
        <v/>
      </c>
      <c r="BI253" s="563" t="str">
        <f t="shared" si="119"/>
        <v/>
      </c>
      <c r="BJ253" s="563" t="str">
        <f t="shared" si="119"/>
        <v/>
      </c>
      <c r="BK253" s="563" t="str">
        <f t="shared" si="119"/>
        <v/>
      </c>
      <c r="BL253" s="563" t="str">
        <f t="shared" si="119"/>
        <v/>
      </c>
      <c r="BM253" s="563" t="str">
        <f t="shared" si="119"/>
        <v/>
      </c>
      <c r="BN253" s="563" t="str">
        <f t="shared" si="111"/>
        <v/>
      </c>
      <c r="BO253" s="563" t="str">
        <f t="shared" si="111"/>
        <v/>
      </c>
      <c r="BP253" s="563" t="str">
        <f t="shared" si="111"/>
        <v/>
      </c>
      <c r="BQ253" s="563" t="str">
        <f t="shared" si="104"/>
        <v/>
      </c>
      <c r="BR253" s="563" t="str">
        <f t="shared" si="104"/>
        <v/>
      </c>
      <c r="BS253" s="563" t="str">
        <f t="shared" si="104"/>
        <v/>
      </c>
      <c r="BT253" s="563" t="str">
        <f t="shared" si="104"/>
        <v/>
      </c>
      <c r="BU253" s="563" t="str">
        <f t="shared" si="105"/>
        <v/>
      </c>
      <c r="BV253" s="563" t="str">
        <f t="shared" si="105"/>
        <v/>
      </c>
      <c r="BW253" s="563" t="str">
        <f t="shared" si="105"/>
        <v/>
      </c>
      <c r="BX253" s="563" t="str">
        <f t="shared" si="105"/>
        <v/>
      </c>
      <c r="BY253" s="563" t="str">
        <f t="shared" si="106"/>
        <v/>
      </c>
      <c r="BZ253" s="563" t="str">
        <f t="shared" si="106"/>
        <v/>
      </c>
      <c r="CA253" s="563" t="str">
        <f t="shared" si="106"/>
        <v/>
      </c>
      <c r="CB253" s="563" t="str">
        <f t="shared" si="106"/>
        <v/>
      </c>
      <c r="CC253" s="563" t="str">
        <f t="shared" si="107"/>
        <v/>
      </c>
      <c r="CD253" s="563" t="str">
        <f t="shared" si="107"/>
        <v/>
      </c>
      <c r="CE253" s="563" t="str">
        <f t="shared" si="107"/>
        <v/>
      </c>
      <c r="CF253" s="563" t="str">
        <f t="shared" si="107"/>
        <v/>
      </c>
      <c r="CG253" s="563" t="str">
        <f t="shared" si="119"/>
        <v/>
      </c>
      <c r="CH253" s="445"/>
      <c r="CI253" s="563" t="str">
        <f t="shared" si="118"/>
        <v/>
      </c>
      <c r="CJ253" s="563" t="str">
        <f t="shared" si="113"/>
        <v/>
      </c>
      <c r="CK253" s="563" t="str">
        <f t="shared" si="113"/>
        <v/>
      </c>
      <c r="CL253" s="563" t="str">
        <f t="shared" si="113"/>
        <v xml:space="preserve">
</v>
      </c>
      <c r="CM253" s="563" t="str">
        <f t="shared" si="113"/>
        <v xml:space="preserve">
</v>
      </c>
      <c r="CN253" s="563" t="str">
        <f t="shared" si="113"/>
        <v xml:space="preserve">
</v>
      </c>
      <c r="CO253" s="445"/>
      <c r="CP253" s="445"/>
      <c r="CQ253" s="445"/>
      <c r="CR253" s="445"/>
      <c r="CS253" s="445"/>
      <c r="CT253" s="445"/>
      <c r="CU253" s="445"/>
      <c r="CV253" s="445"/>
      <c r="CW253" s="445"/>
      <c r="CX253" s="445"/>
      <c r="CY253" s="445"/>
      <c r="CZ253" s="445"/>
      <c r="DA253" s="445"/>
      <c r="DB253" s="445"/>
      <c r="DC253" s="445"/>
      <c r="DD253" s="445"/>
      <c r="DE253" s="445"/>
      <c r="DF253" s="445"/>
      <c r="DG253" s="445"/>
      <c r="DH253" s="445"/>
      <c r="DI253" s="445"/>
      <c r="DJ253" s="445"/>
      <c r="DK253" s="445"/>
      <c r="DL253" s="445"/>
      <c r="DM253" s="445"/>
      <c r="DN253" s="445"/>
      <c r="DO253" s="445"/>
      <c r="DP253" s="445"/>
      <c r="DQ253" s="445"/>
      <c r="DR253" s="445"/>
      <c r="DS253" s="445"/>
      <c r="DT253" s="445"/>
      <c r="DU253" s="445"/>
      <c r="DV253" s="445"/>
      <c r="DW253" s="445"/>
      <c r="DX253" s="445"/>
      <c r="DY253" s="445"/>
      <c r="DZ253" s="445"/>
      <c r="EA253" s="445"/>
      <c r="EB253" s="445"/>
      <c r="EC253" s="445"/>
      <c r="ED253" s="445"/>
      <c r="EE253" s="445"/>
      <c r="EF253" s="445"/>
      <c r="EG253" s="445"/>
      <c r="EH253" s="445"/>
      <c r="EI253" s="445"/>
      <c r="EJ253" s="445"/>
      <c r="EK253" s="445"/>
      <c r="EL253" s="445"/>
      <c r="EM253" s="445"/>
      <c r="EN253" s="445"/>
      <c r="EO253" s="445"/>
      <c r="EP253" s="445"/>
      <c r="EQ253" s="445"/>
      <c r="ER253" s="445"/>
      <c r="ES253" s="445"/>
      <c r="ET253" s="445"/>
      <c r="EU253" s="445"/>
      <c r="EV253" s="445"/>
      <c r="EW253" s="445"/>
      <c r="EX253" s="445"/>
      <c r="EY253" s="445"/>
      <c r="EZ253" s="445"/>
      <c r="FA253" s="445"/>
      <c r="FB253" s="445"/>
    </row>
    <row r="254" spans="1:158" s="434" customFormat="1" ht="55.2" hidden="1" customHeight="1">
      <c r="A254" s="659"/>
      <c r="B254" s="520"/>
      <c r="C254" s="520"/>
      <c r="D254" s="519"/>
      <c r="E254" s="520"/>
      <c r="F254" s="520"/>
      <c r="G254" s="520"/>
      <c r="H254" s="520"/>
      <c r="I254" s="520"/>
      <c r="J254" s="520"/>
      <c r="K254" s="520"/>
      <c r="L254" s="520"/>
      <c r="M254" s="520"/>
      <c r="N254" s="520"/>
      <c r="O254" s="520"/>
      <c r="P254" s="520"/>
      <c r="Q254" s="520"/>
      <c r="R254" s="520"/>
      <c r="S254" s="520"/>
      <c r="T254" s="520"/>
      <c r="U254" s="520"/>
      <c r="V254" s="520"/>
      <c r="W254" s="520"/>
      <c r="X254" s="520"/>
      <c r="Y254" s="520"/>
      <c r="Z254" s="520"/>
      <c r="AA254" s="520"/>
      <c r="AB254" s="520"/>
      <c r="AC254" s="520"/>
      <c r="AD254" s="432"/>
      <c r="AE254" s="431"/>
      <c r="AF254" s="433"/>
      <c r="AG254" s="557" t="str">
        <f t="shared" si="91"/>
        <v/>
      </c>
      <c r="AH254" s="558" t="str">
        <f t="shared" si="92"/>
        <v/>
      </c>
      <c r="AI254" s="558" t="str">
        <f t="shared" si="93"/>
        <v/>
      </c>
      <c r="AJ254" s="558" t="str">
        <f t="shared" si="94"/>
        <v/>
      </c>
      <c r="AK254" s="558" t="str">
        <f t="shared" si="95"/>
        <v/>
      </c>
      <c r="AL254" s="558" t="str">
        <f t="shared" si="96"/>
        <v/>
      </c>
      <c r="AM254" s="558" t="str">
        <f t="shared" si="97"/>
        <v/>
      </c>
      <c r="AN254" s="558" t="str">
        <f t="shared" si="98"/>
        <v/>
      </c>
      <c r="AO254" s="557" t="str">
        <f t="shared" si="99"/>
        <v/>
      </c>
      <c r="AP254" s="557" t="str">
        <f t="shared" si="100"/>
        <v/>
      </c>
      <c r="AQ254" s="445"/>
      <c r="AR254" s="559" t="str">
        <f t="shared" si="101"/>
        <v/>
      </c>
      <c r="AS254" s="560" t="str">
        <f t="shared" si="116"/>
        <v/>
      </c>
      <c r="AT254" s="561" t="str">
        <f t="shared" si="102"/>
        <v/>
      </c>
      <c r="AU254" s="561" t="str">
        <f t="shared" si="103"/>
        <v/>
      </c>
      <c r="AV254" s="444"/>
      <c r="AW254" s="558" t="str">
        <f t="shared" si="108"/>
        <v/>
      </c>
      <c r="AX254" s="557" t="str">
        <f t="shared" si="109"/>
        <v/>
      </c>
      <c r="AY254" s="557" t="str">
        <f t="shared" si="110"/>
        <v/>
      </c>
      <c r="AZ254" s="444"/>
      <c r="BA254" s="562" t="str">
        <f t="shared" si="115"/>
        <v/>
      </c>
      <c r="BB254" s="445"/>
      <c r="BC254" s="563" t="str">
        <f t="shared" si="119"/>
        <v/>
      </c>
      <c r="BD254" s="563" t="str">
        <f t="shared" si="119"/>
        <v/>
      </c>
      <c r="BE254" s="563" t="str">
        <f t="shared" si="119"/>
        <v/>
      </c>
      <c r="BF254" s="563" t="str">
        <f t="shared" si="119"/>
        <v/>
      </c>
      <c r="BG254" s="563" t="str">
        <f t="shared" si="119"/>
        <v/>
      </c>
      <c r="BH254" s="563" t="str">
        <f t="shared" si="119"/>
        <v/>
      </c>
      <c r="BI254" s="563" t="str">
        <f t="shared" si="119"/>
        <v/>
      </c>
      <c r="BJ254" s="563" t="str">
        <f t="shared" si="119"/>
        <v/>
      </c>
      <c r="BK254" s="563" t="str">
        <f t="shared" si="119"/>
        <v/>
      </c>
      <c r="BL254" s="563" t="str">
        <f t="shared" si="119"/>
        <v/>
      </c>
      <c r="BM254" s="563" t="str">
        <f t="shared" si="119"/>
        <v/>
      </c>
      <c r="BN254" s="563" t="str">
        <f t="shared" si="111"/>
        <v/>
      </c>
      <c r="BO254" s="563" t="str">
        <f t="shared" si="111"/>
        <v/>
      </c>
      <c r="BP254" s="563" t="str">
        <f t="shared" si="111"/>
        <v/>
      </c>
      <c r="BQ254" s="563" t="str">
        <f t="shared" si="104"/>
        <v/>
      </c>
      <c r="BR254" s="563" t="str">
        <f t="shared" si="104"/>
        <v/>
      </c>
      <c r="BS254" s="563" t="str">
        <f t="shared" si="104"/>
        <v/>
      </c>
      <c r="BT254" s="563" t="str">
        <f t="shared" si="104"/>
        <v/>
      </c>
      <c r="BU254" s="563" t="str">
        <f t="shared" si="105"/>
        <v/>
      </c>
      <c r="BV254" s="563" t="str">
        <f t="shared" si="105"/>
        <v/>
      </c>
      <c r="BW254" s="563" t="str">
        <f t="shared" si="105"/>
        <v/>
      </c>
      <c r="BX254" s="563" t="str">
        <f t="shared" si="105"/>
        <v/>
      </c>
      <c r="BY254" s="563" t="str">
        <f t="shared" si="106"/>
        <v/>
      </c>
      <c r="BZ254" s="563" t="str">
        <f t="shared" si="106"/>
        <v/>
      </c>
      <c r="CA254" s="563" t="str">
        <f t="shared" si="106"/>
        <v/>
      </c>
      <c r="CB254" s="563" t="str">
        <f t="shared" si="106"/>
        <v/>
      </c>
      <c r="CC254" s="563" t="str">
        <f t="shared" si="107"/>
        <v/>
      </c>
      <c r="CD254" s="563" t="str">
        <f t="shared" si="107"/>
        <v/>
      </c>
      <c r="CE254" s="563" t="str">
        <f t="shared" si="107"/>
        <v/>
      </c>
      <c r="CF254" s="563" t="str">
        <f t="shared" si="107"/>
        <v/>
      </c>
      <c r="CG254" s="563" t="str">
        <f t="shared" si="119"/>
        <v/>
      </c>
      <c r="CH254" s="445"/>
      <c r="CI254" s="563" t="str">
        <f t="shared" si="118"/>
        <v/>
      </c>
      <c r="CJ254" s="563" t="str">
        <f t="shared" si="113"/>
        <v/>
      </c>
      <c r="CK254" s="563" t="str">
        <f t="shared" si="113"/>
        <v/>
      </c>
      <c r="CL254" s="563" t="str">
        <f t="shared" si="113"/>
        <v xml:space="preserve">
</v>
      </c>
      <c r="CM254" s="563" t="str">
        <f t="shared" si="113"/>
        <v xml:space="preserve">
</v>
      </c>
      <c r="CN254" s="563" t="str">
        <f t="shared" si="113"/>
        <v xml:space="preserve">
</v>
      </c>
      <c r="CO254" s="445"/>
      <c r="CP254" s="445"/>
      <c r="CQ254" s="445"/>
      <c r="CR254" s="445"/>
      <c r="CS254" s="445"/>
      <c r="CT254" s="445"/>
      <c r="CU254" s="445"/>
      <c r="CV254" s="445"/>
      <c r="CW254" s="445"/>
      <c r="CX254" s="445"/>
      <c r="CY254" s="445"/>
      <c r="CZ254" s="445"/>
      <c r="DA254" s="445"/>
      <c r="DB254" s="445"/>
      <c r="DC254" s="445"/>
      <c r="DD254" s="445"/>
      <c r="DE254" s="445"/>
      <c r="DF254" s="445"/>
      <c r="DG254" s="445"/>
      <c r="DH254" s="445"/>
      <c r="DI254" s="445"/>
      <c r="DJ254" s="445"/>
      <c r="DK254" s="445"/>
      <c r="DL254" s="445"/>
      <c r="DM254" s="445"/>
      <c r="DN254" s="445"/>
      <c r="DO254" s="445"/>
      <c r="DP254" s="445"/>
      <c r="DQ254" s="445"/>
      <c r="DR254" s="445"/>
      <c r="DS254" s="445"/>
      <c r="DT254" s="445"/>
      <c r="DU254" s="445"/>
      <c r="DV254" s="445"/>
      <c r="DW254" s="445"/>
      <c r="DX254" s="445"/>
      <c r="DY254" s="445"/>
      <c r="DZ254" s="445"/>
      <c r="EA254" s="445"/>
      <c r="EB254" s="445"/>
      <c r="EC254" s="445"/>
      <c r="ED254" s="445"/>
      <c r="EE254" s="445"/>
      <c r="EF254" s="445"/>
      <c r="EG254" s="445"/>
      <c r="EH254" s="445"/>
      <c r="EI254" s="445"/>
      <c r="EJ254" s="445"/>
      <c r="EK254" s="445"/>
      <c r="EL254" s="445"/>
      <c r="EM254" s="445"/>
      <c r="EN254" s="445"/>
      <c r="EO254" s="445"/>
      <c r="EP254" s="445"/>
      <c r="EQ254" s="445"/>
      <c r="ER254" s="445"/>
      <c r="ES254" s="445"/>
      <c r="ET254" s="445"/>
      <c r="EU254" s="445"/>
      <c r="EV254" s="445"/>
      <c r="EW254" s="445"/>
      <c r="EX254" s="445"/>
      <c r="EY254" s="445"/>
      <c r="EZ254" s="445"/>
      <c r="FA254" s="445"/>
      <c r="FB254" s="445"/>
    </row>
    <row r="255" spans="1:158" s="434" customFormat="1" ht="55.2" hidden="1" customHeight="1">
      <c r="A255" s="659"/>
      <c r="B255" s="520"/>
      <c r="C255" s="520"/>
      <c r="D255" s="519"/>
      <c r="E255" s="520"/>
      <c r="F255" s="520"/>
      <c r="G255" s="520"/>
      <c r="H255" s="520"/>
      <c r="I255" s="520"/>
      <c r="J255" s="520"/>
      <c r="K255" s="520"/>
      <c r="L255" s="520"/>
      <c r="M255" s="520"/>
      <c r="N255" s="520"/>
      <c r="O255" s="520"/>
      <c r="P255" s="520"/>
      <c r="Q255" s="520"/>
      <c r="R255" s="520"/>
      <c r="S255" s="520"/>
      <c r="T255" s="520"/>
      <c r="U255" s="520"/>
      <c r="V255" s="520"/>
      <c r="W255" s="520"/>
      <c r="X255" s="520"/>
      <c r="Y255" s="520"/>
      <c r="Z255" s="520"/>
      <c r="AA255" s="520"/>
      <c r="AB255" s="520"/>
      <c r="AC255" s="520"/>
      <c r="AD255" s="432"/>
      <c r="AE255" s="431"/>
      <c r="AF255" s="433"/>
      <c r="AG255" s="557" t="str">
        <f t="shared" si="91"/>
        <v/>
      </c>
      <c r="AH255" s="558" t="str">
        <f t="shared" si="92"/>
        <v/>
      </c>
      <c r="AI255" s="558" t="str">
        <f t="shared" si="93"/>
        <v/>
      </c>
      <c r="AJ255" s="558" t="str">
        <f t="shared" si="94"/>
        <v/>
      </c>
      <c r="AK255" s="558" t="str">
        <f t="shared" si="95"/>
        <v/>
      </c>
      <c r="AL255" s="558" t="str">
        <f t="shared" si="96"/>
        <v/>
      </c>
      <c r="AM255" s="558" t="str">
        <f t="shared" si="97"/>
        <v/>
      </c>
      <c r="AN255" s="558" t="str">
        <f t="shared" si="98"/>
        <v/>
      </c>
      <c r="AO255" s="557" t="str">
        <f t="shared" si="99"/>
        <v/>
      </c>
      <c r="AP255" s="557" t="str">
        <f t="shared" si="100"/>
        <v/>
      </c>
      <c r="AQ255" s="445"/>
      <c r="AR255" s="559" t="str">
        <f t="shared" si="101"/>
        <v/>
      </c>
      <c r="AS255" s="560" t="str">
        <f t="shared" si="116"/>
        <v/>
      </c>
      <c r="AT255" s="561" t="str">
        <f t="shared" si="102"/>
        <v/>
      </c>
      <c r="AU255" s="561" t="str">
        <f t="shared" si="103"/>
        <v/>
      </c>
      <c r="AV255" s="444"/>
      <c r="AW255" s="558" t="str">
        <f t="shared" si="108"/>
        <v/>
      </c>
      <c r="AX255" s="557" t="str">
        <f t="shared" si="109"/>
        <v/>
      </c>
      <c r="AY255" s="557" t="str">
        <f t="shared" si="110"/>
        <v/>
      </c>
      <c r="AZ255" s="444"/>
      <c r="BA255" s="562" t="str">
        <f t="shared" si="115"/>
        <v/>
      </c>
      <c r="BB255" s="445"/>
      <c r="BC255" s="563" t="str">
        <f t="shared" si="119"/>
        <v/>
      </c>
      <c r="BD255" s="563" t="str">
        <f t="shared" si="119"/>
        <v/>
      </c>
      <c r="BE255" s="563" t="str">
        <f t="shared" si="119"/>
        <v/>
      </c>
      <c r="BF255" s="563" t="str">
        <f t="shared" si="119"/>
        <v/>
      </c>
      <c r="BG255" s="563" t="str">
        <f t="shared" si="119"/>
        <v/>
      </c>
      <c r="BH255" s="563" t="str">
        <f t="shared" si="119"/>
        <v/>
      </c>
      <c r="BI255" s="563" t="str">
        <f t="shared" si="119"/>
        <v/>
      </c>
      <c r="BJ255" s="563" t="str">
        <f t="shared" si="119"/>
        <v/>
      </c>
      <c r="BK255" s="563" t="str">
        <f t="shared" si="119"/>
        <v/>
      </c>
      <c r="BL255" s="563" t="str">
        <f t="shared" si="119"/>
        <v/>
      </c>
      <c r="BM255" s="563" t="str">
        <f t="shared" si="119"/>
        <v/>
      </c>
      <c r="BN255" s="563" t="str">
        <f t="shared" si="111"/>
        <v/>
      </c>
      <c r="BO255" s="563" t="str">
        <f t="shared" si="111"/>
        <v/>
      </c>
      <c r="BP255" s="563" t="str">
        <f t="shared" si="111"/>
        <v/>
      </c>
      <c r="BQ255" s="563" t="str">
        <f t="shared" si="104"/>
        <v/>
      </c>
      <c r="BR255" s="563" t="str">
        <f t="shared" si="104"/>
        <v/>
      </c>
      <c r="BS255" s="563" t="str">
        <f t="shared" si="104"/>
        <v/>
      </c>
      <c r="BT255" s="563" t="str">
        <f t="shared" si="104"/>
        <v/>
      </c>
      <c r="BU255" s="563" t="str">
        <f t="shared" si="105"/>
        <v/>
      </c>
      <c r="BV255" s="563" t="str">
        <f t="shared" si="105"/>
        <v/>
      </c>
      <c r="BW255" s="563" t="str">
        <f t="shared" si="105"/>
        <v/>
      </c>
      <c r="BX255" s="563" t="str">
        <f t="shared" si="105"/>
        <v/>
      </c>
      <c r="BY255" s="563" t="str">
        <f t="shared" si="106"/>
        <v/>
      </c>
      <c r="BZ255" s="563" t="str">
        <f t="shared" si="106"/>
        <v/>
      </c>
      <c r="CA255" s="563" t="str">
        <f t="shared" si="106"/>
        <v/>
      </c>
      <c r="CB255" s="563" t="str">
        <f t="shared" si="106"/>
        <v/>
      </c>
      <c r="CC255" s="563" t="str">
        <f t="shared" si="107"/>
        <v/>
      </c>
      <c r="CD255" s="563" t="str">
        <f t="shared" si="107"/>
        <v/>
      </c>
      <c r="CE255" s="563" t="str">
        <f t="shared" si="107"/>
        <v/>
      </c>
      <c r="CF255" s="563" t="str">
        <f t="shared" si="107"/>
        <v/>
      </c>
      <c r="CG255" s="563" t="str">
        <f t="shared" si="119"/>
        <v/>
      </c>
      <c r="CH255" s="445"/>
      <c r="CI255" s="563" t="str">
        <f t="shared" si="118"/>
        <v/>
      </c>
      <c r="CJ255" s="563" t="str">
        <f t="shared" si="113"/>
        <v/>
      </c>
      <c r="CK255" s="563" t="str">
        <f t="shared" si="113"/>
        <v/>
      </c>
      <c r="CL255" s="563" t="str">
        <f t="shared" si="113"/>
        <v xml:space="preserve">
</v>
      </c>
      <c r="CM255" s="563" t="str">
        <f t="shared" si="113"/>
        <v xml:space="preserve">
</v>
      </c>
      <c r="CN255" s="563" t="str">
        <f t="shared" si="113"/>
        <v xml:space="preserve">
</v>
      </c>
      <c r="CO255" s="445"/>
      <c r="CP255" s="445"/>
      <c r="CQ255" s="445"/>
      <c r="CR255" s="445"/>
      <c r="CS255" s="445"/>
      <c r="CT255" s="445"/>
      <c r="CU255" s="445"/>
      <c r="CV255" s="445"/>
      <c r="CW255" s="445"/>
      <c r="CX255" s="445"/>
      <c r="CY255" s="445"/>
      <c r="CZ255" s="445"/>
      <c r="DA255" s="445"/>
      <c r="DB255" s="445"/>
      <c r="DC255" s="445"/>
      <c r="DD255" s="445"/>
      <c r="DE255" s="445"/>
      <c r="DF255" s="445"/>
      <c r="DG255" s="445"/>
      <c r="DH255" s="445"/>
      <c r="DI255" s="445"/>
      <c r="DJ255" s="445"/>
      <c r="DK255" s="445"/>
      <c r="DL255" s="445"/>
      <c r="DM255" s="445"/>
      <c r="DN255" s="445"/>
      <c r="DO255" s="445"/>
      <c r="DP255" s="445"/>
      <c r="DQ255" s="445"/>
      <c r="DR255" s="445"/>
      <c r="DS255" s="445"/>
      <c r="DT255" s="445"/>
      <c r="DU255" s="445"/>
      <c r="DV255" s="445"/>
      <c r="DW255" s="445"/>
      <c r="DX255" s="445"/>
      <c r="DY255" s="445"/>
      <c r="DZ255" s="445"/>
      <c r="EA255" s="445"/>
      <c r="EB255" s="445"/>
      <c r="EC255" s="445"/>
      <c r="ED255" s="445"/>
      <c r="EE255" s="445"/>
      <c r="EF255" s="445"/>
      <c r="EG255" s="445"/>
      <c r="EH255" s="445"/>
      <c r="EI255" s="445"/>
      <c r="EJ255" s="445"/>
      <c r="EK255" s="445"/>
      <c r="EL255" s="445"/>
      <c r="EM255" s="445"/>
      <c r="EN255" s="445"/>
      <c r="EO255" s="445"/>
      <c r="EP255" s="445"/>
      <c r="EQ255" s="445"/>
      <c r="ER255" s="445"/>
      <c r="ES255" s="445"/>
      <c r="ET255" s="445"/>
      <c r="EU255" s="445"/>
      <c r="EV255" s="445"/>
      <c r="EW255" s="445"/>
      <c r="EX255" s="445"/>
      <c r="EY255" s="445"/>
      <c r="EZ255" s="445"/>
      <c r="FA255" s="445"/>
      <c r="FB255" s="445"/>
    </row>
    <row r="256" spans="1:158" s="463" customFormat="1" ht="55.2" hidden="1" customHeight="1">
      <c r="A256" s="659"/>
      <c r="B256" s="520"/>
      <c r="C256" s="520"/>
      <c r="D256" s="519"/>
      <c r="E256" s="520"/>
      <c r="F256" s="520"/>
      <c r="G256" s="520"/>
      <c r="H256" s="520"/>
      <c r="I256" s="520"/>
      <c r="J256" s="520"/>
      <c r="K256" s="520"/>
      <c r="L256" s="520"/>
      <c r="M256" s="520"/>
      <c r="N256" s="520"/>
      <c r="O256" s="520"/>
      <c r="P256" s="520"/>
      <c r="Q256" s="520"/>
      <c r="R256" s="520"/>
      <c r="S256" s="520"/>
      <c r="T256" s="520"/>
      <c r="U256" s="520"/>
      <c r="V256" s="520"/>
      <c r="W256" s="520"/>
      <c r="X256" s="520"/>
      <c r="Y256" s="520"/>
      <c r="Z256" s="520"/>
      <c r="AA256" s="520"/>
      <c r="AB256" s="520"/>
      <c r="AC256" s="520"/>
      <c r="AD256" s="432"/>
      <c r="AE256" s="431"/>
      <c r="AF256" s="433"/>
      <c r="AG256" s="557" t="str">
        <f t="shared" si="91"/>
        <v/>
      </c>
      <c r="AH256" s="558" t="str">
        <f t="shared" si="92"/>
        <v/>
      </c>
      <c r="AI256" s="558" t="str">
        <f t="shared" si="93"/>
        <v/>
      </c>
      <c r="AJ256" s="558" t="str">
        <f t="shared" si="94"/>
        <v/>
      </c>
      <c r="AK256" s="558" t="str">
        <f t="shared" si="95"/>
        <v/>
      </c>
      <c r="AL256" s="558" t="str">
        <f t="shared" si="96"/>
        <v/>
      </c>
      <c r="AM256" s="558" t="str">
        <f t="shared" si="97"/>
        <v/>
      </c>
      <c r="AN256" s="558" t="str">
        <f t="shared" si="98"/>
        <v/>
      </c>
      <c r="AO256" s="557" t="str">
        <f t="shared" si="99"/>
        <v/>
      </c>
      <c r="AP256" s="557" t="str">
        <f t="shared" si="100"/>
        <v/>
      </c>
      <c r="AQ256" s="445"/>
      <c r="AR256" s="559" t="str">
        <f t="shared" si="101"/>
        <v/>
      </c>
      <c r="AS256" s="560" t="str">
        <f t="shared" si="116"/>
        <v/>
      </c>
      <c r="AT256" s="561" t="str">
        <f t="shared" si="102"/>
        <v/>
      </c>
      <c r="AU256" s="561" t="str">
        <f t="shared" si="103"/>
        <v/>
      </c>
      <c r="AV256" s="444"/>
      <c r="AW256" s="558" t="str">
        <f t="shared" si="108"/>
        <v/>
      </c>
      <c r="AX256" s="557" t="str">
        <f t="shared" si="109"/>
        <v/>
      </c>
      <c r="AY256" s="557" t="str">
        <f t="shared" si="110"/>
        <v/>
      </c>
      <c r="AZ256" s="444"/>
      <c r="BA256" s="562" t="str">
        <f t="shared" si="115"/>
        <v/>
      </c>
      <c r="BB256" s="445"/>
      <c r="BC256" s="563" t="str">
        <f t="shared" si="119"/>
        <v/>
      </c>
      <c r="BD256" s="563" t="str">
        <f t="shared" si="119"/>
        <v/>
      </c>
      <c r="BE256" s="563" t="str">
        <f t="shared" si="119"/>
        <v/>
      </c>
      <c r="BF256" s="563" t="str">
        <f t="shared" si="119"/>
        <v/>
      </c>
      <c r="BG256" s="563" t="str">
        <f t="shared" si="119"/>
        <v/>
      </c>
      <c r="BH256" s="563" t="str">
        <f t="shared" si="119"/>
        <v/>
      </c>
      <c r="BI256" s="563" t="str">
        <f t="shared" si="119"/>
        <v/>
      </c>
      <c r="BJ256" s="563" t="str">
        <f t="shared" si="119"/>
        <v/>
      </c>
      <c r="BK256" s="563" t="str">
        <f t="shared" si="119"/>
        <v/>
      </c>
      <c r="BL256" s="563" t="str">
        <f t="shared" si="119"/>
        <v/>
      </c>
      <c r="BM256" s="563" t="str">
        <f t="shared" si="119"/>
        <v/>
      </c>
      <c r="BN256" s="563" t="str">
        <f t="shared" si="111"/>
        <v/>
      </c>
      <c r="BO256" s="563" t="str">
        <f t="shared" si="111"/>
        <v/>
      </c>
      <c r="BP256" s="563" t="str">
        <f t="shared" si="111"/>
        <v/>
      </c>
      <c r="BQ256" s="563" t="str">
        <f t="shared" si="104"/>
        <v/>
      </c>
      <c r="BR256" s="563" t="str">
        <f t="shared" si="104"/>
        <v/>
      </c>
      <c r="BS256" s="563" t="str">
        <f t="shared" si="104"/>
        <v/>
      </c>
      <c r="BT256" s="563" t="str">
        <f t="shared" si="104"/>
        <v/>
      </c>
      <c r="BU256" s="563" t="str">
        <f t="shared" si="105"/>
        <v/>
      </c>
      <c r="BV256" s="563" t="str">
        <f t="shared" si="105"/>
        <v/>
      </c>
      <c r="BW256" s="563" t="str">
        <f t="shared" si="105"/>
        <v/>
      </c>
      <c r="BX256" s="563" t="str">
        <f t="shared" si="105"/>
        <v/>
      </c>
      <c r="BY256" s="563" t="str">
        <f t="shared" si="106"/>
        <v/>
      </c>
      <c r="BZ256" s="563" t="str">
        <f t="shared" si="106"/>
        <v/>
      </c>
      <c r="CA256" s="563" t="str">
        <f t="shared" si="106"/>
        <v/>
      </c>
      <c r="CB256" s="563" t="str">
        <f t="shared" si="106"/>
        <v/>
      </c>
      <c r="CC256" s="563" t="str">
        <f t="shared" si="107"/>
        <v/>
      </c>
      <c r="CD256" s="563" t="str">
        <f t="shared" si="107"/>
        <v/>
      </c>
      <c r="CE256" s="563" t="str">
        <f t="shared" si="107"/>
        <v/>
      </c>
      <c r="CF256" s="563" t="str">
        <f t="shared" si="107"/>
        <v/>
      </c>
      <c r="CG256" s="563" t="str">
        <f t="shared" si="119"/>
        <v/>
      </c>
      <c r="CH256" s="445"/>
      <c r="CI256" s="563" t="str">
        <f t="shared" si="118"/>
        <v/>
      </c>
      <c r="CJ256" s="563" t="str">
        <f t="shared" si="113"/>
        <v/>
      </c>
      <c r="CK256" s="563" t="str">
        <f t="shared" si="113"/>
        <v/>
      </c>
      <c r="CL256" s="563" t="str">
        <f t="shared" si="113"/>
        <v xml:space="preserve">
</v>
      </c>
      <c r="CM256" s="563" t="str">
        <f t="shared" si="113"/>
        <v xml:space="preserve">
</v>
      </c>
      <c r="CN256" s="563" t="str">
        <f t="shared" si="113"/>
        <v xml:space="preserve">
</v>
      </c>
      <c r="CO256" s="444"/>
      <c r="CP256" s="444"/>
      <c r="CQ256" s="444"/>
      <c r="CR256" s="444"/>
      <c r="CS256" s="444"/>
      <c r="CT256" s="444"/>
      <c r="CU256" s="444"/>
      <c r="CV256" s="444"/>
      <c r="CW256" s="444"/>
      <c r="CX256" s="444"/>
      <c r="CY256" s="444"/>
      <c r="CZ256" s="444"/>
      <c r="DA256" s="444"/>
      <c r="DB256" s="444"/>
      <c r="DC256" s="444"/>
      <c r="DD256" s="444"/>
      <c r="DE256" s="444"/>
      <c r="DF256" s="444"/>
      <c r="DG256" s="444"/>
      <c r="DH256" s="444"/>
      <c r="DI256" s="444"/>
      <c r="DJ256" s="444"/>
      <c r="DK256" s="444"/>
      <c r="DL256" s="444"/>
      <c r="DM256" s="444"/>
      <c r="DN256" s="444"/>
      <c r="DO256" s="444"/>
      <c r="DP256" s="444"/>
      <c r="DQ256" s="444"/>
      <c r="DR256" s="444"/>
      <c r="DS256" s="444"/>
      <c r="DT256" s="444"/>
      <c r="DU256" s="444"/>
      <c r="DV256" s="444"/>
      <c r="DW256" s="444"/>
      <c r="DX256" s="444"/>
      <c r="DY256" s="444"/>
      <c r="DZ256" s="444"/>
      <c r="EA256" s="444"/>
      <c r="EB256" s="444"/>
      <c r="EC256" s="444"/>
      <c r="ED256" s="444"/>
      <c r="EE256" s="444"/>
      <c r="EF256" s="444"/>
      <c r="EG256" s="444"/>
      <c r="EH256" s="444"/>
      <c r="EI256" s="444"/>
      <c r="EJ256" s="444"/>
      <c r="EK256" s="444"/>
      <c r="EL256" s="444"/>
      <c r="EM256" s="444"/>
      <c r="EN256" s="444"/>
      <c r="EO256" s="444"/>
      <c r="EP256" s="444"/>
      <c r="EQ256" s="444"/>
      <c r="ER256" s="444"/>
      <c r="ES256" s="444"/>
      <c r="ET256" s="444"/>
      <c r="EU256" s="444"/>
      <c r="EV256" s="444"/>
      <c r="EW256" s="444"/>
      <c r="EX256" s="444"/>
      <c r="EY256" s="444"/>
      <c r="EZ256" s="444"/>
      <c r="FA256" s="444"/>
      <c r="FB256" s="444"/>
    </row>
    <row r="257" spans="1:158" s="434" customFormat="1" ht="55.2" hidden="1" customHeight="1">
      <c r="A257" s="659"/>
      <c r="B257" s="520"/>
      <c r="C257" s="520"/>
      <c r="D257" s="519"/>
      <c r="E257" s="520"/>
      <c r="F257" s="520"/>
      <c r="G257" s="520"/>
      <c r="H257" s="520"/>
      <c r="I257" s="520"/>
      <c r="J257" s="520"/>
      <c r="K257" s="520"/>
      <c r="L257" s="520"/>
      <c r="M257" s="520"/>
      <c r="N257" s="520"/>
      <c r="O257" s="520"/>
      <c r="P257" s="520"/>
      <c r="Q257" s="520"/>
      <c r="R257" s="520"/>
      <c r="S257" s="520"/>
      <c r="T257" s="520"/>
      <c r="U257" s="520"/>
      <c r="V257" s="520"/>
      <c r="W257" s="520"/>
      <c r="X257" s="520"/>
      <c r="Y257" s="520"/>
      <c r="Z257" s="520"/>
      <c r="AA257" s="520"/>
      <c r="AB257" s="520"/>
      <c r="AC257" s="520"/>
      <c r="AD257" s="432"/>
      <c r="AE257" s="431"/>
      <c r="AF257" s="433"/>
      <c r="AG257" s="557" t="str">
        <f t="shared" si="91"/>
        <v/>
      </c>
      <c r="AH257" s="558" t="str">
        <f t="shared" si="92"/>
        <v/>
      </c>
      <c r="AI257" s="558" t="str">
        <f t="shared" si="93"/>
        <v/>
      </c>
      <c r="AJ257" s="558" t="str">
        <f t="shared" si="94"/>
        <v/>
      </c>
      <c r="AK257" s="558" t="str">
        <f t="shared" si="95"/>
        <v/>
      </c>
      <c r="AL257" s="558" t="str">
        <f t="shared" si="96"/>
        <v/>
      </c>
      <c r="AM257" s="558" t="str">
        <f t="shared" si="97"/>
        <v/>
      </c>
      <c r="AN257" s="558" t="str">
        <f t="shared" si="98"/>
        <v/>
      </c>
      <c r="AO257" s="557" t="str">
        <f t="shared" si="99"/>
        <v/>
      </c>
      <c r="AP257" s="557" t="str">
        <f t="shared" si="100"/>
        <v/>
      </c>
      <c r="AQ257" s="445"/>
      <c r="AR257" s="559" t="str">
        <f t="shared" si="101"/>
        <v/>
      </c>
      <c r="AS257" s="560" t="str">
        <f t="shared" si="116"/>
        <v/>
      </c>
      <c r="AT257" s="561" t="str">
        <f t="shared" si="102"/>
        <v/>
      </c>
      <c r="AU257" s="561" t="str">
        <f t="shared" si="103"/>
        <v/>
      </c>
      <c r="AV257" s="444"/>
      <c r="AW257" s="558" t="str">
        <f t="shared" si="108"/>
        <v/>
      </c>
      <c r="AX257" s="557" t="str">
        <f t="shared" si="109"/>
        <v/>
      </c>
      <c r="AY257" s="557" t="str">
        <f t="shared" si="110"/>
        <v/>
      </c>
      <c r="AZ257" s="444"/>
      <c r="BA257" s="562" t="str">
        <f t="shared" si="115"/>
        <v/>
      </c>
      <c r="BB257" s="445"/>
      <c r="BC257" s="563" t="str">
        <f t="shared" si="119"/>
        <v/>
      </c>
      <c r="BD257" s="563" t="str">
        <f t="shared" si="119"/>
        <v/>
      </c>
      <c r="BE257" s="563" t="str">
        <f t="shared" si="119"/>
        <v/>
      </c>
      <c r="BF257" s="563" t="str">
        <f t="shared" si="119"/>
        <v/>
      </c>
      <c r="BG257" s="563" t="str">
        <f t="shared" si="119"/>
        <v/>
      </c>
      <c r="BH257" s="563" t="str">
        <f t="shared" si="119"/>
        <v/>
      </c>
      <c r="BI257" s="563" t="str">
        <f t="shared" si="119"/>
        <v/>
      </c>
      <c r="BJ257" s="563" t="str">
        <f t="shared" si="119"/>
        <v/>
      </c>
      <c r="BK257" s="563" t="str">
        <f t="shared" si="119"/>
        <v/>
      </c>
      <c r="BL257" s="563" t="str">
        <f t="shared" si="119"/>
        <v/>
      </c>
      <c r="BM257" s="563" t="str">
        <f t="shared" si="119"/>
        <v/>
      </c>
      <c r="BN257" s="563" t="str">
        <f t="shared" si="111"/>
        <v/>
      </c>
      <c r="BO257" s="563" t="str">
        <f t="shared" si="111"/>
        <v/>
      </c>
      <c r="BP257" s="563" t="str">
        <f t="shared" si="111"/>
        <v/>
      </c>
      <c r="BQ257" s="563" t="str">
        <f t="shared" si="104"/>
        <v/>
      </c>
      <c r="BR257" s="563" t="str">
        <f t="shared" si="104"/>
        <v/>
      </c>
      <c r="BS257" s="563" t="str">
        <f t="shared" si="104"/>
        <v/>
      </c>
      <c r="BT257" s="563" t="str">
        <f t="shared" si="104"/>
        <v/>
      </c>
      <c r="BU257" s="563" t="str">
        <f t="shared" si="105"/>
        <v/>
      </c>
      <c r="BV257" s="563" t="str">
        <f t="shared" si="105"/>
        <v/>
      </c>
      <c r="BW257" s="563" t="str">
        <f t="shared" si="105"/>
        <v/>
      </c>
      <c r="BX257" s="563" t="str">
        <f t="shared" si="105"/>
        <v/>
      </c>
      <c r="BY257" s="563" t="str">
        <f t="shared" si="106"/>
        <v/>
      </c>
      <c r="BZ257" s="563" t="str">
        <f t="shared" si="106"/>
        <v/>
      </c>
      <c r="CA257" s="563" t="str">
        <f t="shared" si="106"/>
        <v/>
      </c>
      <c r="CB257" s="563" t="str">
        <f t="shared" si="106"/>
        <v/>
      </c>
      <c r="CC257" s="563" t="str">
        <f t="shared" si="107"/>
        <v/>
      </c>
      <c r="CD257" s="563" t="str">
        <f t="shared" si="107"/>
        <v/>
      </c>
      <c r="CE257" s="563" t="str">
        <f t="shared" si="107"/>
        <v/>
      </c>
      <c r="CF257" s="563" t="str">
        <f t="shared" si="107"/>
        <v/>
      </c>
      <c r="CG257" s="563" t="str">
        <f t="shared" si="119"/>
        <v/>
      </c>
      <c r="CH257" s="445"/>
      <c r="CI257" s="563" t="str">
        <f t="shared" si="118"/>
        <v/>
      </c>
      <c r="CJ257" s="563" t="str">
        <f t="shared" si="113"/>
        <v/>
      </c>
      <c r="CK257" s="563" t="str">
        <f t="shared" si="113"/>
        <v/>
      </c>
      <c r="CL257" s="563" t="str">
        <f t="shared" si="113"/>
        <v xml:space="preserve">
</v>
      </c>
      <c r="CM257" s="563" t="str">
        <f t="shared" si="113"/>
        <v xml:space="preserve">
</v>
      </c>
      <c r="CN257" s="563" t="str">
        <f t="shared" si="113"/>
        <v xml:space="preserve">
</v>
      </c>
      <c r="CO257" s="445"/>
      <c r="CP257" s="445"/>
      <c r="CQ257" s="445"/>
      <c r="CR257" s="445"/>
      <c r="CS257" s="445"/>
      <c r="CT257" s="445"/>
      <c r="CU257" s="445"/>
      <c r="CV257" s="445"/>
      <c r="CW257" s="445"/>
      <c r="CX257" s="445"/>
      <c r="CY257" s="445"/>
      <c r="CZ257" s="445"/>
      <c r="DA257" s="445"/>
      <c r="DB257" s="445"/>
      <c r="DC257" s="445"/>
      <c r="DD257" s="445"/>
      <c r="DE257" s="445"/>
      <c r="DF257" s="445"/>
      <c r="DG257" s="445"/>
      <c r="DH257" s="445"/>
      <c r="DI257" s="445"/>
      <c r="DJ257" s="445"/>
      <c r="DK257" s="445"/>
      <c r="DL257" s="445"/>
      <c r="DM257" s="445"/>
      <c r="DN257" s="445"/>
      <c r="DO257" s="445"/>
      <c r="DP257" s="445"/>
      <c r="DQ257" s="445"/>
      <c r="DR257" s="445"/>
      <c r="DS257" s="445"/>
      <c r="DT257" s="445"/>
      <c r="DU257" s="445"/>
      <c r="DV257" s="445"/>
      <c r="DW257" s="445"/>
      <c r="DX257" s="445"/>
      <c r="DY257" s="445"/>
      <c r="DZ257" s="445"/>
      <c r="EA257" s="445"/>
      <c r="EB257" s="445"/>
      <c r="EC257" s="445"/>
      <c r="ED257" s="445"/>
      <c r="EE257" s="445"/>
      <c r="EF257" s="445"/>
      <c r="EG257" s="445"/>
      <c r="EH257" s="445"/>
      <c r="EI257" s="445"/>
      <c r="EJ257" s="445"/>
      <c r="EK257" s="445"/>
      <c r="EL257" s="445"/>
      <c r="EM257" s="445"/>
      <c r="EN257" s="445"/>
      <c r="EO257" s="445"/>
      <c r="EP257" s="445"/>
      <c r="EQ257" s="445"/>
      <c r="ER257" s="445"/>
      <c r="ES257" s="445"/>
      <c r="ET257" s="445"/>
      <c r="EU257" s="445"/>
      <c r="EV257" s="445"/>
      <c r="EW257" s="445"/>
      <c r="EX257" s="445"/>
      <c r="EY257" s="445"/>
      <c r="EZ257" s="445"/>
      <c r="FA257" s="445"/>
      <c r="FB257" s="445"/>
    </row>
    <row r="258" spans="1:158" s="434" customFormat="1" ht="55.2" hidden="1" customHeight="1">
      <c r="A258" s="659"/>
      <c r="B258" s="520"/>
      <c r="C258" s="520"/>
      <c r="D258" s="519"/>
      <c r="E258" s="520"/>
      <c r="F258" s="520"/>
      <c r="G258" s="520"/>
      <c r="H258" s="520"/>
      <c r="I258" s="520"/>
      <c r="J258" s="520"/>
      <c r="K258" s="520"/>
      <c r="L258" s="520"/>
      <c r="M258" s="520"/>
      <c r="N258" s="520"/>
      <c r="O258" s="520"/>
      <c r="P258" s="520"/>
      <c r="Q258" s="520"/>
      <c r="R258" s="520"/>
      <c r="S258" s="520"/>
      <c r="T258" s="520"/>
      <c r="U258" s="520"/>
      <c r="V258" s="520"/>
      <c r="W258" s="520"/>
      <c r="X258" s="520"/>
      <c r="Y258" s="520"/>
      <c r="Z258" s="520"/>
      <c r="AA258" s="520"/>
      <c r="AB258" s="520"/>
      <c r="AC258" s="520"/>
      <c r="AD258" s="432"/>
      <c r="AE258" s="431"/>
      <c r="AF258" s="433"/>
      <c r="AG258" s="557" t="str">
        <f t="shared" si="91"/>
        <v/>
      </c>
      <c r="AH258" s="558" t="str">
        <f t="shared" si="92"/>
        <v/>
      </c>
      <c r="AI258" s="558" t="str">
        <f t="shared" si="93"/>
        <v/>
      </c>
      <c r="AJ258" s="558" t="str">
        <f t="shared" si="94"/>
        <v/>
      </c>
      <c r="AK258" s="558" t="str">
        <f t="shared" si="95"/>
        <v/>
      </c>
      <c r="AL258" s="558" t="str">
        <f t="shared" si="96"/>
        <v/>
      </c>
      <c r="AM258" s="558" t="str">
        <f t="shared" si="97"/>
        <v/>
      </c>
      <c r="AN258" s="558" t="str">
        <f t="shared" si="98"/>
        <v/>
      </c>
      <c r="AO258" s="557" t="str">
        <f t="shared" si="99"/>
        <v/>
      </c>
      <c r="AP258" s="557" t="str">
        <f t="shared" si="100"/>
        <v/>
      </c>
      <c r="AQ258" s="445"/>
      <c r="AR258" s="559" t="str">
        <f t="shared" si="101"/>
        <v/>
      </c>
      <c r="AS258" s="560" t="str">
        <f t="shared" si="116"/>
        <v/>
      </c>
      <c r="AT258" s="561" t="str">
        <f t="shared" si="102"/>
        <v/>
      </c>
      <c r="AU258" s="561" t="str">
        <f t="shared" si="103"/>
        <v/>
      </c>
      <c r="AV258" s="444"/>
      <c r="AW258" s="558" t="str">
        <f t="shared" si="108"/>
        <v/>
      </c>
      <c r="AX258" s="557" t="str">
        <f t="shared" si="109"/>
        <v/>
      </c>
      <c r="AY258" s="557" t="str">
        <f t="shared" si="110"/>
        <v/>
      </c>
      <c r="AZ258" s="444"/>
      <c r="BA258" s="562" t="str">
        <f t="shared" si="115"/>
        <v/>
      </c>
      <c r="BB258" s="445"/>
      <c r="BC258" s="563" t="str">
        <f t="shared" si="119"/>
        <v/>
      </c>
      <c r="BD258" s="563" t="str">
        <f t="shared" si="119"/>
        <v/>
      </c>
      <c r="BE258" s="563" t="str">
        <f t="shared" si="119"/>
        <v/>
      </c>
      <c r="BF258" s="563" t="str">
        <f t="shared" si="119"/>
        <v/>
      </c>
      <c r="BG258" s="563" t="str">
        <f t="shared" si="119"/>
        <v/>
      </c>
      <c r="BH258" s="563" t="str">
        <f t="shared" si="119"/>
        <v/>
      </c>
      <c r="BI258" s="563" t="str">
        <f t="shared" si="119"/>
        <v/>
      </c>
      <c r="BJ258" s="563" t="str">
        <f t="shared" si="119"/>
        <v/>
      </c>
      <c r="BK258" s="563" t="str">
        <f t="shared" si="119"/>
        <v/>
      </c>
      <c r="BL258" s="563" t="str">
        <f t="shared" si="119"/>
        <v/>
      </c>
      <c r="BM258" s="563" t="str">
        <f t="shared" si="119"/>
        <v/>
      </c>
      <c r="BN258" s="563" t="str">
        <f t="shared" si="111"/>
        <v/>
      </c>
      <c r="BO258" s="563" t="str">
        <f t="shared" si="111"/>
        <v/>
      </c>
      <c r="BP258" s="563" t="str">
        <f t="shared" si="111"/>
        <v/>
      </c>
      <c r="BQ258" s="563" t="str">
        <f t="shared" si="104"/>
        <v/>
      </c>
      <c r="BR258" s="563" t="str">
        <f t="shared" si="104"/>
        <v/>
      </c>
      <c r="BS258" s="563" t="str">
        <f t="shared" si="104"/>
        <v/>
      </c>
      <c r="BT258" s="563" t="str">
        <f t="shared" si="104"/>
        <v/>
      </c>
      <c r="BU258" s="563" t="str">
        <f t="shared" si="105"/>
        <v/>
      </c>
      <c r="BV258" s="563" t="str">
        <f t="shared" si="105"/>
        <v/>
      </c>
      <c r="BW258" s="563" t="str">
        <f t="shared" si="105"/>
        <v/>
      </c>
      <c r="BX258" s="563" t="str">
        <f t="shared" si="105"/>
        <v/>
      </c>
      <c r="BY258" s="563" t="str">
        <f t="shared" si="106"/>
        <v/>
      </c>
      <c r="BZ258" s="563" t="str">
        <f t="shared" si="106"/>
        <v/>
      </c>
      <c r="CA258" s="563" t="str">
        <f t="shared" si="106"/>
        <v/>
      </c>
      <c r="CB258" s="563" t="str">
        <f t="shared" si="106"/>
        <v/>
      </c>
      <c r="CC258" s="563" t="str">
        <f t="shared" si="107"/>
        <v/>
      </c>
      <c r="CD258" s="563" t="str">
        <f t="shared" si="107"/>
        <v/>
      </c>
      <c r="CE258" s="563" t="str">
        <f t="shared" si="107"/>
        <v/>
      </c>
      <c r="CF258" s="563" t="str">
        <f t="shared" si="107"/>
        <v/>
      </c>
      <c r="CG258" s="563" t="str">
        <f t="shared" si="119"/>
        <v/>
      </c>
      <c r="CH258" s="445"/>
      <c r="CI258" s="563" t="str">
        <f t="shared" si="118"/>
        <v/>
      </c>
      <c r="CJ258" s="563" t="str">
        <f t="shared" si="113"/>
        <v/>
      </c>
      <c r="CK258" s="563" t="str">
        <f t="shared" si="113"/>
        <v/>
      </c>
      <c r="CL258" s="563" t="str">
        <f t="shared" si="113"/>
        <v xml:space="preserve">
</v>
      </c>
      <c r="CM258" s="563" t="str">
        <f t="shared" si="113"/>
        <v xml:space="preserve">
</v>
      </c>
      <c r="CN258" s="563" t="str">
        <f t="shared" si="113"/>
        <v xml:space="preserve">
</v>
      </c>
      <c r="CO258" s="445"/>
      <c r="CP258" s="445"/>
      <c r="CQ258" s="445"/>
      <c r="CR258" s="445"/>
      <c r="CS258" s="445"/>
      <c r="CT258" s="445"/>
      <c r="CU258" s="445"/>
      <c r="CV258" s="445"/>
      <c r="CW258" s="445"/>
      <c r="CX258" s="445"/>
      <c r="CY258" s="445"/>
      <c r="CZ258" s="445"/>
      <c r="DA258" s="445"/>
      <c r="DB258" s="445"/>
      <c r="DC258" s="445"/>
      <c r="DD258" s="445"/>
      <c r="DE258" s="445"/>
      <c r="DF258" s="445"/>
      <c r="DG258" s="445"/>
      <c r="DH258" s="445"/>
      <c r="DI258" s="445"/>
      <c r="DJ258" s="445"/>
      <c r="DK258" s="445"/>
      <c r="DL258" s="445"/>
      <c r="DM258" s="445"/>
      <c r="DN258" s="445"/>
      <c r="DO258" s="445"/>
      <c r="DP258" s="445"/>
      <c r="DQ258" s="445"/>
      <c r="DR258" s="445"/>
      <c r="DS258" s="445"/>
      <c r="DT258" s="445"/>
      <c r="DU258" s="445"/>
      <c r="DV258" s="445"/>
      <c r="DW258" s="445"/>
      <c r="DX258" s="445"/>
      <c r="DY258" s="445"/>
      <c r="DZ258" s="445"/>
      <c r="EA258" s="445"/>
      <c r="EB258" s="445"/>
      <c r="EC258" s="445"/>
      <c r="ED258" s="445"/>
      <c r="EE258" s="445"/>
      <c r="EF258" s="445"/>
      <c r="EG258" s="445"/>
      <c r="EH258" s="445"/>
      <c r="EI258" s="445"/>
      <c r="EJ258" s="445"/>
      <c r="EK258" s="445"/>
      <c r="EL258" s="445"/>
      <c r="EM258" s="445"/>
      <c r="EN258" s="445"/>
      <c r="EO258" s="445"/>
      <c r="EP258" s="445"/>
      <c r="EQ258" s="445"/>
      <c r="ER258" s="445"/>
      <c r="ES258" s="445"/>
      <c r="ET258" s="445"/>
      <c r="EU258" s="445"/>
      <c r="EV258" s="445"/>
      <c r="EW258" s="445"/>
      <c r="EX258" s="445"/>
      <c r="EY258" s="445"/>
      <c r="EZ258" s="445"/>
      <c r="FA258" s="445"/>
      <c r="FB258" s="445"/>
    </row>
    <row r="259" spans="1:158" s="434" customFormat="1" ht="55.2" hidden="1" customHeight="1">
      <c r="A259" s="659"/>
      <c r="B259" s="520"/>
      <c r="C259" s="520"/>
      <c r="D259" s="519"/>
      <c r="E259" s="520"/>
      <c r="F259" s="520"/>
      <c r="G259" s="520"/>
      <c r="H259" s="520"/>
      <c r="I259" s="520"/>
      <c r="J259" s="520"/>
      <c r="K259" s="520"/>
      <c r="L259" s="520"/>
      <c r="M259" s="520"/>
      <c r="N259" s="520"/>
      <c r="O259" s="520"/>
      <c r="P259" s="520"/>
      <c r="Q259" s="520"/>
      <c r="R259" s="520"/>
      <c r="S259" s="520"/>
      <c r="T259" s="520"/>
      <c r="U259" s="520"/>
      <c r="V259" s="520"/>
      <c r="W259" s="520"/>
      <c r="X259" s="520"/>
      <c r="Y259" s="520"/>
      <c r="Z259" s="520"/>
      <c r="AA259" s="520"/>
      <c r="AB259" s="520"/>
      <c r="AC259" s="520"/>
      <c r="AD259" s="432"/>
      <c r="AE259" s="431"/>
      <c r="AF259" s="433"/>
      <c r="AG259" s="557" t="str">
        <f t="shared" si="91"/>
        <v/>
      </c>
      <c r="AH259" s="558" t="str">
        <f t="shared" si="92"/>
        <v/>
      </c>
      <c r="AI259" s="558" t="str">
        <f t="shared" si="93"/>
        <v/>
      </c>
      <c r="AJ259" s="558" t="str">
        <f t="shared" si="94"/>
        <v/>
      </c>
      <c r="AK259" s="558" t="str">
        <f t="shared" si="95"/>
        <v/>
      </c>
      <c r="AL259" s="558" t="str">
        <f t="shared" si="96"/>
        <v/>
      </c>
      <c r="AM259" s="558" t="str">
        <f t="shared" si="97"/>
        <v/>
      </c>
      <c r="AN259" s="558" t="str">
        <f t="shared" si="98"/>
        <v/>
      </c>
      <c r="AO259" s="557" t="str">
        <f t="shared" si="99"/>
        <v/>
      </c>
      <c r="AP259" s="557" t="str">
        <f t="shared" si="100"/>
        <v/>
      </c>
      <c r="AQ259" s="445"/>
      <c r="AR259" s="559" t="str">
        <f t="shared" si="101"/>
        <v/>
      </c>
      <c r="AS259" s="560" t="str">
        <f t="shared" si="116"/>
        <v/>
      </c>
      <c r="AT259" s="561" t="str">
        <f t="shared" si="102"/>
        <v/>
      </c>
      <c r="AU259" s="561" t="str">
        <f t="shared" si="103"/>
        <v/>
      </c>
      <c r="AV259" s="444"/>
      <c r="AW259" s="558" t="str">
        <f t="shared" si="108"/>
        <v/>
      </c>
      <c r="AX259" s="557" t="str">
        <f t="shared" si="109"/>
        <v/>
      </c>
      <c r="AY259" s="557" t="str">
        <f t="shared" si="110"/>
        <v/>
      </c>
      <c r="AZ259" s="444"/>
      <c r="BA259" s="562" t="str">
        <f t="shared" si="115"/>
        <v/>
      </c>
      <c r="BB259" s="445"/>
      <c r="BC259" s="563" t="str">
        <f t="shared" si="119"/>
        <v/>
      </c>
      <c r="BD259" s="563" t="str">
        <f t="shared" si="119"/>
        <v/>
      </c>
      <c r="BE259" s="563" t="str">
        <f t="shared" si="119"/>
        <v/>
      </c>
      <c r="BF259" s="563" t="str">
        <f t="shared" si="119"/>
        <v/>
      </c>
      <c r="BG259" s="563" t="str">
        <f t="shared" si="119"/>
        <v/>
      </c>
      <c r="BH259" s="563" t="str">
        <f t="shared" si="119"/>
        <v/>
      </c>
      <c r="BI259" s="563" t="str">
        <f t="shared" si="119"/>
        <v/>
      </c>
      <c r="BJ259" s="563" t="str">
        <f t="shared" si="119"/>
        <v/>
      </c>
      <c r="BK259" s="563" t="str">
        <f t="shared" si="119"/>
        <v/>
      </c>
      <c r="BL259" s="563" t="str">
        <f t="shared" si="119"/>
        <v/>
      </c>
      <c r="BM259" s="563" t="str">
        <f t="shared" si="119"/>
        <v/>
      </c>
      <c r="BN259" s="563" t="str">
        <f t="shared" si="111"/>
        <v/>
      </c>
      <c r="BO259" s="563" t="str">
        <f t="shared" si="111"/>
        <v/>
      </c>
      <c r="BP259" s="563" t="str">
        <f t="shared" si="111"/>
        <v/>
      </c>
      <c r="BQ259" s="563" t="str">
        <f t="shared" si="104"/>
        <v/>
      </c>
      <c r="BR259" s="563" t="str">
        <f t="shared" si="104"/>
        <v/>
      </c>
      <c r="BS259" s="563" t="str">
        <f t="shared" si="104"/>
        <v/>
      </c>
      <c r="BT259" s="563" t="str">
        <f t="shared" si="104"/>
        <v/>
      </c>
      <c r="BU259" s="563" t="str">
        <f t="shared" si="105"/>
        <v/>
      </c>
      <c r="BV259" s="563" t="str">
        <f t="shared" si="105"/>
        <v/>
      </c>
      <c r="BW259" s="563" t="str">
        <f t="shared" si="105"/>
        <v/>
      </c>
      <c r="BX259" s="563" t="str">
        <f t="shared" si="105"/>
        <v/>
      </c>
      <c r="BY259" s="563" t="str">
        <f t="shared" si="106"/>
        <v/>
      </c>
      <c r="BZ259" s="563" t="str">
        <f t="shared" si="106"/>
        <v/>
      </c>
      <c r="CA259" s="563" t="str">
        <f t="shared" si="106"/>
        <v/>
      </c>
      <c r="CB259" s="563" t="str">
        <f t="shared" si="106"/>
        <v/>
      </c>
      <c r="CC259" s="563" t="str">
        <f t="shared" si="107"/>
        <v/>
      </c>
      <c r="CD259" s="563" t="str">
        <f t="shared" si="107"/>
        <v/>
      </c>
      <c r="CE259" s="563" t="str">
        <f t="shared" si="107"/>
        <v/>
      </c>
      <c r="CF259" s="563" t="str">
        <f t="shared" si="107"/>
        <v/>
      </c>
      <c r="CG259" s="563" t="str">
        <f t="shared" si="119"/>
        <v/>
      </c>
      <c r="CH259" s="445"/>
      <c r="CI259" s="563" t="str">
        <f t="shared" si="118"/>
        <v/>
      </c>
      <c r="CJ259" s="563" t="str">
        <f t="shared" si="113"/>
        <v/>
      </c>
      <c r="CK259" s="563" t="str">
        <f t="shared" si="113"/>
        <v/>
      </c>
      <c r="CL259" s="563" t="str">
        <f t="shared" si="113"/>
        <v xml:space="preserve">
</v>
      </c>
      <c r="CM259" s="563" t="str">
        <f t="shared" si="113"/>
        <v xml:space="preserve">
</v>
      </c>
      <c r="CN259" s="563" t="str">
        <f t="shared" si="113"/>
        <v xml:space="preserve">
</v>
      </c>
      <c r="CO259" s="445"/>
      <c r="CP259" s="445"/>
      <c r="CQ259" s="445"/>
      <c r="CR259" s="445"/>
      <c r="CS259" s="445"/>
      <c r="CT259" s="445"/>
      <c r="CU259" s="445"/>
      <c r="CV259" s="445"/>
      <c r="CW259" s="445"/>
      <c r="CX259" s="445"/>
      <c r="CY259" s="445"/>
      <c r="CZ259" s="445"/>
      <c r="DA259" s="445"/>
      <c r="DB259" s="445"/>
      <c r="DC259" s="445"/>
      <c r="DD259" s="445"/>
      <c r="DE259" s="445"/>
      <c r="DF259" s="445"/>
      <c r="DG259" s="445"/>
      <c r="DH259" s="445"/>
      <c r="DI259" s="445"/>
      <c r="DJ259" s="445"/>
      <c r="DK259" s="445"/>
      <c r="DL259" s="445"/>
      <c r="DM259" s="445"/>
      <c r="DN259" s="445"/>
      <c r="DO259" s="445"/>
      <c r="DP259" s="445"/>
      <c r="DQ259" s="445"/>
      <c r="DR259" s="445"/>
      <c r="DS259" s="445"/>
      <c r="DT259" s="445"/>
      <c r="DU259" s="445"/>
      <c r="DV259" s="445"/>
      <c r="DW259" s="445"/>
      <c r="DX259" s="445"/>
      <c r="DY259" s="445"/>
      <c r="DZ259" s="445"/>
      <c r="EA259" s="445"/>
      <c r="EB259" s="445"/>
      <c r="EC259" s="445"/>
      <c r="ED259" s="445"/>
      <c r="EE259" s="445"/>
      <c r="EF259" s="445"/>
      <c r="EG259" s="445"/>
      <c r="EH259" s="445"/>
      <c r="EI259" s="445"/>
      <c r="EJ259" s="445"/>
      <c r="EK259" s="445"/>
      <c r="EL259" s="445"/>
      <c r="EM259" s="445"/>
      <c r="EN259" s="445"/>
      <c r="EO259" s="445"/>
      <c r="EP259" s="445"/>
      <c r="EQ259" s="445"/>
      <c r="ER259" s="445"/>
      <c r="ES259" s="445"/>
      <c r="ET259" s="445"/>
      <c r="EU259" s="445"/>
      <c r="EV259" s="445"/>
      <c r="EW259" s="445"/>
      <c r="EX259" s="445"/>
      <c r="EY259" s="445"/>
      <c r="EZ259" s="445"/>
      <c r="FA259" s="445"/>
      <c r="FB259" s="445"/>
    </row>
    <row r="260" spans="1:158" s="434" customFormat="1" ht="55.2" hidden="1" customHeight="1">
      <c r="A260" s="659"/>
      <c r="B260" s="520"/>
      <c r="C260" s="520"/>
      <c r="D260" s="519"/>
      <c r="E260" s="520"/>
      <c r="F260" s="520"/>
      <c r="G260" s="520"/>
      <c r="H260" s="520"/>
      <c r="I260" s="520"/>
      <c r="J260" s="520"/>
      <c r="K260" s="520"/>
      <c r="L260" s="520"/>
      <c r="M260" s="520"/>
      <c r="N260" s="520"/>
      <c r="O260" s="520"/>
      <c r="P260" s="520"/>
      <c r="Q260" s="520"/>
      <c r="R260" s="520"/>
      <c r="S260" s="520"/>
      <c r="T260" s="520"/>
      <c r="U260" s="520"/>
      <c r="V260" s="520"/>
      <c r="W260" s="520"/>
      <c r="X260" s="520"/>
      <c r="Y260" s="520"/>
      <c r="Z260" s="520"/>
      <c r="AA260" s="520"/>
      <c r="AB260" s="520"/>
      <c r="AC260" s="520"/>
      <c r="AD260" s="432"/>
      <c r="AE260" s="431"/>
      <c r="AF260" s="433"/>
      <c r="AG260" s="557" t="str">
        <f t="shared" si="91"/>
        <v/>
      </c>
      <c r="AH260" s="558" t="str">
        <f t="shared" si="92"/>
        <v/>
      </c>
      <c r="AI260" s="558" t="str">
        <f t="shared" si="93"/>
        <v/>
      </c>
      <c r="AJ260" s="558" t="str">
        <f t="shared" si="94"/>
        <v/>
      </c>
      <c r="AK260" s="558" t="str">
        <f t="shared" si="95"/>
        <v/>
      </c>
      <c r="AL260" s="558" t="str">
        <f t="shared" si="96"/>
        <v/>
      </c>
      <c r="AM260" s="558" t="str">
        <f t="shared" si="97"/>
        <v/>
      </c>
      <c r="AN260" s="558" t="str">
        <f t="shared" si="98"/>
        <v/>
      </c>
      <c r="AO260" s="557" t="str">
        <f t="shared" si="99"/>
        <v/>
      </c>
      <c r="AP260" s="557" t="str">
        <f t="shared" si="100"/>
        <v/>
      </c>
      <c r="AQ260" s="445"/>
      <c r="AR260" s="559" t="str">
        <f t="shared" si="101"/>
        <v/>
      </c>
      <c r="AS260" s="560" t="str">
        <f t="shared" si="116"/>
        <v/>
      </c>
      <c r="AT260" s="561" t="str">
        <f t="shared" si="102"/>
        <v/>
      </c>
      <c r="AU260" s="561" t="str">
        <f t="shared" si="103"/>
        <v/>
      </c>
      <c r="AV260" s="444"/>
      <c r="AW260" s="558" t="str">
        <f t="shared" si="108"/>
        <v/>
      </c>
      <c r="AX260" s="557" t="str">
        <f t="shared" si="109"/>
        <v/>
      </c>
      <c r="AY260" s="557" t="str">
        <f t="shared" si="110"/>
        <v/>
      </c>
      <c r="AZ260" s="444"/>
      <c r="BA260" s="562" t="str">
        <f t="shared" si="115"/>
        <v/>
      </c>
      <c r="BB260" s="445"/>
      <c r="BC260" s="563" t="str">
        <f t="shared" si="119"/>
        <v/>
      </c>
      <c r="BD260" s="563" t="str">
        <f t="shared" si="119"/>
        <v/>
      </c>
      <c r="BE260" s="563" t="str">
        <f t="shared" si="119"/>
        <v/>
      </c>
      <c r="BF260" s="563" t="str">
        <f t="shared" si="119"/>
        <v/>
      </c>
      <c r="BG260" s="563" t="str">
        <f t="shared" si="119"/>
        <v/>
      </c>
      <c r="BH260" s="563" t="str">
        <f t="shared" si="119"/>
        <v/>
      </c>
      <c r="BI260" s="563" t="str">
        <f t="shared" si="119"/>
        <v/>
      </c>
      <c r="BJ260" s="563" t="str">
        <f t="shared" si="119"/>
        <v/>
      </c>
      <c r="BK260" s="563" t="str">
        <f t="shared" si="119"/>
        <v/>
      </c>
      <c r="BL260" s="563" t="str">
        <f t="shared" si="119"/>
        <v/>
      </c>
      <c r="BM260" s="563" t="str">
        <f t="shared" si="119"/>
        <v/>
      </c>
      <c r="BN260" s="563" t="str">
        <f t="shared" si="111"/>
        <v/>
      </c>
      <c r="BO260" s="563" t="str">
        <f t="shared" si="111"/>
        <v/>
      </c>
      <c r="BP260" s="563" t="str">
        <f t="shared" si="111"/>
        <v/>
      </c>
      <c r="BQ260" s="563" t="str">
        <f t="shared" si="104"/>
        <v/>
      </c>
      <c r="BR260" s="563" t="str">
        <f t="shared" si="104"/>
        <v/>
      </c>
      <c r="BS260" s="563" t="str">
        <f t="shared" si="104"/>
        <v/>
      </c>
      <c r="BT260" s="563" t="str">
        <f t="shared" si="104"/>
        <v/>
      </c>
      <c r="BU260" s="563" t="str">
        <f t="shared" si="105"/>
        <v/>
      </c>
      <c r="BV260" s="563" t="str">
        <f t="shared" si="105"/>
        <v/>
      </c>
      <c r="BW260" s="563" t="str">
        <f t="shared" si="105"/>
        <v/>
      </c>
      <c r="BX260" s="563" t="str">
        <f t="shared" si="105"/>
        <v/>
      </c>
      <c r="BY260" s="563" t="str">
        <f t="shared" si="106"/>
        <v/>
      </c>
      <c r="BZ260" s="563" t="str">
        <f t="shared" si="106"/>
        <v/>
      </c>
      <c r="CA260" s="563" t="str">
        <f t="shared" si="106"/>
        <v/>
      </c>
      <c r="CB260" s="563" t="str">
        <f t="shared" si="106"/>
        <v/>
      </c>
      <c r="CC260" s="563" t="str">
        <f t="shared" si="107"/>
        <v/>
      </c>
      <c r="CD260" s="563" t="str">
        <f t="shared" si="107"/>
        <v/>
      </c>
      <c r="CE260" s="563" t="str">
        <f t="shared" si="107"/>
        <v/>
      </c>
      <c r="CF260" s="563" t="str">
        <f t="shared" si="107"/>
        <v/>
      </c>
      <c r="CG260" s="563" t="str">
        <f t="shared" si="119"/>
        <v/>
      </c>
      <c r="CH260" s="445"/>
      <c r="CI260" s="563" t="str">
        <f t="shared" si="118"/>
        <v/>
      </c>
      <c r="CJ260" s="563" t="str">
        <f t="shared" si="113"/>
        <v/>
      </c>
      <c r="CK260" s="563" t="str">
        <f t="shared" si="113"/>
        <v/>
      </c>
      <c r="CL260" s="563" t="str">
        <f t="shared" ref="CJ260:CN311" si="120">IF(CL$10=$BA260,IF($AB260="","","Complaint: "&amp;$AB260)&amp;CHAR(10)&amp;IF($AC260="","","Action Taken: "&amp;$AC260),"")</f>
        <v xml:space="preserve">
</v>
      </c>
      <c r="CM260" s="563" t="str">
        <f t="shared" si="120"/>
        <v xml:space="preserve">
</v>
      </c>
      <c r="CN260" s="563" t="str">
        <f t="shared" si="120"/>
        <v xml:space="preserve">
</v>
      </c>
      <c r="CO260" s="445"/>
      <c r="CP260" s="445"/>
      <c r="CQ260" s="445"/>
      <c r="CR260" s="445"/>
      <c r="CS260" s="445"/>
      <c r="CT260" s="445"/>
      <c r="CU260" s="445"/>
      <c r="CV260" s="445"/>
      <c r="CW260" s="445"/>
      <c r="CX260" s="445"/>
      <c r="CY260" s="445"/>
      <c r="CZ260" s="445"/>
      <c r="DA260" s="445"/>
      <c r="DB260" s="445"/>
      <c r="DC260" s="445"/>
      <c r="DD260" s="445"/>
      <c r="DE260" s="445"/>
      <c r="DF260" s="445"/>
      <c r="DG260" s="445"/>
      <c r="DH260" s="445"/>
      <c r="DI260" s="445"/>
      <c r="DJ260" s="445"/>
      <c r="DK260" s="445"/>
      <c r="DL260" s="445"/>
      <c r="DM260" s="445"/>
      <c r="DN260" s="445"/>
      <c r="DO260" s="445"/>
      <c r="DP260" s="445"/>
      <c r="DQ260" s="445"/>
      <c r="DR260" s="445"/>
      <c r="DS260" s="445"/>
      <c r="DT260" s="445"/>
      <c r="DU260" s="445"/>
      <c r="DV260" s="445"/>
      <c r="DW260" s="445"/>
      <c r="DX260" s="445"/>
      <c r="DY260" s="445"/>
      <c r="DZ260" s="445"/>
      <c r="EA260" s="445"/>
      <c r="EB260" s="445"/>
      <c r="EC260" s="445"/>
      <c r="ED260" s="445"/>
      <c r="EE260" s="445"/>
      <c r="EF260" s="445"/>
      <c r="EG260" s="445"/>
      <c r="EH260" s="445"/>
      <c r="EI260" s="445"/>
      <c r="EJ260" s="445"/>
      <c r="EK260" s="445"/>
      <c r="EL260" s="445"/>
      <c r="EM260" s="445"/>
      <c r="EN260" s="445"/>
      <c r="EO260" s="445"/>
      <c r="EP260" s="445"/>
      <c r="EQ260" s="445"/>
      <c r="ER260" s="445"/>
      <c r="ES260" s="445"/>
      <c r="ET260" s="445"/>
      <c r="EU260" s="445"/>
      <c r="EV260" s="445"/>
      <c r="EW260" s="445"/>
      <c r="EX260" s="445"/>
      <c r="EY260" s="445"/>
      <c r="EZ260" s="445"/>
      <c r="FA260" s="445"/>
      <c r="FB260" s="445"/>
    </row>
    <row r="261" spans="1:158" s="463" customFormat="1" ht="55.2" hidden="1" customHeight="1">
      <c r="A261" s="659"/>
      <c r="B261" s="520"/>
      <c r="C261" s="520"/>
      <c r="D261" s="519"/>
      <c r="E261" s="520"/>
      <c r="F261" s="520"/>
      <c r="G261" s="520"/>
      <c r="H261" s="520"/>
      <c r="I261" s="520"/>
      <c r="J261" s="520"/>
      <c r="K261" s="520"/>
      <c r="L261" s="520"/>
      <c r="M261" s="520"/>
      <c r="N261" s="520"/>
      <c r="O261" s="520"/>
      <c r="P261" s="520"/>
      <c r="Q261" s="520"/>
      <c r="R261" s="520"/>
      <c r="S261" s="520"/>
      <c r="T261" s="520"/>
      <c r="U261" s="520"/>
      <c r="V261" s="520"/>
      <c r="W261" s="520"/>
      <c r="X261" s="520"/>
      <c r="Y261" s="520"/>
      <c r="Z261" s="520"/>
      <c r="AA261" s="520"/>
      <c r="AB261" s="520"/>
      <c r="AC261" s="520"/>
      <c r="AD261" s="432"/>
      <c r="AE261" s="431"/>
      <c r="AF261" s="433"/>
      <c r="AG261" s="557" t="str">
        <f t="shared" si="91"/>
        <v/>
      </c>
      <c r="AH261" s="558" t="str">
        <f t="shared" si="92"/>
        <v/>
      </c>
      <c r="AI261" s="558" t="str">
        <f t="shared" si="93"/>
        <v/>
      </c>
      <c r="AJ261" s="558" t="str">
        <f t="shared" si="94"/>
        <v/>
      </c>
      <c r="AK261" s="558" t="str">
        <f t="shared" si="95"/>
        <v/>
      </c>
      <c r="AL261" s="558" t="str">
        <f t="shared" si="96"/>
        <v/>
      </c>
      <c r="AM261" s="558" t="str">
        <f t="shared" si="97"/>
        <v/>
      </c>
      <c r="AN261" s="558" t="str">
        <f t="shared" si="98"/>
        <v/>
      </c>
      <c r="AO261" s="557" t="str">
        <f t="shared" si="99"/>
        <v/>
      </c>
      <c r="AP261" s="557" t="str">
        <f t="shared" si="100"/>
        <v/>
      </c>
      <c r="AQ261" s="445"/>
      <c r="AR261" s="559" t="str">
        <f t="shared" si="101"/>
        <v/>
      </c>
      <c r="AS261" s="560" t="str">
        <f t="shared" si="116"/>
        <v/>
      </c>
      <c r="AT261" s="561" t="str">
        <f t="shared" si="102"/>
        <v/>
      </c>
      <c r="AU261" s="561" t="str">
        <f t="shared" si="103"/>
        <v/>
      </c>
      <c r="AV261" s="444"/>
      <c r="AW261" s="558" t="str">
        <f t="shared" si="108"/>
        <v/>
      </c>
      <c r="AX261" s="557" t="str">
        <f t="shared" si="109"/>
        <v/>
      </c>
      <c r="AY261" s="557" t="str">
        <f t="shared" si="110"/>
        <v/>
      </c>
      <c r="AZ261" s="444"/>
      <c r="BA261" s="562" t="str">
        <f t="shared" si="115"/>
        <v/>
      </c>
      <c r="BB261" s="445"/>
      <c r="BC261" s="563" t="str">
        <f t="shared" si="119"/>
        <v/>
      </c>
      <c r="BD261" s="563" t="str">
        <f t="shared" si="119"/>
        <v/>
      </c>
      <c r="BE261" s="563" t="str">
        <f t="shared" si="119"/>
        <v/>
      </c>
      <c r="BF261" s="563" t="str">
        <f t="shared" si="119"/>
        <v/>
      </c>
      <c r="BG261" s="563" t="str">
        <f t="shared" si="119"/>
        <v/>
      </c>
      <c r="BH261" s="563" t="str">
        <f t="shared" si="119"/>
        <v/>
      </c>
      <c r="BI261" s="563" t="str">
        <f t="shared" si="119"/>
        <v/>
      </c>
      <c r="BJ261" s="563" t="str">
        <f t="shared" si="119"/>
        <v/>
      </c>
      <c r="BK261" s="563" t="str">
        <f t="shared" si="119"/>
        <v/>
      </c>
      <c r="BL261" s="563" t="str">
        <f t="shared" si="119"/>
        <v/>
      </c>
      <c r="BM261" s="563" t="str">
        <f t="shared" si="119"/>
        <v/>
      </c>
      <c r="BN261" s="563" t="str">
        <f t="shared" si="111"/>
        <v/>
      </c>
      <c r="BO261" s="563" t="str">
        <f t="shared" si="111"/>
        <v/>
      </c>
      <c r="BP261" s="563" t="str">
        <f t="shared" si="111"/>
        <v/>
      </c>
      <c r="BQ261" s="563" t="str">
        <f t="shared" si="104"/>
        <v/>
      </c>
      <c r="BR261" s="563" t="str">
        <f t="shared" si="104"/>
        <v/>
      </c>
      <c r="BS261" s="563" t="str">
        <f t="shared" si="104"/>
        <v/>
      </c>
      <c r="BT261" s="563" t="str">
        <f t="shared" si="104"/>
        <v/>
      </c>
      <c r="BU261" s="563" t="str">
        <f t="shared" si="105"/>
        <v/>
      </c>
      <c r="BV261" s="563" t="str">
        <f t="shared" si="105"/>
        <v/>
      </c>
      <c r="BW261" s="563" t="str">
        <f t="shared" si="105"/>
        <v/>
      </c>
      <c r="BX261" s="563" t="str">
        <f t="shared" si="105"/>
        <v/>
      </c>
      <c r="BY261" s="563" t="str">
        <f t="shared" si="106"/>
        <v/>
      </c>
      <c r="BZ261" s="563" t="str">
        <f t="shared" si="106"/>
        <v/>
      </c>
      <c r="CA261" s="563" t="str">
        <f t="shared" si="106"/>
        <v/>
      </c>
      <c r="CB261" s="563" t="str">
        <f t="shared" si="106"/>
        <v/>
      </c>
      <c r="CC261" s="563" t="str">
        <f t="shared" si="107"/>
        <v/>
      </c>
      <c r="CD261" s="563" t="str">
        <f t="shared" si="107"/>
        <v/>
      </c>
      <c r="CE261" s="563" t="str">
        <f t="shared" si="107"/>
        <v/>
      </c>
      <c r="CF261" s="563" t="str">
        <f t="shared" si="107"/>
        <v/>
      </c>
      <c r="CG261" s="563" t="str">
        <f t="shared" si="119"/>
        <v/>
      </c>
      <c r="CH261" s="445"/>
      <c r="CI261" s="563" t="str">
        <f t="shared" si="118"/>
        <v/>
      </c>
      <c r="CJ261" s="563" t="str">
        <f t="shared" si="120"/>
        <v/>
      </c>
      <c r="CK261" s="563" t="str">
        <f t="shared" si="120"/>
        <v/>
      </c>
      <c r="CL261" s="563" t="str">
        <f t="shared" si="120"/>
        <v xml:space="preserve">
</v>
      </c>
      <c r="CM261" s="563" t="str">
        <f t="shared" si="120"/>
        <v xml:space="preserve">
</v>
      </c>
      <c r="CN261" s="563" t="str">
        <f t="shared" si="120"/>
        <v xml:space="preserve">
</v>
      </c>
      <c r="CO261" s="444"/>
      <c r="CP261" s="444"/>
      <c r="CQ261" s="444"/>
      <c r="CR261" s="444"/>
      <c r="CS261" s="444"/>
      <c r="CT261" s="444"/>
      <c r="CU261" s="444"/>
      <c r="CV261" s="444"/>
      <c r="CW261" s="444"/>
      <c r="CX261" s="444"/>
      <c r="CY261" s="444"/>
      <c r="CZ261" s="444"/>
      <c r="DA261" s="444"/>
      <c r="DB261" s="444"/>
      <c r="DC261" s="444"/>
      <c r="DD261" s="444"/>
      <c r="DE261" s="444"/>
      <c r="DF261" s="444"/>
      <c r="DG261" s="444"/>
      <c r="DH261" s="444"/>
      <c r="DI261" s="444"/>
      <c r="DJ261" s="444"/>
      <c r="DK261" s="444"/>
      <c r="DL261" s="444"/>
      <c r="DM261" s="444"/>
      <c r="DN261" s="444"/>
      <c r="DO261" s="444"/>
      <c r="DP261" s="444"/>
      <c r="DQ261" s="444"/>
      <c r="DR261" s="444"/>
      <c r="DS261" s="444"/>
      <c r="DT261" s="444"/>
      <c r="DU261" s="444"/>
      <c r="DV261" s="444"/>
      <c r="DW261" s="444"/>
      <c r="DX261" s="444"/>
      <c r="DY261" s="444"/>
      <c r="DZ261" s="444"/>
      <c r="EA261" s="444"/>
      <c r="EB261" s="444"/>
      <c r="EC261" s="444"/>
      <c r="ED261" s="444"/>
      <c r="EE261" s="444"/>
      <c r="EF261" s="444"/>
      <c r="EG261" s="444"/>
      <c r="EH261" s="444"/>
      <c r="EI261" s="444"/>
      <c r="EJ261" s="444"/>
      <c r="EK261" s="444"/>
      <c r="EL261" s="444"/>
      <c r="EM261" s="444"/>
      <c r="EN261" s="444"/>
      <c r="EO261" s="444"/>
      <c r="EP261" s="444"/>
      <c r="EQ261" s="444"/>
      <c r="ER261" s="444"/>
      <c r="ES261" s="444"/>
      <c r="ET261" s="444"/>
      <c r="EU261" s="444"/>
      <c r="EV261" s="444"/>
      <c r="EW261" s="444"/>
      <c r="EX261" s="444"/>
      <c r="EY261" s="444"/>
      <c r="EZ261" s="444"/>
      <c r="FA261" s="444"/>
      <c r="FB261" s="444"/>
    </row>
    <row r="262" spans="1:158" s="463" customFormat="1" ht="55.2" hidden="1" customHeight="1">
      <c r="A262" s="659"/>
      <c r="B262" s="520"/>
      <c r="C262" s="520"/>
      <c r="D262" s="519"/>
      <c r="E262" s="520"/>
      <c r="F262" s="520"/>
      <c r="G262" s="520"/>
      <c r="H262" s="520"/>
      <c r="I262" s="520"/>
      <c r="J262" s="520"/>
      <c r="K262" s="520"/>
      <c r="L262" s="520"/>
      <c r="M262" s="520"/>
      <c r="N262" s="520"/>
      <c r="O262" s="520"/>
      <c r="P262" s="520"/>
      <c r="Q262" s="520"/>
      <c r="R262" s="520"/>
      <c r="S262" s="520"/>
      <c r="T262" s="520"/>
      <c r="U262" s="520"/>
      <c r="V262" s="520"/>
      <c r="W262" s="520"/>
      <c r="X262" s="520"/>
      <c r="Y262" s="520"/>
      <c r="Z262" s="520"/>
      <c r="AA262" s="520"/>
      <c r="AB262" s="520"/>
      <c r="AC262" s="520"/>
      <c r="AD262" s="432"/>
      <c r="AE262" s="431"/>
      <c r="AF262" s="433"/>
      <c r="AG262" s="557" t="str">
        <f t="shared" si="91"/>
        <v/>
      </c>
      <c r="AH262" s="558" t="str">
        <f t="shared" si="92"/>
        <v/>
      </c>
      <c r="AI262" s="558" t="str">
        <f t="shared" si="93"/>
        <v/>
      </c>
      <c r="AJ262" s="558" t="str">
        <f t="shared" si="94"/>
        <v/>
      </c>
      <c r="AK262" s="558" t="str">
        <f t="shared" si="95"/>
        <v/>
      </c>
      <c r="AL262" s="558" t="str">
        <f t="shared" si="96"/>
        <v/>
      </c>
      <c r="AM262" s="558" t="str">
        <f t="shared" si="97"/>
        <v/>
      </c>
      <c r="AN262" s="558" t="str">
        <f t="shared" si="98"/>
        <v/>
      </c>
      <c r="AO262" s="557" t="str">
        <f t="shared" si="99"/>
        <v/>
      </c>
      <c r="AP262" s="557" t="str">
        <f t="shared" si="100"/>
        <v/>
      </c>
      <c r="AQ262" s="445"/>
      <c r="AR262" s="559" t="str">
        <f t="shared" si="101"/>
        <v/>
      </c>
      <c r="AS262" s="560" t="str">
        <f t="shared" si="116"/>
        <v/>
      </c>
      <c r="AT262" s="561" t="str">
        <f t="shared" si="102"/>
        <v/>
      </c>
      <c r="AU262" s="561" t="str">
        <f t="shared" si="103"/>
        <v/>
      </c>
      <c r="AV262" s="444"/>
      <c r="AW262" s="558" t="str">
        <f t="shared" si="108"/>
        <v/>
      </c>
      <c r="AX262" s="557" t="str">
        <f t="shared" si="109"/>
        <v/>
      </c>
      <c r="AY262" s="557" t="str">
        <f t="shared" si="110"/>
        <v/>
      </c>
      <c r="AZ262" s="444"/>
      <c r="BA262" s="562" t="str">
        <f t="shared" si="115"/>
        <v/>
      </c>
      <c r="BB262" s="445"/>
      <c r="BC262" s="563" t="str">
        <f t="shared" si="119"/>
        <v/>
      </c>
      <c r="BD262" s="563" t="str">
        <f t="shared" si="119"/>
        <v/>
      </c>
      <c r="BE262" s="563" t="str">
        <f t="shared" si="119"/>
        <v/>
      </c>
      <c r="BF262" s="563" t="str">
        <f t="shared" si="119"/>
        <v/>
      </c>
      <c r="BG262" s="563" t="str">
        <f t="shared" si="119"/>
        <v/>
      </c>
      <c r="BH262" s="563" t="str">
        <f t="shared" si="119"/>
        <v/>
      </c>
      <c r="BI262" s="563" t="str">
        <f t="shared" si="119"/>
        <v/>
      </c>
      <c r="BJ262" s="563" t="str">
        <f t="shared" si="119"/>
        <v/>
      </c>
      <c r="BK262" s="563" t="str">
        <f t="shared" si="119"/>
        <v/>
      </c>
      <c r="BL262" s="563" t="str">
        <f t="shared" si="119"/>
        <v/>
      </c>
      <c r="BM262" s="563" t="str">
        <f t="shared" si="119"/>
        <v/>
      </c>
      <c r="BN262" s="563" t="str">
        <f t="shared" si="111"/>
        <v/>
      </c>
      <c r="BO262" s="563" t="str">
        <f t="shared" si="111"/>
        <v/>
      </c>
      <c r="BP262" s="563" t="str">
        <f t="shared" si="111"/>
        <v/>
      </c>
      <c r="BQ262" s="563" t="str">
        <f t="shared" si="104"/>
        <v/>
      </c>
      <c r="BR262" s="563" t="str">
        <f t="shared" si="104"/>
        <v/>
      </c>
      <c r="BS262" s="563" t="str">
        <f t="shared" si="104"/>
        <v/>
      </c>
      <c r="BT262" s="563" t="str">
        <f t="shared" si="104"/>
        <v/>
      </c>
      <c r="BU262" s="563" t="str">
        <f t="shared" si="105"/>
        <v/>
      </c>
      <c r="BV262" s="563" t="str">
        <f t="shared" si="105"/>
        <v/>
      </c>
      <c r="BW262" s="563" t="str">
        <f t="shared" si="105"/>
        <v/>
      </c>
      <c r="BX262" s="563" t="str">
        <f t="shared" si="105"/>
        <v/>
      </c>
      <c r="BY262" s="563" t="str">
        <f t="shared" si="106"/>
        <v/>
      </c>
      <c r="BZ262" s="563" t="str">
        <f t="shared" si="106"/>
        <v/>
      </c>
      <c r="CA262" s="563" t="str">
        <f t="shared" si="106"/>
        <v/>
      </c>
      <c r="CB262" s="563" t="str">
        <f t="shared" si="106"/>
        <v/>
      </c>
      <c r="CC262" s="563" t="str">
        <f t="shared" si="107"/>
        <v/>
      </c>
      <c r="CD262" s="563" t="str">
        <f t="shared" si="107"/>
        <v/>
      </c>
      <c r="CE262" s="563" t="str">
        <f t="shared" si="107"/>
        <v/>
      </c>
      <c r="CF262" s="563" t="str">
        <f t="shared" si="107"/>
        <v/>
      </c>
      <c r="CG262" s="563" t="str">
        <f t="shared" si="119"/>
        <v/>
      </c>
      <c r="CH262" s="445"/>
      <c r="CI262" s="563" t="str">
        <f t="shared" si="118"/>
        <v/>
      </c>
      <c r="CJ262" s="563" t="str">
        <f t="shared" si="120"/>
        <v/>
      </c>
      <c r="CK262" s="563" t="str">
        <f t="shared" si="120"/>
        <v/>
      </c>
      <c r="CL262" s="563" t="str">
        <f t="shared" si="120"/>
        <v xml:space="preserve">
</v>
      </c>
      <c r="CM262" s="563" t="str">
        <f t="shared" si="120"/>
        <v xml:space="preserve">
</v>
      </c>
      <c r="CN262" s="563" t="str">
        <f t="shared" si="120"/>
        <v xml:space="preserve">
</v>
      </c>
      <c r="CO262" s="444"/>
      <c r="CP262" s="444"/>
      <c r="CQ262" s="444"/>
      <c r="CR262" s="444"/>
      <c r="CS262" s="444"/>
      <c r="CT262" s="444"/>
      <c r="CU262" s="444"/>
      <c r="CV262" s="444"/>
      <c r="CW262" s="444"/>
      <c r="CX262" s="444"/>
      <c r="CY262" s="444"/>
      <c r="CZ262" s="444"/>
      <c r="DA262" s="444"/>
      <c r="DB262" s="444"/>
      <c r="DC262" s="444"/>
      <c r="DD262" s="444"/>
      <c r="DE262" s="444"/>
      <c r="DF262" s="444"/>
      <c r="DG262" s="444"/>
      <c r="DH262" s="444"/>
      <c r="DI262" s="444"/>
      <c r="DJ262" s="444"/>
      <c r="DK262" s="444"/>
      <c r="DL262" s="444"/>
      <c r="DM262" s="444"/>
      <c r="DN262" s="444"/>
      <c r="DO262" s="444"/>
      <c r="DP262" s="444"/>
      <c r="DQ262" s="444"/>
      <c r="DR262" s="444"/>
      <c r="DS262" s="444"/>
      <c r="DT262" s="444"/>
      <c r="DU262" s="444"/>
      <c r="DV262" s="444"/>
      <c r="DW262" s="444"/>
      <c r="DX262" s="444"/>
      <c r="DY262" s="444"/>
      <c r="DZ262" s="444"/>
      <c r="EA262" s="444"/>
      <c r="EB262" s="444"/>
      <c r="EC262" s="444"/>
      <c r="ED262" s="444"/>
      <c r="EE262" s="444"/>
      <c r="EF262" s="444"/>
      <c r="EG262" s="444"/>
      <c r="EH262" s="444"/>
      <c r="EI262" s="444"/>
      <c r="EJ262" s="444"/>
      <c r="EK262" s="444"/>
      <c r="EL262" s="444"/>
      <c r="EM262" s="444"/>
      <c r="EN262" s="444"/>
      <c r="EO262" s="444"/>
      <c r="EP262" s="444"/>
      <c r="EQ262" s="444"/>
      <c r="ER262" s="444"/>
      <c r="ES262" s="444"/>
      <c r="ET262" s="444"/>
      <c r="EU262" s="444"/>
      <c r="EV262" s="444"/>
      <c r="EW262" s="444"/>
      <c r="EX262" s="444"/>
      <c r="EY262" s="444"/>
      <c r="EZ262" s="444"/>
      <c r="FA262" s="444"/>
      <c r="FB262" s="444"/>
    </row>
    <row r="263" spans="1:158" s="434" customFormat="1" ht="55.2" hidden="1" customHeight="1">
      <c r="A263" s="659"/>
      <c r="B263" s="520"/>
      <c r="C263" s="520"/>
      <c r="D263" s="519"/>
      <c r="E263" s="520"/>
      <c r="F263" s="520"/>
      <c r="G263" s="520"/>
      <c r="H263" s="520"/>
      <c r="I263" s="520"/>
      <c r="J263" s="520"/>
      <c r="K263" s="520"/>
      <c r="L263" s="520"/>
      <c r="M263" s="520"/>
      <c r="N263" s="520"/>
      <c r="O263" s="520"/>
      <c r="P263" s="520"/>
      <c r="Q263" s="520"/>
      <c r="R263" s="520"/>
      <c r="S263" s="520"/>
      <c r="T263" s="520"/>
      <c r="U263" s="520"/>
      <c r="V263" s="520"/>
      <c r="W263" s="520"/>
      <c r="X263" s="520"/>
      <c r="Y263" s="520"/>
      <c r="Z263" s="520"/>
      <c r="AA263" s="520"/>
      <c r="AB263" s="520"/>
      <c r="AC263" s="520"/>
      <c r="AD263" s="432"/>
      <c r="AE263" s="431"/>
      <c r="AF263" s="433"/>
      <c r="AG263" s="557" t="str">
        <f t="shared" si="91"/>
        <v/>
      </c>
      <c r="AH263" s="558" t="str">
        <f t="shared" si="92"/>
        <v/>
      </c>
      <c r="AI263" s="558" t="str">
        <f t="shared" si="93"/>
        <v/>
      </c>
      <c r="AJ263" s="558" t="str">
        <f t="shared" si="94"/>
        <v/>
      </c>
      <c r="AK263" s="558" t="str">
        <f t="shared" si="95"/>
        <v/>
      </c>
      <c r="AL263" s="558" t="str">
        <f t="shared" si="96"/>
        <v/>
      </c>
      <c r="AM263" s="558" t="str">
        <f t="shared" si="97"/>
        <v/>
      </c>
      <c r="AN263" s="558" t="str">
        <f t="shared" si="98"/>
        <v/>
      </c>
      <c r="AO263" s="557" t="str">
        <f t="shared" si="99"/>
        <v/>
      </c>
      <c r="AP263" s="557" t="str">
        <f t="shared" si="100"/>
        <v/>
      </c>
      <c r="AQ263" s="445"/>
      <c r="AR263" s="559" t="str">
        <f t="shared" si="101"/>
        <v/>
      </c>
      <c r="AS263" s="560" t="str">
        <f t="shared" si="116"/>
        <v/>
      </c>
      <c r="AT263" s="561" t="str">
        <f t="shared" si="102"/>
        <v/>
      </c>
      <c r="AU263" s="561" t="str">
        <f t="shared" si="103"/>
        <v/>
      </c>
      <c r="AV263" s="444"/>
      <c r="AW263" s="558" t="str">
        <f t="shared" si="108"/>
        <v/>
      </c>
      <c r="AX263" s="557" t="str">
        <f t="shared" si="109"/>
        <v/>
      </c>
      <c r="AY263" s="557" t="str">
        <f t="shared" si="110"/>
        <v/>
      </c>
      <c r="AZ263" s="444"/>
      <c r="BA263" s="562" t="str">
        <f t="shared" si="115"/>
        <v/>
      </c>
      <c r="BB263" s="445"/>
      <c r="BC263" s="563" t="str">
        <f t="shared" ref="BC263:CG279" si="121">IF(BC$10=$BA263,IF($AB263="","","Complaint: "&amp;$AB263)&amp;CHAR(10)&amp;IF($AC263="","","Action Taken: "&amp;$AC263),"")</f>
        <v/>
      </c>
      <c r="BD263" s="563" t="str">
        <f t="shared" si="121"/>
        <v/>
      </c>
      <c r="BE263" s="563" t="str">
        <f t="shared" si="121"/>
        <v/>
      </c>
      <c r="BF263" s="563" t="str">
        <f t="shared" si="121"/>
        <v/>
      </c>
      <c r="BG263" s="563" t="str">
        <f t="shared" si="121"/>
        <v/>
      </c>
      <c r="BH263" s="563" t="str">
        <f t="shared" si="121"/>
        <v/>
      </c>
      <c r="BI263" s="563" t="str">
        <f t="shared" si="121"/>
        <v/>
      </c>
      <c r="BJ263" s="563" t="str">
        <f t="shared" si="121"/>
        <v/>
      </c>
      <c r="BK263" s="563" t="str">
        <f t="shared" si="121"/>
        <v/>
      </c>
      <c r="BL263" s="563" t="str">
        <f t="shared" si="121"/>
        <v/>
      </c>
      <c r="BM263" s="563" t="str">
        <f t="shared" si="121"/>
        <v/>
      </c>
      <c r="BN263" s="563" t="str">
        <f t="shared" si="111"/>
        <v/>
      </c>
      <c r="BO263" s="563" t="str">
        <f t="shared" si="111"/>
        <v/>
      </c>
      <c r="BP263" s="563" t="str">
        <f t="shared" si="111"/>
        <v/>
      </c>
      <c r="BQ263" s="563" t="str">
        <f t="shared" si="104"/>
        <v/>
      </c>
      <c r="BR263" s="563" t="str">
        <f t="shared" si="104"/>
        <v/>
      </c>
      <c r="BS263" s="563" t="str">
        <f t="shared" si="104"/>
        <v/>
      </c>
      <c r="BT263" s="563" t="str">
        <f t="shared" si="104"/>
        <v/>
      </c>
      <c r="BU263" s="563" t="str">
        <f t="shared" si="105"/>
        <v/>
      </c>
      <c r="BV263" s="563" t="str">
        <f t="shared" si="105"/>
        <v/>
      </c>
      <c r="BW263" s="563" t="str">
        <f t="shared" si="105"/>
        <v/>
      </c>
      <c r="BX263" s="563" t="str">
        <f t="shared" si="105"/>
        <v/>
      </c>
      <c r="BY263" s="563" t="str">
        <f t="shared" si="106"/>
        <v/>
      </c>
      <c r="BZ263" s="563" t="str">
        <f t="shared" si="106"/>
        <v/>
      </c>
      <c r="CA263" s="563" t="str">
        <f t="shared" si="106"/>
        <v/>
      </c>
      <c r="CB263" s="563" t="str">
        <f t="shared" si="106"/>
        <v/>
      </c>
      <c r="CC263" s="563" t="str">
        <f t="shared" si="107"/>
        <v/>
      </c>
      <c r="CD263" s="563" t="str">
        <f t="shared" si="107"/>
        <v/>
      </c>
      <c r="CE263" s="563" t="str">
        <f t="shared" si="107"/>
        <v/>
      </c>
      <c r="CF263" s="563" t="str">
        <f t="shared" si="107"/>
        <v/>
      </c>
      <c r="CG263" s="563" t="str">
        <f t="shared" si="121"/>
        <v/>
      </c>
      <c r="CH263" s="445"/>
      <c r="CI263" s="563" t="str">
        <f t="shared" si="118"/>
        <v/>
      </c>
      <c r="CJ263" s="563" t="str">
        <f t="shared" si="120"/>
        <v/>
      </c>
      <c r="CK263" s="563" t="str">
        <f t="shared" si="120"/>
        <v/>
      </c>
      <c r="CL263" s="563" t="str">
        <f t="shared" si="120"/>
        <v xml:space="preserve">
</v>
      </c>
      <c r="CM263" s="563" t="str">
        <f t="shared" si="120"/>
        <v xml:space="preserve">
</v>
      </c>
      <c r="CN263" s="563" t="str">
        <f t="shared" si="120"/>
        <v xml:space="preserve">
</v>
      </c>
      <c r="CO263" s="445"/>
      <c r="CP263" s="445"/>
      <c r="CQ263" s="445"/>
      <c r="CR263" s="445"/>
      <c r="CS263" s="445"/>
      <c r="CT263" s="445"/>
      <c r="CU263" s="445"/>
      <c r="CV263" s="445"/>
      <c r="CW263" s="445"/>
      <c r="CX263" s="445"/>
      <c r="CY263" s="445"/>
      <c r="CZ263" s="445"/>
      <c r="DA263" s="445"/>
      <c r="DB263" s="445"/>
      <c r="DC263" s="445"/>
      <c r="DD263" s="445"/>
      <c r="DE263" s="445"/>
      <c r="DF263" s="445"/>
      <c r="DG263" s="445"/>
      <c r="DH263" s="445"/>
      <c r="DI263" s="445"/>
      <c r="DJ263" s="445"/>
      <c r="DK263" s="445"/>
      <c r="DL263" s="445"/>
      <c r="DM263" s="445"/>
      <c r="DN263" s="445"/>
      <c r="DO263" s="445"/>
      <c r="DP263" s="445"/>
      <c r="DQ263" s="445"/>
      <c r="DR263" s="445"/>
      <c r="DS263" s="445"/>
      <c r="DT263" s="445"/>
      <c r="DU263" s="445"/>
      <c r="DV263" s="445"/>
      <c r="DW263" s="445"/>
      <c r="DX263" s="445"/>
      <c r="DY263" s="445"/>
      <c r="DZ263" s="445"/>
      <c r="EA263" s="445"/>
      <c r="EB263" s="445"/>
      <c r="EC263" s="445"/>
      <c r="ED263" s="445"/>
      <c r="EE263" s="445"/>
      <c r="EF263" s="445"/>
      <c r="EG263" s="445"/>
      <c r="EH263" s="445"/>
      <c r="EI263" s="445"/>
      <c r="EJ263" s="445"/>
      <c r="EK263" s="445"/>
      <c r="EL263" s="445"/>
      <c r="EM263" s="445"/>
      <c r="EN263" s="445"/>
      <c r="EO263" s="445"/>
      <c r="EP263" s="445"/>
      <c r="EQ263" s="445"/>
      <c r="ER263" s="445"/>
      <c r="ES263" s="445"/>
      <c r="ET263" s="445"/>
      <c r="EU263" s="445"/>
      <c r="EV263" s="445"/>
      <c r="EW263" s="445"/>
      <c r="EX263" s="445"/>
      <c r="EY263" s="445"/>
      <c r="EZ263" s="445"/>
      <c r="FA263" s="445"/>
      <c r="FB263" s="445"/>
    </row>
    <row r="264" spans="1:158" s="434" customFormat="1" ht="55.2" hidden="1" customHeight="1">
      <c r="A264" s="659"/>
      <c r="B264" s="520"/>
      <c r="C264" s="520"/>
      <c r="D264" s="519"/>
      <c r="E264" s="520"/>
      <c r="F264" s="520"/>
      <c r="G264" s="520"/>
      <c r="H264" s="520"/>
      <c r="I264" s="520"/>
      <c r="J264" s="520"/>
      <c r="K264" s="520"/>
      <c r="L264" s="520"/>
      <c r="M264" s="520"/>
      <c r="N264" s="520"/>
      <c r="O264" s="520"/>
      <c r="P264" s="520"/>
      <c r="Q264" s="520"/>
      <c r="R264" s="520"/>
      <c r="S264" s="520"/>
      <c r="T264" s="520"/>
      <c r="U264" s="520"/>
      <c r="V264" s="520"/>
      <c r="W264" s="520"/>
      <c r="X264" s="520"/>
      <c r="Y264" s="520"/>
      <c r="Z264" s="520"/>
      <c r="AA264" s="520"/>
      <c r="AB264" s="520"/>
      <c r="AC264" s="520"/>
      <c r="AD264" s="432"/>
      <c r="AE264" s="431"/>
      <c r="AF264" s="433"/>
      <c r="AG264" s="557" t="str">
        <f t="shared" si="91"/>
        <v/>
      </c>
      <c r="AH264" s="558" t="str">
        <f t="shared" si="92"/>
        <v/>
      </c>
      <c r="AI264" s="558" t="str">
        <f t="shared" si="93"/>
        <v/>
      </c>
      <c r="AJ264" s="558" t="str">
        <f t="shared" si="94"/>
        <v/>
      </c>
      <c r="AK264" s="558" t="str">
        <f t="shared" si="95"/>
        <v/>
      </c>
      <c r="AL264" s="558" t="str">
        <f t="shared" si="96"/>
        <v/>
      </c>
      <c r="AM264" s="558" t="str">
        <f t="shared" si="97"/>
        <v/>
      </c>
      <c r="AN264" s="558" t="str">
        <f t="shared" si="98"/>
        <v/>
      </c>
      <c r="AO264" s="557" t="str">
        <f t="shared" si="99"/>
        <v/>
      </c>
      <c r="AP264" s="557" t="str">
        <f t="shared" si="100"/>
        <v/>
      </c>
      <c r="AQ264" s="445"/>
      <c r="AR264" s="559" t="str">
        <f t="shared" si="101"/>
        <v/>
      </c>
      <c r="AS264" s="560" t="str">
        <f t="shared" si="116"/>
        <v/>
      </c>
      <c r="AT264" s="561" t="str">
        <f t="shared" si="102"/>
        <v/>
      </c>
      <c r="AU264" s="561" t="str">
        <f t="shared" si="103"/>
        <v/>
      </c>
      <c r="AV264" s="444"/>
      <c r="AW264" s="558" t="str">
        <f t="shared" si="108"/>
        <v/>
      </c>
      <c r="AX264" s="557" t="str">
        <f t="shared" si="109"/>
        <v/>
      </c>
      <c r="AY264" s="557" t="str">
        <f t="shared" si="110"/>
        <v/>
      </c>
      <c r="AZ264" s="444"/>
      <c r="BA264" s="562" t="str">
        <f t="shared" si="115"/>
        <v/>
      </c>
      <c r="BB264" s="445"/>
      <c r="BC264" s="563" t="str">
        <f t="shared" si="121"/>
        <v/>
      </c>
      <c r="BD264" s="563" t="str">
        <f t="shared" si="121"/>
        <v/>
      </c>
      <c r="BE264" s="563" t="str">
        <f t="shared" si="121"/>
        <v/>
      </c>
      <c r="BF264" s="563" t="str">
        <f t="shared" si="121"/>
        <v/>
      </c>
      <c r="BG264" s="563" t="str">
        <f t="shared" si="121"/>
        <v/>
      </c>
      <c r="BH264" s="563" t="str">
        <f t="shared" si="121"/>
        <v/>
      </c>
      <c r="BI264" s="563" t="str">
        <f t="shared" si="121"/>
        <v/>
      </c>
      <c r="BJ264" s="563" t="str">
        <f t="shared" si="121"/>
        <v/>
      </c>
      <c r="BK264" s="563" t="str">
        <f t="shared" si="121"/>
        <v/>
      </c>
      <c r="BL264" s="563" t="str">
        <f t="shared" si="121"/>
        <v/>
      </c>
      <c r="BM264" s="563" t="str">
        <f t="shared" si="121"/>
        <v/>
      </c>
      <c r="BN264" s="563" t="str">
        <f t="shared" si="111"/>
        <v/>
      </c>
      <c r="BO264" s="563" t="str">
        <f t="shared" si="111"/>
        <v/>
      </c>
      <c r="BP264" s="563" t="str">
        <f t="shared" si="111"/>
        <v/>
      </c>
      <c r="BQ264" s="563" t="str">
        <f t="shared" si="104"/>
        <v/>
      </c>
      <c r="BR264" s="563" t="str">
        <f t="shared" si="104"/>
        <v/>
      </c>
      <c r="BS264" s="563" t="str">
        <f t="shared" si="104"/>
        <v/>
      </c>
      <c r="BT264" s="563" t="str">
        <f t="shared" si="104"/>
        <v/>
      </c>
      <c r="BU264" s="563" t="str">
        <f t="shared" si="105"/>
        <v/>
      </c>
      <c r="BV264" s="563" t="str">
        <f t="shared" si="105"/>
        <v/>
      </c>
      <c r="BW264" s="563" t="str">
        <f t="shared" si="105"/>
        <v/>
      </c>
      <c r="BX264" s="563" t="str">
        <f t="shared" si="105"/>
        <v/>
      </c>
      <c r="BY264" s="563" t="str">
        <f t="shared" si="106"/>
        <v/>
      </c>
      <c r="BZ264" s="563" t="str">
        <f t="shared" si="106"/>
        <v/>
      </c>
      <c r="CA264" s="563" t="str">
        <f t="shared" si="106"/>
        <v/>
      </c>
      <c r="CB264" s="563" t="str">
        <f t="shared" si="106"/>
        <v/>
      </c>
      <c r="CC264" s="563" t="str">
        <f t="shared" si="107"/>
        <v/>
      </c>
      <c r="CD264" s="563" t="str">
        <f t="shared" si="107"/>
        <v/>
      </c>
      <c r="CE264" s="563" t="str">
        <f t="shared" si="107"/>
        <v/>
      </c>
      <c r="CF264" s="563" t="str">
        <f t="shared" ref="CF264:CF327" si="122">IF(CF$10=$BA264,IF($AB264="","","Complaint: "&amp;$AB264)&amp;CHAR(10)&amp;IF($AC264="","","Action Taken: "&amp;$AC264),"")</f>
        <v/>
      </c>
      <c r="CG264" s="563" t="str">
        <f t="shared" si="121"/>
        <v/>
      </c>
      <c r="CH264" s="445"/>
      <c r="CI264" s="563" t="str">
        <f t="shared" si="118"/>
        <v/>
      </c>
      <c r="CJ264" s="563" t="str">
        <f t="shared" si="120"/>
        <v/>
      </c>
      <c r="CK264" s="563" t="str">
        <f t="shared" si="120"/>
        <v/>
      </c>
      <c r="CL264" s="563" t="str">
        <f t="shared" si="120"/>
        <v xml:space="preserve">
</v>
      </c>
      <c r="CM264" s="563" t="str">
        <f t="shared" si="120"/>
        <v xml:space="preserve">
</v>
      </c>
      <c r="CN264" s="563" t="str">
        <f t="shared" si="120"/>
        <v xml:space="preserve">
</v>
      </c>
      <c r="CO264" s="445"/>
      <c r="CP264" s="445"/>
      <c r="CQ264" s="445"/>
      <c r="CR264" s="445"/>
      <c r="CS264" s="445"/>
      <c r="CT264" s="445"/>
      <c r="CU264" s="445"/>
      <c r="CV264" s="445"/>
      <c r="CW264" s="445"/>
      <c r="CX264" s="445"/>
      <c r="CY264" s="445"/>
      <c r="CZ264" s="445"/>
      <c r="DA264" s="445"/>
      <c r="DB264" s="445"/>
      <c r="DC264" s="445"/>
      <c r="DD264" s="445"/>
      <c r="DE264" s="445"/>
      <c r="DF264" s="445"/>
      <c r="DG264" s="445"/>
      <c r="DH264" s="445"/>
      <c r="DI264" s="445"/>
      <c r="DJ264" s="445"/>
      <c r="DK264" s="445"/>
      <c r="DL264" s="445"/>
      <c r="DM264" s="445"/>
      <c r="DN264" s="445"/>
      <c r="DO264" s="445"/>
      <c r="DP264" s="445"/>
      <c r="DQ264" s="445"/>
      <c r="DR264" s="445"/>
      <c r="DS264" s="445"/>
      <c r="DT264" s="445"/>
      <c r="DU264" s="445"/>
      <c r="DV264" s="445"/>
      <c r="DW264" s="445"/>
      <c r="DX264" s="445"/>
      <c r="DY264" s="445"/>
      <c r="DZ264" s="445"/>
      <c r="EA264" s="445"/>
      <c r="EB264" s="445"/>
      <c r="EC264" s="445"/>
      <c r="ED264" s="445"/>
      <c r="EE264" s="445"/>
      <c r="EF264" s="445"/>
      <c r="EG264" s="445"/>
      <c r="EH264" s="445"/>
      <c r="EI264" s="445"/>
      <c r="EJ264" s="445"/>
      <c r="EK264" s="445"/>
      <c r="EL264" s="445"/>
      <c r="EM264" s="445"/>
      <c r="EN264" s="445"/>
      <c r="EO264" s="445"/>
      <c r="EP264" s="445"/>
      <c r="EQ264" s="445"/>
      <c r="ER264" s="445"/>
      <c r="ES264" s="445"/>
      <c r="ET264" s="445"/>
      <c r="EU264" s="445"/>
      <c r="EV264" s="445"/>
      <c r="EW264" s="445"/>
      <c r="EX264" s="445"/>
      <c r="EY264" s="445"/>
      <c r="EZ264" s="445"/>
      <c r="FA264" s="445"/>
      <c r="FB264" s="445"/>
    </row>
    <row r="265" spans="1:158" s="434" customFormat="1" ht="55.2" hidden="1" customHeight="1">
      <c r="A265" s="659"/>
      <c r="B265" s="520"/>
      <c r="C265" s="520"/>
      <c r="D265" s="519"/>
      <c r="E265" s="520"/>
      <c r="F265" s="520"/>
      <c r="G265" s="520"/>
      <c r="H265" s="520"/>
      <c r="I265" s="520"/>
      <c r="J265" s="520"/>
      <c r="K265" s="520"/>
      <c r="L265" s="520"/>
      <c r="M265" s="520"/>
      <c r="N265" s="520"/>
      <c r="O265" s="520"/>
      <c r="P265" s="520"/>
      <c r="Q265" s="520"/>
      <c r="R265" s="520"/>
      <c r="S265" s="520"/>
      <c r="T265" s="520"/>
      <c r="U265" s="520"/>
      <c r="V265" s="520"/>
      <c r="W265" s="520"/>
      <c r="X265" s="520"/>
      <c r="Y265" s="520"/>
      <c r="Z265" s="520"/>
      <c r="AA265" s="520"/>
      <c r="AB265" s="520"/>
      <c r="AC265" s="520"/>
      <c r="AD265" s="432"/>
      <c r="AE265" s="431"/>
      <c r="AF265" s="433"/>
      <c r="AG265" s="557" t="str">
        <f t="shared" ref="AG265:AG328" si="123">IF(S265="","",IF(S265="N/A","N/A",VALUE(S265)))</f>
        <v/>
      </c>
      <c r="AH265" s="558" t="str">
        <f t="shared" ref="AH265:AH328" si="124">IF(T265="","",IF(T265="N/A","N/A",VALUE(T265)))</f>
        <v/>
      </c>
      <c r="AI265" s="558" t="str">
        <f t="shared" ref="AI265:AI328" si="125">IF(U265="","",IF(U265="N/A","N/A",VALUE(U265)))</f>
        <v/>
      </c>
      <c r="AJ265" s="558" t="str">
        <f t="shared" ref="AJ265:AJ328" si="126">IF(V265="","",IF(V265="N/A","N/A",VALUE(V265)))</f>
        <v/>
      </c>
      <c r="AK265" s="558" t="str">
        <f t="shared" ref="AK265:AK328" si="127">IF(W265="","",IF(W265="N/A","N/A",VALUE(W265)))</f>
        <v/>
      </c>
      <c r="AL265" s="558" t="str">
        <f t="shared" ref="AL265:AL328" si="128">IF(X265="","",IF(X265="N/A","N/A",VALUE(X265)))</f>
        <v/>
      </c>
      <c r="AM265" s="558" t="str">
        <f t="shared" ref="AM265:AM328" si="129">IF(Y265="","",IF(Y265="N/A","N/A",VALUE(Y265)))</f>
        <v/>
      </c>
      <c r="AN265" s="558" t="str">
        <f t="shared" ref="AN265:AN328" si="130">IF(Z265="","",IF(Z265="N/A","N/A",VALUE(Z265)))</f>
        <v/>
      </c>
      <c r="AO265" s="557" t="str">
        <f t="shared" ref="AO265:AO328" si="131">IF(AA265="","",IF(AA265="N/A","N/A",VALUE(AA265)))</f>
        <v/>
      </c>
      <c r="AP265" s="557" t="str">
        <f t="shared" ref="AP265:AP328" si="132">IF(F265="","",IF(F265="Did not specify","Did not specify",VALUE(F265)))</f>
        <v/>
      </c>
      <c r="AQ265" s="445"/>
      <c r="AR265" s="559" t="str">
        <f t="shared" ref="AR265:AR328" si="133">IF(K265="","",K265&amp;"-"&amp;E265)</f>
        <v/>
      </c>
      <c r="AS265" s="560" t="str">
        <f t="shared" si="116"/>
        <v/>
      </c>
      <c r="AT265" s="561" t="str">
        <f t="shared" ref="AT265:AT328" si="134">IF(K265="","",K265&amp;"-"&amp;G265)</f>
        <v/>
      </c>
      <c r="AU265" s="561" t="str">
        <f t="shared" ref="AU265:AU328" si="135">IF(K265="","",K265&amp;"-"&amp;L265)</f>
        <v/>
      </c>
      <c r="AV265" s="444"/>
      <c r="AW265" s="558" t="str">
        <f t="shared" si="108"/>
        <v/>
      </c>
      <c r="AX265" s="557" t="str">
        <f t="shared" si="109"/>
        <v/>
      </c>
      <c r="AY265" s="557" t="str">
        <f t="shared" si="110"/>
        <v/>
      </c>
      <c r="AZ265" s="444"/>
      <c r="BA265" s="562" t="str">
        <f t="shared" si="115"/>
        <v/>
      </c>
      <c r="BB265" s="445"/>
      <c r="BC265" s="563" t="str">
        <f t="shared" si="121"/>
        <v/>
      </c>
      <c r="BD265" s="563" t="str">
        <f t="shared" si="121"/>
        <v/>
      </c>
      <c r="BE265" s="563" t="str">
        <f t="shared" si="121"/>
        <v/>
      </c>
      <c r="BF265" s="563" t="str">
        <f t="shared" si="121"/>
        <v/>
      </c>
      <c r="BG265" s="563" t="str">
        <f t="shared" si="121"/>
        <v/>
      </c>
      <c r="BH265" s="563" t="str">
        <f t="shared" si="121"/>
        <v/>
      </c>
      <c r="BI265" s="563" t="str">
        <f t="shared" si="121"/>
        <v/>
      </c>
      <c r="BJ265" s="563" t="str">
        <f t="shared" si="121"/>
        <v/>
      </c>
      <c r="BK265" s="563" t="str">
        <f t="shared" si="121"/>
        <v/>
      </c>
      <c r="BL265" s="563" t="str">
        <f t="shared" si="121"/>
        <v/>
      </c>
      <c r="BM265" s="563" t="str">
        <f t="shared" si="121"/>
        <v/>
      </c>
      <c r="BN265" s="563" t="str">
        <f t="shared" si="111"/>
        <v/>
      </c>
      <c r="BO265" s="563" t="str">
        <f t="shared" si="111"/>
        <v/>
      </c>
      <c r="BP265" s="563" t="str">
        <f t="shared" si="111"/>
        <v/>
      </c>
      <c r="BQ265" s="563" t="str">
        <f t="shared" si="111"/>
        <v/>
      </c>
      <c r="BR265" s="563" t="str">
        <f t="shared" si="111"/>
        <v/>
      </c>
      <c r="BS265" s="563" t="str">
        <f t="shared" si="111"/>
        <v/>
      </c>
      <c r="BT265" s="563" t="str">
        <f t="shared" si="111"/>
        <v/>
      </c>
      <c r="BU265" s="563" t="str">
        <f t="shared" si="111"/>
        <v/>
      </c>
      <c r="BV265" s="563" t="str">
        <f t="shared" si="111"/>
        <v/>
      </c>
      <c r="BW265" s="563" t="str">
        <f t="shared" si="111"/>
        <v/>
      </c>
      <c r="BX265" s="563" t="str">
        <f t="shared" si="111"/>
        <v/>
      </c>
      <c r="BY265" s="563" t="str">
        <f t="shared" si="111"/>
        <v/>
      </c>
      <c r="BZ265" s="563" t="str">
        <f t="shared" si="111"/>
        <v/>
      </c>
      <c r="CA265" s="563" t="str">
        <f t="shared" si="111"/>
        <v/>
      </c>
      <c r="CB265" s="563" t="str">
        <f t="shared" si="111"/>
        <v/>
      </c>
      <c r="CC265" s="563" t="str">
        <f t="shared" si="111"/>
        <v/>
      </c>
      <c r="CD265" s="563" t="str">
        <f t="shared" ref="CD265:CF328" si="136">IF(CD$10=$BA265,IF($AB265="","","Complaint: "&amp;$AB265)&amp;CHAR(10)&amp;IF($AC265="","","Action Taken: "&amp;$AC265),"")</f>
        <v/>
      </c>
      <c r="CE265" s="563" t="str">
        <f t="shared" si="136"/>
        <v/>
      </c>
      <c r="CF265" s="563" t="str">
        <f t="shared" si="122"/>
        <v/>
      </c>
      <c r="CG265" s="563" t="str">
        <f t="shared" si="121"/>
        <v/>
      </c>
      <c r="CH265" s="445"/>
      <c r="CI265" s="563" t="str">
        <f t="shared" si="118"/>
        <v/>
      </c>
      <c r="CJ265" s="563" t="str">
        <f t="shared" si="120"/>
        <v/>
      </c>
      <c r="CK265" s="563" t="str">
        <f t="shared" si="120"/>
        <v/>
      </c>
      <c r="CL265" s="563" t="str">
        <f t="shared" si="120"/>
        <v xml:space="preserve">
</v>
      </c>
      <c r="CM265" s="563" t="str">
        <f t="shared" si="120"/>
        <v xml:space="preserve">
</v>
      </c>
      <c r="CN265" s="563" t="str">
        <f t="shared" si="120"/>
        <v xml:space="preserve">
</v>
      </c>
      <c r="CO265" s="445"/>
      <c r="CP265" s="445"/>
      <c r="CQ265" s="445"/>
      <c r="CR265" s="445"/>
      <c r="CS265" s="445"/>
      <c r="CT265" s="445"/>
      <c r="CU265" s="445"/>
      <c r="CV265" s="445"/>
      <c r="CW265" s="445"/>
      <c r="CX265" s="445"/>
      <c r="CY265" s="445"/>
      <c r="CZ265" s="445"/>
      <c r="DA265" s="445"/>
      <c r="DB265" s="445"/>
      <c r="DC265" s="445"/>
      <c r="DD265" s="445"/>
      <c r="DE265" s="445"/>
      <c r="DF265" s="445"/>
      <c r="DG265" s="445"/>
      <c r="DH265" s="445"/>
      <c r="DI265" s="445"/>
      <c r="DJ265" s="445"/>
      <c r="DK265" s="445"/>
      <c r="DL265" s="445"/>
      <c r="DM265" s="445"/>
      <c r="DN265" s="445"/>
      <c r="DO265" s="445"/>
      <c r="DP265" s="445"/>
      <c r="DQ265" s="445"/>
      <c r="DR265" s="445"/>
      <c r="DS265" s="445"/>
      <c r="DT265" s="445"/>
      <c r="DU265" s="445"/>
      <c r="DV265" s="445"/>
      <c r="DW265" s="445"/>
      <c r="DX265" s="445"/>
      <c r="DY265" s="445"/>
      <c r="DZ265" s="445"/>
      <c r="EA265" s="445"/>
      <c r="EB265" s="445"/>
      <c r="EC265" s="445"/>
      <c r="ED265" s="445"/>
      <c r="EE265" s="445"/>
      <c r="EF265" s="445"/>
      <c r="EG265" s="445"/>
      <c r="EH265" s="445"/>
      <c r="EI265" s="445"/>
      <c r="EJ265" s="445"/>
      <c r="EK265" s="445"/>
      <c r="EL265" s="445"/>
      <c r="EM265" s="445"/>
      <c r="EN265" s="445"/>
      <c r="EO265" s="445"/>
      <c r="EP265" s="445"/>
      <c r="EQ265" s="445"/>
      <c r="ER265" s="445"/>
      <c r="ES265" s="445"/>
      <c r="ET265" s="445"/>
      <c r="EU265" s="445"/>
      <c r="EV265" s="445"/>
      <c r="EW265" s="445"/>
      <c r="EX265" s="445"/>
      <c r="EY265" s="445"/>
      <c r="EZ265" s="445"/>
      <c r="FA265" s="445"/>
      <c r="FB265" s="445"/>
    </row>
    <row r="266" spans="1:158" s="463" customFormat="1" ht="55.2" hidden="1" customHeight="1">
      <c r="A266" s="659"/>
      <c r="B266" s="520"/>
      <c r="C266" s="520"/>
      <c r="D266" s="519"/>
      <c r="E266" s="520"/>
      <c r="F266" s="520"/>
      <c r="G266" s="520"/>
      <c r="H266" s="520"/>
      <c r="I266" s="520"/>
      <c r="J266" s="520"/>
      <c r="K266" s="520"/>
      <c r="L266" s="520"/>
      <c r="M266" s="520"/>
      <c r="N266" s="520"/>
      <c r="O266" s="520"/>
      <c r="P266" s="520"/>
      <c r="Q266" s="520"/>
      <c r="R266" s="520"/>
      <c r="S266" s="520"/>
      <c r="T266" s="520"/>
      <c r="U266" s="520"/>
      <c r="V266" s="520"/>
      <c r="W266" s="520"/>
      <c r="X266" s="520"/>
      <c r="Y266" s="520"/>
      <c r="Z266" s="520"/>
      <c r="AA266" s="520"/>
      <c r="AB266" s="520"/>
      <c r="AC266" s="520"/>
      <c r="AD266" s="432"/>
      <c r="AE266" s="431"/>
      <c r="AF266" s="433"/>
      <c r="AG266" s="557" t="str">
        <f t="shared" si="123"/>
        <v/>
      </c>
      <c r="AH266" s="558" t="str">
        <f t="shared" si="124"/>
        <v/>
      </c>
      <c r="AI266" s="558" t="str">
        <f t="shared" si="125"/>
        <v/>
      </c>
      <c r="AJ266" s="558" t="str">
        <f t="shared" si="126"/>
        <v/>
      </c>
      <c r="AK266" s="558" t="str">
        <f t="shared" si="127"/>
        <v/>
      </c>
      <c r="AL266" s="558" t="str">
        <f t="shared" si="128"/>
        <v/>
      </c>
      <c r="AM266" s="558" t="str">
        <f t="shared" si="129"/>
        <v/>
      </c>
      <c r="AN266" s="558" t="str">
        <f t="shared" si="130"/>
        <v/>
      </c>
      <c r="AO266" s="557" t="str">
        <f t="shared" si="131"/>
        <v/>
      </c>
      <c r="AP266" s="557" t="str">
        <f t="shared" si="132"/>
        <v/>
      </c>
      <c r="AQ266" s="445"/>
      <c r="AR266" s="559" t="str">
        <f t="shared" si="133"/>
        <v/>
      </c>
      <c r="AS266" s="560" t="str">
        <f t="shared" si="116"/>
        <v/>
      </c>
      <c r="AT266" s="561" t="str">
        <f t="shared" si="134"/>
        <v/>
      </c>
      <c r="AU266" s="561" t="str">
        <f t="shared" si="135"/>
        <v/>
      </c>
      <c r="AV266" s="444"/>
      <c r="AW266" s="558" t="str">
        <f t="shared" ref="AW266:AW329" si="137">IF(P266="","",IF(P266="4- N/A","4- N/A",VALUE(P266)))</f>
        <v/>
      </c>
      <c r="AX266" s="557" t="str">
        <f t="shared" ref="AX266:AX329" si="138">IF(Q266="","",IF(Q266="5- N/A","5- N/A",VALUE(Q266)))</f>
        <v/>
      </c>
      <c r="AY266" s="557" t="str">
        <f t="shared" ref="AY266:AY329" si="139">IF(R266="","",IF(R266="4- N/A","4- N/A",VALUE(R266)))</f>
        <v/>
      </c>
      <c r="AZ266" s="444"/>
      <c r="BA266" s="562" t="str">
        <f t="shared" si="115"/>
        <v/>
      </c>
      <c r="BB266" s="445"/>
      <c r="BC266" s="563" t="str">
        <f t="shared" si="121"/>
        <v/>
      </c>
      <c r="BD266" s="563" t="str">
        <f t="shared" si="121"/>
        <v/>
      </c>
      <c r="BE266" s="563" t="str">
        <f t="shared" si="121"/>
        <v/>
      </c>
      <c r="BF266" s="563" t="str">
        <f t="shared" si="121"/>
        <v/>
      </c>
      <c r="BG266" s="563" t="str">
        <f t="shared" si="121"/>
        <v/>
      </c>
      <c r="BH266" s="563" t="str">
        <f t="shared" si="121"/>
        <v/>
      </c>
      <c r="BI266" s="563" t="str">
        <f t="shared" si="121"/>
        <v/>
      </c>
      <c r="BJ266" s="563" t="str">
        <f t="shared" si="121"/>
        <v/>
      </c>
      <c r="BK266" s="563" t="str">
        <f t="shared" si="121"/>
        <v/>
      </c>
      <c r="BL266" s="563" t="str">
        <f t="shared" si="121"/>
        <v/>
      </c>
      <c r="BM266" s="563" t="str">
        <f t="shared" si="121"/>
        <v/>
      </c>
      <c r="BN266" s="563" t="str">
        <f t="shared" ref="BN266:BQ329" si="140">IF(BN$10=$BA266,IF($AB266="","","Complaint: "&amp;$AB266)&amp;CHAR(10)&amp;IF($AC266="","","Action Taken: "&amp;$AC266),"")</f>
        <v/>
      </c>
      <c r="BO266" s="563" t="str">
        <f t="shared" si="140"/>
        <v/>
      </c>
      <c r="BP266" s="563" t="str">
        <f t="shared" si="140"/>
        <v/>
      </c>
      <c r="BQ266" s="563" t="str">
        <f t="shared" si="140"/>
        <v/>
      </c>
      <c r="BR266" s="563" t="str">
        <f t="shared" ref="BR266:BU329" si="141">IF(BR$10=$BA266,IF($AB266="","","Complaint: "&amp;$AB266)&amp;CHAR(10)&amp;IF($AC266="","","Action Taken: "&amp;$AC266),"")</f>
        <v/>
      </c>
      <c r="BS266" s="563" t="str">
        <f t="shared" si="141"/>
        <v/>
      </c>
      <c r="BT266" s="563" t="str">
        <f t="shared" si="141"/>
        <v/>
      </c>
      <c r="BU266" s="563" t="str">
        <f t="shared" si="141"/>
        <v/>
      </c>
      <c r="BV266" s="563" t="str">
        <f t="shared" ref="BV266:BY329" si="142">IF(BV$10=$BA266,IF($AB266="","","Complaint: "&amp;$AB266)&amp;CHAR(10)&amp;IF($AC266="","","Action Taken: "&amp;$AC266),"")</f>
        <v/>
      </c>
      <c r="BW266" s="563" t="str">
        <f t="shared" si="142"/>
        <v/>
      </c>
      <c r="BX266" s="563" t="str">
        <f t="shared" si="142"/>
        <v/>
      </c>
      <c r="BY266" s="563" t="str">
        <f t="shared" si="142"/>
        <v/>
      </c>
      <c r="BZ266" s="563" t="str">
        <f t="shared" ref="BZ266:CC329" si="143">IF(BZ$10=$BA266,IF($AB266="","","Complaint: "&amp;$AB266)&amp;CHAR(10)&amp;IF($AC266="","","Action Taken: "&amp;$AC266),"")</f>
        <v/>
      </c>
      <c r="CA266" s="563" t="str">
        <f t="shared" si="143"/>
        <v/>
      </c>
      <c r="CB266" s="563" t="str">
        <f t="shared" si="143"/>
        <v/>
      </c>
      <c r="CC266" s="563" t="str">
        <f t="shared" si="143"/>
        <v/>
      </c>
      <c r="CD266" s="563" t="str">
        <f t="shared" si="136"/>
        <v/>
      </c>
      <c r="CE266" s="563" t="str">
        <f t="shared" si="136"/>
        <v/>
      </c>
      <c r="CF266" s="563" t="str">
        <f t="shared" si="122"/>
        <v/>
      </c>
      <c r="CG266" s="563" t="str">
        <f t="shared" si="121"/>
        <v/>
      </c>
      <c r="CH266" s="445"/>
      <c r="CI266" s="563" t="str">
        <f t="shared" si="118"/>
        <v/>
      </c>
      <c r="CJ266" s="563" t="str">
        <f t="shared" si="120"/>
        <v/>
      </c>
      <c r="CK266" s="563" t="str">
        <f t="shared" si="120"/>
        <v/>
      </c>
      <c r="CL266" s="563" t="str">
        <f t="shared" si="120"/>
        <v xml:space="preserve">
</v>
      </c>
      <c r="CM266" s="563" t="str">
        <f t="shared" si="120"/>
        <v xml:space="preserve">
</v>
      </c>
      <c r="CN266" s="563" t="str">
        <f t="shared" si="120"/>
        <v xml:space="preserve">
</v>
      </c>
      <c r="CO266" s="444"/>
      <c r="CP266" s="444"/>
      <c r="CQ266" s="444"/>
      <c r="CR266" s="444"/>
      <c r="CS266" s="444"/>
      <c r="CT266" s="444"/>
      <c r="CU266" s="444"/>
      <c r="CV266" s="444"/>
      <c r="CW266" s="444"/>
      <c r="CX266" s="444"/>
      <c r="CY266" s="444"/>
      <c r="CZ266" s="444"/>
      <c r="DA266" s="444"/>
      <c r="DB266" s="444"/>
      <c r="DC266" s="444"/>
      <c r="DD266" s="444"/>
      <c r="DE266" s="444"/>
      <c r="DF266" s="444"/>
      <c r="DG266" s="444"/>
      <c r="DH266" s="444"/>
      <c r="DI266" s="444"/>
      <c r="DJ266" s="444"/>
      <c r="DK266" s="444"/>
      <c r="DL266" s="444"/>
      <c r="DM266" s="444"/>
      <c r="DN266" s="444"/>
      <c r="DO266" s="444"/>
      <c r="DP266" s="444"/>
      <c r="DQ266" s="444"/>
      <c r="DR266" s="444"/>
      <c r="DS266" s="444"/>
      <c r="DT266" s="444"/>
      <c r="DU266" s="444"/>
      <c r="DV266" s="444"/>
      <c r="DW266" s="444"/>
      <c r="DX266" s="444"/>
      <c r="DY266" s="444"/>
      <c r="DZ266" s="444"/>
      <c r="EA266" s="444"/>
      <c r="EB266" s="444"/>
      <c r="EC266" s="444"/>
      <c r="ED266" s="444"/>
      <c r="EE266" s="444"/>
      <c r="EF266" s="444"/>
      <c r="EG266" s="444"/>
      <c r="EH266" s="444"/>
      <c r="EI266" s="444"/>
      <c r="EJ266" s="444"/>
      <c r="EK266" s="444"/>
      <c r="EL266" s="444"/>
      <c r="EM266" s="444"/>
      <c r="EN266" s="444"/>
      <c r="EO266" s="444"/>
      <c r="EP266" s="444"/>
      <c r="EQ266" s="444"/>
      <c r="ER266" s="444"/>
      <c r="ES266" s="444"/>
      <c r="ET266" s="444"/>
      <c r="EU266" s="444"/>
      <c r="EV266" s="444"/>
      <c r="EW266" s="444"/>
      <c r="EX266" s="444"/>
      <c r="EY266" s="444"/>
      <c r="EZ266" s="444"/>
      <c r="FA266" s="444"/>
      <c r="FB266" s="444"/>
    </row>
    <row r="267" spans="1:158" s="434" customFormat="1" ht="55.2" hidden="1" customHeight="1">
      <c r="A267" s="659"/>
      <c r="B267" s="520"/>
      <c r="C267" s="520"/>
      <c r="D267" s="519"/>
      <c r="E267" s="520"/>
      <c r="F267" s="520"/>
      <c r="G267" s="520"/>
      <c r="H267" s="520"/>
      <c r="I267" s="520"/>
      <c r="J267" s="520"/>
      <c r="K267" s="520"/>
      <c r="L267" s="520"/>
      <c r="M267" s="520"/>
      <c r="N267" s="520"/>
      <c r="O267" s="520"/>
      <c r="P267" s="520"/>
      <c r="Q267" s="520"/>
      <c r="R267" s="520"/>
      <c r="S267" s="520"/>
      <c r="T267" s="520"/>
      <c r="U267" s="520"/>
      <c r="V267" s="520"/>
      <c r="W267" s="520"/>
      <c r="X267" s="520"/>
      <c r="Y267" s="520"/>
      <c r="Z267" s="520"/>
      <c r="AA267" s="520"/>
      <c r="AB267" s="520"/>
      <c r="AC267" s="520"/>
      <c r="AD267" s="432"/>
      <c r="AE267" s="431"/>
      <c r="AF267" s="433"/>
      <c r="AG267" s="557" t="str">
        <f t="shared" si="123"/>
        <v/>
      </c>
      <c r="AH267" s="558" t="str">
        <f t="shared" si="124"/>
        <v/>
      </c>
      <c r="AI267" s="558" t="str">
        <f t="shared" si="125"/>
        <v/>
      </c>
      <c r="AJ267" s="558" t="str">
        <f t="shared" si="126"/>
        <v/>
      </c>
      <c r="AK267" s="558" t="str">
        <f t="shared" si="127"/>
        <v/>
      </c>
      <c r="AL267" s="558" t="str">
        <f t="shared" si="128"/>
        <v/>
      </c>
      <c r="AM267" s="558" t="str">
        <f t="shared" si="129"/>
        <v/>
      </c>
      <c r="AN267" s="558" t="str">
        <f t="shared" si="130"/>
        <v/>
      </c>
      <c r="AO267" s="557" t="str">
        <f t="shared" si="131"/>
        <v/>
      </c>
      <c r="AP267" s="557" t="str">
        <f t="shared" si="132"/>
        <v/>
      </c>
      <c r="AQ267" s="445"/>
      <c r="AR267" s="559" t="str">
        <f t="shared" si="133"/>
        <v/>
      </c>
      <c r="AS267" s="560" t="str">
        <f t="shared" si="116"/>
        <v/>
      </c>
      <c r="AT267" s="561" t="str">
        <f t="shared" si="134"/>
        <v/>
      </c>
      <c r="AU267" s="561" t="str">
        <f t="shared" si="135"/>
        <v/>
      </c>
      <c r="AV267" s="444"/>
      <c r="AW267" s="558" t="str">
        <f t="shared" si="137"/>
        <v/>
      </c>
      <c r="AX267" s="557" t="str">
        <f t="shared" si="138"/>
        <v/>
      </c>
      <c r="AY267" s="557" t="str">
        <f t="shared" si="139"/>
        <v/>
      </c>
      <c r="AZ267" s="444"/>
      <c r="BA267" s="562" t="str">
        <f t="shared" si="115"/>
        <v/>
      </c>
      <c r="BB267" s="445"/>
      <c r="BC267" s="563" t="str">
        <f t="shared" si="121"/>
        <v/>
      </c>
      <c r="BD267" s="563" t="str">
        <f t="shared" si="121"/>
        <v/>
      </c>
      <c r="BE267" s="563" t="str">
        <f t="shared" si="121"/>
        <v/>
      </c>
      <c r="BF267" s="563" t="str">
        <f t="shared" si="121"/>
        <v/>
      </c>
      <c r="BG267" s="563" t="str">
        <f t="shared" si="121"/>
        <v/>
      </c>
      <c r="BH267" s="563" t="str">
        <f t="shared" si="121"/>
        <v/>
      </c>
      <c r="BI267" s="563" t="str">
        <f t="shared" si="121"/>
        <v/>
      </c>
      <c r="BJ267" s="563" t="str">
        <f t="shared" si="121"/>
        <v/>
      </c>
      <c r="BK267" s="563" t="str">
        <f t="shared" si="121"/>
        <v/>
      </c>
      <c r="BL267" s="563" t="str">
        <f t="shared" si="121"/>
        <v/>
      </c>
      <c r="BM267" s="563" t="str">
        <f t="shared" si="121"/>
        <v/>
      </c>
      <c r="BN267" s="563" t="str">
        <f t="shared" si="140"/>
        <v/>
      </c>
      <c r="BO267" s="563" t="str">
        <f t="shared" si="140"/>
        <v/>
      </c>
      <c r="BP267" s="563" t="str">
        <f t="shared" si="140"/>
        <v/>
      </c>
      <c r="BQ267" s="563" t="str">
        <f t="shared" si="140"/>
        <v/>
      </c>
      <c r="BR267" s="563" t="str">
        <f t="shared" si="141"/>
        <v/>
      </c>
      <c r="BS267" s="563" t="str">
        <f t="shared" si="141"/>
        <v/>
      </c>
      <c r="BT267" s="563" t="str">
        <f t="shared" si="141"/>
        <v/>
      </c>
      <c r="BU267" s="563" t="str">
        <f t="shared" si="141"/>
        <v/>
      </c>
      <c r="BV267" s="563" t="str">
        <f t="shared" si="142"/>
        <v/>
      </c>
      <c r="BW267" s="563" t="str">
        <f t="shared" si="142"/>
        <v/>
      </c>
      <c r="BX267" s="563" t="str">
        <f t="shared" si="142"/>
        <v/>
      </c>
      <c r="BY267" s="563" t="str">
        <f t="shared" si="142"/>
        <v/>
      </c>
      <c r="BZ267" s="563" t="str">
        <f t="shared" si="143"/>
        <v/>
      </c>
      <c r="CA267" s="563" t="str">
        <f t="shared" si="143"/>
        <v/>
      </c>
      <c r="CB267" s="563" t="str">
        <f t="shared" si="143"/>
        <v/>
      </c>
      <c r="CC267" s="563" t="str">
        <f t="shared" si="143"/>
        <v/>
      </c>
      <c r="CD267" s="563" t="str">
        <f t="shared" si="136"/>
        <v/>
      </c>
      <c r="CE267" s="563" t="str">
        <f t="shared" si="136"/>
        <v/>
      </c>
      <c r="CF267" s="563" t="str">
        <f t="shared" si="122"/>
        <v/>
      </c>
      <c r="CG267" s="563" t="str">
        <f t="shared" si="121"/>
        <v/>
      </c>
      <c r="CH267" s="445"/>
      <c r="CI267" s="563" t="str">
        <f t="shared" si="118"/>
        <v/>
      </c>
      <c r="CJ267" s="563" t="str">
        <f t="shared" si="120"/>
        <v/>
      </c>
      <c r="CK267" s="563" t="str">
        <f t="shared" si="120"/>
        <v/>
      </c>
      <c r="CL267" s="563" t="str">
        <f t="shared" si="120"/>
        <v xml:space="preserve">
</v>
      </c>
      <c r="CM267" s="563" t="str">
        <f t="shared" si="120"/>
        <v xml:space="preserve">
</v>
      </c>
      <c r="CN267" s="563" t="str">
        <f t="shared" si="120"/>
        <v xml:space="preserve">
</v>
      </c>
      <c r="CO267" s="445"/>
      <c r="CP267" s="445"/>
      <c r="CQ267" s="445"/>
      <c r="CR267" s="445"/>
      <c r="CS267" s="445"/>
      <c r="CT267" s="445"/>
      <c r="CU267" s="445"/>
      <c r="CV267" s="445"/>
      <c r="CW267" s="445"/>
      <c r="CX267" s="445"/>
      <c r="CY267" s="445"/>
      <c r="CZ267" s="445"/>
      <c r="DA267" s="445"/>
      <c r="DB267" s="445"/>
      <c r="DC267" s="445"/>
      <c r="DD267" s="445"/>
      <c r="DE267" s="445"/>
      <c r="DF267" s="445"/>
      <c r="DG267" s="445"/>
      <c r="DH267" s="445"/>
      <c r="DI267" s="445"/>
      <c r="DJ267" s="445"/>
      <c r="DK267" s="445"/>
      <c r="DL267" s="445"/>
      <c r="DM267" s="445"/>
      <c r="DN267" s="445"/>
      <c r="DO267" s="445"/>
      <c r="DP267" s="445"/>
      <c r="DQ267" s="445"/>
      <c r="DR267" s="445"/>
      <c r="DS267" s="445"/>
      <c r="DT267" s="445"/>
      <c r="DU267" s="445"/>
      <c r="DV267" s="445"/>
      <c r="DW267" s="445"/>
      <c r="DX267" s="445"/>
      <c r="DY267" s="445"/>
      <c r="DZ267" s="445"/>
      <c r="EA267" s="445"/>
      <c r="EB267" s="445"/>
      <c r="EC267" s="445"/>
      <c r="ED267" s="445"/>
      <c r="EE267" s="445"/>
      <c r="EF267" s="445"/>
      <c r="EG267" s="445"/>
      <c r="EH267" s="445"/>
      <c r="EI267" s="445"/>
      <c r="EJ267" s="445"/>
      <c r="EK267" s="445"/>
      <c r="EL267" s="445"/>
      <c r="EM267" s="445"/>
      <c r="EN267" s="445"/>
      <c r="EO267" s="445"/>
      <c r="EP267" s="445"/>
      <c r="EQ267" s="445"/>
      <c r="ER267" s="445"/>
      <c r="ES267" s="445"/>
      <c r="ET267" s="445"/>
      <c r="EU267" s="445"/>
      <c r="EV267" s="445"/>
      <c r="EW267" s="445"/>
      <c r="EX267" s="445"/>
      <c r="EY267" s="445"/>
      <c r="EZ267" s="445"/>
      <c r="FA267" s="445"/>
      <c r="FB267" s="445"/>
    </row>
    <row r="268" spans="1:158" s="434" customFormat="1" ht="55.2" hidden="1" customHeight="1">
      <c r="A268" s="659"/>
      <c r="B268" s="520"/>
      <c r="C268" s="520"/>
      <c r="D268" s="519"/>
      <c r="E268" s="520"/>
      <c r="F268" s="520"/>
      <c r="G268" s="520"/>
      <c r="H268" s="520"/>
      <c r="I268" s="520"/>
      <c r="J268" s="520"/>
      <c r="K268" s="520"/>
      <c r="L268" s="520"/>
      <c r="M268" s="520"/>
      <c r="N268" s="520"/>
      <c r="O268" s="520"/>
      <c r="P268" s="520"/>
      <c r="Q268" s="520"/>
      <c r="R268" s="520"/>
      <c r="S268" s="520"/>
      <c r="T268" s="520"/>
      <c r="U268" s="520"/>
      <c r="V268" s="520"/>
      <c r="W268" s="520"/>
      <c r="X268" s="520"/>
      <c r="Y268" s="520"/>
      <c r="Z268" s="520"/>
      <c r="AA268" s="520"/>
      <c r="AB268" s="520"/>
      <c r="AC268" s="520"/>
      <c r="AD268" s="432"/>
      <c r="AE268" s="431"/>
      <c r="AF268" s="433"/>
      <c r="AG268" s="557" t="str">
        <f t="shared" si="123"/>
        <v/>
      </c>
      <c r="AH268" s="558" t="str">
        <f t="shared" si="124"/>
        <v/>
      </c>
      <c r="AI268" s="558" t="str">
        <f t="shared" si="125"/>
        <v/>
      </c>
      <c r="AJ268" s="558" t="str">
        <f t="shared" si="126"/>
        <v/>
      </c>
      <c r="AK268" s="558" t="str">
        <f t="shared" si="127"/>
        <v/>
      </c>
      <c r="AL268" s="558" t="str">
        <f t="shared" si="128"/>
        <v/>
      </c>
      <c r="AM268" s="558" t="str">
        <f t="shared" si="129"/>
        <v/>
      </c>
      <c r="AN268" s="558" t="str">
        <f t="shared" si="130"/>
        <v/>
      </c>
      <c r="AO268" s="557" t="str">
        <f t="shared" si="131"/>
        <v/>
      </c>
      <c r="AP268" s="557" t="str">
        <f t="shared" si="132"/>
        <v/>
      </c>
      <c r="AQ268" s="445"/>
      <c r="AR268" s="559" t="str">
        <f t="shared" si="133"/>
        <v/>
      </c>
      <c r="AS268" s="560" t="str">
        <f t="shared" si="116"/>
        <v/>
      </c>
      <c r="AT268" s="561" t="str">
        <f t="shared" si="134"/>
        <v/>
      </c>
      <c r="AU268" s="561" t="str">
        <f t="shared" si="135"/>
        <v/>
      </c>
      <c r="AV268" s="444"/>
      <c r="AW268" s="558" t="str">
        <f t="shared" si="137"/>
        <v/>
      </c>
      <c r="AX268" s="557" t="str">
        <f t="shared" si="138"/>
        <v/>
      </c>
      <c r="AY268" s="557" t="str">
        <f t="shared" si="139"/>
        <v/>
      </c>
      <c r="AZ268" s="444"/>
      <c r="BA268" s="562" t="str">
        <f t="shared" si="115"/>
        <v/>
      </c>
      <c r="BB268" s="445"/>
      <c r="BC268" s="563" t="str">
        <f t="shared" si="121"/>
        <v/>
      </c>
      <c r="BD268" s="563" t="str">
        <f t="shared" si="121"/>
        <v/>
      </c>
      <c r="BE268" s="563" t="str">
        <f t="shared" si="121"/>
        <v/>
      </c>
      <c r="BF268" s="563" t="str">
        <f t="shared" si="121"/>
        <v/>
      </c>
      <c r="BG268" s="563" t="str">
        <f t="shared" si="121"/>
        <v/>
      </c>
      <c r="BH268" s="563" t="str">
        <f t="shared" si="121"/>
        <v/>
      </c>
      <c r="BI268" s="563" t="str">
        <f t="shared" si="121"/>
        <v/>
      </c>
      <c r="BJ268" s="563" t="str">
        <f t="shared" si="121"/>
        <v/>
      </c>
      <c r="BK268" s="563" t="str">
        <f t="shared" si="121"/>
        <v/>
      </c>
      <c r="BL268" s="563" t="str">
        <f t="shared" si="121"/>
        <v/>
      </c>
      <c r="BM268" s="563" t="str">
        <f t="shared" si="121"/>
        <v/>
      </c>
      <c r="BN268" s="563" t="str">
        <f t="shared" si="140"/>
        <v/>
      </c>
      <c r="BO268" s="563" t="str">
        <f t="shared" si="140"/>
        <v/>
      </c>
      <c r="BP268" s="563" t="str">
        <f t="shared" si="140"/>
        <v/>
      </c>
      <c r="BQ268" s="563" t="str">
        <f t="shared" si="140"/>
        <v/>
      </c>
      <c r="BR268" s="563" t="str">
        <f t="shared" si="141"/>
        <v/>
      </c>
      <c r="BS268" s="563" t="str">
        <f t="shared" si="141"/>
        <v/>
      </c>
      <c r="BT268" s="563" t="str">
        <f t="shared" si="141"/>
        <v/>
      </c>
      <c r="BU268" s="563" t="str">
        <f t="shared" si="141"/>
        <v/>
      </c>
      <c r="BV268" s="563" t="str">
        <f t="shared" si="142"/>
        <v/>
      </c>
      <c r="BW268" s="563" t="str">
        <f t="shared" si="142"/>
        <v/>
      </c>
      <c r="BX268" s="563" t="str">
        <f t="shared" si="142"/>
        <v/>
      </c>
      <c r="BY268" s="563" t="str">
        <f t="shared" si="142"/>
        <v/>
      </c>
      <c r="BZ268" s="563" t="str">
        <f t="shared" si="143"/>
        <v/>
      </c>
      <c r="CA268" s="563" t="str">
        <f t="shared" si="143"/>
        <v/>
      </c>
      <c r="CB268" s="563" t="str">
        <f t="shared" si="143"/>
        <v/>
      </c>
      <c r="CC268" s="563" t="str">
        <f t="shared" si="143"/>
        <v/>
      </c>
      <c r="CD268" s="563" t="str">
        <f t="shared" si="136"/>
        <v/>
      </c>
      <c r="CE268" s="563" t="str">
        <f t="shared" si="136"/>
        <v/>
      </c>
      <c r="CF268" s="563" t="str">
        <f t="shared" si="122"/>
        <v/>
      </c>
      <c r="CG268" s="563" t="str">
        <f t="shared" si="121"/>
        <v/>
      </c>
      <c r="CH268" s="445"/>
      <c r="CI268" s="563" t="str">
        <f t="shared" si="118"/>
        <v/>
      </c>
      <c r="CJ268" s="563" t="str">
        <f t="shared" si="120"/>
        <v/>
      </c>
      <c r="CK268" s="563" t="str">
        <f t="shared" si="120"/>
        <v/>
      </c>
      <c r="CL268" s="563" t="str">
        <f t="shared" si="120"/>
        <v xml:space="preserve">
</v>
      </c>
      <c r="CM268" s="563" t="str">
        <f t="shared" si="120"/>
        <v xml:space="preserve">
</v>
      </c>
      <c r="CN268" s="563" t="str">
        <f t="shared" si="120"/>
        <v xml:space="preserve">
</v>
      </c>
      <c r="CO268" s="445"/>
      <c r="CP268" s="445"/>
      <c r="CQ268" s="445"/>
      <c r="CR268" s="445"/>
      <c r="CS268" s="445"/>
      <c r="CT268" s="445"/>
      <c r="CU268" s="445"/>
      <c r="CV268" s="445"/>
      <c r="CW268" s="445"/>
      <c r="CX268" s="445"/>
      <c r="CY268" s="445"/>
      <c r="CZ268" s="445"/>
      <c r="DA268" s="445"/>
      <c r="DB268" s="445"/>
      <c r="DC268" s="445"/>
      <c r="DD268" s="445"/>
      <c r="DE268" s="445"/>
      <c r="DF268" s="445"/>
      <c r="DG268" s="445"/>
      <c r="DH268" s="445"/>
      <c r="DI268" s="445"/>
      <c r="DJ268" s="445"/>
      <c r="DK268" s="445"/>
      <c r="DL268" s="445"/>
      <c r="DM268" s="445"/>
      <c r="DN268" s="445"/>
      <c r="DO268" s="445"/>
      <c r="DP268" s="445"/>
      <c r="DQ268" s="445"/>
      <c r="DR268" s="445"/>
      <c r="DS268" s="445"/>
      <c r="DT268" s="445"/>
      <c r="DU268" s="445"/>
      <c r="DV268" s="445"/>
      <c r="DW268" s="445"/>
      <c r="DX268" s="445"/>
      <c r="DY268" s="445"/>
      <c r="DZ268" s="445"/>
      <c r="EA268" s="445"/>
      <c r="EB268" s="445"/>
      <c r="EC268" s="445"/>
      <c r="ED268" s="445"/>
      <c r="EE268" s="445"/>
      <c r="EF268" s="445"/>
      <c r="EG268" s="445"/>
      <c r="EH268" s="445"/>
      <c r="EI268" s="445"/>
      <c r="EJ268" s="445"/>
      <c r="EK268" s="445"/>
      <c r="EL268" s="445"/>
      <c r="EM268" s="445"/>
      <c r="EN268" s="445"/>
      <c r="EO268" s="445"/>
      <c r="EP268" s="445"/>
      <c r="EQ268" s="445"/>
      <c r="ER268" s="445"/>
      <c r="ES268" s="445"/>
      <c r="ET268" s="445"/>
      <c r="EU268" s="445"/>
      <c r="EV268" s="445"/>
      <c r="EW268" s="445"/>
      <c r="EX268" s="445"/>
      <c r="EY268" s="445"/>
      <c r="EZ268" s="445"/>
      <c r="FA268" s="445"/>
      <c r="FB268" s="445"/>
    </row>
    <row r="269" spans="1:158" s="434" customFormat="1" ht="55.2" hidden="1" customHeight="1">
      <c r="A269" s="659"/>
      <c r="B269" s="520"/>
      <c r="C269" s="520"/>
      <c r="D269" s="519"/>
      <c r="E269" s="520"/>
      <c r="F269" s="520"/>
      <c r="G269" s="520"/>
      <c r="H269" s="520"/>
      <c r="I269" s="520"/>
      <c r="J269" s="520"/>
      <c r="K269" s="520"/>
      <c r="L269" s="520"/>
      <c r="M269" s="520"/>
      <c r="N269" s="520"/>
      <c r="O269" s="520"/>
      <c r="P269" s="520"/>
      <c r="Q269" s="520"/>
      <c r="R269" s="520"/>
      <c r="S269" s="520"/>
      <c r="T269" s="520"/>
      <c r="U269" s="520"/>
      <c r="V269" s="520"/>
      <c r="W269" s="520"/>
      <c r="X269" s="520"/>
      <c r="Y269" s="520"/>
      <c r="Z269" s="520"/>
      <c r="AA269" s="520"/>
      <c r="AB269" s="520"/>
      <c r="AC269" s="520"/>
      <c r="AD269" s="432"/>
      <c r="AE269" s="431"/>
      <c r="AF269" s="433"/>
      <c r="AG269" s="557" t="str">
        <f t="shared" si="123"/>
        <v/>
      </c>
      <c r="AH269" s="558" t="str">
        <f t="shared" si="124"/>
        <v/>
      </c>
      <c r="AI269" s="558" t="str">
        <f t="shared" si="125"/>
        <v/>
      </c>
      <c r="AJ269" s="558" t="str">
        <f t="shared" si="126"/>
        <v/>
      </c>
      <c r="AK269" s="558" t="str">
        <f t="shared" si="127"/>
        <v/>
      </c>
      <c r="AL269" s="558" t="str">
        <f t="shared" si="128"/>
        <v/>
      </c>
      <c r="AM269" s="558" t="str">
        <f t="shared" si="129"/>
        <v/>
      </c>
      <c r="AN269" s="558" t="str">
        <f t="shared" si="130"/>
        <v/>
      </c>
      <c r="AO269" s="557" t="str">
        <f t="shared" si="131"/>
        <v/>
      </c>
      <c r="AP269" s="557" t="str">
        <f t="shared" si="132"/>
        <v/>
      </c>
      <c r="AQ269" s="445"/>
      <c r="AR269" s="559" t="str">
        <f t="shared" si="133"/>
        <v/>
      </c>
      <c r="AS269" s="560" t="str">
        <f t="shared" si="116"/>
        <v/>
      </c>
      <c r="AT269" s="561" t="str">
        <f t="shared" si="134"/>
        <v/>
      </c>
      <c r="AU269" s="561" t="str">
        <f t="shared" si="135"/>
        <v/>
      </c>
      <c r="AV269" s="444"/>
      <c r="AW269" s="558" t="str">
        <f t="shared" si="137"/>
        <v/>
      </c>
      <c r="AX269" s="557" t="str">
        <f t="shared" si="138"/>
        <v/>
      </c>
      <c r="AY269" s="557" t="str">
        <f t="shared" si="139"/>
        <v/>
      </c>
      <c r="AZ269" s="444"/>
      <c r="BA269" s="562" t="str">
        <f t="shared" si="115"/>
        <v/>
      </c>
      <c r="BB269" s="445"/>
      <c r="BC269" s="563" t="str">
        <f t="shared" si="121"/>
        <v/>
      </c>
      <c r="BD269" s="563" t="str">
        <f t="shared" si="121"/>
        <v/>
      </c>
      <c r="BE269" s="563" t="str">
        <f t="shared" si="121"/>
        <v/>
      </c>
      <c r="BF269" s="563" t="str">
        <f t="shared" si="121"/>
        <v/>
      </c>
      <c r="BG269" s="563" t="str">
        <f t="shared" si="121"/>
        <v/>
      </c>
      <c r="BH269" s="563" t="str">
        <f t="shared" si="121"/>
        <v/>
      </c>
      <c r="BI269" s="563" t="str">
        <f t="shared" si="121"/>
        <v/>
      </c>
      <c r="BJ269" s="563" t="str">
        <f t="shared" si="121"/>
        <v/>
      </c>
      <c r="BK269" s="563" t="str">
        <f t="shared" si="121"/>
        <v/>
      </c>
      <c r="BL269" s="563" t="str">
        <f t="shared" si="121"/>
        <v/>
      </c>
      <c r="BM269" s="563" t="str">
        <f t="shared" si="121"/>
        <v/>
      </c>
      <c r="BN269" s="563" t="str">
        <f t="shared" si="140"/>
        <v/>
      </c>
      <c r="BO269" s="563" t="str">
        <f t="shared" si="140"/>
        <v/>
      </c>
      <c r="BP269" s="563" t="str">
        <f t="shared" si="140"/>
        <v/>
      </c>
      <c r="BQ269" s="563" t="str">
        <f t="shared" si="140"/>
        <v/>
      </c>
      <c r="BR269" s="563" t="str">
        <f t="shared" si="141"/>
        <v/>
      </c>
      <c r="BS269" s="563" t="str">
        <f t="shared" si="141"/>
        <v/>
      </c>
      <c r="BT269" s="563" t="str">
        <f t="shared" si="141"/>
        <v/>
      </c>
      <c r="BU269" s="563" t="str">
        <f t="shared" si="141"/>
        <v/>
      </c>
      <c r="BV269" s="563" t="str">
        <f t="shared" si="142"/>
        <v/>
      </c>
      <c r="BW269" s="563" t="str">
        <f t="shared" si="142"/>
        <v/>
      </c>
      <c r="BX269" s="563" t="str">
        <f t="shared" si="142"/>
        <v/>
      </c>
      <c r="BY269" s="563" t="str">
        <f t="shared" si="142"/>
        <v/>
      </c>
      <c r="BZ269" s="563" t="str">
        <f t="shared" si="143"/>
        <v/>
      </c>
      <c r="CA269" s="563" t="str">
        <f t="shared" si="143"/>
        <v/>
      </c>
      <c r="CB269" s="563" t="str">
        <f t="shared" si="143"/>
        <v/>
      </c>
      <c r="CC269" s="563" t="str">
        <f t="shared" si="143"/>
        <v/>
      </c>
      <c r="CD269" s="563" t="str">
        <f t="shared" si="136"/>
        <v/>
      </c>
      <c r="CE269" s="563" t="str">
        <f t="shared" si="136"/>
        <v/>
      </c>
      <c r="CF269" s="563" t="str">
        <f t="shared" si="122"/>
        <v/>
      </c>
      <c r="CG269" s="563" t="str">
        <f t="shared" si="121"/>
        <v/>
      </c>
      <c r="CH269" s="445"/>
      <c r="CI269" s="563" t="str">
        <f t="shared" si="118"/>
        <v/>
      </c>
      <c r="CJ269" s="563" t="str">
        <f t="shared" si="120"/>
        <v/>
      </c>
      <c r="CK269" s="563" t="str">
        <f t="shared" si="120"/>
        <v/>
      </c>
      <c r="CL269" s="563" t="str">
        <f t="shared" si="120"/>
        <v xml:space="preserve">
</v>
      </c>
      <c r="CM269" s="563" t="str">
        <f t="shared" si="120"/>
        <v xml:space="preserve">
</v>
      </c>
      <c r="CN269" s="563" t="str">
        <f t="shared" si="120"/>
        <v xml:space="preserve">
</v>
      </c>
      <c r="CO269" s="445"/>
      <c r="CP269" s="445"/>
      <c r="CQ269" s="445"/>
      <c r="CR269" s="445"/>
      <c r="CS269" s="445"/>
      <c r="CT269" s="445"/>
      <c r="CU269" s="445"/>
      <c r="CV269" s="445"/>
      <c r="CW269" s="445"/>
      <c r="CX269" s="445"/>
      <c r="CY269" s="445"/>
      <c r="CZ269" s="445"/>
      <c r="DA269" s="445"/>
      <c r="DB269" s="445"/>
      <c r="DC269" s="445"/>
      <c r="DD269" s="445"/>
      <c r="DE269" s="445"/>
      <c r="DF269" s="445"/>
      <c r="DG269" s="445"/>
      <c r="DH269" s="445"/>
      <c r="DI269" s="445"/>
      <c r="DJ269" s="445"/>
      <c r="DK269" s="445"/>
      <c r="DL269" s="445"/>
      <c r="DM269" s="445"/>
      <c r="DN269" s="445"/>
      <c r="DO269" s="445"/>
      <c r="DP269" s="445"/>
      <c r="DQ269" s="445"/>
      <c r="DR269" s="445"/>
      <c r="DS269" s="445"/>
      <c r="DT269" s="445"/>
      <c r="DU269" s="445"/>
      <c r="DV269" s="445"/>
      <c r="DW269" s="445"/>
      <c r="DX269" s="445"/>
      <c r="DY269" s="445"/>
      <c r="DZ269" s="445"/>
      <c r="EA269" s="445"/>
      <c r="EB269" s="445"/>
      <c r="EC269" s="445"/>
      <c r="ED269" s="445"/>
      <c r="EE269" s="445"/>
      <c r="EF269" s="445"/>
      <c r="EG269" s="445"/>
      <c r="EH269" s="445"/>
      <c r="EI269" s="445"/>
      <c r="EJ269" s="445"/>
      <c r="EK269" s="445"/>
      <c r="EL269" s="445"/>
      <c r="EM269" s="445"/>
      <c r="EN269" s="445"/>
      <c r="EO269" s="445"/>
      <c r="EP269" s="445"/>
      <c r="EQ269" s="445"/>
      <c r="ER269" s="445"/>
      <c r="ES269" s="445"/>
      <c r="ET269" s="445"/>
      <c r="EU269" s="445"/>
      <c r="EV269" s="445"/>
      <c r="EW269" s="445"/>
      <c r="EX269" s="445"/>
      <c r="EY269" s="445"/>
      <c r="EZ269" s="445"/>
      <c r="FA269" s="445"/>
      <c r="FB269" s="445"/>
    </row>
    <row r="270" spans="1:158" s="434" customFormat="1" ht="55.2" hidden="1" customHeight="1">
      <c r="A270" s="659"/>
      <c r="B270" s="520"/>
      <c r="C270" s="520"/>
      <c r="D270" s="519"/>
      <c r="E270" s="520"/>
      <c r="F270" s="520"/>
      <c r="G270" s="520"/>
      <c r="H270" s="520"/>
      <c r="I270" s="520"/>
      <c r="J270" s="520"/>
      <c r="K270" s="520"/>
      <c r="L270" s="520"/>
      <c r="M270" s="520"/>
      <c r="N270" s="520"/>
      <c r="O270" s="520"/>
      <c r="P270" s="520"/>
      <c r="Q270" s="520"/>
      <c r="R270" s="520"/>
      <c r="S270" s="520"/>
      <c r="T270" s="520"/>
      <c r="U270" s="520"/>
      <c r="V270" s="520"/>
      <c r="W270" s="520"/>
      <c r="X270" s="520"/>
      <c r="Y270" s="520"/>
      <c r="Z270" s="520"/>
      <c r="AA270" s="520"/>
      <c r="AB270" s="520"/>
      <c r="AC270" s="520"/>
      <c r="AD270" s="432"/>
      <c r="AE270" s="431"/>
      <c r="AF270" s="433"/>
      <c r="AG270" s="557" t="str">
        <f t="shared" si="123"/>
        <v/>
      </c>
      <c r="AH270" s="558" t="str">
        <f t="shared" si="124"/>
        <v/>
      </c>
      <c r="AI270" s="558" t="str">
        <f t="shared" si="125"/>
        <v/>
      </c>
      <c r="AJ270" s="558" t="str">
        <f t="shared" si="126"/>
        <v/>
      </c>
      <c r="AK270" s="558" t="str">
        <f t="shared" si="127"/>
        <v/>
      </c>
      <c r="AL270" s="558" t="str">
        <f t="shared" si="128"/>
        <v/>
      </c>
      <c r="AM270" s="558" t="str">
        <f t="shared" si="129"/>
        <v/>
      </c>
      <c r="AN270" s="558" t="str">
        <f t="shared" si="130"/>
        <v/>
      </c>
      <c r="AO270" s="557" t="str">
        <f t="shared" si="131"/>
        <v/>
      </c>
      <c r="AP270" s="557" t="str">
        <f t="shared" si="132"/>
        <v/>
      </c>
      <c r="AQ270" s="445"/>
      <c r="AR270" s="559" t="str">
        <f t="shared" si="133"/>
        <v/>
      </c>
      <c r="AS270" s="560" t="str">
        <f t="shared" si="116"/>
        <v/>
      </c>
      <c r="AT270" s="561" t="str">
        <f t="shared" si="134"/>
        <v/>
      </c>
      <c r="AU270" s="561" t="str">
        <f t="shared" si="135"/>
        <v/>
      </c>
      <c r="AV270" s="444"/>
      <c r="AW270" s="558" t="str">
        <f t="shared" si="137"/>
        <v/>
      </c>
      <c r="AX270" s="557" t="str">
        <f t="shared" si="138"/>
        <v/>
      </c>
      <c r="AY270" s="557" t="str">
        <f t="shared" si="139"/>
        <v/>
      </c>
      <c r="AZ270" s="444"/>
      <c r="BA270" s="562" t="str">
        <f t="shared" si="115"/>
        <v/>
      </c>
      <c r="BB270" s="445"/>
      <c r="BC270" s="563" t="str">
        <f t="shared" si="121"/>
        <v/>
      </c>
      <c r="BD270" s="563" t="str">
        <f t="shared" si="121"/>
        <v/>
      </c>
      <c r="BE270" s="563" t="str">
        <f t="shared" si="121"/>
        <v/>
      </c>
      <c r="BF270" s="563" t="str">
        <f t="shared" si="121"/>
        <v/>
      </c>
      <c r="BG270" s="563" t="str">
        <f t="shared" si="121"/>
        <v/>
      </c>
      <c r="BH270" s="563" t="str">
        <f t="shared" si="121"/>
        <v/>
      </c>
      <c r="BI270" s="563" t="str">
        <f t="shared" si="121"/>
        <v/>
      </c>
      <c r="BJ270" s="563" t="str">
        <f t="shared" si="121"/>
        <v/>
      </c>
      <c r="BK270" s="563" t="str">
        <f t="shared" si="121"/>
        <v/>
      </c>
      <c r="BL270" s="563" t="str">
        <f t="shared" si="121"/>
        <v/>
      </c>
      <c r="BM270" s="563" t="str">
        <f t="shared" si="121"/>
        <v/>
      </c>
      <c r="BN270" s="563" t="str">
        <f t="shared" si="140"/>
        <v/>
      </c>
      <c r="BO270" s="563" t="str">
        <f t="shared" si="140"/>
        <v/>
      </c>
      <c r="BP270" s="563" t="str">
        <f t="shared" si="140"/>
        <v/>
      </c>
      <c r="BQ270" s="563" t="str">
        <f t="shared" si="140"/>
        <v/>
      </c>
      <c r="BR270" s="563" t="str">
        <f t="shared" si="141"/>
        <v/>
      </c>
      <c r="BS270" s="563" t="str">
        <f t="shared" si="141"/>
        <v/>
      </c>
      <c r="BT270" s="563" t="str">
        <f t="shared" si="141"/>
        <v/>
      </c>
      <c r="BU270" s="563" t="str">
        <f t="shared" si="141"/>
        <v/>
      </c>
      <c r="BV270" s="563" t="str">
        <f t="shared" si="142"/>
        <v/>
      </c>
      <c r="BW270" s="563" t="str">
        <f t="shared" si="142"/>
        <v/>
      </c>
      <c r="BX270" s="563" t="str">
        <f t="shared" si="142"/>
        <v/>
      </c>
      <c r="BY270" s="563" t="str">
        <f t="shared" si="142"/>
        <v/>
      </c>
      <c r="BZ270" s="563" t="str">
        <f t="shared" si="143"/>
        <v/>
      </c>
      <c r="CA270" s="563" t="str">
        <f t="shared" si="143"/>
        <v/>
      </c>
      <c r="CB270" s="563" t="str">
        <f t="shared" si="143"/>
        <v/>
      </c>
      <c r="CC270" s="563" t="str">
        <f t="shared" si="143"/>
        <v/>
      </c>
      <c r="CD270" s="563" t="str">
        <f t="shared" si="136"/>
        <v/>
      </c>
      <c r="CE270" s="563" t="str">
        <f t="shared" si="136"/>
        <v/>
      </c>
      <c r="CF270" s="563" t="str">
        <f t="shared" si="122"/>
        <v/>
      </c>
      <c r="CG270" s="563" t="str">
        <f t="shared" si="121"/>
        <v/>
      </c>
      <c r="CH270" s="445"/>
      <c r="CI270" s="563" t="str">
        <f t="shared" si="118"/>
        <v/>
      </c>
      <c r="CJ270" s="563" t="str">
        <f t="shared" si="120"/>
        <v/>
      </c>
      <c r="CK270" s="563" t="str">
        <f t="shared" si="120"/>
        <v/>
      </c>
      <c r="CL270" s="563" t="str">
        <f t="shared" si="120"/>
        <v xml:space="preserve">
</v>
      </c>
      <c r="CM270" s="563" t="str">
        <f t="shared" si="120"/>
        <v xml:space="preserve">
</v>
      </c>
      <c r="CN270" s="563" t="str">
        <f t="shared" si="120"/>
        <v xml:space="preserve">
</v>
      </c>
      <c r="CO270" s="445"/>
      <c r="CP270" s="445"/>
      <c r="CQ270" s="445"/>
      <c r="CR270" s="445"/>
      <c r="CS270" s="445"/>
      <c r="CT270" s="445"/>
      <c r="CU270" s="445"/>
      <c r="CV270" s="445"/>
      <c r="CW270" s="445"/>
      <c r="CX270" s="445"/>
      <c r="CY270" s="445"/>
      <c r="CZ270" s="445"/>
      <c r="DA270" s="445"/>
      <c r="DB270" s="445"/>
      <c r="DC270" s="445"/>
      <c r="DD270" s="445"/>
      <c r="DE270" s="445"/>
      <c r="DF270" s="445"/>
      <c r="DG270" s="445"/>
      <c r="DH270" s="445"/>
      <c r="DI270" s="445"/>
      <c r="DJ270" s="445"/>
      <c r="DK270" s="445"/>
      <c r="DL270" s="445"/>
      <c r="DM270" s="445"/>
      <c r="DN270" s="445"/>
      <c r="DO270" s="445"/>
      <c r="DP270" s="445"/>
      <c r="DQ270" s="445"/>
      <c r="DR270" s="445"/>
      <c r="DS270" s="445"/>
      <c r="DT270" s="445"/>
      <c r="DU270" s="445"/>
      <c r="DV270" s="445"/>
      <c r="DW270" s="445"/>
      <c r="DX270" s="445"/>
      <c r="DY270" s="445"/>
      <c r="DZ270" s="445"/>
      <c r="EA270" s="445"/>
      <c r="EB270" s="445"/>
      <c r="EC270" s="445"/>
      <c r="ED270" s="445"/>
      <c r="EE270" s="445"/>
      <c r="EF270" s="445"/>
      <c r="EG270" s="445"/>
      <c r="EH270" s="445"/>
      <c r="EI270" s="445"/>
      <c r="EJ270" s="445"/>
      <c r="EK270" s="445"/>
      <c r="EL270" s="445"/>
      <c r="EM270" s="445"/>
      <c r="EN270" s="445"/>
      <c r="EO270" s="445"/>
      <c r="EP270" s="445"/>
      <c r="EQ270" s="445"/>
      <c r="ER270" s="445"/>
      <c r="ES270" s="445"/>
      <c r="ET270" s="445"/>
      <c r="EU270" s="445"/>
      <c r="EV270" s="445"/>
      <c r="EW270" s="445"/>
      <c r="EX270" s="445"/>
      <c r="EY270" s="445"/>
      <c r="EZ270" s="445"/>
      <c r="FA270" s="445"/>
      <c r="FB270" s="445"/>
    </row>
    <row r="271" spans="1:158" s="463" customFormat="1" ht="55.2" hidden="1" customHeight="1">
      <c r="A271" s="659"/>
      <c r="B271" s="520"/>
      <c r="C271" s="520"/>
      <c r="D271" s="519"/>
      <c r="E271" s="520"/>
      <c r="F271" s="520"/>
      <c r="G271" s="520"/>
      <c r="H271" s="520"/>
      <c r="I271" s="520"/>
      <c r="J271" s="520"/>
      <c r="K271" s="520"/>
      <c r="L271" s="520"/>
      <c r="M271" s="520"/>
      <c r="N271" s="520"/>
      <c r="O271" s="520"/>
      <c r="P271" s="520"/>
      <c r="Q271" s="520"/>
      <c r="R271" s="520"/>
      <c r="S271" s="520"/>
      <c r="T271" s="520"/>
      <c r="U271" s="520"/>
      <c r="V271" s="520"/>
      <c r="W271" s="520"/>
      <c r="X271" s="520"/>
      <c r="Y271" s="520"/>
      <c r="Z271" s="520"/>
      <c r="AA271" s="520"/>
      <c r="AB271" s="520"/>
      <c r="AC271" s="520"/>
      <c r="AD271" s="432"/>
      <c r="AE271" s="431"/>
      <c r="AF271" s="433"/>
      <c r="AG271" s="557" t="str">
        <f t="shared" si="123"/>
        <v/>
      </c>
      <c r="AH271" s="558" t="str">
        <f t="shared" si="124"/>
        <v/>
      </c>
      <c r="AI271" s="558" t="str">
        <f t="shared" si="125"/>
        <v/>
      </c>
      <c r="AJ271" s="558" t="str">
        <f t="shared" si="126"/>
        <v/>
      </c>
      <c r="AK271" s="558" t="str">
        <f t="shared" si="127"/>
        <v/>
      </c>
      <c r="AL271" s="558" t="str">
        <f t="shared" si="128"/>
        <v/>
      </c>
      <c r="AM271" s="558" t="str">
        <f t="shared" si="129"/>
        <v/>
      </c>
      <c r="AN271" s="558" t="str">
        <f t="shared" si="130"/>
        <v/>
      </c>
      <c r="AO271" s="557" t="str">
        <f t="shared" si="131"/>
        <v/>
      </c>
      <c r="AP271" s="557" t="str">
        <f t="shared" si="132"/>
        <v/>
      </c>
      <c r="AQ271" s="445"/>
      <c r="AR271" s="559" t="str">
        <f t="shared" si="133"/>
        <v/>
      </c>
      <c r="AS271" s="560" t="str">
        <f t="shared" si="116"/>
        <v/>
      </c>
      <c r="AT271" s="561" t="str">
        <f t="shared" si="134"/>
        <v/>
      </c>
      <c r="AU271" s="561" t="str">
        <f t="shared" si="135"/>
        <v/>
      </c>
      <c r="AV271" s="444"/>
      <c r="AW271" s="558" t="str">
        <f t="shared" si="137"/>
        <v/>
      </c>
      <c r="AX271" s="557" t="str">
        <f t="shared" si="138"/>
        <v/>
      </c>
      <c r="AY271" s="557" t="str">
        <f t="shared" si="139"/>
        <v/>
      </c>
      <c r="AZ271" s="444"/>
      <c r="BA271" s="562" t="str">
        <f t="shared" si="115"/>
        <v/>
      </c>
      <c r="BB271" s="445"/>
      <c r="BC271" s="563" t="str">
        <f t="shared" si="121"/>
        <v/>
      </c>
      <c r="BD271" s="563" t="str">
        <f t="shared" si="121"/>
        <v/>
      </c>
      <c r="BE271" s="563" t="str">
        <f t="shared" si="121"/>
        <v/>
      </c>
      <c r="BF271" s="563" t="str">
        <f t="shared" si="121"/>
        <v/>
      </c>
      <c r="BG271" s="563" t="str">
        <f t="shared" si="121"/>
        <v/>
      </c>
      <c r="BH271" s="563" t="str">
        <f t="shared" si="121"/>
        <v/>
      </c>
      <c r="BI271" s="563" t="str">
        <f t="shared" si="121"/>
        <v/>
      </c>
      <c r="BJ271" s="563" t="str">
        <f t="shared" si="121"/>
        <v/>
      </c>
      <c r="BK271" s="563" t="str">
        <f t="shared" si="121"/>
        <v/>
      </c>
      <c r="BL271" s="563" t="str">
        <f t="shared" si="121"/>
        <v/>
      </c>
      <c r="BM271" s="563" t="str">
        <f t="shared" si="121"/>
        <v/>
      </c>
      <c r="BN271" s="563" t="str">
        <f t="shared" si="140"/>
        <v/>
      </c>
      <c r="BO271" s="563" t="str">
        <f t="shared" si="140"/>
        <v/>
      </c>
      <c r="BP271" s="563" t="str">
        <f t="shared" si="140"/>
        <v/>
      </c>
      <c r="BQ271" s="563" t="str">
        <f t="shared" si="140"/>
        <v/>
      </c>
      <c r="BR271" s="563" t="str">
        <f t="shared" si="141"/>
        <v/>
      </c>
      <c r="BS271" s="563" t="str">
        <f t="shared" si="141"/>
        <v/>
      </c>
      <c r="BT271" s="563" t="str">
        <f t="shared" si="141"/>
        <v/>
      </c>
      <c r="BU271" s="563" t="str">
        <f t="shared" si="141"/>
        <v/>
      </c>
      <c r="BV271" s="563" t="str">
        <f t="shared" si="142"/>
        <v/>
      </c>
      <c r="BW271" s="563" t="str">
        <f t="shared" si="142"/>
        <v/>
      </c>
      <c r="BX271" s="563" t="str">
        <f t="shared" si="142"/>
        <v/>
      </c>
      <c r="BY271" s="563" t="str">
        <f t="shared" si="142"/>
        <v/>
      </c>
      <c r="BZ271" s="563" t="str">
        <f t="shared" si="143"/>
        <v/>
      </c>
      <c r="CA271" s="563" t="str">
        <f t="shared" si="143"/>
        <v/>
      </c>
      <c r="CB271" s="563" t="str">
        <f t="shared" si="143"/>
        <v/>
      </c>
      <c r="CC271" s="563" t="str">
        <f t="shared" si="143"/>
        <v/>
      </c>
      <c r="CD271" s="563" t="str">
        <f t="shared" si="136"/>
        <v/>
      </c>
      <c r="CE271" s="563" t="str">
        <f t="shared" si="136"/>
        <v/>
      </c>
      <c r="CF271" s="563" t="str">
        <f t="shared" si="122"/>
        <v/>
      </c>
      <c r="CG271" s="563" t="str">
        <f t="shared" si="121"/>
        <v/>
      </c>
      <c r="CH271" s="445"/>
      <c r="CI271" s="563" t="str">
        <f t="shared" si="118"/>
        <v/>
      </c>
      <c r="CJ271" s="563" t="str">
        <f t="shared" si="120"/>
        <v/>
      </c>
      <c r="CK271" s="563" t="str">
        <f t="shared" si="120"/>
        <v/>
      </c>
      <c r="CL271" s="563" t="str">
        <f t="shared" si="120"/>
        <v xml:space="preserve">
</v>
      </c>
      <c r="CM271" s="563" t="str">
        <f t="shared" si="120"/>
        <v xml:space="preserve">
</v>
      </c>
      <c r="CN271" s="563" t="str">
        <f t="shared" si="120"/>
        <v xml:space="preserve">
</v>
      </c>
      <c r="CO271" s="444"/>
      <c r="CP271" s="444"/>
      <c r="CQ271" s="444"/>
      <c r="CR271" s="444"/>
      <c r="CS271" s="444"/>
      <c r="CT271" s="444"/>
      <c r="CU271" s="444"/>
      <c r="CV271" s="444"/>
      <c r="CW271" s="444"/>
      <c r="CX271" s="444"/>
      <c r="CY271" s="444"/>
      <c r="CZ271" s="444"/>
      <c r="DA271" s="444"/>
      <c r="DB271" s="444"/>
      <c r="DC271" s="444"/>
      <c r="DD271" s="444"/>
      <c r="DE271" s="444"/>
      <c r="DF271" s="444"/>
      <c r="DG271" s="444"/>
      <c r="DH271" s="444"/>
      <c r="DI271" s="444"/>
      <c r="DJ271" s="444"/>
      <c r="DK271" s="444"/>
      <c r="DL271" s="444"/>
      <c r="DM271" s="444"/>
      <c r="DN271" s="444"/>
      <c r="DO271" s="444"/>
      <c r="DP271" s="444"/>
      <c r="DQ271" s="444"/>
      <c r="DR271" s="444"/>
      <c r="DS271" s="444"/>
      <c r="DT271" s="444"/>
      <c r="DU271" s="444"/>
      <c r="DV271" s="444"/>
      <c r="DW271" s="444"/>
      <c r="DX271" s="444"/>
      <c r="DY271" s="444"/>
      <c r="DZ271" s="444"/>
      <c r="EA271" s="444"/>
      <c r="EB271" s="444"/>
      <c r="EC271" s="444"/>
      <c r="ED271" s="444"/>
      <c r="EE271" s="444"/>
      <c r="EF271" s="444"/>
      <c r="EG271" s="444"/>
      <c r="EH271" s="444"/>
      <c r="EI271" s="444"/>
      <c r="EJ271" s="444"/>
      <c r="EK271" s="444"/>
      <c r="EL271" s="444"/>
      <c r="EM271" s="444"/>
      <c r="EN271" s="444"/>
      <c r="EO271" s="444"/>
      <c r="EP271" s="444"/>
      <c r="EQ271" s="444"/>
      <c r="ER271" s="444"/>
      <c r="ES271" s="444"/>
      <c r="ET271" s="444"/>
      <c r="EU271" s="444"/>
      <c r="EV271" s="444"/>
      <c r="EW271" s="444"/>
      <c r="EX271" s="444"/>
      <c r="EY271" s="444"/>
      <c r="EZ271" s="444"/>
      <c r="FA271" s="444"/>
      <c r="FB271" s="444"/>
    </row>
    <row r="272" spans="1:158" s="463" customFormat="1" ht="55.2" hidden="1" customHeight="1">
      <c r="A272" s="659"/>
      <c r="B272" s="520"/>
      <c r="C272" s="520"/>
      <c r="D272" s="519"/>
      <c r="E272" s="520"/>
      <c r="F272" s="520"/>
      <c r="G272" s="520"/>
      <c r="H272" s="520"/>
      <c r="I272" s="520"/>
      <c r="J272" s="520"/>
      <c r="K272" s="520"/>
      <c r="L272" s="520"/>
      <c r="M272" s="520"/>
      <c r="N272" s="520"/>
      <c r="O272" s="520"/>
      <c r="P272" s="520"/>
      <c r="Q272" s="520"/>
      <c r="R272" s="520"/>
      <c r="S272" s="520"/>
      <c r="T272" s="520"/>
      <c r="U272" s="520"/>
      <c r="V272" s="520"/>
      <c r="W272" s="520"/>
      <c r="X272" s="520"/>
      <c r="Y272" s="520"/>
      <c r="Z272" s="520"/>
      <c r="AA272" s="520"/>
      <c r="AB272" s="520"/>
      <c r="AC272" s="520"/>
      <c r="AD272" s="432"/>
      <c r="AE272" s="431"/>
      <c r="AF272" s="433"/>
      <c r="AG272" s="557" t="str">
        <f t="shared" si="123"/>
        <v/>
      </c>
      <c r="AH272" s="558" t="str">
        <f t="shared" si="124"/>
        <v/>
      </c>
      <c r="AI272" s="558" t="str">
        <f t="shared" si="125"/>
        <v/>
      </c>
      <c r="AJ272" s="558" t="str">
        <f t="shared" si="126"/>
        <v/>
      </c>
      <c r="AK272" s="558" t="str">
        <f t="shared" si="127"/>
        <v/>
      </c>
      <c r="AL272" s="558" t="str">
        <f t="shared" si="128"/>
        <v/>
      </c>
      <c r="AM272" s="558" t="str">
        <f t="shared" si="129"/>
        <v/>
      </c>
      <c r="AN272" s="558" t="str">
        <f t="shared" si="130"/>
        <v/>
      </c>
      <c r="AO272" s="557" t="str">
        <f t="shared" si="131"/>
        <v/>
      </c>
      <c r="AP272" s="557" t="str">
        <f t="shared" si="132"/>
        <v/>
      </c>
      <c r="AQ272" s="445"/>
      <c r="AR272" s="559" t="str">
        <f t="shared" si="133"/>
        <v/>
      </c>
      <c r="AS272" s="560" t="str">
        <f t="shared" si="116"/>
        <v/>
      </c>
      <c r="AT272" s="561" t="str">
        <f t="shared" si="134"/>
        <v/>
      </c>
      <c r="AU272" s="561" t="str">
        <f t="shared" si="135"/>
        <v/>
      </c>
      <c r="AV272" s="444"/>
      <c r="AW272" s="558" t="str">
        <f t="shared" si="137"/>
        <v/>
      </c>
      <c r="AX272" s="557" t="str">
        <f t="shared" si="138"/>
        <v/>
      </c>
      <c r="AY272" s="557" t="str">
        <f t="shared" si="139"/>
        <v/>
      </c>
      <c r="AZ272" s="444"/>
      <c r="BA272" s="562" t="str">
        <f t="shared" si="115"/>
        <v/>
      </c>
      <c r="BB272" s="445"/>
      <c r="BC272" s="563" t="str">
        <f t="shared" si="121"/>
        <v/>
      </c>
      <c r="BD272" s="563" t="str">
        <f t="shared" si="121"/>
        <v/>
      </c>
      <c r="BE272" s="563" t="str">
        <f t="shared" si="121"/>
        <v/>
      </c>
      <c r="BF272" s="563" t="str">
        <f t="shared" si="121"/>
        <v/>
      </c>
      <c r="BG272" s="563" t="str">
        <f t="shared" si="121"/>
        <v/>
      </c>
      <c r="BH272" s="563" t="str">
        <f t="shared" si="121"/>
        <v/>
      </c>
      <c r="BI272" s="563" t="str">
        <f t="shared" si="121"/>
        <v/>
      </c>
      <c r="BJ272" s="563" t="str">
        <f t="shared" si="121"/>
        <v/>
      </c>
      <c r="BK272" s="563" t="str">
        <f t="shared" si="121"/>
        <v/>
      </c>
      <c r="BL272" s="563" t="str">
        <f t="shared" si="121"/>
        <v/>
      </c>
      <c r="BM272" s="563" t="str">
        <f t="shared" si="121"/>
        <v/>
      </c>
      <c r="BN272" s="563" t="str">
        <f t="shared" si="140"/>
        <v/>
      </c>
      <c r="BO272" s="563" t="str">
        <f t="shared" si="140"/>
        <v/>
      </c>
      <c r="BP272" s="563" t="str">
        <f t="shared" si="140"/>
        <v/>
      </c>
      <c r="BQ272" s="563" t="str">
        <f t="shared" si="140"/>
        <v/>
      </c>
      <c r="BR272" s="563" t="str">
        <f t="shared" si="141"/>
        <v/>
      </c>
      <c r="BS272" s="563" t="str">
        <f t="shared" si="141"/>
        <v/>
      </c>
      <c r="BT272" s="563" t="str">
        <f t="shared" si="141"/>
        <v/>
      </c>
      <c r="BU272" s="563" t="str">
        <f t="shared" si="141"/>
        <v/>
      </c>
      <c r="BV272" s="563" t="str">
        <f t="shared" si="142"/>
        <v/>
      </c>
      <c r="BW272" s="563" t="str">
        <f t="shared" si="142"/>
        <v/>
      </c>
      <c r="BX272" s="563" t="str">
        <f t="shared" si="142"/>
        <v/>
      </c>
      <c r="BY272" s="563" t="str">
        <f t="shared" si="142"/>
        <v/>
      </c>
      <c r="BZ272" s="563" t="str">
        <f t="shared" si="143"/>
        <v/>
      </c>
      <c r="CA272" s="563" t="str">
        <f t="shared" si="143"/>
        <v/>
      </c>
      <c r="CB272" s="563" t="str">
        <f t="shared" si="143"/>
        <v/>
      </c>
      <c r="CC272" s="563" t="str">
        <f t="shared" si="143"/>
        <v/>
      </c>
      <c r="CD272" s="563" t="str">
        <f t="shared" si="136"/>
        <v/>
      </c>
      <c r="CE272" s="563" t="str">
        <f t="shared" si="136"/>
        <v/>
      </c>
      <c r="CF272" s="563" t="str">
        <f t="shared" si="122"/>
        <v/>
      </c>
      <c r="CG272" s="563" t="str">
        <f t="shared" si="121"/>
        <v/>
      </c>
      <c r="CH272" s="445"/>
      <c r="CI272" s="563" t="str">
        <f t="shared" si="118"/>
        <v/>
      </c>
      <c r="CJ272" s="563" t="str">
        <f t="shared" si="120"/>
        <v/>
      </c>
      <c r="CK272" s="563" t="str">
        <f t="shared" si="120"/>
        <v/>
      </c>
      <c r="CL272" s="563" t="str">
        <f t="shared" si="120"/>
        <v xml:space="preserve">
</v>
      </c>
      <c r="CM272" s="563" t="str">
        <f t="shared" si="120"/>
        <v xml:space="preserve">
</v>
      </c>
      <c r="CN272" s="563" t="str">
        <f t="shared" si="120"/>
        <v xml:space="preserve">
</v>
      </c>
      <c r="CO272" s="444"/>
      <c r="CP272" s="444"/>
      <c r="CQ272" s="444"/>
      <c r="CR272" s="444"/>
      <c r="CS272" s="444"/>
      <c r="CT272" s="444"/>
      <c r="CU272" s="444"/>
      <c r="CV272" s="444"/>
      <c r="CW272" s="444"/>
      <c r="CX272" s="444"/>
      <c r="CY272" s="444"/>
      <c r="CZ272" s="444"/>
      <c r="DA272" s="444"/>
      <c r="DB272" s="444"/>
      <c r="DC272" s="444"/>
      <c r="DD272" s="444"/>
      <c r="DE272" s="444"/>
      <c r="DF272" s="444"/>
      <c r="DG272" s="444"/>
      <c r="DH272" s="444"/>
      <c r="DI272" s="444"/>
      <c r="DJ272" s="444"/>
      <c r="DK272" s="444"/>
      <c r="DL272" s="444"/>
      <c r="DM272" s="444"/>
      <c r="DN272" s="444"/>
      <c r="DO272" s="444"/>
      <c r="DP272" s="444"/>
      <c r="DQ272" s="444"/>
      <c r="DR272" s="444"/>
      <c r="DS272" s="444"/>
      <c r="DT272" s="444"/>
      <c r="DU272" s="444"/>
      <c r="DV272" s="444"/>
      <c r="DW272" s="444"/>
      <c r="DX272" s="444"/>
      <c r="DY272" s="444"/>
      <c r="DZ272" s="444"/>
      <c r="EA272" s="444"/>
      <c r="EB272" s="444"/>
      <c r="EC272" s="444"/>
      <c r="ED272" s="444"/>
      <c r="EE272" s="444"/>
      <c r="EF272" s="444"/>
      <c r="EG272" s="444"/>
      <c r="EH272" s="444"/>
      <c r="EI272" s="444"/>
      <c r="EJ272" s="444"/>
      <c r="EK272" s="444"/>
      <c r="EL272" s="444"/>
      <c r="EM272" s="444"/>
      <c r="EN272" s="444"/>
      <c r="EO272" s="444"/>
      <c r="EP272" s="444"/>
      <c r="EQ272" s="444"/>
      <c r="ER272" s="444"/>
      <c r="ES272" s="444"/>
      <c r="ET272" s="444"/>
      <c r="EU272" s="444"/>
      <c r="EV272" s="444"/>
      <c r="EW272" s="444"/>
      <c r="EX272" s="444"/>
      <c r="EY272" s="444"/>
      <c r="EZ272" s="444"/>
      <c r="FA272" s="444"/>
      <c r="FB272" s="444"/>
    </row>
    <row r="273" spans="1:158" s="434" customFormat="1" ht="55.2" hidden="1" customHeight="1">
      <c r="A273" s="659"/>
      <c r="B273" s="520"/>
      <c r="C273" s="520"/>
      <c r="D273" s="519"/>
      <c r="E273" s="520"/>
      <c r="F273" s="520"/>
      <c r="G273" s="520"/>
      <c r="H273" s="520"/>
      <c r="I273" s="520"/>
      <c r="J273" s="520"/>
      <c r="K273" s="520"/>
      <c r="L273" s="520"/>
      <c r="M273" s="520"/>
      <c r="N273" s="520"/>
      <c r="O273" s="520"/>
      <c r="P273" s="520"/>
      <c r="Q273" s="520"/>
      <c r="R273" s="520"/>
      <c r="S273" s="520"/>
      <c r="T273" s="520"/>
      <c r="U273" s="520"/>
      <c r="V273" s="520"/>
      <c r="W273" s="520"/>
      <c r="X273" s="520"/>
      <c r="Y273" s="520"/>
      <c r="Z273" s="520"/>
      <c r="AA273" s="520"/>
      <c r="AB273" s="520"/>
      <c r="AC273" s="520"/>
      <c r="AD273" s="432"/>
      <c r="AE273" s="431"/>
      <c r="AF273" s="433"/>
      <c r="AG273" s="557" t="str">
        <f t="shared" si="123"/>
        <v/>
      </c>
      <c r="AH273" s="558" t="str">
        <f t="shared" si="124"/>
        <v/>
      </c>
      <c r="AI273" s="558" t="str">
        <f t="shared" si="125"/>
        <v/>
      </c>
      <c r="AJ273" s="558" t="str">
        <f t="shared" si="126"/>
        <v/>
      </c>
      <c r="AK273" s="558" t="str">
        <f t="shared" si="127"/>
        <v/>
      </c>
      <c r="AL273" s="558" t="str">
        <f t="shared" si="128"/>
        <v/>
      </c>
      <c r="AM273" s="558" t="str">
        <f t="shared" si="129"/>
        <v/>
      </c>
      <c r="AN273" s="558" t="str">
        <f t="shared" si="130"/>
        <v/>
      </c>
      <c r="AO273" s="557" t="str">
        <f t="shared" si="131"/>
        <v/>
      </c>
      <c r="AP273" s="557" t="str">
        <f t="shared" si="132"/>
        <v/>
      </c>
      <c r="AQ273" s="445"/>
      <c r="AR273" s="559" t="str">
        <f t="shared" si="133"/>
        <v/>
      </c>
      <c r="AS273" s="560" t="str">
        <f t="shared" si="116"/>
        <v/>
      </c>
      <c r="AT273" s="561" t="str">
        <f t="shared" si="134"/>
        <v/>
      </c>
      <c r="AU273" s="561" t="str">
        <f t="shared" si="135"/>
        <v/>
      </c>
      <c r="AV273" s="444"/>
      <c r="AW273" s="558" t="str">
        <f t="shared" si="137"/>
        <v/>
      </c>
      <c r="AX273" s="557" t="str">
        <f t="shared" si="138"/>
        <v/>
      </c>
      <c r="AY273" s="557" t="str">
        <f t="shared" si="139"/>
        <v/>
      </c>
      <c r="AZ273" s="444"/>
      <c r="BA273" s="562" t="str">
        <f t="shared" si="115"/>
        <v/>
      </c>
      <c r="BB273" s="445"/>
      <c r="BC273" s="563" t="str">
        <f t="shared" si="121"/>
        <v/>
      </c>
      <c r="BD273" s="563" t="str">
        <f t="shared" si="121"/>
        <v/>
      </c>
      <c r="BE273" s="563" t="str">
        <f t="shared" si="121"/>
        <v/>
      </c>
      <c r="BF273" s="563" t="str">
        <f t="shared" si="121"/>
        <v/>
      </c>
      <c r="BG273" s="563" t="str">
        <f t="shared" si="121"/>
        <v/>
      </c>
      <c r="BH273" s="563" t="str">
        <f t="shared" si="121"/>
        <v/>
      </c>
      <c r="BI273" s="563" t="str">
        <f t="shared" si="121"/>
        <v/>
      </c>
      <c r="BJ273" s="563" t="str">
        <f t="shared" si="121"/>
        <v/>
      </c>
      <c r="BK273" s="563" t="str">
        <f t="shared" si="121"/>
        <v/>
      </c>
      <c r="BL273" s="563" t="str">
        <f t="shared" si="121"/>
        <v/>
      </c>
      <c r="BM273" s="563" t="str">
        <f t="shared" si="121"/>
        <v/>
      </c>
      <c r="BN273" s="563" t="str">
        <f t="shared" si="140"/>
        <v/>
      </c>
      <c r="BO273" s="563" t="str">
        <f t="shared" si="140"/>
        <v/>
      </c>
      <c r="BP273" s="563" t="str">
        <f t="shared" si="140"/>
        <v/>
      </c>
      <c r="BQ273" s="563" t="str">
        <f t="shared" si="140"/>
        <v/>
      </c>
      <c r="BR273" s="563" t="str">
        <f t="shared" si="141"/>
        <v/>
      </c>
      <c r="BS273" s="563" t="str">
        <f t="shared" si="141"/>
        <v/>
      </c>
      <c r="BT273" s="563" t="str">
        <f t="shared" si="141"/>
        <v/>
      </c>
      <c r="BU273" s="563" t="str">
        <f t="shared" si="141"/>
        <v/>
      </c>
      <c r="BV273" s="563" t="str">
        <f t="shared" si="142"/>
        <v/>
      </c>
      <c r="BW273" s="563" t="str">
        <f t="shared" si="142"/>
        <v/>
      </c>
      <c r="BX273" s="563" t="str">
        <f t="shared" si="142"/>
        <v/>
      </c>
      <c r="BY273" s="563" t="str">
        <f t="shared" si="142"/>
        <v/>
      </c>
      <c r="BZ273" s="563" t="str">
        <f t="shared" si="143"/>
        <v/>
      </c>
      <c r="CA273" s="563" t="str">
        <f t="shared" si="143"/>
        <v/>
      </c>
      <c r="CB273" s="563" t="str">
        <f t="shared" si="143"/>
        <v/>
      </c>
      <c r="CC273" s="563" t="str">
        <f t="shared" si="143"/>
        <v/>
      </c>
      <c r="CD273" s="563" t="str">
        <f t="shared" si="136"/>
        <v/>
      </c>
      <c r="CE273" s="563" t="str">
        <f t="shared" si="136"/>
        <v/>
      </c>
      <c r="CF273" s="563" t="str">
        <f t="shared" si="122"/>
        <v/>
      </c>
      <c r="CG273" s="563" t="str">
        <f t="shared" si="121"/>
        <v/>
      </c>
      <c r="CH273" s="445"/>
      <c r="CI273" s="563" t="str">
        <f t="shared" si="118"/>
        <v/>
      </c>
      <c r="CJ273" s="563" t="str">
        <f t="shared" si="120"/>
        <v/>
      </c>
      <c r="CK273" s="563" t="str">
        <f t="shared" si="120"/>
        <v/>
      </c>
      <c r="CL273" s="563" t="str">
        <f t="shared" si="120"/>
        <v xml:space="preserve">
</v>
      </c>
      <c r="CM273" s="563" t="str">
        <f t="shared" si="120"/>
        <v xml:space="preserve">
</v>
      </c>
      <c r="CN273" s="563" t="str">
        <f t="shared" si="120"/>
        <v xml:space="preserve">
</v>
      </c>
      <c r="CO273" s="445"/>
      <c r="CP273" s="445"/>
      <c r="CQ273" s="445"/>
      <c r="CR273" s="445"/>
      <c r="CS273" s="445"/>
      <c r="CT273" s="445"/>
      <c r="CU273" s="445"/>
      <c r="CV273" s="445"/>
      <c r="CW273" s="445"/>
      <c r="CX273" s="445"/>
      <c r="CY273" s="445"/>
      <c r="CZ273" s="445"/>
      <c r="DA273" s="445"/>
      <c r="DB273" s="445"/>
      <c r="DC273" s="445"/>
      <c r="DD273" s="445"/>
      <c r="DE273" s="445"/>
      <c r="DF273" s="445"/>
      <c r="DG273" s="445"/>
      <c r="DH273" s="445"/>
      <c r="DI273" s="445"/>
      <c r="DJ273" s="445"/>
      <c r="DK273" s="445"/>
      <c r="DL273" s="445"/>
      <c r="DM273" s="445"/>
      <c r="DN273" s="445"/>
      <c r="DO273" s="445"/>
      <c r="DP273" s="445"/>
      <c r="DQ273" s="445"/>
      <c r="DR273" s="445"/>
      <c r="DS273" s="445"/>
      <c r="DT273" s="445"/>
      <c r="DU273" s="445"/>
      <c r="DV273" s="445"/>
      <c r="DW273" s="445"/>
      <c r="DX273" s="445"/>
      <c r="DY273" s="445"/>
      <c r="DZ273" s="445"/>
      <c r="EA273" s="445"/>
      <c r="EB273" s="445"/>
      <c r="EC273" s="445"/>
      <c r="ED273" s="445"/>
      <c r="EE273" s="445"/>
      <c r="EF273" s="445"/>
      <c r="EG273" s="445"/>
      <c r="EH273" s="445"/>
      <c r="EI273" s="445"/>
      <c r="EJ273" s="445"/>
      <c r="EK273" s="445"/>
      <c r="EL273" s="445"/>
      <c r="EM273" s="445"/>
      <c r="EN273" s="445"/>
      <c r="EO273" s="445"/>
      <c r="EP273" s="445"/>
      <c r="EQ273" s="445"/>
      <c r="ER273" s="445"/>
      <c r="ES273" s="445"/>
      <c r="ET273" s="445"/>
      <c r="EU273" s="445"/>
      <c r="EV273" s="445"/>
      <c r="EW273" s="445"/>
      <c r="EX273" s="445"/>
      <c r="EY273" s="445"/>
      <c r="EZ273" s="445"/>
      <c r="FA273" s="445"/>
      <c r="FB273" s="445"/>
    </row>
    <row r="274" spans="1:158" s="434" customFormat="1" ht="55.2" hidden="1" customHeight="1">
      <c r="A274" s="659"/>
      <c r="B274" s="520"/>
      <c r="C274" s="520"/>
      <c r="D274" s="519"/>
      <c r="E274" s="520"/>
      <c r="F274" s="520"/>
      <c r="G274" s="520"/>
      <c r="H274" s="520"/>
      <c r="I274" s="520"/>
      <c r="J274" s="520"/>
      <c r="K274" s="520"/>
      <c r="L274" s="520"/>
      <c r="M274" s="520"/>
      <c r="N274" s="520"/>
      <c r="O274" s="520"/>
      <c r="P274" s="520"/>
      <c r="Q274" s="520"/>
      <c r="R274" s="520"/>
      <c r="S274" s="520"/>
      <c r="T274" s="520"/>
      <c r="U274" s="520"/>
      <c r="V274" s="520"/>
      <c r="W274" s="520"/>
      <c r="X274" s="520"/>
      <c r="Y274" s="520"/>
      <c r="Z274" s="520"/>
      <c r="AA274" s="520"/>
      <c r="AB274" s="520"/>
      <c r="AC274" s="520"/>
      <c r="AD274" s="432"/>
      <c r="AE274" s="431"/>
      <c r="AF274" s="433"/>
      <c r="AG274" s="557" t="str">
        <f t="shared" si="123"/>
        <v/>
      </c>
      <c r="AH274" s="558" t="str">
        <f t="shared" si="124"/>
        <v/>
      </c>
      <c r="AI274" s="558" t="str">
        <f t="shared" si="125"/>
        <v/>
      </c>
      <c r="AJ274" s="558" t="str">
        <f t="shared" si="126"/>
        <v/>
      </c>
      <c r="AK274" s="558" t="str">
        <f t="shared" si="127"/>
        <v/>
      </c>
      <c r="AL274" s="558" t="str">
        <f t="shared" si="128"/>
        <v/>
      </c>
      <c r="AM274" s="558" t="str">
        <f t="shared" si="129"/>
        <v/>
      </c>
      <c r="AN274" s="558" t="str">
        <f t="shared" si="130"/>
        <v/>
      </c>
      <c r="AO274" s="557" t="str">
        <f t="shared" si="131"/>
        <v/>
      </c>
      <c r="AP274" s="557" t="str">
        <f t="shared" si="132"/>
        <v/>
      </c>
      <c r="AQ274" s="445"/>
      <c r="AR274" s="559" t="str">
        <f t="shared" si="133"/>
        <v/>
      </c>
      <c r="AS274" s="560" t="str">
        <f t="shared" si="116"/>
        <v/>
      </c>
      <c r="AT274" s="561" t="str">
        <f t="shared" si="134"/>
        <v/>
      </c>
      <c r="AU274" s="561" t="str">
        <f t="shared" si="135"/>
        <v/>
      </c>
      <c r="AV274" s="444"/>
      <c r="AW274" s="558" t="str">
        <f t="shared" si="137"/>
        <v/>
      </c>
      <c r="AX274" s="557" t="str">
        <f t="shared" si="138"/>
        <v/>
      </c>
      <c r="AY274" s="557" t="str">
        <f t="shared" si="139"/>
        <v/>
      </c>
      <c r="AZ274" s="444"/>
      <c r="BA274" s="562" t="str">
        <f t="shared" si="115"/>
        <v/>
      </c>
      <c r="BB274" s="445"/>
      <c r="BC274" s="563" t="str">
        <f t="shared" si="121"/>
        <v/>
      </c>
      <c r="BD274" s="563" t="str">
        <f t="shared" si="121"/>
        <v/>
      </c>
      <c r="BE274" s="563" t="str">
        <f t="shared" si="121"/>
        <v/>
      </c>
      <c r="BF274" s="563" t="str">
        <f t="shared" si="121"/>
        <v/>
      </c>
      <c r="BG274" s="563" t="str">
        <f t="shared" si="121"/>
        <v/>
      </c>
      <c r="BH274" s="563" t="str">
        <f t="shared" si="121"/>
        <v/>
      </c>
      <c r="BI274" s="563" t="str">
        <f t="shared" si="121"/>
        <v/>
      </c>
      <c r="BJ274" s="563" t="str">
        <f t="shared" si="121"/>
        <v/>
      </c>
      <c r="BK274" s="563" t="str">
        <f t="shared" si="121"/>
        <v/>
      </c>
      <c r="BL274" s="563" t="str">
        <f t="shared" si="121"/>
        <v/>
      </c>
      <c r="BM274" s="563" t="str">
        <f t="shared" si="121"/>
        <v/>
      </c>
      <c r="BN274" s="563" t="str">
        <f t="shared" si="140"/>
        <v/>
      </c>
      <c r="BO274" s="563" t="str">
        <f t="shared" si="140"/>
        <v/>
      </c>
      <c r="BP274" s="563" t="str">
        <f t="shared" si="140"/>
        <v/>
      </c>
      <c r="BQ274" s="563" t="str">
        <f t="shared" si="140"/>
        <v/>
      </c>
      <c r="BR274" s="563" t="str">
        <f t="shared" si="141"/>
        <v/>
      </c>
      <c r="BS274" s="563" t="str">
        <f t="shared" si="141"/>
        <v/>
      </c>
      <c r="BT274" s="563" t="str">
        <f t="shared" si="141"/>
        <v/>
      </c>
      <c r="BU274" s="563" t="str">
        <f t="shared" si="141"/>
        <v/>
      </c>
      <c r="BV274" s="563" t="str">
        <f t="shared" si="142"/>
        <v/>
      </c>
      <c r="BW274" s="563" t="str">
        <f t="shared" si="142"/>
        <v/>
      </c>
      <c r="BX274" s="563" t="str">
        <f t="shared" si="142"/>
        <v/>
      </c>
      <c r="BY274" s="563" t="str">
        <f t="shared" si="142"/>
        <v/>
      </c>
      <c r="BZ274" s="563" t="str">
        <f t="shared" si="143"/>
        <v/>
      </c>
      <c r="CA274" s="563" t="str">
        <f t="shared" si="143"/>
        <v/>
      </c>
      <c r="CB274" s="563" t="str">
        <f t="shared" si="143"/>
        <v/>
      </c>
      <c r="CC274" s="563" t="str">
        <f t="shared" si="143"/>
        <v/>
      </c>
      <c r="CD274" s="563" t="str">
        <f t="shared" si="136"/>
        <v/>
      </c>
      <c r="CE274" s="563" t="str">
        <f t="shared" si="136"/>
        <v/>
      </c>
      <c r="CF274" s="563" t="str">
        <f t="shared" si="122"/>
        <v/>
      </c>
      <c r="CG274" s="563" t="str">
        <f t="shared" si="121"/>
        <v/>
      </c>
      <c r="CH274" s="445"/>
      <c r="CI274" s="563" t="str">
        <f t="shared" si="118"/>
        <v/>
      </c>
      <c r="CJ274" s="563" t="str">
        <f t="shared" si="120"/>
        <v/>
      </c>
      <c r="CK274" s="563" t="str">
        <f t="shared" si="120"/>
        <v/>
      </c>
      <c r="CL274" s="563" t="str">
        <f t="shared" si="120"/>
        <v xml:space="preserve">
</v>
      </c>
      <c r="CM274" s="563" t="str">
        <f t="shared" si="120"/>
        <v xml:space="preserve">
</v>
      </c>
      <c r="CN274" s="563" t="str">
        <f t="shared" si="120"/>
        <v xml:space="preserve">
</v>
      </c>
      <c r="CO274" s="445"/>
      <c r="CP274" s="445"/>
      <c r="CQ274" s="445"/>
      <c r="CR274" s="445"/>
      <c r="CS274" s="445"/>
      <c r="CT274" s="445"/>
      <c r="CU274" s="445"/>
      <c r="CV274" s="445"/>
      <c r="CW274" s="445"/>
      <c r="CX274" s="445"/>
      <c r="CY274" s="445"/>
      <c r="CZ274" s="445"/>
      <c r="DA274" s="445"/>
      <c r="DB274" s="445"/>
      <c r="DC274" s="445"/>
      <c r="DD274" s="445"/>
      <c r="DE274" s="445"/>
      <c r="DF274" s="445"/>
      <c r="DG274" s="445"/>
      <c r="DH274" s="445"/>
      <c r="DI274" s="445"/>
      <c r="DJ274" s="445"/>
      <c r="DK274" s="445"/>
      <c r="DL274" s="445"/>
      <c r="DM274" s="445"/>
      <c r="DN274" s="445"/>
      <c r="DO274" s="445"/>
      <c r="DP274" s="445"/>
      <c r="DQ274" s="445"/>
      <c r="DR274" s="445"/>
      <c r="DS274" s="445"/>
      <c r="DT274" s="445"/>
      <c r="DU274" s="445"/>
      <c r="DV274" s="445"/>
      <c r="DW274" s="445"/>
      <c r="DX274" s="445"/>
      <c r="DY274" s="445"/>
      <c r="DZ274" s="445"/>
      <c r="EA274" s="445"/>
      <c r="EB274" s="445"/>
      <c r="EC274" s="445"/>
      <c r="ED274" s="445"/>
      <c r="EE274" s="445"/>
      <c r="EF274" s="445"/>
      <c r="EG274" s="445"/>
      <c r="EH274" s="445"/>
      <c r="EI274" s="445"/>
      <c r="EJ274" s="445"/>
      <c r="EK274" s="445"/>
      <c r="EL274" s="445"/>
      <c r="EM274" s="445"/>
      <c r="EN274" s="445"/>
      <c r="EO274" s="445"/>
      <c r="EP274" s="445"/>
      <c r="EQ274" s="445"/>
      <c r="ER274" s="445"/>
      <c r="ES274" s="445"/>
      <c r="ET274" s="445"/>
      <c r="EU274" s="445"/>
      <c r="EV274" s="445"/>
      <c r="EW274" s="445"/>
      <c r="EX274" s="445"/>
      <c r="EY274" s="445"/>
      <c r="EZ274" s="445"/>
      <c r="FA274" s="445"/>
      <c r="FB274" s="445"/>
    </row>
    <row r="275" spans="1:158" s="434" customFormat="1" ht="55.2" hidden="1" customHeight="1">
      <c r="A275" s="659"/>
      <c r="B275" s="520"/>
      <c r="C275" s="520"/>
      <c r="D275" s="519"/>
      <c r="E275" s="520"/>
      <c r="F275" s="520"/>
      <c r="G275" s="520"/>
      <c r="H275" s="520"/>
      <c r="I275" s="520"/>
      <c r="J275" s="520"/>
      <c r="K275" s="520"/>
      <c r="L275" s="520"/>
      <c r="M275" s="520"/>
      <c r="N275" s="520"/>
      <c r="O275" s="520"/>
      <c r="P275" s="520"/>
      <c r="Q275" s="520"/>
      <c r="R275" s="520"/>
      <c r="S275" s="520"/>
      <c r="T275" s="520"/>
      <c r="U275" s="520"/>
      <c r="V275" s="520"/>
      <c r="W275" s="520"/>
      <c r="X275" s="520"/>
      <c r="Y275" s="520"/>
      <c r="Z275" s="520"/>
      <c r="AA275" s="520"/>
      <c r="AB275" s="520"/>
      <c r="AC275" s="520"/>
      <c r="AD275" s="432"/>
      <c r="AE275" s="431"/>
      <c r="AF275" s="433"/>
      <c r="AG275" s="557" t="str">
        <f t="shared" si="123"/>
        <v/>
      </c>
      <c r="AH275" s="558" t="str">
        <f t="shared" si="124"/>
        <v/>
      </c>
      <c r="AI275" s="558" t="str">
        <f t="shared" si="125"/>
        <v/>
      </c>
      <c r="AJ275" s="558" t="str">
        <f t="shared" si="126"/>
        <v/>
      </c>
      <c r="AK275" s="558" t="str">
        <f t="shared" si="127"/>
        <v/>
      </c>
      <c r="AL275" s="558" t="str">
        <f t="shared" si="128"/>
        <v/>
      </c>
      <c r="AM275" s="558" t="str">
        <f t="shared" si="129"/>
        <v/>
      </c>
      <c r="AN275" s="558" t="str">
        <f t="shared" si="130"/>
        <v/>
      </c>
      <c r="AO275" s="557" t="str">
        <f t="shared" si="131"/>
        <v/>
      </c>
      <c r="AP275" s="557" t="str">
        <f t="shared" si="132"/>
        <v/>
      </c>
      <c r="AQ275" s="445"/>
      <c r="AR275" s="559" t="str">
        <f t="shared" si="133"/>
        <v/>
      </c>
      <c r="AS275" s="560" t="str">
        <f t="shared" si="116"/>
        <v/>
      </c>
      <c r="AT275" s="561" t="str">
        <f t="shared" si="134"/>
        <v/>
      </c>
      <c r="AU275" s="561" t="str">
        <f t="shared" si="135"/>
        <v/>
      </c>
      <c r="AV275" s="444"/>
      <c r="AW275" s="558" t="str">
        <f t="shared" si="137"/>
        <v/>
      </c>
      <c r="AX275" s="557" t="str">
        <f t="shared" si="138"/>
        <v/>
      </c>
      <c r="AY275" s="557" t="str">
        <f t="shared" si="139"/>
        <v/>
      </c>
      <c r="AZ275" s="444"/>
      <c r="BA275" s="562" t="str">
        <f t="shared" si="115"/>
        <v/>
      </c>
      <c r="BB275" s="445"/>
      <c r="BC275" s="563" t="str">
        <f t="shared" si="121"/>
        <v/>
      </c>
      <c r="BD275" s="563" t="str">
        <f t="shared" si="121"/>
        <v/>
      </c>
      <c r="BE275" s="563" t="str">
        <f t="shared" si="121"/>
        <v/>
      </c>
      <c r="BF275" s="563" t="str">
        <f t="shared" si="121"/>
        <v/>
      </c>
      <c r="BG275" s="563" t="str">
        <f t="shared" si="121"/>
        <v/>
      </c>
      <c r="BH275" s="563" t="str">
        <f t="shared" si="121"/>
        <v/>
      </c>
      <c r="BI275" s="563" t="str">
        <f t="shared" si="121"/>
        <v/>
      </c>
      <c r="BJ275" s="563" t="str">
        <f t="shared" si="121"/>
        <v/>
      </c>
      <c r="BK275" s="563" t="str">
        <f t="shared" si="121"/>
        <v/>
      </c>
      <c r="BL275" s="563" t="str">
        <f t="shared" si="121"/>
        <v/>
      </c>
      <c r="BM275" s="563" t="str">
        <f t="shared" si="121"/>
        <v/>
      </c>
      <c r="BN275" s="563" t="str">
        <f t="shared" si="140"/>
        <v/>
      </c>
      <c r="BO275" s="563" t="str">
        <f t="shared" si="140"/>
        <v/>
      </c>
      <c r="BP275" s="563" t="str">
        <f t="shared" si="140"/>
        <v/>
      </c>
      <c r="BQ275" s="563" t="str">
        <f t="shared" si="140"/>
        <v/>
      </c>
      <c r="BR275" s="563" t="str">
        <f t="shared" si="141"/>
        <v/>
      </c>
      <c r="BS275" s="563" t="str">
        <f t="shared" si="141"/>
        <v/>
      </c>
      <c r="BT275" s="563" t="str">
        <f t="shared" si="141"/>
        <v/>
      </c>
      <c r="BU275" s="563" t="str">
        <f t="shared" si="141"/>
        <v/>
      </c>
      <c r="BV275" s="563" t="str">
        <f t="shared" si="142"/>
        <v/>
      </c>
      <c r="BW275" s="563" t="str">
        <f t="shared" si="142"/>
        <v/>
      </c>
      <c r="BX275" s="563" t="str">
        <f t="shared" si="142"/>
        <v/>
      </c>
      <c r="BY275" s="563" t="str">
        <f t="shared" si="142"/>
        <v/>
      </c>
      <c r="BZ275" s="563" t="str">
        <f t="shared" si="143"/>
        <v/>
      </c>
      <c r="CA275" s="563" t="str">
        <f t="shared" si="143"/>
        <v/>
      </c>
      <c r="CB275" s="563" t="str">
        <f t="shared" si="143"/>
        <v/>
      </c>
      <c r="CC275" s="563" t="str">
        <f t="shared" si="143"/>
        <v/>
      </c>
      <c r="CD275" s="563" t="str">
        <f t="shared" si="136"/>
        <v/>
      </c>
      <c r="CE275" s="563" t="str">
        <f t="shared" si="136"/>
        <v/>
      </c>
      <c r="CF275" s="563" t="str">
        <f t="shared" si="122"/>
        <v/>
      </c>
      <c r="CG275" s="563" t="str">
        <f t="shared" si="121"/>
        <v/>
      </c>
      <c r="CH275" s="445"/>
      <c r="CI275" s="563" t="str">
        <f t="shared" si="118"/>
        <v/>
      </c>
      <c r="CJ275" s="563" t="str">
        <f t="shared" si="120"/>
        <v/>
      </c>
      <c r="CK275" s="563" t="str">
        <f t="shared" si="120"/>
        <v/>
      </c>
      <c r="CL275" s="563" t="str">
        <f t="shared" si="120"/>
        <v xml:space="preserve">
</v>
      </c>
      <c r="CM275" s="563" t="str">
        <f t="shared" si="120"/>
        <v xml:space="preserve">
</v>
      </c>
      <c r="CN275" s="563" t="str">
        <f t="shared" si="120"/>
        <v xml:space="preserve">
</v>
      </c>
      <c r="CO275" s="445"/>
      <c r="CP275" s="445"/>
      <c r="CQ275" s="445"/>
      <c r="CR275" s="445"/>
      <c r="CS275" s="445"/>
      <c r="CT275" s="445"/>
      <c r="CU275" s="445"/>
      <c r="CV275" s="445"/>
      <c r="CW275" s="445"/>
      <c r="CX275" s="445"/>
      <c r="CY275" s="445"/>
      <c r="CZ275" s="445"/>
      <c r="DA275" s="445"/>
      <c r="DB275" s="445"/>
      <c r="DC275" s="445"/>
      <c r="DD275" s="445"/>
      <c r="DE275" s="445"/>
      <c r="DF275" s="445"/>
      <c r="DG275" s="445"/>
      <c r="DH275" s="445"/>
      <c r="DI275" s="445"/>
      <c r="DJ275" s="445"/>
      <c r="DK275" s="445"/>
      <c r="DL275" s="445"/>
      <c r="DM275" s="445"/>
      <c r="DN275" s="445"/>
      <c r="DO275" s="445"/>
      <c r="DP275" s="445"/>
      <c r="DQ275" s="445"/>
      <c r="DR275" s="445"/>
      <c r="DS275" s="445"/>
      <c r="DT275" s="445"/>
      <c r="DU275" s="445"/>
      <c r="DV275" s="445"/>
      <c r="DW275" s="445"/>
      <c r="DX275" s="445"/>
      <c r="DY275" s="445"/>
      <c r="DZ275" s="445"/>
      <c r="EA275" s="445"/>
      <c r="EB275" s="445"/>
      <c r="EC275" s="445"/>
      <c r="ED275" s="445"/>
      <c r="EE275" s="445"/>
      <c r="EF275" s="445"/>
      <c r="EG275" s="445"/>
      <c r="EH275" s="445"/>
      <c r="EI275" s="445"/>
      <c r="EJ275" s="445"/>
      <c r="EK275" s="445"/>
      <c r="EL275" s="445"/>
      <c r="EM275" s="445"/>
      <c r="EN275" s="445"/>
      <c r="EO275" s="445"/>
      <c r="EP275" s="445"/>
      <c r="EQ275" s="445"/>
      <c r="ER275" s="445"/>
      <c r="ES275" s="445"/>
      <c r="ET275" s="445"/>
      <c r="EU275" s="445"/>
      <c r="EV275" s="445"/>
      <c r="EW275" s="445"/>
      <c r="EX275" s="445"/>
      <c r="EY275" s="445"/>
      <c r="EZ275" s="445"/>
      <c r="FA275" s="445"/>
      <c r="FB275" s="445"/>
    </row>
    <row r="276" spans="1:158" s="463" customFormat="1" ht="55.2" hidden="1" customHeight="1">
      <c r="A276" s="659"/>
      <c r="B276" s="520"/>
      <c r="C276" s="520"/>
      <c r="D276" s="519"/>
      <c r="E276" s="520"/>
      <c r="F276" s="520"/>
      <c r="G276" s="520"/>
      <c r="H276" s="520"/>
      <c r="I276" s="520"/>
      <c r="J276" s="520"/>
      <c r="K276" s="520"/>
      <c r="L276" s="520"/>
      <c r="M276" s="520"/>
      <c r="N276" s="520"/>
      <c r="O276" s="520"/>
      <c r="P276" s="520"/>
      <c r="Q276" s="520"/>
      <c r="R276" s="520"/>
      <c r="S276" s="520"/>
      <c r="T276" s="520"/>
      <c r="U276" s="520"/>
      <c r="V276" s="520"/>
      <c r="W276" s="520"/>
      <c r="X276" s="520"/>
      <c r="Y276" s="520"/>
      <c r="Z276" s="520"/>
      <c r="AA276" s="520"/>
      <c r="AB276" s="520"/>
      <c r="AC276" s="520"/>
      <c r="AD276" s="432"/>
      <c r="AE276" s="431"/>
      <c r="AF276" s="433"/>
      <c r="AG276" s="557" t="str">
        <f t="shared" si="123"/>
        <v/>
      </c>
      <c r="AH276" s="558" t="str">
        <f t="shared" si="124"/>
        <v/>
      </c>
      <c r="AI276" s="558" t="str">
        <f t="shared" si="125"/>
        <v/>
      </c>
      <c r="AJ276" s="558" t="str">
        <f t="shared" si="126"/>
        <v/>
      </c>
      <c r="AK276" s="558" t="str">
        <f t="shared" si="127"/>
        <v/>
      </c>
      <c r="AL276" s="558" t="str">
        <f t="shared" si="128"/>
        <v/>
      </c>
      <c r="AM276" s="558" t="str">
        <f t="shared" si="129"/>
        <v/>
      </c>
      <c r="AN276" s="558" t="str">
        <f t="shared" si="130"/>
        <v/>
      </c>
      <c r="AO276" s="557" t="str">
        <f t="shared" si="131"/>
        <v/>
      </c>
      <c r="AP276" s="557" t="str">
        <f t="shared" si="132"/>
        <v/>
      </c>
      <c r="AQ276" s="445"/>
      <c r="AR276" s="559" t="str">
        <f t="shared" si="133"/>
        <v/>
      </c>
      <c r="AS276" s="560" t="str">
        <f t="shared" si="116"/>
        <v/>
      </c>
      <c r="AT276" s="561" t="str">
        <f t="shared" si="134"/>
        <v/>
      </c>
      <c r="AU276" s="561" t="str">
        <f t="shared" si="135"/>
        <v/>
      </c>
      <c r="AV276" s="444"/>
      <c r="AW276" s="558" t="str">
        <f t="shared" si="137"/>
        <v/>
      </c>
      <c r="AX276" s="557" t="str">
        <f t="shared" si="138"/>
        <v/>
      </c>
      <c r="AY276" s="557" t="str">
        <f t="shared" si="139"/>
        <v/>
      </c>
      <c r="AZ276" s="444"/>
      <c r="BA276" s="562" t="str">
        <f t="shared" si="115"/>
        <v/>
      </c>
      <c r="BB276" s="445"/>
      <c r="BC276" s="563" t="str">
        <f t="shared" si="121"/>
        <v/>
      </c>
      <c r="BD276" s="563" t="str">
        <f t="shared" si="121"/>
        <v/>
      </c>
      <c r="BE276" s="563" t="str">
        <f t="shared" si="121"/>
        <v/>
      </c>
      <c r="BF276" s="563" t="str">
        <f t="shared" si="121"/>
        <v/>
      </c>
      <c r="BG276" s="563" t="str">
        <f t="shared" si="121"/>
        <v/>
      </c>
      <c r="BH276" s="563" t="str">
        <f t="shared" si="121"/>
        <v/>
      </c>
      <c r="BI276" s="563" t="str">
        <f t="shared" si="121"/>
        <v/>
      </c>
      <c r="BJ276" s="563" t="str">
        <f t="shared" si="121"/>
        <v/>
      </c>
      <c r="BK276" s="563" t="str">
        <f t="shared" si="121"/>
        <v/>
      </c>
      <c r="BL276" s="563" t="str">
        <f t="shared" si="121"/>
        <v/>
      </c>
      <c r="BM276" s="563" t="str">
        <f t="shared" si="121"/>
        <v/>
      </c>
      <c r="BN276" s="563" t="str">
        <f t="shared" si="140"/>
        <v/>
      </c>
      <c r="BO276" s="563" t="str">
        <f t="shared" si="140"/>
        <v/>
      </c>
      <c r="BP276" s="563" t="str">
        <f t="shared" si="140"/>
        <v/>
      </c>
      <c r="BQ276" s="563" t="str">
        <f t="shared" si="140"/>
        <v/>
      </c>
      <c r="BR276" s="563" t="str">
        <f t="shared" si="141"/>
        <v/>
      </c>
      <c r="BS276" s="563" t="str">
        <f t="shared" si="141"/>
        <v/>
      </c>
      <c r="BT276" s="563" t="str">
        <f t="shared" si="141"/>
        <v/>
      </c>
      <c r="BU276" s="563" t="str">
        <f t="shared" si="141"/>
        <v/>
      </c>
      <c r="BV276" s="563" t="str">
        <f t="shared" si="142"/>
        <v/>
      </c>
      <c r="BW276" s="563" t="str">
        <f t="shared" si="142"/>
        <v/>
      </c>
      <c r="BX276" s="563" t="str">
        <f t="shared" si="142"/>
        <v/>
      </c>
      <c r="BY276" s="563" t="str">
        <f t="shared" si="142"/>
        <v/>
      </c>
      <c r="BZ276" s="563" t="str">
        <f t="shared" si="143"/>
        <v/>
      </c>
      <c r="CA276" s="563" t="str">
        <f t="shared" si="143"/>
        <v/>
      </c>
      <c r="CB276" s="563" t="str">
        <f t="shared" si="143"/>
        <v/>
      </c>
      <c r="CC276" s="563" t="str">
        <f t="shared" si="143"/>
        <v/>
      </c>
      <c r="CD276" s="563" t="str">
        <f t="shared" si="136"/>
        <v/>
      </c>
      <c r="CE276" s="563" t="str">
        <f t="shared" si="136"/>
        <v/>
      </c>
      <c r="CF276" s="563" t="str">
        <f t="shared" si="122"/>
        <v/>
      </c>
      <c r="CG276" s="563" t="str">
        <f t="shared" si="121"/>
        <v/>
      </c>
      <c r="CH276" s="445"/>
      <c r="CI276" s="563" t="str">
        <f t="shared" si="118"/>
        <v/>
      </c>
      <c r="CJ276" s="563" t="str">
        <f t="shared" si="120"/>
        <v/>
      </c>
      <c r="CK276" s="563" t="str">
        <f t="shared" si="120"/>
        <v/>
      </c>
      <c r="CL276" s="563" t="str">
        <f t="shared" si="120"/>
        <v xml:space="preserve">
</v>
      </c>
      <c r="CM276" s="563" t="str">
        <f t="shared" si="120"/>
        <v xml:space="preserve">
</v>
      </c>
      <c r="CN276" s="563" t="str">
        <f t="shared" si="120"/>
        <v xml:space="preserve">
</v>
      </c>
      <c r="CO276" s="444"/>
      <c r="CP276" s="444"/>
      <c r="CQ276" s="444"/>
      <c r="CR276" s="444"/>
      <c r="CS276" s="444"/>
      <c r="CT276" s="444"/>
      <c r="CU276" s="444"/>
      <c r="CV276" s="444"/>
      <c r="CW276" s="444"/>
      <c r="CX276" s="444"/>
      <c r="CY276" s="444"/>
      <c r="CZ276" s="444"/>
      <c r="DA276" s="444"/>
      <c r="DB276" s="444"/>
      <c r="DC276" s="444"/>
      <c r="DD276" s="444"/>
      <c r="DE276" s="444"/>
      <c r="DF276" s="444"/>
      <c r="DG276" s="444"/>
      <c r="DH276" s="444"/>
      <c r="DI276" s="444"/>
      <c r="DJ276" s="444"/>
      <c r="DK276" s="444"/>
      <c r="DL276" s="444"/>
      <c r="DM276" s="444"/>
      <c r="DN276" s="444"/>
      <c r="DO276" s="444"/>
      <c r="DP276" s="444"/>
      <c r="DQ276" s="444"/>
      <c r="DR276" s="444"/>
      <c r="DS276" s="444"/>
      <c r="DT276" s="444"/>
      <c r="DU276" s="444"/>
      <c r="DV276" s="444"/>
      <c r="DW276" s="444"/>
      <c r="DX276" s="444"/>
      <c r="DY276" s="444"/>
      <c r="DZ276" s="444"/>
      <c r="EA276" s="444"/>
      <c r="EB276" s="444"/>
      <c r="EC276" s="444"/>
      <c r="ED276" s="444"/>
      <c r="EE276" s="444"/>
      <c r="EF276" s="444"/>
      <c r="EG276" s="444"/>
      <c r="EH276" s="444"/>
      <c r="EI276" s="444"/>
      <c r="EJ276" s="444"/>
      <c r="EK276" s="444"/>
      <c r="EL276" s="444"/>
      <c r="EM276" s="444"/>
      <c r="EN276" s="444"/>
      <c r="EO276" s="444"/>
      <c r="EP276" s="444"/>
      <c r="EQ276" s="444"/>
      <c r="ER276" s="444"/>
      <c r="ES276" s="444"/>
      <c r="ET276" s="444"/>
      <c r="EU276" s="444"/>
      <c r="EV276" s="444"/>
      <c r="EW276" s="444"/>
      <c r="EX276" s="444"/>
      <c r="EY276" s="444"/>
      <c r="EZ276" s="444"/>
      <c r="FA276" s="444"/>
      <c r="FB276" s="444"/>
    </row>
    <row r="277" spans="1:158" s="434" customFormat="1" ht="55.2" hidden="1" customHeight="1">
      <c r="A277" s="659"/>
      <c r="B277" s="520"/>
      <c r="C277" s="520"/>
      <c r="D277" s="519"/>
      <c r="E277" s="520"/>
      <c r="F277" s="520"/>
      <c r="G277" s="520"/>
      <c r="H277" s="520"/>
      <c r="I277" s="520"/>
      <c r="J277" s="520"/>
      <c r="K277" s="520"/>
      <c r="L277" s="520"/>
      <c r="M277" s="520"/>
      <c r="N277" s="520"/>
      <c r="O277" s="520"/>
      <c r="P277" s="520"/>
      <c r="Q277" s="520"/>
      <c r="R277" s="520"/>
      <c r="S277" s="520"/>
      <c r="T277" s="520"/>
      <c r="U277" s="520"/>
      <c r="V277" s="520"/>
      <c r="W277" s="520"/>
      <c r="X277" s="520"/>
      <c r="Y277" s="520"/>
      <c r="Z277" s="520"/>
      <c r="AA277" s="520"/>
      <c r="AB277" s="520"/>
      <c r="AC277" s="520"/>
      <c r="AD277" s="432"/>
      <c r="AE277" s="431"/>
      <c r="AF277" s="433"/>
      <c r="AG277" s="557" t="str">
        <f t="shared" si="123"/>
        <v/>
      </c>
      <c r="AH277" s="558" t="str">
        <f t="shared" si="124"/>
        <v/>
      </c>
      <c r="AI277" s="558" t="str">
        <f t="shared" si="125"/>
        <v/>
      </c>
      <c r="AJ277" s="558" t="str">
        <f t="shared" si="126"/>
        <v/>
      </c>
      <c r="AK277" s="558" t="str">
        <f t="shared" si="127"/>
        <v/>
      </c>
      <c r="AL277" s="558" t="str">
        <f t="shared" si="128"/>
        <v/>
      </c>
      <c r="AM277" s="558" t="str">
        <f t="shared" si="129"/>
        <v/>
      </c>
      <c r="AN277" s="558" t="str">
        <f t="shared" si="130"/>
        <v/>
      </c>
      <c r="AO277" s="557" t="str">
        <f t="shared" si="131"/>
        <v/>
      </c>
      <c r="AP277" s="557" t="str">
        <f t="shared" si="132"/>
        <v/>
      </c>
      <c r="AQ277" s="445"/>
      <c r="AR277" s="559" t="str">
        <f t="shared" si="133"/>
        <v/>
      </c>
      <c r="AS277" s="560" t="str">
        <f t="shared" si="116"/>
        <v/>
      </c>
      <c r="AT277" s="561" t="str">
        <f t="shared" si="134"/>
        <v/>
      </c>
      <c r="AU277" s="561" t="str">
        <f t="shared" si="135"/>
        <v/>
      </c>
      <c r="AV277" s="444"/>
      <c r="AW277" s="558" t="str">
        <f t="shared" si="137"/>
        <v/>
      </c>
      <c r="AX277" s="557" t="str">
        <f t="shared" si="138"/>
        <v/>
      </c>
      <c r="AY277" s="557" t="str">
        <f t="shared" si="139"/>
        <v/>
      </c>
      <c r="AZ277" s="444"/>
      <c r="BA277" s="562" t="str">
        <f t="shared" si="115"/>
        <v/>
      </c>
      <c r="BB277" s="445"/>
      <c r="BC277" s="563" t="str">
        <f t="shared" si="121"/>
        <v/>
      </c>
      <c r="BD277" s="563" t="str">
        <f t="shared" si="121"/>
        <v/>
      </c>
      <c r="BE277" s="563" t="str">
        <f t="shared" si="121"/>
        <v/>
      </c>
      <c r="BF277" s="563" t="str">
        <f t="shared" si="121"/>
        <v/>
      </c>
      <c r="BG277" s="563" t="str">
        <f t="shared" si="121"/>
        <v/>
      </c>
      <c r="BH277" s="563" t="str">
        <f t="shared" si="121"/>
        <v/>
      </c>
      <c r="BI277" s="563" t="str">
        <f t="shared" si="121"/>
        <v/>
      </c>
      <c r="BJ277" s="563" t="str">
        <f t="shared" si="121"/>
        <v/>
      </c>
      <c r="BK277" s="563" t="str">
        <f t="shared" si="121"/>
        <v/>
      </c>
      <c r="BL277" s="563" t="str">
        <f t="shared" si="121"/>
        <v/>
      </c>
      <c r="BM277" s="563" t="str">
        <f t="shared" si="121"/>
        <v/>
      </c>
      <c r="BN277" s="563" t="str">
        <f t="shared" si="140"/>
        <v/>
      </c>
      <c r="BO277" s="563" t="str">
        <f t="shared" si="140"/>
        <v/>
      </c>
      <c r="BP277" s="563" t="str">
        <f t="shared" si="140"/>
        <v/>
      </c>
      <c r="BQ277" s="563" t="str">
        <f t="shared" si="140"/>
        <v/>
      </c>
      <c r="BR277" s="563" t="str">
        <f t="shared" si="141"/>
        <v/>
      </c>
      <c r="BS277" s="563" t="str">
        <f t="shared" si="141"/>
        <v/>
      </c>
      <c r="BT277" s="563" t="str">
        <f t="shared" si="141"/>
        <v/>
      </c>
      <c r="BU277" s="563" t="str">
        <f t="shared" si="141"/>
        <v/>
      </c>
      <c r="BV277" s="563" t="str">
        <f t="shared" si="142"/>
        <v/>
      </c>
      <c r="BW277" s="563" t="str">
        <f t="shared" si="142"/>
        <v/>
      </c>
      <c r="BX277" s="563" t="str">
        <f t="shared" si="142"/>
        <v/>
      </c>
      <c r="BY277" s="563" t="str">
        <f t="shared" si="142"/>
        <v/>
      </c>
      <c r="BZ277" s="563" t="str">
        <f t="shared" si="143"/>
        <v/>
      </c>
      <c r="CA277" s="563" t="str">
        <f t="shared" si="143"/>
        <v/>
      </c>
      <c r="CB277" s="563" t="str">
        <f t="shared" si="143"/>
        <v/>
      </c>
      <c r="CC277" s="563" t="str">
        <f t="shared" si="143"/>
        <v/>
      </c>
      <c r="CD277" s="563" t="str">
        <f t="shared" si="136"/>
        <v/>
      </c>
      <c r="CE277" s="563" t="str">
        <f t="shared" si="136"/>
        <v/>
      </c>
      <c r="CF277" s="563" t="str">
        <f t="shared" si="122"/>
        <v/>
      </c>
      <c r="CG277" s="563" t="str">
        <f t="shared" si="121"/>
        <v/>
      </c>
      <c r="CH277" s="445"/>
      <c r="CI277" s="563" t="str">
        <f t="shared" si="118"/>
        <v/>
      </c>
      <c r="CJ277" s="563" t="str">
        <f t="shared" si="120"/>
        <v/>
      </c>
      <c r="CK277" s="563" t="str">
        <f t="shared" si="120"/>
        <v/>
      </c>
      <c r="CL277" s="563" t="str">
        <f t="shared" si="120"/>
        <v xml:space="preserve">
</v>
      </c>
      <c r="CM277" s="563" t="str">
        <f t="shared" si="120"/>
        <v xml:space="preserve">
</v>
      </c>
      <c r="CN277" s="563" t="str">
        <f t="shared" si="120"/>
        <v xml:space="preserve">
</v>
      </c>
      <c r="CO277" s="445"/>
      <c r="CP277" s="445"/>
      <c r="CQ277" s="445"/>
      <c r="CR277" s="445"/>
      <c r="CS277" s="445"/>
      <c r="CT277" s="445"/>
      <c r="CU277" s="445"/>
      <c r="CV277" s="445"/>
      <c r="CW277" s="445"/>
      <c r="CX277" s="445"/>
      <c r="CY277" s="445"/>
      <c r="CZ277" s="445"/>
      <c r="DA277" s="445"/>
      <c r="DB277" s="445"/>
      <c r="DC277" s="445"/>
      <c r="DD277" s="445"/>
      <c r="DE277" s="445"/>
      <c r="DF277" s="445"/>
      <c r="DG277" s="445"/>
      <c r="DH277" s="445"/>
      <c r="DI277" s="445"/>
      <c r="DJ277" s="445"/>
      <c r="DK277" s="445"/>
      <c r="DL277" s="445"/>
      <c r="DM277" s="445"/>
      <c r="DN277" s="445"/>
      <c r="DO277" s="445"/>
      <c r="DP277" s="445"/>
      <c r="DQ277" s="445"/>
      <c r="DR277" s="445"/>
      <c r="DS277" s="445"/>
      <c r="DT277" s="445"/>
      <c r="DU277" s="445"/>
      <c r="DV277" s="445"/>
      <c r="DW277" s="445"/>
      <c r="DX277" s="445"/>
      <c r="DY277" s="445"/>
      <c r="DZ277" s="445"/>
      <c r="EA277" s="445"/>
      <c r="EB277" s="445"/>
      <c r="EC277" s="445"/>
      <c r="ED277" s="445"/>
      <c r="EE277" s="445"/>
      <c r="EF277" s="445"/>
      <c r="EG277" s="445"/>
      <c r="EH277" s="445"/>
      <c r="EI277" s="445"/>
      <c r="EJ277" s="445"/>
      <c r="EK277" s="445"/>
      <c r="EL277" s="445"/>
      <c r="EM277" s="445"/>
      <c r="EN277" s="445"/>
      <c r="EO277" s="445"/>
      <c r="EP277" s="445"/>
      <c r="EQ277" s="445"/>
      <c r="ER277" s="445"/>
      <c r="ES277" s="445"/>
      <c r="ET277" s="445"/>
      <c r="EU277" s="445"/>
      <c r="EV277" s="445"/>
      <c r="EW277" s="445"/>
      <c r="EX277" s="445"/>
      <c r="EY277" s="445"/>
      <c r="EZ277" s="445"/>
      <c r="FA277" s="445"/>
      <c r="FB277" s="445"/>
    </row>
    <row r="278" spans="1:158" s="434" customFormat="1" ht="55.2" hidden="1" customHeight="1">
      <c r="A278" s="659"/>
      <c r="B278" s="520"/>
      <c r="C278" s="520"/>
      <c r="D278" s="519"/>
      <c r="E278" s="520"/>
      <c r="F278" s="520"/>
      <c r="G278" s="520"/>
      <c r="H278" s="520"/>
      <c r="I278" s="520"/>
      <c r="J278" s="520"/>
      <c r="K278" s="520"/>
      <c r="L278" s="520"/>
      <c r="M278" s="520"/>
      <c r="N278" s="520"/>
      <c r="O278" s="520"/>
      <c r="P278" s="520"/>
      <c r="Q278" s="520"/>
      <c r="R278" s="520"/>
      <c r="S278" s="520"/>
      <c r="T278" s="520"/>
      <c r="U278" s="520"/>
      <c r="V278" s="520"/>
      <c r="W278" s="520"/>
      <c r="X278" s="520"/>
      <c r="Y278" s="520"/>
      <c r="Z278" s="520"/>
      <c r="AA278" s="520"/>
      <c r="AB278" s="520"/>
      <c r="AC278" s="520"/>
      <c r="AD278" s="432"/>
      <c r="AE278" s="431"/>
      <c r="AF278" s="433"/>
      <c r="AG278" s="557" t="str">
        <f t="shared" si="123"/>
        <v/>
      </c>
      <c r="AH278" s="558" t="str">
        <f t="shared" si="124"/>
        <v/>
      </c>
      <c r="AI278" s="558" t="str">
        <f t="shared" si="125"/>
        <v/>
      </c>
      <c r="AJ278" s="558" t="str">
        <f t="shared" si="126"/>
        <v/>
      </c>
      <c r="AK278" s="558" t="str">
        <f t="shared" si="127"/>
        <v/>
      </c>
      <c r="AL278" s="558" t="str">
        <f t="shared" si="128"/>
        <v/>
      </c>
      <c r="AM278" s="558" t="str">
        <f t="shared" si="129"/>
        <v/>
      </c>
      <c r="AN278" s="558" t="str">
        <f t="shared" si="130"/>
        <v/>
      </c>
      <c r="AO278" s="557" t="str">
        <f t="shared" si="131"/>
        <v/>
      </c>
      <c r="AP278" s="557" t="str">
        <f t="shared" si="132"/>
        <v/>
      </c>
      <c r="AQ278" s="445"/>
      <c r="AR278" s="559" t="str">
        <f t="shared" si="133"/>
        <v/>
      </c>
      <c r="AS278" s="560" t="str">
        <f t="shared" si="116"/>
        <v/>
      </c>
      <c r="AT278" s="561" t="str">
        <f t="shared" si="134"/>
        <v/>
      </c>
      <c r="AU278" s="561" t="str">
        <f t="shared" si="135"/>
        <v/>
      </c>
      <c r="AV278" s="444"/>
      <c r="AW278" s="558" t="str">
        <f t="shared" si="137"/>
        <v/>
      </c>
      <c r="AX278" s="557" t="str">
        <f t="shared" si="138"/>
        <v/>
      </c>
      <c r="AY278" s="557" t="str">
        <f t="shared" si="139"/>
        <v/>
      </c>
      <c r="AZ278" s="444"/>
      <c r="BA278" s="562" t="str">
        <f t="shared" si="115"/>
        <v/>
      </c>
      <c r="BB278" s="445"/>
      <c r="BC278" s="563" t="str">
        <f t="shared" si="121"/>
        <v/>
      </c>
      <c r="BD278" s="563" t="str">
        <f t="shared" si="121"/>
        <v/>
      </c>
      <c r="BE278" s="563" t="str">
        <f t="shared" si="121"/>
        <v/>
      </c>
      <c r="BF278" s="563" t="str">
        <f t="shared" si="121"/>
        <v/>
      </c>
      <c r="BG278" s="563" t="str">
        <f t="shared" si="121"/>
        <v/>
      </c>
      <c r="BH278" s="563" t="str">
        <f t="shared" si="121"/>
        <v/>
      </c>
      <c r="BI278" s="563" t="str">
        <f t="shared" si="121"/>
        <v/>
      </c>
      <c r="BJ278" s="563" t="str">
        <f t="shared" si="121"/>
        <v/>
      </c>
      <c r="BK278" s="563" t="str">
        <f t="shared" si="121"/>
        <v/>
      </c>
      <c r="BL278" s="563" t="str">
        <f t="shared" si="121"/>
        <v/>
      </c>
      <c r="BM278" s="563" t="str">
        <f t="shared" si="121"/>
        <v/>
      </c>
      <c r="BN278" s="563" t="str">
        <f t="shared" si="140"/>
        <v/>
      </c>
      <c r="BO278" s="563" t="str">
        <f t="shared" si="140"/>
        <v/>
      </c>
      <c r="BP278" s="563" t="str">
        <f t="shared" si="140"/>
        <v/>
      </c>
      <c r="BQ278" s="563" t="str">
        <f t="shared" si="140"/>
        <v/>
      </c>
      <c r="BR278" s="563" t="str">
        <f t="shared" si="141"/>
        <v/>
      </c>
      <c r="BS278" s="563" t="str">
        <f t="shared" si="141"/>
        <v/>
      </c>
      <c r="BT278" s="563" t="str">
        <f t="shared" si="141"/>
        <v/>
      </c>
      <c r="BU278" s="563" t="str">
        <f t="shared" si="141"/>
        <v/>
      </c>
      <c r="BV278" s="563" t="str">
        <f t="shared" si="142"/>
        <v/>
      </c>
      <c r="BW278" s="563" t="str">
        <f t="shared" si="142"/>
        <v/>
      </c>
      <c r="BX278" s="563" t="str">
        <f t="shared" si="142"/>
        <v/>
      </c>
      <c r="BY278" s="563" t="str">
        <f t="shared" si="142"/>
        <v/>
      </c>
      <c r="BZ278" s="563" t="str">
        <f t="shared" si="143"/>
        <v/>
      </c>
      <c r="CA278" s="563" t="str">
        <f t="shared" si="143"/>
        <v/>
      </c>
      <c r="CB278" s="563" t="str">
        <f t="shared" si="143"/>
        <v/>
      </c>
      <c r="CC278" s="563" t="str">
        <f t="shared" si="143"/>
        <v/>
      </c>
      <c r="CD278" s="563" t="str">
        <f t="shared" si="136"/>
        <v/>
      </c>
      <c r="CE278" s="563" t="str">
        <f t="shared" si="136"/>
        <v/>
      </c>
      <c r="CF278" s="563" t="str">
        <f t="shared" si="122"/>
        <v/>
      </c>
      <c r="CG278" s="563" t="str">
        <f t="shared" si="121"/>
        <v/>
      </c>
      <c r="CH278" s="445"/>
      <c r="CI278" s="563" t="str">
        <f t="shared" si="118"/>
        <v/>
      </c>
      <c r="CJ278" s="563" t="str">
        <f t="shared" si="120"/>
        <v/>
      </c>
      <c r="CK278" s="563" t="str">
        <f t="shared" si="120"/>
        <v/>
      </c>
      <c r="CL278" s="563" t="str">
        <f t="shared" si="120"/>
        <v xml:space="preserve">
</v>
      </c>
      <c r="CM278" s="563" t="str">
        <f t="shared" si="120"/>
        <v xml:space="preserve">
</v>
      </c>
      <c r="CN278" s="563" t="str">
        <f t="shared" si="120"/>
        <v xml:space="preserve">
</v>
      </c>
      <c r="CO278" s="445"/>
      <c r="CP278" s="445"/>
      <c r="CQ278" s="445"/>
      <c r="CR278" s="445"/>
      <c r="CS278" s="445"/>
      <c r="CT278" s="445"/>
      <c r="CU278" s="445"/>
      <c r="CV278" s="445"/>
      <c r="CW278" s="445"/>
      <c r="CX278" s="445"/>
      <c r="CY278" s="445"/>
      <c r="CZ278" s="445"/>
      <c r="DA278" s="445"/>
      <c r="DB278" s="445"/>
      <c r="DC278" s="445"/>
      <c r="DD278" s="445"/>
      <c r="DE278" s="445"/>
      <c r="DF278" s="445"/>
      <c r="DG278" s="445"/>
      <c r="DH278" s="445"/>
      <c r="DI278" s="445"/>
      <c r="DJ278" s="445"/>
      <c r="DK278" s="445"/>
      <c r="DL278" s="445"/>
      <c r="DM278" s="445"/>
      <c r="DN278" s="445"/>
      <c r="DO278" s="445"/>
      <c r="DP278" s="445"/>
      <c r="DQ278" s="445"/>
      <c r="DR278" s="445"/>
      <c r="DS278" s="445"/>
      <c r="DT278" s="445"/>
      <c r="DU278" s="445"/>
      <c r="DV278" s="445"/>
      <c r="DW278" s="445"/>
      <c r="DX278" s="445"/>
      <c r="DY278" s="445"/>
      <c r="DZ278" s="445"/>
      <c r="EA278" s="445"/>
      <c r="EB278" s="445"/>
      <c r="EC278" s="445"/>
      <c r="ED278" s="445"/>
      <c r="EE278" s="445"/>
      <c r="EF278" s="445"/>
      <c r="EG278" s="445"/>
      <c r="EH278" s="445"/>
      <c r="EI278" s="445"/>
      <c r="EJ278" s="445"/>
      <c r="EK278" s="445"/>
      <c r="EL278" s="445"/>
      <c r="EM278" s="445"/>
      <c r="EN278" s="445"/>
      <c r="EO278" s="445"/>
      <c r="EP278" s="445"/>
      <c r="EQ278" s="445"/>
      <c r="ER278" s="445"/>
      <c r="ES278" s="445"/>
      <c r="ET278" s="445"/>
      <c r="EU278" s="445"/>
      <c r="EV278" s="445"/>
      <c r="EW278" s="445"/>
      <c r="EX278" s="445"/>
      <c r="EY278" s="445"/>
      <c r="EZ278" s="445"/>
      <c r="FA278" s="445"/>
      <c r="FB278" s="445"/>
    </row>
    <row r="279" spans="1:158" s="434" customFormat="1" ht="55.2" hidden="1" customHeight="1">
      <c r="A279" s="659"/>
      <c r="B279" s="520"/>
      <c r="C279" s="520"/>
      <c r="D279" s="519"/>
      <c r="E279" s="520"/>
      <c r="F279" s="520"/>
      <c r="G279" s="520"/>
      <c r="H279" s="520"/>
      <c r="I279" s="520"/>
      <c r="J279" s="520"/>
      <c r="K279" s="520"/>
      <c r="L279" s="520"/>
      <c r="M279" s="520"/>
      <c r="N279" s="520"/>
      <c r="O279" s="520"/>
      <c r="P279" s="520"/>
      <c r="Q279" s="520"/>
      <c r="R279" s="520"/>
      <c r="S279" s="520"/>
      <c r="T279" s="520"/>
      <c r="U279" s="520"/>
      <c r="V279" s="520"/>
      <c r="W279" s="520"/>
      <c r="X279" s="520"/>
      <c r="Y279" s="520"/>
      <c r="Z279" s="520"/>
      <c r="AA279" s="520"/>
      <c r="AB279" s="520"/>
      <c r="AC279" s="520"/>
      <c r="AD279" s="432"/>
      <c r="AE279" s="431"/>
      <c r="AF279" s="433"/>
      <c r="AG279" s="557" t="str">
        <f t="shared" si="123"/>
        <v/>
      </c>
      <c r="AH279" s="558" t="str">
        <f t="shared" si="124"/>
        <v/>
      </c>
      <c r="AI279" s="558" t="str">
        <f t="shared" si="125"/>
        <v/>
      </c>
      <c r="AJ279" s="558" t="str">
        <f t="shared" si="126"/>
        <v/>
      </c>
      <c r="AK279" s="558" t="str">
        <f t="shared" si="127"/>
        <v/>
      </c>
      <c r="AL279" s="558" t="str">
        <f t="shared" si="128"/>
        <v/>
      </c>
      <c r="AM279" s="558" t="str">
        <f t="shared" si="129"/>
        <v/>
      </c>
      <c r="AN279" s="558" t="str">
        <f t="shared" si="130"/>
        <v/>
      </c>
      <c r="AO279" s="557" t="str">
        <f t="shared" si="131"/>
        <v/>
      </c>
      <c r="AP279" s="557" t="str">
        <f t="shared" si="132"/>
        <v/>
      </c>
      <c r="AQ279" s="445"/>
      <c r="AR279" s="559" t="str">
        <f t="shared" si="133"/>
        <v/>
      </c>
      <c r="AS279" s="560" t="str">
        <f t="shared" si="116"/>
        <v/>
      </c>
      <c r="AT279" s="561" t="str">
        <f t="shared" si="134"/>
        <v/>
      </c>
      <c r="AU279" s="561" t="str">
        <f t="shared" si="135"/>
        <v/>
      </c>
      <c r="AV279" s="444"/>
      <c r="AW279" s="558" t="str">
        <f t="shared" si="137"/>
        <v/>
      </c>
      <c r="AX279" s="557" t="str">
        <f t="shared" si="138"/>
        <v/>
      </c>
      <c r="AY279" s="557" t="str">
        <f t="shared" si="139"/>
        <v/>
      </c>
      <c r="AZ279" s="444"/>
      <c r="BA279" s="562" t="str">
        <f t="shared" ref="BA279:BA342" si="144">IF(K279="","",J279&amp;"-"&amp;K279)</f>
        <v/>
      </c>
      <c r="BB279" s="445"/>
      <c r="BC279" s="563" t="str">
        <f t="shared" si="121"/>
        <v/>
      </c>
      <c r="BD279" s="563" t="str">
        <f t="shared" si="121"/>
        <v/>
      </c>
      <c r="BE279" s="563" t="str">
        <f t="shared" si="121"/>
        <v/>
      </c>
      <c r="BF279" s="563" t="str">
        <f t="shared" si="121"/>
        <v/>
      </c>
      <c r="BG279" s="563" t="str">
        <f t="shared" si="121"/>
        <v/>
      </c>
      <c r="BH279" s="563" t="str">
        <f t="shared" si="121"/>
        <v/>
      </c>
      <c r="BI279" s="563" t="str">
        <f t="shared" si="121"/>
        <v/>
      </c>
      <c r="BJ279" s="563" t="str">
        <f t="shared" si="121"/>
        <v/>
      </c>
      <c r="BK279" s="563" t="str">
        <f t="shared" si="121"/>
        <v/>
      </c>
      <c r="BL279" s="563" t="str">
        <f t="shared" si="121"/>
        <v/>
      </c>
      <c r="BM279" s="563" t="str">
        <f t="shared" si="121"/>
        <v/>
      </c>
      <c r="BN279" s="563" t="str">
        <f t="shared" si="140"/>
        <v/>
      </c>
      <c r="BO279" s="563" t="str">
        <f t="shared" si="140"/>
        <v/>
      </c>
      <c r="BP279" s="563" t="str">
        <f t="shared" si="140"/>
        <v/>
      </c>
      <c r="BQ279" s="563" t="str">
        <f t="shared" si="140"/>
        <v/>
      </c>
      <c r="BR279" s="563" t="str">
        <f t="shared" si="141"/>
        <v/>
      </c>
      <c r="BS279" s="563" t="str">
        <f t="shared" si="141"/>
        <v/>
      </c>
      <c r="BT279" s="563" t="str">
        <f t="shared" si="141"/>
        <v/>
      </c>
      <c r="BU279" s="563" t="str">
        <f t="shared" si="141"/>
        <v/>
      </c>
      <c r="BV279" s="563" t="str">
        <f t="shared" si="142"/>
        <v/>
      </c>
      <c r="BW279" s="563" t="str">
        <f t="shared" si="142"/>
        <v/>
      </c>
      <c r="BX279" s="563" t="str">
        <f t="shared" si="142"/>
        <v/>
      </c>
      <c r="BY279" s="563" t="str">
        <f t="shared" si="142"/>
        <v/>
      </c>
      <c r="BZ279" s="563" t="str">
        <f t="shared" si="143"/>
        <v/>
      </c>
      <c r="CA279" s="563" t="str">
        <f t="shared" si="143"/>
        <v/>
      </c>
      <c r="CB279" s="563" t="str">
        <f t="shared" si="143"/>
        <v/>
      </c>
      <c r="CC279" s="563" t="str">
        <f t="shared" si="143"/>
        <v/>
      </c>
      <c r="CD279" s="563" t="str">
        <f t="shared" si="136"/>
        <v/>
      </c>
      <c r="CE279" s="563" t="str">
        <f t="shared" si="136"/>
        <v/>
      </c>
      <c r="CF279" s="563" t="str">
        <f t="shared" si="122"/>
        <v/>
      </c>
      <c r="CG279" s="563" t="str">
        <f t="shared" si="121"/>
        <v/>
      </c>
      <c r="CH279" s="445"/>
      <c r="CI279" s="563" t="str">
        <f t="shared" si="118"/>
        <v/>
      </c>
      <c r="CJ279" s="563" t="str">
        <f t="shared" si="120"/>
        <v/>
      </c>
      <c r="CK279" s="563" t="str">
        <f t="shared" si="120"/>
        <v/>
      </c>
      <c r="CL279" s="563" t="str">
        <f t="shared" si="120"/>
        <v xml:space="preserve">
</v>
      </c>
      <c r="CM279" s="563" t="str">
        <f t="shared" si="120"/>
        <v xml:space="preserve">
</v>
      </c>
      <c r="CN279" s="563" t="str">
        <f t="shared" si="120"/>
        <v xml:space="preserve">
</v>
      </c>
      <c r="CO279" s="445"/>
      <c r="CP279" s="445"/>
      <c r="CQ279" s="445"/>
      <c r="CR279" s="445"/>
      <c r="CS279" s="445"/>
      <c r="CT279" s="445"/>
      <c r="CU279" s="445"/>
      <c r="CV279" s="445"/>
      <c r="CW279" s="445"/>
      <c r="CX279" s="445"/>
      <c r="CY279" s="445"/>
      <c r="CZ279" s="445"/>
      <c r="DA279" s="445"/>
      <c r="DB279" s="445"/>
      <c r="DC279" s="445"/>
      <c r="DD279" s="445"/>
      <c r="DE279" s="445"/>
      <c r="DF279" s="445"/>
      <c r="DG279" s="445"/>
      <c r="DH279" s="445"/>
      <c r="DI279" s="445"/>
      <c r="DJ279" s="445"/>
      <c r="DK279" s="445"/>
      <c r="DL279" s="445"/>
      <c r="DM279" s="445"/>
      <c r="DN279" s="445"/>
      <c r="DO279" s="445"/>
      <c r="DP279" s="445"/>
      <c r="DQ279" s="445"/>
      <c r="DR279" s="445"/>
      <c r="DS279" s="445"/>
      <c r="DT279" s="445"/>
      <c r="DU279" s="445"/>
      <c r="DV279" s="445"/>
      <c r="DW279" s="445"/>
      <c r="DX279" s="445"/>
      <c r="DY279" s="445"/>
      <c r="DZ279" s="445"/>
      <c r="EA279" s="445"/>
      <c r="EB279" s="445"/>
      <c r="EC279" s="445"/>
      <c r="ED279" s="445"/>
      <c r="EE279" s="445"/>
      <c r="EF279" s="445"/>
      <c r="EG279" s="445"/>
      <c r="EH279" s="445"/>
      <c r="EI279" s="445"/>
      <c r="EJ279" s="445"/>
      <c r="EK279" s="445"/>
      <c r="EL279" s="445"/>
      <c r="EM279" s="445"/>
      <c r="EN279" s="445"/>
      <c r="EO279" s="445"/>
      <c r="EP279" s="445"/>
      <c r="EQ279" s="445"/>
      <c r="ER279" s="445"/>
      <c r="ES279" s="445"/>
      <c r="ET279" s="445"/>
      <c r="EU279" s="445"/>
      <c r="EV279" s="445"/>
      <c r="EW279" s="445"/>
      <c r="EX279" s="445"/>
      <c r="EY279" s="445"/>
      <c r="EZ279" s="445"/>
      <c r="FA279" s="445"/>
      <c r="FB279" s="445"/>
    </row>
    <row r="280" spans="1:158" s="434" customFormat="1" ht="55.2" hidden="1" customHeight="1">
      <c r="A280" s="659"/>
      <c r="B280" s="520"/>
      <c r="C280" s="520"/>
      <c r="D280" s="519"/>
      <c r="E280" s="520"/>
      <c r="F280" s="520"/>
      <c r="G280" s="520"/>
      <c r="H280" s="520"/>
      <c r="I280" s="520"/>
      <c r="J280" s="520"/>
      <c r="K280" s="520"/>
      <c r="L280" s="520"/>
      <c r="M280" s="520"/>
      <c r="N280" s="520"/>
      <c r="O280" s="520"/>
      <c r="P280" s="520"/>
      <c r="Q280" s="520"/>
      <c r="R280" s="520"/>
      <c r="S280" s="520"/>
      <c r="T280" s="520"/>
      <c r="U280" s="520"/>
      <c r="V280" s="520"/>
      <c r="W280" s="520"/>
      <c r="X280" s="520"/>
      <c r="Y280" s="520"/>
      <c r="Z280" s="520"/>
      <c r="AA280" s="520"/>
      <c r="AB280" s="520"/>
      <c r="AC280" s="520"/>
      <c r="AD280" s="432"/>
      <c r="AE280" s="431"/>
      <c r="AF280" s="433"/>
      <c r="AG280" s="557" t="str">
        <f t="shared" si="123"/>
        <v/>
      </c>
      <c r="AH280" s="558" t="str">
        <f t="shared" si="124"/>
        <v/>
      </c>
      <c r="AI280" s="558" t="str">
        <f t="shared" si="125"/>
        <v/>
      </c>
      <c r="AJ280" s="558" t="str">
        <f t="shared" si="126"/>
        <v/>
      </c>
      <c r="AK280" s="558" t="str">
        <f t="shared" si="127"/>
        <v/>
      </c>
      <c r="AL280" s="558" t="str">
        <f t="shared" si="128"/>
        <v/>
      </c>
      <c r="AM280" s="558" t="str">
        <f t="shared" si="129"/>
        <v/>
      </c>
      <c r="AN280" s="558" t="str">
        <f t="shared" si="130"/>
        <v/>
      </c>
      <c r="AO280" s="557" t="str">
        <f t="shared" si="131"/>
        <v/>
      </c>
      <c r="AP280" s="557" t="str">
        <f t="shared" si="132"/>
        <v/>
      </c>
      <c r="AQ280" s="445"/>
      <c r="AR280" s="559" t="str">
        <f t="shared" si="133"/>
        <v/>
      </c>
      <c r="AS280" s="560" t="str">
        <f t="shared" si="116"/>
        <v/>
      </c>
      <c r="AT280" s="561" t="str">
        <f t="shared" si="134"/>
        <v/>
      </c>
      <c r="AU280" s="561" t="str">
        <f t="shared" si="135"/>
        <v/>
      </c>
      <c r="AV280" s="444"/>
      <c r="AW280" s="558" t="str">
        <f t="shared" si="137"/>
        <v/>
      </c>
      <c r="AX280" s="557" t="str">
        <f t="shared" si="138"/>
        <v/>
      </c>
      <c r="AY280" s="557" t="str">
        <f t="shared" si="139"/>
        <v/>
      </c>
      <c r="AZ280" s="444"/>
      <c r="BA280" s="562" t="str">
        <f t="shared" si="144"/>
        <v/>
      </c>
      <c r="BB280" s="445"/>
      <c r="BC280" s="563" t="str">
        <f t="shared" ref="BC280:CG296" si="145">IF(BC$10=$BA280,IF($AB280="","","Complaint: "&amp;$AB280)&amp;CHAR(10)&amp;IF($AC280="","","Action Taken: "&amp;$AC280),"")</f>
        <v/>
      </c>
      <c r="BD280" s="563" t="str">
        <f t="shared" si="145"/>
        <v/>
      </c>
      <c r="BE280" s="563" t="str">
        <f t="shared" si="145"/>
        <v/>
      </c>
      <c r="BF280" s="563" t="str">
        <f t="shared" si="145"/>
        <v/>
      </c>
      <c r="BG280" s="563" t="str">
        <f t="shared" si="145"/>
        <v/>
      </c>
      <c r="BH280" s="563" t="str">
        <f t="shared" si="145"/>
        <v/>
      </c>
      <c r="BI280" s="563" t="str">
        <f t="shared" si="145"/>
        <v/>
      </c>
      <c r="BJ280" s="563" t="str">
        <f t="shared" si="145"/>
        <v/>
      </c>
      <c r="BK280" s="563" t="str">
        <f t="shared" si="145"/>
        <v/>
      </c>
      <c r="BL280" s="563" t="str">
        <f t="shared" si="145"/>
        <v/>
      </c>
      <c r="BM280" s="563" t="str">
        <f t="shared" si="145"/>
        <v/>
      </c>
      <c r="BN280" s="563" t="str">
        <f t="shared" si="140"/>
        <v/>
      </c>
      <c r="BO280" s="563" t="str">
        <f t="shared" si="140"/>
        <v/>
      </c>
      <c r="BP280" s="563" t="str">
        <f t="shared" si="140"/>
        <v/>
      </c>
      <c r="BQ280" s="563" t="str">
        <f t="shared" si="140"/>
        <v/>
      </c>
      <c r="BR280" s="563" t="str">
        <f t="shared" si="141"/>
        <v/>
      </c>
      <c r="BS280" s="563" t="str">
        <f t="shared" si="141"/>
        <v/>
      </c>
      <c r="BT280" s="563" t="str">
        <f t="shared" si="141"/>
        <v/>
      </c>
      <c r="BU280" s="563" t="str">
        <f t="shared" si="141"/>
        <v/>
      </c>
      <c r="BV280" s="563" t="str">
        <f t="shared" si="142"/>
        <v/>
      </c>
      <c r="BW280" s="563" t="str">
        <f t="shared" si="142"/>
        <v/>
      </c>
      <c r="BX280" s="563" t="str">
        <f t="shared" si="142"/>
        <v/>
      </c>
      <c r="BY280" s="563" t="str">
        <f t="shared" si="142"/>
        <v/>
      </c>
      <c r="BZ280" s="563" t="str">
        <f t="shared" si="143"/>
        <v/>
      </c>
      <c r="CA280" s="563" t="str">
        <f t="shared" si="143"/>
        <v/>
      </c>
      <c r="CB280" s="563" t="str">
        <f t="shared" si="143"/>
        <v/>
      </c>
      <c r="CC280" s="563" t="str">
        <f t="shared" si="143"/>
        <v/>
      </c>
      <c r="CD280" s="563" t="str">
        <f t="shared" si="136"/>
        <v/>
      </c>
      <c r="CE280" s="563" t="str">
        <f t="shared" si="136"/>
        <v/>
      </c>
      <c r="CF280" s="563" t="str">
        <f t="shared" si="122"/>
        <v/>
      </c>
      <c r="CG280" s="563" t="str">
        <f t="shared" si="145"/>
        <v/>
      </c>
      <c r="CH280" s="445"/>
      <c r="CI280" s="563" t="str">
        <f t="shared" si="118"/>
        <v/>
      </c>
      <c r="CJ280" s="563" t="str">
        <f t="shared" si="120"/>
        <v/>
      </c>
      <c r="CK280" s="563" t="str">
        <f t="shared" si="120"/>
        <v/>
      </c>
      <c r="CL280" s="563" t="str">
        <f t="shared" si="120"/>
        <v xml:space="preserve">
</v>
      </c>
      <c r="CM280" s="563" t="str">
        <f t="shared" si="120"/>
        <v xml:space="preserve">
</v>
      </c>
      <c r="CN280" s="563" t="str">
        <f t="shared" si="120"/>
        <v xml:space="preserve">
</v>
      </c>
      <c r="CO280" s="445"/>
      <c r="CP280" s="445"/>
      <c r="CQ280" s="445"/>
      <c r="CR280" s="445"/>
      <c r="CS280" s="445"/>
      <c r="CT280" s="445"/>
      <c r="CU280" s="445"/>
      <c r="CV280" s="445"/>
      <c r="CW280" s="445"/>
      <c r="CX280" s="445"/>
      <c r="CY280" s="445"/>
      <c r="CZ280" s="445"/>
      <c r="DA280" s="445"/>
      <c r="DB280" s="445"/>
      <c r="DC280" s="445"/>
      <c r="DD280" s="445"/>
      <c r="DE280" s="445"/>
      <c r="DF280" s="445"/>
      <c r="DG280" s="445"/>
      <c r="DH280" s="445"/>
      <c r="DI280" s="445"/>
      <c r="DJ280" s="445"/>
      <c r="DK280" s="445"/>
      <c r="DL280" s="445"/>
      <c r="DM280" s="445"/>
      <c r="DN280" s="445"/>
      <c r="DO280" s="445"/>
      <c r="DP280" s="445"/>
      <c r="DQ280" s="445"/>
      <c r="DR280" s="445"/>
      <c r="DS280" s="445"/>
      <c r="DT280" s="445"/>
      <c r="DU280" s="445"/>
      <c r="DV280" s="445"/>
      <c r="DW280" s="445"/>
      <c r="DX280" s="445"/>
      <c r="DY280" s="445"/>
      <c r="DZ280" s="445"/>
      <c r="EA280" s="445"/>
      <c r="EB280" s="445"/>
      <c r="EC280" s="445"/>
      <c r="ED280" s="445"/>
      <c r="EE280" s="445"/>
      <c r="EF280" s="445"/>
      <c r="EG280" s="445"/>
      <c r="EH280" s="445"/>
      <c r="EI280" s="445"/>
      <c r="EJ280" s="445"/>
      <c r="EK280" s="445"/>
      <c r="EL280" s="445"/>
      <c r="EM280" s="445"/>
      <c r="EN280" s="445"/>
      <c r="EO280" s="445"/>
      <c r="EP280" s="445"/>
      <c r="EQ280" s="445"/>
      <c r="ER280" s="445"/>
      <c r="ES280" s="445"/>
      <c r="ET280" s="445"/>
      <c r="EU280" s="445"/>
      <c r="EV280" s="445"/>
      <c r="EW280" s="445"/>
      <c r="EX280" s="445"/>
      <c r="EY280" s="445"/>
      <c r="EZ280" s="445"/>
      <c r="FA280" s="445"/>
      <c r="FB280" s="445"/>
    </row>
    <row r="281" spans="1:158" s="463" customFormat="1" ht="55.2" hidden="1" customHeight="1">
      <c r="A281" s="659"/>
      <c r="B281" s="520"/>
      <c r="C281" s="520"/>
      <c r="D281" s="519"/>
      <c r="E281" s="520"/>
      <c r="F281" s="520"/>
      <c r="G281" s="520"/>
      <c r="H281" s="520"/>
      <c r="I281" s="520"/>
      <c r="J281" s="520"/>
      <c r="K281" s="520"/>
      <c r="L281" s="520"/>
      <c r="M281" s="520"/>
      <c r="N281" s="520"/>
      <c r="O281" s="520"/>
      <c r="P281" s="520"/>
      <c r="Q281" s="520"/>
      <c r="R281" s="520"/>
      <c r="S281" s="520"/>
      <c r="T281" s="520"/>
      <c r="U281" s="520"/>
      <c r="V281" s="520"/>
      <c r="W281" s="520"/>
      <c r="X281" s="520"/>
      <c r="Y281" s="520"/>
      <c r="Z281" s="520"/>
      <c r="AA281" s="520"/>
      <c r="AB281" s="520"/>
      <c r="AC281" s="520"/>
      <c r="AD281" s="432"/>
      <c r="AE281" s="431"/>
      <c r="AF281" s="433"/>
      <c r="AG281" s="557" t="str">
        <f t="shared" si="123"/>
        <v/>
      </c>
      <c r="AH281" s="558" t="str">
        <f t="shared" si="124"/>
        <v/>
      </c>
      <c r="AI281" s="558" t="str">
        <f t="shared" si="125"/>
        <v/>
      </c>
      <c r="AJ281" s="558" t="str">
        <f t="shared" si="126"/>
        <v/>
      </c>
      <c r="AK281" s="558" t="str">
        <f t="shared" si="127"/>
        <v/>
      </c>
      <c r="AL281" s="558" t="str">
        <f t="shared" si="128"/>
        <v/>
      </c>
      <c r="AM281" s="558" t="str">
        <f t="shared" si="129"/>
        <v/>
      </c>
      <c r="AN281" s="558" t="str">
        <f t="shared" si="130"/>
        <v/>
      </c>
      <c r="AO281" s="557" t="str">
        <f t="shared" si="131"/>
        <v/>
      </c>
      <c r="AP281" s="557" t="str">
        <f t="shared" si="132"/>
        <v/>
      </c>
      <c r="AQ281" s="445"/>
      <c r="AR281" s="559" t="str">
        <f t="shared" si="133"/>
        <v/>
      </c>
      <c r="AS281" s="560" t="str">
        <f t="shared" si="116"/>
        <v/>
      </c>
      <c r="AT281" s="561" t="str">
        <f t="shared" si="134"/>
        <v/>
      </c>
      <c r="AU281" s="561" t="str">
        <f t="shared" si="135"/>
        <v/>
      </c>
      <c r="AV281" s="444"/>
      <c r="AW281" s="558" t="str">
        <f t="shared" si="137"/>
        <v/>
      </c>
      <c r="AX281" s="557" t="str">
        <f t="shared" si="138"/>
        <v/>
      </c>
      <c r="AY281" s="557" t="str">
        <f t="shared" si="139"/>
        <v/>
      </c>
      <c r="AZ281" s="444"/>
      <c r="BA281" s="562" t="str">
        <f t="shared" si="144"/>
        <v/>
      </c>
      <c r="BB281" s="445"/>
      <c r="BC281" s="563" t="str">
        <f t="shared" si="145"/>
        <v/>
      </c>
      <c r="BD281" s="563" t="str">
        <f t="shared" si="145"/>
        <v/>
      </c>
      <c r="BE281" s="563" t="str">
        <f t="shared" si="145"/>
        <v/>
      </c>
      <c r="BF281" s="563" t="str">
        <f t="shared" si="145"/>
        <v/>
      </c>
      <c r="BG281" s="563" t="str">
        <f t="shared" si="145"/>
        <v/>
      </c>
      <c r="BH281" s="563" t="str">
        <f t="shared" si="145"/>
        <v/>
      </c>
      <c r="BI281" s="563" t="str">
        <f t="shared" si="145"/>
        <v/>
      </c>
      <c r="BJ281" s="563" t="str">
        <f t="shared" si="145"/>
        <v/>
      </c>
      <c r="BK281" s="563" t="str">
        <f t="shared" si="145"/>
        <v/>
      </c>
      <c r="BL281" s="563" t="str">
        <f t="shared" si="145"/>
        <v/>
      </c>
      <c r="BM281" s="563" t="str">
        <f t="shared" si="145"/>
        <v/>
      </c>
      <c r="BN281" s="563" t="str">
        <f t="shared" si="140"/>
        <v/>
      </c>
      <c r="BO281" s="563" t="str">
        <f t="shared" si="140"/>
        <v/>
      </c>
      <c r="BP281" s="563" t="str">
        <f t="shared" si="140"/>
        <v/>
      </c>
      <c r="BQ281" s="563" t="str">
        <f t="shared" si="140"/>
        <v/>
      </c>
      <c r="BR281" s="563" t="str">
        <f t="shared" si="141"/>
        <v/>
      </c>
      <c r="BS281" s="563" t="str">
        <f t="shared" si="141"/>
        <v/>
      </c>
      <c r="BT281" s="563" t="str">
        <f t="shared" si="141"/>
        <v/>
      </c>
      <c r="BU281" s="563" t="str">
        <f t="shared" si="141"/>
        <v/>
      </c>
      <c r="BV281" s="563" t="str">
        <f t="shared" si="142"/>
        <v/>
      </c>
      <c r="BW281" s="563" t="str">
        <f t="shared" si="142"/>
        <v/>
      </c>
      <c r="BX281" s="563" t="str">
        <f t="shared" si="142"/>
        <v/>
      </c>
      <c r="BY281" s="563" t="str">
        <f t="shared" si="142"/>
        <v/>
      </c>
      <c r="BZ281" s="563" t="str">
        <f t="shared" si="143"/>
        <v/>
      </c>
      <c r="CA281" s="563" t="str">
        <f t="shared" si="143"/>
        <v/>
      </c>
      <c r="CB281" s="563" t="str">
        <f t="shared" si="143"/>
        <v/>
      </c>
      <c r="CC281" s="563" t="str">
        <f t="shared" si="143"/>
        <v/>
      </c>
      <c r="CD281" s="563" t="str">
        <f t="shared" si="136"/>
        <v/>
      </c>
      <c r="CE281" s="563" t="str">
        <f t="shared" si="136"/>
        <v/>
      </c>
      <c r="CF281" s="563" t="str">
        <f t="shared" si="122"/>
        <v/>
      </c>
      <c r="CG281" s="563" t="str">
        <f t="shared" si="145"/>
        <v/>
      </c>
      <c r="CH281" s="445"/>
      <c r="CI281" s="563" t="str">
        <f t="shared" si="118"/>
        <v/>
      </c>
      <c r="CJ281" s="563" t="str">
        <f t="shared" si="120"/>
        <v/>
      </c>
      <c r="CK281" s="563" t="str">
        <f t="shared" si="120"/>
        <v/>
      </c>
      <c r="CL281" s="563" t="str">
        <f t="shared" si="120"/>
        <v xml:space="preserve">
</v>
      </c>
      <c r="CM281" s="563" t="str">
        <f t="shared" si="120"/>
        <v xml:space="preserve">
</v>
      </c>
      <c r="CN281" s="563" t="str">
        <f t="shared" si="120"/>
        <v xml:space="preserve">
</v>
      </c>
      <c r="CO281" s="444"/>
      <c r="CP281" s="444"/>
      <c r="CQ281" s="444"/>
      <c r="CR281" s="444"/>
      <c r="CS281" s="444"/>
      <c r="CT281" s="444"/>
      <c r="CU281" s="444"/>
      <c r="CV281" s="444"/>
      <c r="CW281" s="444"/>
      <c r="CX281" s="444"/>
      <c r="CY281" s="444"/>
      <c r="CZ281" s="444"/>
      <c r="DA281" s="444"/>
      <c r="DB281" s="444"/>
      <c r="DC281" s="444"/>
      <c r="DD281" s="444"/>
      <c r="DE281" s="444"/>
      <c r="DF281" s="444"/>
      <c r="DG281" s="444"/>
      <c r="DH281" s="444"/>
      <c r="DI281" s="444"/>
      <c r="DJ281" s="444"/>
      <c r="DK281" s="444"/>
      <c r="DL281" s="444"/>
      <c r="DM281" s="444"/>
      <c r="DN281" s="444"/>
      <c r="DO281" s="444"/>
      <c r="DP281" s="444"/>
      <c r="DQ281" s="444"/>
      <c r="DR281" s="444"/>
      <c r="DS281" s="444"/>
      <c r="DT281" s="444"/>
      <c r="DU281" s="444"/>
      <c r="DV281" s="444"/>
      <c r="DW281" s="444"/>
      <c r="DX281" s="444"/>
      <c r="DY281" s="444"/>
      <c r="DZ281" s="444"/>
      <c r="EA281" s="444"/>
      <c r="EB281" s="444"/>
      <c r="EC281" s="444"/>
      <c r="ED281" s="444"/>
      <c r="EE281" s="444"/>
      <c r="EF281" s="444"/>
      <c r="EG281" s="444"/>
      <c r="EH281" s="444"/>
      <c r="EI281" s="444"/>
      <c r="EJ281" s="444"/>
      <c r="EK281" s="444"/>
      <c r="EL281" s="444"/>
      <c r="EM281" s="444"/>
      <c r="EN281" s="444"/>
      <c r="EO281" s="444"/>
      <c r="EP281" s="444"/>
      <c r="EQ281" s="444"/>
      <c r="ER281" s="444"/>
      <c r="ES281" s="444"/>
      <c r="ET281" s="444"/>
      <c r="EU281" s="444"/>
      <c r="EV281" s="444"/>
      <c r="EW281" s="444"/>
      <c r="EX281" s="444"/>
      <c r="EY281" s="444"/>
      <c r="EZ281" s="444"/>
      <c r="FA281" s="444"/>
      <c r="FB281" s="444"/>
    </row>
    <row r="282" spans="1:158" s="463" customFormat="1" ht="55.2" hidden="1" customHeight="1">
      <c r="A282" s="659"/>
      <c r="B282" s="520"/>
      <c r="C282" s="520"/>
      <c r="D282" s="519"/>
      <c r="E282" s="520"/>
      <c r="F282" s="520"/>
      <c r="G282" s="520"/>
      <c r="H282" s="520"/>
      <c r="I282" s="520"/>
      <c r="J282" s="520"/>
      <c r="K282" s="520"/>
      <c r="L282" s="520"/>
      <c r="M282" s="520"/>
      <c r="N282" s="520"/>
      <c r="O282" s="520"/>
      <c r="P282" s="520"/>
      <c r="Q282" s="520"/>
      <c r="R282" s="520"/>
      <c r="S282" s="520"/>
      <c r="T282" s="520"/>
      <c r="U282" s="520"/>
      <c r="V282" s="520"/>
      <c r="W282" s="520"/>
      <c r="X282" s="520"/>
      <c r="Y282" s="520"/>
      <c r="Z282" s="520"/>
      <c r="AA282" s="520"/>
      <c r="AB282" s="520"/>
      <c r="AC282" s="520"/>
      <c r="AD282" s="432"/>
      <c r="AE282" s="431"/>
      <c r="AF282" s="433"/>
      <c r="AG282" s="557" t="str">
        <f t="shared" si="123"/>
        <v/>
      </c>
      <c r="AH282" s="558" t="str">
        <f t="shared" si="124"/>
        <v/>
      </c>
      <c r="AI282" s="558" t="str">
        <f t="shared" si="125"/>
        <v/>
      </c>
      <c r="AJ282" s="558" t="str">
        <f t="shared" si="126"/>
        <v/>
      </c>
      <c r="AK282" s="558" t="str">
        <f t="shared" si="127"/>
        <v/>
      </c>
      <c r="AL282" s="558" t="str">
        <f t="shared" si="128"/>
        <v/>
      </c>
      <c r="AM282" s="558" t="str">
        <f t="shared" si="129"/>
        <v/>
      </c>
      <c r="AN282" s="558" t="str">
        <f t="shared" si="130"/>
        <v/>
      </c>
      <c r="AO282" s="557" t="str">
        <f t="shared" si="131"/>
        <v/>
      </c>
      <c r="AP282" s="557" t="str">
        <f t="shared" si="132"/>
        <v/>
      </c>
      <c r="AQ282" s="445"/>
      <c r="AR282" s="559" t="str">
        <f t="shared" si="133"/>
        <v/>
      </c>
      <c r="AS282" s="560" t="str">
        <f t="shared" si="116"/>
        <v/>
      </c>
      <c r="AT282" s="561" t="str">
        <f t="shared" si="134"/>
        <v/>
      </c>
      <c r="AU282" s="561" t="str">
        <f t="shared" si="135"/>
        <v/>
      </c>
      <c r="AV282" s="444"/>
      <c r="AW282" s="558" t="str">
        <f t="shared" si="137"/>
        <v/>
      </c>
      <c r="AX282" s="557" t="str">
        <f t="shared" si="138"/>
        <v/>
      </c>
      <c r="AY282" s="557" t="str">
        <f t="shared" si="139"/>
        <v/>
      </c>
      <c r="AZ282" s="444"/>
      <c r="BA282" s="562" t="str">
        <f t="shared" si="144"/>
        <v/>
      </c>
      <c r="BB282" s="445"/>
      <c r="BC282" s="563" t="str">
        <f t="shared" si="145"/>
        <v/>
      </c>
      <c r="BD282" s="563" t="str">
        <f t="shared" si="145"/>
        <v/>
      </c>
      <c r="BE282" s="563" t="str">
        <f t="shared" si="145"/>
        <v/>
      </c>
      <c r="BF282" s="563" t="str">
        <f t="shared" si="145"/>
        <v/>
      </c>
      <c r="BG282" s="563" t="str">
        <f t="shared" si="145"/>
        <v/>
      </c>
      <c r="BH282" s="563" t="str">
        <f t="shared" si="145"/>
        <v/>
      </c>
      <c r="BI282" s="563" t="str">
        <f t="shared" si="145"/>
        <v/>
      </c>
      <c r="BJ282" s="563" t="str">
        <f t="shared" si="145"/>
        <v/>
      </c>
      <c r="BK282" s="563" t="str">
        <f t="shared" si="145"/>
        <v/>
      </c>
      <c r="BL282" s="563" t="str">
        <f t="shared" si="145"/>
        <v/>
      </c>
      <c r="BM282" s="563" t="str">
        <f t="shared" si="145"/>
        <v/>
      </c>
      <c r="BN282" s="563" t="str">
        <f t="shared" si="140"/>
        <v/>
      </c>
      <c r="BO282" s="563" t="str">
        <f t="shared" si="140"/>
        <v/>
      </c>
      <c r="BP282" s="563" t="str">
        <f t="shared" si="140"/>
        <v/>
      </c>
      <c r="BQ282" s="563" t="str">
        <f t="shared" si="140"/>
        <v/>
      </c>
      <c r="BR282" s="563" t="str">
        <f t="shared" si="141"/>
        <v/>
      </c>
      <c r="BS282" s="563" t="str">
        <f t="shared" si="141"/>
        <v/>
      </c>
      <c r="BT282" s="563" t="str">
        <f t="shared" si="141"/>
        <v/>
      </c>
      <c r="BU282" s="563" t="str">
        <f t="shared" si="141"/>
        <v/>
      </c>
      <c r="BV282" s="563" t="str">
        <f t="shared" si="142"/>
        <v/>
      </c>
      <c r="BW282" s="563" t="str">
        <f t="shared" si="142"/>
        <v/>
      </c>
      <c r="BX282" s="563" t="str">
        <f t="shared" si="142"/>
        <v/>
      </c>
      <c r="BY282" s="563" t="str">
        <f t="shared" si="142"/>
        <v/>
      </c>
      <c r="BZ282" s="563" t="str">
        <f t="shared" si="143"/>
        <v/>
      </c>
      <c r="CA282" s="563" t="str">
        <f t="shared" si="143"/>
        <v/>
      </c>
      <c r="CB282" s="563" t="str">
        <f t="shared" si="143"/>
        <v/>
      </c>
      <c r="CC282" s="563" t="str">
        <f t="shared" si="143"/>
        <v/>
      </c>
      <c r="CD282" s="563" t="str">
        <f t="shared" si="136"/>
        <v/>
      </c>
      <c r="CE282" s="563" t="str">
        <f t="shared" si="136"/>
        <v/>
      </c>
      <c r="CF282" s="563" t="str">
        <f t="shared" si="122"/>
        <v/>
      </c>
      <c r="CG282" s="563" t="str">
        <f t="shared" si="145"/>
        <v/>
      </c>
      <c r="CH282" s="445"/>
      <c r="CI282" s="563" t="str">
        <f t="shared" si="118"/>
        <v/>
      </c>
      <c r="CJ282" s="563" t="str">
        <f t="shared" si="120"/>
        <v/>
      </c>
      <c r="CK282" s="563" t="str">
        <f t="shared" si="120"/>
        <v/>
      </c>
      <c r="CL282" s="563" t="str">
        <f t="shared" si="120"/>
        <v xml:space="preserve">
</v>
      </c>
      <c r="CM282" s="563" t="str">
        <f t="shared" si="120"/>
        <v xml:space="preserve">
</v>
      </c>
      <c r="CN282" s="563" t="str">
        <f t="shared" si="120"/>
        <v xml:space="preserve">
</v>
      </c>
      <c r="CO282" s="444"/>
      <c r="CP282" s="444"/>
      <c r="CQ282" s="444"/>
      <c r="CR282" s="444"/>
      <c r="CS282" s="444"/>
      <c r="CT282" s="444"/>
      <c r="CU282" s="444"/>
      <c r="CV282" s="444"/>
      <c r="CW282" s="444"/>
      <c r="CX282" s="444"/>
      <c r="CY282" s="444"/>
      <c r="CZ282" s="444"/>
      <c r="DA282" s="444"/>
      <c r="DB282" s="444"/>
      <c r="DC282" s="444"/>
      <c r="DD282" s="444"/>
      <c r="DE282" s="444"/>
      <c r="DF282" s="444"/>
      <c r="DG282" s="444"/>
      <c r="DH282" s="444"/>
      <c r="DI282" s="444"/>
      <c r="DJ282" s="444"/>
      <c r="DK282" s="444"/>
      <c r="DL282" s="444"/>
      <c r="DM282" s="444"/>
      <c r="DN282" s="444"/>
      <c r="DO282" s="444"/>
      <c r="DP282" s="444"/>
      <c r="DQ282" s="444"/>
      <c r="DR282" s="444"/>
      <c r="DS282" s="444"/>
      <c r="DT282" s="444"/>
      <c r="DU282" s="444"/>
      <c r="DV282" s="444"/>
      <c r="DW282" s="444"/>
      <c r="DX282" s="444"/>
      <c r="DY282" s="444"/>
      <c r="DZ282" s="444"/>
      <c r="EA282" s="444"/>
      <c r="EB282" s="444"/>
      <c r="EC282" s="444"/>
      <c r="ED282" s="444"/>
      <c r="EE282" s="444"/>
      <c r="EF282" s="444"/>
      <c r="EG282" s="444"/>
      <c r="EH282" s="444"/>
      <c r="EI282" s="444"/>
      <c r="EJ282" s="444"/>
      <c r="EK282" s="444"/>
      <c r="EL282" s="444"/>
      <c r="EM282" s="444"/>
      <c r="EN282" s="444"/>
      <c r="EO282" s="444"/>
      <c r="EP282" s="444"/>
      <c r="EQ282" s="444"/>
      <c r="ER282" s="444"/>
      <c r="ES282" s="444"/>
      <c r="ET282" s="444"/>
      <c r="EU282" s="444"/>
      <c r="EV282" s="444"/>
      <c r="EW282" s="444"/>
      <c r="EX282" s="444"/>
      <c r="EY282" s="444"/>
      <c r="EZ282" s="444"/>
      <c r="FA282" s="444"/>
      <c r="FB282" s="444"/>
    </row>
    <row r="283" spans="1:158" s="434" customFormat="1" ht="55.2" hidden="1" customHeight="1">
      <c r="A283" s="659"/>
      <c r="B283" s="520"/>
      <c r="C283" s="520"/>
      <c r="D283" s="519"/>
      <c r="E283" s="520"/>
      <c r="F283" s="520"/>
      <c r="G283" s="520"/>
      <c r="H283" s="520"/>
      <c r="I283" s="520"/>
      <c r="J283" s="520"/>
      <c r="K283" s="520"/>
      <c r="L283" s="520"/>
      <c r="M283" s="520"/>
      <c r="N283" s="520"/>
      <c r="O283" s="520"/>
      <c r="P283" s="520"/>
      <c r="Q283" s="520"/>
      <c r="R283" s="520"/>
      <c r="S283" s="520"/>
      <c r="T283" s="520"/>
      <c r="U283" s="520"/>
      <c r="V283" s="520"/>
      <c r="W283" s="520"/>
      <c r="X283" s="520"/>
      <c r="Y283" s="520"/>
      <c r="Z283" s="520"/>
      <c r="AA283" s="520"/>
      <c r="AB283" s="520"/>
      <c r="AC283" s="520"/>
      <c r="AD283" s="432"/>
      <c r="AE283" s="431"/>
      <c r="AF283" s="433"/>
      <c r="AG283" s="557" t="str">
        <f t="shared" si="123"/>
        <v/>
      </c>
      <c r="AH283" s="558" t="str">
        <f t="shared" si="124"/>
        <v/>
      </c>
      <c r="AI283" s="558" t="str">
        <f t="shared" si="125"/>
        <v/>
      </c>
      <c r="AJ283" s="558" t="str">
        <f t="shared" si="126"/>
        <v/>
      </c>
      <c r="AK283" s="558" t="str">
        <f t="shared" si="127"/>
        <v/>
      </c>
      <c r="AL283" s="558" t="str">
        <f t="shared" si="128"/>
        <v/>
      </c>
      <c r="AM283" s="558" t="str">
        <f t="shared" si="129"/>
        <v/>
      </c>
      <c r="AN283" s="558" t="str">
        <f t="shared" si="130"/>
        <v/>
      </c>
      <c r="AO283" s="557" t="str">
        <f t="shared" si="131"/>
        <v/>
      </c>
      <c r="AP283" s="557" t="str">
        <f t="shared" si="132"/>
        <v/>
      </c>
      <c r="AQ283" s="445"/>
      <c r="AR283" s="559" t="str">
        <f t="shared" si="133"/>
        <v/>
      </c>
      <c r="AS283" s="560" t="str">
        <f t="shared" si="116"/>
        <v/>
      </c>
      <c r="AT283" s="561" t="str">
        <f t="shared" si="134"/>
        <v/>
      </c>
      <c r="AU283" s="561" t="str">
        <f t="shared" si="135"/>
        <v/>
      </c>
      <c r="AV283" s="444"/>
      <c r="AW283" s="558" t="str">
        <f t="shared" si="137"/>
        <v/>
      </c>
      <c r="AX283" s="557" t="str">
        <f t="shared" si="138"/>
        <v/>
      </c>
      <c r="AY283" s="557" t="str">
        <f t="shared" si="139"/>
        <v/>
      </c>
      <c r="AZ283" s="444"/>
      <c r="BA283" s="562" t="str">
        <f t="shared" si="144"/>
        <v/>
      </c>
      <c r="BB283" s="445"/>
      <c r="BC283" s="563" t="str">
        <f t="shared" si="145"/>
        <v/>
      </c>
      <c r="BD283" s="563" t="str">
        <f t="shared" si="145"/>
        <v/>
      </c>
      <c r="BE283" s="563" t="str">
        <f t="shared" si="145"/>
        <v/>
      </c>
      <c r="BF283" s="563" t="str">
        <f t="shared" si="145"/>
        <v/>
      </c>
      <c r="BG283" s="563" t="str">
        <f t="shared" si="145"/>
        <v/>
      </c>
      <c r="BH283" s="563" t="str">
        <f t="shared" si="145"/>
        <v/>
      </c>
      <c r="BI283" s="563" t="str">
        <f t="shared" si="145"/>
        <v/>
      </c>
      <c r="BJ283" s="563" t="str">
        <f t="shared" si="145"/>
        <v/>
      </c>
      <c r="BK283" s="563" t="str">
        <f t="shared" si="145"/>
        <v/>
      </c>
      <c r="BL283" s="563" t="str">
        <f t="shared" si="145"/>
        <v/>
      </c>
      <c r="BM283" s="563" t="str">
        <f t="shared" si="145"/>
        <v/>
      </c>
      <c r="BN283" s="563" t="str">
        <f t="shared" si="140"/>
        <v/>
      </c>
      <c r="BO283" s="563" t="str">
        <f t="shared" si="140"/>
        <v/>
      </c>
      <c r="BP283" s="563" t="str">
        <f t="shared" si="140"/>
        <v/>
      </c>
      <c r="BQ283" s="563" t="str">
        <f t="shared" si="140"/>
        <v/>
      </c>
      <c r="BR283" s="563" t="str">
        <f t="shared" si="141"/>
        <v/>
      </c>
      <c r="BS283" s="563" t="str">
        <f t="shared" si="141"/>
        <v/>
      </c>
      <c r="BT283" s="563" t="str">
        <f t="shared" si="141"/>
        <v/>
      </c>
      <c r="BU283" s="563" t="str">
        <f t="shared" si="141"/>
        <v/>
      </c>
      <c r="BV283" s="563" t="str">
        <f t="shared" si="142"/>
        <v/>
      </c>
      <c r="BW283" s="563" t="str">
        <f t="shared" si="142"/>
        <v/>
      </c>
      <c r="BX283" s="563" t="str">
        <f t="shared" si="142"/>
        <v/>
      </c>
      <c r="BY283" s="563" t="str">
        <f t="shared" si="142"/>
        <v/>
      </c>
      <c r="BZ283" s="563" t="str">
        <f t="shared" si="143"/>
        <v/>
      </c>
      <c r="CA283" s="563" t="str">
        <f t="shared" si="143"/>
        <v/>
      </c>
      <c r="CB283" s="563" t="str">
        <f t="shared" si="143"/>
        <v/>
      </c>
      <c r="CC283" s="563" t="str">
        <f t="shared" si="143"/>
        <v/>
      </c>
      <c r="CD283" s="563" t="str">
        <f t="shared" si="136"/>
        <v/>
      </c>
      <c r="CE283" s="563" t="str">
        <f t="shared" si="136"/>
        <v/>
      </c>
      <c r="CF283" s="563" t="str">
        <f t="shared" si="122"/>
        <v/>
      </c>
      <c r="CG283" s="563" t="str">
        <f t="shared" si="145"/>
        <v/>
      </c>
      <c r="CH283" s="445"/>
      <c r="CI283" s="563" t="str">
        <f t="shared" si="118"/>
        <v/>
      </c>
      <c r="CJ283" s="563" t="str">
        <f t="shared" si="120"/>
        <v/>
      </c>
      <c r="CK283" s="563" t="str">
        <f t="shared" si="120"/>
        <v/>
      </c>
      <c r="CL283" s="563" t="str">
        <f t="shared" si="120"/>
        <v xml:space="preserve">
</v>
      </c>
      <c r="CM283" s="563" t="str">
        <f t="shared" si="120"/>
        <v xml:space="preserve">
</v>
      </c>
      <c r="CN283" s="563" t="str">
        <f t="shared" si="120"/>
        <v xml:space="preserve">
</v>
      </c>
      <c r="CO283" s="445"/>
      <c r="CP283" s="445"/>
      <c r="CQ283" s="445"/>
      <c r="CR283" s="445"/>
      <c r="CS283" s="445"/>
      <c r="CT283" s="445"/>
      <c r="CU283" s="445"/>
      <c r="CV283" s="445"/>
      <c r="CW283" s="445"/>
      <c r="CX283" s="445"/>
      <c r="CY283" s="445"/>
      <c r="CZ283" s="445"/>
      <c r="DA283" s="445"/>
      <c r="DB283" s="445"/>
      <c r="DC283" s="445"/>
      <c r="DD283" s="445"/>
      <c r="DE283" s="445"/>
      <c r="DF283" s="445"/>
      <c r="DG283" s="445"/>
      <c r="DH283" s="445"/>
      <c r="DI283" s="445"/>
      <c r="DJ283" s="445"/>
      <c r="DK283" s="445"/>
      <c r="DL283" s="445"/>
      <c r="DM283" s="445"/>
      <c r="DN283" s="445"/>
      <c r="DO283" s="445"/>
      <c r="DP283" s="445"/>
      <c r="DQ283" s="445"/>
      <c r="DR283" s="445"/>
      <c r="DS283" s="445"/>
      <c r="DT283" s="445"/>
      <c r="DU283" s="445"/>
      <c r="DV283" s="445"/>
      <c r="DW283" s="445"/>
      <c r="DX283" s="445"/>
      <c r="DY283" s="445"/>
      <c r="DZ283" s="445"/>
      <c r="EA283" s="445"/>
      <c r="EB283" s="445"/>
      <c r="EC283" s="445"/>
      <c r="ED283" s="445"/>
      <c r="EE283" s="445"/>
      <c r="EF283" s="445"/>
      <c r="EG283" s="445"/>
      <c r="EH283" s="445"/>
      <c r="EI283" s="445"/>
      <c r="EJ283" s="445"/>
      <c r="EK283" s="445"/>
      <c r="EL283" s="445"/>
      <c r="EM283" s="445"/>
      <c r="EN283" s="445"/>
      <c r="EO283" s="445"/>
      <c r="EP283" s="445"/>
      <c r="EQ283" s="445"/>
      <c r="ER283" s="445"/>
      <c r="ES283" s="445"/>
      <c r="ET283" s="445"/>
      <c r="EU283" s="445"/>
      <c r="EV283" s="445"/>
      <c r="EW283" s="445"/>
      <c r="EX283" s="445"/>
      <c r="EY283" s="445"/>
      <c r="EZ283" s="445"/>
      <c r="FA283" s="445"/>
      <c r="FB283" s="445"/>
    </row>
    <row r="284" spans="1:158" s="434" customFormat="1" ht="55.2" hidden="1" customHeight="1">
      <c r="A284" s="659"/>
      <c r="B284" s="520"/>
      <c r="C284" s="520"/>
      <c r="D284" s="519"/>
      <c r="E284" s="520"/>
      <c r="F284" s="520"/>
      <c r="G284" s="520"/>
      <c r="H284" s="520"/>
      <c r="I284" s="520"/>
      <c r="J284" s="520"/>
      <c r="K284" s="520"/>
      <c r="L284" s="520"/>
      <c r="M284" s="520"/>
      <c r="N284" s="520"/>
      <c r="O284" s="520"/>
      <c r="P284" s="520"/>
      <c r="Q284" s="520"/>
      <c r="R284" s="520"/>
      <c r="S284" s="520"/>
      <c r="T284" s="520"/>
      <c r="U284" s="520"/>
      <c r="V284" s="520"/>
      <c r="W284" s="520"/>
      <c r="X284" s="520"/>
      <c r="Y284" s="520"/>
      <c r="Z284" s="520"/>
      <c r="AA284" s="520"/>
      <c r="AB284" s="520"/>
      <c r="AC284" s="520"/>
      <c r="AD284" s="432"/>
      <c r="AE284" s="431"/>
      <c r="AF284" s="433"/>
      <c r="AG284" s="557" t="str">
        <f t="shared" si="123"/>
        <v/>
      </c>
      <c r="AH284" s="558" t="str">
        <f t="shared" si="124"/>
        <v/>
      </c>
      <c r="AI284" s="558" t="str">
        <f t="shared" si="125"/>
        <v/>
      </c>
      <c r="AJ284" s="558" t="str">
        <f t="shared" si="126"/>
        <v/>
      </c>
      <c r="AK284" s="558" t="str">
        <f t="shared" si="127"/>
        <v/>
      </c>
      <c r="AL284" s="558" t="str">
        <f t="shared" si="128"/>
        <v/>
      </c>
      <c r="AM284" s="558" t="str">
        <f t="shared" si="129"/>
        <v/>
      </c>
      <c r="AN284" s="558" t="str">
        <f t="shared" si="130"/>
        <v/>
      </c>
      <c r="AO284" s="557" t="str">
        <f t="shared" si="131"/>
        <v/>
      </c>
      <c r="AP284" s="557" t="str">
        <f t="shared" si="132"/>
        <v/>
      </c>
      <c r="AQ284" s="445"/>
      <c r="AR284" s="559" t="str">
        <f t="shared" si="133"/>
        <v/>
      </c>
      <c r="AS284" s="560" t="str">
        <f t="shared" si="116"/>
        <v/>
      </c>
      <c r="AT284" s="561" t="str">
        <f t="shared" si="134"/>
        <v/>
      </c>
      <c r="AU284" s="561" t="str">
        <f t="shared" si="135"/>
        <v/>
      </c>
      <c r="AV284" s="444"/>
      <c r="AW284" s="558" t="str">
        <f t="shared" si="137"/>
        <v/>
      </c>
      <c r="AX284" s="557" t="str">
        <f t="shared" si="138"/>
        <v/>
      </c>
      <c r="AY284" s="557" t="str">
        <f t="shared" si="139"/>
        <v/>
      </c>
      <c r="AZ284" s="444"/>
      <c r="BA284" s="562" t="str">
        <f t="shared" si="144"/>
        <v/>
      </c>
      <c r="BB284" s="445"/>
      <c r="BC284" s="563" t="str">
        <f t="shared" si="145"/>
        <v/>
      </c>
      <c r="BD284" s="563" t="str">
        <f t="shared" si="145"/>
        <v/>
      </c>
      <c r="BE284" s="563" t="str">
        <f t="shared" si="145"/>
        <v/>
      </c>
      <c r="BF284" s="563" t="str">
        <f t="shared" si="145"/>
        <v/>
      </c>
      <c r="BG284" s="563" t="str">
        <f t="shared" si="145"/>
        <v/>
      </c>
      <c r="BH284" s="563" t="str">
        <f t="shared" si="145"/>
        <v/>
      </c>
      <c r="BI284" s="563" t="str">
        <f t="shared" si="145"/>
        <v/>
      </c>
      <c r="BJ284" s="563" t="str">
        <f t="shared" si="145"/>
        <v/>
      </c>
      <c r="BK284" s="563" t="str">
        <f t="shared" si="145"/>
        <v/>
      </c>
      <c r="BL284" s="563" t="str">
        <f t="shared" si="145"/>
        <v/>
      </c>
      <c r="BM284" s="563" t="str">
        <f t="shared" si="145"/>
        <v/>
      </c>
      <c r="BN284" s="563" t="str">
        <f t="shared" si="140"/>
        <v/>
      </c>
      <c r="BO284" s="563" t="str">
        <f t="shared" si="140"/>
        <v/>
      </c>
      <c r="BP284" s="563" t="str">
        <f t="shared" si="140"/>
        <v/>
      </c>
      <c r="BQ284" s="563" t="str">
        <f t="shared" si="140"/>
        <v/>
      </c>
      <c r="BR284" s="563" t="str">
        <f t="shared" si="141"/>
        <v/>
      </c>
      <c r="BS284" s="563" t="str">
        <f t="shared" si="141"/>
        <v/>
      </c>
      <c r="BT284" s="563" t="str">
        <f t="shared" si="141"/>
        <v/>
      </c>
      <c r="BU284" s="563" t="str">
        <f t="shared" si="141"/>
        <v/>
      </c>
      <c r="BV284" s="563" t="str">
        <f t="shared" si="142"/>
        <v/>
      </c>
      <c r="BW284" s="563" t="str">
        <f t="shared" si="142"/>
        <v/>
      </c>
      <c r="BX284" s="563" t="str">
        <f t="shared" si="142"/>
        <v/>
      </c>
      <c r="BY284" s="563" t="str">
        <f t="shared" si="142"/>
        <v/>
      </c>
      <c r="BZ284" s="563" t="str">
        <f t="shared" si="143"/>
        <v/>
      </c>
      <c r="CA284" s="563" t="str">
        <f t="shared" si="143"/>
        <v/>
      </c>
      <c r="CB284" s="563" t="str">
        <f t="shared" si="143"/>
        <v/>
      </c>
      <c r="CC284" s="563" t="str">
        <f t="shared" si="143"/>
        <v/>
      </c>
      <c r="CD284" s="563" t="str">
        <f t="shared" si="136"/>
        <v/>
      </c>
      <c r="CE284" s="563" t="str">
        <f t="shared" si="136"/>
        <v/>
      </c>
      <c r="CF284" s="563" t="str">
        <f t="shared" si="122"/>
        <v/>
      </c>
      <c r="CG284" s="563" t="str">
        <f t="shared" si="145"/>
        <v/>
      </c>
      <c r="CH284" s="445"/>
      <c r="CI284" s="563" t="str">
        <f t="shared" si="118"/>
        <v/>
      </c>
      <c r="CJ284" s="563" t="str">
        <f t="shared" si="120"/>
        <v/>
      </c>
      <c r="CK284" s="563" t="str">
        <f t="shared" si="120"/>
        <v/>
      </c>
      <c r="CL284" s="563" t="str">
        <f t="shared" si="120"/>
        <v xml:space="preserve">
</v>
      </c>
      <c r="CM284" s="563" t="str">
        <f t="shared" si="120"/>
        <v xml:space="preserve">
</v>
      </c>
      <c r="CN284" s="563" t="str">
        <f t="shared" si="120"/>
        <v xml:space="preserve">
</v>
      </c>
      <c r="CO284" s="445"/>
      <c r="CP284" s="445"/>
      <c r="CQ284" s="445"/>
      <c r="CR284" s="445"/>
      <c r="CS284" s="445"/>
      <c r="CT284" s="445"/>
      <c r="CU284" s="445"/>
      <c r="CV284" s="445"/>
      <c r="CW284" s="445"/>
      <c r="CX284" s="445"/>
      <c r="CY284" s="445"/>
      <c r="CZ284" s="445"/>
      <c r="DA284" s="445"/>
      <c r="DB284" s="445"/>
      <c r="DC284" s="445"/>
      <c r="DD284" s="445"/>
      <c r="DE284" s="445"/>
      <c r="DF284" s="445"/>
      <c r="DG284" s="445"/>
      <c r="DH284" s="445"/>
      <c r="DI284" s="445"/>
      <c r="DJ284" s="445"/>
      <c r="DK284" s="445"/>
      <c r="DL284" s="445"/>
      <c r="DM284" s="445"/>
      <c r="DN284" s="445"/>
      <c r="DO284" s="445"/>
      <c r="DP284" s="445"/>
      <c r="DQ284" s="445"/>
      <c r="DR284" s="445"/>
      <c r="DS284" s="445"/>
      <c r="DT284" s="445"/>
      <c r="DU284" s="445"/>
      <c r="DV284" s="445"/>
      <c r="DW284" s="445"/>
      <c r="DX284" s="445"/>
      <c r="DY284" s="445"/>
      <c r="DZ284" s="445"/>
      <c r="EA284" s="445"/>
      <c r="EB284" s="445"/>
      <c r="EC284" s="445"/>
      <c r="ED284" s="445"/>
      <c r="EE284" s="445"/>
      <c r="EF284" s="445"/>
      <c r="EG284" s="445"/>
      <c r="EH284" s="445"/>
      <c r="EI284" s="445"/>
      <c r="EJ284" s="445"/>
      <c r="EK284" s="445"/>
      <c r="EL284" s="445"/>
      <c r="EM284" s="445"/>
      <c r="EN284" s="445"/>
      <c r="EO284" s="445"/>
      <c r="EP284" s="445"/>
      <c r="EQ284" s="445"/>
      <c r="ER284" s="445"/>
      <c r="ES284" s="445"/>
      <c r="ET284" s="445"/>
      <c r="EU284" s="445"/>
      <c r="EV284" s="445"/>
      <c r="EW284" s="445"/>
      <c r="EX284" s="445"/>
      <c r="EY284" s="445"/>
      <c r="EZ284" s="445"/>
      <c r="FA284" s="445"/>
      <c r="FB284" s="445"/>
    </row>
    <row r="285" spans="1:158" s="434" customFormat="1" ht="55.2" hidden="1" customHeight="1">
      <c r="A285" s="659"/>
      <c r="B285" s="520"/>
      <c r="C285" s="520"/>
      <c r="D285" s="519"/>
      <c r="E285" s="520"/>
      <c r="F285" s="520"/>
      <c r="G285" s="520"/>
      <c r="H285" s="520"/>
      <c r="I285" s="520"/>
      <c r="J285" s="520"/>
      <c r="K285" s="520"/>
      <c r="L285" s="520"/>
      <c r="M285" s="520"/>
      <c r="N285" s="520"/>
      <c r="O285" s="520"/>
      <c r="P285" s="520"/>
      <c r="Q285" s="520"/>
      <c r="R285" s="520"/>
      <c r="S285" s="520"/>
      <c r="T285" s="520"/>
      <c r="U285" s="520"/>
      <c r="V285" s="520"/>
      <c r="W285" s="520"/>
      <c r="X285" s="520"/>
      <c r="Y285" s="520"/>
      <c r="Z285" s="520"/>
      <c r="AA285" s="520"/>
      <c r="AB285" s="520"/>
      <c r="AC285" s="520"/>
      <c r="AD285" s="432"/>
      <c r="AE285" s="431"/>
      <c r="AF285" s="433"/>
      <c r="AG285" s="557" t="str">
        <f t="shared" si="123"/>
        <v/>
      </c>
      <c r="AH285" s="558" t="str">
        <f t="shared" si="124"/>
        <v/>
      </c>
      <c r="AI285" s="558" t="str">
        <f t="shared" si="125"/>
        <v/>
      </c>
      <c r="AJ285" s="558" t="str">
        <f t="shared" si="126"/>
        <v/>
      </c>
      <c r="AK285" s="558" t="str">
        <f t="shared" si="127"/>
        <v/>
      </c>
      <c r="AL285" s="558" t="str">
        <f t="shared" si="128"/>
        <v/>
      </c>
      <c r="AM285" s="558" t="str">
        <f t="shared" si="129"/>
        <v/>
      </c>
      <c r="AN285" s="558" t="str">
        <f t="shared" si="130"/>
        <v/>
      </c>
      <c r="AO285" s="557" t="str">
        <f t="shared" si="131"/>
        <v/>
      </c>
      <c r="AP285" s="557" t="str">
        <f t="shared" si="132"/>
        <v/>
      </c>
      <c r="AQ285" s="445"/>
      <c r="AR285" s="559" t="str">
        <f t="shared" si="133"/>
        <v/>
      </c>
      <c r="AS285" s="560" t="str">
        <f t="shared" si="116"/>
        <v/>
      </c>
      <c r="AT285" s="561" t="str">
        <f t="shared" si="134"/>
        <v/>
      </c>
      <c r="AU285" s="561" t="str">
        <f t="shared" si="135"/>
        <v/>
      </c>
      <c r="AV285" s="444"/>
      <c r="AW285" s="558" t="str">
        <f t="shared" si="137"/>
        <v/>
      </c>
      <c r="AX285" s="557" t="str">
        <f t="shared" si="138"/>
        <v/>
      </c>
      <c r="AY285" s="557" t="str">
        <f t="shared" si="139"/>
        <v/>
      </c>
      <c r="AZ285" s="444"/>
      <c r="BA285" s="562" t="str">
        <f t="shared" si="144"/>
        <v/>
      </c>
      <c r="BB285" s="445"/>
      <c r="BC285" s="563" t="str">
        <f t="shared" si="145"/>
        <v/>
      </c>
      <c r="BD285" s="563" t="str">
        <f t="shared" si="145"/>
        <v/>
      </c>
      <c r="BE285" s="563" t="str">
        <f t="shared" si="145"/>
        <v/>
      </c>
      <c r="BF285" s="563" t="str">
        <f t="shared" si="145"/>
        <v/>
      </c>
      <c r="BG285" s="563" t="str">
        <f t="shared" si="145"/>
        <v/>
      </c>
      <c r="BH285" s="563" t="str">
        <f t="shared" si="145"/>
        <v/>
      </c>
      <c r="BI285" s="563" t="str">
        <f t="shared" si="145"/>
        <v/>
      </c>
      <c r="BJ285" s="563" t="str">
        <f t="shared" si="145"/>
        <v/>
      </c>
      <c r="BK285" s="563" t="str">
        <f t="shared" si="145"/>
        <v/>
      </c>
      <c r="BL285" s="563" t="str">
        <f t="shared" si="145"/>
        <v/>
      </c>
      <c r="BM285" s="563" t="str">
        <f t="shared" si="145"/>
        <v/>
      </c>
      <c r="BN285" s="563" t="str">
        <f t="shared" si="140"/>
        <v/>
      </c>
      <c r="BO285" s="563" t="str">
        <f t="shared" si="140"/>
        <v/>
      </c>
      <c r="BP285" s="563" t="str">
        <f t="shared" si="140"/>
        <v/>
      </c>
      <c r="BQ285" s="563" t="str">
        <f t="shared" si="140"/>
        <v/>
      </c>
      <c r="BR285" s="563" t="str">
        <f t="shared" si="141"/>
        <v/>
      </c>
      <c r="BS285" s="563" t="str">
        <f t="shared" si="141"/>
        <v/>
      </c>
      <c r="BT285" s="563" t="str">
        <f t="shared" si="141"/>
        <v/>
      </c>
      <c r="BU285" s="563" t="str">
        <f t="shared" si="141"/>
        <v/>
      </c>
      <c r="BV285" s="563" t="str">
        <f t="shared" si="142"/>
        <v/>
      </c>
      <c r="BW285" s="563" t="str">
        <f t="shared" si="142"/>
        <v/>
      </c>
      <c r="BX285" s="563" t="str">
        <f t="shared" si="142"/>
        <v/>
      </c>
      <c r="BY285" s="563" t="str">
        <f t="shared" si="142"/>
        <v/>
      </c>
      <c r="BZ285" s="563" t="str">
        <f t="shared" si="143"/>
        <v/>
      </c>
      <c r="CA285" s="563" t="str">
        <f t="shared" si="143"/>
        <v/>
      </c>
      <c r="CB285" s="563" t="str">
        <f t="shared" si="143"/>
        <v/>
      </c>
      <c r="CC285" s="563" t="str">
        <f t="shared" si="143"/>
        <v/>
      </c>
      <c r="CD285" s="563" t="str">
        <f t="shared" si="136"/>
        <v/>
      </c>
      <c r="CE285" s="563" t="str">
        <f t="shared" si="136"/>
        <v/>
      </c>
      <c r="CF285" s="563" t="str">
        <f t="shared" si="122"/>
        <v/>
      </c>
      <c r="CG285" s="563" t="str">
        <f t="shared" si="145"/>
        <v/>
      </c>
      <c r="CH285" s="445"/>
      <c r="CI285" s="563" t="str">
        <f t="shared" si="118"/>
        <v/>
      </c>
      <c r="CJ285" s="563" t="str">
        <f t="shared" si="120"/>
        <v/>
      </c>
      <c r="CK285" s="563" t="str">
        <f t="shared" si="120"/>
        <v/>
      </c>
      <c r="CL285" s="563" t="str">
        <f t="shared" si="120"/>
        <v xml:space="preserve">
</v>
      </c>
      <c r="CM285" s="563" t="str">
        <f t="shared" si="120"/>
        <v xml:space="preserve">
</v>
      </c>
      <c r="CN285" s="563" t="str">
        <f t="shared" si="120"/>
        <v xml:space="preserve">
</v>
      </c>
      <c r="CO285" s="445"/>
      <c r="CP285" s="445"/>
      <c r="CQ285" s="445"/>
      <c r="CR285" s="445"/>
      <c r="CS285" s="445"/>
      <c r="CT285" s="445"/>
      <c r="CU285" s="445"/>
      <c r="CV285" s="445"/>
      <c r="CW285" s="445"/>
      <c r="CX285" s="445"/>
      <c r="CY285" s="445"/>
      <c r="CZ285" s="445"/>
      <c r="DA285" s="445"/>
      <c r="DB285" s="445"/>
      <c r="DC285" s="445"/>
      <c r="DD285" s="445"/>
      <c r="DE285" s="445"/>
      <c r="DF285" s="445"/>
      <c r="DG285" s="445"/>
      <c r="DH285" s="445"/>
      <c r="DI285" s="445"/>
      <c r="DJ285" s="445"/>
      <c r="DK285" s="445"/>
      <c r="DL285" s="445"/>
      <c r="DM285" s="445"/>
      <c r="DN285" s="445"/>
      <c r="DO285" s="445"/>
      <c r="DP285" s="445"/>
      <c r="DQ285" s="445"/>
      <c r="DR285" s="445"/>
      <c r="DS285" s="445"/>
      <c r="DT285" s="445"/>
      <c r="DU285" s="445"/>
      <c r="DV285" s="445"/>
      <c r="DW285" s="445"/>
      <c r="DX285" s="445"/>
      <c r="DY285" s="445"/>
      <c r="DZ285" s="445"/>
      <c r="EA285" s="445"/>
      <c r="EB285" s="445"/>
      <c r="EC285" s="445"/>
      <c r="ED285" s="445"/>
      <c r="EE285" s="445"/>
      <c r="EF285" s="445"/>
      <c r="EG285" s="445"/>
      <c r="EH285" s="445"/>
      <c r="EI285" s="445"/>
      <c r="EJ285" s="445"/>
      <c r="EK285" s="445"/>
      <c r="EL285" s="445"/>
      <c r="EM285" s="445"/>
      <c r="EN285" s="445"/>
      <c r="EO285" s="445"/>
      <c r="EP285" s="445"/>
      <c r="EQ285" s="445"/>
      <c r="ER285" s="445"/>
      <c r="ES285" s="445"/>
      <c r="ET285" s="445"/>
      <c r="EU285" s="445"/>
      <c r="EV285" s="445"/>
      <c r="EW285" s="445"/>
      <c r="EX285" s="445"/>
      <c r="EY285" s="445"/>
      <c r="EZ285" s="445"/>
      <c r="FA285" s="445"/>
      <c r="FB285" s="445"/>
    </row>
    <row r="286" spans="1:158" s="463" customFormat="1" ht="55.2" hidden="1" customHeight="1">
      <c r="A286" s="659"/>
      <c r="B286" s="520"/>
      <c r="C286" s="520"/>
      <c r="D286" s="519"/>
      <c r="E286" s="520"/>
      <c r="F286" s="520"/>
      <c r="G286" s="520"/>
      <c r="H286" s="520"/>
      <c r="I286" s="520"/>
      <c r="J286" s="520"/>
      <c r="K286" s="520"/>
      <c r="L286" s="520"/>
      <c r="M286" s="520"/>
      <c r="N286" s="520"/>
      <c r="O286" s="520"/>
      <c r="P286" s="520"/>
      <c r="Q286" s="520"/>
      <c r="R286" s="520"/>
      <c r="S286" s="520"/>
      <c r="T286" s="520"/>
      <c r="U286" s="520"/>
      <c r="V286" s="520"/>
      <c r="W286" s="520"/>
      <c r="X286" s="520"/>
      <c r="Y286" s="520"/>
      <c r="Z286" s="520"/>
      <c r="AA286" s="520"/>
      <c r="AB286" s="520"/>
      <c r="AC286" s="520"/>
      <c r="AD286" s="432"/>
      <c r="AE286" s="431"/>
      <c r="AF286" s="433"/>
      <c r="AG286" s="557" t="str">
        <f t="shared" si="123"/>
        <v/>
      </c>
      <c r="AH286" s="558" t="str">
        <f t="shared" si="124"/>
        <v/>
      </c>
      <c r="AI286" s="558" t="str">
        <f t="shared" si="125"/>
        <v/>
      </c>
      <c r="AJ286" s="558" t="str">
        <f t="shared" si="126"/>
        <v/>
      </c>
      <c r="AK286" s="558" t="str">
        <f t="shared" si="127"/>
        <v/>
      </c>
      <c r="AL286" s="558" t="str">
        <f t="shared" si="128"/>
        <v/>
      </c>
      <c r="AM286" s="558" t="str">
        <f t="shared" si="129"/>
        <v/>
      </c>
      <c r="AN286" s="558" t="str">
        <f t="shared" si="130"/>
        <v/>
      </c>
      <c r="AO286" s="557" t="str">
        <f t="shared" si="131"/>
        <v/>
      </c>
      <c r="AP286" s="557" t="str">
        <f t="shared" si="132"/>
        <v/>
      </c>
      <c r="AQ286" s="445"/>
      <c r="AR286" s="559" t="str">
        <f t="shared" si="133"/>
        <v/>
      </c>
      <c r="AS286" s="560" t="str">
        <f t="shared" si="116"/>
        <v/>
      </c>
      <c r="AT286" s="561" t="str">
        <f t="shared" si="134"/>
        <v/>
      </c>
      <c r="AU286" s="561" t="str">
        <f t="shared" si="135"/>
        <v/>
      </c>
      <c r="AV286" s="444"/>
      <c r="AW286" s="558" t="str">
        <f t="shared" si="137"/>
        <v/>
      </c>
      <c r="AX286" s="557" t="str">
        <f t="shared" si="138"/>
        <v/>
      </c>
      <c r="AY286" s="557" t="str">
        <f t="shared" si="139"/>
        <v/>
      </c>
      <c r="AZ286" s="444"/>
      <c r="BA286" s="562" t="str">
        <f t="shared" si="144"/>
        <v/>
      </c>
      <c r="BB286" s="445"/>
      <c r="BC286" s="563" t="str">
        <f t="shared" si="145"/>
        <v/>
      </c>
      <c r="BD286" s="563" t="str">
        <f t="shared" si="145"/>
        <v/>
      </c>
      <c r="BE286" s="563" t="str">
        <f t="shared" si="145"/>
        <v/>
      </c>
      <c r="BF286" s="563" t="str">
        <f t="shared" si="145"/>
        <v/>
      </c>
      <c r="BG286" s="563" t="str">
        <f t="shared" si="145"/>
        <v/>
      </c>
      <c r="BH286" s="563" t="str">
        <f t="shared" si="145"/>
        <v/>
      </c>
      <c r="BI286" s="563" t="str">
        <f t="shared" si="145"/>
        <v/>
      </c>
      <c r="BJ286" s="563" t="str">
        <f t="shared" si="145"/>
        <v/>
      </c>
      <c r="BK286" s="563" t="str">
        <f t="shared" si="145"/>
        <v/>
      </c>
      <c r="BL286" s="563" t="str">
        <f t="shared" si="145"/>
        <v/>
      </c>
      <c r="BM286" s="563" t="str">
        <f t="shared" si="145"/>
        <v/>
      </c>
      <c r="BN286" s="563" t="str">
        <f t="shared" si="140"/>
        <v/>
      </c>
      <c r="BO286" s="563" t="str">
        <f t="shared" si="140"/>
        <v/>
      </c>
      <c r="BP286" s="563" t="str">
        <f t="shared" si="140"/>
        <v/>
      </c>
      <c r="BQ286" s="563" t="str">
        <f t="shared" si="140"/>
        <v/>
      </c>
      <c r="BR286" s="563" t="str">
        <f t="shared" si="141"/>
        <v/>
      </c>
      <c r="BS286" s="563" t="str">
        <f t="shared" si="141"/>
        <v/>
      </c>
      <c r="BT286" s="563" t="str">
        <f t="shared" si="141"/>
        <v/>
      </c>
      <c r="BU286" s="563" t="str">
        <f t="shared" si="141"/>
        <v/>
      </c>
      <c r="BV286" s="563" t="str">
        <f t="shared" si="142"/>
        <v/>
      </c>
      <c r="BW286" s="563" t="str">
        <f t="shared" si="142"/>
        <v/>
      </c>
      <c r="BX286" s="563" t="str">
        <f t="shared" si="142"/>
        <v/>
      </c>
      <c r="BY286" s="563" t="str">
        <f t="shared" si="142"/>
        <v/>
      </c>
      <c r="BZ286" s="563" t="str">
        <f t="shared" si="143"/>
        <v/>
      </c>
      <c r="CA286" s="563" t="str">
        <f t="shared" si="143"/>
        <v/>
      </c>
      <c r="CB286" s="563" t="str">
        <f t="shared" si="143"/>
        <v/>
      </c>
      <c r="CC286" s="563" t="str">
        <f t="shared" si="143"/>
        <v/>
      </c>
      <c r="CD286" s="563" t="str">
        <f t="shared" si="136"/>
        <v/>
      </c>
      <c r="CE286" s="563" t="str">
        <f t="shared" si="136"/>
        <v/>
      </c>
      <c r="CF286" s="563" t="str">
        <f t="shared" si="122"/>
        <v/>
      </c>
      <c r="CG286" s="563" t="str">
        <f t="shared" si="145"/>
        <v/>
      </c>
      <c r="CH286" s="445"/>
      <c r="CI286" s="563" t="str">
        <f t="shared" si="118"/>
        <v/>
      </c>
      <c r="CJ286" s="563" t="str">
        <f t="shared" si="120"/>
        <v/>
      </c>
      <c r="CK286" s="563" t="str">
        <f t="shared" si="120"/>
        <v/>
      </c>
      <c r="CL286" s="563" t="str">
        <f t="shared" si="120"/>
        <v xml:space="preserve">
</v>
      </c>
      <c r="CM286" s="563" t="str">
        <f t="shared" si="120"/>
        <v xml:space="preserve">
</v>
      </c>
      <c r="CN286" s="563" t="str">
        <f t="shared" si="120"/>
        <v xml:space="preserve">
</v>
      </c>
      <c r="CO286" s="444"/>
      <c r="CP286" s="444"/>
      <c r="CQ286" s="444"/>
      <c r="CR286" s="444"/>
      <c r="CS286" s="444"/>
      <c r="CT286" s="444"/>
      <c r="CU286" s="444"/>
      <c r="CV286" s="444"/>
      <c r="CW286" s="444"/>
      <c r="CX286" s="444"/>
      <c r="CY286" s="444"/>
      <c r="CZ286" s="444"/>
      <c r="DA286" s="444"/>
      <c r="DB286" s="444"/>
      <c r="DC286" s="444"/>
      <c r="DD286" s="444"/>
      <c r="DE286" s="444"/>
      <c r="DF286" s="444"/>
      <c r="DG286" s="444"/>
      <c r="DH286" s="444"/>
      <c r="DI286" s="444"/>
      <c r="DJ286" s="444"/>
      <c r="DK286" s="444"/>
      <c r="DL286" s="444"/>
      <c r="DM286" s="444"/>
      <c r="DN286" s="444"/>
      <c r="DO286" s="444"/>
      <c r="DP286" s="444"/>
      <c r="DQ286" s="444"/>
      <c r="DR286" s="444"/>
      <c r="DS286" s="444"/>
      <c r="DT286" s="444"/>
      <c r="DU286" s="444"/>
      <c r="DV286" s="444"/>
      <c r="DW286" s="444"/>
      <c r="DX286" s="444"/>
      <c r="DY286" s="444"/>
      <c r="DZ286" s="444"/>
      <c r="EA286" s="444"/>
      <c r="EB286" s="444"/>
      <c r="EC286" s="444"/>
      <c r="ED286" s="444"/>
      <c r="EE286" s="444"/>
      <c r="EF286" s="444"/>
      <c r="EG286" s="444"/>
      <c r="EH286" s="444"/>
      <c r="EI286" s="444"/>
      <c r="EJ286" s="444"/>
      <c r="EK286" s="444"/>
      <c r="EL286" s="444"/>
      <c r="EM286" s="444"/>
      <c r="EN286" s="444"/>
      <c r="EO286" s="444"/>
      <c r="EP286" s="444"/>
      <c r="EQ286" s="444"/>
      <c r="ER286" s="444"/>
      <c r="ES286" s="444"/>
      <c r="ET286" s="444"/>
      <c r="EU286" s="444"/>
      <c r="EV286" s="444"/>
      <c r="EW286" s="444"/>
      <c r="EX286" s="444"/>
      <c r="EY286" s="444"/>
      <c r="EZ286" s="444"/>
      <c r="FA286" s="444"/>
      <c r="FB286" s="444"/>
    </row>
    <row r="287" spans="1:158" s="434" customFormat="1" ht="55.2" hidden="1" customHeight="1">
      <c r="A287" s="659"/>
      <c r="B287" s="520"/>
      <c r="C287" s="520"/>
      <c r="D287" s="519"/>
      <c r="E287" s="520"/>
      <c r="F287" s="520"/>
      <c r="G287" s="520"/>
      <c r="H287" s="520"/>
      <c r="I287" s="520"/>
      <c r="J287" s="520"/>
      <c r="K287" s="520"/>
      <c r="L287" s="520"/>
      <c r="M287" s="520"/>
      <c r="N287" s="520"/>
      <c r="O287" s="520"/>
      <c r="P287" s="520"/>
      <c r="Q287" s="520"/>
      <c r="R287" s="520"/>
      <c r="S287" s="520"/>
      <c r="T287" s="520"/>
      <c r="U287" s="520"/>
      <c r="V287" s="520"/>
      <c r="W287" s="520"/>
      <c r="X287" s="520"/>
      <c r="Y287" s="520"/>
      <c r="Z287" s="520"/>
      <c r="AA287" s="520"/>
      <c r="AB287" s="520"/>
      <c r="AC287" s="520"/>
      <c r="AD287" s="432"/>
      <c r="AE287" s="431"/>
      <c r="AF287" s="433"/>
      <c r="AG287" s="557" t="str">
        <f t="shared" si="123"/>
        <v/>
      </c>
      <c r="AH287" s="558" t="str">
        <f t="shared" si="124"/>
        <v/>
      </c>
      <c r="AI287" s="558" t="str">
        <f t="shared" si="125"/>
        <v/>
      </c>
      <c r="AJ287" s="558" t="str">
        <f t="shared" si="126"/>
        <v/>
      </c>
      <c r="AK287" s="558" t="str">
        <f t="shared" si="127"/>
        <v/>
      </c>
      <c r="AL287" s="558" t="str">
        <f t="shared" si="128"/>
        <v/>
      </c>
      <c r="AM287" s="558" t="str">
        <f t="shared" si="129"/>
        <v/>
      </c>
      <c r="AN287" s="558" t="str">
        <f t="shared" si="130"/>
        <v/>
      </c>
      <c r="AO287" s="557" t="str">
        <f t="shared" si="131"/>
        <v/>
      </c>
      <c r="AP287" s="557" t="str">
        <f t="shared" si="132"/>
        <v/>
      </c>
      <c r="AQ287" s="445"/>
      <c r="AR287" s="559" t="str">
        <f t="shared" si="133"/>
        <v/>
      </c>
      <c r="AS287" s="560" t="str">
        <f t="shared" si="116"/>
        <v/>
      </c>
      <c r="AT287" s="561" t="str">
        <f t="shared" si="134"/>
        <v/>
      </c>
      <c r="AU287" s="561" t="str">
        <f t="shared" si="135"/>
        <v/>
      </c>
      <c r="AV287" s="444"/>
      <c r="AW287" s="558" t="str">
        <f t="shared" si="137"/>
        <v/>
      </c>
      <c r="AX287" s="557" t="str">
        <f t="shared" si="138"/>
        <v/>
      </c>
      <c r="AY287" s="557" t="str">
        <f t="shared" si="139"/>
        <v/>
      </c>
      <c r="AZ287" s="444"/>
      <c r="BA287" s="562" t="str">
        <f t="shared" si="144"/>
        <v/>
      </c>
      <c r="BB287" s="445"/>
      <c r="BC287" s="563" t="str">
        <f t="shared" si="145"/>
        <v/>
      </c>
      <c r="BD287" s="563" t="str">
        <f t="shared" si="145"/>
        <v/>
      </c>
      <c r="BE287" s="563" t="str">
        <f t="shared" si="145"/>
        <v/>
      </c>
      <c r="BF287" s="563" t="str">
        <f t="shared" si="145"/>
        <v/>
      </c>
      <c r="BG287" s="563" t="str">
        <f t="shared" si="145"/>
        <v/>
      </c>
      <c r="BH287" s="563" t="str">
        <f t="shared" si="145"/>
        <v/>
      </c>
      <c r="BI287" s="563" t="str">
        <f t="shared" si="145"/>
        <v/>
      </c>
      <c r="BJ287" s="563" t="str">
        <f t="shared" si="145"/>
        <v/>
      </c>
      <c r="BK287" s="563" t="str">
        <f t="shared" si="145"/>
        <v/>
      </c>
      <c r="BL287" s="563" t="str">
        <f t="shared" si="145"/>
        <v/>
      </c>
      <c r="BM287" s="563" t="str">
        <f t="shared" si="145"/>
        <v/>
      </c>
      <c r="BN287" s="563" t="str">
        <f t="shared" si="140"/>
        <v/>
      </c>
      <c r="BO287" s="563" t="str">
        <f t="shared" si="140"/>
        <v/>
      </c>
      <c r="BP287" s="563" t="str">
        <f t="shared" si="140"/>
        <v/>
      </c>
      <c r="BQ287" s="563" t="str">
        <f t="shared" si="140"/>
        <v/>
      </c>
      <c r="BR287" s="563" t="str">
        <f t="shared" si="141"/>
        <v/>
      </c>
      <c r="BS287" s="563" t="str">
        <f t="shared" si="141"/>
        <v/>
      </c>
      <c r="BT287" s="563" t="str">
        <f t="shared" si="141"/>
        <v/>
      </c>
      <c r="BU287" s="563" t="str">
        <f t="shared" si="141"/>
        <v/>
      </c>
      <c r="BV287" s="563" t="str">
        <f t="shared" si="142"/>
        <v/>
      </c>
      <c r="BW287" s="563" t="str">
        <f t="shared" si="142"/>
        <v/>
      </c>
      <c r="BX287" s="563" t="str">
        <f t="shared" si="142"/>
        <v/>
      </c>
      <c r="BY287" s="563" t="str">
        <f t="shared" si="142"/>
        <v/>
      </c>
      <c r="BZ287" s="563" t="str">
        <f t="shared" si="143"/>
        <v/>
      </c>
      <c r="CA287" s="563" t="str">
        <f t="shared" si="143"/>
        <v/>
      </c>
      <c r="CB287" s="563" t="str">
        <f t="shared" si="143"/>
        <v/>
      </c>
      <c r="CC287" s="563" t="str">
        <f t="shared" si="143"/>
        <v/>
      </c>
      <c r="CD287" s="563" t="str">
        <f t="shared" si="136"/>
        <v/>
      </c>
      <c r="CE287" s="563" t="str">
        <f t="shared" si="136"/>
        <v/>
      </c>
      <c r="CF287" s="563" t="str">
        <f t="shared" si="122"/>
        <v/>
      </c>
      <c r="CG287" s="563" t="str">
        <f t="shared" si="145"/>
        <v/>
      </c>
      <c r="CH287" s="445"/>
      <c r="CI287" s="563" t="str">
        <f t="shared" si="118"/>
        <v/>
      </c>
      <c r="CJ287" s="563" t="str">
        <f t="shared" si="120"/>
        <v/>
      </c>
      <c r="CK287" s="563" t="str">
        <f t="shared" si="120"/>
        <v/>
      </c>
      <c r="CL287" s="563" t="str">
        <f t="shared" si="120"/>
        <v xml:space="preserve">
</v>
      </c>
      <c r="CM287" s="563" t="str">
        <f t="shared" si="120"/>
        <v xml:space="preserve">
</v>
      </c>
      <c r="CN287" s="563" t="str">
        <f t="shared" si="120"/>
        <v xml:space="preserve">
</v>
      </c>
      <c r="CO287" s="445"/>
      <c r="CP287" s="445"/>
      <c r="CQ287" s="445"/>
      <c r="CR287" s="445"/>
      <c r="CS287" s="445"/>
      <c r="CT287" s="445"/>
      <c r="CU287" s="445"/>
      <c r="CV287" s="445"/>
      <c r="CW287" s="445"/>
      <c r="CX287" s="445"/>
      <c r="CY287" s="445"/>
      <c r="CZ287" s="445"/>
      <c r="DA287" s="445"/>
      <c r="DB287" s="445"/>
      <c r="DC287" s="445"/>
      <c r="DD287" s="445"/>
      <c r="DE287" s="445"/>
      <c r="DF287" s="445"/>
      <c r="DG287" s="445"/>
      <c r="DH287" s="445"/>
      <c r="DI287" s="445"/>
      <c r="DJ287" s="445"/>
      <c r="DK287" s="445"/>
      <c r="DL287" s="445"/>
      <c r="DM287" s="445"/>
      <c r="DN287" s="445"/>
      <c r="DO287" s="445"/>
      <c r="DP287" s="445"/>
      <c r="DQ287" s="445"/>
      <c r="DR287" s="445"/>
      <c r="DS287" s="445"/>
      <c r="DT287" s="445"/>
      <c r="DU287" s="445"/>
      <c r="DV287" s="445"/>
      <c r="DW287" s="445"/>
      <c r="DX287" s="445"/>
      <c r="DY287" s="445"/>
      <c r="DZ287" s="445"/>
      <c r="EA287" s="445"/>
      <c r="EB287" s="445"/>
      <c r="EC287" s="445"/>
      <c r="ED287" s="445"/>
      <c r="EE287" s="445"/>
      <c r="EF287" s="445"/>
      <c r="EG287" s="445"/>
      <c r="EH287" s="445"/>
      <c r="EI287" s="445"/>
      <c r="EJ287" s="445"/>
      <c r="EK287" s="445"/>
      <c r="EL287" s="445"/>
      <c r="EM287" s="445"/>
      <c r="EN287" s="445"/>
      <c r="EO287" s="445"/>
      <c r="EP287" s="445"/>
      <c r="EQ287" s="445"/>
      <c r="ER287" s="445"/>
      <c r="ES287" s="445"/>
      <c r="ET287" s="445"/>
      <c r="EU287" s="445"/>
      <c r="EV287" s="445"/>
      <c r="EW287" s="445"/>
      <c r="EX287" s="445"/>
      <c r="EY287" s="445"/>
      <c r="EZ287" s="445"/>
      <c r="FA287" s="445"/>
      <c r="FB287" s="445"/>
    </row>
    <row r="288" spans="1:158" s="434" customFormat="1" ht="55.2" hidden="1" customHeight="1">
      <c r="A288" s="659"/>
      <c r="B288" s="520"/>
      <c r="C288" s="520"/>
      <c r="D288" s="519"/>
      <c r="E288" s="520"/>
      <c r="F288" s="520"/>
      <c r="G288" s="520"/>
      <c r="H288" s="520"/>
      <c r="I288" s="520"/>
      <c r="J288" s="520"/>
      <c r="K288" s="520"/>
      <c r="L288" s="520"/>
      <c r="M288" s="520"/>
      <c r="N288" s="520"/>
      <c r="O288" s="520"/>
      <c r="P288" s="520"/>
      <c r="Q288" s="520"/>
      <c r="R288" s="520"/>
      <c r="S288" s="520"/>
      <c r="T288" s="520"/>
      <c r="U288" s="520"/>
      <c r="V288" s="520"/>
      <c r="W288" s="520"/>
      <c r="X288" s="520"/>
      <c r="Y288" s="520"/>
      <c r="Z288" s="520"/>
      <c r="AA288" s="520"/>
      <c r="AB288" s="520"/>
      <c r="AC288" s="520"/>
      <c r="AD288" s="432"/>
      <c r="AE288" s="431"/>
      <c r="AF288" s="433"/>
      <c r="AG288" s="557" t="str">
        <f t="shared" si="123"/>
        <v/>
      </c>
      <c r="AH288" s="558" t="str">
        <f t="shared" si="124"/>
        <v/>
      </c>
      <c r="AI288" s="558" t="str">
        <f t="shared" si="125"/>
        <v/>
      </c>
      <c r="AJ288" s="558" t="str">
        <f t="shared" si="126"/>
        <v/>
      </c>
      <c r="AK288" s="558" t="str">
        <f t="shared" si="127"/>
        <v/>
      </c>
      <c r="AL288" s="558" t="str">
        <f t="shared" si="128"/>
        <v/>
      </c>
      <c r="AM288" s="558" t="str">
        <f t="shared" si="129"/>
        <v/>
      </c>
      <c r="AN288" s="558" t="str">
        <f t="shared" si="130"/>
        <v/>
      </c>
      <c r="AO288" s="557" t="str">
        <f t="shared" si="131"/>
        <v/>
      </c>
      <c r="AP288" s="557" t="str">
        <f t="shared" si="132"/>
        <v/>
      </c>
      <c r="AQ288" s="445"/>
      <c r="AR288" s="559" t="str">
        <f t="shared" si="133"/>
        <v/>
      </c>
      <c r="AS288" s="560" t="str">
        <f t="shared" si="116"/>
        <v/>
      </c>
      <c r="AT288" s="561" t="str">
        <f t="shared" si="134"/>
        <v/>
      </c>
      <c r="AU288" s="561" t="str">
        <f t="shared" si="135"/>
        <v/>
      </c>
      <c r="AV288" s="444"/>
      <c r="AW288" s="558" t="str">
        <f t="shared" si="137"/>
        <v/>
      </c>
      <c r="AX288" s="557" t="str">
        <f t="shared" si="138"/>
        <v/>
      </c>
      <c r="AY288" s="557" t="str">
        <f t="shared" si="139"/>
        <v/>
      </c>
      <c r="AZ288" s="444"/>
      <c r="BA288" s="562" t="str">
        <f t="shared" si="144"/>
        <v/>
      </c>
      <c r="BB288" s="445"/>
      <c r="BC288" s="563" t="str">
        <f t="shared" si="145"/>
        <v/>
      </c>
      <c r="BD288" s="563" t="str">
        <f t="shared" si="145"/>
        <v/>
      </c>
      <c r="BE288" s="563" t="str">
        <f t="shared" si="145"/>
        <v/>
      </c>
      <c r="BF288" s="563" t="str">
        <f t="shared" si="145"/>
        <v/>
      </c>
      <c r="BG288" s="563" t="str">
        <f t="shared" si="145"/>
        <v/>
      </c>
      <c r="BH288" s="563" t="str">
        <f t="shared" si="145"/>
        <v/>
      </c>
      <c r="BI288" s="563" t="str">
        <f t="shared" si="145"/>
        <v/>
      </c>
      <c r="BJ288" s="563" t="str">
        <f t="shared" si="145"/>
        <v/>
      </c>
      <c r="BK288" s="563" t="str">
        <f t="shared" si="145"/>
        <v/>
      </c>
      <c r="BL288" s="563" t="str">
        <f t="shared" si="145"/>
        <v/>
      </c>
      <c r="BM288" s="563" t="str">
        <f t="shared" si="145"/>
        <v/>
      </c>
      <c r="BN288" s="563" t="str">
        <f t="shared" si="140"/>
        <v/>
      </c>
      <c r="BO288" s="563" t="str">
        <f t="shared" si="140"/>
        <v/>
      </c>
      <c r="BP288" s="563" t="str">
        <f t="shared" si="140"/>
        <v/>
      </c>
      <c r="BQ288" s="563" t="str">
        <f t="shared" si="140"/>
        <v/>
      </c>
      <c r="BR288" s="563" t="str">
        <f t="shared" si="141"/>
        <v/>
      </c>
      <c r="BS288" s="563" t="str">
        <f t="shared" si="141"/>
        <v/>
      </c>
      <c r="BT288" s="563" t="str">
        <f t="shared" si="141"/>
        <v/>
      </c>
      <c r="BU288" s="563" t="str">
        <f t="shared" si="141"/>
        <v/>
      </c>
      <c r="BV288" s="563" t="str">
        <f t="shared" si="142"/>
        <v/>
      </c>
      <c r="BW288" s="563" t="str">
        <f t="shared" si="142"/>
        <v/>
      </c>
      <c r="BX288" s="563" t="str">
        <f t="shared" si="142"/>
        <v/>
      </c>
      <c r="BY288" s="563" t="str">
        <f t="shared" si="142"/>
        <v/>
      </c>
      <c r="BZ288" s="563" t="str">
        <f t="shared" si="143"/>
        <v/>
      </c>
      <c r="CA288" s="563" t="str">
        <f t="shared" si="143"/>
        <v/>
      </c>
      <c r="CB288" s="563" t="str">
        <f t="shared" si="143"/>
        <v/>
      </c>
      <c r="CC288" s="563" t="str">
        <f t="shared" si="143"/>
        <v/>
      </c>
      <c r="CD288" s="563" t="str">
        <f t="shared" si="136"/>
        <v/>
      </c>
      <c r="CE288" s="563" t="str">
        <f t="shared" si="136"/>
        <v/>
      </c>
      <c r="CF288" s="563" t="str">
        <f t="shared" si="122"/>
        <v/>
      </c>
      <c r="CG288" s="563" t="str">
        <f t="shared" si="145"/>
        <v/>
      </c>
      <c r="CH288" s="445"/>
      <c r="CI288" s="563" t="str">
        <f t="shared" si="118"/>
        <v/>
      </c>
      <c r="CJ288" s="563" t="str">
        <f t="shared" si="120"/>
        <v/>
      </c>
      <c r="CK288" s="563" t="str">
        <f t="shared" si="120"/>
        <v/>
      </c>
      <c r="CL288" s="563" t="str">
        <f t="shared" si="120"/>
        <v xml:space="preserve">
</v>
      </c>
      <c r="CM288" s="563" t="str">
        <f t="shared" si="120"/>
        <v xml:space="preserve">
</v>
      </c>
      <c r="CN288" s="563" t="str">
        <f t="shared" si="120"/>
        <v xml:space="preserve">
</v>
      </c>
      <c r="CO288" s="445"/>
      <c r="CP288" s="445"/>
      <c r="CQ288" s="445"/>
      <c r="CR288" s="445"/>
      <c r="CS288" s="445"/>
      <c r="CT288" s="445"/>
      <c r="CU288" s="445"/>
      <c r="CV288" s="445"/>
      <c r="CW288" s="445"/>
      <c r="CX288" s="445"/>
      <c r="CY288" s="445"/>
      <c r="CZ288" s="445"/>
      <c r="DA288" s="445"/>
      <c r="DB288" s="445"/>
      <c r="DC288" s="445"/>
      <c r="DD288" s="445"/>
      <c r="DE288" s="445"/>
      <c r="DF288" s="445"/>
      <c r="DG288" s="445"/>
      <c r="DH288" s="445"/>
      <c r="DI288" s="445"/>
      <c r="DJ288" s="445"/>
      <c r="DK288" s="445"/>
      <c r="DL288" s="445"/>
      <c r="DM288" s="445"/>
      <c r="DN288" s="445"/>
      <c r="DO288" s="445"/>
      <c r="DP288" s="445"/>
      <c r="DQ288" s="445"/>
      <c r="DR288" s="445"/>
      <c r="DS288" s="445"/>
      <c r="DT288" s="445"/>
      <c r="DU288" s="445"/>
      <c r="DV288" s="445"/>
      <c r="DW288" s="445"/>
      <c r="DX288" s="445"/>
      <c r="DY288" s="445"/>
      <c r="DZ288" s="445"/>
      <c r="EA288" s="445"/>
      <c r="EB288" s="445"/>
      <c r="EC288" s="445"/>
      <c r="ED288" s="445"/>
      <c r="EE288" s="445"/>
      <c r="EF288" s="445"/>
      <c r="EG288" s="445"/>
      <c r="EH288" s="445"/>
      <c r="EI288" s="445"/>
      <c r="EJ288" s="445"/>
      <c r="EK288" s="445"/>
      <c r="EL288" s="445"/>
      <c r="EM288" s="445"/>
      <c r="EN288" s="445"/>
      <c r="EO288" s="445"/>
      <c r="EP288" s="445"/>
      <c r="EQ288" s="445"/>
      <c r="ER288" s="445"/>
      <c r="ES288" s="445"/>
      <c r="ET288" s="445"/>
      <c r="EU288" s="445"/>
      <c r="EV288" s="445"/>
      <c r="EW288" s="445"/>
      <c r="EX288" s="445"/>
      <c r="EY288" s="445"/>
      <c r="EZ288" s="445"/>
      <c r="FA288" s="445"/>
      <c r="FB288" s="445"/>
    </row>
    <row r="289" spans="1:158" s="434" customFormat="1" ht="55.2" hidden="1" customHeight="1">
      <c r="A289" s="659"/>
      <c r="B289" s="520"/>
      <c r="C289" s="520"/>
      <c r="D289" s="519"/>
      <c r="E289" s="520"/>
      <c r="F289" s="520"/>
      <c r="G289" s="520"/>
      <c r="H289" s="520"/>
      <c r="I289" s="520"/>
      <c r="J289" s="520"/>
      <c r="K289" s="520"/>
      <c r="L289" s="520"/>
      <c r="M289" s="520"/>
      <c r="N289" s="520"/>
      <c r="O289" s="520"/>
      <c r="P289" s="520"/>
      <c r="Q289" s="520"/>
      <c r="R289" s="520"/>
      <c r="S289" s="520"/>
      <c r="T289" s="520"/>
      <c r="U289" s="520"/>
      <c r="V289" s="520"/>
      <c r="W289" s="520"/>
      <c r="X289" s="520"/>
      <c r="Y289" s="520"/>
      <c r="Z289" s="520"/>
      <c r="AA289" s="520"/>
      <c r="AB289" s="520"/>
      <c r="AC289" s="520"/>
      <c r="AD289" s="432"/>
      <c r="AE289" s="431"/>
      <c r="AF289" s="433"/>
      <c r="AG289" s="557" t="str">
        <f t="shared" si="123"/>
        <v/>
      </c>
      <c r="AH289" s="558" t="str">
        <f t="shared" si="124"/>
        <v/>
      </c>
      <c r="AI289" s="558" t="str">
        <f t="shared" si="125"/>
        <v/>
      </c>
      <c r="AJ289" s="558" t="str">
        <f t="shared" si="126"/>
        <v/>
      </c>
      <c r="AK289" s="558" t="str">
        <f t="shared" si="127"/>
        <v/>
      </c>
      <c r="AL289" s="558" t="str">
        <f t="shared" si="128"/>
        <v/>
      </c>
      <c r="AM289" s="558" t="str">
        <f t="shared" si="129"/>
        <v/>
      </c>
      <c r="AN289" s="558" t="str">
        <f t="shared" si="130"/>
        <v/>
      </c>
      <c r="AO289" s="557" t="str">
        <f t="shared" si="131"/>
        <v/>
      </c>
      <c r="AP289" s="557" t="str">
        <f t="shared" si="132"/>
        <v/>
      </c>
      <c r="AQ289" s="445"/>
      <c r="AR289" s="559" t="str">
        <f t="shared" si="133"/>
        <v/>
      </c>
      <c r="AS289" s="560" t="str">
        <f t="shared" ref="AS289:AS352" si="146">IF(K289="","",IF(K289="Did not specify","Did not specify",IF(K289="External Services",IF(AP289&lt;=19,"External Services"&amp;"-"&amp;"19 or Lower",IF(AND(AP289&gt;=20,AP289&lt;=34),"External Services"&amp;"-"&amp;"20 to 34",IF(AND(AP289&gt;=35,AP289&lt;=49),"External Services"&amp;"-"&amp;"35 to 49",IF(AND(AP289&gt;=50,AP289&lt;=64),"External Services"&amp;"-"&amp;"50 to 64",IF(AND(AP289&gt;=65,AP289&lt;=100),"External Services"&amp;"-"&amp;"65 or higher","External Services-Did not Specify"))))),IF(AP289&lt;=19,"Internal Services"&amp;"-"&amp;"19 or Lower",IF(AND(AP289&gt;=20,AP289&lt;=34),"Internal Services"&amp;"-"&amp;"20 to 34",IF(AND(AP289&gt;=35,AP289&lt;=49),"Internal Services"&amp;"-"&amp;"35 to 49",IF(AND(AP289&gt;=50,AP289&lt;=64),"Internal Services"&amp;"-"&amp;"50 to 64",IF(AND(AP289&gt;=65,AP289&lt;=100),"Internal Services"&amp;"-"&amp;"65 or higher","Internal Services-Did not Specify"))))))))</f>
        <v/>
      </c>
      <c r="AT289" s="561" t="str">
        <f t="shared" si="134"/>
        <v/>
      </c>
      <c r="AU289" s="561" t="str">
        <f t="shared" si="135"/>
        <v/>
      </c>
      <c r="AV289" s="444"/>
      <c r="AW289" s="558" t="str">
        <f t="shared" si="137"/>
        <v/>
      </c>
      <c r="AX289" s="557" t="str">
        <f t="shared" si="138"/>
        <v/>
      </c>
      <c r="AY289" s="557" t="str">
        <f t="shared" si="139"/>
        <v/>
      </c>
      <c r="AZ289" s="444"/>
      <c r="BA289" s="562" t="str">
        <f t="shared" si="144"/>
        <v/>
      </c>
      <c r="BB289" s="445"/>
      <c r="BC289" s="563" t="str">
        <f t="shared" si="145"/>
        <v/>
      </c>
      <c r="BD289" s="563" t="str">
        <f t="shared" si="145"/>
        <v/>
      </c>
      <c r="BE289" s="563" t="str">
        <f t="shared" si="145"/>
        <v/>
      </c>
      <c r="BF289" s="563" t="str">
        <f t="shared" si="145"/>
        <v/>
      </c>
      <c r="BG289" s="563" t="str">
        <f t="shared" si="145"/>
        <v/>
      </c>
      <c r="BH289" s="563" t="str">
        <f t="shared" si="145"/>
        <v/>
      </c>
      <c r="BI289" s="563" t="str">
        <f t="shared" si="145"/>
        <v/>
      </c>
      <c r="BJ289" s="563" t="str">
        <f t="shared" si="145"/>
        <v/>
      </c>
      <c r="BK289" s="563" t="str">
        <f t="shared" si="145"/>
        <v/>
      </c>
      <c r="BL289" s="563" t="str">
        <f t="shared" si="145"/>
        <v/>
      </c>
      <c r="BM289" s="563" t="str">
        <f t="shared" si="145"/>
        <v/>
      </c>
      <c r="BN289" s="563" t="str">
        <f t="shared" si="140"/>
        <v/>
      </c>
      <c r="BO289" s="563" t="str">
        <f t="shared" si="140"/>
        <v/>
      </c>
      <c r="BP289" s="563" t="str">
        <f t="shared" si="140"/>
        <v/>
      </c>
      <c r="BQ289" s="563" t="str">
        <f t="shared" si="140"/>
        <v/>
      </c>
      <c r="BR289" s="563" t="str">
        <f t="shared" si="141"/>
        <v/>
      </c>
      <c r="BS289" s="563" t="str">
        <f t="shared" si="141"/>
        <v/>
      </c>
      <c r="BT289" s="563" t="str">
        <f t="shared" si="141"/>
        <v/>
      </c>
      <c r="BU289" s="563" t="str">
        <f t="shared" si="141"/>
        <v/>
      </c>
      <c r="BV289" s="563" t="str">
        <f t="shared" si="142"/>
        <v/>
      </c>
      <c r="BW289" s="563" t="str">
        <f t="shared" si="142"/>
        <v/>
      </c>
      <c r="BX289" s="563" t="str">
        <f t="shared" si="142"/>
        <v/>
      </c>
      <c r="BY289" s="563" t="str">
        <f t="shared" si="142"/>
        <v/>
      </c>
      <c r="BZ289" s="563" t="str">
        <f t="shared" si="143"/>
        <v/>
      </c>
      <c r="CA289" s="563" t="str">
        <f t="shared" si="143"/>
        <v/>
      </c>
      <c r="CB289" s="563" t="str">
        <f t="shared" si="143"/>
        <v/>
      </c>
      <c r="CC289" s="563" t="str">
        <f t="shared" si="143"/>
        <v/>
      </c>
      <c r="CD289" s="563" t="str">
        <f t="shared" si="136"/>
        <v/>
      </c>
      <c r="CE289" s="563" t="str">
        <f t="shared" si="136"/>
        <v/>
      </c>
      <c r="CF289" s="563" t="str">
        <f t="shared" si="122"/>
        <v/>
      </c>
      <c r="CG289" s="563" t="str">
        <f t="shared" si="145"/>
        <v/>
      </c>
      <c r="CH289" s="445"/>
      <c r="CI289" s="563" t="str">
        <f t="shared" si="118"/>
        <v/>
      </c>
      <c r="CJ289" s="563" t="str">
        <f t="shared" si="120"/>
        <v/>
      </c>
      <c r="CK289" s="563" t="str">
        <f t="shared" si="120"/>
        <v/>
      </c>
      <c r="CL289" s="563" t="str">
        <f t="shared" si="120"/>
        <v xml:space="preserve">
</v>
      </c>
      <c r="CM289" s="563" t="str">
        <f t="shared" si="120"/>
        <v xml:space="preserve">
</v>
      </c>
      <c r="CN289" s="563" t="str">
        <f t="shared" si="120"/>
        <v xml:space="preserve">
</v>
      </c>
      <c r="CO289" s="445"/>
      <c r="CP289" s="445"/>
      <c r="CQ289" s="445"/>
      <c r="CR289" s="445"/>
      <c r="CS289" s="445"/>
      <c r="CT289" s="445"/>
      <c r="CU289" s="445"/>
      <c r="CV289" s="445"/>
      <c r="CW289" s="445"/>
      <c r="CX289" s="445"/>
      <c r="CY289" s="445"/>
      <c r="CZ289" s="445"/>
      <c r="DA289" s="445"/>
      <c r="DB289" s="445"/>
      <c r="DC289" s="445"/>
      <c r="DD289" s="445"/>
      <c r="DE289" s="445"/>
      <c r="DF289" s="445"/>
      <c r="DG289" s="445"/>
      <c r="DH289" s="445"/>
      <c r="DI289" s="445"/>
      <c r="DJ289" s="445"/>
      <c r="DK289" s="445"/>
      <c r="DL289" s="445"/>
      <c r="DM289" s="445"/>
      <c r="DN289" s="445"/>
      <c r="DO289" s="445"/>
      <c r="DP289" s="445"/>
      <c r="DQ289" s="445"/>
      <c r="DR289" s="445"/>
      <c r="DS289" s="445"/>
      <c r="DT289" s="445"/>
      <c r="DU289" s="445"/>
      <c r="DV289" s="445"/>
      <c r="DW289" s="445"/>
      <c r="DX289" s="445"/>
      <c r="DY289" s="445"/>
      <c r="DZ289" s="445"/>
      <c r="EA289" s="445"/>
      <c r="EB289" s="445"/>
      <c r="EC289" s="445"/>
      <c r="ED289" s="445"/>
      <c r="EE289" s="445"/>
      <c r="EF289" s="445"/>
      <c r="EG289" s="445"/>
      <c r="EH289" s="445"/>
      <c r="EI289" s="445"/>
      <c r="EJ289" s="445"/>
      <c r="EK289" s="445"/>
      <c r="EL289" s="445"/>
      <c r="EM289" s="445"/>
      <c r="EN289" s="445"/>
      <c r="EO289" s="445"/>
      <c r="EP289" s="445"/>
      <c r="EQ289" s="445"/>
      <c r="ER289" s="445"/>
      <c r="ES289" s="445"/>
      <c r="ET289" s="445"/>
      <c r="EU289" s="445"/>
      <c r="EV289" s="445"/>
      <c r="EW289" s="445"/>
      <c r="EX289" s="445"/>
      <c r="EY289" s="445"/>
      <c r="EZ289" s="445"/>
      <c r="FA289" s="445"/>
      <c r="FB289" s="445"/>
    </row>
    <row r="290" spans="1:158" s="434" customFormat="1" ht="55.2" hidden="1" customHeight="1">
      <c r="A290" s="659"/>
      <c r="B290" s="520"/>
      <c r="C290" s="520"/>
      <c r="D290" s="519"/>
      <c r="E290" s="520"/>
      <c r="F290" s="520"/>
      <c r="G290" s="520"/>
      <c r="H290" s="520"/>
      <c r="I290" s="520"/>
      <c r="J290" s="520"/>
      <c r="K290" s="520"/>
      <c r="L290" s="520"/>
      <c r="M290" s="520"/>
      <c r="N290" s="520"/>
      <c r="O290" s="520"/>
      <c r="P290" s="520"/>
      <c r="Q290" s="520"/>
      <c r="R290" s="520"/>
      <c r="S290" s="520"/>
      <c r="T290" s="520"/>
      <c r="U290" s="520"/>
      <c r="V290" s="520"/>
      <c r="W290" s="520"/>
      <c r="X290" s="520"/>
      <c r="Y290" s="520"/>
      <c r="Z290" s="520"/>
      <c r="AA290" s="520"/>
      <c r="AB290" s="520"/>
      <c r="AC290" s="520"/>
      <c r="AD290" s="432"/>
      <c r="AE290" s="431"/>
      <c r="AF290" s="433"/>
      <c r="AG290" s="557" t="str">
        <f t="shared" si="123"/>
        <v/>
      </c>
      <c r="AH290" s="558" t="str">
        <f t="shared" si="124"/>
        <v/>
      </c>
      <c r="AI290" s="558" t="str">
        <f t="shared" si="125"/>
        <v/>
      </c>
      <c r="AJ290" s="558" t="str">
        <f t="shared" si="126"/>
        <v/>
      </c>
      <c r="AK290" s="558" t="str">
        <f t="shared" si="127"/>
        <v/>
      </c>
      <c r="AL290" s="558" t="str">
        <f t="shared" si="128"/>
        <v/>
      </c>
      <c r="AM290" s="558" t="str">
        <f t="shared" si="129"/>
        <v/>
      </c>
      <c r="AN290" s="558" t="str">
        <f t="shared" si="130"/>
        <v/>
      </c>
      <c r="AO290" s="557" t="str">
        <f t="shared" si="131"/>
        <v/>
      </c>
      <c r="AP290" s="557" t="str">
        <f t="shared" si="132"/>
        <v/>
      </c>
      <c r="AQ290" s="445"/>
      <c r="AR290" s="559" t="str">
        <f t="shared" si="133"/>
        <v/>
      </c>
      <c r="AS290" s="560" t="str">
        <f t="shared" si="146"/>
        <v/>
      </c>
      <c r="AT290" s="561" t="str">
        <f t="shared" si="134"/>
        <v/>
      </c>
      <c r="AU290" s="561" t="str">
        <f t="shared" si="135"/>
        <v/>
      </c>
      <c r="AV290" s="444"/>
      <c r="AW290" s="558" t="str">
        <f t="shared" si="137"/>
        <v/>
      </c>
      <c r="AX290" s="557" t="str">
        <f t="shared" si="138"/>
        <v/>
      </c>
      <c r="AY290" s="557" t="str">
        <f t="shared" si="139"/>
        <v/>
      </c>
      <c r="AZ290" s="444"/>
      <c r="BA290" s="562" t="str">
        <f t="shared" si="144"/>
        <v/>
      </c>
      <c r="BB290" s="445"/>
      <c r="BC290" s="563" t="str">
        <f t="shared" si="145"/>
        <v/>
      </c>
      <c r="BD290" s="563" t="str">
        <f t="shared" si="145"/>
        <v/>
      </c>
      <c r="BE290" s="563" t="str">
        <f t="shared" si="145"/>
        <v/>
      </c>
      <c r="BF290" s="563" t="str">
        <f t="shared" si="145"/>
        <v/>
      </c>
      <c r="BG290" s="563" t="str">
        <f t="shared" si="145"/>
        <v/>
      </c>
      <c r="BH290" s="563" t="str">
        <f t="shared" si="145"/>
        <v/>
      </c>
      <c r="BI290" s="563" t="str">
        <f t="shared" si="145"/>
        <v/>
      </c>
      <c r="BJ290" s="563" t="str">
        <f t="shared" si="145"/>
        <v/>
      </c>
      <c r="BK290" s="563" t="str">
        <f t="shared" si="145"/>
        <v/>
      </c>
      <c r="BL290" s="563" t="str">
        <f t="shared" si="145"/>
        <v/>
      </c>
      <c r="BM290" s="563" t="str">
        <f t="shared" si="145"/>
        <v/>
      </c>
      <c r="BN290" s="563" t="str">
        <f t="shared" si="140"/>
        <v/>
      </c>
      <c r="BO290" s="563" t="str">
        <f t="shared" si="140"/>
        <v/>
      </c>
      <c r="BP290" s="563" t="str">
        <f t="shared" si="140"/>
        <v/>
      </c>
      <c r="BQ290" s="563" t="str">
        <f t="shared" si="140"/>
        <v/>
      </c>
      <c r="BR290" s="563" t="str">
        <f t="shared" si="141"/>
        <v/>
      </c>
      <c r="BS290" s="563" t="str">
        <f t="shared" si="141"/>
        <v/>
      </c>
      <c r="BT290" s="563" t="str">
        <f t="shared" si="141"/>
        <v/>
      </c>
      <c r="BU290" s="563" t="str">
        <f t="shared" si="141"/>
        <v/>
      </c>
      <c r="BV290" s="563" t="str">
        <f t="shared" si="142"/>
        <v/>
      </c>
      <c r="BW290" s="563" t="str">
        <f t="shared" si="142"/>
        <v/>
      </c>
      <c r="BX290" s="563" t="str">
        <f t="shared" si="142"/>
        <v/>
      </c>
      <c r="BY290" s="563" t="str">
        <f t="shared" si="142"/>
        <v/>
      </c>
      <c r="BZ290" s="563" t="str">
        <f t="shared" si="143"/>
        <v/>
      </c>
      <c r="CA290" s="563" t="str">
        <f t="shared" si="143"/>
        <v/>
      </c>
      <c r="CB290" s="563" t="str">
        <f t="shared" si="143"/>
        <v/>
      </c>
      <c r="CC290" s="563" t="str">
        <f t="shared" si="143"/>
        <v/>
      </c>
      <c r="CD290" s="563" t="str">
        <f t="shared" si="136"/>
        <v/>
      </c>
      <c r="CE290" s="563" t="str">
        <f t="shared" si="136"/>
        <v/>
      </c>
      <c r="CF290" s="563" t="str">
        <f t="shared" si="122"/>
        <v/>
      </c>
      <c r="CG290" s="563" t="str">
        <f t="shared" si="145"/>
        <v/>
      </c>
      <c r="CH290" s="445"/>
      <c r="CI290" s="563" t="str">
        <f t="shared" si="118"/>
        <v/>
      </c>
      <c r="CJ290" s="563" t="str">
        <f t="shared" si="120"/>
        <v/>
      </c>
      <c r="CK290" s="563" t="str">
        <f t="shared" si="120"/>
        <v/>
      </c>
      <c r="CL290" s="563" t="str">
        <f t="shared" si="120"/>
        <v xml:space="preserve">
</v>
      </c>
      <c r="CM290" s="563" t="str">
        <f t="shared" si="120"/>
        <v xml:space="preserve">
</v>
      </c>
      <c r="CN290" s="563" t="str">
        <f t="shared" si="120"/>
        <v xml:space="preserve">
</v>
      </c>
      <c r="CO290" s="445"/>
      <c r="CP290" s="445"/>
      <c r="CQ290" s="445"/>
      <c r="CR290" s="445"/>
      <c r="CS290" s="445"/>
      <c r="CT290" s="445"/>
      <c r="CU290" s="445"/>
      <c r="CV290" s="445"/>
      <c r="CW290" s="445"/>
      <c r="CX290" s="445"/>
      <c r="CY290" s="445"/>
      <c r="CZ290" s="445"/>
      <c r="DA290" s="445"/>
      <c r="DB290" s="445"/>
      <c r="DC290" s="445"/>
      <c r="DD290" s="445"/>
      <c r="DE290" s="445"/>
      <c r="DF290" s="445"/>
      <c r="DG290" s="445"/>
      <c r="DH290" s="445"/>
      <c r="DI290" s="445"/>
      <c r="DJ290" s="445"/>
      <c r="DK290" s="445"/>
      <c r="DL290" s="445"/>
      <c r="DM290" s="445"/>
      <c r="DN290" s="445"/>
      <c r="DO290" s="445"/>
      <c r="DP290" s="445"/>
      <c r="DQ290" s="445"/>
      <c r="DR290" s="445"/>
      <c r="DS290" s="445"/>
      <c r="DT290" s="445"/>
      <c r="DU290" s="445"/>
      <c r="DV290" s="445"/>
      <c r="DW290" s="445"/>
      <c r="DX290" s="445"/>
      <c r="DY290" s="445"/>
      <c r="DZ290" s="445"/>
      <c r="EA290" s="445"/>
      <c r="EB290" s="445"/>
      <c r="EC290" s="445"/>
      <c r="ED290" s="445"/>
      <c r="EE290" s="445"/>
      <c r="EF290" s="445"/>
      <c r="EG290" s="445"/>
      <c r="EH290" s="445"/>
      <c r="EI290" s="445"/>
      <c r="EJ290" s="445"/>
      <c r="EK290" s="445"/>
      <c r="EL290" s="445"/>
      <c r="EM290" s="445"/>
      <c r="EN290" s="445"/>
      <c r="EO290" s="445"/>
      <c r="EP290" s="445"/>
      <c r="EQ290" s="445"/>
      <c r="ER290" s="445"/>
      <c r="ES290" s="445"/>
      <c r="ET290" s="445"/>
      <c r="EU290" s="445"/>
      <c r="EV290" s="445"/>
      <c r="EW290" s="445"/>
      <c r="EX290" s="445"/>
      <c r="EY290" s="445"/>
      <c r="EZ290" s="445"/>
      <c r="FA290" s="445"/>
      <c r="FB290" s="445"/>
    </row>
    <row r="291" spans="1:158" s="463" customFormat="1" ht="55.2" hidden="1" customHeight="1">
      <c r="A291" s="659"/>
      <c r="B291" s="520"/>
      <c r="C291" s="520"/>
      <c r="D291" s="519"/>
      <c r="E291" s="520"/>
      <c r="F291" s="520"/>
      <c r="G291" s="520"/>
      <c r="H291" s="520"/>
      <c r="I291" s="520"/>
      <c r="J291" s="520"/>
      <c r="K291" s="520"/>
      <c r="L291" s="520"/>
      <c r="M291" s="520"/>
      <c r="N291" s="520"/>
      <c r="O291" s="520"/>
      <c r="P291" s="520"/>
      <c r="Q291" s="520"/>
      <c r="R291" s="520"/>
      <c r="S291" s="520"/>
      <c r="T291" s="520"/>
      <c r="U291" s="520"/>
      <c r="V291" s="520"/>
      <c r="W291" s="520"/>
      <c r="X291" s="520"/>
      <c r="Y291" s="520"/>
      <c r="Z291" s="520"/>
      <c r="AA291" s="520"/>
      <c r="AB291" s="520"/>
      <c r="AC291" s="520"/>
      <c r="AD291" s="432"/>
      <c r="AE291" s="431"/>
      <c r="AF291" s="433"/>
      <c r="AG291" s="557" t="str">
        <f t="shared" si="123"/>
        <v/>
      </c>
      <c r="AH291" s="558" t="str">
        <f t="shared" si="124"/>
        <v/>
      </c>
      <c r="AI291" s="558" t="str">
        <f t="shared" si="125"/>
        <v/>
      </c>
      <c r="AJ291" s="558" t="str">
        <f t="shared" si="126"/>
        <v/>
      </c>
      <c r="AK291" s="558" t="str">
        <f t="shared" si="127"/>
        <v/>
      </c>
      <c r="AL291" s="558" t="str">
        <f t="shared" si="128"/>
        <v/>
      </c>
      <c r="AM291" s="558" t="str">
        <f t="shared" si="129"/>
        <v/>
      </c>
      <c r="AN291" s="558" t="str">
        <f t="shared" si="130"/>
        <v/>
      </c>
      <c r="AO291" s="557" t="str">
        <f t="shared" si="131"/>
        <v/>
      </c>
      <c r="AP291" s="557" t="str">
        <f t="shared" si="132"/>
        <v/>
      </c>
      <c r="AQ291" s="445"/>
      <c r="AR291" s="559" t="str">
        <f t="shared" si="133"/>
        <v/>
      </c>
      <c r="AS291" s="560" t="str">
        <f t="shared" si="146"/>
        <v/>
      </c>
      <c r="AT291" s="561" t="str">
        <f t="shared" si="134"/>
        <v/>
      </c>
      <c r="AU291" s="561" t="str">
        <f t="shared" si="135"/>
        <v/>
      </c>
      <c r="AV291" s="444"/>
      <c r="AW291" s="558" t="str">
        <f t="shared" si="137"/>
        <v/>
      </c>
      <c r="AX291" s="557" t="str">
        <f t="shared" si="138"/>
        <v/>
      </c>
      <c r="AY291" s="557" t="str">
        <f t="shared" si="139"/>
        <v/>
      </c>
      <c r="AZ291" s="444"/>
      <c r="BA291" s="562" t="str">
        <f t="shared" si="144"/>
        <v/>
      </c>
      <c r="BB291" s="445"/>
      <c r="BC291" s="563" t="str">
        <f t="shared" si="145"/>
        <v/>
      </c>
      <c r="BD291" s="563" t="str">
        <f t="shared" si="145"/>
        <v/>
      </c>
      <c r="BE291" s="563" t="str">
        <f t="shared" si="145"/>
        <v/>
      </c>
      <c r="BF291" s="563" t="str">
        <f t="shared" si="145"/>
        <v/>
      </c>
      <c r="BG291" s="563" t="str">
        <f t="shared" si="145"/>
        <v/>
      </c>
      <c r="BH291" s="563" t="str">
        <f t="shared" si="145"/>
        <v/>
      </c>
      <c r="BI291" s="563" t="str">
        <f t="shared" si="145"/>
        <v/>
      </c>
      <c r="BJ291" s="563" t="str">
        <f t="shared" si="145"/>
        <v/>
      </c>
      <c r="BK291" s="563" t="str">
        <f t="shared" si="145"/>
        <v/>
      </c>
      <c r="BL291" s="563" t="str">
        <f t="shared" si="145"/>
        <v/>
      </c>
      <c r="BM291" s="563" t="str">
        <f t="shared" si="145"/>
        <v/>
      </c>
      <c r="BN291" s="563" t="str">
        <f t="shared" si="140"/>
        <v/>
      </c>
      <c r="BO291" s="563" t="str">
        <f t="shared" si="140"/>
        <v/>
      </c>
      <c r="BP291" s="563" t="str">
        <f t="shared" si="140"/>
        <v/>
      </c>
      <c r="BQ291" s="563" t="str">
        <f t="shared" si="140"/>
        <v/>
      </c>
      <c r="BR291" s="563" t="str">
        <f t="shared" si="141"/>
        <v/>
      </c>
      <c r="BS291" s="563" t="str">
        <f t="shared" si="141"/>
        <v/>
      </c>
      <c r="BT291" s="563" t="str">
        <f t="shared" si="141"/>
        <v/>
      </c>
      <c r="BU291" s="563" t="str">
        <f t="shared" si="141"/>
        <v/>
      </c>
      <c r="BV291" s="563" t="str">
        <f t="shared" si="142"/>
        <v/>
      </c>
      <c r="BW291" s="563" t="str">
        <f t="shared" si="142"/>
        <v/>
      </c>
      <c r="BX291" s="563" t="str">
        <f t="shared" si="142"/>
        <v/>
      </c>
      <c r="BY291" s="563" t="str">
        <f t="shared" si="142"/>
        <v/>
      </c>
      <c r="BZ291" s="563" t="str">
        <f t="shared" si="143"/>
        <v/>
      </c>
      <c r="CA291" s="563" t="str">
        <f t="shared" si="143"/>
        <v/>
      </c>
      <c r="CB291" s="563" t="str">
        <f t="shared" si="143"/>
        <v/>
      </c>
      <c r="CC291" s="563" t="str">
        <f t="shared" si="143"/>
        <v/>
      </c>
      <c r="CD291" s="563" t="str">
        <f t="shared" si="136"/>
        <v/>
      </c>
      <c r="CE291" s="563" t="str">
        <f t="shared" si="136"/>
        <v/>
      </c>
      <c r="CF291" s="563" t="str">
        <f t="shared" si="122"/>
        <v/>
      </c>
      <c r="CG291" s="563" t="str">
        <f t="shared" si="145"/>
        <v/>
      </c>
      <c r="CH291" s="445"/>
      <c r="CI291" s="563" t="str">
        <f t="shared" si="118"/>
        <v/>
      </c>
      <c r="CJ291" s="563" t="str">
        <f t="shared" si="120"/>
        <v/>
      </c>
      <c r="CK291" s="563" t="str">
        <f t="shared" si="120"/>
        <v/>
      </c>
      <c r="CL291" s="563" t="str">
        <f t="shared" si="120"/>
        <v xml:space="preserve">
</v>
      </c>
      <c r="CM291" s="563" t="str">
        <f t="shared" si="120"/>
        <v xml:space="preserve">
</v>
      </c>
      <c r="CN291" s="563" t="str">
        <f t="shared" si="120"/>
        <v xml:space="preserve">
</v>
      </c>
      <c r="CO291" s="444"/>
      <c r="CP291" s="444"/>
      <c r="CQ291" s="444"/>
      <c r="CR291" s="444"/>
      <c r="CS291" s="444"/>
      <c r="CT291" s="444"/>
      <c r="CU291" s="444"/>
      <c r="CV291" s="444"/>
      <c r="CW291" s="444"/>
      <c r="CX291" s="444"/>
      <c r="CY291" s="444"/>
      <c r="CZ291" s="444"/>
      <c r="DA291" s="444"/>
      <c r="DB291" s="444"/>
      <c r="DC291" s="444"/>
      <c r="DD291" s="444"/>
      <c r="DE291" s="444"/>
      <c r="DF291" s="444"/>
      <c r="DG291" s="444"/>
      <c r="DH291" s="444"/>
      <c r="DI291" s="444"/>
      <c r="DJ291" s="444"/>
      <c r="DK291" s="444"/>
      <c r="DL291" s="444"/>
      <c r="DM291" s="444"/>
      <c r="DN291" s="444"/>
      <c r="DO291" s="444"/>
      <c r="DP291" s="444"/>
      <c r="DQ291" s="444"/>
      <c r="DR291" s="444"/>
      <c r="DS291" s="444"/>
      <c r="DT291" s="444"/>
      <c r="DU291" s="444"/>
      <c r="DV291" s="444"/>
      <c r="DW291" s="444"/>
      <c r="DX291" s="444"/>
      <c r="DY291" s="444"/>
      <c r="DZ291" s="444"/>
      <c r="EA291" s="444"/>
      <c r="EB291" s="444"/>
      <c r="EC291" s="444"/>
      <c r="ED291" s="444"/>
      <c r="EE291" s="444"/>
      <c r="EF291" s="444"/>
      <c r="EG291" s="444"/>
      <c r="EH291" s="444"/>
      <c r="EI291" s="444"/>
      <c r="EJ291" s="444"/>
      <c r="EK291" s="444"/>
      <c r="EL291" s="444"/>
      <c r="EM291" s="444"/>
      <c r="EN291" s="444"/>
      <c r="EO291" s="444"/>
      <c r="EP291" s="444"/>
      <c r="EQ291" s="444"/>
      <c r="ER291" s="444"/>
      <c r="ES291" s="444"/>
      <c r="ET291" s="444"/>
      <c r="EU291" s="444"/>
      <c r="EV291" s="444"/>
      <c r="EW291" s="444"/>
      <c r="EX291" s="444"/>
      <c r="EY291" s="444"/>
      <c r="EZ291" s="444"/>
      <c r="FA291" s="444"/>
      <c r="FB291" s="444"/>
    </row>
    <row r="292" spans="1:158" s="463" customFormat="1" ht="55.2" hidden="1" customHeight="1">
      <c r="A292" s="659"/>
      <c r="B292" s="520"/>
      <c r="C292" s="520"/>
      <c r="D292" s="519"/>
      <c r="E292" s="520"/>
      <c r="F292" s="520"/>
      <c r="G292" s="520"/>
      <c r="H292" s="520"/>
      <c r="I292" s="520"/>
      <c r="J292" s="520"/>
      <c r="K292" s="520"/>
      <c r="L292" s="520"/>
      <c r="M292" s="520"/>
      <c r="N292" s="520"/>
      <c r="O292" s="520"/>
      <c r="P292" s="520"/>
      <c r="Q292" s="520"/>
      <c r="R292" s="520"/>
      <c r="S292" s="520"/>
      <c r="T292" s="520"/>
      <c r="U292" s="520"/>
      <c r="V292" s="520"/>
      <c r="W292" s="520"/>
      <c r="X292" s="520"/>
      <c r="Y292" s="520"/>
      <c r="Z292" s="520"/>
      <c r="AA292" s="520"/>
      <c r="AB292" s="520"/>
      <c r="AC292" s="520"/>
      <c r="AD292" s="432"/>
      <c r="AE292" s="431"/>
      <c r="AF292" s="433"/>
      <c r="AG292" s="557" t="str">
        <f t="shared" si="123"/>
        <v/>
      </c>
      <c r="AH292" s="558" t="str">
        <f t="shared" si="124"/>
        <v/>
      </c>
      <c r="AI292" s="558" t="str">
        <f t="shared" si="125"/>
        <v/>
      </c>
      <c r="AJ292" s="558" t="str">
        <f t="shared" si="126"/>
        <v/>
      </c>
      <c r="AK292" s="558" t="str">
        <f t="shared" si="127"/>
        <v/>
      </c>
      <c r="AL292" s="558" t="str">
        <f t="shared" si="128"/>
        <v/>
      </c>
      <c r="AM292" s="558" t="str">
        <f t="shared" si="129"/>
        <v/>
      </c>
      <c r="AN292" s="558" t="str">
        <f t="shared" si="130"/>
        <v/>
      </c>
      <c r="AO292" s="557" t="str">
        <f t="shared" si="131"/>
        <v/>
      </c>
      <c r="AP292" s="557" t="str">
        <f t="shared" si="132"/>
        <v/>
      </c>
      <c r="AQ292" s="445"/>
      <c r="AR292" s="559" t="str">
        <f t="shared" si="133"/>
        <v/>
      </c>
      <c r="AS292" s="560" t="str">
        <f t="shared" si="146"/>
        <v/>
      </c>
      <c r="AT292" s="561" t="str">
        <f t="shared" si="134"/>
        <v/>
      </c>
      <c r="AU292" s="561" t="str">
        <f t="shared" si="135"/>
        <v/>
      </c>
      <c r="AV292" s="444"/>
      <c r="AW292" s="558" t="str">
        <f t="shared" si="137"/>
        <v/>
      </c>
      <c r="AX292" s="557" t="str">
        <f t="shared" si="138"/>
        <v/>
      </c>
      <c r="AY292" s="557" t="str">
        <f t="shared" si="139"/>
        <v/>
      </c>
      <c r="AZ292" s="444"/>
      <c r="BA292" s="562" t="str">
        <f t="shared" si="144"/>
        <v/>
      </c>
      <c r="BB292" s="445"/>
      <c r="BC292" s="563" t="str">
        <f t="shared" si="145"/>
        <v/>
      </c>
      <c r="BD292" s="563" t="str">
        <f t="shared" si="145"/>
        <v/>
      </c>
      <c r="BE292" s="563" t="str">
        <f t="shared" si="145"/>
        <v/>
      </c>
      <c r="BF292" s="563" t="str">
        <f t="shared" si="145"/>
        <v/>
      </c>
      <c r="BG292" s="563" t="str">
        <f t="shared" si="145"/>
        <v/>
      </c>
      <c r="BH292" s="563" t="str">
        <f t="shared" si="145"/>
        <v/>
      </c>
      <c r="BI292" s="563" t="str">
        <f t="shared" si="145"/>
        <v/>
      </c>
      <c r="BJ292" s="563" t="str">
        <f t="shared" si="145"/>
        <v/>
      </c>
      <c r="BK292" s="563" t="str">
        <f t="shared" si="145"/>
        <v/>
      </c>
      <c r="BL292" s="563" t="str">
        <f t="shared" si="145"/>
        <v/>
      </c>
      <c r="BM292" s="563" t="str">
        <f t="shared" si="145"/>
        <v/>
      </c>
      <c r="BN292" s="563" t="str">
        <f t="shared" si="140"/>
        <v/>
      </c>
      <c r="BO292" s="563" t="str">
        <f t="shared" si="140"/>
        <v/>
      </c>
      <c r="BP292" s="563" t="str">
        <f t="shared" si="140"/>
        <v/>
      </c>
      <c r="BQ292" s="563" t="str">
        <f t="shared" si="140"/>
        <v/>
      </c>
      <c r="BR292" s="563" t="str">
        <f t="shared" si="141"/>
        <v/>
      </c>
      <c r="BS292" s="563" t="str">
        <f t="shared" si="141"/>
        <v/>
      </c>
      <c r="BT292" s="563" t="str">
        <f t="shared" si="141"/>
        <v/>
      </c>
      <c r="BU292" s="563" t="str">
        <f t="shared" si="141"/>
        <v/>
      </c>
      <c r="BV292" s="563" t="str">
        <f t="shared" si="142"/>
        <v/>
      </c>
      <c r="BW292" s="563" t="str">
        <f t="shared" si="142"/>
        <v/>
      </c>
      <c r="BX292" s="563" t="str">
        <f t="shared" si="142"/>
        <v/>
      </c>
      <c r="BY292" s="563" t="str">
        <f t="shared" si="142"/>
        <v/>
      </c>
      <c r="BZ292" s="563" t="str">
        <f t="shared" si="143"/>
        <v/>
      </c>
      <c r="CA292" s="563" t="str">
        <f t="shared" si="143"/>
        <v/>
      </c>
      <c r="CB292" s="563" t="str">
        <f t="shared" si="143"/>
        <v/>
      </c>
      <c r="CC292" s="563" t="str">
        <f t="shared" si="143"/>
        <v/>
      </c>
      <c r="CD292" s="563" t="str">
        <f t="shared" si="136"/>
        <v/>
      </c>
      <c r="CE292" s="563" t="str">
        <f t="shared" si="136"/>
        <v/>
      </c>
      <c r="CF292" s="563" t="str">
        <f t="shared" si="122"/>
        <v/>
      </c>
      <c r="CG292" s="563" t="str">
        <f t="shared" si="145"/>
        <v/>
      </c>
      <c r="CH292" s="445"/>
      <c r="CI292" s="563" t="str">
        <f t="shared" si="118"/>
        <v/>
      </c>
      <c r="CJ292" s="563" t="str">
        <f t="shared" si="120"/>
        <v/>
      </c>
      <c r="CK292" s="563" t="str">
        <f t="shared" si="120"/>
        <v/>
      </c>
      <c r="CL292" s="563" t="str">
        <f t="shared" si="120"/>
        <v xml:space="preserve">
</v>
      </c>
      <c r="CM292" s="563" t="str">
        <f t="shared" si="120"/>
        <v xml:space="preserve">
</v>
      </c>
      <c r="CN292" s="563" t="str">
        <f t="shared" si="120"/>
        <v xml:space="preserve">
</v>
      </c>
      <c r="CO292" s="444"/>
      <c r="CP292" s="444"/>
      <c r="CQ292" s="444"/>
      <c r="CR292" s="444"/>
      <c r="CS292" s="444"/>
      <c r="CT292" s="444"/>
      <c r="CU292" s="444"/>
      <c r="CV292" s="444"/>
      <c r="CW292" s="444"/>
      <c r="CX292" s="444"/>
      <c r="CY292" s="444"/>
      <c r="CZ292" s="444"/>
      <c r="DA292" s="444"/>
      <c r="DB292" s="444"/>
      <c r="DC292" s="444"/>
      <c r="DD292" s="444"/>
      <c r="DE292" s="444"/>
      <c r="DF292" s="444"/>
      <c r="DG292" s="444"/>
      <c r="DH292" s="444"/>
      <c r="DI292" s="444"/>
      <c r="DJ292" s="444"/>
      <c r="DK292" s="444"/>
      <c r="DL292" s="444"/>
      <c r="DM292" s="444"/>
      <c r="DN292" s="444"/>
      <c r="DO292" s="444"/>
      <c r="DP292" s="444"/>
      <c r="DQ292" s="444"/>
      <c r="DR292" s="444"/>
      <c r="DS292" s="444"/>
      <c r="DT292" s="444"/>
      <c r="DU292" s="444"/>
      <c r="DV292" s="444"/>
      <c r="DW292" s="444"/>
      <c r="DX292" s="444"/>
      <c r="DY292" s="444"/>
      <c r="DZ292" s="444"/>
      <c r="EA292" s="444"/>
      <c r="EB292" s="444"/>
      <c r="EC292" s="444"/>
      <c r="ED292" s="444"/>
      <c r="EE292" s="444"/>
      <c r="EF292" s="444"/>
      <c r="EG292" s="444"/>
      <c r="EH292" s="444"/>
      <c r="EI292" s="444"/>
      <c r="EJ292" s="444"/>
      <c r="EK292" s="444"/>
      <c r="EL292" s="444"/>
      <c r="EM292" s="444"/>
      <c r="EN292" s="444"/>
      <c r="EO292" s="444"/>
      <c r="EP292" s="444"/>
      <c r="EQ292" s="444"/>
      <c r="ER292" s="444"/>
      <c r="ES292" s="444"/>
      <c r="ET292" s="444"/>
      <c r="EU292" s="444"/>
      <c r="EV292" s="444"/>
      <c r="EW292" s="444"/>
      <c r="EX292" s="444"/>
      <c r="EY292" s="444"/>
      <c r="EZ292" s="444"/>
      <c r="FA292" s="444"/>
      <c r="FB292" s="444"/>
    </row>
    <row r="293" spans="1:158" s="434" customFormat="1" ht="55.2" hidden="1" customHeight="1">
      <c r="A293" s="659"/>
      <c r="B293" s="520"/>
      <c r="C293" s="520"/>
      <c r="D293" s="519"/>
      <c r="E293" s="520"/>
      <c r="F293" s="520"/>
      <c r="G293" s="520"/>
      <c r="H293" s="520"/>
      <c r="I293" s="520"/>
      <c r="J293" s="520"/>
      <c r="K293" s="520"/>
      <c r="L293" s="520"/>
      <c r="M293" s="520"/>
      <c r="N293" s="520"/>
      <c r="O293" s="520"/>
      <c r="P293" s="520"/>
      <c r="Q293" s="520"/>
      <c r="R293" s="520"/>
      <c r="S293" s="520"/>
      <c r="T293" s="520"/>
      <c r="U293" s="520"/>
      <c r="V293" s="520"/>
      <c r="W293" s="520"/>
      <c r="X293" s="520"/>
      <c r="Y293" s="520"/>
      <c r="Z293" s="520"/>
      <c r="AA293" s="520"/>
      <c r="AB293" s="520"/>
      <c r="AC293" s="520"/>
      <c r="AD293" s="432"/>
      <c r="AE293" s="431"/>
      <c r="AF293" s="433"/>
      <c r="AG293" s="557" t="str">
        <f t="shared" si="123"/>
        <v/>
      </c>
      <c r="AH293" s="558" t="str">
        <f t="shared" si="124"/>
        <v/>
      </c>
      <c r="AI293" s="558" t="str">
        <f t="shared" si="125"/>
        <v/>
      </c>
      <c r="AJ293" s="558" t="str">
        <f t="shared" si="126"/>
        <v/>
      </c>
      <c r="AK293" s="558" t="str">
        <f t="shared" si="127"/>
        <v/>
      </c>
      <c r="AL293" s="558" t="str">
        <f t="shared" si="128"/>
        <v/>
      </c>
      <c r="AM293" s="558" t="str">
        <f t="shared" si="129"/>
        <v/>
      </c>
      <c r="AN293" s="558" t="str">
        <f t="shared" si="130"/>
        <v/>
      </c>
      <c r="AO293" s="557" t="str">
        <f t="shared" si="131"/>
        <v/>
      </c>
      <c r="AP293" s="557" t="str">
        <f t="shared" si="132"/>
        <v/>
      </c>
      <c r="AQ293" s="445"/>
      <c r="AR293" s="559" t="str">
        <f t="shared" si="133"/>
        <v/>
      </c>
      <c r="AS293" s="560" t="str">
        <f t="shared" si="146"/>
        <v/>
      </c>
      <c r="AT293" s="561" t="str">
        <f t="shared" si="134"/>
        <v/>
      </c>
      <c r="AU293" s="561" t="str">
        <f t="shared" si="135"/>
        <v/>
      </c>
      <c r="AV293" s="444"/>
      <c r="AW293" s="558" t="str">
        <f t="shared" si="137"/>
        <v/>
      </c>
      <c r="AX293" s="557" t="str">
        <f t="shared" si="138"/>
        <v/>
      </c>
      <c r="AY293" s="557" t="str">
        <f t="shared" si="139"/>
        <v/>
      </c>
      <c r="AZ293" s="444"/>
      <c r="BA293" s="562" t="str">
        <f t="shared" si="144"/>
        <v/>
      </c>
      <c r="BB293" s="445"/>
      <c r="BC293" s="563" t="str">
        <f t="shared" si="145"/>
        <v/>
      </c>
      <c r="BD293" s="563" t="str">
        <f t="shared" si="145"/>
        <v/>
      </c>
      <c r="BE293" s="563" t="str">
        <f t="shared" si="145"/>
        <v/>
      </c>
      <c r="BF293" s="563" t="str">
        <f t="shared" si="145"/>
        <v/>
      </c>
      <c r="BG293" s="563" t="str">
        <f t="shared" si="145"/>
        <v/>
      </c>
      <c r="BH293" s="563" t="str">
        <f t="shared" si="145"/>
        <v/>
      </c>
      <c r="BI293" s="563" t="str">
        <f t="shared" si="145"/>
        <v/>
      </c>
      <c r="BJ293" s="563" t="str">
        <f t="shared" si="145"/>
        <v/>
      </c>
      <c r="BK293" s="563" t="str">
        <f t="shared" si="145"/>
        <v/>
      </c>
      <c r="BL293" s="563" t="str">
        <f t="shared" si="145"/>
        <v/>
      </c>
      <c r="BM293" s="563" t="str">
        <f t="shared" si="145"/>
        <v/>
      </c>
      <c r="BN293" s="563" t="str">
        <f t="shared" si="140"/>
        <v/>
      </c>
      <c r="BO293" s="563" t="str">
        <f t="shared" si="140"/>
        <v/>
      </c>
      <c r="BP293" s="563" t="str">
        <f t="shared" si="140"/>
        <v/>
      </c>
      <c r="BQ293" s="563" t="str">
        <f t="shared" si="140"/>
        <v/>
      </c>
      <c r="BR293" s="563" t="str">
        <f t="shared" si="141"/>
        <v/>
      </c>
      <c r="BS293" s="563" t="str">
        <f t="shared" si="141"/>
        <v/>
      </c>
      <c r="BT293" s="563" t="str">
        <f t="shared" si="141"/>
        <v/>
      </c>
      <c r="BU293" s="563" t="str">
        <f t="shared" si="141"/>
        <v/>
      </c>
      <c r="BV293" s="563" t="str">
        <f t="shared" si="142"/>
        <v/>
      </c>
      <c r="BW293" s="563" t="str">
        <f t="shared" si="142"/>
        <v/>
      </c>
      <c r="BX293" s="563" t="str">
        <f t="shared" si="142"/>
        <v/>
      </c>
      <c r="BY293" s="563" t="str">
        <f t="shared" si="142"/>
        <v/>
      </c>
      <c r="BZ293" s="563" t="str">
        <f t="shared" si="143"/>
        <v/>
      </c>
      <c r="CA293" s="563" t="str">
        <f t="shared" si="143"/>
        <v/>
      </c>
      <c r="CB293" s="563" t="str">
        <f t="shared" si="143"/>
        <v/>
      </c>
      <c r="CC293" s="563" t="str">
        <f t="shared" si="143"/>
        <v/>
      </c>
      <c r="CD293" s="563" t="str">
        <f t="shared" si="136"/>
        <v/>
      </c>
      <c r="CE293" s="563" t="str">
        <f t="shared" si="136"/>
        <v/>
      </c>
      <c r="CF293" s="563" t="str">
        <f t="shared" si="122"/>
        <v/>
      </c>
      <c r="CG293" s="563" t="str">
        <f t="shared" si="145"/>
        <v/>
      </c>
      <c r="CH293" s="445"/>
      <c r="CI293" s="563" t="str">
        <f t="shared" si="118"/>
        <v/>
      </c>
      <c r="CJ293" s="563" t="str">
        <f t="shared" si="120"/>
        <v/>
      </c>
      <c r="CK293" s="563" t="str">
        <f t="shared" si="120"/>
        <v/>
      </c>
      <c r="CL293" s="563" t="str">
        <f t="shared" si="120"/>
        <v xml:space="preserve">
</v>
      </c>
      <c r="CM293" s="563" t="str">
        <f t="shared" si="120"/>
        <v xml:space="preserve">
</v>
      </c>
      <c r="CN293" s="563" t="str">
        <f t="shared" si="120"/>
        <v xml:space="preserve">
</v>
      </c>
      <c r="CO293" s="445"/>
      <c r="CP293" s="445"/>
      <c r="CQ293" s="445"/>
      <c r="CR293" s="445"/>
      <c r="CS293" s="445"/>
      <c r="CT293" s="445"/>
      <c r="CU293" s="445"/>
      <c r="CV293" s="445"/>
      <c r="CW293" s="445"/>
      <c r="CX293" s="445"/>
      <c r="CY293" s="445"/>
      <c r="CZ293" s="445"/>
      <c r="DA293" s="445"/>
      <c r="DB293" s="445"/>
      <c r="DC293" s="445"/>
      <c r="DD293" s="445"/>
      <c r="DE293" s="445"/>
      <c r="DF293" s="445"/>
      <c r="DG293" s="445"/>
      <c r="DH293" s="445"/>
      <c r="DI293" s="445"/>
      <c r="DJ293" s="445"/>
      <c r="DK293" s="445"/>
      <c r="DL293" s="445"/>
      <c r="DM293" s="445"/>
      <c r="DN293" s="445"/>
      <c r="DO293" s="445"/>
      <c r="DP293" s="445"/>
      <c r="DQ293" s="445"/>
      <c r="DR293" s="445"/>
      <c r="DS293" s="445"/>
      <c r="DT293" s="445"/>
      <c r="DU293" s="445"/>
      <c r="DV293" s="445"/>
      <c r="DW293" s="445"/>
      <c r="DX293" s="445"/>
      <c r="DY293" s="445"/>
      <c r="DZ293" s="445"/>
      <c r="EA293" s="445"/>
      <c r="EB293" s="445"/>
      <c r="EC293" s="445"/>
      <c r="ED293" s="445"/>
      <c r="EE293" s="445"/>
      <c r="EF293" s="445"/>
      <c r="EG293" s="445"/>
      <c r="EH293" s="445"/>
      <c r="EI293" s="445"/>
      <c r="EJ293" s="445"/>
      <c r="EK293" s="445"/>
      <c r="EL293" s="445"/>
      <c r="EM293" s="445"/>
      <c r="EN293" s="445"/>
      <c r="EO293" s="445"/>
      <c r="EP293" s="445"/>
      <c r="EQ293" s="445"/>
      <c r="ER293" s="445"/>
      <c r="ES293" s="445"/>
      <c r="ET293" s="445"/>
      <c r="EU293" s="445"/>
      <c r="EV293" s="445"/>
      <c r="EW293" s="445"/>
      <c r="EX293" s="445"/>
      <c r="EY293" s="445"/>
      <c r="EZ293" s="445"/>
      <c r="FA293" s="445"/>
      <c r="FB293" s="445"/>
    </row>
    <row r="294" spans="1:158" s="434" customFormat="1" ht="55.2" hidden="1" customHeight="1">
      <c r="A294" s="659"/>
      <c r="B294" s="520"/>
      <c r="C294" s="520"/>
      <c r="D294" s="519"/>
      <c r="E294" s="520"/>
      <c r="F294" s="520"/>
      <c r="G294" s="520"/>
      <c r="H294" s="520"/>
      <c r="I294" s="520"/>
      <c r="J294" s="520"/>
      <c r="K294" s="520"/>
      <c r="L294" s="520"/>
      <c r="M294" s="520"/>
      <c r="N294" s="520"/>
      <c r="O294" s="520"/>
      <c r="P294" s="520"/>
      <c r="Q294" s="520"/>
      <c r="R294" s="520"/>
      <c r="S294" s="520"/>
      <c r="T294" s="520"/>
      <c r="U294" s="520"/>
      <c r="V294" s="520"/>
      <c r="W294" s="520"/>
      <c r="X294" s="520"/>
      <c r="Y294" s="520"/>
      <c r="Z294" s="520"/>
      <c r="AA294" s="520"/>
      <c r="AB294" s="520"/>
      <c r="AC294" s="520"/>
      <c r="AD294" s="432"/>
      <c r="AE294" s="431"/>
      <c r="AF294" s="433"/>
      <c r="AG294" s="557" t="str">
        <f t="shared" si="123"/>
        <v/>
      </c>
      <c r="AH294" s="558" t="str">
        <f t="shared" si="124"/>
        <v/>
      </c>
      <c r="AI294" s="558" t="str">
        <f t="shared" si="125"/>
        <v/>
      </c>
      <c r="AJ294" s="558" t="str">
        <f t="shared" si="126"/>
        <v/>
      </c>
      <c r="AK294" s="558" t="str">
        <f t="shared" si="127"/>
        <v/>
      </c>
      <c r="AL294" s="558" t="str">
        <f t="shared" si="128"/>
        <v/>
      </c>
      <c r="AM294" s="558" t="str">
        <f t="shared" si="129"/>
        <v/>
      </c>
      <c r="AN294" s="558" t="str">
        <f t="shared" si="130"/>
        <v/>
      </c>
      <c r="AO294" s="557" t="str">
        <f t="shared" si="131"/>
        <v/>
      </c>
      <c r="AP294" s="557" t="str">
        <f t="shared" si="132"/>
        <v/>
      </c>
      <c r="AQ294" s="445"/>
      <c r="AR294" s="559" t="str">
        <f t="shared" si="133"/>
        <v/>
      </c>
      <c r="AS294" s="560" t="str">
        <f t="shared" si="146"/>
        <v/>
      </c>
      <c r="AT294" s="561" t="str">
        <f t="shared" si="134"/>
        <v/>
      </c>
      <c r="AU294" s="561" t="str">
        <f t="shared" si="135"/>
        <v/>
      </c>
      <c r="AV294" s="444"/>
      <c r="AW294" s="558" t="str">
        <f t="shared" si="137"/>
        <v/>
      </c>
      <c r="AX294" s="557" t="str">
        <f t="shared" si="138"/>
        <v/>
      </c>
      <c r="AY294" s="557" t="str">
        <f t="shared" si="139"/>
        <v/>
      </c>
      <c r="AZ294" s="444"/>
      <c r="BA294" s="562" t="str">
        <f t="shared" si="144"/>
        <v/>
      </c>
      <c r="BB294" s="445"/>
      <c r="BC294" s="563" t="str">
        <f t="shared" si="145"/>
        <v/>
      </c>
      <c r="BD294" s="563" t="str">
        <f t="shared" si="145"/>
        <v/>
      </c>
      <c r="BE294" s="563" t="str">
        <f t="shared" si="145"/>
        <v/>
      </c>
      <c r="BF294" s="563" t="str">
        <f t="shared" si="145"/>
        <v/>
      </c>
      <c r="BG294" s="563" t="str">
        <f t="shared" si="145"/>
        <v/>
      </c>
      <c r="BH294" s="563" t="str">
        <f t="shared" si="145"/>
        <v/>
      </c>
      <c r="BI294" s="563" t="str">
        <f t="shared" si="145"/>
        <v/>
      </c>
      <c r="BJ294" s="563" t="str">
        <f t="shared" si="145"/>
        <v/>
      </c>
      <c r="BK294" s="563" t="str">
        <f t="shared" si="145"/>
        <v/>
      </c>
      <c r="BL294" s="563" t="str">
        <f t="shared" si="145"/>
        <v/>
      </c>
      <c r="BM294" s="563" t="str">
        <f t="shared" si="145"/>
        <v/>
      </c>
      <c r="BN294" s="563" t="str">
        <f t="shared" si="140"/>
        <v/>
      </c>
      <c r="BO294" s="563" t="str">
        <f t="shared" si="140"/>
        <v/>
      </c>
      <c r="BP294" s="563" t="str">
        <f t="shared" si="140"/>
        <v/>
      </c>
      <c r="BQ294" s="563" t="str">
        <f t="shared" si="140"/>
        <v/>
      </c>
      <c r="BR294" s="563" t="str">
        <f t="shared" si="141"/>
        <v/>
      </c>
      <c r="BS294" s="563" t="str">
        <f t="shared" si="141"/>
        <v/>
      </c>
      <c r="BT294" s="563" t="str">
        <f t="shared" si="141"/>
        <v/>
      </c>
      <c r="BU294" s="563" t="str">
        <f t="shared" si="141"/>
        <v/>
      </c>
      <c r="BV294" s="563" t="str">
        <f t="shared" si="142"/>
        <v/>
      </c>
      <c r="BW294" s="563" t="str">
        <f t="shared" si="142"/>
        <v/>
      </c>
      <c r="BX294" s="563" t="str">
        <f t="shared" si="142"/>
        <v/>
      </c>
      <c r="BY294" s="563" t="str">
        <f t="shared" si="142"/>
        <v/>
      </c>
      <c r="BZ294" s="563" t="str">
        <f t="shared" si="143"/>
        <v/>
      </c>
      <c r="CA294" s="563" t="str">
        <f t="shared" si="143"/>
        <v/>
      </c>
      <c r="CB294" s="563" t="str">
        <f t="shared" si="143"/>
        <v/>
      </c>
      <c r="CC294" s="563" t="str">
        <f t="shared" si="143"/>
        <v/>
      </c>
      <c r="CD294" s="563" t="str">
        <f t="shared" si="136"/>
        <v/>
      </c>
      <c r="CE294" s="563" t="str">
        <f t="shared" si="136"/>
        <v/>
      </c>
      <c r="CF294" s="563" t="str">
        <f t="shared" si="122"/>
        <v/>
      </c>
      <c r="CG294" s="563" t="str">
        <f t="shared" si="145"/>
        <v/>
      </c>
      <c r="CH294" s="445"/>
      <c r="CI294" s="563" t="str">
        <f t="shared" si="118"/>
        <v/>
      </c>
      <c r="CJ294" s="563" t="str">
        <f t="shared" si="120"/>
        <v/>
      </c>
      <c r="CK294" s="563" t="str">
        <f t="shared" si="120"/>
        <v/>
      </c>
      <c r="CL294" s="563" t="str">
        <f t="shared" si="120"/>
        <v xml:space="preserve">
</v>
      </c>
      <c r="CM294" s="563" t="str">
        <f t="shared" si="120"/>
        <v xml:space="preserve">
</v>
      </c>
      <c r="CN294" s="563" t="str">
        <f t="shared" si="120"/>
        <v xml:space="preserve">
</v>
      </c>
      <c r="CO294" s="445"/>
      <c r="CP294" s="445"/>
      <c r="CQ294" s="445"/>
      <c r="CR294" s="445"/>
      <c r="CS294" s="445"/>
      <c r="CT294" s="445"/>
      <c r="CU294" s="445"/>
      <c r="CV294" s="445"/>
      <c r="CW294" s="445"/>
      <c r="CX294" s="445"/>
      <c r="CY294" s="445"/>
      <c r="CZ294" s="445"/>
      <c r="DA294" s="445"/>
      <c r="DB294" s="445"/>
      <c r="DC294" s="445"/>
      <c r="DD294" s="445"/>
      <c r="DE294" s="445"/>
      <c r="DF294" s="445"/>
      <c r="DG294" s="445"/>
      <c r="DH294" s="445"/>
      <c r="DI294" s="445"/>
      <c r="DJ294" s="445"/>
      <c r="DK294" s="445"/>
      <c r="DL294" s="445"/>
      <c r="DM294" s="445"/>
      <c r="DN294" s="445"/>
      <c r="DO294" s="445"/>
      <c r="DP294" s="445"/>
      <c r="DQ294" s="445"/>
      <c r="DR294" s="445"/>
      <c r="DS294" s="445"/>
      <c r="DT294" s="445"/>
      <c r="DU294" s="445"/>
      <c r="DV294" s="445"/>
      <c r="DW294" s="445"/>
      <c r="DX294" s="445"/>
      <c r="DY294" s="445"/>
      <c r="DZ294" s="445"/>
      <c r="EA294" s="445"/>
      <c r="EB294" s="445"/>
      <c r="EC294" s="445"/>
      <c r="ED294" s="445"/>
      <c r="EE294" s="445"/>
      <c r="EF294" s="445"/>
      <c r="EG294" s="445"/>
      <c r="EH294" s="445"/>
      <c r="EI294" s="445"/>
      <c r="EJ294" s="445"/>
      <c r="EK294" s="445"/>
      <c r="EL294" s="445"/>
      <c r="EM294" s="445"/>
      <c r="EN294" s="445"/>
      <c r="EO294" s="445"/>
      <c r="EP294" s="445"/>
      <c r="EQ294" s="445"/>
      <c r="ER294" s="445"/>
      <c r="ES294" s="445"/>
      <c r="ET294" s="445"/>
      <c r="EU294" s="445"/>
      <c r="EV294" s="445"/>
      <c r="EW294" s="445"/>
      <c r="EX294" s="445"/>
      <c r="EY294" s="445"/>
      <c r="EZ294" s="445"/>
      <c r="FA294" s="445"/>
      <c r="FB294" s="445"/>
    </row>
    <row r="295" spans="1:158" s="434" customFormat="1" ht="55.2" hidden="1" customHeight="1">
      <c r="A295" s="659"/>
      <c r="B295" s="520"/>
      <c r="C295" s="520"/>
      <c r="D295" s="519"/>
      <c r="E295" s="520"/>
      <c r="F295" s="520"/>
      <c r="G295" s="520"/>
      <c r="H295" s="520"/>
      <c r="I295" s="520"/>
      <c r="J295" s="520"/>
      <c r="K295" s="520"/>
      <c r="L295" s="520"/>
      <c r="M295" s="520"/>
      <c r="N295" s="520"/>
      <c r="O295" s="520"/>
      <c r="P295" s="520"/>
      <c r="Q295" s="520"/>
      <c r="R295" s="520"/>
      <c r="S295" s="520"/>
      <c r="T295" s="520"/>
      <c r="U295" s="520"/>
      <c r="V295" s="520"/>
      <c r="W295" s="520"/>
      <c r="X295" s="520"/>
      <c r="Y295" s="520"/>
      <c r="Z295" s="520"/>
      <c r="AA295" s="520"/>
      <c r="AB295" s="520"/>
      <c r="AC295" s="520"/>
      <c r="AD295" s="432"/>
      <c r="AE295" s="431"/>
      <c r="AF295" s="433"/>
      <c r="AG295" s="557" t="str">
        <f t="shared" si="123"/>
        <v/>
      </c>
      <c r="AH295" s="558" t="str">
        <f t="shared" si="124"/>
        <v/>
      </c>
      <c r="AI295" s="558" t="str">
        <f t="shared" si="125"/>
        <v/>
      </c>
      <c r="AJ295" s="558" t="str">
        <f t="shared" si="126"/>
        <v/>
      </c>
      <c r="AK295" s="558" t="str">
        <f t="shared" si="127"/>
        <v/>
      </c>
      <c r="AL295" s="558" t="str">
        <f t="shared" si="128"/>
        <v/>
      </c>
      <c r="AM295" s="558" t="str">
        <f t="shared" si="129"/>
        <v/>
      </c>
      <c r="AN295" s="558" t="str">
        <f t="shared" si="130"/>
        <v/>
      </c>
      <c r="AO295" s="557" t="str">
        <f t="shared" si="131"/>
        <v/>
      </c>
      <c r="AP295" s="557" t="str">
        <f t="shared" si="132"/>
        <v/>
      </c>
      <c r="AQ295" s="445"/>
      <c r="AR295" s="559" t="str">
        <f t="shared" si="133"/>
        <v/>
      </c>
      <c r="AS295" s="560" t="str">
        <f t="shared" si="146"/>
        <v/>
      </c>
      <c r="AT295" s="561" t="str">
        <f t="shared" si="134"/>
        <v/>
      </c>
      <c r="AU295" s="561" t="str">
        <f t="shared" si="135"/>
        <v/>
      </c>
      <c r="AV295" s="444"/>
      <c r="AW295" s="558" t="str">
        <f t="shared" si="137"/>
        <v/>
      </c>
      <c r="AX295" s="557" t="str">
        <f t="shared" si="138"/>
        <v/>
      </c>
      <c r="AY295" s="557" t="str">
        <f t="shared" si="139"/>
        <v/>
      </c>
      <c r="AZ295" s="444"/>
      <c r="BA295" s="562" t="str">
        <f t="shared" si="144"/>
        <v/>
      </c>
      <c r="BB295" s="445"/>
      <c r="BC295" s="563" t="str">
        <f t="shared" si="145"/>
        <v/>
      </c>
      <c r="BD295" s="563" t="str">
        <f t="shared" si="145"/>
        <v/>
      </c>
      <c r="BE295" s="563" t="str">
        <f t="shared" si="145"/>
        <v/>
      </c>
      <c r="BF295" s="563" t="str">
        <f t="shared" si="145"/>
        <v/>
      </c>
      <c r="BG295" s="563" t="str">
        <f t="shared" si="145"/>
        <v/>
      </c>
      <c r="BH295" s="563" t="str">
        <f t="shared" si="145"/>
        <v/>
      </c>
      <c r="BI295" s="563" t="str">
        <f t="shared" si="145"/>
        <v/>
      </c>
      <c r="BJ295" s="563" t="str">
        <f t="shared" si="145"/>
        <v/>
      </c>
      <c r="BK295" s="563" t="str">
        <f t="shared" si="145"/>
        <v/>
      </c>
      <c r="BL295" s="563" t="str">
        <f t="shared" si="145"/>
        <v/>
      </c>
      <c r="BM295" s="563" t="str">
        <f t="shared" si="145"/>
        <v/>
      </c>
      <c r="BN295" s="563" t="str">
        <f t="shared" si="140"/>
        <v/>
      </c>
      <c r="BO295" s="563" t="str">
        <f t="shared" si="140"/>
        <v/>
      </c>
      <c r="BP295" s="563" t="str">
        <f t="shared" si="140"/>
        <v/>
      </c>
      <c r="BQ295" s="563" t="str">
        <f t="shared" si="140"/>
        <v/>
      </c>
      <c r="BR295" s="563" t="str">
        <f t="shared" si="141"/>
        <v/>
      </c>
      <c r="BS295" s="563" t="str">
        <f t="shared" si="141"/>
        <v/>
      </c>
      <c r="BT295" s="563" t="str">
        <f t="shared" si="141"/>
        <v/>
      </c>
      <c r="BU295" s="563" t="str">
        <f t="shared" si="141"/>
        <v/>
      </c>
      <c r="BV295" s="563" t="str">
        <f t="shared" si="142"/>
        <v/>
      </c>
      <c r="BW295" s="563" t="str">
        <f t="shared" si="142"/>
        <v/>
      </c>
      <c r="BX295" s="563" t="str">
        <f t="shared" si="142"/>
        <v/>
      </c>
      <c r="BY295" s="563" t="str">
        <f t="shared" si="142"/>
        <v/>
      </c>
      <c r="BZ295" s="563" t="str">
        <f t="shared" si="143"/>
        <v/>
      </c>
      <c r="CA295" s="563" t="str">
        <f t="shared" si="143"/>
        <v/>
      </c>
      <c r="CB295" s="563" t="str">
        <f t="shared" si="143"/>
        <v/>
      </c>
      <c r="CC295" s="563" t="str">
        <f t="shared" si="143"/>
        <v/>
      </c>
      <c r="CD295" s="563" t="str">
        <f t="shared" si="136"/>
        <v/>
      </c>
      <c r="CE295" s="563" t="str">
        <f t="shared" si="136"/>
        <v/>
      </c>
      <c r="CF295" s="563" t="str">
        <f t="shared" si="122"/>
        <v/>
      </c>
      <c r="CG295" s="563" t="str">
        <f t="shared" si="145"/>
        <v/>
      </c>
      <c r="CH295" s="445"/>
      <c r="CI295" s="563" t="str">
        <f t="shared" si="118"/>
        <v/>
      </c>
      <c r="CJ295" s="563" t="str">
        <f t="shared" si="120"/>
        <v/>
      </c>
      <c r="CK295" s="563" t="str">
        <f t="shared" si="120"/>
        <v/>
      </c>
      <c r="CL295" s="563" t="str">
        <f t="shared" si="120"/>
        <v xml:space="preserve">
</v>
      </c>
      <c r="CM295" s="563" t="str">
        <f t="shared" si="120"/>
        <v xml:space="preserve">
</v>
      </c>
      <c r="CN295" s="563" t="str">
        <f t="shared" si="120"/>
        <v xml:space="preserve">
</v>
      </c>
      <c r="CO295" s="445"/>
      <c r="CP295" s="445"/>
      <c r="CQ295" s="445"/>
      <c r="CR295" s="445"/>
      <c r="CS295" s="445"/>
      <c r="CT295" s="445"/>
      <c r="CU295" s="445"/>
      <c r="CV295" s="445"/>
      <c r="CW295" s="445"/>
      <c r="CX295" s="445"/>
      <c r="CY295" s="445"/>
      <c r="CZ295" s="445"/>
      <c r="DA295" s="445"/>
      <c r="DB295" s="445"/>
      <c r="DC295" s="445"/>
      <c r="DD295" s="445"/>
      <c r="DE295" s="445"/>
      <c r="DF295" s="445"/>
      <c r="DG295" s="445"/>
      <c r="DH295" s="445"/>
      <c r="DI295" s="445"/>
      <c r="DJ295" s="445"/>
      <c r="DK295" s="445"/>
      <c r="DL295" s="445"/>
      <c r="DM295" s="445"/>
      <c r="DN295" s="445"/>
      <c r="DO295" s="445"/>
      <c r="DP295" s="445"/>
      <c r="DQ295" s="445"/>
      <c r="DR295" s="445"/>
      <c r="DS295" s="445"/>
      <c r="DT295" s="445"/>
      <c r="DU295" s="445"/>
      <c r="DV295" s="445"/>
      <c r="DW295" s="445"/>
      <c r="DX295" s="445"/>
      <c r="DY295" s="445"/>
      <c r="DZ295" s="445"/>
      <c r="EA295" s="445"/>
      <c r="EB295" s="445"/>
      <c r="EC295" s="445"/>
      <c r="ED295" s="445"/>
      <c r="EE295" s="445"/>
      <c r="EF295" s="445"/>
      <c r="EG295" s="445"/>
      <c r="EH295" s="445"/>
      <c r="EI295" s="445"/>
      <c r="EJ295" s="445"/>
      <c r="EK295" s="445"/>
      <c r="EL295" s="445"/>
      <c r="EM295" s="445"/>
      <c r="EN295" s="445"/>
      <c r="EO295" s="445"/>
      <c r="EP295" s="445"/>
      <c r="EQ295" s="445"/>
      <c r="ER295" s="445"/>
      <c r="ES295" s="445"/>
      <c r="ET295" s="445"/>
      <c r="EU295" s="445"/>
      <c r="EV295" s="445"/>
      <c r="EW295" s="445"/>
      <c r="EX295" s="445"/>
      <c r="EY295" s="445"/>
      <c r="EZ295" s="445"/>
      <c r="FA295" s="445"/>
      <c r="FB295" s="445"/>
    </row>
    <row r="296" spans="1:158" s="463" customFormat="1" ht="55.2" hidden="1" customHeight="1">
      <c r="A296" s="659"/>
      <c r="B296" s="520"/>
      <c r="C296" s="520"/>
      <c r="D296" s="519"/>
      <c r="E296" s="520"/>
      <c r="F296" s="520"/>
      <c r="G296" s="520"/>
      <c r="H296" s="520"/>
      <c r="I296" s="520"/>
      <c r="J296" s="520"/>
      <c r="K296" s="520"/>
      <c r="L296" s="520"/>
      <c r="M296" s="520"/>
      <c r="N296" s="520"/>
      <c r="O296" s="520"/>
      <c r="P296" s="520"/>
      <c r="Q296" s="520"/>
      <c r="R296" s="520"/>
      <c r="S296" s="520"/>
      <c r="T296" s="520"/>
      <c r="U296" s="520"/>
      <c r="V296" s="520"/>
      <c r="W296" s="520"/>
      <c r="X296" s="520"/>
      <c r="Y296" s="520"/>
      <c r="Z296" s="520"/>
      <c r="AA296" s="520"/>
      <c r="AB296" s="520"/>
      <c r="AC296" s="520"/>
      <c r="AD296" s="432"/>
      <c r="AE296" s="431"/>
      <c r="AF296" s="433"/>
      <c r="AG296" s="557" t="str">
        <f t="shared" si="123"/>
        <v/>
      </c>
      <c r="AH296" s="558" t="str">
        <f t="shared" si="124"/>
        <v/>
      </c>
      <c r="AI296" s="558" t="str">
        <f t="shared" si="125"/>
        <v/>
      </c>
      <c r="AJ296" s="558" t="str">
        <f t="shared" si="126"/>
        <v/>
      </c>
      <c r="AK296" s="558" t="str">
        <f t="shared" si="127"/>
        <v/>
      </c>
      <c r="AL296" s="558" t="str">
        <f t="shared" si="128"/>
        <v/>
      </c>
      <c r="AM296" s="558" t="str">
        <f t="shared" si="129"/>
        <v/>
      </c>
      <c r="AN296" s="558" t="str">
        <f t="shared" si="130"/>
        <v/>
      </c>
      <c r="AO296" s="557" t="str">
        <f t="shared" si="131"/>
        <v/>
      </c>
      <c r="AP296" s="557" t="str">
        <f t="shared" si="132"/>
        <v/>
      </c>
      <c r="AQ296" s="445"/>
      <c r="AR296" s="559" t="str">
        <f t="shared" si="133"/>
        <v/>
      </c>
      <c r="AS296" s="560" t="str">
        <f t="shared" si="146"/>
        <v/>
      </c>
      <c r="AT296" s="561" t="str">
        <f t="shared" si="134"/>
        <v/>
      </c>
      <c r="AU296" s="561" t="str">
        <f t="shared" si="135"/>
        <v/>
      </c>
      <c r="AV296" s="444"/>
      <c r="AW296" s="558" t="str">
        <f t="shared" si="137"/>
        <v/>
      </c>
      <c r="AX296" s="557" t="str">
        <f t="shared" si="138"/>
        <v/>
      </c>
      <c r="AY296" s="557" t="str">
        <f t="shared" si="139"/>
        <v/>
      </c>
      <c r="AZ296" s="444"/>
      <c r="BA296" s="562" t="str">
        <f t="shared" si="144"/>
        <v/>
      </c>
      <c r="BB296" s="445"/>
      <c r="BC296" s="563" t="str">
        <f t="shared" si="145"/>
        <v/>
      </c>
      <c r="BD296" s="563" t="str">
        <f t="shared" si="145"/>
        <v/>
      </c>
      <c r="BE296" s="563" t="str">
        <f t="shared" si="145"/>
        <v/>
      </c>
      <c r="BF296" s="563" t="str">
        <f t="shared" si="145"/>
        <v/>
      </c>
      <c r="BG296" s="563" t="str">
        <f t="shared" si="145"/>
        <v/>
      </c>
      <c r="BH296" s="563" t="str">
        <f t="shared" si="145"/>
        <v/>
      </c>
      <c r="BI296" s="563" t="str">
        <f t="shared" si="145"/>
        <v/>
      </c>
      <c r="BJ296" s="563" t="str">
        <f t="shared" si="145"/>
        <v/>
      </c>
      <c r="BK296" s="563" t="str">
        <f t="shared" si="145"/>
        <v/>
      </c>
      <c r="BL296" s="563" t="str">
        <f t="shared" si="145"/>
        <v/>
      </c>
      <c r="BM296" s="563" t="str">
        <f t="shared" si="145"/>
        <v/>
      </c>
      <c r="BN296" s="563" t="str">
        <f t="shared" si="140"/>
        <v/>
      </c>
      <c r="BO296" s="563" t="str">
        <f t="shared" si="140"/>
        <v/>
      </c>
      <c r="BP296" s="563" t="str">
        <f t="shared" si="140"/>
        <v/>
      </c>
      <c r="BQ296" s="563" t="str">
        <f t="shared" si="140"/>
        <v/>
      </c>
      <c r="BR296" s="563" t="str">
        <f t="shared" si="141"/>
        <v/>
      </c>
      <c r="BS296" s="563" t="str">
        <f t="shared" si="141"/>
        <v/>
      </c>
      <c r="BT296" s="563" t="str">
        <f t="shared" si="141"/>
        <v/>
      </c>
      <c r="BU296" s="563" t="str">
        <f t="shared" si="141"/>
        <v/>
      </c>
      <c r="BV296" s="563" t="str">
        <f t="shared" si="142"/>
        <v/>
      </c>
      <c r="BW296" s="563" t="str">
        <f t="shared" si="142"/>
        <v/>
      </c>
      <c r="BX296" s="563" t="str">
        <f t="shared" si="142"/>
        <v/>
      </c>
      <c r="BY296" s="563" t="str">
        <f t="shared" si="142"/>
        <v/>
      </c>
      <c r="BZ296" s="563" t="str">
        <f t="shared" si="143"/>
        <v/>
      </c>
      <c r="CA296" s="563" t="str">
        <f t="shared" si="143"/>
        <v/>
      </c>
      <c r="CB296" s="563" t="str">
        <f t="shared" si="143"/>
        <v/>
      </c>
      <c r="CC296" s="563" t="str">
        <f t="shared" si="143"/>
        <v/>
      </c>
      <c r="CD296" s="563" t="str">
        <f t="shared" si="136"/>
        <v/>
      </c>
      <c r="CE296" s="563" t="str">
        <f t="shared" si="136"/>
        <v/>
      </c>
      <c r="CF296" s="563" t="str">
        <f t="shared" si="122"/>
        <v/>
      </c>
      <c r="CG296" s="563" t="str">
        <f t="shared" si="145"/>
        <v/>
      </c>
      <c r="CH296" s="445"/>
      <c r="CI296" s="563" t="str">
        <f t="shared" si="118"/>
        <v/>
      </c>
      <c r="CJ296" s="563" t="str">
        <f t="shared" si="120"/>
        <v/>
      </c>
      <c r="CK296" s="563" t="str">
        <f t="shared" si="120"/>
        <v/>
      </c>
      <c r="CL296" s="563" t="str">
        <f t="shared" si="120"/>
        <v xml:space="preserve">
</v>
      </c>
      <c r="CM296" s="563" t="str">
        <f t="shared" si="120"/>
        <v xml:space="preserve">
</v>
      </c>
      <c r="CN296" s="563" t="str">
        <f t="shared" si="120"/>
        <v xml:space="preserve">
</v>
      </c>
      <c r="CO296" s="444"/>
      <c r="CP296" s="444"/>
      <c r="CQ296" s="444"/>
      <c r="CR296" s="444"/>
      <c r="CS296" s="444"/>
      <c r="CT296" s="444"/>
      <c r="CU296" s="444"/>
      <c r="CV296" s="444"/>
      <c r="CW296" s="444"/>
      <c r="CX296" s="444"/>
      <c r="CY296" s="444"/>
      <c r="CZ296" s="444"/>
      <c r="DA296" s="444"/>
      <c r="DB296" s="444"/>
      <c r="DC296" s="444"/>
      <c r="DD296" s="444"/>
      <c r="DE296" s="444"/>
      <c r="DF296" s="444"/>
      <c r="DG296" s="444"/>
      <c r="DH296" s="444"/>
      <c r="DI296" s="444"/>
      <c r="DJ296" s="444"/>
      <c r="DK296" s="444"/>
      <c r="DL296" s="444"/>
      <c r="DM296" s="444"/>
      <c r="DN296" s="444"/>
      <c r="DO296" s="444"/>
      <c r="DP296" s="444"/>
      <c r="DQ296" s="444"/>
      <c r="DR296" s="444"/>
      <c r="DS296" s="444"/>
      <c r="DT296" s="444"/>
      <c r="DU296" s="444"/>
      <c r="DV296" s="444"/>
      <c r="DW296" s="444"/>
      <c r="DX296" s="444"/>
      <c r="DY296" s="444"/>
      <c r="DZ296" s="444"/>
      <c r="EA296" s="444"/>
      <c r="EB296" s="444"/>
      <c r="EC296" s="444"/>
      <c r="ED296" s="444"/>
      <c r="EE296" s="444"/>
      <c r="EF296" s="444"/>
      <c r="EG296" s="444"/>
      <c r="EH296" s="444"/>
      <c r="EI296" s="444"/>
      <c r="EJ296" s="444"/>
      <c r="EK296" s="444"/>
      <c r="EL296" s="444"/>
      <c r="EM296" s="444"/>
      <c r="EN296" s="444"/>
      <c r="EO296" s="444"/>
      <c r="EP296" s="444"/>
      <c r="EQ296" s="444"/>
      <c r="ER296" s="444"/>
      <c r="ES296" s="444"/>
      <c r="ET296" s="444"/>
      <c r="EU296" s="444"/>
      <c r="EV296" s="444"/>
      <c r="EW296" s="444"/>
      <c r="EX296" s="444"/>
      <c r="EY296" s="444"/>
      <c r="EZ296" s="444"/>
      <c r="FA296" s="444"/>
      <c r="FB296" s="444"/>
    </row>
    <row r="297" spans="1:158" s="463" customFormat="1" ht="55.2" hidden="1" customHeight="1">
      <c r="A297" s="659"/>
      <c r="B297" s="520"/>
      <c r="C297" s="520"/>
      <c r="D297" s="519"/>
      <c r="E297" s="520"/>
      <c r="F297" s="520"/>
      <c r="G297" s="520"/>
      <c r="H297" s="520"/>
      <c r="I297" s="520"/>
      <c r="J297" s="520"/>
      <c r="K297" s="520"/>
      <c r="L297" s="520"/>
      <c r="M297" s="520"/>
      <c r="N297" s="520"/>
      <c r="O297" s="520"/>
      <c r="P297" s="520"/>
      <c r="Q297" s="520"/>
      <c r="R297" s="520"/>
      <c r="S297" s="520"/>
      <c r="T297" s="520"/>
      <c r="U297" s="520"/>
      <c r="V297" s="520"/>
      <c r="W297" s="520"/>
      <c r="X297" s="520"/>
      <c r="Y297" s="520"/>
      <c r="Z297" s="520"/>
      <c r="AA297" s="520"/>
      <c r="AB297" s="520"/>
      <c r="AC297" s="520"/>
      <c r="AD297" s="432"/>
      <c r="AE297" s="431"/>
      <c r="AF297" s="433"/>
      <c r="AG297" s="557" t="str">
        <f t="shared" si="123"/>
        <v/>
      </c>
      <c r="AH297" s="558" t="str">
        <f t="shared" si="124"/>
        <v/>
      </c>
      <c r="AI297" s="558" t="str">
        <f t="shared" si="125"/>
        <v/>
      </c>
      <c r="AJ297" s="558" t="str">
        <f t="shared" si="126"/>
        <v/>
      </c>
      <c r="AK297" s="558" t="str">
        <f t="shared" si="127"/>
        <v/>
      </c>
      <c r="AL297" s="558" t="str">
        <f t="shared" si="128"/>
        <v/>
      </c>
      <c r="AM297" s="558" t="str">
        <f t="shared" si="129"/>
        <v/>
      </c>
      <c r="AN297" s="558" t="str">
        <f t="shared" si="130"/>
        <v/>
      </c>
      <c r="AO297" s="557" t="str">
        <f t="shared" si="131"/>
        <v/>
      </c>
      <c r="AP297" s="557" t="str">
        <f t="shared" si="132"/>
        <v/>
      </c>
      <c r="AQ297" s="445"/>
      <c r="AR297" s="559" t="str">
        <f t="shared" si="133"/>
        <v/>
      </c>
      <c r="AS297" s="560" t="str">
        <f t="shared" si="146"/>
        <v/>
      </c>
      <c r="AT297" s="561" t="str">
        <f t="shared" si="134"/>
        <v/>
      </c>
      <c r="AU297" s="561" t="str">
        <f t="shared" si="135"/>
        <v/>
      </c>
      <c r="AV297" s="444"/>
      <c r="AW297" s="558" t="str">
        <f t="shared" si="137"/>
        <v/>
      </c>
      <c r="AX297" s="557" t="str">
        <f t="shared" si="138"/>
        <v/>
      </c>
      <c r="AY297" s="557" t="str">
        <f t="shared" si="139"/>
        <v/>
      </c>
      <c r="AZ297" s="444"/>
      <c r="BA297" s="562" t="str">
        <f t="shared" si="144"/>
        <v/>
      </c>
      <c r="BB297" s="445"/>
      <c r="BC297" s="563" t="str">
        <f t="shared" ref="BC297:CG313" si="147">IF(BC$10=$BA297,IF($AB297="","","Complaint: "&amp;$AB297)&amp;CHAR(10)&amp;IF($AC297="","","Action Taken: "&amp;$AC297),"")</f>
        <v/>
      </c>
      <c r="BD297" s="563" t="str">
        <f t="shared" si="147"/>
        <v/>
      </c>
      <c r="BE297" s="563" t="str">
        <f t="shared" si="147"/>
        <v/>
      </c>
      <c r="BF297" s="563" t="str">
        <f t="shared" si="147"/>
        <v/>
      </c>
      <c r="BG297" s="563" t="str">
        <f t="shared" si="147"/>
        <v/>
      </c>
      <c r="BH297" s="563" t="str">
        <f t="shared" si="147"/>
        <v/>
      </c>
      <c r="BI297" s="563" t="str">
        <f t="shared" si="147"/>
        <v/>
      </c>
      <c r="BJ297" s="563" t="str">
        <f t="shared" si="147"/>
        <v/>
      </c>
      <c r="BK297" s="563" t="str">
        <f t="shared" si="147"/>
        <v/>
      </c>
      <c r="BL297" s="563" t="str">
        <f t="shared" si="147"/>
        <v/>
      </c>
      <c r="BM297" s="563" t="str">
        <f t="shared" si="147"/>
        <v/>
      </c>
      <c r="BN297" s="563" t="str">
        <f t="shared" si="140"/>
        <v/>
      </c>
      <c r="BO297" s="563" t="str">
        <f t="shared" si="140"/>
        <v/>
      </c>
      <c r="BP297" s="563" t="str">
        <f t="shared" si="140"/>
        <v/>
      </c>
      <c r="BQ297" s="563" t="str">
        <f t="shared" si="140"/>
        <v/>
      </c>
      <c r="BR297" s="563" t="str">
        <f t="shared" si="141"/>
        <v/>
      </c>
      <c r="BS297" s="563" t="str">
        <f t="shared" si="141"/>
        <v/>
      </c>
      <c r="BT297" s="563" t="str">
        <f t="shared" si="141"/>
        <v/>
      </c>
      <c r="BU297" s="563" t="str">
        <f t="shared" si="141"/>
        <v/>
      </c>
      <c r="BV297" s="563" t="str">
        <f t="shared" si="142"/>
        <v/>
      </c>
      <c r="BW297" s="563" t="str">
        <f t="shared" si="142"/>
        <v/>
      </c>
      <c r="BX297" s="563" t="str">
        <f t="shared" si="142"/>
        <v/>
      </c>
      <c r="BY297" s="563" t="str">
        <f t="shared" si="142"/>
        <v/>
      </c>
      <c r="BZ297" s="563" t="str">
        <f t="shared" si="143"/>
        <v/>
      </c>
      <c r="CA297" s="563" t="str">
        <f t="shared" si="143"/>
        <v/>
      </c>
      <c r="CB297" s="563" t="str">
        <f t="shared" si="143"/>
        <v/>
      </c>
      <c r="CC297" s="563" t="str">
        <f t="shared" si="143"/>
        <v/>
      </c>
      <c r="CD297" s="563" t="str">
        <f t="shared" si="136"/>
        <v/>
      </c>
      <c r="CE297" s="563" t="str">
        <f t="shared" si="136"/>
        <v/>
      </c>
      <c r="CF297" s="563" t="str">
        <f t="shared" si="122"/>
        <v/>
      </c>
      <c r="CG297" s="563" t="str">
        <f t="shared" si="147"/>
        <v/>
      </c>
      <c r="CH297" s="445"/>
      <c r="CI297" s="563" t="str">
        <f t="shared" si="118"/>
        <v/>
      </c>
      <c r="CJ297" s="563" t="str">
        <f t="shared" si="120"/>
        <v/>
      </c>
      <c r="CK297" s="563" t="str">
        <f t="shared" si="120"/>
        <v/>
      </c>
      <c r="CL297" s="563" t="str">
        <f t="shared" si="120"/>
        <v xml:space="preserve">
</v>
      </c>
      <c r="CM297" s="563" t="str">
        <f t="shared" si="120"/>
        <v xml:space="preserve">
</v>
      </c>
      <c r="CN297" s="563" t="str">
        <f t="shared" si="120"/>
        <v xml:space="preserve">
</v>
      </c>
      <c r="CO297" s="444"/>
      <c r="CP297" s="444"/>
      <c r="CQ297" s="444"/>
      <c r="CR297" s="444"/>
      <c r="CS297" s="444"/>
      <c r="CT297" s="444"/>
      <c r="CU297" s="444"/>
      <c r="CV297" s="444"/>
      <c r="CW297" s="444"/>
      <c r="CX297" s="444"/>
      <c r="CY297" s="444"/>
      <c r="CZ297" s="444"/>
      <c r="DA297" s="444"/>
      <c r="DB297" s="444"/>
      <c r="DC297" s="444"/>
      <c r="DD297" s="444"/>
      <c r="DE297" s="444"/>
      <c r="DF297" s="444"/>
      <c r="DG297" s="444"/>
      <c r="DH297" s="444"/>
      <c r="DI297" s="444"/>
      <c r="DJ297" s="444"/>
      <c r="DK297" s="444"/>
      <c r="DL297" s="444"/>
      <c r="DM297" s="444"/>
      <c r="DN297" s="444"/>
      <c r="DO297" s="444"/>
      <c r="DP297" s="444"/>
      <c r="DQ297" s="444"/>
      <c r="DR297" s="444"/>
      <c r="DS297" s="444"/>
      <c r="DT297" s="444"/>
      <c r="DU297" s="444"/>
      <c r="DV297" s="444"/>
      <c r="DW297" s="444"/>
      <c r="DX297" s="444"/>
      <c r="DY297" s="444"/>
      <c r="DZ297" s="444"/>
      <c r="EA297" s="444"/>
      <c r="EB297" s="444"/>
      <c r="EC297" s="444"/>
      <c r="ED297" s="444"/>
      <c r="EE297" s="444"/>
      <c r="EF297" s="444"/>
      <c r="EG297" s="444"/>
      <c r="EH297" s="444"/>
      <c r="EI297" s="444"/>
      <c r="EJ297" s="444"/>
      <c r="EK297" s="444"/>
      <c r="EL297" s="444"/>
      <c r="EM297" s="444"/>
      <c r="EN297" s="444"/>
      <c r="EO297" s="444"/>
      <c r="EP297" s="444"/>
      <c r="EQ297" s="444"/>
      <c r="ER297" s="444"/>
      <c r="ES297" s="444"/>
      <c r="ET297" s="444"/>
      <c r="EU297" s="444"/>
      <c r="EV297" s="444"/>
      <c r="EW297" s="444"/>
      <c r="EX297" s="444"/>
      <c r="EY297" s="444"/>
      <c r="EZ297" s="444"/>
      <c r="FA297" s="444"/>
      <c r="FB297" s="444"/>
    </row>
    <row r="298" spans="1:158" s="434" customFormat="1" ht="55.2" hidden="1" customHeight="1">
      <c r="A298" s="659"/>
      <c r="B298" s="520"/>
      <c r="C298" s="520"/>
      <c r="D298" s="519"/>
      <c r="E298" s="520"/>
      <c r="F298" s="520"/>
      <c r="G298" s="520"/>
      <c r="H298" s="520"/>
      <c r="I298" s="520"/>
      <c r="J298" s="520"/>
      <c r="K298" s="520"/>
      <c r="L298" s="520"/>
      <c r="M298" s="520"/>
      <c r="N298" s="520"/>
      <c r="O298" s="520"/>
      <c r="P298" s="520"/>
      <c r="Q298" s="520"/>
      <c r="R298" s="520"/>
      <c r="S298" s="520"/>
      <c r="T298" s="520"/>
      <c r="U298" s="520"/>
      <c r="V298" s="520"/>
      <c r="W298" s="520"/>
      <c r="X298" s="520"/>
      <c r="Y298" s="520"/>
      <c r="Z298" s="520"/>
      <c r="AA298" s="520"/>
      <c r="AB298" s="520"/>
      <c r="AC298" s="520"/>
      <c r="AD298" s="432"/>
      <c r="AE298" s="431"/>
      <c r="AF298" s="433"/>
      <c r="AG298" s="557" t="str">
        <f t="shared" si="123"/>
        <v/>
      </c>
      <c r="AH298" s="558" t="str">
        <f t="shared" si="124"/>
        <v/>
      </c>
      <c r="AI298" s="558" t="str">
        <f t="shared" si="125"/>
        <v/>
      </c>
      <c r="AJ298" s="558" t="str">
        <f t="shared" si="126"/>
        <v/>
      </c>
      <c r="AK298" s="558" t="str">
        <f t="shared" si="127"/>
        <v/>
      </c>
      <c r="AL298" s="558" t="str">
        <f t="shared" si="128"/>
        <v/>
      </c>
      <c r="AM298" s="558" t="str">
        <f t="shared" si="129"/>
        <v/>
      </c>
      <c r="AN298" s="558" t="str">
        <f t="shared" si="130"/>
        <v/>
      </c>
      <c r="AO298" s="557" t="str">
        <f t="shared" si="131"/>
        <v/>
      </c>
      <c r="AP298" s="557" t="str">
        <f t="shared" si="132"/>
        <v/>
      </c>
      <c r="AQ298" s="445"/>
      <c r="AR298" s="559" t="str">
        <f t="shared" si="133"/>
        <v/>
      </c>
      <c r="AS298" s="560" t="str">
        <f t="shared" si="146"/>
        <v/>
      </c>
      <c r="AT298" s="561" t="str">
        <f t="shared" si="134"/>
        <v/>
      </c>
      <c r="AU298" s="561" t="str">
        <f t="shared" si="135"/>
        <v/>
      </c>
      <c r="AV298" s="444"/>
      <c r="AW298" s="558" t="str">
        <f t="shared" si="137"/>
        <v/>
      </c>
      <c r="AX298" s="557" t="str">
        <f t="shared" si="138"/>
        <v/>
      </c>
      <c r="AY298" s="557" t="str">
        <f t="shared" si="139"/>
        <v/>
      </c>
      <c r="AZ298" s="444"/>
      <c r="BA298" s="562" t="str">
        <f t="shared" si="144"/>
        <v/>
      </c>
      <c r="BB298" s="445"/>
      <c r="BC298" s="563" t="str">
        <f t="shared" si="147"/>
        <v/>
      </c>
      <c r="BD298" s="563" t="str">
        <f t="shared" si="147"/>
        <v/>
      </c>
      <c r="BE298" s="563" t="str">
        <f t="shared" si="147"/>
        <v/>
      </c>
      <c r="BF298" s="563" t="str">
        <f t="shared" si="147"/>
        <v/>
      </c>
      <c r="BG298" s="563" t="str">
        <f t="shared" si="147"/>
        <v/>
      </c>
      <c r="BH298" s="563" t="str">
        <f t="shared" si="147"/>
        <v/>
      </c>
      <c r="BI298" s="563" t="str">
        <f t="shared" si="147"/>
        <v/>
      </c>
      <c r="BJ298" s="563" t="str">
        <f t="shared" si="147"/>
        <v/>
      </c>
      <c r="BK298" s="563" t="str">
        <f t="shared" si="147"/>
        <v/>
      </c>
      <c r="BL298" s="563" t="str">
        <f t="shared" si="147"/>
        <v/>
      </c>
      <c r="BM298" s="563" t="str">
        <f t="shared" si="147"/>
        <v/>
      </c>
      <c r="BN298" s="563" t="str">
        <f t="shared" si="140"/>
        <v/>
      </c>
      <c r="BO298" s="563" t="str">
        <f t="shared" si="140"/>
        <v/>
      </c>
      <c r="BP298" s="563" t="str">
        <f t="shared" si="140"/>
        <v/>
      </c>
      <c r="BQ298" s="563" t="str">
        <f t="shared" si="140"/>
        <v/>
      </c>
      <c r="BR298" s="563" t="str">
        <f t="shared" si="141"/>
        <v/>
      </c>
      <c r="BS298" s="563" t="str">
        <f t="shared" si="141"/>
        <v/>
      </c>
      <c r="BT298" s="563" t="str">
        <f t="shared" si="141"/>
        <v/>
      </c>
      <c r="BU298" s="563" t="str">
        <f t="shared" si="141"/>
        <v/>
      </c>
      <c r="BV298" s="563" t="str">
        <f t="shared" si="142"/>
        <v/>
      </c>
      <c r="BW298" s="563" t="str">
        <f t="shared" si="142"/>
        <v/>
      </c>
      <c r="BX298" s="563" t="str">
        <f t="shared" si="142"/>
        <v/>
      </c>
      <c r="BY298" s="563" t="str">
        <f t="shared" si="142"/>
        <v/>
      </c>
      <c r="BZ298" s="563" t="str">
        <f t="shared" si="143"/>
        <v/>
      </c>
      <c r="CA298" s="563" t="str">
        <f t="shared" si="143"/>
        <v/>
      </c>
      <c r="CB298" s="563" t="str">
        <f t="shared" si="143"/>
        <v/>
      </c>
      <c r="CC298" s="563" t="str">
        <f t="shared" si="143"/>
        <v/>
      </c>
      <c r="CD298" s="563" t="str">
        <f t="shared" si="136"/>
        <v/>
      </c>
      <c r="CE298" s="563" t="str">
        <f t="shared" si="136"/>
        <v/>
      </c>
      <c r="CF298" s="563" t="str">
        <f t="shared" si="122"/>
        <v/>
      </c>
      <c r="CG298" s="563" t="str">
        <f t="shared" si="147"/>
        <v/>
      </c>
      <c r="CH298" s="445"/>
      <c r="CI298" s="563" t="str">
        <f t="shared" si="118"/>
        <v/>
      </c>
      <c r="CJ298" s="563" t="str">
        <f t="shared" si="120"/>
        <v/>
      </c>
      <c r="CK298" s="563" t="str">
        <f t="shared" si="120"/>
        <v/>
      </c>
      <c r="CL298" s="563" t="str">
        <f t="shared" si="120"/>
        <v xml:space="preserve">
</v>
      </c>
      <c r="CM298" s="563" t="str">
        <f t="shared" si="120"/>
        <v xml:space="preserve">
</v>
      </c>
      <c r="CN298" s="563" t="str">
        <f t="shared" si="120"/>
        <v xml:space="preserve">
</v>
      </c>
      <c r="CO298" s="445"/>
      <c r="CP298" s="445"/>
      <c r="CQ298" s="445"/>
      <c r="CR298" s="445"/>
      <c r="CS298" s="445"/>
      <c r="CT298" s="445"/>
      <c r="CU298" s="445"/>
      <c r="CV298" s="445"/>
      <c r="CW298" s="445"/>
      <c r="CX298" s="445"/>
      <c r="CY298" s="445"/>
      <c r="CZ298" s="445"/>
      <c r="DA298" s="445"/>
      <c r="DB298" s="445"/>
      <c r="DC298" s="445"/>
      <c r="DD298" s="445"/>
      <c r="DE298" s="445"/>
      <c r="DF298" s="445"/>
      <c r="DG298" s="445"/>
      <c r="DH298" s="445"/>
      <c r="DI298" s="445"/>
      <c r="DJ298" s="445"/>
      <c r="DK298" s="445"/>
      <c r="DL298" s="445"/>
      <c r="DM298" s="445"/>
      <c r="DN298" s="445"/>
      <c r="DO298" s="445"/>
      <c r="DP298" s="445"/>
      <c r="DQ298" s="445"/>
      <c r="DR298" s="445"/>
      <c r="DS298" s="445"/>
      <c r="DT298" s="445"/>
      <c r="DU298" s="445"/>
      <c r="DV298" s="445"/>
      <c r="DW298" s="445"/>
      <c r="DX298" s="445"/>
      <c r="DY298" s="445"/>
      <c r="DZ298" s="445"/>
      <c r="EA298" s="445"/>
      <c r="EB298" s="445"/>
      <c r="EC298" s="445"/>
      <c r="ED298" s="445"/>
      <c r="EE298" s="445"/>
      <c r="EF298" s="445"/>
      <c r="EG298" s="445"/>
      <c r="EH298" s="445"/>
      <c r="EI298" s="445"/>
      <c r="EJ298" s="445"/>
      <c r="EK298" s="445"/>
      <c r="EL298" s="445"/>
      <c r="EM298" s="445"/>
      <c r="EN298" s="445"/>
      <c r="EO298" s="445"/>
      <c r="EP298" s="445"/>
      <c r="EQ298" s="445"/>
      <c r="ER298" s="445"/>
      <c r="ES298" s="445"/>
      <c r="ET298" s="445"/>
      <c r="EU298" s="445"/>
      <c r="EV298" s="445"/>
      <c r="EW298" s="445"/>
      <c r="EX298" s="445"/>
      <c r="EY298" s="445"/>
      <c r="EZ298" s="445"/>
      <c r="FA298" s="445"/>
      <c r="FB298" s="445"/>
    </row>
    <row r="299" spans="1:158" s="434" customFormat="1" ht="55.2" hidden="1" customHeight="1">
      <c r="A299" s="659"/>
      <c r="B299" s="520"/>
      <c r="C299" s="520"/>
      <c r="D299" s="519"/>
      <c r="E299" s="520"/>
      <c r="F299" s="520"/>
      <c r="G299" s="520"/>
      <c r="H299" s="520"/>
      <c r="I299" s="520"/>
      <c r="J299" s="520"/>
      <c r="K299" s="520"/>
      <c r="L299" s="520"/>
      <c r="M299" s="520"/>
      <c r="N299" s="520"/>
      <c r="O299" s="520"/>
      <c r="P299" s="520"/>
      <c r="Q299" s="520"/>
      <c r="R299" s="520"/>
      <c r="S299" s="520"/>
      <c r="T299" s="520"/>
      <c r="U299" s="520"/>
      <c r="V299" s="520"/>
      <c r="W299" s="520"/>
      <c r="X299" s="520"/>
      <c r="Y299" s="520"/>
      <c r="Z299" s="520"/>
      <c r="AA299" s="520"/>
      <c r="AB299" s="520"/>
      <c r="AC299" s="520"/>
      <c r="AD299" s="432"/>
      <c r="AE299" s="431"/>
      <c r="AF299" s="433"/>
      <c r="AG299" s="557" t="str">
        <f t="shared" si="123"/>
        <v/>
      </c>
      <c r="AH299" s="558" t="str">
        <f t="shared" si="124"/>
        <v/>
      </c>
      <c r="AI299" s="558" t="str">
        <f t="shared" si="125"/>
        <v/>
      </c>
      <c r="AJ299" s="558" t="str">
        <f t="shared" si="126"/>
        <v/>
      </c>
      <c r="AK299" s="558" t="str">
        <f t="shared" si="127"/>
        <v/>
      </c>
      <c r="AL299" s="558" t="str">
        <f t="shared" si="128"/>
        <v/>
      </c>
      <c r="AM299" s="558" t="str">
        <f t="shared" si="129"/>
        <v/>
      </c>
      <c r="AN299" s="558" t="str">
        <f t="shared" si="130"/>
        <v/>
      </c>
      <c r="AO299" s="557" t="str">
        <f t="shared" si="131"/>
        <v/>
      </c>
      <c r="AP299" s="557" t="str">
        <f t="shared" si="132"/>
        <v/>
      </c>
      <c r="AQ299" s="445"/>
      <c r="AR299" s="559" t="str">
        <f t="shared" si="133"/>
        <v/>
      </c>
      <c r="AS299" s="560" t="str">
        <f t="shared" si="146"/>
        <v/>
      </c>
      <c r="AT299" s="561" t="str">
        <f t="shared" si="134"/>
        <v/>
      </c>
      <c r="AU299" s="561" t="str">
        <f t="shared" si="135"/>
        <v/>
      </c>
      <c r="AV299" s="444"/>
      <c r="AW299" s="558" t="str">
        <f t="shared" si="137"/>
        <v/>
      </c>
      <c r="AX299" s="557" t="str">
        <f t="shared" si="138"/>
        <v/>
      </c>
      <c r="AY299" s="557" t="str">
        <f t="shared" si="139"/>
        <v/>
      </c>
      <c r="AZ299" s="444"/>
      <c r="BA299" s="562" t="str">
        <f t="shared" si="144"/>
        <v/>
      </c>
      <c r="BB299" s="445"/>
      <c r="BC299" s="563" t="str">
        <f t="shared" si="147"/>
        <v/>
      </c>
      <c r="BD299" s="563" t="str">
        <f t="shared" si="147"/>
        <v/>
      </c>
      <c r="BE299" s="563" t="str">
        <f t="shared" si="147"/>
        <v/>
      </c>
      <c r="BF299" s="563" t="str">
        <f t="shared" si="147"/>
        <v/>
      </c>
      <c r="BG299" s="563" t="str">
        <f t="shared" si="147"/>
        <v/>
      </c>
      <c r="BH299" s="563" t="str">
        <f t="shared" si="147"/>
        <v/>
      </c>
      <c r="BI299" s="563" t="str">
        <f t="shared" si="147"/>
        <v/>
      </c>
      <c r="BJ299" s="563" t="str">
        <f t="shared" si="147"/>
        <v/>
      </c>
      <c r="BK299" s="563" t="str">
        <f t="shared" si="147"/>
        <v/>
      </c>
      <c r="BL299" s="563" t="str">
        <f t="shared" si="147"/>
        <v/>
      </c>
      <c r="BM299" s="563" t="str">
        <f t="shared" si="147"/>
        <v/>
      </c>
      <c r="BN299" s="563" t="str">
        <f t="shared" si="140"/>
        <v/>
      </c>
      <c r="BO299" s="563" t="str">
        <f t="shared" si="140"/>
        <v/>
      </c>
      <c r="BP299" s="563" t="str">
        <f t="shared" si="140"/>
        <v/>
      </c>
      <c r="BQ299" s="563" t="str">
        <f t="shared" si="140"/>
        <v/>
      </c>
      <c r="BR299" s="563" t="str">
        <f t="shared" si="141"/>
        <v/>
      </c>
      <c r="BS299" s="563" t="str">
        <f t="shared" si="141"/>
        <v/>
      </c>
      <c r="BT299" s="563" t="str">
        <f t="shared" si="141"/>
        <v/>
      </c>
      <c r="BU299" s="563" t="str">
        <f t="shared" si="141"/>
        <v/>
      </c>
      <c r="BV299" s="563" t="str">
        <f t="shared" si="142"/>
        <v/>
      </c>
      <c r="BW299" s="563" t="str">
        <f t="shared" si="142"/>
        <v/>
      </c>
      <c r="BX299" s="563" t="str">
        <f t="shared" si="142"/>
        <v/>
      </c>
      <c r="BY299" s="563" t="str">
        <f t="shared" si="142"/>
        <v/>
      </c>
      <c r="BZ299" s="563" t="str">
        <f t="shared" si="143"/>
        <v/>
      </c>
      <c r="CA299" s="563" t="str">
        <f t="shared" si="143"/>
        <v/>
      </c>
      <c r="CB299" s="563" t="str">
        <f t="shared" si="143"/>
        <v/>
      </c>
      <c r="CC299" s="563" t="str">
        <f t="shared" si="143"/>
        <v/>
      </c>
      <c r="CD299" s="563" t="str">
        <f t="shared" si="136"/>
        <v/>
      </c>
      <c r="CE299" s="563" t="str">
        <f t="shared" si="136"/>
        <v/>
      </c>
      <c r="CF299" s="563" t="str">
        <f t="shared" si="122"/>
        <v/>
      </c>
      <c r="CG299" s="563" t="str">
        <f t="shared" si="147"/>
        <v/>
      </c>
      <c r="CH299" s="445"/>
      <c r="CI299" s="563" t="str">
        <f t="shared" si="118"/>
        <v/>
      </c>
      <c r="CJ299" s="563" t="str">
        <f t="shared" si="120"/>
        <v/>
      </c>
      <c r="CK299" s="563" t="str">
        <f t="shared" si="120"/>
        <v/>
      </c>
      <c r="CL299" s="563" t="str">
        <f t="shared" si="120"/>
        <v xml:space="preserve">
</v>
      </c>
      <c r="CM299" s="563" t="str">
        <f t="shared" si="120"/>
        <v xml:space="preserve">
</v>
      </c>
      <c r="CN299" s="563" t="str">
        <f t="shared" si="120"/>
        <v xml:space="preserve">
</v>
      </c>
      <c r="CO299" s="445"/>
      <c r="CP299" s="445"/>
      <c r="CQ299" s="445"/>
      <c r="CR299" s="445"/>
      <c r="CS299" s="445"/>
      <c r="CT299" s="445"/>
      <c r="CU299" s="445"/>
      <c r="CV299" s="445"/>
      <c r="CW299" s="445"/>
      <c r="CX299" s="445"/>
      <c r="CY299" s="445"/>
      <c r="CZ299" s="445"/>
      <c r="DA299" s="445"/>
      <c r="DB299" s="445"/>
      <c r="DC299" s="445"/>
      <c r="DD299" s="445"/>
      <c r="DE299" s="445"/>
      <c r="DF299" s="445"/>
      <c r="DG299" s="445"/>
      <c r="DH299" s="445"/>
      <c r="DI299" s="445"/>
      <c r="DJ299" s="445"/>
      <c r="DK299" s="445"/>
      <c r="DL299" s="445"/>
      <c r="DM299" s="445"/>
      <c r="DN299" s="445"/>
      <c r="DO299" s="445"/>
      <c r="DP299" s="445"/>
      <c r="DQ299" s="445"/>
      <c r="DR299" s="445"/>
      <c r="DS299" s="445"/>
      <c r="DT299" s="445"/>
      <c r="DU299" s="445"/>
      <c r="DV299" s="445"/>
      <c r="DW299" s="445"/>
      <c r="DX299" s="445"/>
      <c r="DY299" s="445"/>
      <c r="DZ299" s="445"/>
      <c r="EA299" s="445"/>
      <c r="EB299" s="445"/>
      <c r="EC299" s="445"/>
      <c r="ED299" s="445"/>
      <c r="EE299" s="445"/>
      <c r="EF299" s="445"/>
      <c r="EG299" s="445"/>
      <c r="EH299" s="445"/>
      <c r="EI299" s="445"/>
      <c r="EJ299" s="445"/>
      <c r="EK299" s="445"/>
      <c r="EL299" s="445"/>
      <c r="EM299" s="445"/>
      <c r="EN299" s="445"/>
      <c r="EO299" s="445"/>
      <c r="EP299" s="445"/>
      <c r="EQ299" s="445"/>
      <c r="ER299" s="445"/>
      <c r="ES299" s="445"/>
      <c r="ET299" s="445"/>
      <c r="EU299" s="445"/>
      <c r="EV299" s="445"/>
      <c r="EW299" s="445"/>
      <c r="EX299" s="445"/>
      <c r="EY299" s="445"/>
      <c r="EZ299" s="445"/>
      <c r="FA299" s="445"/>
      <c r="FB299" s="445"/>
    </row>
    <row r="300" spans="1:158" s="434" customFormat="1" ht="55.2" hidden="1" customHeight="1">
      <c r="A300" s="659"/>
      <c r="B300" s="520"/>
      <c r="C300" s="520"/>
      <c r="D300" s="519"/>
      <c r="E300" s="520"/>
      <c r="F300" s="520"/>
      <c r="G300" s="520"/>
      <c r="H300" s="520"/>
      <c r="I300" s="520"/>
      <c r="J300" s="520"/>
      <c r="K300" s="520"/>
      <c r="L300" s="520"/>
      <c r="M300" s="520"/>
      <c r="N300" s="520"/>
      <c r="O300" s="520"/>
      <c r="P300" s="520"/>
      <c r="Q300" s="520"/>
      <c r="R300" s="520"/>
      <c r="S300" s="520"/>
      <c r="T300" s="520"/>
      <c r="U300" s="520"/>
      <c r="V300" s="520"/>
      <c r="W300" s="520"/>
      <c r="X300" s="520"/>
      <c r="Y300" s="520"/>
      <c r="Z300" s="520"/>
      <c r="AA300" s="520"/>
      <c r="AB300" s="520"/>
      <c r="AC300" s="520"/>
      <c r="AD300" s="432"/>
      <c r="AE300" s="431"/>
      <c r="AF300" s="433"/>
      <c r="AG300" s="557" t="str">
        <f t="shared" si="123"/>
        <v/>
      </c>
      <c r="AH300" s="558" t="str">
        <f t="shared" si="124"/>
        <v/>
      </c>
      <c r="AI300" s="558" t="str">
        <f t="shared" si="125"/>
        <v/>
      </c>
      <c r="AJ300" s="558" t="str">
        <f t="shared" si="126"/>
        <v/>
      </c>
      <c r="AK300" s="558" t="str">
        <f t="shared" si="127"/>
        <v/>
      </c>
      <c r="AL300" s="558" t="str">
        <f t="shared" si="128"/>
        <v/>
      </c>
      <c r="AM300" s="558" t="str">
        <f t="shared" si="129"/>
        <v/>
      </c>
      <c r="AN300" s="558" t="str">
        <f t="shared" si="130"/>
        <v/>
      </c>
      <c r="AO300" s="557" t="str">
        <f t="shared" si="131"/>
        <v/>
      </c>
      <c r="AP300" s="557" t="str">
        <f t="shared" si="132"/>
        <v/>
      </c>
      <c r="AQ300" s="445"/>
      <c r="AR300" s="559" t="str">
        <f t="shared" si="133"/>
        <v/>
      </c>
      <c r="AS300" s="560" t="str">
        <f t="shared" si="146"/>
        <v/>
      </c>
      <c r="AT300" s="561" t="str">
        <f t="shared" si="134"/>
        <v/>
      </c>
      <c r="AU300" s="561" t="str">
        <f t="shared" si="135"/>
        <v/>
      </c>
      <c r="AV300" s="444"/>
      <c r="AW300" s="558" t="str">
        <f t="shared" si="137"/>
        <v/>
      </c>
      <c r="AX300" s="557" t="str">
        <f t="shared" si="138"/>
        <v/>
      </c>
      <c r="AY300" s="557" t="str">
        <f t="shared" si="139"/>
        <v/>
      </c>
      <c r="AZ300" s="444"/>
      <c r="BA300" s="562" t="str">
        <f t="shared" si="144"/>
        <v/>
      </c>
      <c r="BB300" s="445"/>
      <c r="BC300" s="563" t="str">
        <f t="shared" si="147"/>
        <v/>
      </c>
      <c r="BD300" s="563" t="str">
        <f t="shared" si="147"/>
        <v/>
      </c>
      <c r="BE300" s="563" t="str">
        <f t="shared" si="147"/>
        <v/>
      </c>
      <c r="BF300" s="563" t="str">
        <f t="shared" si="147"/>
        <v/>
      </c>
      <c r="BG300" s="563" t="str">
        <f t="shared" si="147"/>
        <v/>
      </c>
      <c r="BH300" s="563" t="str">
        <f t="shared" si="147"/>
        <v/>
      </c>
      <c r="BI300" s="563" t="str">
        <f t="shared" si="147"/>
        <v/>
      </c>
      <c r="BJ300" s="563" t="str">
        <f t="shared" si="147"/>
        <v/>
      </c>
      <c r="BK300" s="563" t="str">
        <f t="shared" si="147"/>
        <v/>
      </c>
      <c r="BL300" s="563" t="str">
        <f t="shared" si="147"/>
        <v/>
      </c>
      <c r="BM300" s="563" t="str">
        <f t="shared" si="147"/>
        <v/>
      </c>
      <c r="BN300" s="563" t="str">
        <f t="shared" si="140"/>
        <v/>
      </c>
      <c r="BO300" s="563" t="str">
        <f t="shared" si="140"/>
        <v/>
      </c>
      <c r="BP300" s="563" t="str">
        <f t="shared" si="140"/>
        <v/>
      </c>
      <c r="BQ300" s="563" t="str">
        <f t="shared" si="140"/>
        <v/>
      </c>
      <c r="BR300" s="563" t="str">
        <f t="shared" si="141"/>
        <v/>
      </c>
      <c r="BS300" s="563" t="str">
        <f t="shared" si="141"/>
        <v/>
      </c>
      <c r="BT300" s="563" t="str">
        <f t="shared" si="141"/>
        <v/>
      </c>
      <c r="BU300" s="563" t="str">
        <f t="shared" si="141"/>
        <v/>
      </c>
      <c r="BV300" s="563" t="str">
        <f t="shared" si="142"/>
        <v/>
      </c>
      <c r="BW300" s="563" t="str">
        <f t="shared" si="142"/>
        <v/>
      </c>
      <c r="BX300" s="563" t="str">
        <f t="shared" si="142"/>
        <v/>
      </c>
      <c r="BY300" s="563" t="str">
        <f t="shared" si="142"/>
        <v/>
      </c>
      <c r="BZ300" s="563" t="str">
        <f t="shared" si="143"/>
        <v/>
      </c>
      <c r="CA300" s="563" t="str">
        <f t="shared" si="143"/>
        <v/>
      </c>
      <c r="CB300" s="563" t="str">
        <f t="shared" si="143"/>
        <v/>
      </c>
      <c r="CC300" s="563" t="str">
        <f t="shared" si="143"/>
        <v/>
      </c>
      <c r="CD300" s="563" t="str">
        <f t="shared" si="136"/>
        <v/>
      </c>
      <c r="CE300" s="563" t="str">
        <f t="shared" si="136"/>
        <v/>
      </c>
      <c r="CF300" s="563" t="str">
        <f t="shared" si="122"/>
        <v/>
      </c>
      <c r="CG300" s="563" t="str">
        <f t="shared" si="147"/>
        <v/>
      </c>
      <c r="CH300" s="445"/>
      <c r="CI300" s="563" t="str">
        <f t="shared" ref="CI300:CI363" si="148">IF(CI$10=$BA300,IF($AB300="","","Complaint: "&amp;$AB300)&amp;CHAR(10)&amp;IF($AC300="","","Action Taken: "&amp;$AC300),"")</f>
        <v/>
      </c>
      <c r="CJ300" s="563" t="str">
        <f t="shared" si="120"/>
        <v/>
      </c>
      <c r="CK300" s="563" t="str">
        <f t="shared" si="120"/>
        <v/>
      </c>
      <c r="CL300" s="563" t="str">
        <f t="shared" si="120"/>
        <v xml:space="preserve">
</v>
      </c>
      <c r="CM300" s="563" t="str">
        <f t="shared" si="120"/>
        <v xml:space="preserve">
</v>
      </c>
      <c r="CN300" s="563" t="str">
        <f t="shared" si="120"/>
        <v xml:space="preserve">
</v>
      </c>
      <c r="CO300" s="445"/>
      <c r="CP300" s="445"/>
      <c r="CQ300" s="445"/>
      <c r="CR300" s="445"/>
      <c r="CS300" s="445"/>
      <c r="CT300" s="445"/>
      <c r="CU300" s="445"/>
      <c r="CV300" s="445"/>
      <c r="CW300" s="445"/>
      <c r="CX300" s="445"/>
      <c r="CY300" s="445"/>
      <c r="CZ300" s="445"/>
      <c r="DA300" s="445"/>
      <c r="DB300" s="445"/>
      <c r="DC300" s="445"/>
      <c r="DD300" s="445"/>
      <c r="DE300" s="445"/>
      <c r="DF300" s="445"/>
      <c r="DG300" s="445"/>
      <c r="DH300" s="445"/>
      <c r="DI300" s="445"/>
      <c r="DJ300" s="445"/>
      <c r="DK300" s="445"/>
      <c r="DL300" s="445"/>
      <c r="DM300" s="445"/>
      <c r="DN300" s="445"/>
      <c r="DO300" s="445"/>
      <c r="DP300" s="445"/>
      <c r="DQ300" s="445"/>
      <c r="DR300" s="445"/>
      <c r="DS300" s="445"/>
      <c r="DT300" s="445"/>
      <c r="DU300" s="445"/>
      <c r="DV300" s="445"/>
      <c r="DW300" s="445"/>
      <c r="DX300" s="445"/>
      <c r="DY300" s="445"/>
      <c r="DZ300" s="445"/>
      <c r="EA300" s="445"/>
      <c r="EB300" s="445"/>
      <c r="EC300" s="445"/>
      <c r="ED300" s="445"/>
      <c r="EE300" s="445"/>
      <c r="EF300" s="445"/>
      <c r="EG300" s="445"/>
      <c r="EH300" s="445"/>
      <c r="EI300" s="445"/>
      <c r="EJ300" s="445"/>
      <c r="EK300" s="445"/>
      <c r="EL300" s="445"/>
      <c r="EM300" s="445"/>
      <c r="EN300" s="445"/>
      <c r="EO300" s="445"/>
      <c r="EP300" s="445"/>
      <c r="EQ300" s="445"/>
      <c r="ER300" s="445"/>
      <c r="ES300" s="445"/>
      <c r="ET300" s="445"/>
      <c r="EU300" s="445"/>
      <c r="EV300" s="445"/>
      <c r="EW300" s="445"/>
      <c r="EX300" s="445"/>
      <c r="EY300" s="445"/>
      <c r="EZ300" s="445"/>
      <c r="FA300" s="445"/>
      <c r="FB300" s="445"/>
    </row>
    <row r="301" spans="1:158" s="463" customFormat="1" ht="55.2" hidden="1" customHeight="1">
      <c r="A301" s="659"/>
      <c r="B301" s="520"/>
      <c r="C301" s="520"/>
      <c r="D301" s="519"/>
      <c r="E301" s="520"/>
      <c r="F301" s="520"/>
      <c r="G301" s="520"/>
      <c r="H301" s="520"/>
      <c r="I301" s="520"/>
      <c r="J301" s="520"/>
      <c r="K301" s="520"/>
      <c r="L301" s="520"/>
      <c r="M301" s="520"/>
      <c r="N301" s="520"/>
      <c r="O301" s="520"/>
      <c r="P301" s="520"/>
      <c r="Q301" s="520"/>
      <c r="R301" s="520"/>
      <c r="S301" s="520"/>
      <c r="T301" s="520"/>
      <c r="U301" s="520"/>
      <c r="V301" s="520"/>
      <c r="W301" s="520"/>
      <c r="X301" s="520"/>
      <c r="Y301" s="520"/>
      <c r="Z301" s="520"/>
      <c r="AA301" s="520"/>
      <c r="AB301" s="520"/>
      <c r="AC301" s="520"/>
      <c r="AD301" s="432"/>
      <c r="AE301" s="431"/>
      <c r="AF301" s="433"/>
      <c r="AG301" s="557" t="str">
        <f t="shared" si="123"/>
        <v/>
      </c>
      <c r="AH301" s="558" t="str">
        <f t="shared" si="124"/>
        <v/>
      </c>
      <c r="AI301" s="558" t="str">
        <f t="shared" si="125"/>
        <v/>
      </c>
      <c r="AJ301" s="558" t="str">
        <f t="shared" si="126"/>
        <v/>
      </c>
      <c r="AK301" s="558" t="str">
        <f t="shared" si="127"/>
        <v/>
      </c>
      <c r="AL301" s="558" t="str">
        <f t="shared" si="128"/>
        <v/>
      </c>
      <c r="AM301" s="558" t="str">
        <f t="shared" si="129"/>
        <v/>
      </c>
      <c r="AN301" s="558" t="str">
        <f t="shared" si="130"/>
        <v/>
      </c>
      <c r="AO301" s="557" t="str">
        <f t="shared" si="131"/>
        <v/>
      </c>
      <c r="AP301" s="557" t="str">
        <f t="shared" si="132"/>
        <v/>
      </c>
      <c r="AQ301" s="445"/>
      <c r="AR301" s="559" t="str">
        <f t="shared" si="133"/>
        <v/>
      </c>
      <c r="AS301" s="560" t="str">
        <f t="shared" si="146"/>
        <v/>
      </c>
      <c r="AT301" s="561" t="str">
        <f t="shared" si="134"/>
        <v/>
      </c>
      <c r="AU301" s="561" t="str">
        <f t="shared" si="135"/>
        <v/>
      </c>
      <c r="AV301" s="444"/>
      <c r="AW301" s="558" t="str">
        <f t="shared" si="137"/>
        <v/>
      </c>
      <c r="AX301" s="557" t="str">
        <f t="shared" si="138"/>
        <v/>
      </c>
      <c r="AY301" s="557" t="str">
        <f t="shared" si="139"/>
        <v/>
      </c>
      <c r="AZ301" s="444"/>
      <c r="BA301" s="562" t="str">
        <f t="shared" si="144"/>
        <v/>
      </c>
      <c r="BB301" s="445"/>
      <c r="BC301" s="563" t="str">
        <f t="shared" si="147"/>
        <v/>
      </c>
      <c r="BD301" s="563" t="str">
        <f t="shared" si="147"/>
        <v/>
      </c>
      <c r="BE301" s="563" t="str">
        <f t="shared" si="147"/>
        <v/>
      </c>
      <c r="BF301" s="563" t="str">
        <f t="shared" si="147"/>
        <v/>
      </c>
      <c r="BG301" s="563" t="str">
        <f t="shared" si="147"/>
        <v/>
      </c>
      <c r="BH301" s="563" t="str">
        <f t="shared" si="147"/>
        <v/>
      </c>
      <c r="BI301" s="563" t="str">
        <f t="shared" si="147"/>
        <v/>
      </c>
      <c r="BJ301" s="563" t="str">
        <f t="shared" si="147"/>
        <v/>
      </c>
      <c r="BK301" s="563" t="str">
        <f t="shared" si="147"/>
        <v/>
      </c>
      <c r="BL301" s="563" t="str">
        <f t="shared" si="147"/>
        <v/>
      </c>
      <c r="BM301" s="563" t="str">
        <f t="shared" si="147"/>
        <v/>
      </c>
      <c r="BN301" s="563" t="str">
        <f t="shared" si="140"/>
        <v/>
      </c>
      <c r="BO301" s="563" t="str">
        <f t="shared" si="140"/>
        <v/>
      </c>
      <c r="BP301" s="563" t="str">
        <f t="shared" si="140"/>
        <v/>
      </c>
      <c r="BQ301" s="563" t="str">
        <f t="shared" si="140"/>
        <v/>
      </c>
      <c r="BR301" s="563" t="str">
        <f t="shared" si="141"/>
        <v/>
      </c>
      <c r="BS301" s="563" t="str">
        <f t="shared" si="141"/>
        <v/>
      </c>
      <c r="BT301" s="563" t="str">
        <f t="shared" si="141"/>
        <v/>
      </c>
      <c r="BU301" s="563" t="str">
        <f t="shared" si="141"/>
        <v/>
      </c>
      <c r="BV301" s="563" t="str">
        <f t="shared" si="142"/>
        <v/>
      </c>
      <c r="BW301" s="563" t="str">
        <f t="shared" si="142"/>
        <v/>
      </c>
      <c r="BX301" s="563" t="str">
        <f t="shared" si="142"/>
        <v/>
      </c>
      <c r="BY301" s="563" t="str">
        <f t="shared" si="142"/>
        <v/>
      </c>
      <c r="BZ301" s="563" t="str">
        <f t="shared" si="143"/>
        <v/>
      </c>
      <c r="CA301" s="563" t="str">
        <f t="shared" si="143"/>
        <v/>
      </c>
      <c r="CB301" s="563" t="str">
        <f t="shared" si="143"/>
        <v/>
      </c>
      <c r="CC301" s="563" t="str">
        <f t="shared" si="143"/>
        <v/>
      </c>
      <c r="CD301" s="563" t="str">
        <f t="shared" si="136"/>
        <v/>
      </c>
      <c r="CE301" s="563" t="str">
        <f t="shared" si="136"/>
        <v/>
      </c>
      <c r="CF301" s="563" t="str">
        <f t="shared" si="122"/>
        <v/>
      </c>
      <c r="CG301" s="563" t="str">
        <f t="shared" si="147"/>
        <v/>
      </c>
      <c r="CH301" s="445"/>
      <c r="CI301" s="563" t="str">
        <f t="shared" si="148"/>
        <v/>
      </c>
      <c r="CJ301" s="563" t="str">
        <f t="shared" si="120"/>
        <v/>
      </c>
      <c r="CK301" s="563" t="str">
        <f t="shared" si="120"/>
        <v/>
      </c>
      <c r="CL301" s="563" t="str">
        <f t="shared" si="120"/>
        <v xml:space="preserve">
</v>
      </c>
      <c r="CM301" s="563" t="str">
        <f t="shared" si="120"/>
        <v xml:space="preserve">
</v>
      </c>
      <c r="CN301" s="563" t="str">
        <f t="shared" si="120"/>
        <v xml:space="preserve">
</v>
      </c>
      <c r="CO301" s="444"/>
      <c r="CP301" s="444"/>
      <c r="CQ301" s="444"/>
      <c r="CR301" s="444"/>
      <c r="CS301" s="444"/>
      <c r="CT301" s="444"/>
      <c r="CU301" s="444"/>
      <c r="CV301" s="444"/>
      <c r="CW301" s="444"/>
      <c r="CX301" s="444"/>
      <c r="CY301" s="444"/>
      <c r="CZ301" s="444"/>
      <c r="DA301" s="444"/>
      <c r="DB301" s="444"/>
      <c r="DC301" s="444"/>
      <c r="DD301" s="444"/>
      <c r="DE301" s="444"/>
      <c r="DF301" s="444"/>
      <c r="DG301" s="444"/>
      <c r="DH301" s="444"/>
      <c r="DI301" s="444"/>
      <c r="DJ301" s="444"/>
      <c r="DK301" s="444"/>
      <c r="DL301" s="444"/>
      <c r="DM301" s="444"/>
      <c r="DN301" s="444"/>
      <c r="DO301" s="444"/>
      <c r="DP301" s="444"/>
      <c r="DQ301" s="444"/>
      <c r="DR301" s="444"/>
      <c r="DS301" s="444"/>
      <c r="DT301" s="444"/>
      <c r="DU301" s="444"/>
      <c r="DV301" s="444"/>
      <c r="DW301" s="444"/>
      <c r="DX301" s="444"/>
      <c r="DY301" s="444"/>
      <c r="DZ301" s="444"/>
      <c r="EA301" s="444"/>
      <c r="EB301" s="444"/>
      <c r="EC301" s="444"/>
      <c r="ED301" s="444"/>
      <c r="EE301" s="444"/>
      <c r="EF301" s="444"/>
      <c r="EG301" s="444"/>
      <c r="EH301" s="444"/>
      <c r="EI301" s="444"/>
      <c r="EJ301" s="444"/>
      <c r="EK301" s="444"/>
      <c r="EL301" s="444"/>
      <c r="EM301" s="444"/>
      <c r="EN301" s="444"/>
      <c r="EO301" s="444"/>
      <c r="EP301" s="444"/>
      <c r="EQ301" s="444"/>
      <c r="ER301" s="444"/>
      <c r="ES301" s="444"/>
      <c r="ET301" s="444"/>
      <c r="EU301" s="444"/>
      <c r="EV301" s="444"/>
      <c r="EW301" s="444"/>
      <c r="EX301" s="444"/>
      <c r="EY301" s="444"/>
      <c r="EZ301" s="444"/>
      <c r="FA301" s="444"/>
      <c r="FB301" s="444"/>
    </row>
    <row r="302" spans="1:158" s="463" customFormat="1" ht="55.2" hidden="1" customHeight="1">
      <c r="A302" s="659"/>
      <c r="B302" s="520"/>
      <c r="C302" s="520"/>
      <c r="D302" s="519"/>
      <c r="E302" s="520"/>
      <c r="F302" s="520"/>
      <c r="G302" s="520"/>
      <c r="H302" s="520"/>
      <c r="I302" s="520"/>
      <c r="J302" s="520"/>
      <c r="K302" s="520"/>
      <c r="L302" s="520"/>
      <c r="M302" s="520"/>
      <c r="N302" s="520"/>
      <c r="O302" s="520"/>
      <c r="P302" s="520"/>
      <c r="Q302" s="520"/>
      <c r="R302" s="520"/>
      <c r="S302" s="520"/>
      <c r="T302" s="520"/>
      <c r="U302" s="520"/>
      <c r="V302" s="520"/>
      <c r="W302" s="520"/>
      <c r="X302" s="520"/>
      <c r="Y302" s="520"/>
      <c r="Z302" s="520"/>
      <c r="AA302" s="520"/>
      <c r="AB302" s="520"/>
      <c r="AC302" s="520"/>
      <c r="AD302" s="432"/>
      <c r="AE302" s="431"/>
      <c r="AF302" s="433"/>
      <c r="AG302" s="557" t="str">
        <f t="shared" si="123"/>
        <v/>
      </c>
      <c r="AH302" s="558" t="str">
        <f t="shared" si="124"/>
        <v/>
      </c>
      <c r="AI302" s="558" t="str">
        <f t="shared" si="125"/>
        <v/>
      </c>
      <c r="AJ302" s="558" t="str">
        <f t="shared" si="126"/>
        <v/>
      </c>
      <c r="AK302" s="558" t="str">
        <f t="shared" si="127"/>
        <v/>
      </c>
      <c r="AL302" s="558" t="str">
        <f t="shared" si="128"/>
        <v/>
      </c>
      <c r="AM302" s="558" t="str">
        <f t="shared" si="129"/>
        <v/>
      </c>
      <c r="AN302" s="558" t="str">
        <f t="shared" si="130"/>
        <v/>
      </c>
      <c r="AO302" s="557" t="str">
        <f t="shared" si="131"/>
        <v/>
      </c>
      <c r="AP302" s="557" t="str">
        <f t="shared" si="132"/>
        <v/>
      </c>
      <c r="AQ302" s="445"/>
      <c r="AR302" s="559" t="str">
        <f t="shared" si="133"/>
        <v/>
      </c>
      <c r="AS302" s="560" t="str">
        <f t="shared" si="146"/>
        <v/>
      </c>
      <c r="AT302" s="561" t="str">
        <f t="shared" si="134"/>
        <v/>
      </c>
      <c r="AU302" s="561" t="str">
        <f t="shared" si="135"/>
        <v/>
      </c>
      <c r="AV302" s="444"/>
      <c r="AW302" s="558" t="str">
        <f t="shared" si="137"/>
        <v/>
      </c>
      <c r="AX302" s="557" t="str">
        <f t="shared" si="138"/>
        <v/>
      </c>
      <c r="AY302" s="557" t="str">
        <f t="shared" si="139"/>
        <v/>
      </c>
      <c r="AZ302" s="444"/>
      <c r="BA302" s="562" t="str">
        <f t="shared" si="144"/>
        <v/>
      </c>
      <c r="BB302" s="445"/>
      <c r="BC302" s="563" t="str">
        <f t="shared" si="147"/>
        <v/>
      </c>
      <c r="BD302" s="563" t="str">
        <f t="shared" si="147"/>
        <v/>
      </c>
      <c r="BE302" s="563" t="str">
        <f t="shared" si="147"/>
        <v/>
      </c>
      <c r="BF302" s="563" t="str">
        <f t="shared" si="147"/>
        <v/>
      </c>
      <c r="BG302" s="563" t="str">
        <f t="shared" si="147"/>
        <v/>
      </c>
      <c r="BH302" s="563" t="str">
        <f t="shared" si="147"/>
        <v/>
      </c>
      <c r="BI302" s="563" t="str">
        <f t="shared" si="147"/>
        <v/>
      </c>
      <c r="BJ302" s="563" t="str">
        <f t="shared" si="147"/>
        <v/>
      </c>
      <c r="BK302" s="563" t="str">
        <f t="shared" si="147"/>
        <v/>
      </c>
      <c r="BL302" s="563" t="str">
        <f t="shared" si="147"/>
        <v/>
      </c>
      <c r="BM302" s="563" t="str">
        <f t="shared" si="147"/>
        <v/>
      </c>
      <c r="BN302" s="563" t="str">
        <f t="shared" si="140"/>
        <v/>
      </c>
      <c r="BO302" s="563" t="str">
        <f t="shared" si="140"/>
        <v/>
      </c>
      <c r="BP302" s="563" t="str">
        <f t="shared" si="140"/>
        <v/>
      </c>
      <c r="BQ302" s="563" t="str">
        <f t="shared" si="140"/>
        <v/>
      </c>
      <c r="BR302" s="563" t="str">
        <f t="shared" si="141"/>
        <v/>
      </c>
      <c r="BS302" s="563" t="str">
        <f t="shared" si="141"/>
        <v/>
      </c>
      <c r="BT302" s="563" t="str">
        <f t="shared" si="141"/>
        <v/>
      </c>
      <c r="BU302" s="563" t="str">
        <f t="shared" si="141"/>
        <v/>
      </c>
      <c r="BV302" s="563" t="str">
        <f t="shared" si="142"/>
        <v/>
      </c>
      <c r="BW302" s="563" t="str">
        <f t="shared" si="142"/>
        <v/>
      </c>
      <c r="BX302" s="563" t="str">
        <f t="shared" si="142"/>
        <v/>
      </c>
      <c r="BY302" s="563" t="str">
        <f t="shared" si="142"/>
        <v/>
      </c>
      <c r="BZ302" s="563" t="str">
        <f t="shared" si="143"/>
        <v/>
      </c>
      <c r="CA302" s="563" t="str">
        <f t="shared" si="143"/>
        <v/>
      </c>
      <c r="CB302" s="563" t="str">
        <f t="shared" si="143"/>
        <v/>
      </c>
      <c r="CC302" s="563" t="str">
        <f t="shared" si="143"/>
        <v/>
      </c>
      <c r="CD302" s="563" t="str">
        <f t="shared" si="136"/>
        <v/>
      </c>
      <c r="CE302" s="563" t="str">
        <f t="shared" si="136"/>
        <v/>
      </c>
      <c r="CF302" s="563" t="str">
        <f t="shared" si="122"/>
        <v/>
      </c>
      <c r="CG302" s="563" t="str">
        <f t="shared" si="147"/>
        <v/>
      </c>
      <c r="CH302" s="445"/>
      <c r="CI302" s="563" t="str">
        <f t="shared" si="148"/>
        <v/>
      </c>
      <c r="CJ302" s="563" t="str">
        <f t="shared" si="120"/>
        <v/>
      </c>
      <c r="CK302" s="563" t="str">
        <f t="shared" si="120"/>
        <v/>
      </c>
      <c r="CL302" s="563" t="str">
        <f t="shared" si="120"/>
        <v xml:space="preserve">
</v>
      </c>
      <c r="CM302" s="563" t="str">
        <f t="shared" si="120"/>
        <v xml:space="preserve">
</v>
      </c>
      <c r="CN302" s="563" t="str">
        <f t="shared" si="120"/>
        <v xml:space="preserve">
</v>
      </c>
      <c r="CO302" s="444"/>
      <c r="CP302" s="444"/>
      <c r="CQ302" s="444"/>
      <c r="CR302" s="444"/>
      <c r="CS302" s="444"/>
      <c r="CT302" s="444"/>
      <c r="CU302" s="444"/>
      <c r="CV302" s="444"/>
      <c r="CW302" s="444"/>
      <c r="CX302" s="444"/>
      <c r="CY302" s="444"/>
      <c r="CZ302" s="444"/>
      <c r="DA302" s="444"/>
      <c r="DB302" s="444"/>
      <c r="DC302" s="444"/>
      <c r="DD302" s="444"/>
      <c r="DE302" s="444"/>
      <c r="DF302" s="444"/>
      <c r="DG302" s="444"/>
      <c r="DH302" s="444"/>
      <c r="DI302" s="444"/>
      <c r="DJ302" s="444"/>
      <c r="DK302" s="444"/>
      <c r="DL302" s="444"/>
      <c r="DM302" s="444"/>
      <c r="DN302" s="444"/>
      <c r="DO302" s="444"/>
      <c r="DP302" s="444"/>
      <c r="DQ302" s="444"/>
      <c r="DR302" s="444"/>
      <c r="DS302" s="444"/>
      <c r="DT302" s="444"/>
      <c r="DU302" s="444"/>
      <c r="DV302" s="444"/>
      <c r="DW302" s="444"/>
      <c r="DX302" s="444"/>
      <c r="DY302" s="444"/>
      <c r="DZ302" s="444"/>
      <c r="EA302" s="444"/>
      <c r="EB302" s="444"/>
      <c r="EC302" s="444"/>
      <c r="ED302" s="444"/>
      <c r="EE302" s="444"/>
      <c r="EF302" s="444"/>
      <c r="EG302" s="444"/>
      <c r="EH302" s="444"/>
      <c r="EI302" s="444"/>
      <c r="EJ302" s="444"/>
      <c r="EK302" s="444"/>
      <c r="EL302" s="444"/>
      <c r="EM302" s="444"/>
      <c r="EN302" s="444"/>
      <c r="EO302" s="444"/>
      <c r="EP302" s="444"/>
      <c r="EQ302" s="444"/>
      <c r="ER302" s="444"/>
      <c r="ES302" s="444"/>
      <c r="ET302" s="444"/>
      <c r="EU302" s="444"/>
      <c r="EV302" s="444"/>
      <c r="EW302" s="444"/>
      <c r="EX302" s="444"/>
      <c r="EY302" s="444"/>
      <c r="EZ302" s="444"/>
      <c r="FA302" s="444"/>
      <c r="FB302" s="444"/>
    </row>
    <row r="303" spans="1:158" s="434" customFormat="1" ht="55.2" hidden="1" customHeight="1">
      <c r="A303" s="659"/>
      <c r="B303" s="520"/>
      <c r="C303" s="520"/>
      <c r="D303" s="519"/>
      <c r="E303" s="520"/>
      <c r="F303" s="520"/>
      <c r="G303" s="520"/>
      <c r="H303" s="520"/>
      <c r="I303" s="520"/>
      <c r="J303" s="520"/>
      <c r="K303" s="520"/>
      <c r="L303" s="520"/>
      <c r="M303" s="520"/>
      <c r="N303" s="520"/>
      <c r="O303" s="520"/>
      <c r="P303" s="520"/>
      <c r="Q303" s="520"/>
      <c r="R303" s="520"/>
      <c r="S303" s="520"/>
      <c r="T303" s="520"/>
      <c r="U303" s="520"/>
      <c r="V303" s="520"/>
      <c r="W303" s="520"/>
      <c r="X303" s="520"/>
      <c r="Y303" s="520"/>
      <c r="Z303" s="520"/>
      <c r="AA303" s="520"/>
      <c r="AB303" s="520"/>
      <c r="AC303" s="520"/>
      <c r="AD303" s="432"/>
      <c r="AE303" s="431"/>
      <c r="AF303" s="433"/>
      <c r="AG303" s="557" t="str">
        <f t="shared" si="123"/>
        <v/>
      </c>
      <c r="AH303" s="558" t="str">
        <f t="shared" si="124"/>
        <v/>
      </c>
      <c r="AI303" s="558" t="str">
        <f t="shared" si="125"/>
        <v/>
      </c>
      <c r="AJ303" s="558" t="str">
        <f t="shared" si="126"/>
        <v/>
      </c>
      <c r="AK303" s="558" t="str">
        <f t="shared" si="127"/>
        <v/>
      </c>
      <c r="AL303" s="558" t="str">
        <f t="shared" si="128"/>
        <v/>
      </c>
      <c r="AM303" s="558" t="str">
        <f t="shared" si="129"/>
        <v/>
      </c>
      <c r="AN303" s="558" t="str">
        <f t="shared" si="130"/>
        <v/>
      </c>
      <c r="AO303" s="557" t="str">
        <f t="shared" si="131"/>
        <v/>
      </c>
      <c r="AP303" s="557" t="str">
        <f t="shared" si="132"/>
        <v/>
      </c>
      <c r="AQ303" s="445"/>
      <c r="AR303" s="559" t="str">
        <f t="shared" si="133"/>
        <v/>
      </c>
      <c r="AS303" s="560" t="str">
        <f t="shared" si="146"/>
        <v/>
      </c>
      <c r="AT303" s="561" t="str">
        <f t="shared" si="134"/>
        <v/>
      </c>
      <c r="AU303" s="561" t="str">
        <f t="shared" si="135"/>
        <v/>
      </c>
      <c r="AV303" s="444"/>
      <c r="AW303" s="558" t="str">
        <f t="shared" si="137"/>
        <v/>
      </c>
      <c r="AX303" s="557" t="str">
        <f t="shared" si="138"/>
        <v/>
      </c>
      <c r="AY303" s="557" t="str">
        <f t="shared" si="139"/>
        <v/>
      </c>
      <c r="AZ303" s="444"/>
      <c r="BA303" s="562" t="str">
        <f t="shared" si="144"/>
        <v/>
      </c>
      <c r="BB303" s="445"/>
      <c r="BC303" s="563" t="str">
        <f t="shared" si="147"/>
        <v/>
      </c>
      <c r="BD303" s="563" t="str">
        <f t="shared" si="147"/>
        <v/>
      </c>
      <c r="BE303" s="563" t="str">
        <f t="shared" si="147"/>
        <v/>
      </c>
      <c r="BF303" s="563" t="str">
        <f t="shared" si="147"/>
        <v/>
      </c>
      <c r="BG303" s="563" t="str">
        <f t="shared" si="147"/>
        <v/>
      </c>
      <c r="BH303" s="563" t="str">
        <f t="shared" si="147"/>
        <v/>
      </c>
      <c r="BI303" s="563" t="str">
        <f t="shared" si="147"/>
        <v/>
      </c>
      <c r="BJ303" s="563" t="str">
        <f t="shared" si="147"/>
        <v/>
      </c>
      <c r="BK303" s="563" t="str">
        <f t="shared" si="147"/>
        <v/>
      </c>
      <c r="BL303" s="563" t="str">
        <f t="shared" si="147"/>
        <v/>
      </c>
      <c r="BM303" s="563" t="str">
        <f t="shared" si="147"/>
        <v/>
      </c>
      <c r="BN303" s="563" t="str">
        <f t="shared" si="140"/>
        <v/>
      </c>
      <c r="BO303" s="563" t="str">
        <f t="shared" si="140"/>
        <v/>
      </c>
      <c r="BP303" s="563" t="str">
        <f t="shared" si="140"/>
        <v/>
      </c>
      <c r="BQ303" s="563" t="str">
        <f t="shared" si="140"/>
        <v/>
      </c>
      <c r="BR303" s="563" t="str">
        <f t="shared" si="141"/>
        <v/>
      </c>
      <c r="BS303" s="563" t="str">
        <f t="shared" si="141"/>
        <v/>
      </c>
      <c r="BT303" s="563" t="str">
        <f t="shared" si="141"/>
        <v/>
      </c>
      <c r="BU303" s="563" t="str">
        <f t="shared" si="141"/>
        <v/>
      </c>
      <c r="BV303" s="563" t="str">
        <f t="shared" si="142"/>
        <v/>
      </c>
      <c r="BW303" s="563" t="str">
        <f t="shared" si="142"/>
        <v/>
      </c>
      <c r="BX303" s="563" t="str">
        <f t="shared" si="142"/>
        <v/>
      </c>
      <c r="BY303" s="563" t="str">
        <f t="shared" si="142"/>
        <v/>
      </c>
      <c r="BZ303" s="563" t="str">
        <f t="shared" si="143"/>
        <v/>
      </c>
      <c r="CA303" s="563" t="str">
        <f t="shared" si="143"/>
        <v/>
      </c>
      <c r="CB303" s="563" t="str">
        <f t="shared" si="143"/>
        <v/>
      </c>
      <c r="CC303" s="563" t="str">
        <f t="shared" si="143"/>
        <v/>
      </c>
      <c r="CD303" s="563" t="str">
        <f t="shared" si="136"/>
        <v/>
      </c>
      <c r="CE303" s="563" t="str">
        <f t="shared" si="136"/>
        <v/>
      </c>
      <c r="CF303" s="563" t="str">
        <f t="shared" si="122"/>
        <v/>
      </c>
      <c r="CG303" s="563" t="str">
        <f t="shared" si="147"/>
        <v/>
      </c>
      <c r="CH303" s="445"/>
      <c r="CI303" s="563" t="str">
        <f t="shared" si="148"/>
        <v/>
      </c>
      <c r="CJ303" s="563" t="str">
        <f t="shared" si="120"/>
        <v/>
      </c>
      <c r="CK303" s="563" t="str">
        <f t="shared" si="120"/>
        <v/>
      </c>
      <c r="CL303" s="563" t="str">
        <f t="shared" si="120"/>
        <v xml:space="preserve">
</v>
      </c>
      <c r="CM303" s="563" t="str">
        <f t="shared" si="120"/>
        <v xml:space="preserve">
</v>
      </c>
      <c r="CN303" s="563" t="str">
        <f t="shared" si="120"/>
        <v xml:space="preserve">
</v>
      </c>
      <c r="CO303" s="445"/>
      <c r="CP303" s="445"/>
      <c r="CQ303" s="445"/>
      <c r="CR303" s="445"/>
      <c r="CS303" s="445"/>
      <c r="CT303" s="445"/>
      <c r="CU303" s="445"/>
      <c r="CV303" s="445"/>
      <c r="CW303" s="445"/>
      <c r="CX303" s="445"/>
      <c r="CY303" s="445"/>
      <c r="CZ303" s="445"/>
      <c r="DA303" s="445"/>
      <c r="DB303" s="445"/>
      <c r="DC303" s="445"/>
      <c r="DD303" s="445"/>
      <c r="DE303" s="445"/>
      <c r="DF303" s="445"/>
      <c r="DG303" s="445"/>
      <c r="DH303" s="445"/>
      <c r="DI303" s="445"/>
      <c r="DJ303" s="445"/>
      <c r="DK303" s="445"/>
      <c r="DL303" s="445"/>
      <c r="DM303" s="445"/>
      <c r="DN303" s="445"/>
      <c r="DO303" s="445"/>
      <c r="DP303" s="445"/>
      <c r="DQ303" s="445"/>
      <c r="DR303" s="445"/>
      <c r="DS303" s="445"/>
      <c r="DT303" s="445"/>
      <c r="DU303" s="445"/>
      <c r="DV303" s="445"/>
      <c r="DW303" s="445"/>
      <c r="DX303" s="445"/>
      <c r="DY303" s="445"/>
      <c r="DZ303" s="445"/>
      <c r="EA303" s="445"/>
      <c r="EB303" s="445"/>
      <c r="EC303" s="445"/>
      <c r="ED303" s="445"/>
      <c r="EE303" s="445"/>
      <c r="EF303" s="445"/>
      <c r="EG303" s="445"/>
      <c r="EH303" s="445"/>
      <c r="EI303" s="445"/>
      <c r="EJ303" s="445"/>
      <c r="EK303" s="445"/>
      <c r="EL303" s="445"/>
      <c r="EM303" s="445"/>
      <c r="EN303" s="445"/>
      <c r="EO303" s="445"/>
      <c r="EP303" s="445"/>
      <c r="EQ303" s="445"/>
      <c r="ER303" s="445"/>
      <c r="ES303" s="445"/>
      <c r="ET303" s="445"/>
      <c r="EU303" s="445"/>
      <c r="EV303" s="445"/>
      <c r="EW303" s="445"/>
      <c r="EX303" s="445"/>
      <c r="EY303" s="445"/>
      <c r="EZ303" s="445"/>
      <c r="FA303" s="445"/>
      <c r="FB303" s="445"/>
    </row>
    <row r="304" spans="1:158" s="434" customFormat="1" ht="55.2" hidden="1" customHeight="1">
      <c r="A304" s="659"/>
      <c r="B304" s="520"/>
      <c r="C304" s="520"/>
      <c r="D304" s="519"/>
      <c r="E304" s="520"/>
      <c r="F304" s="520"/>
      <c r="G304" s="520"/>
      <c r="H304" s="520"/>
      <c r="I304" s="520"/>
      <c r="J304" s="520"/>
      <c r="K304" s="520"/>
      <c r="L304" s="520"/>
      <c r="M304" s="520"/>
      <c r="N304" s="520"/>
      <c r="O304" s="520"/>
      <c r="P304" s="520"/>
      <c r="Q304" s="520"/>
      <c r="R304" s="520"/>
      <c r="S304" s="520"/>
      <c r="T304" s="520"/>
      <c r="U304" s="520"/>
      <c r="V304" s="520"/>
      <c r="W304" s="520"/>
      <c r="X304" s="520"/>
      <c r="Y304" s="520"/>
      <c r="Z304" s="520"/>
      <c r="AA304" s="520"/>
      <c r="AB304" s="520"/>
      <c r="AC304" s="520"/>
      <c r="AD304" s="432"/>
      <c r="AE304" s="431"/>
      <c r="AF304" s="433"/>
      <c r="AG304" s="557" t="str">
        <f t="shared" si="123"/>
        <v/>
      </c>
      <c r="AH304" s="558" t="str">
        <f t="shared" si="124"/>
        <v/>
      </c>
      <c r="AI304" s="558" t="str">
        <f t="shared" si="125"/>
        <v/>
      </c>
      <c r="AJ304" s="558" t="str">
        <f t="shared" si="126"/>
        <v/>
      </c>
      <c r="AK304" s="558" t="str">
        <f t="shared" si="127"/>
        <v/>
      </c>
      <c r="AL304" s="558" t="str">
        <f t="shared" si="128"/>
        <v/>
      </c>
      <c r="AM304" s="558" t="str">
        <f t="shared" si="129"/>
        <v/>
      </c>
      <c r="AN304" s="558" t="str">
        <f t="shared" si="130"/>
        <v/>
      </c>
      <c r="AO304" s="557" t="str">
        <f t="shared" si="131"/>
        <v/>
      </c>
      <c r="AP304" s="557" t="str">
        <f t="shared" si="132"/>
        <v/>
      </c>
      <c r="AQ304" s="445"/>
      <c r="AR304" s="559" t="str">
        <f t="shared" si="133"/>
        <v/>
      </c>
      <c r="AS304" s="560" t="str">
        <f t="shared" si="146"/>
        <v/>
      </c>
      <c r="AT304" s="561" t="str">
        <f t="shared" si="134"/>
        <v/>
      </c>
      <c r="AU304" s="561" t="str">
        <f t="shared" si="135"/>
        <v/>
      </c>
      <c r="AV304" s="444"/>
      <c r="AW304" s="558" t="str">
        <f t="shared" si="137"/>
        <v/>
      </c>
      <c r="AX304" s="557" t="str">
        <f t="shared" si="138"/>
        <v/>
      </c>
      <c r="AY304" s="557" t="str">
        <f t="shared" si="139"/>
        <v/>
      </c>
      <c r="AZ304" s="444"/>
      <c r="BA304" s="562" t="str">
        <f t="shared" si="144"/>
        <v/>
      </c>
      <c r="BB304" s="445"/>
      <c r="BC304" s="563" t="str">
        <f t="shared" si="147"/>
        <v/>
      </c>
      <c r="BD304" s="563" t="str">
        <f t="shared" si="147"/>
        <v/>
      </c>
      <c r="BE304" s="563" t="str">
        <f t="shared" si="147"/>
        <v/>
      </c>
      <c r="BF304" s="563" t="str">
        <f t="shared" si="147"/>
        <v/>
      </c>
      <c r="BG304" s="563" t="str">
        <f t="shared" si="147"/>
        <v/>
      </c>
      <c r="BH304" s="563" t="str">
        <f t="shared" si="147"/>
        <v/>
      </c>
      <c r="BI304" s="563" t="str">
        <f t="shared" si="147"/>
        <v/>
      </c>
      <c r="BJ304" s="563" t="str">
        <f t="shared" si="147"/>
        <v/>
      </c>
      <c r="BK304" s="563" t="str">
        <f t="shared" si="147"/>
        <v/>
      </c>
      <c r="BL304" s="563" t="str">
        <f t="shared" si="147"/>
        <v/>
      </c>
      <c r="BM304" s="563" t="str">
        <f t="shared" si="147"/>
        <v/>
      </c>
      <c r="BN304" s="563" t="str">
        <f t="shared" si="140"/>
        <v/>
      </c>
      <c r="BO304" s="563" t="str">
        <f t="shared" si="140"/>
        <v/>
      </c>
      <c r="BP304" s="563" t="str">
        <f t="shared" si="140"/>
        <v/>
      </c>
      <c r="BQ304" s="563" t="str">
        <f t="shared" si="140"/>
        <v/>
      </c>
      <c r="BR304" s="563" t="str">
        <f t="shared" si="141"/>
        <v/>
      </c>
      <c r="BS304" s="563" t="str">
        <f t="shared" si="141"/>
        <v/>
      </c>
      <c r="BT304" s="563" t="str">
        <f t="shared" si="141"/>
        <v/>
      </c>
      <c r="BU304" s="563" t="str">
        <f t="shared" si="141"/>
        <v/>
      </c>
      <c r="BV304" s="563" t="str">
        <f t="shared" si="142"/>
        <v/>
      </c>
      <c r="BW304" s="563" t="str">
        <f t="shared" si="142"/>
        <v/>
      </c>
      <c r="BX304" s="563" t="str">
        <f t="shared" si="142"/>
        <v/>
      </c>
      <c r="BY304" s="563" t="str">
        <f t="shared" si="142"/>
        <v/>
      </c>
      <c r="BZ304" s="563" t="str">
        <f t="shared" si="143"/>
        <v/>
      </c>
      <c r="CA304" s="563" t="str">
        <f t="shared" si="143"/>
        <v/>
      </c>
      <c r="CB304" s="563" t="str">
        <f t="shared" si="143"/>
        <v/>
      </c>
      <c r="CC304" s="563" t="str">
        <f t="shared" si="143"/>
        <v/>
      </c>
      <c r="CD304" s="563" t="str">
        <f t="shared" si="136"/>
        <v/>
      </c>
      <c r="CE304" s="563" t="str">
        <f t="shared" si="136"/>
        <v/>
      </c>
      <c r="CF304" s="563" t="str">
        <f t="shared" si="122"/>
        <v/>
      </c>
      <c r="CG304" s="563" t="str">
        <f t="shared" si="147"/>
        <v/>
      </c>
      <c r="CH304" s="445"/>
      <c r="CI304" s="563" t="str">
        <f t="shared" si="148"/>
        <v/>
      </c>
      <c r="CJ304" s="563" t="str">
        <f t="shared" si="120"/>
        <v/>
      </c>
      <c r="CK304" s="563" t="str">
        <f t="shared" si="120"/>
        <v/>
      </c>
      <c r="CL304" s="563" t="str">
        <f t="shared" si="120"/>
        <v xml:space="preserve">
</v>
      </c>
      <c r="CM304" s="563" t="str">
        <f t="shared" si="120"/>
        <v xml:space="preserve">
</v>
      </c>
      <c r="CN304" s="563" t="str">
        <f t="shared" si="120"/>
        <v xml:space="preserve">
</v>
      </c>
      <c r="CO304" s="445"/>
      <c r="CP304" s="445"/>
      <c r="CQ304" s="445"/>
      <c r="CR304" s="445"/>
      <c r="CS304" s="445"/>
      <c r="CT304" s="445"/>
      <c r="CU304" s="445"/>
      <c r="CV304" s="445"/>
      <c r="CW304" s="445"/>
      <c r="CX304" s="445"/>
      <c r="CY304" s="445"/>
      <c r="CZ304" s="445"/>
      <c r="DA304" s="445"/>
      <c r="DB304" s="445"/>
      <c r="DC304" s="445"/>
      <c r="DD304" s="445"/>
      <c r="DE304" s="445"/>
      <c r="DF304" s="445"/>
      <c r="DG304" s="445"/>
      <c r="DH304" s="445"/>
      <c r="DI304" s="445"/>
      <c r="DJ304" s="445"/>
      <c r="DK304" s="445"/>
      <c r="DL304" s="445"/>
      <c r="DM304" s="445"/>
      <c r="DN304" s="445"/>
      <c r="DO304" s="445"/>
      <c r="DP304" s="445"/>
      <c r="DQ304" s="445"/>
      <c r="DR304" s="445"/>
      <c r="DS304" s="445"/>
      <c r="DT304" s="445"/>
      <c r="DU304" s="445"/>
      <c r="DV304" s="445"/>
      <c r="DW304" s="445"/>
      <c r="DX304" s="445"/>
      <c r="DY304" s="445"/>
      <c r="DZ304" s="445"/>
      <c r="EA304" s="445"/>
      <c r="EB304" s="445"/>
      <c r="EC304" s="445"/>
      <c r="ED304" s="445"/>
      <c r="EE304" s="445"/>
      <c r="EF304" s="445"/>
      <c r="EG304" s="445"/>
      <c r="EH304" s="445"/>
      <c r="EI304" s="445"/>
      <c r="EJ304" s="445"/>
      <c r="EK304" s="445"/>
      <c r="EL304" s="445"/>
      <c r="EM304" s="445"/>
      <c r="EN304" s="445"/>
      <c r="EO304" s="445"/>
      <c r="EP304" s="445"/>
      <c r="EQ304" s="445"/>
      <c r="ER304" s="445"/>
      <c r="ES304" s="445"/>
      <c r="ET304" s="445"/>
      <c r="EU304" s="445"/>
      <c r="EV304" s="445"/>
      <c r="EW304" s="445"/>
      <c r="EX304" s="445"/>
      <c r="EY304" s="445"/>
      <c r="EZ304" s="445"/>
      <c r="FA304" s="445"/>
      <c r="FB304" s="445"/>
    </row>
    <row r="305" spans="1:158" s="434" customFormat="1" ht="55.2" hidden="1" customHeight="1">
      <c r="A305" s="659"/>
      <c r="B305" s="520"/>
      <c r="C305" s="520"/>
      <c r="D305" s="519"/>
      <c r="E305" s="520"/>
      <c r="F305" s="520"/>
      <c r="G305" s="520"/>
      <c r="H305" s="520"/>
      <c r="I305" s="520"/>
      <c r="J305" s="520"/>
      <c r="K305" s="520"/>
      <c r="L305" s="520"/>
      <c r="M305" s="520"/>
      <c r="N305" s="520"/>
      <c r="O305" s="520"/>
      <c r="P305" s="520"/>
      <c r="Q305" s="520"/>
      <c r="R305" s="520"/>
      <c r="S305" s="520"/>
      <c r="T305" s="520"/>
      <c r="U305" s="520"/>
      <c r="V305" s="520"/>
      <c r="W305" s="520"/>
      <c r="X305" s="520"/>
      <c r="Y305" s="520"/>
      <c r="Z305" s="520"/>
      <c r="AA305" s="520"/>
      <c r="AB305" s="520"/>
      <c r="AC305" s="520"/>
      <c r="AD305" s="432"/>
      <c r="AE305" s="431"/>
      <c r="AF305" s="433"/>
      <c r="AG305" s="557" t="str">
        <f t="shared" si="123"/>
        <v/>
      </c>
      <c r="AH305" s="558" t="str">
        <f t="shared" si="124"/>
        <v/>
      </c>
      <c r="AI305" s="558" t="str">
        <f t="shared" si="125"/>
        <v/>
      </c>
      <c r="AJ305" s="558" t="str">
        <f t="shared" si="126"/>
        <v/>
      </c>
      <c r="AK305" s="558" t="str">
        <f t="shared" si="127"/>
        <v/>
      </c>
      <c r="AL305" s="558" t="str">
        <f t="shared" si="128"/>
        <v/>
      </c>
      <c r="AM305" s="558" t="str">
        <f t="shared" si="129"/>
        <v/>
      </c>
      <c r="AN305" s="558" t="str">
        <f t="shared" si="130"/>
        <v/>
      </c>
      <c r="AO305" s="557" t="str">
        <f t="shared" si="131"/>
        <v/>
      </c>
      <c r="AP305" s="557" t="str">
        <f t="shared" si="132"/>
        <v/>
      </c>
      <c r="AQ305" s="445"/>
      <c r="AR305" s="559" t="str">
        <f t="shared" si="133"/>
        <v/>
      </c>
      <c r="AS305" s="560" t="str">
        <f t="shared" si="146"/>
        <v/>
      </c>
      <c r="AT305" s="561" t="str">
        <f t="shared" si="134"/>
        <v/>
      </c>
      <c r="AU305" s="561" t="str">
        <f t="shared" si="135"/>
        <v/>
      </c>
      <c r="AV305" s="444"/>
      <c r="AW305" s="558" t="str">
        <f t="shared" si="137"/>
        <v/>
      </c>
      <c r="AX305" s="557" t="str">
        <f t="shared" si="138"/>
        <v/>
      </c>
      <c r="AY305" s="557" t="str">
        <f t="shared" si="139"/>
        <v/>
      </c>
      <c r="AZ305" s="444"/>
      <c r="BA305" s="562" t="str">
        <f t="shared" si="144"/>
        <v/>
      </c>
      <c r="BB305" s="445"/>
      <c r="BC305" s="563" t="str">
        <f t="shared" si="147"/>
        <v/>
      </c>
      <c r="BD305" s="563" t="str">
        <f t="shared" si="147"/>
        <v/>
      </c>
      <c r="BE305" s="563" t="str">
        <f t="shared" si="147"/>
        <v/>
      </c>
      <c r="BF305" s="563" t="str">
        <f t="shared" si="147"/>
        <v/>
      </c>
      <c r="BG305" s="563" t="str">
        <f t="shared" si="147"/>
        <v/>
      </c>
      <c r="BH305" s="563" t="str">
        <f t="shared" si="147"/>
        <v/>
      </c>
      <c r="BI305" s="563" t="str">
        <f t="shared" si="147"/>
        <v/>
      </c>
      <c r="BJ305" s="563" t="str">
        <f t="shared" si="147"/>
        <v/>
      </c>
      <c r="BK305" s="563" t="str">
        <f t="shared" si="147"/>
        <v/>
      </c>
      <c r="BL305" s="563" t="str">
        <f t="shared" si="147"/>
        <v/>
      </c>
      <c r="BM305" s="563" t="str">
        <f t="shared" si="147"/>
        <v/>
      </c>
      <c r="BN305" s="563" t="str">
        <f t="shared" si="140"/>
        <v/>
      </c>
      <c r="BO305" s="563" t="str">
        <f t="shared" si="140"/>
        <v/>
      </c>
      <c r="BP305" s="563" t="str">
        <f t="shared" si="140"/>
        <v/>
      </c>
      <c r="BQ305" s="563" t="str">
        <f t="shared" si="140"/>
        <v/>
      </c>
      <c r="BR305" s="563" t="str">
        <f t="shared" si="141"/>
        <v/>
      </c>
      <c r="BS305" s="563" t="str">
        <f t="shared" si="141"/>
        <v/>
      </c>
      <c r="BT305" s="563" t="str">
        <f t="shared" si="141"/>
        <v/>
      </c>
      <c r="BU305" s="563" t="str">
        <f t="shared" si="141"/>
        <v/>
      </c>
      <c r="BV305" s="563" t="str">
        <f t="shared" si="142"/>
        <v/>
      </c>
      <c r="BW305" s="563" t="str">
        <f t="shared" si="142"/>
        <v/>
      </c>
      <c r="BX305" s="563" t="str">
        <f t="shared" si="142"/>
        <v/>
      </c>
      <c r="BY305" s="563" t="str">
        <f t="shared" si="142"/>
        <v/>
      </c>
      <c r="BZ305" s="563" t="str">
        <f t="shared" si="143"/>
        <v/>
      </c>
      <c r="CA305" s="563" t="str">
        <f t="shared" si="143"/>
        <v/>
      </c>
      <c r="CB305" s="563" t="str">
        <f t="shared" si="143"/>
        <v/>
      </c>
      <c r="CC305" s="563" t="str">
        <f t="shared" si="143"/>
        <v/>
      </c>
      <c r="CD305" s="563" t="str">
        <f t="shared" si="136"/>
        <v/>
      </c>
      <c r="CE305" s="563" t="str">
        <f t="shared" si="136"/>
        <v/>
      </c>
      <c r="CF305" s="563" t="str">
        <f t="shared" si="122"/>
        <v/>
      </c>
      <c r="CG305" s="563" t="str">
        <f t="shared" si="147"/>
        <v/>
      </c>
      <c r="CH305" s="445"/>
      <c r="CI305" s="563" t="str">
        <f t="shared" si="148"/>
        <v/>
      </c>
      <c r="CJ305" s="563" t="str">
        <f t="shared" si="120"/>
        <v/>
      </c>
      <c r="CK305" s="563" t="str">
        <f t="shared" si="120"/>
        <v/>
      </c>
      <c r="CL305" s="563" t="str">
        <f t="shared" si="120"/>
        <v xml:space="preserve">
</v>
      </c>
      <c r="CM305" s="563" t="str">
        <f t="shared" si="120"/>
        <v xml:space="preserve">
</v>
      </c>
      <c r="CN305" s="563" t="str">
        <f t="shared" si="120"/>
        <v xml:space="preserve">
</v>
      </c>
      <c r="CO305" s="445"/>
      <c r="CP305" s="445"/>
      <c r="CQ305" s="445"/>
      <c r="CR305" s="445"/>
      <c r="CS305" s="445"/>
      <c r="CT305" s="445"/>
      <c r="CU305" s="445"/>
      <c r="CV305" s="445"/>
      <c r="CW305" s="445"/>
      <c r="CX305" s="445"/>
      <c r="CY305" s="445"/>
      <c r="CZ305" s="445"/>
      <c r="DA305" s="445"/>
      <c r="DB305" s="445"/>
      <c r="DC305" s="445"/>
      <c r="DD305" s="445"/>
      <c r="DE305" s="445"/>
      <c r="DF305" s="445"/>
      <c r="DG305" s="445"/>
      <c r="DH305" s="445"/>
      <c r="DI305" s="445"/>
      <c r="DJ305" s="445"/>
      <c r="DK305" s="445"/>
      <c r="DL305" s="445"/>
      <c r="DM305" s="445"/>
      <c r="DN305" s="445"/>
      <c r="DO305" s="445"/>
      <c r="DP305" s="445"/>
      <c r="DQ305" s="445"/>
      <c r="DR305" s="445"/>
      <c r="DS305" s="445"/>
      <c r="DT305" s="445"/>
      <c r="DU305" s="445"/>
      <c r="DV305" s="445"/>
      <c r="DW305" s="445"/>
      <c r="DX305" s="445"/>
      <c r="DY305" s="445"/>
      <c r="DZ305" s="445"/>
      <c r="EA305" s="445"/>
      <c r="EB305" s="445"/>
      <c r="EC305" s="445"/>
      <c r="ED305" s="445"/>
      <c r="EE305" s="445"/>
      <c r="EF305" s="445"/>
      <c r="EG305" s="445"/>
      <c r="EH305" s="445"/>
      <c r="EI305" s="445"/>
      <c r="EJ305" s="445"/>
      <c r="EK305" s="445"/>
      <c r="EL305" s="445"/>
      <c r="EM305" s="445"/>
      <c r="EN305" s="445"/>
      <c r="EO305" s="445"/>
      <c r="EP305" s="445"/>
      <c r="EQ305" s="445"/>
      <c r="ER305" s="445"/>
      <c r="ES305" s="445"/>
      <c r="ET305" s="445"/>
      <c r="EU305" s="445"/>
      <c r="EV305" s="445"/>
      <c r="EW305" s="445"/>
      <c r="EX305" s="445"/>
      <c r="EY305" s="445"/>
      <c r="EZ305" s="445"/>
      <c r="FA305" s="445"/>
      <c r="FB305" s="445"/>
    </row>
    <row r="306" spans="1:158" s="463" customFormat="1" ht="55.2" hidden="1" customHeight="1">
      <c r="A306" s="659"/>
      <c r="B306" s="520"/>
      <c r="C306" s="520"/>
      <c r="D306" s="519"/>
      <c r="E306" s="520"/>
      <c r="F306" s="520"/>
      <c r="G306" s="520"/>
      <c r="H306" s="520"/>
      <c r="I306" s="520"/>
      <c r="J306" s="520"/>
      <c r="K306" s="520"/>
      <c r="L306" s="520"/>
      <c r="M306" s="520"/>
      <c r="N306" s="520"/>
      <c r="O306" s="520"/>
      <c r="P306" s="520"/>
      <c r="Q306" s="520"/>
      <c r="R306" s="520"/>
      <c r="S306" s="520"/>
      <c r="T306" s="520"/>
      <c r="U306" s="520"/>
      <c r="V306" s="520"/>
      <c r="W306" s="520"/>
      <c r="X306" s="520"/>
      <c r="Y306" s="520"/>
      <c r="Z306" s="520"/>
      <c r="AA306" s="520"/>
      <c r="AB306" s="520"/>
      <c r="AC306" s="520"/>
      <c r="AD306" s="432"/>
      <c r="AE306" s="431"/>
      <c r="AF306" s="433"/>
      <c r="AG306" s="557" t="str">
        <f t="shared" si="123"/>
        <v/>
      </c>
      <c r="AH306" s="558" t="str">
        <f t="shared" si="124"/>
        <v/>
      </c>
      <c r="AI306" s="558" t="str">
        <f t="shared" si="125"/>
        <v/>
      </c>
      <c r="AJ306" s="558" t="str">
        <f t="shared" si="126"/>
        <v/>
      </c>
      <c r="AK306" s="558" t="str">
        <f t="shared" si="127"/>
        <v/>
      </c>
      <c r="AL306" s="558" t="str">
        <f t="shared" si="128"/>
        <v/>
      </c>
      <c r="AM306" s="558" t="str">
        <f t="shared" si="129"/>
        <v/>
      </c>
      <c r="AN306" s="558" t="str">
        <f t="shared" si="130"/>
        <v/>
      </c>
      <c r="AO306" s="557" t="str">
        <f t="shared" si="131"/>
        <v/>
      </c>
      <c r="AP306" s="557" t="str">
        <f t="shared" si="132"/>
        <v/>
      </c>
      <c r="AQ306" s="445"/>
      <c r="AR306" s="559" t="str">
        <f t="shared" si="133"/>
        <v/>
      </c>
      <c r="AS306" s="560" t="str">
        <f t="shared" si="146"/>
        <v/>
      </c>
      <c r="AT306" s="561" t="str">
        <f t="shared" si="134"/>
        <v/>
      </c>
      <c r="AU306" s="561" t="str">
        <f t="shared" si="135"/>
        <v/>
      </c>
      <c r="AV306" s="444"/>
      <c r="AW306" s="558" t="str">
        <f t="shared" si="137"/>
        <v/>
      </c>
      <c r="AX306" s="557" t="str">
        <f t="shared" si="138"/>
        <v/>
      </c>
      <c r="AY306" s="557" t="str">
        <f t="shared" si="139"/>
        <v/>
      </c>
      <c r="AZ306" s="444"/>
      <c r="BA306" s="562" t="str">
        <f t="shared" si="144"/>
        <v/>
      </c>
      <c r="BB306" s="445"/>
      <c r="BC306" s="563" t="str">
        <f t="shared" si="147"/>
        <v/>
      </c>
      <c r="BD306" s="563" t="str">
        <f t="shared" si="147"/>
        <v/>
      </c>
      <c r="BE306" s="563" t="str">
        <f t="shared" si="147"/>
        <v/>
      </c>
      <c r="BF306" s="563" t="str">
        <f t="shared" si="147"/>
        <v/>
      </c>
      <c r="BG306" s="563" t="str">
        <f t="shared" si="147"/>
        <v/>
      </c>
      <c r="BH306" s="563" t="str">
        <f t="shared" si="147"/>
        <v/>
      </c>
      <c r="BI306" s="563" t="str">
        <f t="shared" si="147"/>
        <v/>
      </c>
      <c r="BJ306" s="563" t="str">
        <f t="shared" si="147"/>
        <v/>
      </c>
      <c r="BK306" s="563" t="str">
        <f t="shared" si="147"/>
        <v/>
      </c>
      <c r="BL306" s="563" t="str">
        <f t="shared" si="147"/>
        <v/>
      </c>
      <c r="BM306" s="563" t="str">
        <f t="shared" si="147"/>
        <v/>
      </c>
      <c r="BN306" s="563" t="str">
        <f t="shared" si="140"/>
        <v/>
      </c>
      <c r="BO306" s="563" t="str">
        <f t="shared" si="140"/>
        <v/>
      </c>
      <c r="BP306" s="563" t="str">
        <f t="shared" si="140"/>
        <v/>
      </c>
      <c r="BQ306" s="563" t="str">
        <f t="shared" si="140"/>
        <v/>
      </c>
      <c r="BR306" s="563" t="str">
        <f t="shared" si="141"/>
        <v/>
      </c>
      <c r="BS306" s="563" t="str">
        <f t="shared" si="141"/>
        <v/>
      </c>
      <c r="BT306" s="563" t="str">
        <f t="shared" si="141"/>
        <v/>
      </c>
      <c r="BU306" s="563" t="str">
        <f t="shared" si="141"/>
        <v/>
      </c>
      <c r="BV306" s="563" t="str">
        <f t="shared" si="142"/>
        <v/>
      </c>
      <c r="BW306" s="563" t="str">
        <f t="shared" si="142"/>
        <v/>
      </c>
      <c r="BX306" s="563" t="str">
        <f t="shared" si="142"/>
        <v/>
      </c>
      <c r="BY306" s="563" t="str">
        <f t="shared" si="142"/>
        <v/>
      </c>
      <c r="BZ306" s="563" t="str">
        <f t="shared" si="143"/>
        <v/>
      </c>
      <c r="CA306" s="563" t="str">
        <f t="shared" si="143"/>
        <v/>
      </c>
      <c r="CB306" s="563" t="str">
        <f t="shared" si="143"/>
        <v/>
      </c>
      <c r="CC306" s="563" t="str">
        <f t="shared" si="143"/>
        <v/>
      </c>
      <c r="CD306" s="563" t="str">
        <f t="shared" si="136"/>
        <v/>
      </c>
      <c r="CE306" s="563" t="str">
        <f t="shared" si="136"/>
        <v/>
      </c>
      <c r="CF306" s="563" t="str">
        <f t="shared" si="122"/>
        <v/>
      </c>
      <c r="CG306" s="563" t="str">
        <f t="shared" si="147"/>
        <v/>
      </c>
      <c r="CH306" s="445"/>
      <c r="CI306" s="563" t="str">
        <f t="shared" si="148"/>
        <v/>
      </c>
      <c r="CJ306" s="563" t="str">
        <f t="shared" si="120"/>
        <v/>
      </c>
      <c r="CK306" s="563" t="str">
        <f t="shared" si="120"/>
        <v/>
      </c>
      <c r="CL306" s="563" t="str">
        <f t="shared" si="120"/>
        <v xml:space="preserve">
</v>
      </c>
      <c r="CM306" s="563" t="str">
        <f t="shared" si="120"/>
        <v xml:space="preserve">
</v>
      </c>
      <c r="CN306" s="563" t="str">
        <f t="shared" si="120"/>
        <v xml:space="preserve">
</v>
      </c>
      <c r="CO306" s="444"/>
      <c r="CP306" s="444"/>
      <c r="CQ306" s="444"/>
      <c r="CR306" s="444"/>
      <c r="CS306" s="444"/>
      <c r="CT306" s="444"/>
      <c r="CU306" s="444"/>
      <c r="CV306" s="444"/>
      <c r="CW306" s="444"/>
      <c r="CX306" s="444"/>
      <c r="CY306" s="444"/>
      <c r="CZ306" s="444"/>
      <c r="DA306" s="444"/>
      <c r="DB306" s="444"/>
      <c r="DC306" s="444"/>
      <c r="DD306" s="444"/>
      <c r="DE306" s="444"/>
      <c r="DF306" s="444"/>
      <c r="DG306" s="444"/>
      <c r="DH306" s="444"/>
      <c r="DI306" s="444"/>
      <c r="DJ306" s="444"/>
      <c r="DK306" s="444"/>
      <c r="DL306" s="444"/>
      <c r="DM306" s="444"/>
      <c r="DN306" s="444"/>
      <c r="DO306" s="444"/>
      <c r="DP306" s="444"/>
      <c r="DQ306" s="444"/>
      <c r="DR306" s="444"/>
      <c r="DS306" s="444"/>
      <c r="DT306" s="444"/>
      <c r="DU306" s="444"/>
      <c r="DV306" s="444"/>
      <c r="DW306" s="444"/>
      <c r="DX306" s="444"/>
      <c r="DY306" s="444"/>
      <c r="DZ306" s="444"/>
      <c r="EA306" s="444"/>
      <c r="EB306" s="444"/>
      <c r="EC306" s="444"/>
      <c r="ED306" s="444"/>
      <c r="EE306" s="444"/>
      <c r="EF306" s="444"/>
      <c r="EG306" s="444"/>
      <c r="EH306" s="444"/>
      <c r="EI306" s="444"/>
      <c r="EJ306" s="444"/>
      <c r="EK306" s="444"/>
      <c r="EL306" s="444"/>
      <c r="EM306" s="444"/>
      <c r="EN306" s="444"/>
      <c r="EO306" s="444"/>
      <c r="EP306" s="444"/>
      <c r="EQ306" s="444"/>
      <c r="ER306" s="444"/>
      <c r="ES306" s="444"/>
      <c r="ET306" s="444"/>
      <c r="EU306" s="444"/>
      <c r="EV306" s="444"/>
      <c r="EW306" s="444"/>
      <c r="EX306" s="444"/>
      <c r="EY306" s="444"/>
      <c r="EZ306" s="444"/>
      <c r="FA306" s="444"/>
      <c r="FB306" s="444"/>
    </row>
    <row r="307" spans="1:158" s="434" customFormat="1" ht="55.2" hidden="1" customHeight="1">
      <c r="A307" s="659"/>
      <c r="B307" s="520"/>
      <c r="C307" s="520"/>
      <c r="D307" s="519"/>
      <c r="E307" s="520"/>
      <c r="F307" s="520"/>
      <c r="G307" s="520"/>
      <c r="H307" s="520"/>
      <c r="I307" s="520"/>
      <c r="J307" s="520"/>
      <c r="K307" s="520"/>
      <c r="L307" s="520"/>
      <c r="M307" s="520"/>
      <c r="N307" s="520"/>
      <c r="O307" s="520"/>
      <c r="P307" s="520"/>
      <c r="Q307" s="520"/>
      <c r="R307" s="520"/>
      <c r="S307" s="520"/>
      <c r="T307" s="520"/>
      <c r="U307" s="520"/>
      <c r="V307" s="520"/>
      <c r="W307" s="520"/>
      <c r="X307" s="520"/>
      <c r="Y307" s="520"/>
      <c r="Z307" s="520"/>
      <c r="AA307" s="520"/>
      <c r="AB307" s="520"/>
      <c r="AC307" s="520"/>
      <c r="AD307" s="432"/>
      <c r="AE307" s="431"/>
      <c r="AF307" s="433"/>
      <c r="AG307" s="557" t="str">
        <f t="shared" si="123"/>
        <v/>
      </c>
      <c r="AH307" s="558" t="str">
        <f t="shared" si="124"/>
        <v/>
      </c>
      <c r="AI307" s="558" t="str">
        <f t="shared" si="125"/>
        <v/>
      </c>
      <c r="AJ307" s="558" t="str">
        <f t="shared" si="126"/>
        <v/>
      </c>
      <c r="AK307" s="558" t="str">
        <f t="shared" si="127"/>
        <v/>
      </c>
      <c r="AL307" s="558" t="str">
        <f t="shared" si="128"/>
        <v/>
      </c>
      <c r="AM307" s="558" t="str">
        <f t="shared" si="129"/>
        <v/>
      </c>
      <c r="AN307" s="558" t="str">
        <f t="shared" si="130"/>
        <v/>
      </c>
      <c r="AO307" s="557" t="str">
        <f t="shared" si="131"/>
        <v/>
      </c>
      <c r="AP307" s="557" t="str">
        <f t="shared" si="132"/>
        <v/>
      </c>
      <c r="AQ307" s="445"/>
      <c r="AR307" s="559" t="str">
        <f t="shared" si="133"/>
        <v/>
      </c>
      <c r="AS307" s="560" t="str">
        <f t="shared" si="146"/>
        <v/>
      </c>
      <c r="AT307" s="561" t="str">
        <f t="shared" si="134"/>
        <v/>
      </c>
      <c r="AU307" s="561" t="str">
        <f t="shared" si="135"/>
        <v/>
      </c>
      <c r="AV307" s="444"/>
      <c r="AW307" s="558" t="str">
        <f t="shared" si="137"/>
        <v/>
      </c>
      <c r="AX307" s="557" t="str">
        <f t="shared" si="138"/>
        <v/>
      </c>
      <c r="AY307" s="557" t="str">
        <f t="shared" si="139"/>
        <v/>
      </c>
      <c r="AZ307" s="444"/>
      <c r="BA307" s="562" t="str">
        <f t="shared" si="144"/>
        <v/>
      </c>
      <c r="BB307" s="445"/>
      <c r="BC307" s="563" t="str">
        <f t="shared" si="147"/>
        <v/>
      </c>
      <c r="BD307" s="563" t="str">
        <f t="shared" si="147"/>
        <v/>
      </c>
      <c r="BE307" s="563" t="str">
        <f t="shared" si="147"/>
        <v/>
      </c>
      <c r="BF307" s="563" t="str">
        <f t="shared" si="147"/>
        <v/>
      </c>
      <c r="BG307" s="563" t="str">
        <f t="shared" si="147"/>
        <v/>
      </c>
      <c r="BH307" s="563" t="str">
        <f t="shared" si="147"/>
        <v/>
      </c>
      <c r="BI307" s="563" t="str">
        <f t="shared" si="147"/>
        <v/>
      </c>
      <c r="BJ307" s="563" t="str">
        <f t="shared" si="147"/>
        <v/>
      </c>
      <c r="BK307" s="563" t="str">
        <f t="shared" si="147"/>
        <v/>
      </c>
      <c r="BL307" s="563" t="str">
        <f t="shared" si="147"/>
        <v/>
      </c>
      <c r="BM307" s="563" t="str">
        <f t="shared" si="147"/>
        <v/>
      </c>
      <c r="BN307" s="563" t="str">
        <f t="shared" si="140"/>
        <v/>
      </c>
      <c r="BO307" s="563" t="str">
        <f t="shared" si="140"/>
        <v/>
      </c>
      <c r="BP307" s="563" t="str">
        <f t="shared" si="140"/>
        <v/>
      </c>
      <c r="BQ307" s="563" t="str">
        <f t="shared" si="140"/>
        <v/>
      </c>
      <c r="BR307" s="563" t="str">
        <f t="shared" si="141"/>
        <v/>
      </c>
      <c r="BS307" s="563" t="str">
        <f t="shared" si="141"/>
        <v/>
      </c>
      <c r="BT307" s="563" t="str">
        <f t="shared" si="141"/>
        <v/>
      </c>
      <c r="BU307" s="563" t="str">
        <f t="shared" si="141"/>
        <v/>
      </c>
      <c r="BV307" s="563" t="str">
        <f t="shared" si="142"/>
        <v/>
      </c>
      <c r="BW307" s="563" t="str">
        <f t="shared" si="142"/>
        <v/>
      </c>
      <c r="BX307" s="563" t="str">
        <f t="shared" si="142"/>
        <v/>
      </c>
      <c r="BY307" s="563" t="str">
        <f t="shared" si="142"/>
        <v/>
      </c>
      <c r="BZ307" s="563" t="str">
        <f t="shared" si="143"/>
        <v/>
      </c>
      <c r="CA307" s="563" t="str">
        <f t="shared" si="143"/>
        <v/>
      </c>
      <c r="CB307" s="563" t="str">
        <f t="shared" si="143"/>
        <v/>
      </c>
      <c r="CC307" s="563" t="str">
        <f t="shared" si="143"/>
        <v/>
      </c>
      <c r="CD307" s="563" t="str">
        <f t="shared" si="136"/>
        <v/>
      </c>
      <c r="CE307" s="563" t="str">
        <f t="shared" si="136"/>
        <v/>
      </c>
      <c r="CF307" s="563" t="str">
        <f t="shared" si="122"/>
        <v/>
      </c>
      <c r="CG307" s="563" t="str">
        <f t="shared" si="147"/>
        <v/>
      </c>
      <c r="CH307" s="445"/>
      <c r="CI307" s="563" t="str">
        <f t="shared" si="148"/>
        <v/>
      </c>
      <c r="CJ307" s="563" t="str">
        <f t="shared" si="120"/>
        <v/>
      </c>
      <c r="CK307" s="563" t="str">
        <f t="shared" si="120"/>
        <v/>
      </c>
      <c r="CL307" s="563" t="str">
        <f t="shared" si="120"/>
        <v xml:space="preserve">
</v>
      </c>
      <c r="CM307" s="563" t="str">
        <f t="shared" si="120"/>
        <v xml:space="preserve">
</v>
      </c>
      <c r="CN307" s="563" t="str">
        <f t="shared" si="120"/>
        <v xml:space="preserve">
</v>
      </c>
      <c r="CO307" s="445"/>
      <c r="CP307" s="445"/>
      <c r="CQ307" s="445"/>
      <c r="CR307" s="445"/>
      <c r="CS307" s="445"/>
      <c r="CT307" s="445"/>
      <c r="CU307" s="445"/>
      <c r="CV307" s="445"/>
      <c r="CW307" s="445"/>
      <c r="CX307" s="445"/>
      <c r="CY307" s="445"/>
      <c r="CZ307" s="445"/>
      <c r="DA307" s="445"/>
      <c r="DB307" s="445"/>
      <c r="DC307" s="445"/>
      <c r="DD307" s="445"/>
      <c r="DE307" s="445"/>
      <c r="DF307" s="445"/>
      <c r="DG307" s="445"/>
      <c r="DH307" s="445"/>
      <c r="DI307" s="445"/>
      <c r="DJ307" s="445"/>
      <c r="DK307" s="445"/>
      <c r="DL307" s="445"/>
      <c r="DM307" s="445"/>
      <c r="DN307" s="445"/>
      <c r="DO307" s="445"/>
      <c r="DP307" s="445"/>
      <c r="DQ307" s="445"/>
      <c r="DR307" s="445"/>
      <c r="DS307" s="445"/>
      <c r="DT307" s="445"/>
      <c r="DU307" s="445"/>
      <c r="DV307" s="445"/>
      <c r="DW307" s="445"/>
      <c r="DX307" s="445"/>
      <c r="DY307" s="445"/>
      <c r="DZ307" s="445"/>
      <c r="EA307" s="445"/>
      <c r="EB307" s="445"/>
      <c r="EC307" s="445"/>
      <c r="ED307" s="445"/>
      <c r="EE307" s="445"/>
      <c r="EF307" s="445"/>
      <c r="EG307" s="445"/>
      <c r="EH307" s="445"/>
      <c r="EI307" s="445"/>
      <c r="EJ307" s="445"/>
      <c r="EK307" s="445"/>
      <c r="EL307" s="445"/>
      <c r="EM307" s="445"/>
      <c r="EN307" s="445"/>
      <c r="EO307" s="445"/>
      <c r="EP307" s="445"/>
      <c r="EQ307" s="445"/>
      <c r="ER307" s="445"/>
      <c r="ES307" s="445"/>
      <c r="ET307" s="445"/>
      <c r="EU307" s="445"/>
      <c r="EV307" s="445"/>
      <c r="EW307" s="445"/>
      <c r="EX307" s="445"/>
      <c r="EY307" s="445"/>
      <c r="EZ307" s="445"/>
      <c r="FA307" s="445"/>
      <c r="FB307" s="445"/>
    </row>
    <row r="308" spans="1:158" s="434" customFormat="1" ht="55.2" hidden="1" customHeight="1">
      <c r="A308" s="659"/>
      <c r="B308" s="520"/>
      <c r="C308" s="520"/>
      <c r="D308" s="519"/>
      <c r="E308" s="520"/>
      <c r="F308" s="520"/>
      <c r="G308" s="520"/>
      <c r="H308" s="520"/>
      <c r="I308" s="520"/>
      <c r="J308" s="520"/>
      <c r="K308" s="520"/>
      <c r="L308" s="520"/>
      <c r="M308" s="520"/>
      <c r="N308" s="520"/>
      <c r="O308" s="520"/>
      <c r="P308" s="520"/>
      <c r="Q308" s="520"/>
      <c r="R308" s="520"/>
      <c r="S308" s="520"/>
      <c r="T308" s="520"/>
      <c r="U308" s="520"/>
      <c r="V308" s="520"/>
      <c r="W308" s="520"/>
      <c r="X308" s="520"/>
      <c r="Y308" s="520"/>
      <c r="Z308" s="520"/>
      <c r="AA308" s="520"/>
      <c r="AB308" s="520"/>
      <c r="AC308" s="520"/>
      <c r="AD308" s="432"/>
      <c r="AE308" s="431"/>
      <c r="AF308" s="433"/>
      <c r="AG308" s="557" t="str">
        <f t="shared" si="123"/>
        <v/>
      </c>
      <c r="AH308" s="558" t="str">
        <f t="shared" si="124"/>
        <v/>
      </c>
      <c r="AI308" s="558" t="str">
        <f t="shared" si="125"/>
        <v/>
      </c>
      <c r="AJ308" s="558" t="str">
        <f t="shared" si="126"/>
        <v/>
      </c>
      <c r="AK308" s="558" t="str">
        <f t="shared" si="127"/>
        <v/>
      </c>
      <c r="AL308" s="558" t="str">
        <f t="shared" si="128"/>
        <v/>
      </c>
      <c r="AM308" s="558" t="str">
        <f t="shared" si="129"/>
        <v/>
      </c>
      <c r="AN308" s="558" t="str">
        <f t="shared" si="130"/>
        <v/>
      </c>
      <c r="AO308" s="557" t="str">
        <f t="shared" si="131"/>
        <v/>
      </c>
      <c r="AP308" s="557" t="str">
        <f t="shared" si="132"/>
        <v/>
      </c>
      <c r="AQ308" s="445"/>
      <c r="AR308" s="559" t="str">
        <f t="shared" si="133"/>
        <v/>
      </c>
      <c r="AS308" s="560" t="str">
        <f t="shared" si="146"/>
        <v/>
      </c>
      <c r="AT308" s="561" t="str">
        <f t="shared" si="134"/>
        <v/>
      </c>
      <c r="AU308" s="561" t="str">
        <f t="shared" si="135"/>
        <v/>
      </c>
      <c r="AV308" s="444"/>
      <c r="AW308" s="558" t="str">
        <f t="shared" si="137"/>
        <v/>
      </c>
      <c r="AX308" s="557" t="str">
        <f t="shared" si="138"/>
        <v/>
      </c>
      <c r="AY308" s="557" t="str">
        <f t="shared" si="139"/>
        <v/>
      </c>
      <c r="AZ308" s="444"/>
      <c r="BA308" s="562" t="str">
        <f t="shared" si="144"/>
        <v/>
      </c>
      <c r="BB308" s="445"/>
      <c r="BC308" s="563" t="str">
        <f t="shared" si="147"/>
        <v/>
      </c>
      <c r="BD308" s="563" t="str">
        <f t="shared" si="147"/>
        <v/>
      </c>
      <c r="BE308" s="563" t="str">
        <f t="shared" si="147"/>
        <v/>
      </c>
      <c r="BF308" s="563" t="str">
        <f t="shared" si="147"/>
        <v/>
      </c>
      <c r="BG308" s="563" t="str">
        <f t="shared" si="147"/>
        <v/>
      </c>
      <c r="BH308" s="563" t="str">
        <f t="shared" si="147"/>
        <v/>
      </c>
      <c r="BI308" s="563" t="str">
        <f t="shared" si="147"/>
        <v/>
      </c>
      <c r="BJ308" s="563" t="str">
        <f t="shared" si="147"/>
        <v/>
      </c>
      <c r="BK308" s="563" t="str">
        <f t="shared" si="147"/>
        <v/>
      </c>
      <c r="BL308" s="563" t="str">
        <f t="shared" si="147"/>
        <v/>
      </c>
      <c r="BM308" s="563" t="str">
        <f t="shared" si="147"/>
        <v/>
      </c>
      <c r="BN308" s="563" t="str">
        <f t="shared" si="140"/>
        <v/>
      </c>
      <c r="BO308" s="563" t="str">
        <f t="shared" si="140"/>
        <v/>
      </c>
      <c r="BP308" s="563" t="str">
        <f t="shared" si="140"/>
        <v/>
      </c>
      <c r="BQ308" s="563" t="str">
        <f t="shared" si="140"/>
        <v/>
      </c>
      <c r="BR308" s="563" t="str">
        <f t="shared" si="141"/>
        <v/>
      </c>
      <c r="BS308" s="563" t="str">
        <f t="shared" si="141"/>
        <v/>
      </c>
      <c r="BT308" s="563" t="str">
        <f t="shared" si="141"/>
        <v/>
      </c>
      <c r="BU308" s="563" t="str">
        <f t="shared" si="141"/>
        <v/>
      </c>
      <c r="BV308" s="563" t="str">
        <f t="shared" si="142"/>
        <v/>
      </c>
      <c r="BW308" s="563" t="str">
        <f t="shared" si="142"/>
        <v/>
      </c>
      <c r="BX308" s="563" t="str">
        <f t="shared" si="142"/>
        <v/>
      </c>
      <c r="BY308" s="563" t="str">
        <f t="shared" si="142"/>
        <v/>
      </c>
      <c r="BZ308" s="563" t="str">
        <f t="shared" si="143"/>
        <v/>
      </c>
      <c r="CA308" s="563" t="str">
        <f t="shared" si="143"/>
        <v/>
      </c>
      <c r="CB308" s="563" t="str">
        <f t="shared" si="143"/>
        <v/>
      </c>
      <c r="CC308" s="563" t="str">
        <f t="shared" si="143"/>
        <v/>
      </c>
      <c r="CD308" s="563" t="str">
        <f t="shared" si="136"/>
        <v/>
      </c>
      <c r="CE308" s="563" t="str">
        <f t="shared" si="136"/>
        <v/>
      </c>
      <c r="CF308" s="563" t="str">
        <f t="shared" si="122"/>
        <v/>
      </c>
      <c r="CG308" s="563" t="str">
        <f t="shared" si="147"/>
        <v/>
      </c>
      <c r="CH308" s="445"/>
      <c r="CI308" s="563" t="str">
        <f t="shared" si="148"/>
        <v/>
      </c>
      <c r="CJ308" s="563" t="str">
        <f t="shared" si="120"/>
        <v/>
      </c>
      <c r="CK308" s="563" t="str">
        <f t="shared" si="120"/>
        <v/>
      </c>
      <c r="CL308" s="563" t="str">
        <f t="shared" si="120"/>
        <v xml:space="preserve">
</v>
      </c>
      <c r="CM308" s="563" t="str">
        <f t="shared" si="120"/>
        <v xml:space="preserve">
</v>
      </c>
      <c r="CN308" s="563" t="str">
        <f t="shared" si="120"/>
        <v xml:space="preserve">
</v>
      </c>
      <c r="CO308" s="445"/>
      <c r="CP308" s="445"/>
      <c r="CQ308" s="445"/>
      <c r="CR308" s="445"/>
      <c r="CS308" s="445"/>
      <c r="CT308" s="445"/>
      <c r="CU308" s="445"/>
      <c r="CV308" s="445"/>
      <c r="CW308" s="445"/>
      <c r="CX308" s="445"/>
      <c r="CY308" s="445"/>
      <c r="CZ308" s="445"/>
      <c r="DA308" s="445"/>
      <c r="DB308" s="445"/>
      <c r="DC308" s="445"/>
      <c r="DD308" s="445"/>
      <c r="DE308" s="445"/>
      <c r="DF308" s="445"/>
      <c r="DG308" s="445"/>
      <c r="DH308" s="445"/>
      <c r="DI308" s="445"/>
      <c r="DJ308" s="445"/>
      <c r="DK308" s="445"/>
      <c r="DL308" s="445"/>
      <c r="DM308" s="445"/>
      <c r="DN308" s="445"/>
      <c r="DO308" s="445"/>
      <c r="DP308" s="445"/>
      <c r="DQ308" s="445"/>
      <c r="DR308" s="445"/>
      <c r="DS308" s="445"/>
      <c r="DT308" s="445"/>
      <c r="DU308" s="445"/>
      <c r="DV308" s="445"/>
      <c r="DW308" s="445"/>
      <c r="DX308" s="445"/>
      <c r="DY308" s="445"/>
      <c r="DZ308" s="445"/>
      <c r="EA308" s="445"/>
      <c r="EB308" s="445"/>
      <c r="EC308" s="445"/>
      <c r="ED308" s="445"/>
      <c r="EE308" s="445"/>
      <c r="EF308" s="445"/>
      <c r="EG308" s="445"/>
      <c r="EH308" s="445"/>
      <c r="EI308" s="445"/>
      <c r="EJ308" s="445"/>
      <c r="EK308" s="445"/>
      <c r="EL308" s="445"/>
      <c r="EM308" s="445"/>
      <c r="EN308" s="445"/>
      <c r="EO308" s="445"/>
      <c r="EP308" s="445"/>
      <c r="EQ308" s="445"/>
      <c r="ER308" s="445"/>
      <c r="ES308" s="445"/>
      <c r="ET308" s="445"/>
      <c r="EU308" s="445"/>
      <c r="EV308" s="445"/>
      <c r="EW308" s="445"/>
      <c r="EX308" s="445"/>
      <c r="EY308" s="445"/>
      <c r="EZ308" s="445"/>
      <c r="FA308" s="445"/>
      <c r="FB308" s="445"/>
    </row>
    <row r="309" spans="1:158" s="434" customFormat="1" ht="55.2" hidden="1" customHeight="1">
      <c r="A309" s="659"/>
      <c r="B309" s="520"/>
      <c r="C309" s="520"/>
      <c r="D309" s="519"/>
      <c r="E309" s="520"/>
      <c r="F309" s="520"/>
      <c r="G309" s="520"/>
      <c r="H309" s="520"/>
      <c r="I309" s="520"/>
      <c r="J309" s="520"/>
      <c r="K309" s="520"/>
      <c r="L309" s="520"/>
      <c r="M309" s="520"/>
      <c r="N309" s="520"/>
      <c r="O309" s="520"/>
      <c r="P309" s="520"/>
      <c r="Q309" s="520"/>
      <c r="R309" s="520"/>
      <c r="S309" s="520"/>
      <c r="T309" s="520"/>
      <c r="U309" s="520"/>
      <c r="V309" s="520"/>
      <c r="W309" s="520"/>
      <c r="X309" s="520"/>
      <c r="Y309" s="520"/>
      <c r="Z309" s="520"/>
      <c r="AA309" s="520"/>
      <c r="AB309" s="520"/>
      <c r="AC309" s="520"/>
      <c r="AD309" s="432"/>
      <c r="AE309" s="431"/>
      <c r="AF309" s="433"/>
      <c r="AG309" s="557" t="str">
        <f t="shared" si="123"/>
        <v/>
      </c>
      <c r="AH309" s="558" t="str">
        <f t="shared" si="124"/>
        <v/>
      </c>
      <c r="AI309" s="558" t="str">
        <f t="shared" si="125"/>
        <v/>
      </c>
      <c r="AJ309" s="558" t="str">
        <f t="shared" si="126"/>
        <v/>
      </c>
      <c r="AK309" s="558" t="str">
        <f t="shared" si="127"/>
        <v/>
      </c>
      <c r="AL309" s="558" t="str">
        <f t="shared" si="128"/>
        <v/>
      </c>
      <c r="AM309" s="558" t="str">
        <f t="shared" si="129"/>
        <v/>
      </c>
      <c r="AN309" s="558" t="str">
        <f t="shared" si="130"/>
        <v/>
      </c>
      <c r="AO309" s="557" t="str">
        <f t="shared" si="131"/>
        <v/>
      </c>
      <c r="AP309" s="557" t="str">
        <f t="shared" si="132"/>
        <v/>
      </c>
      <c r="AQ309" s="445"/>
      <c r="AR309" s="559" t="str">
        <f t="shared" si="133"/>
        <v/>
      </c>
      <c r="AS309" s="560" t="str">
        <f t="shared" si="146"/>
        <v/>
      </c>
      <c r="AT309" s="561" t="str">
        <f t="shared" si="134"/>
        <v/>
      </c>
      <c r="AU309" s="561" t="str">
        <f t="shared" si="135"/>
        <v/>
      </c>
      <c r="AV309" s="444"/>
      <c r="AW309" s="558" t="str">
        <f t="shared" si="137"/>
        <v/>
      </c>
      <c r="AX309" s="557" t="str">
        <f t="shared" si="138"/>
        <v/>
      </c>
      <c r="AY309" s="557" t="str">
        <f t="shared" si="139"/>
        <v/>
      </c>
      <c r="AZ309" s="444"/>
      <c r="BA309" s="562" t="str">
        <f t="shared" si="144"/>
        <v/>
      </c>
      <c r="BB309" s="445"/>
      <c r="BC309" s="563" t="str">
        <f t="shared" si="147"/>
        <v/>
      </c>
      <c r="BD309" s="563" t="str">
        <f t="shared" si="147"/>
        <v/>
      </c>
      <c r="BE309" s="563" t="str">
        <f t="shared" si="147"/>
        <v/>
      </c>
      <c r="BF309" s="563" t="str">
        <f t="shared" si="147"/>
        <v/>
      </c>
      <c r="BG309" s="563" t="str">
        <f t="shared" si="147"/>
        <v/>
      </c>
      <c r="BH309" s="563" t="str">
        <f t="shared" si="147"/>
        <v/>
      </c>
      <c r="BI309" s="563" t="str">
        <f t="shared" si="147"/>
        <v/>
      </c>
      <c r="BJ309" s="563" t="str">
        <f t="shared" si="147"/>
        <v/>
      </c>
      <c r="BK309" s="563" t="str">
        <f t="shared" si="147"/>
        <v/>
      </c>
      <c r="BL309" s="563" t="str">
        <f t="shared" si="147"/>
        <v/>
      </c>
      <c r="BM309" s="563" t="str">
        <f t="shared" si="147"/>
        <v/>
      </c>
      <c r="BN309" s="563" t="str">
        <f t="shared" si="140"/>
        <v/>
      </c>
      <c r="BO309" s="563" t="str">
        <f t="shared" si="140"/>
        <v/>
      </c>
      <c r="BP309" s="563" t="str">
        <f t="shared" si="140"/>
        <v/>
      </c>
      <c r="BQ309" s="563" t="str">
        <f t="shared" si="140"/>
        <v/>
      </c>
      <c r="BR309" s="563" t="str">
        <f t="shared" si="141"/>
        <v/>
      </c>
      <c r="BS309" s="563" t="str">
        <f t="shared" si="141"/>
        <v/>
      </c>
      <c r="BT309" s="563" t="str">
        <f t="shared" si="141"/>
        <v/>
      </c>
      <c r="BU309" s="563" t="str">
        <f t="shared" si="141"/>
        <v/>
      </c>
      <c r="BV309" s="563" t="str">
        <f t="shared" si="142"/>
        <v/>
      </c>
      <c r="BW309" s="563" t="str">
        <f t="shared" si="142"/>
        <v/>
      </c>
      <c r="BX309" s="563" t="str">
        <f t="shared" si="142"/>
        <v/>
      </c>
      <c r="BY309" s="563" t="str">
        <f t="shared" si="142"/>
        <v/>
      </c>
      <c r="BZ309" s="563" t="str">
        <f t="shared" si="143"/>
        <v/>
      </c>
      <c r="CA309" s="563" t="str">
        <f t="shared" si="143"/>
        <v/>
      </c>
      <c r="CB309" s="563" t="str">
        <f t="shared" si="143"/>
        <v/>
      </c>
      <c r="CC309" s="563" t="str">
        <f t="shared" si="143"/>
        <v/>
      </c>
      <c r="CD309" s="563" t="str">
        <f t="shared" si="136"/>
        <v/>
      </c>
      <c r="CE309" s="563" t="str">
        <f t="shared" si="136"/>
        <v/>
      </c>
      <c r="CF309" s="563" t="str">
        <f t="shared" si="122"/>
        <v/>
      </c>
      <c r="CG309" s="563" t="str">
        <f t="shared" si="147"/>
        <v/>
      </c>
      <c r="CH309" s="445"/>
      <c r="CI309" s="563" t="str">
        <f t="shared" si="148"/>
        <v/>
      </c>
      <c r="CJ309" s="563" t="str">
        <f t="shared" si="120"/>
        <v/>
      </c>
      <c r="CK309" s="563" t="str">
        <f t="shared" si="120"/>
        <v/>
      </c>
      <c r="CL309" s="563" t="str">
        <f t="shared" si="120"/>
        <v xml:space="preserve">
</v>
      </c>
      <c r="CM309" s="563" t="str">
        <f t="shared" si="120"/>
        <v xml:space="preserve">
</v>
      </c>
      <c r="CN309" s="563" t="str">
        <f t="shared" si="120"/>
        <v xml:space="preserve">
</v>
      </c>
      <c r="CO309" s="445"/>
      <c r="CP309" s="445"/>
      <c r="CQ309" s="445"/>
      <c r="CR309" s="445"/>
      <c r="CS309" s="445"/>
      <c r="CT309" s="445"/>
      <c r="CU309" s="445"/>
      <c r="CV309" s="445"/>
      <c r="CW309" s="445"/>
      <c r="CX309" s="445"/>
      <c r="CY309" s="445"/>
      <c r="CZ309" s="445"/>
      <c r="DA309" s="445"/>
      <c r="DB309" s="445"/>
      <c r="DC309" s="445"/>
      <c r="DD309" s="445"/>
      <c r="DE309" s="445"/>
      <c r="DF309" s="445"/>
      <c r="DG309" s="445"/>
      <c r="DH309" s="445"/>
      <c r="DI309" s="445"/>
      <c r="DJ309" s="445"/>
      <c r="DK309" s="445"/>
      <c r="DL309" s="445"/>
      <c r="DM309" s="445"/>
      <c r="DN309" s="445"/>
      <c r="DO309" s="445"/>
      <c r="DP309" s="445"/>
      <c r="DQ309" s="445"/>
      <c r="DR309" s="445"/>
      <c r="DS309" s="445"/>
      <c r="DT309" s="445"/>
      <c r="DU309" s="445"/>
      <c r="DV309" s="445"/>
      <c r="DW309" s="445"/>
      <c r="DX309" s="445"/>
      <c r="DY309" s="445"/>
      <c r="DZ309" s="445"/>
      <c r="EA309" s="445"/>
      <c r="EB309" s="445"/>
      <c r="EC309" s="445"/>
      <c r="ED309" s="445"/>
      <c r="EE309" s="445"/>
      <c r="EF309" s="445"/>
      <c r="EG309" s="445"/>
      <c r="EH309" s="445"/>
      <c r="EI309" s="445"/>
      <c r="EJ309" s="445"/>
      <c r="EK309" s="445"/>
      <c r="EL309" s="445"/>
      <c r="EM309" s="445"/>
      <c r="EN309" s="445"/>
      <c r="EO309" s="445"/>
      <c r="EP309" s="445"/>
      <c r="EQ309" s="445"/>
      <c r="ER309" s="445"/>
      <c r="ES309" s="445"/>
      <c r="ET309" s="445"/>
      <c r="EU309" s="445"/>
      <c r="EV309" s="445"/>
      <c r="EW309" s="445"/>
      <c r="EX309" s="445"/>
      <c r="EY309" s="445"/>
      <c r="EZ309" s="445"/>
      <c r="FA309" s="445"/>
      <c r="FB309" s="445"/>
    </row>
    <row r="310" spans="1:158" s="434" customFormat="1" ht="55.2" hidden="1" customHeight="1">
      <c r="A310" s="659"/>
      <c r="B310" s="520"/>
      <c r="C310" s="520"/>
      <c r="D310" s="519"/>
      <c r="E310" s="520"/>
      <c r="F310" s="520"/>
      <c r="G310" s="520"/>
      <c r="H310" s="520"/>
      <c r="I310" s="520"/>
      <c r="J310" s="520"/>
      <c r="K310" s="520"/>
      <c r="L310" s="520"/>
      <c r="M310" s="520"/>
      <c r="N310" s="520"/>
      <c r="O310" s="520"/>
      <c r="P310" s="520"/>
      <c r="Q310" s="520"/>
      <c r="R310" s="520"/>
      <c r="S310" s="520"/>
      <c r="T310" s="520"/>
      <c r="U310" s="520"/>
      <c r="V310" s="520"/>
      <c r="W310" s="520"/>
      <c r="X310" s="520"/>
      <c r="Y310" s="520"/>
      <c r="Z310" s="520"/>
      <c r="AA310" s="520"/>
      <c r="AB310" s="520"/>
      <c r="AC310" s="520"/>
      <c r="AD310" s="432"/>
      <c r="AE310" s="431"/>
      <c r="AF310" s="433"/>
      <c r="AG310" s="557" t="str">
        <f t="shared" si="123"/>
        <v/>
      </c>
      <c r="AH310" s="558" t="str">
        <f t="shared" si="124"/>
        <v/>
      </c>
      <c r="AI310" s="558" t="str">
        <f t="shared" si="125"/>
        <v/>
      </c>
      <c r="AJ310" s="558" t="str">
        <f t="shared" si="126"/>
        <v/>
      </c>
      <c r="AK310" s="558" t="str">
        <f t="shared" si="127"/>
        <v/>
      </c>
      <c r="AL310" s="558" t="str">
        <f t="shared" si="128"/>
        <v/>
      </c>
      <c r="AM310" s="558" t="str">
        <f t="shared" si="129"/>
        <v/>
      </c>
      <c r="AN310" s="558" t="str">
        <f t="shared" si="130"/>
        <v/>
      </c>
      <c r="AO310" s="557" t="str">
        <f t="shared" si="131"/>
        <v/>
      </c>
      <c r="AP310" s="557" t="str">
        <f t="shared" si="132"/>
        <v/>
      </c>
      <c r="AQ310" s="445"/>
      <c r="AR310" s="559" t="str">
        <f t="shared" si="133"/>
        <v/>
      </c>
      <c r="AS310" s="560" t="str">
        <f t="shared" si="146"/>
        <v/>
      </c>
      <c r="AT310" s="561" t="str">
        <f t="shared" si="134"/>
        <v/>
      </c>
      <c r="AU310" s="561" t="str">
        <f t="shared" si="135"/>
        <v/>
      </c>
      <c r="AV310" s="444"/>
      <c r="AW310" s="558" t="str">
        <f t="shared" si="137"/>
        <v/>
      </c>
      <c r="AX310" s="557" t="str">
        <f t="shared" si="138"/>
        <v/>
      </c>
      <c r="AY310" s="557" t="str">
        <f t="shared" si="139"/>
        <v/>
      </c>
      <c r="AZ310" s="444"/>
      <c r="BA310" s="562" t="str">
        <f t="shared" si="144"/>
        <v/>
      </c>
      <c r="BB310" s="445"/>
      <c r="BC310" s="563" t="str">
        <f t="shared" si="147"/>
        <v/>
      </c>
      <c r="BD310" s="563" t="str">
        <f t="shared" si="147"/>
        <v/>
      </c>
      <c r="BE310" s="563" t="str">
        <f t="shared" si="147"/>
        <v/>
      </c>
      <c r="BF310" s="563" t="str">
        <f t="shared" si="147"/>
        <v/>
      </c>
      <c r="BG310" s="563" t="str">
        <f t="shared" si="147"/>
        <v/>
      </c>
      <c r="BH310" s="563" t="str">
        <f t="shared" si="147"/>
        <v/>
      </c>
      <c r="BI310" s="563" t="str">
        <f t="shared" si="147"/>
        <v/>
      </c>
      <c r="BJ310" s="563" t="str">
        <f t="shared" si="147"/>
        <v/>
      </c>
      <c r="BK310" s="563" t="str">
        <f t="shared" si="147"/>
        <v/>
      </c>
      <c r="BL310" s="563" t="str">
        <f t="shared" si="147"/>
        <v/>
      </c>
      <c r="BM310" s="563" t="str">
        <f t="shared" si="147"/>
        <v/>
      </c>
      <c r="BN310" s="563" t="str">
        <f t="shared" si="140"/>
        <v/>
      </c>
      <c r="BO310" s="563" t="str">
        <f t="shared" si="140"/>
        <v/>
      </c>
      <c r="BP310" s="563" t="str">
        <f t="shared" si="140"/>
        <v/>
      </c>
      <c r="BQ310" s="563" t="str">
        <f t="shared" si="140"/>
        <v/>
      </c>
      <c r="BR310" s="563" t="str">
        <f t="shared" si="141"/>
        <v/>
      </c>
      <c r="BS310" s="563" t="str">
        <f t="shared" si="141"/>
        <v/>
      </c>
      <c r="BT310" s="563" t="str">
        <f t="shared" si="141"/>
        <v/>
      </c>
      <c r="BU310" s="563" t="str">
        <f t="shared" si="141"/>
        <v/>
      </c>
      <c r="BV310" s="563" t="str">
        <f t="shared" si="142"/>
        <v/>
      </c>
      <c r="BW310" s="563" t="str">
        <f t="shared" si="142"/>
        <v/>
      </c>
      <c r="BX310" s="563" t="str">
        <f t="shared" si="142"/>
        <v/>
      </c>
      <c r="BY310" s="563" t="str">
        <f t="shared" si="142"/>
        <v/>
      </c>
      <c r="BZ310" s="563" t="str">
        <f t="shared" si="143"/>
        <v/>
      </c>
      <c r="CA310" s="563" t="str">
        <f t="shared" si="143"/>
        <v/>
      </c>
      <c r="CB310" s="563" t="str">
        <f t="shared" si="143"/>
        <v/>
      </c>
      <c r="CC310" s="563" t="str">
        <f t="shared" si="143"/>
        <v/>
      </c>
      <c r="CD310" s="563" t="str">
        <f t="shared" si="136"/>
        <v/>
      </c>
      <c r="CE310" s="563" t="str">
        <f t="shared" si="136"/>
        <v/>
      </c>
      <c r="CF310" s="563" t="str">
        <f t="shared" si="122"/>
        <v/>
      </c>
      <c r="CG310" s="563" t="str">
        <f t="shared" si="147"/>
        <v/>
      </c>
      <c r="CH310" s="445"/>
      <c r="CI310" s="563" t="str">
        <f t="shared" si="148"/>
        <v/>
      </c>
      <c r="CJ310" s="563" t="str">
        <f t="shared" si="120"/>
        <v/>
      </c>
      <c r="CK310" s="563" t="str">
        <f t="shared" si="120"/>
        <v/>
      </c>
      <c r="CL310" s="563" t="str">
        <f t="shared" si="120"/>
        <v xml:space="preserve">
</v>
      </c>
      <c r="CM310" s="563" t="str">
        <f t="shared" si="120"/>
        <v xml:space="preserve">
</v>
      </c>
      <c r="CN310" s="563" t="str">
        <f t="shared" si="120"/>
        <v xml:space="preserve">
</v>
      </c>
      <c r="CO310" s="445"/>
      <c r="CP310" s="445"/>
      <c r="CQ310" s="445"/>
      <c r="CR310" s="445"/>
      <c r="CS310" s="445"/>
      <c r="CT310" s="445"/>
      <c r="CU310" s="445"/>
      <c r="CV310" s="445"/>
      <c r="CW310" s="445"/>
      <c r="CX310" s="445"/>
      <c r="CY310" s="445"/>
      <c r="CZ310" s="445"/>
      <c r="DA310" s="445"/>
      <c r="DB310" s="445"/>
      <c r="DC310" s="445"/>
      <c r="DD310" s="445"/>
      <c r="DE310" s="445"/>
      <c r="DF310" s="445"/>
      <c r="DG310" s="445"/>
      <c r="DH310" s="445"/>
      <c r="DI310" s="445"/>
      <c r="DJ310" s="445"/>
      <c r="DK310" s="445"/>
      <c r="DL310" s="445"/>
      <c r="DM310" s="445"/>
      <c r="DN310" s="445"/>
      <c r="DO310" s="445"/>
      <c r="DP310" s="445"/>
      <c r="DQ310" s="445"/>
      <c r="DR310" s="445"/>
      <c r="DS310" s="445"/>
      <c r="DT310" s="445"/>
      <c r="DU310" s="445"/>
      <c r="DV310" s="445"/>
      <c r="DW310" s="445"/>
      <c r="DX310" s="445"/>
      <c r="DY310" s="445"/>
      <c r="DZ310" s="445"/>
      <c r="EA310" s="445"/>
      <c r="EB310" s="445"/>
      <c r="EC310" s="445"/>
      <c r="ED310" s="445"/>
      <c r="EE310" s="445"/>
      <c r="EF310" s="445"/>
      <c r="EG310" s="445"/>
      <c r="EH310" s="445"/>
      <c r="EI310" s="445"/>
      <c r="EJ310" s="445"/>
      <c r="EK310" s="445"/>
      <c r="EL310" s="445"/>
      <c r="EM310" s="445"/>
      <c r="EN310" s="445"/>
      <c r="EO310" s="445"/>
      <c r="EP310" s="445"/>
      <c r="EQ310" s="445"/>
      <c r="ER310" s="445"/>
      <c r="ES310" s="445"/>
      <c r="ET310" s="445"/>
      <c r="EU310" s="445"/>
      <c r="EV310" s="445"/>
      <c r="EW310" s="445"/>
      <c r="EX310" s="445"/>
      <c r="EY310" s="445"/>
      <c r="EZ310" s="445"/>
      <c r="FA310" s="445"/>
      <c r="FB310" s="445"/>
    </row>
    <row r="311" spans="1:158" s="463" customFormat="1" ht="55.2" hidden="1" customHeight="1">
      <c r="A311" s="659"/>
      <c r="B311" s="520"/>
      <c r="C311" s="520"/>
      <c r="D311" s="519"/>
      <c r="E311" s="520"/>
      <c r="F311" s="520"/>
      <c r="G311" s="520"/>
      <c r="H311" s="520"/>
      <c r="I311" s="520"/>
      <c r="J311" s="520"/>
      <c r="K311" s="520"/>
      <c r="L311" s="520"/>
      <c r="M311" s="520"/>
      <c r="N311" s="520"/>
      <c r="O311" s="520"/>
      <c r="P311" s="520"/>
      <c r="Q311" s="520"/>
      <c r="R311" s="520"/>
      <c r="S311" s="520"/>
      <c r="T311" s="520"/>
      <c r="U311" s="520"/>
      <c r="V311" s="520"/>
      <c r="W311" s="520"/>
      <c r="X311" s="520"/>
      <c r="Y311" s="520"/>
      <c r="Z311" s="520"/>
      <c r="AA311" s="520"/>
      <c r="AB311" s="520"/>
      <c r="AC311" s="520"/>
      <c r="AD311" s="432"/>
      <c r="AE311" s="431"/>
      <c r="AF311" s="433"/>
      <c r="AG311" s="557" t="str">
        <f t="shared" si="123"/>
        <v/>
      </c>
      <c r="AH311" s="558" t="str">
        <f t="shared" si="124"/>
        <v/>
      </c>
      <c r="AI311" s="558" t="str">
        <f t="shared" si="125"/>
        <v/>
      </c>
      <c r="AJ311" s="558" t="str">
        <f t="shared" si="126"/>
        <v/>
      </c>
      <c r="AK311" s="558" t="str">
        <f t="shared" si="127"/>
        <v/>
      </c>
      <c r="AL311" s="558" t="str">
        <f t="shared" si="128"/>
        <v/>
      </c>
      <c r="AM311" s="558" t="str">
        <f t="shared" si="129"/>
        <v/>
      </c>
      <c r="AN311" s="558" t="str">
        <f t="shared" si="130"/>
        <v/>
      </c>
      <c r="AO311" s="557" t="str">
        <f t="shared" si="131"/>
        <v/>
      </c>
      <c r="AP311" s="557" t="str">
        <f t="shared" si="132"/>
        <v/>
      </c>
      <c r="AQ311" s="445"/>
      <c r="AR311" s="559" t="str">
        <f t="shared" si="133"/>
        <v/>
      </c>
      <c r="AS311" s="560" t="str">
        <f t="shared" si="146"/>
        <v/>
      </c>
      <c r="AT311" s="561" t="str">
        <f t="shared" si="134"/>
        <v/>
      </c>
      <c r="AU311" s="561" t="str">
        <f t="shared" si="135"/>
        <v/>
      </c>
      <c r="AV311" s="444"/>
      <c r="AW311" s="558" t="str">
        <f t="shared" si="137"/>
        <v/>
      </c>
      <c r="AX311" s="557" t="str">
        <f t="shared" si="138"/>
        <v/>
      </c>
      <c r="AY311" s="557" t="str">
        <f t="shared" si="139"/>
        <v/>
      </c>
      <c r="AZ311" s="444"/>
      <c r="BA311" s="562" t="str">
        <f t="shared" si="144"/>
        <v/>
      </c>
      <c r="BB311" s="445"/>
      <c r="BC311" s="563" t="str">
        <f t="shared" si="147"/>
        <v/>
      </c>
      <c r="BD311" s="563" t="str">
        <f t="shared" si="147"/>
        <v/>
      </c>
      <c r="BE311" s="563" t="str">
        <f t="shared" si="147"/>
        <v/>
      </c>
      <c r="BF311" s="563" t="str">
        <f t="shared" si="147"/>
        <v/>
      </c>
      <c r="BG311" s="563" t="str">
        <f t="shared" si="147"/>
        <v/>
      </c>
      <c r="BH311" s="563" t="str">
        <f t="shared" si="147"/>
        <v/>
      </c>
      <c r="BI311" s="563" t="str">
        <f t="shared" si="147"/>
        <v/>
      </c>
      <c r="BJ311" s="563" t="str">
        <f t="shared" si="147"/>
        <v/>
      </c>
      <c r="BK311" s="563" t="str">
        <f t="shared" si="147"/>
        <v/>
      </c>
      <c r="BL311" s="563" t="str">
        <f t="shared" si="147"/>
        <v/>
      </c>
      <c r="BM311" s="563" t="str">
        <f t="shared" si="147"/>
        <v/>
      </c>
      <c r="BN311" s="563" t="str">
        <f t="shared" si="140"/>
        <v/>
      </c>
      <c r="BO311" s="563" t="str">
        <f t="shared" si="140"/>
        <v/>
      </c>
      <c r="BP311" s="563" t="str">
        <f t="shared" si="140"/>
        <v/>
      </c>
      <c r="BQ311" s="563" t="str">
        <f t="shared" si="140"/>
        <v/>
      </c>
      <c r="BR311" s="563" t="str">
        <f t="shared" si="141"/>
        <v/>
      </c>
      <c r="BS311" s="563" t="str">
        <f t="shared" si="141"/>
        <v/>
      </c>
      <c r="BT311" s="563" t="str">
        <f t="shared" si="141"/>
        <v/>
      </c>
      <c r="BU311" s="563" t="str">
        <f t="shared" si="141"/>
        <v/>
      </c>
      <c r="BV311" s="563" t="str">
        <f t="shared" si="142"/>
        <v/>
      </c>
      <c r="BW311" s="563" t="str">
        <f t="shared" si="142"/>
        <v/>
      </c>
      <c r="BX311" s="563" t="str">
        <f t="shared" si="142"/>
        <v/>
      </c>
      <c r="BY311" s="563" t="str">
        <f t="shared" si="142"/>
        <v/>
      </c>
      <c r="BZ311" s="563" t="str">
        <f t="shared" si="143"/>
        <v/>
      </c>
      <c r="CA311" s="563" t="str">
        <f t="shared" si="143"/>
        <v/>
      </c>
      <c r="CB311" s="563" t="str">
        <f t="shared" si="143"/>
        <v/>
      </c>
      <c r="CC311" s="563" t="str">
        <f t="shared" si="143"/>
        <v/>
      </c>
      <c r="CD311" s="563" t="str">
        <f t="shared" si="136"/>
        <v/>
      </c>
      <c r="CE311" s="563" t="str">
        <f t="shared" si="136"/>
        <v/>
      </c>
      <c r="CF311" s="563" t="str">
        <f t="shared" si="122"/>
        <v/>
      </c>
      <c r="CG311" s="563" t="str">
        <f t="shared" si="147"/>
        <v/>
      </c>
      <c r="CH311" s="445"/>
      <c r="CI311" s="563" t="str">
        <f t="shared" si="148"/>
        <v/>
      </c>
      <c r="CJ311" s="563" t="str">
        <f t="shared" si="120"/>
        <v/>
      </c>
      <c r="CK311" s="563" t="str">
        <f t="shared" si="120"/>
        <v/>
      </c>
      <c r="CL311" s="563" t="str">
        <f t="shared" ref="CJ311:CN362" si="149">IF(CL$10=$BA311,IF($AB311="","","Complaint: "&amp;$AB311)&amp;CHAR(10)&amp;IF($AC311="","","Action Taken: "&amp;$AC311),"")</f>
        <v xml:space="preserve">
</v>
      </c>
      <c r="CM311" s="563" t="str">
        <f t="shared" si="149"/>
        <v xml:space="preserve">
</v>
      </c>
      <c r="CN311" s="563" t="str">
        <f t="shared" si="149"/>
        <v xml:space="preserve">
</v>
      </c>
      <c r="CO311" s="444"/>
      <c r="CP311" s="444"/>
      <c r="CQ311" s="444"/>
      <c r="CR311" s="444"/>
      <c r="CS311" s="444"/>
      <c r="CT311" s="444"/>
      <c r="CU311" s="444"/>
      <c r="CV311" s="444"/>
      <c r="CW311" s="444"/>
      <c r="CX311" s="444"/>
      <c r="CY311" s="444"/>
      <c r="CZ311" s="444"/>
      <c r="DA311" s="444"/>
      <c r="DB311" s="444"/>
      <c r="DC311" s="444"/>
      <c r="DD311" s="444"/>
      <c r="DE311" s="444"/>
      <c r="DF311" s="444"/>
      <c r="DG311" s="444"/>
      <c r="DH311" s="444"/>
      <c r="DI311" s="444"/>
      <c r="DJ311" s="444"/>
      <c r="DK311" s="444"/>
      <c r="DL311" s="444"/>
      <c r="DM311" s="444"/>
      <c r="DN311" s="444"/>
      <c r="DO311" s="444"/>
      <c r="DP311" s="444"/>
      <c r="DQ311" s="444"/>
      <c r="DR311" s="444"/>
      <c r="DS311" s="444"/>
      <c r="DT311" s="444"/>
      <c r="DU311" s="444"/>
      <c r="DV311" s="444"/>
      <c r="DW311" s="444"/>
      <c r="DX311" s="444"/>
      <c r="DY311" s="444"/>
      <c r="DZ311" s="444"/>
      <c r="EA311" s="444"/>
      <c r="EB311" s="444"/>
      <c r="EC311" s="444"/>
      <c r="ED311" s="444"/>
      <c r="EE311" s="444"/>
      <c r="EF311" s="444"/>
      <c r="EG311" s="444"/>
      <c r="EH311" s="444"/>
      <c r="EI311" s="444"/>
      <c r="EJ311" s="444"/>
      <c r="EK311" s="444"/>
      <c r="EL311" s="444"/>
      <c r="EM311" s="444"/>
      <c r="EN311" s="444"/>
      <c r="EO311" s="444"/>
      <c r="EP311" s="444"/>
      <c r="EQ311" s="444"/>
      <c r="ER311" s="444"/>
      <c r="ES311" s="444"/>
      <c r="ET311" s="444"/>
      <c r="EU311" s="444"/>
      <c r="EV311" s="444"/>
      <c r="EW311" s="444"/>
      <c r="EX311" s="444"/>
      <c r="EY311" s="444"/>
      <c r="EZ311" s="444"/>
      <c r="FA311" s="444"/>
      <c r="FB311" s="444"/>
    </row>
    <row r="312" spans="1:158" s="463" customFormat="1" ht="55.2" hidden="1" customHeight="1">
      <c r="A312" s="659"/>
      <c r="B312" s="520"/>
      <c r="C312" s="520"/>
      <c r="D312" s="519"/>
      <c r="E312" s="520"/>
      <c r="F312" s="520"/>
      <c r="G312" s="520"/>
      <c r="H312" s="520"/>
      <c r="I312" s="520"/>
      <c r="J312" s="520"/>
      <c r="K312" s="520"/>
      <c r="L312" s="520"/>
      <c r="M312" s="520"/>
      <c r="N312" s="520"/>
      <c r="O312" s="520"/>
      <c r="P312" s="520"/>
      <c r="Q312" s="520"/>
      <c r="R312" s="520"/>
      <c r="S312" s="520"/>
      <c r="T312" s="520"/>
      <c r="U312" s="520"/>
      <c r="V312" s="520"/>
      <c r="W312" s="520"/>
      <c r="X312" s="520"/>
      <c r="Y312" s="520"/>
      <c r="Z312" s="520"/>
      <c r="AA312" s="520"/>
      <c r="AB312" s="520"/>
      <c r="AC312" s="520"/>
      <c r="AD312" s="432"/>
      <c r="AE312" s="431"/>
      <c r="AF312" s="433"/>
      <c r="AG312" s="557" t="str">
        <f t="shared" si="123"/>
        <v/>
      </c>
      <c r="AH312" s="558" t="str">
        <f t="shared" si="124"/>
        <v/>
      </c>
      <c r="AI312" s="558" t="str">
        <f t="shared" si="125"/>
        <v/>
      </c>
      <c r="AJ312" s="558" t="str">
        <f t="shared" si="126"/>
        <v/>
      </c>
      <c r="AK312" s="558" t="str">
        <f t="shared" si="127"/>
        <v/>
      </c>
      <c r="AL312" s="558" t="str">
        <f t="shared" si="128"/>
        <v/>
      </c>
      <c r="AM312" s="558" t="str">
        <f t="shared" si="129"/>
        <v/>
      </c>
      <c r="AN312" s="558" t="str">
        <f t="shared" si="130"/>
        <v/>
      </c>
      <c r="AO312" s="557" t="str">
        <f t="shared" si="131"/>
        <v/>
      </c>
      <c r="AP312" s="557" t="str">
        <f t="shared" si="132"/>
        <v/>
      </c>
      <c r="AQ312" s="445"/>
      <c r="AR312" s="559" t="str">
        <f t="shared" si="133"/>
        <v/>
      </c>
      <c r="AS312" s="560" t="str">
        <f t="shared" si="146"/>
        <v/>
      </c>
      <c r="AT312" s="561" t="str">
        <f t="shared" si="134"/>
        <v/>
      </c>
      <c r="AU312" s="561" t="str">
        <f t="shared" si="135"/>
        <v/>
      </c>
      <c r="AV312" s="444"/>
      <c r="AW312" s="558" t="str">
        <f t="shared" si="137"/>
        <v/>
      </c>
      <c r="AX312" s="557" t="str">
        <f t="shared" si="138"/>
        <v/>
      </c>
      <c r="AY312" s="557" t="str">
        <f t="shared" si="139"/>
        <v/>
      </c>
      <c r="AZ312" s="444"/>
      <c r="BA312" s="562" t="str">
        <f t="shared" si="144"/>
        <v/>
      </c>
      <c r="BB312" s="445"/>
      <c r="BC312" s="563" t="str">
        <f t="shared" si="147"/>
        <v/>
      </c>
      <c r="BD312" s="563" t="str">
        <f t="shared" si="147"/>
        <v/>
      </c>
      <c r="BE312" s="563" t="str">
        <f t="shared" si="147"/>
        <v/>
      </c>
      <c r="BF312" s="563" t="str">
        <f t="shared" si="147"/>
        <v/>
      </c>
      <c r="BG312" s="563" t="str">
        <f t="shared" si="147"/>
        <v/>
      </c>
      <c r="BH312" s="563" t="str">
        <f t="shared" si="147"/>
        <v/>
      </c>
      <c r="BI312" s="563" t="str">
        <f t="shared" si="147"/>
        <v/>
      </c>
      <c r="BJ312" s="563" t="str">
        <f t="shared" si="147"/>
        <v/>
      </c>
      <c r="BK312" s="563" t="str">
        <f t="shared" si="147"/>
        <v/>
      </c>
      <c r="BL312" s="563" t="str">
        <f t="shared" si="147"/>
        <v/>
      </c>
      <c r="BM312" s="563" t="str">
        <f t="shared" si="147"/>
        <v/>
      </c>
      <c r="BN312" s="563" t="str">
        <f t="shared" si="140"/>
        <v/>
      </c>
      <c r="BO312" s="563" t="str">
        <f t="shared" si="140"/>
        <v/>
      </c>
      <c r="BP312" s="563" t="str">
        <f t="shared" si="140"/>
        <v/>
      </c>
      <c r="BQ312" s="563" t="str">
        <f t="shared" si="140"/>
        <v/>
      </c>
      <c r="BR312" s="563" t="str">
        <f t="shared" si="141"/>
        <v/>
      </c>
      <c r="BS312" s="563" t="str">
        <f t="shared" si="141"/>
        <v/>
      </c>
      <c r="BT312" s="563" t="str">
        <f t="shared" si="141"/>
        <v/>
      </c>
      <c r="BU312" s="563" t="str">
        <f t="shared" si="141"/>
        <v/>
      </c>
      <c r="BV312" s="563" t="str">
        <f t="shared" si="142"/>
        <v/>
      </c>
      <c r="BW312" s="563" t="str">
        <f t="shared" si="142"/>
        <v/>
      </c>
      <c r="BX312" s="563" t="str">
        <f t="shared" si="142"/>
        <v/>
      </c>
      <c r="BY312" s="563" t="str">
        <f t="shared" si="142"/>
        <v/>
      </c>
      <c r="BZ312" s="563" t="str">
        <f t="shared" si="143"/>
        <v/>
      </c>
      <c r="CA312" s="563" t="str">
        <f t="shared" si="143"/>
        <v/>
      </c>
      <c r="CB312" s="563" t="str">
        <f t="shared" si="143"/>
        <v/>
      </c>
      <c r="CC312" s="563" t="str">
        <f t="shared" si="143"/>
        <v/>
      </c>
      <c r="CD312" s="563" t="str">
        <f t="shared" si="136"/>
        <v/>
      </c>
      <c r="CE312" s="563" t="str">
        <f t="shared" si="136"/>
        <v/>
      </c>
      <c r="CF312" s="563" t="str">
        <f t="shared" si="122"/>
        <v/>
      </c>
      <c r="CG312" s="563" t="str">
        <f t="shared" si="147"/>
        <v/>
      </c>
      <c r="CH312" s="445"/>
      <c r="CI312" s="563" t="str">
        <f t="shared" si="148"/>
        <v/>
      </c>
      <c r="CJ312" s="563" t="str">
        <f t="shared" si="149"/>
        <v/>
      </c>
      <c r="CK312" s="563" t="str">
        <f t="shared" si="149"/>
        <v/>
      </c>
      <c r="CL312" s="563" t="str">
        <f t="shared" si="149"/>
        <v xml:space="preserve">
</v>
      </c>
      <c r="CM312" s="563" t="str">
        <f t="shared" si="149"/>
        <v xml:space="preserve">
</v>
      </c>
      <c r="CN312" s="563" t="str">
        <f t="shared" si="149"/>
        <v xml:space="preserve">
</v>
      </c>
      <c r="CO312" s="444"/>
      <c r="CP312" s="444"/>
      <c r="CQ312" s="444"/>
      <c r="CR312" s="444"/>
      <c r="CS312" s="444"/>
      <c r="CT312" s="444"/>
      <c r="CU312" s="444"/>
      <c r="CV312" s="444"/>
      <c r="CW312" s="444"/>
      <c r="CX312" s="444"/>
      <c r="CY312" s="444"/>
      <c r="CZ312" s="444"/>
      <c r="DA312" s="444"/>
      <c r="DB312" s="444"/>
      <c r="DC312" s="444"/>
      <c r="DD312" s="444"/>
      <c r="DE312" s="444"/>
      <c r="DF312" s="444"/>
      <c r="DG312" s="444"/>
      <c r="DH312" s="444"/>
      <c r="DI312" s="444"/>
      <c r="DJ312" s="444"/>
      <c r="DK312" s="444"/>
      <c r="DL312" s="444"/>
      <c r="DM312" s="444"/>
      <c r="DN312" s="444"/>
      <c r="DO312" s="444"/>
      <c r="DP312" s="444"/>
      <c r="DQ312" s="444"/>
      <c r="DR312" s="444"/>
      <c r="DS312" s="444"/>
      <c r="DT312" s="444"/>
      <c r="DU312" s="444"/>
      <c r="DV312" s="444"/>
      <c r="DW312" s="444"/>
      <c r="DX312" s="444"/>
      <c r="DY312" s="444"/>
      <c r="DZ312" s="444"/>
      <c r="EA312" s="444"/>
      <c r="EB312" s="444"/>
      <c r="EC312" s="444"/>
      <c r="ED312" s="444"/>
      <c r="EE312" s="444"/>
      <c r="EF312" s="444"/>
      <c r="EG312" s="444"/>
      <c r="EH312" s="444"/>
      <c r="EI312" s="444"/>
      <c r="EJ312" s="444"/>
      <c r="EK312" s="444"/>
      <c r="EL312" s="444"/>
      <c r="EM312" s="444"/>
      <c r="EN312" s="444"/>
      <c r="EO312" s="444"/>
      <c r="EP312" s="444"/>
      <c r="EQ312" s="444"/>
      <c r="ER312" s="444"/>
      <c r="ES312" s="444"/>
      <c r="ET312" s="444"/>
      <c r="EU312" s="444"/>
      <c r="EV312" s="444"/>
      <c r="EW312" s="444"/>
      <c r="EX312" s="444"/>
      <c r="EY312" s="444"/>
      <c r="EZ312" s="444"/>
      <c r="FA312" s="444"/>
      <c r="FB312" s="444"/>
    </row>
    <row r="313" spans="1:158" s="434" customFormat="1" ht="55.2" hidden="1" customHeight="1">
      <c r="A313" s="659"/>
      <c r="B313" s="520"/>
      <c r="C313" s="520"/>
      <c r="D313" s="519"/>
      <c r="E313" s="520"/>
      <c r="F313" s="520"/>
      <c r="G313" s="520"/>
      <c r="H313" s="520"/>
      <c r="I313" s="520"/>
      <c r="J313" s="520"/>
      <c r="K313" s="520"/>
      <c r="L313" s="520"/>
      <c r="M313" s="520"/>
      <c r="N313" s="520"/>
      <c r="O313" s="520"/>
      <c r="P313" s="520"/>
      <c r="Q313" s="520"/>
      <c r="R313" s="520"/>
      <c r="S313" s="520"/>
      <c r="T313" s="520"/>
      <c r="U313" s="520"/>
      <c r="V313" s="520"/>
      <c r="W313" s="520"/>
      <c r="X313" s="520"/>
      <c r="Y313" s="520"/>
      <c r="Z313" s="520"/>
      <c r="AA313" s="520"/>
      <c r="AB313" s="520"/>
      <c r="AC313" s="520"/>
      <c r="AD313" s="432"/>
      <c r="AE313" s="431"/>
      <c r="AF313" s="433"/>
      <c r="AG313" s="557" t="str">
        <f t="shared" si="123"/>
        <v/>
      </c>
      <c r="AH313" s="558" t="str">
        <f t="shared" si="124"/>
        <v/>
      </c>
      <c r="AI313" s="558" t="str">
        <f t="shared" si="125"/>
        <v/>
      </c>
      <c r="AJ313" s="558" t="str">
        <f t="shared" si="126"/>
        <v/>
      </c>
      <c r="AK313" s="558" t="str">
        <f t="shared" si="127"/>
        <v/>
      </c>
      <c r="AL313" s="558" t="str">
        <f t="shared" si="128"/>
        <v/>
      </c>
      <c r="AM313" s="558" t="str">
        <f t="shared" si="129"/>
        <v/>
      </c>
      <c r="AN313" s="558" t="str">
        <f t="shared" si="130"/>
        <v/>
      </c>
      <c r="AO313" s="557" t="str">
        <f t="shared" si="131"/>
        <v/>
      </c>
      <c r="AP313" s="557" t="str">
        <f t="shared" si="132"/>
        <v/>
      </c>
      <c r="AQ313" s="445"/>
      <c r="AR313" s="559" t="str">
        <f t="shared" si="133"/>
        <v/>
      </c>
      <c r="AS313" s="560" t="str">
        <f t="shared" si="146"/>
        <v/>
      </c>
      <c r="AT313" s="561" t="str">
        <f t="shared" si="134"/>
        <v/>
      </c>
      <c r="AU313" s="561" t="str">
        <f t="shared" si="135"/>
        <v/>
      </c>
      <c r="AV313" s="444"/>
      <c r="AW313" s="558" t="str">
        <f t="shared" si="137"/>
        <v/>
      </c>
      <c r="AX313" s="557" t="str">
        <f t="shared" si="138"/>
        <v/>
      </c>
      <c r="AY313" s="557" t="str">
        <f t="shared" si="139"/>
        <v/>
      </c>
      <c r="AZ313" s="444"/>
      <c r="BA313" s="562" t="str">
        <f t="shared" si="144"/>
        <v/>
      </c>
      <c r="BB313" s="445"/>
      <c r="BC313" s="563" t="str">
        <f t="shared" si="147"/>
        <v/>
      </c>
      <c r="BD313" s="563" t="str">
        <f t="shared" si="147"/>
        <v/>
      </c>
      <c r="BE313" s="563" t="str">
        <f t="shared" si="147"/>
        <v/>
      </c>
      <c r="BF313" s="563" t="str">
        <f t="shared" si="147"/>
        <v/>
      </c>
      <c r="BG313" s="563" t="str">
        <f t="shared" si="147"/>
        <v/>
      </c>
      <c r="BH313" s="563" t="str">
        <f t="shared" si="147"/>
        <v/>
      </c>
      <c r="BI313" s="563" t="str">
        <f t="shared" si="147"/>
        <v/>
      </c>
      <c r="BJ313" s="563" t="str">
        <f t="shared" si="147"/>
        <v/>
      </c>
      <c r="BK313" s="563" t="str">
        <f t="shared" si="147"/>
        <v/>
      </c>
      <c r="BL313" s="563" t="str">
        <f t="shared" si="147"/>
        <v/>
      </c>
      <c r="BM313" s="563" t="str">
        <f t="shared" si="147"/>
        <v/>
      </c>
      <c r="BN313" s="563" t="str">
        <f t="shared" si="140"/>
        <v/>
      </c>
      <c r="BO313" s="563" t="str">
        <f t="shared" si="140"/>
        <v/>
      </c>
      <c r="BP313" s="563" t="str">
        <f t="shared" si="140"/>
        <v/>
      </c>
      <c r="BQ313" s="563" t="str">
        <f t="shared" si="140"/>
        <v/>
      </c>
      <c r="BR313" s="563" t="str">
        <f t="shared" si="141"/>
        <v/>
      </c>
      <c r="BS313" s="563" t="str">
        <f t="shared" si="141"/>
        <v/>
      </c>
      <c r="BT313" s="563" t="str">
        <f t="shared" si="141"/>
        <v/>
      </c>
      <c r="BU313" s="563" t="str">
        <f t="shared" si="141"/>
        <v/>
      </c>
      <c r="BV313" s="563" t="str">
        <f t="shared" si="142"/>
        <v/>
      </c>
      <c r="BW313" s="563" t="str">
        <f t="shared" si="142"/>
        <v/>
      </c>
      <c r="BX313" s="563" t="str">
        <f t="shared" si="142"/>
        <v/>
      </c>
      <c r="BY313" s="563" t="str">
        <f t="shared" si="142"/>
        <v/>
      </c>
      <c r="BZ313" s="563" t="str">
        <f t="shared" si="143"/>
        <v/>
      </c>
      <c r="CA313" s="563" t="str">
        <f t="shared" si="143"/>
        <v/>
      </c>
      <c r="CB313" s="563" t="str">
        <f t="shared" si="143"/>
        <v/>
      </c>
      <c r="CC313" s="563" t="str">
        <f t="shared" si="143"/>
        <v/>
      </c>
      <c r="CD313" s="563" t="str">
        <f t="shared" si="136"/>
        <v/>
      </c>
      <c r="CE313" s="563" t="str">
        <f t="shared" si="136"/>
        <v/>
      </c>
      <c r="CF313" s="563" t="str">
        <f t="shared" si="122"/>
        <v/>
      </c>
      <c r="CG313" s="563" t="str">
        <f t="shared" si="147"/>
        <v/>
      </c>
      <c r="CH313" s="445"/>
      <c r="CI313" s="563" t="str">
        <f t="shared" si="148"/>
        <v/>
      </c>
      <c r="CJ313" s="563" t="str">
        <f t="shared" si="149"/>
        <v/>
      </c>
      <c r="CK313" s="563" t="str">
        <f t="shared" si="149"/>
        <v/>
      </c>
      <c r="CL313" s="563" t="str">
        <f t="shared" si="149"/>
        <v xml:space="preserve">
</v>
      </c>
      <c r="CM313" s="563" t="str">
        <f t="shared" si="149"/>
        <v xml:space="preserve">
</v>
      </c>
      <c r="CN313" s="563" t="str">
        <f t="shared" si="149"/>
        <v xml:space="preserve">
</v>
      </c>
      <c r="CO313" s="445"/>
      <c r="CP313" s="445"/>
      <c r="CQ313" s="445"/>
      <c r="CR313" s="445"/>
      <c r="CS313" s="445"/>
      <c r="CT313" s="445"/>
      <c r="CU313" s="445"/>
      <c r="CV313" s="445"/>
      <c r="CW313" s="445"/>
      <c r="CX313" s="445"/>
      <c r="CY313" s="445"/>
      <c r="CZ313" s="445"/>
      <c r="DA313" s="445"/>
      <c r="DB313" s="445"/>
      <c r="DC313" s="445"/>
      <c r="DD313" s="445"/>
      <c r="DE313" s="445"/>
      <c r="DF313" s="445"/>
      <c r="DG313" s="445"/>
      <c r="DH313" s="445"/>
      <c r="DI313" s="445"/>
      <c r="DJ313" s="445"/>
      <c r="DK313" s="445"/>
      <c r="DL313" s="445"/>
      <c r="DM313" s="445"/>
      <c r="DN313" s="445"/>
      <c r="DO313" s="445"/>
      <c r="DP313" s="445"/>
      <c r="DQ313" s="445"/>
      <c r="DR313" s="445"/>
      <c r="DS313" s="445"/>
      <c r="DT313" s="445"/>
      <c r="DU313" s="445"/>
      <c r="DV313" s="445"/>
      <c r="DW313" s="445"/>
      <c r="DX313" s="445"/>
      <c r="DY313" s="445"/>
      <c r="DZ313" s="445"/>
      <c r="EA313" s="445"/>
      <c r="EB313" s="445"/>
      <c r="EC313" s="445"/>
      <c r="ED313" s="445"/>
      <c r="EE313" s="445"/>
      <c r="EF313" s="445"/>
      <c r="EG313" s="445"/>
      <c r="EH313" s="445"/>
      <c r="EI313" s="445"/>
      <c r="EJ313" s="445"/>
      <c r="EK313" s="445"/>
      <c r="EL313" s="445"/>
      <c r="EM313" s="445"/>
      <c r="EN313" s="445"/>
      <c r="EO313" s="445"/>
      <c r="EP313" s="445"/>
      <c r="EQ313" s="445"/>
      <c r="ER313" s="445"/>
      <c r="ES313" s="445"/>
      <c r="ET313" s="445"/>
      <c r="EU313" s="445"/>
      <c r="EV313" s="445"/>
      <c r="EW313" s="445"/>
      <c r="EX313" s="445"/>
      <c r="EY313" s="445"/>
      <c r="EZ313" s="445"/>
      <c r="FA313" s="445"/>
      <c r="FB313" s="445"/>
    </row>
    <row r="314" spans="1:158" s="434" customFormat="1" ht="55.2" hidden="1" customHeight="1">
      <c r="A314" s="659"/>
      <c r="B314" s="520"/>
      <c r="C314" s="520"/>
      <c r="D314" s="519"/>
      <c r="E314" s="520"/>
      <c r="F314" s="520"/>
      <c r="G314" s="520"/>
      <c r="H314" s="520"/>
      <c r="I314" s="520"/>
      <c r="J314" s="520"/>
      <c r="K314" s="520"/>
      <c r="L314" s="520"/>
      <c r="M314" s="520"/>
      <c r="N314" s="520"/>
      <c r="O314" s="520"/>
      <c r="P314" s="520"/>
      <c r="Q314" s="520"/>
      <c r="R314" s="520"/>
      <c r="S314" s="520"/>
      <c r="T314" s="520"/>
      <c r="U314" s="520"/>
      <c r="V314" s="520"/>
      <c r="W314" s="520"/>
      <c r="X314" s="520"/>
      <c r="Y314" s="520"/>
      <c r="Z314" s="520"/>
      <c r="AA314" s="520"/>
      <c r="AB314" s="520"/>
      <c r="AC314" s="520"/>
      <c r="AD314" s="432"/>
      <c r="AE314" s="431"/>
      <c r="AF314" s="433"/>
      <c r="AG314" s="557" t="str">
        <f t="shared" si="123"/>
        <v/>
      </c>
      <c r="AH314" s="558" t="str">
        <f t="shared" si="124"/>
        <v/>
      </c>
      <c r="AI314" s="558" t="str">
        <f t="shared" si="125"/>
        <v/>
      </c>
      <c r="AJ314" s="558" t="str">
        <f t="shared" si="126"/>
        <v/>
      </c>
      <c r="AK314" s="558" t="str">
        <f t="shared" si="127"/>
        <v/>
      </c>
      <c r="AL314" s="558" t="str">
        <f t="shared" si="128"/>
        <v/>
      </c>
      <c r="AM314" s="558" t="str">
        <f t="shared" si="129"/>
        <v/>
      </c>
      <c r="AN314" s="558" t="str">
        <f t="shared" si="130"/>
        <v/>
      </c>
      <c r="AO314" s="557" t="str">
        <f t="shared" si="131"/>
        <v/>
      </c>
      <c r="AP314" s="557" t="str">
        <f t="shared" si="132"/>
        <v/>
      </c>
      <c r="AQ314" s="445"/>
      <c r="AR314" s="559" t="str">
        <f t="shared" si="133"/>
        <v/>
      </c>
      <c r="AS314" s="560" t="str">
        <f t="shared" si="146"/>
        <v/>
      </c>
      <c r="AT314" s="561" t="str">
        <f t="shared" si="134"/>
        <v/>
      </c>
      <c r="AU314" s="561" t="str">
        <f t="shared" si="135"/>
        <v/>
      </c>
      <c r="AV314" s="444"/>
      <c r="AW314" s="558" t="str">
        <f t="shared" si="137"/>
        <v/>
      </c>
      <c r="AX314" s="557" t="str">
        <f t="shared" si="138"/>
        <v/>
      </c>
      <c r="AY314" s="557" t="str">
        <f t="shared" si="139"/>
        <v/>
      </c>
      <c r="AZ314" s="444"/>
      <c r="BA314" s="562" t="str">
        <f t="shared" si="144"/>
        <v/>
      </c>
      <c r="BB314" s="445"/>
      <c r="BC314" s="563" t="str">
        <f t="shared" ref="BC314:CG330" si="150">IF(BC$10=$BA314,IF($AB314="","","Complaint: "&amp;$AB314)&amp;CHAR(10)&amp;IF($AC314="","","Action Taken: "&amp;$AC314),"")</f>
        <v/>
      </c>
      <c r="BD314" s="563" t="str">
        <f t="shared" si="150"/>
        <v/>
      </c>
      <c r="BE314" s="563" t="str">
        <f t="shared" si="150"/>
        <v/>
      </c>
      <c r="BF314" s="563" t="str">
        <f t="shared" si="150"/>
        <v/>
      </c>
      <c r="BG314" s="563" t="str">
        <f t="shared" si="150"/>
        <v/>
      </c>
      <c r="BH314" s="563" t="str">
        <f t="shared" si="150"/>
        <v/>
      </c>
      <c r="BI314" s="563" t="str">
        <f t="shared" si="150"/>
        <v/>
      </c>
      <c r="BJ314" s="563" t="str">
        <f t="shared" si="150"/>
        <v/>
      </c>
      <c r="BK314" s="563" t="str">
        <f t="shared" si="150"/>
        <v/>
      </c>
      <c r="BL314" s="563" t="str">
        <f t="shared" si="150"/>
        <v/>
      </c>
      <c r="BM314" s="563" t="str">
        <f t="shared" si="150"/>
        <v/>
      </c>
      <c r="BN314" s="563" t="str">
        <f t="shared" si="140"/>
        <v/>
      </c>
      <c r="BO314" s="563" t="str">
        <f t="shared" si="140"/>
        <v/>
      </c>
      <c r="BP314" s="563" t="str">
        <f t="shared" si="140"/>
        <v/>
      </c>
      <c r="BQ314" s="563" t="str">
        <f t="shared" si="140"/>
        <v/>
      </c>
      <c r="BR314" s="563" t="str">
        <f t="shared" si="141"/>
        <v/>
      </c>
      <c r="BS314" s="563" t="str">
        <f t="shared" si="141"/>
        <v/>
      </c>
      <c r="BT314" s="563" t="str">
        <f t="shared" si="141"/>
        <v/>
      </c>
      <c r="BU314" s="563" t="str">
        <f t="shared" si="141"/>
        <v/>
      </c>
      <c r="BV314" s="563" t="str">
        <f t="shared" si="142"/>
        <v/>
      </c>
      <c r="BW314" s="563" t="str">
        <f t="shared" si="142"/>
        <v/>
      </c>
      <c r="BX314" s="563" t="str">
        <f t="shared" si="142"/>
        <v/>
      </c>
      <c r="BY314" s="563" t="str">
        <f t="shared" si="142"/>
        <v/>
      </c>
      <c r="BZ314" s="563" t="str">
        <f t="shared" si="143"/>
        <v/>
      </c>
      <c r="CA314" s="563" t="str">
        <f t="shared" si="143"/>
        <v/>
      </c>
      <c r="CB314" s="563" t="str">
        <f t="shared" si="143"/>
        <v/>
      </c>
      <c r="CC314" s="563" t="str">
        <f t="shared" si="143"/>
        <v/>
      </c>
      <c r="CD314" s="563" t="str">
        <f t="shared" si="136"/>
        <v/>
      </c>
      <c r="CE314" s="563" t="str">
        <f t="shared" si="136"/>
        <v/>
      </c>
      <c r="CF314" s="563" t="str">
        <f t="shared" si="122"/>
        <v/>
      </c>
      <c r="CG314" s="563" t="str">
        <f t="shared" si="150"/>
        <v/>
      </c>
      <c r="CH314" s="445"/>
      <c r="CI314" s="563" t="str">
        <f t="shared" si="148"/>
        <v/>
      </c>
      <c r="CJ314" s="563" t="str">
        <f t="shared" si="149"/>
        <v/>
      </c>
      <c r="CK314" s="563" t="str">
        <f t="shared" si="149"/>
        <v/>
      </c>
      <c r="CL314" s="563" t="str">
        <f t="shared" si="149"/>
        <v xml:space="preserve">
</v>
      </c>
      <c r="CM314" s="563" t="str">
        <f t="shared" si="149"/>
        <v xml:space="preserve">
</v>
      </c>
      <c r="CN314" s="563" t="str">
        <f t="shared" si="149"/>
        <v xml:space="preserve">
</v>
      </c>
      <c r="CO314" s="445"/>
      <c r="CP314" s="445"/>
      <c r="CQ314" s="445"/>
      <c r="CR314" s="445"/>
      <c r="CS314" s="445"/>
      <c r="CT314" s="445"/>
      <c r="CU314" s="445"/>
      <c r="CV314" s="445"/>
      <c r="CW314" s="445"/>
      <c r="CX314" s="445"/>
      <c r="CY314" s="445"/>
      <c r="CZ314" s="445"/>
      <c r="DA314" s="445"/>
      <c r="DB314" s="445"/>
      <c r="DC314" s="445"/>
      <c r="DD314" s="445"/>
      <c r="DE314" s="445"/>
      <c r="DF314" s="445"/>
      <c r="DG314" s="445"/>
      <c r="DH314" s="445"/>
      <c r="DI314" s="445"/>
      <c r="DJ314" s="445"/>
      <c r="DK314" s="445"/>
      <c r="DL314" s="445"/>
      <c r="DM314" s="445"/>
      <c r="DN314" s="445"/>
      <c r="DO314" s="445"/>
      <c r="DP314" s="445"/>
      <c r="DQ314" s="445"/>
      <c r="DR314" s="445"/>
      <c r="DS314" s="445"/>
      <c r="DT314" s="445"/>
      <c r="DU314" s="445"/>
      <c r="DV314" s="445"/>
      <c r="DW314" s="445"/>
      <c r="DX314" s="445"/>
      <c r="DY314" s="445"/>
      <c r="DZ314" s="445"/>
      <c r="EA314" s="445"/>
      <c r="EB314" s="445"/>
      <c r="EC314" s="445"/>
      <c r="ED314" s="445"/>
      <c r="EE314" s="445"/>
      <c r="EF314" s="445"/>
      <c r="EG314" s="445"/>
      <c r="EH314" s="445"/>
      <c r="EI314" s="445"/>
      <c r="EJ314" s="445"/>
      <c r="EK314" s="445"/>
      <c r="EL314" s="445"/>
      <c r="EM314" s="445"/>
      <c r="EN314" s="445"/>
      <c r="EO314" s="445"/>
      <c r="EP314" s="445"/>
      <c r="EQ314" s="445"/>
      <c r="ER314" s="445"/>
      <c r="ES314" s="445"/>
      <c r="ET314" s="445"/>
      <c r="EU314" s="445"/>
      <c r="EV314" s="445"/>
      <c r="EW314" s="445"/>
      <c r="EX314" s="445"/>
      <c r="EY314" s="445"/>
      <c r="EZ314" s="445"/>
      <c r="FA314" s="445"/>
      <c r="FB314" s="445"/>
    </row>
    <row r="315" spans="1:158" s="434" customFormat="1" ht="55.2" hidden="1" customHeight="1">
      <c r="A315" s="659"/>
      <c r="B315" s="520"/>
      <c r="C315" s="520"/>
      <c r="D315" s="519"/>
      <c r="E315" s="520"/>
      <c r="F315" s="520"/>
      <c r="G315" s="520"/>
      <c r="H315" s="520"/>
      <c r="I315" s="520"/>
      <c r="J315" s="520"/>
      <c r="K315" s="520"/>
      <c r="L315" s="520"/>
      <c r="M315" s="520"/>
      <c r="N315" s="520"/>
      <c r="O315" s="520"/>
      <c r="P315" s="520"/>
      <c r="Q315" s="520"/>
      <c r="R315" s="520"/>
      <c r="S315" s="520"/>
      <c r="T315" s="520"/>
      <c r="U315" s="520"/>
      <c r="V315" s="520"/>
      <c r="W315" s="520"/>
      <c r="X315" s="520"/>
      <c r="Y315" s="520"/>
      <c r="Z315" s="520"/>
      <c r="AA315" s="520"/>
      <c r="AB315" s="520"/>
      <c r="AC315" s="520"/>
      <c r="AD315" s="432"/>
      <c r="AE315" s="431"/>
      <c r="AF315" s="433"/>
      <c r="AG315" s="557" t="str">
        <f t="shared" si="123"/>
        <v/>
      </c>
      <c r="AH315" s="558" t="str">
        <f t="shared" si="124"/>
        <v/>
      </c>
      <c r="AI315" s="558" t="str">
        <f t="shared" si="125"/>
        <v/>
      </c>
      <c r="AJ315" s="558" t="str">
        <f t="shared" si="126"/>
        <v/>
      </c>
      <c r="AK315" s="558" t="str">
        <f t="shared" si="127"/>
        <v/>
      </c>
      <c r="AL315" s="558" t="str">
        <f t="shared" si="128"/>
        <v/>
      </c>
      <c r="AM315" s="558" t="str">
        <f t="shared" si="129"/>
        <v/>
      </c>
      <c r="AN315" s="558" t="str">
        <f t="shared" si="130"/>
        <v/>
      </c>
      <c r="AO315" s="557" t="str">
        <f t="shared" si="131"/>
        <v/>
      </c>
      <c r="AP315" s="557" t="str">
        <f t="shared" si="132"/>
        <v/>
      </c>
      <c r="AQ315" s="445"/>
      <c r="AR315" s="559" t="str">
        <f t="shared" si="133"/>
        <v/>
      </c>
      <c r="AS315" s="560" t="str">
        <f t="shared" si="146"/>
        <v/>
      </c>
      <c r="AT315" s="561" t="str">
        <f t="shared" si="134"/>
        <v/>
      </c>
      <c r="AU315" s="561" t="str">
        <f t="shared" si="135"/>
        <v/>
      </c>
      <c r="AV315" s="444"/>
      <c r="AW315" s="558" t="str">
        <f t="shared" si="137"/>
        <v/>
      </c>
      <c r="AX315" s="557" t="str">
        <f t="shared" si="138"/>
        <v/>
      </c>
      <c r="AY315" s="557" t="str">
        <f t="shared" si="139"/>
        <v/>
      </c>
      <c r="AZ315" s="444"/>
      <c r="BA315" s="562" t="str">
        <f t="shared" si="144"/>
        <v/>
      </c>
      <c r="BB315" s="445"/>
      <c r="BC315" s="563" t="str">
        <f t="shared" si="150"/>
        <v/>
      </c>
      <c r="BD315" s="563" t="str">
        <f t="shared" si="150"/>
        <v/>
      </c>
      <c r="BE315" s="563" t="str">
        <f t="shared" si="150"/>
        <v/>
      </c>
      <c r="BF315" s="563" t="str">
        <f t="shared" si="150"/>
        <v/>
      </c>
      <c r="BG315" s="563" t="str">
        <f t="shared" si="150"/>
        <v/>
      </c>
      <c r="BH315" s="563" t="str">
        <f t="shared" si="150"/>
        <v/>
      </c>
      <c r="BI315" s="563" t="str">
        <f t="shared" si="150"/>
        <v/>
      </c>
      <c r="BJ315" s="563" t="str">
        <f t="shared" si="150"/>
        <v/>
      </c>
      <c r="BK315" s="563" t="str">
        <f t="shared" si="150"/>
        <v/>
      </c>
      <c r="BL315" s="563" t="str">
        <f t="shared" si="150"/>
        <v/>
      </c>
      <c r="BM315" s="563" t="str">
        <f t="shared" si="150"/>
        <v/>
      </c>
      <c r="BN315" s="563" t="str">
        <f t="shared" si="140"/>
        <v/>
      </c>
      <c r="BO315" s="563" t="str">
        <f t="shared" si="140"/>
        <v/>
      </c>
      <c r="BP315" s="563" t="str">
        <f t="shared" si="140"/>
        <v/>
      </c>
      <c r="BQ315" s="563" t="str">
        <f t="shared" si="140"/>
        <v/>
      </c>
      <c r="BR315" s="563" t="str">
        <f t="shared" si="141"/>
        <v/>
      </c>
      <c r="BS315" s="563" t="str">
        <f t="shared" si="141"/>
        <v/>
      </c>
      <c r="BT315" s="563" t="str">
        <f t="shared" si="141"/>
        <v/>
      </c>
      <c r="BU315" s="563" t="str">
        <f t="shared" si="141"/>
        <v/>
      </c>
      <c r="BV315" s="563" t="str">
        <f t="shared" si="142"/>
        <v/>
      </c>
      <c r="BW315" s="563" t="str">
        <f t="shared" si="142"/>
        <v/>
      </c>
      <c r="BX315" s="563" t="str">
        <f t="shared" si="142"/>
        <v/>
      </c>
      <c r="BY315" s="563" t="str">
        <f t="shared" si="142"/>
        <v/>
      </c>
      <c r="BZ315" s="563" t="str">
        <f t="shared" si="143"/>
        <v/>
      </c>
      <c r="CA315" s="563" t="str">
        <f t="shared" si="143"/>
        <v/>
      </c>
      <c r="CB315" s="563" t="str">
        <f t="shared" si="143"/>
        <v/>
      </c>
      <c r="CC315" s="563" t="str">
        <f t="shared" si="143"/>
        <v/>
      </c>
      <c r="CD315" s="563" t="str">
        <f t="shared" si="136"/>
        <v/>
      </c>
      <c r="CE315" s="563" t="str">
        <f t="shared" si="136"/>
        <v/>
      </c>
      <c r="CF315" s="563" t="str">
        <f t="shared" si="122"/>
        <v/>
      </c>
      <c r="CG315" s="563" t="str">
        <f t="shared" si="150"/>
        <v/>
      </c>
      <c r="CH315" s="445"/>
      <c r="CI315" s="563" t="str">
        <f t="shared" si="148"/>
        <v/>
      </c>
      <c r="CJ315" s="563" t="str">
        <f t="shared" si="149"/>
        <v/>
      </c>
      <c r="CK315" s="563" t="str">
        <f t="shared" si="149"/>
        <v/>
      </c>
      <c r="CL315" s="563" t="str">
        <f t="shared" si="149"/>
        <v xml:space="preserve">
</v>
      </c>
      <c r="CM315" s="563" t="str">
        <f t="shared" si="149"/>
        <v xml:space="preserve">
</v>
      </c>
      <c r="CN315" s="563" t="str">
        <f t="shared" si="149"/>
        <v xml:space="preserve">
</v>
      </c>
      <c r="CO315" s="445"/>
      <c r="CP315" s="445"/>
      <c r="CQ315" s="445"/>
      <c r="CR315" s="445"/>
      <c r="CS315" s="445"/>
      <c r="CT315" s="445"/>
      <c r="CU315" s="445"/>
      <c r="CV315" s="445"/>
      <c r="CW315" s="445"/>
      <c r="CX315" s="445"/>
      <c r="CY315" s="445"/>
      <c r="CZ315" s="445"/>
      <c r="DA315" s="445"/>
      <c r="DB315" s="445"/>
      <c r="DC315" s="445"/>
      <c r="DD315" s="445"/>
      <c r="DE315" s="445"/>
      <c r="DF315" s="445"/>
      <c r="DG315" s="445"/>
      <c r="DH315" s="445"/>
      <c r="DI315" s="445"/>
      <c r="DJ315" s="445"/>
      <c r="DK315" s="445"/>
      <c r="DL315" s="445"/>
      <c r="DM315" s="445"/>
      <c r="DN315" s="445"/>
      <c r="DO315" s="445"/>
      <c r="DP315" s="445"/>
      <c r="DQ315" s="445"/>
      <c r="DR315" s="445"/>
      <c r="DS315" s="445"/>
      <c r="DT315" s="445"/>
      <c r="DU315" s="445"/>
      <c r="DV315" s="445"/>
      <c r="DW315" s="445"/>
      <c r="DX315" s="445"/>
      <c r="DY315" s="445"/>
      <c r="DZ315" s="445"/>
      <c r="EA315" s="445"/>
      <c r="EB315" s="445"/>
      <c r="EC315" s="445"/>
      <c r="ED315" s="445"/>
      <c r="EE315" s="445"/>
      <c r="EF315" s="445"/>
      <c r="EG315" s="445"/>
      <c r="EH315" s="445"/>
      <c r="EI315" s="445"/>
      <c r="EJ315" s="445"/>
      <c r="EK315" s="445"/>
      <c r="EL315" s="445"/>
      <c r="EM315" s="445"/>
      <c r="EN315" s="445"/>
      <c r="EO315" s="445"/>
      <c r="EP315" s="445"/>
      <c r="EQ315" s="445"/>
      <c r="ER315" s="445"/>
      <c r="ES315" s="445"/>
      <c r="ET315" s="445"/>
      <c r="EU315" s="445"/>
      <c r="EV315" s="445"/>
      <c r="EW315" s="445"/>
      <c r="EX315" s="445"/>
      <c r="EY315" s="445"/>
      <c r="EZ315" s="445"/>
      <c r="FA315" s="445"/>
      <c r="FB315" s="445"/>
    </row>
    <row r="316" spans="1:158" s="463" customFormat="1" ht="55.2" hidden="1" customHeight="1">
      <c r="A316" s="659"/>
      <c r="B316" s="520"/>
      <c r="C316" s="520"/>
      <c r="D316" s="519"/>
      <c r="E316" s="520"/>
      <c r="F316" s="520"/>
      <c r="G316" s="520"/>
      <c r="H316" s="520"/>
      <c r="I316" s="520"/>
      <c r="J316" s="520"/>
      <c r="K316" s="520"/>
      <c r="L316" s="520"/>
      <c r="M316" s="520"/>
      <c r="N316" s="520"/>
      <c r="O316" s="520"/>
      <c r="P316" s="520"/>
      <c r="Q316" s="520"/>
      <c r="R316" s="520"/>
      <c r="S316" s="520"/>
      <c r="T316" s="520"/>
      <c r="U316" s="520"/>
      <c r="V316" s="520"/>
      <c r="W316" s="520"/>
      <c r="X316" s="520"/>
      <c r="Y316" s="520"/>
      <c r="Z316" s="520"/>
      <c r="AA316" s="520"/>
      <c r="AB316" s="520"/>
      <c r="AC316" s="520"/>
      <c r="AD316" s="432"/>
      <c r="AE316" s="431"/>
      <c r="AF316" s="433"/>
      <c r="AG316" s="557" t="str">
        <f t="shared" si="123"/>
        <v/>
      </c>
      <c r="AH316" s="558" t="str">
        <f t="shared" si="124"/>
        <v/>
      </c>
      <c r="AI316" s="558" t="str">
        <f t="shared" si="125"/>
        <v/>
      </c>
      <c r="AJ316" s="558" t="str">
        <f t="shared" si="126"/>
        <v/>
      </c>
      <c r="AK316" s="558" t="str">
        <f t="shared" si="127"/>
        <v/>
      </c>
      <c r="AL316" s="558" t="str">
        <f t="shared" si="128"/>
        <v/>
      </c>
      <c r="AM316" s="558" t="str">
        <f t="shared" si="129"/>
        <v/>
      </c>
      <c r="AN316" s="558" t="str">
        <f t="shared" si="130"/>
        <v/>
      </c>
      <c r="AO316" s="557" t="str">
        <f t="shared" si="131"/>
        <v/>
      </c>
      <c r="AP316" s="557" t="str">
        <f t="shared" si="132"/>
        <v/>
      </c>
      <c r="AQ316" s="445"/>
      <c r="AR316" s="559" t="str">
        <f t="shared" si="133"/>
        <v/>
      </c>
      <c r="AS316" s="560" t="str">
        <f t="shared" si="146"/>
        <v/>
      </c>
      <c r="AT316" s="561" t="str">
        <f t="shared" si="134"/>
        <v/>
      </c>
      <c r="AU316" s="561" t="str">
        <f t="shared" si="135"/>
        <v/>
      </c>
      <c r="AV316" s="444"/>
      <c r="AW316" s="558" t="str">
        <f t="shared" si="137"/>
        <v/>
      </c>
      <c r="AX316" s="557" t="str">
        <f t="shared" si="138"/>
        <v/>
      </c>
      <c r="AY316" s="557" t="str">
        <f t="shared" si="139"/>
        <v/>
      </c>
      <c r="AZ316" s="444"/>
      <c r="BA316" s="562" t="str">
        <f t="shared" si="144"/>
        <v/>
      </c>
      <c r="BB316" s="445"/>
      <c r="BC316" s="563" t="str">
        <f t="shared" si="150"/>
        <v/>
      </c>
      <c r="BD316" s="563" t="str">
        <f t="shared" si="150"/>
        <v/>
      </c>
      <c r="BE316" s="563" t="str">
        <f t="shared" si="150"/>
        <v/>
      </c>
      <c r="BF316" s="563" t="str">
        <f t="shared" si="150"/>
        <v/>
      </c>
      <c r="BG316" s="563" t="str">
        <f t="shared" si="150"/>
        <v/>
      </c>
      <c r="BH316" s="563" t="str">
        <f t="shared" si="150"/>
        <v/>
      </c>
      <c r="BI316" s="563" t="str">
        <f t="shared" si="150"/>
        <v/>
      </c>
      <c r="BJ316" s="563" t="str">
        <f t="shared" si="150"/>
        <v/>
      </c>
      <c r="BK316" s="563" t="str">
        <f t="shared" si="150"/>
        <v/>
      </c>
      <c r="BL316" s="563" t="str">
        <f t="shared" si="150"/>
        <v/>
      </c>
      <c r="BM316" s="563" t="str">
        <f t="shared" si="150"/>
        <v/>
      </c>
      <c r="BN316" s="563" t="str">
        <f t="shared" si="140"/>
        <v/>
      </c>
      <c r="BO316" s="563" t="str">
        <f t="shared" si="140"/>
        <v/>
      </c>
      <c r="BP316" s="563" t="str">
        <f t="shared" si="140"/>
        <v/>
      </c>
      <c r="BQ316" s="563" t="str">
        <f t="shared" si="140"/>
        <v/>
      </c>
      <c r="BR316" s="563" t="str">
        <f t="shared" si="141"/>
        <v/>
      </c>
      <c r="BS316" s="563" t="str">
        <f t="shared" si="141"/>
        <v/>
      </c>
      <c r="BT316" s="563" t="str">
        <f t="shared" si="141"/>
        <v/>
      </c>
      <c r="BU316" s="563" t="str">
        <f t="shared" si="141"/>
        <v/>
      </c>
      <c r="BV316" s="563" t="str">
        <f t="shared" si="142"/>
        <v/>
      </c>
      <c r="BW316" s="563" t="str">
        <f t="shared" si="142"/>
        <v/>
      </c>
      <c r="BX316" s="563" t="str">
        <f t="shared" si="142"/>
        <v/>
      </c>
      <c r="BY316" s="563" t="str">
        <f t="shared" si="142"/>
        <v/>
      </c>
      <c r="BZ316" s="563" t="str">
        <f t="shared" si="143"/>
        <v/>
      </c>
      <c r="CA316" s="563" t="str">
        <f t="shared" si="143"/>
        <v/>
      </c>
      <c r="CB316" s="563" t="str">
        <f t="shared" si="143"/>
        <v/>
      </c>
      <c r="CC316" s="563" t="str">
        <f t="shared" si="143"/>
        <v/>
      </c>
      <c r="CD316" s="563" t="str">
        <f t="shared" si="136"/>
        <v/>
      </c>
      <c r="CE316" s="563" t="str">
        <f t="shared" si="136"/>
        <v/>
      </c>
      <c r="CF316" s="563" t="str">
        <f t="shared" si="122"/>
        <v/>
      </c>
      <c r="CG316" s="563" t="str">
        <f t="shared" si="150"/>
        <v/>
      </c>
      <c r="CH316" s="445"/>
      <c r="CI316" s="563" t="str">
        <f t="shared" si="148"/>
        <v/>
      </c>
      <c r="CJ316" s="563" t="str">
        <f t="shared" si="149"/>
        <v/>
      </c>
      <c r="CK316" s="563" t="str">
        <f t="shared" si="149"/>
        <v/>
      </c>
      <c r="CL316" s="563" t="str">
        <f t="shared" si="149"/>
        <v xml:space="preserve">
</v>
      </c>
      <c r="CM316" s="563" t="str">
        <f t="shared" si="149"/>
        <v xml:space="preserve">
</v>
      </c>
      <c r="CN316" s="563" t="str">
        <f t="shared" si="149"/>
        <v xml:space="preserve">
</v>
      </c>
      <c r="CO316" s="444"/>
      <c r="CP316" s="444"/>
      <c r="CQ316" s="444"/>
      <c r="CR316" s="444"/>
      <c r="CS316" s="444"/>
      <c r="CT316" s="444"/>
      <c r="CU316" s="444"/>
      <c r="CV316" s="444"/>
      <c r="CW316" s="444"/>
      <c r="CX316" s="444"/>
      <c r="CY316" s="444"/>
      <c r="CZ316" s="444"/>
      <c r="DA316" s="444"/>
      <c r="DB316" s="444"/>
      <c r="DC316" s="444"/>
      <c r="DD316" s="444"/>
      <c r="DE316" s="444"/>
      <c r="DF316" s="444"/>
      <c r="DG316" s="444"/>
      <c r="DH316" s="444"/>
      <c r="DI316" s="444"/>
      <c r="DJ316" s="444"/>
      <c r="DK316" s="444"/>
      <c r="DL316" s="444"/>
      <c r="DM316" s="444"/>
      <c r="DN316" s="444"/>
      <c r="DO316" s="444"/>
      <c r="DP316" s="444"/>
      <c r="DQ316" s="444"/>
      <c r="DR316" s="444"/>
      <c r="DS316" s="444"/>
      <c r="DT316" s="444"/>
      <c r="DU316" s="444"/>
      <c r="DV316" s="444"/>
      <c r="DW316" s="444"/>
      <c r="DX316" s="444"/>
      <c r="DY316" s="444"/>
      <c r="DZ316" s="444"/>
      <c r="EA316" s="444"/>
      <c r="EB316" s="444"/>
      <c r="EC316" s="444"/>
      <c r="ED316" s="444"/>
      <c r="EE316" s="444"/>
      <c r="EF316" s="444"/>
      <c r="EG316" s="444"/>
      <c r="EH316" s="444"/>
      <c r="EI316" s="444"/>
      <c r="EJ316" s="444"/>
      <c r="EK316" s="444"/>
      <c r="EL316" s="444"/>
      <c r="EM316" s="444"/>
      <c r="EN316" s="444"/>
      <c r="EO316" s="444"/>
      <c r="EP316" s="444"/>
      <c r="EQ316" s="444"/>
      <c r="ER316" s="444"/>
      <c r="ES316" s="444"/>
      <c r="ET316" s="444"/>
      <c r="EU316" s="444"/>
      <c r="EV316" s="444"/>
      <c r="EW316" s="444"/>
      <c r="EX316" s="444"/>
      <c r="EY316" s="444"/>
      <c r="EZ316" s="444"/>
      <c r="FA316" s="444"/>
      <c r="FB316" s="444"/>
    </row>
    <row r="317" spans="1:158" s="434" customFormat="1" ht="55.2" hidden="1" customHeight="1">
      <c r="A317" s="659"/>
      <c r="B317" s="520"/>
      <c r="C317" s="520"/>
      <c r="D317" s="519"/>
      <c r="E317" s="520"/>
      <c r="F317" s="520"/>
      <c r="G317" s="520"/>
      <c r="H317" s="520"/>
      <c r="I317" s="520"/>
      <c r="J317" s="520"/>
      <c r="K317" s="520"/>
      <c r="L317" s="520"/>
      <c r="M317" s="520"/>
      <c r="N317" s="520"/>
      <c r="O317" s="520"/>
      <c r="P317" s="520"/>
      <c r="Q317" s="520"/>
      <c r="R317" s="520"/>
      <c r="S317" s="520"/>
      <c r="T317" s="520"/>
      <c r="U317" s="520"/>
      <c r="V317" s="520"/>
      <c r="W317" s="520"/>
      <c r="X317" s="520"/>
      <c r="Y317" s="520"/>
      <c r="Z317" s="520"/>
      <c r="AA317" s="520"/>
      <c r="AB317" s="520"/>
      <c r="AC317" s="520"/>
      <c r="AD317" s="432"/>
      <c r="AE317" s="431"/>
      <c r="AF317" s="433"/>
      <c r="AG317" s="557" t="str">
        <f t="shared" si="123"/>
        <v/>
      </c>
      <c r="AH317" s="558" t="str">
        <f t="shared" si="124"/>
        <v/>
      </c>
      <c r="AI317" s="558" t="str">
        <f t="shared" si="125"/>
        <v/>
      </c>
      <c r="AJ317" s="558" t="str">
        <f t="shared" si="126"/>
        <v/>
      </c>
      <c r="AK317" s="558" t="str">
        <f t="shared" si="127"/>
        <v/>
      </c>
      <c r="AL317" s="558" t="str">
        <f t="shared" si="128"/>
        <v/>
      </c>
      <c r="AM317" s="558" t="str">
        <f t="shared" si="129"/>
        <v/>
      </c>
      <c r="AN317" s="558" t="str">
        <f t="shared" si="130"/>
        <v/>
      </c>
      <c r="AO317" s="557" t="str">
        <f t="shared" si="131"/>
        <v/>
      </c>
      <c r="AP317" s="557" t="str">
        <f t="shared" si="132"/>
        <v/>
      </c>
      <c r="AQ317" s="445"/>
      <c r="AR317" s="559" t="str">
        <f t="shared" si="133"/>
        <v/>
      </c>
      <c r="AS317" s="560" t="str">
        <f t="shared" si="146"/>
        <v/>
      </c>
      <c r="AT317" s="561" t="str">
        <f t="shared" si="134"/>
        <v/>
      </c>
      <c r="AU317" s="561" t="str">
        <f t="shared" si="135"/>
        <v/>
      </c>
      <c r="AV317" s="444"/>
      <c r="AW317" s="558" t="str">
        <f t="shared" si="137"/>
        <v/>
      </c>
      <c r="AX317" s="557" t="str">
        <f t="shared" si="138"/>
        <v/>
      </c>
      <c r="AY317" s="557" t="str">
        <f t="shared" si="139"/>
        <v/>
      </c>
      <c r="AZ317" s="444"/>
      <c r="BA317" s="562" t="str">
        <f t="shared" si="144"/>
        <v/>
      </c>
      <c r="BB317" s="445"/>
      <c r="BC317" s="563" t="str">
        <f t="shared" si="150"/>
        <v/>
      </c>
      <c r="BD317" s="563" t="str">
        <f t="shared" si="150"/>
        <v/>
      </c>
      <c r="BE317" s="563" t="str">
        <f t="shared" si="150"/>
        <v/>
      </c>
      <c r="BF317" s="563" t="str">
        <f t="shared" si="150"/>
        <v/>
      </c>
      <c r="BG317" s="563" t="str">
        <f t="shared" si="150"/>
        <v/>
      </c>
      <c r="BH317" s="563" t="str">
        <f t="shared" si="150"/>
        <v/>
      </c>
      <c r="BI317" s="563" t="str">
        <f t="shared" si="150"/>
        <v/>
      </c>
      <c r="BJ317" s="563" t="str">
        <f t="shared" si="150"/>
        <v/>
      </c>
      <c r="BK317" s="563" t="str">
        <f t="shared" si="150"/>
        <v/>
      </c>
      <c r="BL317" s="563" t="str">
        <f t="shared" si="150"/>
        <v/>
      </c>
      <c r="BM317" s="563" t="str">
        <f t="shared" si="150"/>
        <v/>
      </c>
      <c r="BN317" s="563" t="str">
        <f t="shared" si="140"/>
        <v/>
      </c>
      <c r="BO317" s="563" t="str">
        <f t="shared" si="140"/>
        <v/>
      </c>
      <c r="BP317" s="563" t="str">
        <f t="shared" si="140"/>
        <v/>
      </c>
      <c r="BQ317" s="563" t="str">
        <f t="shared" si="140"/>
        <v/>
      </c>
      <c r="BR317" s="563" t="str">
        <f t="shared" si="141"/>
        <v/>
      </c>
      <c r="BS317" s="563" t="str">
        <f t="shared" si="141"/>
        <v/>
      </c>
      <c r="BT317" s="563" t="str">
        <f t="shared" si="141"/>
        <v/>
      </c>
      <c r="BU317" s="563" t="str">
        <f t="shared" si="141"/>
        <v/>
      </c>
      <c r="BV317" s="563" t="str">
        <f t="shared" si="142"/>
        <v/>
      </c>
      <c r="BW317" s="563" t="str">
        <f t="shared" si="142"/>
        <v/>
      </c>
      <c r="BX317" s="563" t="str">
        <f t="shared" si="142"/>
        <v/>
      </c>
      <c r="BY317" s="563" t="str">
        <f t="shared" si="142"/>
        <v/>
      </c>
      <c r="BZ317" s="563" t="str">
        <f t="shared" si="143"/>
        <v/>
      </c>
      <c r="CA317" s="563" t="str">
        <f t="shared" si="143"/>
        <v/>
      </c>
      <c r="CB317" s="563" t="str">
        <f t="shared" si="143"/>
        <v/>
      </c>
      <c r="CC317" s="563" t="str">
        <f t="shared" si="143"/>
        <v/>
      </c>
      <c r="CD317" s="563" t="str">
        <f t="shared" si="136"/>
        <v/>
      </c>
      <c r="CE317" s="563" t="str">
        <f t="shared" si="136"/>
        <v/>
      </c>
      <c r="CF317" s="563" t="str">
        <f t="shared" si="122"/>
        <v/>
      </c>
      <c r="CG317" s="563" t="str">
        <f t="shared" si="150"/>
        <v/>
      </c>
      <c r="CH317" s="445"/>
      <c r="CI317" s="563" t="str">
        <f t="shared" si="148"/>
        <v/>
      </c>
      <c r="CJ317" s="563" t="str">
        <f t="shared" si="149"/>
        <v/>
      </c>
      <c r="CK317" s="563" t="str">
        <f t="shared" si="149"/>
        <v/>
      </c>
      <c r="CL317" s="563" t="str">
        <f t="shared" si="149"/>
        <v xml:space="preserve">
</v>
      </c>
      <c r="CM317" s="563" t="str">
        <f t="shared" si="149"/>
        <v xml:space="preserve">
</v>
      </c>
      <c r="CN317" s="563" t="str">
        <f t="shared" si="149"/>
        <v xml:space="preserve">
</v>
      </c>
      <c r="CO317" s="445"/>
      <c r="CP317" s="445"/>
      <c r="CQ317" s="445"/>
      <c r="CR317" s="445"/>
      <c r="CS317" s="445"/>
      <c r="CT317" s="445"/>
      <c r="CU317" s="445"/>
      <c r="CV317" s="445"/>
      <c r="CW317" s="445"/>
      <c r="CX317" s="445"/>
      <c r="CY317" s="445"/>
      <c r="CZ317" s="445"/>
      <c r="DA317" s="445"/>
      <c r="DB317" s="445"/>
      <c r="DC317" s="445"/>
      <c r="DD317" s="445"/>
      <c r="DE317" s="445"/>
      <c r="DF317" s="445"/>
      <c r="DG317" s="445"/>
      <c r="DH317" s="445"/>
      <c r="DI317" s="445"/>
      <c r="DJ317" s="445"/>
      <c r="DK317" s="445"/>
      <c r="DL317" s="445"/>
      <c r="DM317" s="445"/>
      <c r="DN317" s="445"/>
      <c r="DO317" s="445"/>
      <c r="DP317" s="445"/>
      <c r="DQ317" s="445"/>
      <c r="DR317" s="445"/>
      <c r="DS317" s="445"/>
      <c r="DT317" s="445"/>
      <c r="DU317" s="445"/>
      <c r="DV317" s="445"/>
      <c r="DW317" s="445"/>
      <c r="DX317" s="445"/>
      <c r="DY317" s="445"/>
      <c r="DZ317" s="445"/>
      <c r="EA317" s="445"/>
      <c r="EB317" s="445"/>
      <c r="EC317" s="445"/>
      <c r="ED317" s="445"/>
      <c r="EE317" s="445"/>
      <c r="EF317" s="445"/>
      <c r="EG317" s="445"/>
      <c r="EH317" s="445"/>
      <c r="EI317" s="445"/>
      <c r="EJ317" s="445"/>
      <c r="EK317" s="445"/>
      <c r="EL317" s="445"/>
      <c r="EM317" s="445"/>
      <c r="EN317" s="445"/>
      <c r="EO317" s="445"/>
      <c r="EP317" s="445"/>
      <c r="EQ317" s="445"/>
      <c r="ER317" s="445"/>
      <c r="ES317" s="445"/>
      <c r="ET317" s="445"/>
      <c r="EU317" s="445"/>
      <c r="EV317" s="445"/>
      <c r="EW317" s="445"/>
      <c r="EX317" s="445"/>
      <c r="EY317" s="445"/>
      <c r="EZ317" s="445"/>
      <c r="FA317" s="445"/>
      <c r="FB317" s="445"/>
    </row>
    <row r="318" spans="1:158" s="434" customFormat="1" ht="55.2" hidden="1" customHeight="1">
      <c r="A318" s="659"/>
      <c r="B318" s="520"/>
      <c r="C318" s="520"/>
      <c r="D318" s="519"/>
      <c r="E318" s="520"/>
      <c r="F318" s="520"/>
      <c r="G318" s="520"/>
      <c r="H318" s="520"/>
      <c r="I318" s="520"/>
      <c r="J318" s="520"/>
      <c r="K318" s="520"/>
      <c r="L318" s="520"/>
      <c r="M318" s="520"/>
      <c r="N318" s="520"/>
      <c r="O318" s="520"/>
      <c r="P318" s="520"/>
      <c r="Q318" s="520"/>
      <c r="R318" s="520"/>
      <c r="S318" s="520"/>
      <c r="T318" s="520"/>
      <c r="U318" s="520"/>
      <c r="V318" s="520"/>
      <c r="W318" s="520"/>
      <c r="X318" s="520"/>
      <c r="Y318" s="520"/>
      <c r="Z318" s="520"/>
      <c r="AA318" s="520"/>
      <c r="AB318" s="520"/>
      <c r="AC318" s="520"/>
      <c r="AD318" s="432"/>
      <c r="AE318" s="431"/>
      <c r="AF318" s="433"/>
      <c r="AG318" s="557" t="str">
        <f t="shared" si="123"/>
        <v/>
      </c>
      <c r="AH318" s="558" t="str">
        <f t="shared" si="124"/>
        <v/>
      </c>
      <c r="AI318" s="558" t="str">
        <f t="shared" si="125"/>
        <v/>
      </c>
      <c r="AJ318" s="558" t="str">
        <f t="shared" si="126"/>
        <v/>
      </c>
      <c r="AK318" s="558" t="str">
        <f t="shared" si="127"/>
        <v/>
      </c>
      <c r="AL318" s="558" t="str">
        <f t="shared" si="128"/>
        <v/>
      </c>
      <c r="AM318" s="558" t="str">
        <f t="shared" si="129"/>
        <v/>
      </c>
      <c r="AN318" s="558" t="str">
        <f t="shared" si="130"/>
        <v/>
      </c>
      <c r="AO318" s="557" t="str">
        <f t="shared" si="131"/>
        <v/>
      </c>
      <c r="AP318" s="557" t="str">
        <f t="shared" si="132"/>
        <v/>
      </c>
      <c r="AQ318" s="445"/>
      <c r="AR318" s="559" t="str">
        <f t="shared" si="133"/>
        <v/>
      </c>
      <c r="AS318" s="560" t="str">
        <f t="shared" si="146"/>
        <v/>
      </c>
      <c r="AT318" s="561" t="str">
        <f t="shared" si="134"/>
        <v/>
      </c>
      <c r="AU318" s="561" t="str">
        <f t="shared" si="135"/>
        <v/>
      </c>
      <c r="AV318" s="444"/>
      <c r="AW318" s="558" t="str">
        <f t="shared" si="137"/>
        <v/>
      </c>
      <c r="AX318" s="557" t="str">
        <f t="shared" si="138"/>
        <v/>
      </c>
      <c r="AY318" s="557" t="str">
        <f t="shared" si="139"/>
        <v/>
      </c>
      <c r="AZ318" s="444"/>
      <c r="BA318" s="562" t="str">
        <f t="shared" si="144"/>
        <v/>
      </c>
      <c r="BB318" s="445"/>
      <c r="BC318" s="563" t="str">
        <f t="shared" si="150"/>
        <v/>
      </c>
      <c r="BD318" s="563" t="str">
        <f t="shared" si="150"/>
        <v/>
      </c>
      <c r="BE318" s="563" t="str">
        <f t="shared" si="150"/>
        <v/>
      </c>
      <c r="BF318" s="563" t="str">
        <f t="shared" si="150"/>
        <v/>
      </c>
      <c r="BG318" s="563" t="str">
        <f t="shared" si="150"/>
        <v/>
      </c>
      <c r="BH318" s="563" t="str">
        <f t="shared" si="150"/>
        <v/>
      </c>
      <c r="BI318" s="563" t="str">
        <f t="shared" si="150"/>
        <v/>
      </c>
      <c r="BJ318" s="563" t="str">
        <f t="shared" si="150"/>
        <v/>
      </c>
      <c r="BK318" s="563" t="str">
        <f t="shared" si="150"/>
        <v/>
      </c>
      <c r="BL318" s="563" t="str">
        <f t="shared" si="150"/>
        <v/>
      </c>
      <c r="BM318" s="563" t="str">
        <f t="shared" si="150"/>
        <v/>
      </c>
      <c r="BN318" s="563" t="str">
        <f t="shared" si="140"/>
        <v/>
      </c>
      <c r="BO318" s="563" t="str">
        <f t="shared" si="140"/>
        <v/>
      </c>
      <c r="BP318" s="563" t="str">
        <f t="shared" si="140"/>
        <v/>
      </c>
      <c r="BQ318" s="563" t="str">
        <f t="shared" si="140"/>
        <v/>
      </c>
      <c r="BR318" s="563" t="str">
        <f t="shared" si="141"/>
        <v/>
      </c>
      <c r="BS318" s="563" t="str">
        <f t="shared" si="141"/>
        <v/>
      </c>
      <c r="BT318" s="563" t="str">
        <f t="shared" si="141"/>
        <v/>
      </c>
      <c r="BU318" s="563" t="str">
        <f t="shared" si="141"/>
        <v/>
      </c>
      <c r="BV318" s="563" t="str">
        <f t="shared" si="142"/>
        <v/>
      </c>
      <c r="BW318" s="563" t="str">
        <f t="shared" si="142"/>
        <v/>
      </c>
      <c r="BX318" s="563" t="str">
        <f t="shared" si="142"/>
        <v/>
      </c>
      <c r="BY318" s="563" t="str">
        <f t="shared" si="142"/>
        <v/>
      </c>
      <c r="BZ318" s="563" t="str">
        <f t="shared" si="143"/>
        <v/>
      </c>
      <c r="CA318" s="563" t="str">
        <f t="shared" si="143"/>
        <v/>
      </c>
      <c r="CB318" s="563" t="str">
        <f t="shared" si="143"/>
        <v/>
      </c>
      <c r="CC318" s="563" t="str">
        <f t="shared" si="143"/>
        <v/>
      </c>
      <c r="CD318" s="563" t="str">
        <f t="shared" si="136"/>
        <v/>
      </c>
      <c r="CE318" s="563" t="str">
        <f t="shared" si="136"/>
        <v/>
      </c>
      <c r="CF318" s="563" t="str">
        <f t="shared" si="122"/>
        <v/>
      </c>
      <c r="CG318" s="563" t="str">
        <f t="shared" si="150"/>
        <v/>
      </c>
      <c r="CH318" s="445"/>
      <c r="CI318" s="563" t="str">
        <f t="shared" si="148"/>
        <v/>
      </c>
      <c r="CJ318" s="563" t="str">
        <f t="shared" si="149"/>
        <v/>
      </c>
      <c r="CK318" s="563" t="str">
        <f t="shared" si="149"/>
        <v/>
      </c>
      <c r="CL318" s="563" t="str">
        <f t="shared" si="149"/>
        <v xml:space="preserve">
</v>
      </c>
      <c r="CM318" s="563" t="str">
        <f t="shared" si="149"/>
        <v xml:space="preserve">
</v>
      </c>
      <c r="CN318" s="563" t="str">
        <f t="shared" si="149"/>
        <v xml:space="preserve">
</v>
      </c>
      <c r="CO318" s="445"/>
      <c r="CP318" s="445"/>
      <c r="CQ318" s="445"/>
      <c r="CR318" s="445"/>
      <c r="CS318" s="445"/>
      <c r="CT318" s="445"/>
      <c r="CU318" s="445"/>
      <c r="CV318" s="445"/>
      <c r="CW318" s="445"/>
      <c r="CX318" s="445"/>
      <c r="CY318" s="445"/>
      <c r="CZ318" s="445"/>
      <c r="DA318" s="445"/>
      <c r="DB318" s="445"/>
      <c r="DC318" s="445"/>
      <c r="DD318" s="445"/>
      <c r="DE318" s="445"/>
      <c r="DF318" s="445"/>
      <c r="DG318" s="445"/>
      <c r="DH318" s="445"/>
      <c r="DI318" s="445"/>
      <c r="DJ318" s="445"/>
      <c r="DK318" s="445"/>
      <c r="DL318" s="445"/>
      <c r="DM318" s="445"/>
      <c r="DN318" s="445"/>
      <c r="DO318" s="445"/>
      <c r="DP318" s="445"/>
      <c r="DQ318" s="445"/>
      <c r="DR318" s="445"/>
      <c r="DS318" s="445"/>
      <c r="DT318" s="445"/>
      <c r="DU318" s="445"/>
      <c r="DV318" s="445"/>
      <c r="DW318" s="445"/>
      <c r="DX318" s="445"/>
      <c r="DY318" s="445"/>
      <c r="DZ318" s="445"/>
      <c r="EA318" s="445"/>
      <c r="EB318" s="445"/>
      <c r="EC318" s="445"/>
      <c r="ED318" s="445"/>
      <c r="EE318" s="445"/>
      <c r="EF318" s="445"/>
      <c r="EG318" s="445"/>
      <c r="EH318" s="445"/>
      <c r="EI318" s="445"/>
      <c r="EJ318" s="445"/>
      <c r="EK318" s="445"/>
      <c r="EL318" s="445"/>
      <c r="EM318" s="445"/>
      <c r="EN318" s="445"/>
      <c r="EO318" s="445"/>
      <c r="EP318" s="445"/>
      <c r="EQ318" s="445"/>
      <c r="ER318" s="445"/>
      <c r="ES318" s="445"/>
      <c r="ET318" s="445"/>
      <c r="EU318" s="445"/>
      <c r="EV318" s="445"/>
      <c r="EW318" s="445"/>
      <c r="EX318" s="445"/>
      <c r="EY318" s="445"/>
      <c r="EZ318" s="445"/>
      <c r="FA318" s="445"/>
      <c r="FB318" s="445"/>
    </row>
    <row r="319" spans="1:158" s="434" customFormat="1" ht="55.2" hidden="1" customHeight="1">
      <c r="A319" s="659"/>
      <c r="B319" s="520"/>
      <c r="C319" s="520"/>
      <c r="D319" s="519"/>
      <c r="E319" s="520"/>
      <c r="F319" s="520"/>
      <c r="G319" s="520"/>
      <c r="H319" s="520"/>
      <c r="I319" s="520"/>
      <c r="J319" s="520"/>
      <c r="K319" s="520"/>
      <c r="L319" s="520"/>
      <c r="M319" s="520"/>
      <c r="N319" s="520"/>
      <c r="O319" s="520"/>
      <c r="P319" s="520"/>
      <c r="Q319" s="520"/>
      <c r="R319" s="520"/>
      <c r="S319" s="520"/>
      <c r="T319" s="520"/>
      <c r="U319" s="520"/>
      <c r="V319" s="520"/>
      <c r="W319" s="520"/>
      <c r="X319" s="520"/>
      <c r="Y319" s="520"/>
      <c r="Z319" s="520"/>
      <c r="AA319" s="520"/>
      <c r="AB319" s="520"/>
      <c r="AC319" s="520"/>
      <c r="AD319" s="432"/>
      <c r="AE319" s="431"/>
      <c r="AF319" s="433"/>
      <c r="AG319" s="557" t="str">
        <f t="shared" si="123"/>
        <v/>
      </c>
      <c r="AH319" s="558" t="str">
        <f t="shared" si="124"/>
        <v/>
      </c>
      <c r="AI319" s="558" t="str">
        <f t="shared" si="125"/>
        <v/>
      </c>
      <c r="AJ319" s="558" t="str">
        <f t="shared" si="126"/>
        <v/>
      </c>
      <c r="AK319" s="558" t="str">
        <f t="shared" si="127"/>
        <v/>
      </c>
      <c r="AL319" s="558" t="str">
        <f t="shared" si="128"/>
        <v/>
      </c>
      <c r="AM319" s="558" t="str">
        <f t="shared" si="129"/>
        <v/>
      </c>
      <c r="AN319" s="558" t="str">
        <f t="shared" si="130"/>
        <v/>
      </c>
      <c r="AO319" s="557" t="str">
        <f t="shared" si="131"/>
        <v/>
      </c>
      <c r="AP319" s="557" t="str">
        <f t="shared" si="132"/>
        <v/>
      </c>
      <c r="AQ319" s="445"/>
      <c r="AR319" s="559" t="str">
        <f t="shared" si="133"/>
        <v/>
      </c>
      <c r="AS319" s="560" t="str">
        <f t="shared" si="146"/>
        <v/>
      </c>
      <c r="AT319" s="561" t="str">
        <f t="shared" si="134"/>
        <v/>
      </c>
      <c r="AU319" s="561" t="str">
        <f t="shared" si="135"/>
        <v/>
      </c>
      <c r="AV319" s="444"/>
      <c r="AW319" s="558" t="str">
        <f t="shared" si="137"/>
        <v/>
      </c>
      <c r="AX319" s="557" t="str">
        <f t="shared" si="138"/>
        <v/>
      </c>
      <c r="AY319" s="557" t="str">
        <f t="shared" si="139"/>
        <v/>
      </c>
      <c r="AZ319" s="444"/>
      <c r="BA319" s="562" t="str">
        <f t="shared" si="144"/>
        <v/>
      </c>
      <c r="BB319" s="445"/>
      <c r="BC319" s="563" t="str">
        <f t="shared" si="150"/>
        <v/>
      </c>
      <c r="BD319" s="563" t="str">
        <f t="shared" si="150"/>
        <v/>
      </c>
      <c r="BE319" s="563" t="str">
        <f t="shared" si="150"/>
        <v/>
      </c>
      <c r="BF319" s="563" t="str">
        <f t="shared" si="150"/>
        <v/>
      </c>
      <c r="BG319" s="563" t="str">
        <f t="shared" si="150"/>
        <v/>
      </c>
      <c r="BH319" s="563" t="str">
        <f t="shared" si="150"/>
        <v/>
      </c>
      <c r="BI319" s="563" t="str">
        <f t="shared" si="150"/>
        <v/>
      </c>
      <c r="BJ319" s="563" t="str">
        <f t="shared" si="150"/>
        <v/>
      </c>
      <c r="BK319" s="563" t="str">
        <f t="shared" si="150"/>
        <v/>
      </c>
      <c r="BL319" s="563" t="str">
        <f t="shared" si="150"/>
        <v/>
      </c>
      <c r="BM319" s="563" t="str">
        <f t="shared" si="150"/>
        <v/>
      </c>
      <c r="BN319" s="563" t="str">
        <f t="shared" si="140"/>
        <v/>
      </c>
      <c r="BO319" s="563" t="str">
        <f t="shared" si="140"/>
        <v/>
      </c>
      <c r="BP319" s="563" t="str">
        <f t="shared" si="140"/>
        <v/>
      </c>
      <c r="BQ319" s="563" t="str">
        <f t="shared" si="140"/>
        <v/>
      </c>
      <c r="BR319" s="563" t="str">
        <f t="shared" si="141"/>
        <v/>
      </c>
      <c r="BS319" s="563" t="str">
        <f t="shared" si="141"/>
        <v/>
      </c>
      <c r="BT319" s="563" t="str">
        <f t="shared" si="141"/>
        <v/>
      </c>
      <c r="BU319" s="563" t="str">
        <f t="shared" si="141"/>
        <v/>
      </c>
      <c r="BV319" s="563" t="str">
        <f t="shared" si="142"/>
        <v/>
      </c>
      <c r="BW319" s="563" t="str">
        <f t="shared" si="142"/>
        <v/>
      </c>
      <c r="BX319" s="563" t="str">
        <f t="shared" si="142"/>
        <v/>
      </c>
      <c r="BY319" s="563" t="str">
        <f t="shared" si="142"/>
        <v/>
      </c>
      <c r="BZ319" s="563" t="str">
        <f t="shared" si="143"/>
        <v/>
      </c>
      <c r="CA319" s="563" t="str">
        <f t="shared" si="143"/>
        <v/>
      </c>
      <c r="CB319" s="563" t="str">
        <f t="shared" si="143"/>
        <v/>
      </c>
      <c r="CC319" s="563" t="str">
        <f t="shared" si="143"/>
        <v/>
      </c>
      <c r="CD319" s="563" t="str">
        <f t="shared" si="136"/>
        <v/>
      </c>
      <c r="CE319" s="563" t="str">
        <f t="shared" si="136"/>
        <v/>
      </c>
      <c r="CF319" s="563" t="str">
        <f t="shared" si="122"/>
        <v/>
      </c>
      <c r="CG319" s="563" t="str">
        <f t="shared" si="150"/>
        <v/>
      </c>
      <c r="CH319" s="445"/>
      <c r="CI319" s="563" t="str">
        <f t="shared" si="148"/>
        <v/>
      </c>
      <c r="CJ319" s="563" t="str">
        <f t="shared" si="149"/>
        <v/>
      </c>
      <c r="CK319" s="563" t="str">
        <f t="shared" si="149"/>
        <v/>
      </c>
      <c r="CL319" s="563" t="str">
        <f t="shared" si="149"/>
        <v xml:space="preserve">
</v>
      </c>
      <c r="CM319" s="563" t="str">
        <f t="shared" si="149"/>
        <v xml:space="preserve">
</v>
      </c>
      <c r="CN319" s="563" t="str">
        <f t="shared" si="149"/>
        <v xml:space="preserve">
</v>
      </c>
      <c r="CO319" s="445"/>
      <c r="CP319" s="445"/>
      <c r="CQ319" s="445"/>
      <c r="CR319" s="445"/>
      <c r="CS319" s="445"/>
      <c r="CT319" s="445"/>
      <c r="CU319" s="445"/>
      <c r="CV319" s="445"/>
      <c r="CW319" s="445"/>
      <c r="CX319" s="445"/>
      <c r="CY319" s="445"/>
      <c r="CZ319" s="445"/>
      <c r="DA319" s="445"/>
      <c r="DB319" s="445"/>
      <c r="DC319" s="445"/>
      <c r="DD319" s="445"/>
      <c r="DE319" s="445"/>
      <c r="DF319" s="445"/>
      <c r="DG319" s="445"/>
      <c r="DH319" s="445"/>
      <c r="DI319" s="445"/>
      <c r="DJ319" s="445"/>
      <c r="DK319" s="445"/>
      <c r="DL319" s="445"/>
      <c r="DM319" s="445"/>
      <c r="DN319" s="445"/>
      <c r="DO319" s="445"/>
      <c r="DP319" s="445"/>
      <c r="DQ319" s="445"/>
      <c r="DR319" s="445"/>
      <c r="DS319" s="445"/>
      <c r="DT319" s="445"/>
      <c r="DU319" s="445"/>
      <c r="DV319" s="445"/>
      <c r="DW319" s="445"/>
      <c r="DX319" s="445"/>
      <c r="DY319" s="445"/>
      <c r="DZ319" s="445"/>
      <c r="EA319" s="445"/>
      <c r="EB319" s="445"/>
      <c r="EC319" s="445"/>
      <c r="ED319" s="445"/>
      <c r="EE319" s="445"/>
      <c r="EF319" s="445"/>
      <c r="EG319" s="445"/>
      <c r="EH319" s="445"/>
      <c r="EI319" s="445"/>
      <c r="EJ319" s="445"/>
      <c r="EK319" s="445"/>
      <c r="EL319" s="445"/>
      <c r="EM319" s="445"/>
      <c r="EN319" s="445"/>
      <c r="EO319" s="445"/>
      <c r="EP319" s="445"/>
      <c r="EQ319" s="445"/>
      <c r="ER319" s="445"/>
      <c r="ES319" s="445"/>
      <c r="ET319" s="445"/>
      <c r="EU319" s="445"/>
      <c r="EV319" s="445"/>
      <c r="EW319" s="445"/>
      <c r="EX319" s="445"/>
      <c r="EY319" s="445"/>
      <c r="EZ319" s="445"/>
      <c r="FA319" s="445"/>
      <c r="FB319" s="445"/>
    </row>
    <row r="320" spans="1:158" s="434" customFormat="1" ht="55.2" hidden="1" customHeight="1">
      <c r="A320" s="659"/>
      <c r="B320" s="520"/>
      <c r="C320" s="520"/>
      <c r="D320" s="519"/>
      <c r="E320" s="520"/>
      <c r="F320" s="520"/>
      <c r="G320" s="520"/>
      <c r="H320" s="520"/>
      <c r="I320" s="520"/>
      <c r="J320" s="520"/>
      <c r="K320" s="520"/>
      <c r="L320" s="520"/>
      <c r="M320" s="520"/>
      <c r="N320" s="520"/>
      <c r="O320" s="520"/>
      <c r="P320" s="520"/>
      <c r="Q320" s="520"/>
      <c r="R320" s="520"/>
      <c r="S320" s="520"/>
      <c r="T320" s="520"/>
      <c r="U320" s="520"/>
      <c r="V320" s="520"/>
      <c r="W320" s="520"/>
      <c r="X320" s="520"/>
      <c r="Y320" s="520"/>
      <c r="Z320" s="520"/>
      <c r="AA320" s="520"/>
      <c r="AB320" s="520"/>
      <c r="AC320" s="520"/>
      <c r="AD320" s="432"/>
      <c r="AE320" s="431"/>
      <c r="AF320" s="433"/>
      <c r="AG320" s="557" t="str">
        <f t="shared" si="123"/>
        <v/>
      </c>
      <c r="AH320" s="558" t="str">
        <f t="shared" si="124"/>
        <v/>
      </c>
      <c r="AI320" s="558" t="str">
        <f t="shared" si="125"/>
        <v/>
      </c>
      <c r="AJ320" s="558" t="str">
        <f t="shared" si="126"/>
        <v/>
      </c>
      <c r="AK320" s="558" t="str">
        <f t="shared" si="127"/>
        <v/>
      </c>
      <c r="AL320" s="558" t="str">
        <f t="shared" si="128"/>
        <v/>
      </c>
      <c r="AM320" s="558" t="str">
        <f t="shared" si="129"/>
        <v/>
      </c>
      <c r="AN320" s="558" t="str">
        <f t="shared" si="130"/>
        <v/>
      </c>
      <c r="AO320" s="557" t="str">
        <f t="shared" si="131"/>
        <v/>
      </c>
      <c r="AP320" s="557" t="str">
        <f t="shared" si="132"/>
        <v/>
      </c>
      <c r="AQ320" s="445"/>
      <c r="AR320" s="559" t="str">
        <f t="shared" si="133"/>
        <v/>
      </c>
      <c r="AS320" s="560" t="str">
        <f t="shared" si="146"/>
        <v/>
      </c>
      <c r="AT320" s="561" t="str">
        <f t="shared" si="134"/>
        <v/>
      </c>
      <c r="AU320" s="561" t="str">
        <f t="shared" si="135"/>
        <v/>
      </c>
      <c r="AV320" s="444"/>
      <c r="AW320" s="558" t="str">
        <f t="shared" si="137"/>
        <v/>
      </c>
      <c r="AX320" s="557" t="str">
        <f t="shared" si="138"/>
        <v/>
      </c>
      <c r="AY320" s="557" t="str">
        <f t="shared" si="139"/>
        <v/>
      </c>
      <c r="AZ320" s="444"/>
      <c r="BA320" s="562" t="str">
        <f t="shared" si="144"/>
        <v/>
      </c>
      <c r="BB320" s="445"/>
      <c r="BC320" s="563" t="str">
        <f t="shared" si="150"/>
        <v/>
      </c>
      <c r="BD320" s="563" t="str">
        <f t="shared" si="150"/>
        <v/>
      </c>
      <c r="BE320" s="563" t="str">
        <f t="shared" si="150"/>
        <v/>
      </c>
      <c r="BF320" s="563" t="str">
        <f t="shared" si="150"/>
        <v/>
      </c>
      <c r="BG320" s="563" t="str">
        <f t="shared" si="150"/>
        <v/>
      </c>
      <c r="BH320" s="563" t="str">
        <f t="shared" si="150"/>
        <v/>
      </c>
      <c r="BI320" s="563" t="str">
        <f t="shared" si="150"/>
        <v/>
      </c>
      <c r="BJ320" s="563" t="str">
        <f t="shared" si="150"/>
        <v/>
      </c>
      <c r="BK320" s="563" t="str">
        <f t="shared" si="150"/>
        <v/>
      </c>
      <c r="BL320" s="563" t="str">
        <f t="shared" si="150"/>
        <v/>
      </c>
      <c r="BM320" s="563" t="str">
        <f t="shared" si="150"/>
        <v/>
      </c>
      <c r="BN320" s="563" t="str">
        <f t="shared" si="140"/>
        <v/>
      </c>
      <c r="BO320" s="563" t="str">
        <f t="shared" si="140"/>
        <v/>
      </c>
      <c r="BP320" s="563" t="str">
        <f t="shared" si="140"/>
        <v/>
      </c>
      <c r="BQ320" s="563" t="str">
        <f t="shared" si="140"/>
        <v/>
      </c>
      <c r="BR320" s="563" t="str">
        <f t="shared" si="141"/>
        <v/>
      </c>
      <c r="BS320" s="563" t="str">
        <f t="shared" si="141"/>
        <v/>
      </c>
      <c r="BT320" s="563" t="str">
        <f t="shared" si="141"/>
        <v/>
      </c>
      <c r="BU320" s="563" t="str">
        <f t="shared" si="141"/>
        <v/>
      </c>
      <c r="BV320" s="563" t="str">
        <f t="shared" si="142"/>
        <v/>
      </c>
      <c r="BW320" s="563" t="str">
        <f t="shared" si="142"/>
        <v/>
      </c>
      <c r="BX320" s="563" t="str">
        <f t="shared" si="142"/>
        <v/>
      </c>
      <c r="BY320" s="563" t="str">
        <f t="shared" si="142"/>
        <v/>
      </c>
      <c r="BZ320" s="563" t="str">
        <f t="shared" si="143"/>
        <v/>
      </c>
      <c r="CA320" s="563" t="str">
        <f t="shared" si="143"/>
        <v/>
      </c>
      <c r="CB320" s="563" t="str">
        <f t="shared" si="143"/>
        <v/>
      </c>
      <c r="CC320" s="563" t="str">
        <f t="shared" si="143"/>
        <v/>
      </c>
      <c r="CD320" s="563" t="str">
        <f t="shared" si="136"/>
        <v/>
      </c>
      <c r="CE320" s="563" t="str">
        <f t="shared" si="136"/>
        <v/>
      </c>
      <c r="CF320" s="563" t="str">
        <f t="shared" si="122"/>
        <v/>
      </c>
      <c r="CG320" s="563" t="str">
        <f t="shared" si="150"/>
        <v/>
      </c>
      <c r="CH320" s="445"/>
      <c r="CI320" s="563" t="str">
        <f t="shared" si="148"/>
        <v/>
      </c>
      <c r="CJ320" s="563" t="str">
        <f t="shared" si="149"/>
        <v/>
      </c>
      <c r="CK320" s="563" t="str">
        <f t="shared" si="149"/>
        <v/>
      </c>
      <c r="CL320" s="563" t="str">
        <f t="shared" si="149"/>
        <v xml:space="preserve">
</v>
      </c>
      <c r="CM320" s="563" t="str">
        <f t="shared" si="149"/>
        <v xml:space="preserve">
</v>
      </c>
      <c r="CN320" s="563" t="str">
        <f t="shared" si="149"/>
        <v xml:space="preserve">
</v>
      </c>
      <c r="CO320" s="445"/>
      <c r="CP320" s="445"/>
      <c r="CQ320" s="445"/>
      <c r="CR320" s="445"/>
      <c r="CS320" s="445"/>
      <c r="CT320" s="445"/>
      <c r="CU320" s="445"/>
      <c r="CV320" s="445"/>
      <c r="CW320" s="445"/>
      <c r="CX320" s="445"/>
      <c r="CY320" s="445"/>
      <c r="CZ320" s="445"/>
      <c r="DA320" s="445"/>
      <c r="DB320" s="445"/>
      <c r="DC320" s="445"/>
      <c r="DD320" s="445"/>
      <c r="DE320" s="445"/>
      <c r="DF320" s="445"/>
      <c r="DG320" s="445"/>
      <c r="DH320" s="445"/>
      <c r="DI320" s="445"/>
      <c r="DJ320" s="445"/>
      <c r="DK320" s="445"/>
      <c r="DL320" s="445"/>
      <c r="DM320" s="445"/>
      <c r="DN320" s="445"/>
      <c r="DO320" s="445"/>
      <c r="DP320" s="445"/>
      <c r="DQ320" s="445"/>
      <c r="DR320" s="445"/>
      <c r="DS320" s="445"/>
      <c r="DT320" s="445"/>
      <c r="DU320" s="445"/>
      <c r="DV320" s="445"/>
      <c r="DW320" s="445"/>
      <c r="DX320" s="445"/>
      <c r="DY320" s="445"/>
      <c r="DZ320" s="445"/>
      <c r="EA320" s="445"/>
      <c r="EB320" s="445"/>
      <c r="EC320" s="445"/>
      <c r="ED320" s="445"/>
      <c r="EE320" s="445"/>
      <c r="EF320" s="445"/>
      <c r="EG320" s="445"/>
      <c r="EH320" s="445"/>
      <c r="EI320" s="445"/>
      <c r="EJ320" s="445"/>
      <c r="EK320" s="445"/>
      <c r="EL320" s="445"/>
      <c r="EM320" s="445"/>
      <c r="EN320" s="445"/>
      <c r="EO320" s="445"/>
      <c r="EP320" s="445"/>
      <c r="EQ320" s="445"/>
      <c r="ER320" s="445"/>
      <c r="ES320" s="445"/>
      <c r="ET320" s="445"/>
      <c r="EU320" s="445"/>
      <c r="EV320" s="445"/>
      <c r="EW320" s="445"/>
      <c r="EX320" s="445"/>
      <c r="EY320" s="445"/>
      <c r="EZ320" s="445"/>
      <c r="FA320" s="445"/>
      <c r="FB320" s="445"/>
    </row>
    <row r="321" spans="1:158" s="463" customFormat="1" ht="55.2" hidden="1" customHeight="1">
      <c r="A321" s="659"/>
      <c r="B321" s="520"/>
      <c r="C321" s="520"/>
      <c r="D321" s="519"/>
      <c r="E321" s="520"/>
      <c r="F321" s="520"/>
      <c r="G321" s="520"/>
      <c r="H321" s="520"/>
      <c r="I321" s="520"/>
      <c r="J321" s="520"/>
      <c r="K321" s="520"/>
      <c r="L321" s="520"/>
      <c r="M321" s="520"/>
      <c r="N321" s="520"/>
      <c r="O321" s="520"/>
      <c r="P321" s="520"/>
      <c r="Q321" s="520"/>
      <c r="R321" s="520"/>
      <c r="S321" s="520"/>
      <c r="T321" s="520"/>
      <c r="U321" s="520"/>
      <c r="V321" s="520"/>
      <c r="W321" s="520"/>
      <c r="X321" s="520"/>
      <c r="Y321" s="520"/>
      <c r="Z321" s="520"/>
      <c r="AA321" s="520"/>
      <c r="AB321" s="520"/>
      <c r="AC321" s="520"/>
      <c r="AD321" s="432"/>
      <c r="AE321" s="431"/>
      <c r="AF321" s="433"/>
      <c r="AG321" s="557" t="str">
        <f t="shared" si="123"/>
        <v/>
      </c>
      <c r="AH321" s="558" t="str">
        <f t="shared" si="124"/>
        <v/>
      </c>
      <c r="AI321" s="558" t="str">
        <f t="shared" si="125"/>
        <v/>
      </c>
      <c r="AJ321" s="558" t="str">
        <f t="shared" si="126"/>
        <v/>
      </c>
      <c r="AK321" s="558" t="str">
        <f t="shared" si="127"/>
        <v/>
      </c>
      <c r="AL321" s="558" t="str">
        <f t="shared" si="128"/>
        <v/>
      </c>
      <c r="AM321" s="558" t="str">
        <f t="shared" si="129"/>
        <v/>
      </c>
      <c r="AN321" s="558" t="str">
        <f t="shared" si="130"/>
        <v/>
      </c>
      <c r="AO321" s="557" t="str">
        <f t="shared" si="131"/>
        <v/>
      </c>
      <c r="AP321" s="557" t="str">
        <f t="shared" si="132"/>
        <v/>
      </c>
      <c r="AQ321" s="445"/>
      <c r="AR321" s="559" t="str">
        <f t="shared" si="133"/>
        <v/>
      </c>
      <c r="AS321" s="560" t="str">
        <f t="shared" si="146"/>
        <v/>
      </c>
      <c r="AT321" s="561" t="str">
        <f t="shared" si="134"/>
        <v/>
      </c>
      <c r="AU321" s="561" t="str">
        <f t="shared" si="135"/>
        <v/>
      </c>
      <c r="AV321" s="444"/>
      <c r="AW321" s="558" t="str">
        <f t="shared" si="137"/>
        <v/>
      </c>
      <c r="AX321" s="557" t="str">
        <f t="shared" si="138"/>
        <v/>
      </c>
      <c r="AY321" s="557" t="str">
        <f t="shared" si="139"/>
        <v/>
      </c>
      <c r="AZ321" s="444"/>
      <c r="BA321" s="562" t="str">
        <f t="shared" si="144"/>
        <v/>
      </c>
      <c r="BB321" s="445"/>
      <c r="BC321" s="563" t="str">
        <f t="shared" si="150"/>
        <v/>
      </c>
      <c r="BD321" s="563" t="str">
        <f t="shared" si="150"/>
        <v/>
      </c>
      <c r="BE321" s="563" t="str">
        <f t="shared" si="150"/>
        <v/>
      </c>
      <c r="BF321" s="563" t="str">
        <f t="shared" si="150"/>
        <v/>
      </c>
      <c r="BG321" s="563" t="str">
        <f t="shared" si="150"/>
        <v/>
      </c>
      <c r="BH321" s="563" t="str">
        <f t="shared" si="150"/>
        <v/>
      </c>
      <c r="BI321" s="563" t="str">
        <f t="shared" si="150"/>
        <v/>
      </c>
      <c r="BJ321" s="563" t="str">
        <f t="shared" si="150"/>
        <v/>
      </c>
      <c r="BK321" s="563" t="str">
        <f t="shared" si="150"/>
        <v/>
      </c>
      <c r="BL321" s="563" t="str">
        <f t="shared" si="150"/>
        <v/>
      </c>
      <c r="BM321" s="563" t="str">
        <f t="shared" si="150"/>
        <v/>
      </c>
      <c r="BN321" s="563" t="str">
        <f t="shared" si="140"/>
        <v/>
      </c>
      <c r="BO321" s="563" t="str">
        <f t="shared" si="140"/>
        <v/>
      </c>
      <c r="BP321" s="563" t="str">
        <f t="shared" si="140"/>
        <v/>
      </c>
      <c r="BQ321" s="563" t="str">
        <f t="shared" si="140"/>
        <v/>
      </c>
      <c r="BR321" s="563" t="str">
        <f t="shared" si="141"/>
        <v/>
      </c>
      <c r="BS321" s="563" t="str">
        <f t="shared" si="141"/>
        <v/>
      </c>
      <c r="BT321" s="563" t="str">
        <f t="shared" si="141"/>
        <v/>
      </c>
      <c r="BU321" s="563" t="str">
        <f t="shared" si="141"/>
        <v/>
      </c>
      <c r="BV321" s="563" t="str">
        <f t="shared" si="142"/>
        <v/>
      </c>
      <c r="BW321" s="563" t="str">
        <f t="shared" si="142"/>
        <v/>
      </c>
      <c r="BX321" s="563" t="str">
        <f t="shared" si="142"/>
        <v/>
      </c>
      <c r="BY321" s="563" t="str">
        <f t="shared" si="142"/>
        <v/>
      </c>
      <c r="BZ321" s="563" t="str">
        <f t="shared" si="143"/>
        <v/>
      </c>
      <c r="CA321" s="563" t="str">
        <f t="shared" si="143"/>
        <v/>
      </c>
      <c r="CB321" s="563" t="str">
        <f t="shared" si="143"/>
        <v/>
      </c>
      <c r="CC321" s="563" t="str">
        <f t="shared" si="143"/>
        <v/>
      </c>
      <c r="CD321" s="563" t="str">
        <f t="shared" si="136"/>
        <v/>
      </c>
      <c r="CE321" s="563" t="str">
        <f t="shared" si="136"/>
        <v/>
      </c>
      <c r="CF321" s="563" t="str">
        <f t="shared" si="122"/>
        <v/>
      </c>
      <c r="CG321" s="563" t="str">
        <f t="shared" si="150"/>
        <v/>
      </c>
      <c r="CH321" s="445"/>
      <c r="CI321" s="563" t="str">
        <f t="shared" si="148"/>
        <v/>
      </c>
      <c r="CJ321" s="563" t="str">
        <f t="shared" si="149"/>
        <v/>
      </c>
      <c r="CK321" s="563" t="str">
        <f t="shared" si="149"/>
        <v/>
      </c>
      <c r="CL321" s="563" t="str">
        <f t="shared" si="149"/>
        <v xml:space="preserve">
</v>
      </c>
      <c r="CM321" s="563" t="str">
        <f t="shared" si="149"/>
        <v xml:space="preserve">
</v>
      </c>
      <c r="CN321" s="563" t="str">
        <f t="shared" si="149"/>
        <v xml:space="preserve">
</v>
      </c>
      <c r="CO321" s="444"/>
      <c r="CP321" s="444"/>
      <c r="CQ321" s="444"/>
      <c r="CR321" s="444"/>
      <c r="CS321" s="444"/>
      <c r="CT321" s="444"/>
      <c r="CU321" s="444"/>
      <c r="CV321" s="444"/>
      <c r="CW321" s="444"/>
      <c r="CX321" s="444"/>
      <c r="CY321" s="444"/>
      <c r="CZ321" s="444"/>
      <c r="DA321" s="444"/>
      <c r="DB321" s="444"/>
      <c r="DC321" s="444"/>
      <c r="DD321" s="444"/>
      <c r="DE321" s="444"/>
      <c r="DF321" s="444"/>
      <c r="DG321" s="444"/>
      <c r="DH321" s="444"/>
      <c r="DI321" s="444"/>
      <c r="DJ321" s="444"/>
      <c r="DK321" s="444"/>
      <c r="DL321" s="444"/>
      <c r="DM321" s="444"/>
      <c r="DN321" s="444"/>
      <c r="DO321" s="444"/>
      <c r="DP321" s="444"/>
      <c r="DQ321" s="444"/>
      <c r="DR321" s="444"/>
      <c r="DS321" s="444"/>
      <c r="DT321" s="444"/>
      <c r="DU321" s="444"/>
      <c r="DV321" s="444"/>
      <c r="DW321" s="444"/>
      <c r="DX321" s="444"/>
      <c r="DY321" s="444"/>
      <c r="DZ321" s="444"/>
      <c r="EA321" s="444"/>
      <c r="EB321" s="444"/>
      <c r="EC321" s="444"/>
      <c r="ED321" s="444"/>
      <c r="EE321" s="444"/>
      <c r="EF321" s="444"/>
      <c r="EG321" s="444"/>
      <c r="EH321" s="444"/>
      <c r="EI321" s="444"/>
      <c r="EJ321" s="444"/>
      <c r="EK321" s="444"/>
      <c r="EL321" s="444"/>
      <c r="EM321" s="444"/>
      <c r="EN321" s="444"/>
      <c r="EO321" s="444"/>
      <c r="EP321" s="444"/>
      <c r="EQ321" s="444"/>
      <c r="ER321" s="444"/>
      <c r="ES321" s="444"/>
      <c r="ET321" s="444"/>
      <c r="EU321" s="444"/>
      <c r="EV321" s="444"/>
      <c r="EW321" s="444"/>
      <c r="EX321" s="444"/>
      <c r="EY321" s="444"/>
      <c r="EZ321" s="444"/>
      <c r="FA321" s="444"/>
      <c r="FB321" s="444"/>
    </row>
    <row r="322" spans="1:158" s="463" customFormat="1" ht="55.2" hidden="1" customHeight="1">
      <c r="A322" s="659"/>
      <c r="B322" s="520"/>
      <c r="C322" s="520"/>
      <c r="D322" s="519"/>
      <c r="E322" s="520"/>
      <c r="F322" s="520"/>
      <c r="G322" s="520"/>
      <c r="H322" s="520"/>
      <c r="I322" s="520"/>
      <c r="J322" s="520"/>
      <c r="K322" s="520"/>
      <c r="L322" s="520"/>
      <c r="M322" s="520"/>
      <c r="N322" s="520"/>
      <c r="O322" s="520"/>
      <c r="P322" s="520"/>
      <c r="Q322" s="520"/>
      <c r="R322" s="520"/>
      <c r="S322" s="520"/>
      <c r="T322" s="520"/>
      <c r="U322" s="520"/>
      <c r="V322" s="520"/>
      <c r="W322" s="520"/>
      <c r="X322" s="520"/>
      <c r="Y322" s="520"/>
      <c r="Z322" s="520"/>
      <c r="AA322" s="520"/>
      <c r="AB322" s="520"/>
      <c r="AC322" s="520"/>
      <c r="AD322" s="432"/>
      <c r="AE322" s="431"/>
      <c r="AF322" s="433"/>
      <c r="AG322" s="557" t="str">
        <f t="shared" si="123"/>
        <v/>
      </c>
      <c r="AH322" s="558" t="str">
        <f t="shared" si="124"/>
        <v/>
      </c>
      <c r="AI322" s="558" t="str">
        <f t="shared" si="125"/>
        <v/>
      </c>
      <c r="AJ322" s="558" t="str">
        <f t="shared" si="126"/>
        <v/>
      </c>
      <c r="AK322" s="558" t="str">
        <f t="shared" si="127"/>
        <v/>
      </c>
      <c r="AL322" s="558" t="str">
        <f t="shared" si="128"/>
        <v/>
      </c>
      <c r="AM322" s="558" t="str">
        <f t="shared" si="129"/>
        <v/>
      </c>
      <c r="AN322" s="558" t="str">
        <f t="shared" si="130"/>
        <v/>
      </c>
      <c r="AO322" s="557" t="str">
        <f t="shared" si="131"/>
        <v/>
      </c>
      <c r="AP322" s="557" t="str">
        <f t="shared" si="132"/>
        <v/>
      </c>
      <c r="AQ322" s="445"/>
      <c r="AR322" s="559" t="str">
        <f t="shared" si="133"/>
        <v/>
      </c>
      <c r="AS322" s="560" t="str">
        <f t="shared" si="146"/>
        <v/>
      </c>
      <c r="AT322" s="561" t="str">
        <f t="shared" si="134"/>
        <v/>
      </c>
      <c r="AU322" s="561" t="str">
        <f t="shared" si="135"/>
        <v/>
      </c>
      <c r="AV322" s="444"/>
      <c r="AW322" s="558" t="str">
        <f t="shared" si="137"/>
        <v/>
      </c>
      <c r="AX322" s="557" t="str">
        <f t="shared" si="138"/>
        <v/>
      </c>
      <c r="AY322" s="557" t="str">
        <f t="shared" si="139"/>
        <v/>
      </c>
      <c r="AZ322" s="444"/>
      <c r="BA322" s="562" t="str">
        <f t="shared" si="144"/>
        <v/>
      </c>
      <c r="BB322" s="445"/>
      <c r="BC322" s="563" t="str">
        <f t="shared" si="150"/>
        <v/>
      </c>
      <c r="BD322" s="563" t="str">
        <f t="shared" si="150"/>
        <v/>
      </c>
      <c r="BE322" s="563" t="str">
        <f t="shared" si="150"/>
        <v/>
      </c>
      <c r="BF322" s="563" t="str">
        <f t="shared" si="150"/>
        <v/>
      </c>
      <c r="BG322" s="563" t="str">
        <f t="shared" si="150"/>
        <v/>
      </c>
      <c r="BH322" s="563" t="str">
        <f t="shared" si="150"/>
        <v/>
      </c>
      <c r="BI322" s="563" t="str">
        <f t="shared" si="150"/>
        <v/>
      </c>
      <c r="BJ322" s="563" t="str">
        <f t="shared" si="150"/>
        <v/>
      </c>
      <c r="BK322" s="563" t="str">
        <f t="shared" si="150"/>
        <v/>
      </c>
      <c r="BL322" s="563" t="str">
        <f t="shared" si="150"/>
        <v/>
      </c>
      <c r="BM322" s="563" t="str">
        <f t="shared" si="150"/>
        <v/>
      </c>
      <c r="BN322" s="563" t="str">
        <f t="shared" si="140"/>
        <v/>
      </c>
      <c r="BO322" s="563" t="str">
        <f t="shared" si="140"/>
        <v/>
      </c>
      <c r="BP322" s="563" t="str">
        <f t="shared" si="140"/>
        <v/>
      </c>
      <c r="BQ322" s="563" t="str">
        <f t="shared" si="140"/>
        <v/>
      </c>
      <c r="BR322" s="563" t="str">
        <f t="shared" si="141"/>
        <v/>
      </c>
      <c r="BS322" s="563" t="str">
        <f t="shared" si="141"/>
        <v/>
      </c>
      <c r="BT322" s="563" t="str">
        <f t="shared" si="141"/>
        <v/>
      </c>
      <c r="BU322" s="563" t="str">
        <f t="shared" si="141"/>
        <v/>
      </c>
      <c r="BV322" s="563" t="str">
        <f t="shared" si="142"/>
        <v/>
      </c>
      <c r="BW322" s="563" t="str">
        <f t="shared" si="142"/>
        <v/>
      </c>
      <c r="BX322" s="563" t="str">
        <f t="shared" si="142"/>
        <v/>
      </c>
      <c r="BY322" s="563" t="str">
        <f t="shared" si="142"/>
        <v/>
      </c>
      <c r="BZ322" s="563" t="str">
        <f t="shared" si="143"/>
        <v/>
      </c>
      <c r="CA322" s="563" t="str">
        <f t="shared" si="143"/>
        <v/>
      </c>
      <c r="CB322" s="563" t="str">
        <f t="shared" si="143"/>
        <v/>
      </c>
      <c r="CC322" s="563" t="str">
        <f t="shared" si="143"/>
        <v/>
      </c>
      <c r="CD322" s="563" t="str">
        <f t="shared" si="136"/>
        <v/>
      </c>
      <c r="CE322" s="563" t="str">
        <f t="shared" si="136"/>
        <v/>
      </c>
      <c r="CF322" s="563" t="str">
        <f t="shared" si="122"/>
        <v/>
      </c>
      <c r="CG322" s="563" t="str">
        <f t="shared" si="150"/>
        <v/>
      </c>
      <c r="CH322" s="445"/>
      <c r="CI322" s="563" t="str">
        <f t="shared" si="148"/>
        <v/>
      </c>
      <c r="CJ322" s="563" t="str">
        <f t="shared" si="149"/>
        <v/>
      </c>
      <c r="CK322" s="563" t="str">
        <f t="shared" si="149"/>
        <v/>
      </c>
      <c r="CL322" s="563" t="str">
        <f t="shared" si="149"/>
        <v xml:space="preserve">
</v>
      </c>
      <c r="CM322" s="563" t="str">
        <f t="shared" si="149"/>
        <v xml:space="preserve">
</v>
      </c>
      <c r="CN322" s="563" t="str">
        <f t="shared" si="149"/>
        <v xml:space="preserve">
</v>
      </c>
      <c r="CO322" s="444"/>
      <c r="CP322" s="444"/>
      <c r="CQ322" s="444"/>
      <c r="CR322" s="444"/>
      <c r="CS322" s="444"/>
      <c r="CT322" s="444"/>
      <c r="CU322" s="444"/>
      <c r="CV322" s="444"/>
      <c r="CW322" s="444"/>
      <c r="CX322" s="444"/>
      <c r="CY322" s="444"/>
      <c r="CZ322" s="444"/>
      <c r="DA322" s="444"/>
      <c r="DB322" s="444"/>
      <c r="DC322" s="444"/>
      <c r="DD322" s="444"/>
      <c r="DE322" s="444"/>
      <c r="DF322" s="444"/>
      <c r="DG322" s="444"/>
      <c r="DH322" s="444"/>
      <c r="DI322" s="444"/>
      <c r="DJ322" s="444"/>
      <c r="DK322" s="444"/>
      <c r="DL322" s="444"/>
      <c r="DM322" s="444"/>
      <c r="DN322" s="444"/>
      <c r="DO322" s="444"/>
      <c r="DP322" s="444"/>
      <c r="DQ322" s="444"/>
      <c r="DR322" s="444"/>
      <c r="DS322" s="444"/>
      <c r="DT322" s="444"/>
      <c r="DU322" s="444"/>
      <c r="DV322" s="444"/>
      <c r="DW322" s="444"/>
      <c r="DX322" s="444"/>
      <c r="DY322" s="444"/>
      <c r="DZ322" s="444"/>
      <c r="EA322" s="444"/>
      <c r="EB322" s="444"/>
      <c r="EC322" s="444"/>
      <c r="ED322" s="444"/>
      <c r="EE322" s="444"/>
      <c r="EF322" s="444"/>
      <c r="EG322" s="444"/>
      <c r="EH322" s="444"/>
      <c r="EI322" s="444"/>
      <c r="EJ322" s="444"/>
      <c r="EK322" s="444"/>
      <c r="EL322" s="444"/>
      <c r="EM322" s="444"/>
      <c r="EN322" s="444"/>
      <c r="EO322" s="444"/>
      <c r="EP322" s="444"/>
      <c r="EQ322" s="444"/>
      <c r="ER322" s="444"/>
      <c r="ES322" s="444"/>
      <c r="ET322" s="444"/>
      <c r="EU322" s="444"/>
      <c r="EV322" s="444"/>
      <c r="EW322" s="444"/>
      <c r="EX322" s="444"/>
      <c r="EY322" s="444"/>
      <c r="EZ322" s="444"/>
      <c r="FA322" s="444"/>
      <c r="FB322" s="444"/>
    </row>
    <row r="323" spans="1:158" s="434" customFormat="1" ht="55.2" hidden="1" customHeight="1">
      <c r="A323" s="659"/>
      <c r="B323" s="520"/>
      <c r="C323" s="520"/>
      <c r="D323" s="519"/>
      <c r="E323" s="520"/>
      <c r="F323" s="520"/>
      <c r="G323" s="520"/>
      <c r="H323" s="520"/>
      <c r="I323" s="520"/>
      <c r="J323" s="520"/>
      <c r="K323" s="520"/>
      <c r="L323" s="520"/>
      <c r="M323" s="520"/>
      <c r="N323" s="520"/>
      <c r="O323" s="520"/>
      <c r="P323" s="520"/>
      <c r="Q323" s="520"/>
      <c r="R323" s="520"/>
      <c r="S323" s="520"/>
      <c r="T323" s="520"/>
      <c r="U323" s="520"/>
      <c r="V323" s="520"/>
      <c r="W323" s="520"/>
      <c r="X323" s="520"/>
      <c r="Y323" s="520"/>
      <c r="Z323" s="520"/>
      <c r="AA323" s="520"/>
      <c r="AB323" s="520"/>
      <c r="AC323" s="520"/>
      <c r="AD323" s="432"/>
      <c r="AE323" s="431"/>
      <c r="AF323" s="433"/>
      <c r="AG323" s="557" t="str">
        <f t="shared" si="123"/>
        <v/>
      </c>
      <c r="AH323" s="558" t="str">
        <f t="shared" si="124"/>
        <v/>
      </c>
      <c r="AI323" s="558" t="str">
        <f t="shared" si="125"/>
        <v/>
      </c>
      <c r="AJ323" s="558" t="str">
        <f t="shared" si="126"/>
        <v/>
      </c>
      <c r="AK323" s="558" t="str">
        <f t="shared" si="127"/>
        <v/>
      </c>
      <c r="AL323" s="558" t="str">
        <f t="shared" si="128"/>
        <v/>
      </c>
      <c r="AM323" s="558" t="str">
        <f t="shared" si="129"/>
        <v/>
      </c>
      <c r="AN323" s="558" t="str">
        <f t="shared" si="130"/>
        <v/>
      </c>
      <c r="AO323" s="557" t="str">
        <f t="shared" si="131"/>
        <v/>
      </c>
      <c r="AP323" s="557" t="str">
        <f t="shared" si="132"/>
        <v/>
      </c>
      <c r="AQ323" s="445"/>
      <c r="AR323" s="559" t="str">
        <f t="shared" si="133"/>
        <v/>
      </c>
      <c r="AS323" s="560" t="str">
        <f t="shared" si="146"/>
        <v/>
      </c>
      <c r="AT323" s="561" t="str">
        <f t="shared" si="134"/>
        <v/>
      </c>
      <c r="AU323" s="561" t="str">
        <f t="shared" si="135"/>
        <v/>
      </c>
      <c r="AV323" s="444"/>
      <c r="AW323" s="558" t="str">
        <f t="shared" si="137"/>
        <v/>
      </c>
      <c r="AX323" s="557" t="str">
        <f t="shared" si="138"/>
        <v/>
      </c>
      <c r="AY323" s="557" t="str">
        <f t="shared" si="139"/>
        <v/>
      </c>
      <c r="AZ323" s="444"/>
      <c r="BA323" s="562" t="str">
        <f t="shared" si="144"/>
        <v/>
      </c>
      <c r="BB323" s="445"/>
      <c r="BC323" s="563" t="str">
        <f t="shared" si="150"/>
        <v/>
      </c>
      <c r="BD323" s="563" t="str">
        <f t="shared" si="150"/>
        <v/>
      </c>
      <c r="BE323" s="563" t="str">
        <f t="shared" si="150"/>
        <v/>
      </c>
      <c r="BF323" s="563" t="str">
        <f t="shared" si="150"/>
        <v/>
      </c>
      <c r="BG323" s="563" t="str">
        <f t="shared" si="150"/>
        <v/>
      </c>
      <c r="BH323" s="563" t="str">
        <f t="shared" si="150"/>
        <v/>
      </c>
      <c r="BI323" s="563" t="str">
        <f t="shared" si="150"/>
        <v/>
      </c>
      <c r="BJ323" s="563" t="str">
        <f t="shared" si="150"/>
        <v/>
      </c>
      <c r="BK323" s="563" t="str">
        <f t="shared" si="150"/>
        <v/>
      </c>
      <c r="BL323" s="563" t="str">
        <f t="shared" si="150"/>
        <v/>
      </c>
      <c r="BM323" s="563" t="str">
        <f t="shared" si="150"/>
        <v/>
      </c>
      <c r="BN323" s="563" t="str">
        <f t="shared" si="140"/>
        <v/>
      </c>
      <c r="BO323" s="563" t="str">
        <f t="shared" si="140"/>
        <v/>
      </c>
      <c r="BP323" s="563" t="str">
        <f t="shared" si="140"/>
        <v/>
      </c>
      <c r="BQ323" s="563" t="str">
        <f t="shared" si="140"/>
        <v/>
      </c>
      <c r="BR323" s="563" t="str">
        <f t="shared" si="141"/>
        <v/>
      </c>
      <c r="BS323" s="563" t="str">
        <f t="shared" si="141"/>
        <v/>
      </c>
      <c r="BT323" s="563" t="str">
        <f t="shared" si="141"/>
        <v/>
      </c>
      <c r="BU323" s="563" t="str">
        <f t="shared" si="141"/>
        <v/>
      </c>
      <c r="BV323" s="563" t="str">
        <f t="shared" si="142"/>
        <v/>
      </c>
      <c r="BW323" s="563" t="str">
        <f t="shared" si="142"/>
        <v/>
      </c>
      <c r="BX323" s="563" t="str">
        <f t="shared" si="142"/>
        <v/>
      </c>
      <c r="BY323" s="563" t="str">
        <f t="shared" si="142"/>
        <v/>
      </c>
      <c r="BZ323" s="563" t="str">
        <f t="shared" si="143"/>
        <v/>
      </c>
      <c r="CA323" s="563" t="str">
        <f t="shared" si="143"/>
        <v/>
      </c>
      <c r="CB323" s="563" t="str">
        <f t="shared" si="143"/>
        <v/>
      </c>
      <c r="CC323" s="563" t="str">
        <f t="shared" si="143"/>
        <v/>
      </c>
      <c r="CD323" s="563" t="str">
        <f t="shared" si="136"/>
        <v/>
      </c>
      <c r="CE323" s="563" t="str">
        <f t="shared" si="136"/>
        <v/>
      </c>
      <c r="CF323" s="563" t="str">
        <f t="shared" si="122"/>
        <v/>
      </c>
      <c r="CG323" s="563" t="str">
        <f t="shared" si="150"/>
        <v/>
      </c>
      <c r="CH323" s="445"/>
      <c r="CI323" s="563" t="str">
        <f t="shared" si="148"/>
        <v/>
      </c>
      <c r="CJ323" s="563" t="str">
        <f t="shared" si="149"/>
        <v/>
      </c>
      <c r="CK323" s="563" t="str">
        <f t="shared" si="149"/>
        <v/>
      </c>
      <c r="CL323" s="563" t="str">
        <f t="shared" si="149"/>
        <v xml:space="preserve">
</v>
      </c>
      <c r="CM323" s="563" t="str">
        <f t="shared" si="149"/>
        <v xml:space="preserve">
</v>
      </c>
      <c r="CN323" s="563" t="str">
        <f t="shared" si="149"/>
        <v xml:space="preserve">
</v>
      </c>
      <c r="CO323" s="445"/>
      <c r="CP323" s="445"/>
      <c r="CQ323" s="445"/>
      <c r="CR323" s="445"/>
      <c r="CS323" s="445"/>
      <c r="CT323" s="445"/>
      <c r="CU323" s="445"/>
      <c r="CV323" s="445"/>
      <c r="CW323" s="445"/>
      <c r="CX323" s="445"/>
      <c r="CY323" s="445"/>
      <c r="CZ323" s="445"/>
      <c r="DA323" s="445"/>
      <c r="DB323" s="445"/>
      <c r="DC323" s="445"/>
      <c r="DD323" s="445"/>
      <c r="DE323" s="445"/>
      <c r="DF323" s="445"/>
      <c r="DG323" s="445"/>
      <c r="DH323" s="445"/>
      <c r="DI323" s="445"/>
      <c r="DJ323" s="445"/>
      <c r="DK323" s="445"/>
      <c r="DL323" s="445"/>
      <c r="DM323" s="445"/>
      <c r="DN323" s="445"/>
      <c r="DO323" s="445"/>
      <c r="DP323" s="445"/>
      <c r="DQ323" s="445"/>
      <c r="DR323" s="445"/>
      <c r="DS323" s="445"/>
      <c r="DT323" s="445"/>
      <c r="DU323" s="445"/>
      <c r="DV323" s="445"/>
      <c r="DW323" s="445"/>
      <c r="DX323" s="445"/>
      <c r="DY323" s="445"/>
      <c r="DZ323" s="445"/>
      <c r="EA323" s="445"/>
      <c r="EB323" s="445"/>
      <c r="EC323" s="445"/>
      <c r="ED323" s="445"/>
      <c r="EE323" s="445"/>
      <c r="EF323" s="445"/>
      <c r="EG323" s="445"/>
      <c r="EH323" s="445"/>
      <c r="EI323" s="445"/>
      <c r="EJ323" s="445"/>
      <c r="EK323" s="445"/>
      <c r="EL323" s="445"/>
      <c r="EM323" s="445"/>
      <c r="EN323" s="445"/>
      <c r="EO323" s="445"/>
      <c r="EP323" s="445"/>
      <c r="EQ323" s="445"/>
      <c r="ER323" s="445"/>
      <c r="ES323" s="445"/>
      <c r="ET323" s="445"/>
      <c r="EU323" s="445"/>
      <c r="EV323" s="445"/>
      <c r="EW323" s="445"/>
      <c r="EX323" s="445"/>
      <c r="EY323" s="445"/>
      <c r="EZ323" s="445"/>
      <c r="FA323" s="445"/>
      <c r="FB323" s="445"/>
    </row>
    <row r="324" spans="1:158" s="434" customFormat="1" ht="55.2" hidden="1" customHeight="1">
      <c r="A324" s="659"/>
      <c r="B324" s="520"/>
      <c r="C324" s="520"/>
      <c r="D324" s="519"/>
      <c r="E324" s="520"/>
      <c r="F324" s="520"/>
      <c r="G324" s="520"/>
      <c r="H324" s="520"/>
      <c r="I324" s="520"/>
      <c r="J324" s="520"/>
      <c r="K324" s="520"/>
      <c r="L324" s="520"/>
      <c r="M324" s="520"/>
      <c r="N324" s="520"/>
      <c r="O324" s="520"/>
      <c r="P324" s="520"/>
      <c r="Q324" s="520"/>
      <c r="R324" s="520"/>
      <c r="S324" s="520"/>
      <c r="T324" s="520"/>
      <c r="U324" s="520"/>
      <c r="V324" s="520"/>
      <c r="W324" s="520"/>
      <c r="X324" s="520"/>
      <c r="Y324" s="520"/>
      <c r="Z324" s="520"/>
      <c r="AA324" s="520"/>
      <c r="AB324" s="520"/>
      <c r="AC324" s="520"/>
      <c r="AD324" s="432"/>
      <c r="AE324" s="431"/>
      <c r="AF324" s="433"/>
      <c r="AG324" s="557" t="str">
        <f t="shared" si="123"/>
        <v/>
      </c>
      <c r="AH324" s="558" t="str">
        <f t="shared" si="124"/>
        <v/>
      </c>
      <c r="AI324" s="558" t="str">
        <f t="shared" si="125"/>
        <v/>
      </c>
      <c r="AJ324" s="558" t="str">
        <f t="shared" si="126"/>
        <v/>
      </c>
      <c r="AK324" s="558" t="str">
        <f t="shared" si="127"/>
        <v/>
      </c>
      <c r="AL324" s="558" t="str">
        <f t="shared" si="128"/>
        <v/>
      </c>
      <c r="AM324" s="558" t="str">
        <f t="shared" si="129"/>
        <v/>
      </c>
      <c r="AN324" s="558" t="str">
        <f t="shared" si="130"/>
        <v/>
      </c>
      <c r="AO324" s="557" t="str">
        <f t="shared" si="131"/>
        <v/>
      </c>
      <c r="AP324" s="557" t="str">
        <f t="shared" si="132"/>
        <v/>
      </c>
      <c r="AQ324" s="445"/>
      <c r="AR324" s="559" t="str">
        <f t="shared" si="133"/>
        <v/>
      </c>
      <c r="AS324" s="560" t="str">
        <f t="shared" si="146"/>
        <v/>
      </c>
      <c r="AT324" s="561" t="str">
        <f t="shared" si="134"/>
        <v/>
      </c>
      <c r="AU324" s="561" t="str">
        <f t="shared" si="135"/>
        <v/>
      </c>
      <c r="AV324" s="444"/>
      <c r="AW324" s="558" t="str">
        <f t="shared" si="137"/>
        <v/>
      </c>
      <c r="AX324" s="557" t="str">
        <f t="shared" si="138"/>
        <v/>
      </c>
      <c r="AY324" s="557" t="str">
        <f t="shared" si="139"/>
        <v/>
      </c>
      <c r="AZ324" s="444"/>
      <c r="BA324" s="562" t="str">
        <f t="shared" si="144"/>
        <v/>
      </c>
      <c r="BB324" s="445"/>
      <c r="BC324" s="563" t="str">
        <f t="shared" si="150"/>
        <v/>
      </c>
      <c r="BD324" s="563" t="str">
        <f t="shared" si="150"/>
        <v/>
      </c>
      <c r="BE324" s="563" t="str">
        <f t="shared" si="150"/>
        <v/>
      </c>
      <c r="BF324" s="563" t="str">
        <f t="shared" si="150"/>
        <v/>
      </c>
      <c r="BG324" s="563" t="str">
        <f t="shared" si="150"/>
        <v/>
      </c>
      <c r="BH324" s="563" t="str">
        <f t="shared" si="150"/>
        <v/>
      </c>
      <c r="BI324" s="563" t="str">
        <f t="shared" si="150"/>
        <v/>
      </c>
      <c r="BJ324" s="563" t="str">
        <f t="shared" si="150"/>
        <v/>
      </c>
      <c r="BK324" s="563" t="str">
        <f t="shared" si="150"/>
        <v/>
      </c>
      <c r="BL324" s="563" t="str">
        <f t="shared" si="150"/>
        <v/>
      </c>
      <c r="BM324" s="563" t="str">
        <f t="shared" si="150"/>
        <v/>
      </c>
      <c r="BN324" s="563" t="str">
        <f t="shared" si="140"/>
        <v/>
      </c>
      <c r="BO324" s="563" t="str">
        <f t="shared" si="140"/>
        <v/>
      </c>
      <c r="BP324" s="563" t="str">
        <f t="shared" si="140"/>
        <v/>
      </c>
      <c r="BQ324" s="563" t="str">
        <f t="shared" si="140"/>
        <v/>
      </c>
      <c r="BR324" s="563" t="str">
        <f t="shared" si="141"/>
        <v/>
      </c>
      <c r="BS324" s="563" t="str">
        <f t="shared" si="141"/>
        <v/>
      </c>
      <c r="BT324" s="563" t="str">
        <f t="shared" si="141"/>
        <v/>
      </c>
      <c r="BU324" s="563" t="str">
        <f t="shared" si="141"/>
        <v/>
      </c>
      <c r="BV324" s="563" t="str">
        <f t="shared" si="142"/>
        <v/>
      </c>
      <c r="BW324" s="563" t="str">
        <f t="shared" si="142"/>
        <v/>
      </c>
      <c r="BX324" s="563" t="str">
        <f t="shared" si="142"/>
        <v/>
      </c>
      <c r="BY324" s="563" t="str">
        <f t="shared" si="142"/>
        <v/>
      </c>
      <c r="BZ324" s="563" t="str">
        <f t="shared" si="143"/>
        <v/>
      </c>
      <c r="CA324" s="563" t="str">
        <f t="shared" si="143"/>
        <v/>
      </c>
      <c r="CB324" s="563" t="str">
        <f t="shared" si="143"/>
        <v/>
      </c>
      <c r="CC324" s="563" t="str">
        <f t="shared" si="143"/>
        <v/>
      </c>
      <c r="CD324" s="563" t="str">
        <f t="shared" si="136"/>
        <v/>
      </c>
      <c r="CE324" s="563" t="str">
        <f t="shared" si="136"/>
        <v/>
      </c>
      <c r="CF324" s="563" t="str">
        <f t="shared" si="122"/>
        <v/>
      </c>
      <c r="CG324" s="563" t="str">
        <f t="shared" si="150"/>
        <v/>
      </c>
      <c r="CH324" s="445"/>
      <c r="CI324" s="563" t="str">
        <f t="shared" si="148"/>
        <v/>
      </c>
      <c r="CJ324" s="563" t="str">
        <f t="shared" si="149"/>
        <v/>
      </c>
      <c r="CK324" s="563" t="str">
        <f t="shared" si="149"/>
        <v/>
      </c>
      <c r="CL324" s="563" t="str">
        <f t="shared" si="149"/>
        <v xml:space="preserve">
</v>
      </c>
      <c r="CM324" s="563" t="str">
        <f t="shared" si="149"/>
        <v xml:space="preserve">
</v>
      </c>
      <c r="CN324" s="563" t="str">
        <f t="shared" si="149"/>
        <v xml:space="preserve">
</v>
      </c>
      <c r="CO324" s="445"/>
      <c r="CP324" s="445"/>
      <c r="CQ324" s="445"/>
      <c r="CR324" s="445"/>
      <c r="CS324" s="445"/>
      <c r="CT324" s="445"/>
      <c r="CU324" s="445"/>
      <c r="CV324" s="445"/>
      <c r="CW324" s="445"/>
      <c r="CX324" s="445"/>
      <c r="CY324" s="445"/>
      <c r="CZ324" s="445"/>
      <c r="DA324" s="445"/>
      <c r="DB324" s="445"/>
      <c r="DC324" s="445"/>
      <c r="DD324" s="445"/>
      <c r="DE324" s="445"/>
      <c r="DF324" s="445"/>
      <c r="DG324" s="445"/>
      <c r="DH324" s="445"/>
      <c r="DI324" s="445"/>
      <c r="DJ324" s="445"/>
      <c r="DK324" s="445"/>
      <c r="DL324" s="445"/>
      <c r="DM324" s="445"/>
      <c r="DN324" s="445"/>
      <c r="DO324" s="445"/>
      <c r="DP324" s="445"/>
      <c r="DQ324" s="445"/>
      <c r="DR324" s="445"/>
      <c r="DS324" s="445"/>
      <c r="DT324" s="445"/>
      <c r="DU324" s="445"/>
      <c r="DV324" s="445"/>
      <c r="DW324" s="445"/>
      <c r="DX324" s="445"/>
      <c r="DY324" s="445"/>
      <c r="DZ324" s="445"/>
      <c r="EA324" s="445"/>
      <c r="EB324" s="445"/>
      <c r="EC324" s="445"/>
      <c r="ED324" s="445"/>
      <c r="EE324" s="445"/>
      <c r="EF324" s="445"/>
      <c r="EG324" s="445"/>
      <c r="EH324" s="445"/>
      <c r="EI324" s="445"/>
      <c r="EJ324" s="445"/>
      <c r="EK324" s="445"/>
      <c r="EL324" s="445"/>
      <c r="EM324" s="445"/>
      <c r="EN324" s="445"/>
      <c r="EO324" s="445"/>
      <c r="EP324" s="445"/>
      <c r="EQ324" s="445"/>
      <c r="ER324" s="445"/>
      <c r="ES324" s="445"/>
      <c r="ET324" s="445"/>
      <c r="EU324" s="445"/>
      <c r="EV324" s="445"/>
      <c r="EW324" s="445"/>
      <c r="EX324" s="445"/>
      <c r="EY324" s="445"/>
      <c r="EZ324" s="445"/>
      <c r="FA324" s="445"/>
      <c r="FB324" s="445"/>
    </row>
    <row r="325" spans="1:158" s="434" customFormat="1" ht="55.2" hidden="1" customHeight="1">
      <c r="A325" s="659"/>
      <c r="B325" s="520"/>
      <c r="C325" s="520"/>
      <c r="D325" s="519"/>
      <c r="E325" s="520"/>
      <c r="F325" s="520"/>
      <c r="G325" s="520"/>
      <c r="H325" s="520"/>
      <c r="I325" s="520"/>
      <c r="J325" s="520"/>
      <c r="K325" s="520"/>
      <c r="L325" s="520"/>
      <c r="M325" s="520"/>
      <c r="N325" s="520"/>
      <c r="O325" s="520"/>
      <c r="P325" s="520"/>
      <c r="Q325" s="520"/>
      <c r="R325" s="520"/>
      <c r="S325" s="520"/>
      <c r="T325" s="520"/>
      <c r="U325" s="520"/>
      <c r="V325" s="520"/>
      <c r="W325" s="520"/>
      <c r="X325" s="520"/>
      <c r="Y325" s="520"/>
      <c r="Z325" s="520"/>
      <c r="AA325" s="520"/>
      <c r="AB325" s="520"/>
      <c r="AC325" s="520"/>
      <c r="AD325" s="432"/>
      <c r="AE325" s="431"/>
      <c r="AF325" s="433"/>
      <c r="AG325" s="557" t="str">
        <f t="shared" si="123"/>
        <v/>
      </c>
      <c r="AH325" s="558" t="str">
        <f t="shared" si="124"/>
        <v/>
      </c>
      <c r="AI325" s="558" t="str">
        <f t="shared" si="125"/>
        <v/>
      </c>
      <c r="AJ325" s="558" t="str">
        <f t="shared" si="126"/>
        <v/>
      </c>
      <c r="AK325" s="558" t="str">
        <f t="shared" si="127"/>
        <v/>
      </c>
      <c r="AL325" s="558" t="str">
        <f t="shared" si="128"/>
        <v/>
      </c>
      <c r="AM325" s="558" t="str">
        <f t="shared" si="129"/>
        <v/>
      </c>
      <c r="AN325" s="558" t="str">
        <f t="shared" si="130"/>
        <v/>
      </c>
      <c r="AO325" s="557" t="str">
        <f t="shared" si="131"/>
        <v/>
      </c>
      <c r="AP325" s="557" t="str">
        <f t="shared" si="132"/>
        <v/>
      </c>
      <c r="AQ325" s="445"/>
      <c r="AR325" s="559" t="str">
        <f t="shared" si="133"/>
        <v/>
      </c>
      <c r="AS325" s="560" t="str">
        <f t="shared" si="146"/>
        <v/>
      </c>
      <c r="AT325" s="561" t="str">
        <f t="shared" si="134"/>
        <v/>
      </c>
      <c r="AU325" s="561" t="str">
        <f t="shared" si="135"/>
        <v/>
      </c>
      <c r="AV325" s="444"/>
      <c r="AW325" s="558" t="str">
        <f t="shared" si="137"/>
        <v/>
      </c>
      <c r="AX325" s="557" t="str">
        <f t="shared" si="138"/>
        <v/>
      </c>
      <c r="AY325" s="557" t="str">
        <f t="shared" si="139"/>
        <v/>
      </c>
      <c r="AZ325" s="444"/>
      <c r="BA325" s="562" t="str">
        <f t="shared" si="144"/>
        <v/>
      </c>
      <c r="BB325" s="445"/>
      <c r="BC325" s="563" t="str">
        <f t="shared" si="150"/>
        <v/>
      </c>
      <c r="BD325" s="563" t="str">
        <f t="shared" si="150"/>
        <v/>
      </c>
      <c r="BE325" s="563" t="str">
        <f t="shared" si="150"/>
        <v/>
      </c>
      <c r="BF325" s="563" t="str">
        <f t="shared" si="150"/>
        <v/>
      </c>
      <c r="BG325" s="563" t="str">
        <f t="shared" si="150"/>
        <v/>
      </c>
      <c r="BH325" s="563" t="str">
        <f t="shared" si="150"/>
        <v/>
      </c>
      <c r="BI325" s="563" t="str">
        <f t="shared" si="150"/>
        <v/>
      </c>
      <c r="BJ325" s="563" t="str">
        <f t="shared" si="150"/>
        <v/>
      </c>
      <c r="BK325" s="563" t="str">
        <f t="shared" si="150"/>
        <v/>
      </c>
      <c r="BL325" s="563" t="str">
        <f t="shared" si="150"/>
        <v/>
      </c>
      <c r="BM325" s="563" t="str">
        <f t="shared" si="150"/>
        <v/>
      </c>
      <c r="BN325" s="563" t="str">
        <f t="shared" si="140"/>
        <v/>
      </c>
      <c r="BO325" s="563" t="str">
        <f t="shared" si="140"/>
        <v/>
      </c>
      <c r="BP325" s="563" t="str">
        <f t="shared" si="140"/>
        <v/>
      </c>
      <c r="BQ325" s="563" t="str">
        <f t="shared" si="140"/>
        <v/>
      </c>
      <c r="BR325" s="563" t="str">
        <f t="shared" si="141"/>
        <v/>
      </c>
      <c r="BS325" s="563" t="str">
        <f t="shared" si="141"/>
        <v/>
      </c>
      <c r="BT325" s="563" t="str">
        <f t="shared" si="141"/>
        <v/>
      </c>
      <c r="BU325" s="563" t="str">
        <f t="shared" si="141"/>
        <v/>
      </c>
      <c r="BV325" s="563" t="str">
        <f t="shared" si="142"/>
        <v/>
      </c>
      <c r="BW325" s="563" t="str">
        <f t="shared" si="142"/>
        <v/>
      </c>
      <c r="BX325" s="563" t="str">
        <f t="shared" si="142"/>
        <v/>
      </c>
      <c r="BY325" s="563" t="str">
        <f t="shared" si="142"/>
        <v/>
      </c>
      <c r="BZ325" s="563" t="str">
        <f t="shared" si="143"/>
        <v/>
      </c>
      <c r="CA325" s="563" t="str">
        <f t="shared" si="143"/>
        <v/>
      </c>
      <c r="CB325" s="563" t="str">
        <f t="shared" si="143"/>
        <v/>
      </c>
      <c r="CC325" s="563" t="str">
        <f t="shared" si="143"/>
        <v/>
      </c>
      <c r="CD325" s="563" t="str">
        <f t="shared" si="136"/>
        <v/>
      </c>
      <c r="CE325" s="563" t="str">
        <f t="shared" si="136"/>
        <v/>
      </c>
      <c r="CF325" s="563" t="str">
        <f t="shared" si="122"/>
        <v/>
      </c>
      <c r="CG325" s="563" t="str">
        <f t="shared" si="150"/>
        <v/>
      </c>
      <c r="CH325" s="445"/>
      <c r="CI325" s="563" t="str">
        <f t="shared" si="148"/>
        <v/>
      </c>
      <c r="CJ325" s="563" t="str">
        <f t="shared" si="149"/>
        <v/>
      </c>
      <c r="CK325" s="563" t="str">
        <f t="shared" si="149"/>
        <v/>
      </c>
      <c r="CL325" s="563" t="str">
        <f t="shared" si="149"/>
        <v xml:space="preserve">
</v>
      </c>
      <c r="CM325" s="563" t="str">
        <f t="shared" si="149"/>
        <v xml:space="preserve">
</v>
      </c>
      <c r="CN325" s="563" t="str">
        <f t="shared" si="149"/>
        <v xml:space="preserve">
</v>
      </c>
      <c r="CO325" s="445"/>
      <c r="CP325" s="445"/>
      <c r="CQ325" s="445"/>
      <c r="CR325" s="445"/>
      <c r="CS325" s="445"/>
      <c r="CT325" s="445"/>
      <c r="CU325" s="445"/>
      <c r="CV325" s="445"/>
      <c r="CW325" s="445"/>
      <c r="CX325" s="445"/>
      <c r="CY325" s="445"/>
      <c r="CZ325" s="445"/>
      <c r="DA325" s="445"/>
      <c r="DB325" s="445"/>
      <c r="DC325" s="445"/>
      <c r="DD325" s="445"/>
      <c r="DE325" s="445"/>
      <c r="DF325" s="445"/>
      <c r="DG325" s="445"/>
      <c r="DH325" s="445"/>
      <c r="DI325" s="445"/>
      <c r="DJ325" s="445"/>
      <c r="DK325" s="445"/>
      <c r="DL325" s="445"/>
      <c r="DM325" s="445"/>
      <c r="DN325" s="445"/>
      <c r="DO325" s="445"/>
      <c r="DP325" s="445"/>
      <c r="DQ325" s="445"/>
      <c r="DR325" s="445"/>
      <c r="DS325" s="445"/>
      <c r="DT325" s="445"/>
      <c r="DU325" s="445"/>
      <c r="DV325" s="445"/>
      <c r="DW325" s="445"/>
      <c r="DX325" s="445"/>
      <c r="DY325" s="445"/>
      <c r="DZ325" s="445"/>
      <c r="EA325" s="445"/>
      <c r="EB325" s="445"/>
      <c r="EC325" s="445"/>
      <c r="ED325" s="445"/>
      <c r="EE325" s="445"/>
      <c r="EF325" s="445"/>
      <c r="EG325" s="445"/>
      <c r="EH325" s="445"/>
      <c r="EI325" s="445"/>
      <c r="EJ325" s="445"/>
      <c r="EK325" s="445"/>
      <c r="EL325" s="445"/>
      <c r="EM325" s="445"/>
      <c r="EN325" s="445"/>
      <c r="EO325" s="445"/>
      <c r="EP325" s="445"/>
      <c r="EQ325" s="445"/>
      <c r="ER325" s="445"/>
      <c r="ES325" s="445"/>
      <c r="ET325" s="445"/>
      <c r="EU325" s="445"/>
      <c r="EV325" s="445"/>
      <c r="EW325" s="445"/>
      <c r="EX325" s="445"/>
      <c r="EY325" s="445"/>
      <c r="EZ325" s="445"/>
      <c r="FA325" s="445"/>
      <c r="FB325" s="445"/>
    </row>
    <row r="326" spans="1:158" s="463" customFormat="1" ht="55.2" hidden="1" customHeight="1">
      <c r="A326" s="659"/>
      <c r="B326" s="520"/>
      <c r="C326" s="520"/>
      <c r="D326" s="519"/>
      <c r="E326" s="520"/>
      <c r="F326" s="520"/>
      <c r="G326" s="520"/>
      <c r="H326" s="520"/>
      <c r="I326" s="520"/>
      <c r="J326" s="520"/>
      <c r="K326" s="520"/>
      <c r="L326" s="520"/>
      <c r="M326" s="520"/>
      <c r="N326" s="520"/>
      <c r="O326" s="520"/>
      <c r="P326" s="520"/>
      <c r="Q326" s="520"/>
      <c r="R326" s="520"/>
      <c r="S326" s="520"/>
      <c r="T326" s="520"/>
      <c r="U326" s="520"/>
      <c r="V326" s="520"/>
      <c r="W326" s="520"/>
      <c r="X326" s="520"/>
      <c r="Y326" s="520"/>
      <c r="Z326" s="520"/>
      <c r="AA326" s="520"/>
      <c r="AB326" s="520"/>
      <c r="AC326" s="520"/>
      <c r="AD326" s="432"/>
      <c r="AE326" s="431"/>
      <c r="AF326" s="433"/>
      <c r="AG326" s="557" t="str">
        <f t="shared" si="123"/>
        <v/>
      </c>
      <c r="AH326" s="558" t="str">
        <f t="shared" si="124"/>
        <v/>
      </c>
      <c r="AI326" s="558" t="str">
        <f t="shared" si="125"/>
        <v/>
      </c>
      <c r="AJ326" s="558" t="str">
        <f t="shared" si="126"/>
        <v/>
      </c>
      <c r="AK326" s="558" t="str">
        <f t="shared" si="127"/>
        <v/>
      </c>
      <c r="AL326" s="558" t="str">
        <f t="shared" si="128"/>
        <v/>
      </c>
      <c r="AM326" s="558" t="str">
        <f t="shared" si="129"/>
        <v/>
      </c>
      <c r="AN326" s="558" t="str">
        <f t="shared" si="130"/>
        <v/>
      </c>
      <c r="AO326" s="557" t="str">
        <f t="shared" si="131"/>
        <v/>
      </c>
      <c r="AP326" s="557" t="str">
        <f t="shared" si="132"/>
        <v/>
      </c>
      <c r="AQ326" s="445"/>
      <c r="AR326" s="559" t="str">
        <f t="shared" si="133"/>
        <v/>
      </c>
      <c r="AS326" s="560" t="str">
        <f t="shared" si="146"/>
        <v/>
      </c>
      <c r="AT326" s="561" t="str">
        <f t="shared" si="134"/>
        <v/>
      </c>
      <c r="AU326" s="561" t="str">
        <f t="shared" si="135"/>
        <v/>
      </c>
      <c r="AV326" s="444"/>
      <c r="AW326" s="558" t="str">
        <f t="shared" si="137"/>
        <v/>
      </c>
      <c r="AX326" s="557" t="str">
        <f t="shared" si="138"/>
        <v/>
      </c>
      <c r="AY326" s="557" t="str">
        <f t="shared" si="139"/>
        <v/>
      </c>
      <c r="AZ326" s="444"/>
      <c r="BA326" s="562" t="str">
        <f t="shared" si="144"/>
        <v/>
      </c>
      <c r="BB326" s="445"/>
      <c r="BC326" s="563" t="str">
        <f t="shared" si="150"/>
        <v/>
      </c>
      <c r="BD326" s="563" t="str">
        <f t="shared" si="150"/>
        <v/>
      </c>
      <c r="BE326" s="563" t="str">
        <f t="shared" si="150"/>
        <v/>
      </c>
      <c r="BF326" s="563" t="str">
        <f t="shared" si="150"/>
        <v/>
      </c>
      <c r="BG326" s="563" t="str">
        <f t="shared" si="150"/>
        <v/>
      </c>
      <c r="BH326" s="563" t="str">
        <f t="shared" si="150"/>
        <v/>
      </c>
      <c r="BI326" s="563" t="str">
        <f t="shared" si="150"/>
        <v/>
      </c>
      <c r="BJ326" s="563" t="str">
        <f t="shared" si="150"/>
        <v/>
      </c>
      <c r="BK326" s="563" t="str">
        <f t="shared" si="150"/>
        <v/>
      </c>
      <c r="BL326" s="563" t="str">
        <f t="shared" si="150"/>
        <v/>
      </c>
      <c r="BM326" s="563" t="str">
        <f t="shared" si="150"/>
        <v/>
      </c>
      <c r="BN326" s="563" t="str">
        <f t="shared" si="140"/>
        <v/>
      </c>
      <c r="BO326" s="563" t="str">
        <f t="shared" si="140"/>
        <v/>
      </c>
      <c r="BP326" s="563" t="str">
        <f t="shared" si="140"/>
        <v/>
      </c>
      <c r="BQ326" s="563" t="str">
        <f t="shared" si="140"/>
        <v/>
      </c>
      <c r="BR326" s="563" t="str">
        <f t="shared" si="141"/>
        <v/>
      </c>
      <c r="BS326" s="563" t="str">
        <f t="shared" si="141"/>
        <v/>
      </c>
      <c r="BT326" s="563" t="str">
        <f t="shared" si="141"/>
        <v/>
      </c>
      <c r="BU326" s="563" t="str">
        <f t="shared" si="141"/>
        <v/>
      </c>
      <c r="BV326" s="563" t="str">
        <f t="shared" si="142"/>
        <v/>
      </c>
      <c r="BW326" s="563" t="str">
        <f t="shared" si="142"/>
        <v/>
      </c>
      <c r="BX326" s="563" t="str">
        <f t="shared" si="142"/>
        <v/>
      </c>
      <c r="BY326" s="563" t="str">
        <f t="shared" si="142"/>
        <v/>
      </c>
      <c r="BZ326" s="563" t="str">
        <f t="shared" si="143"/>
        <v/>
      </c>
      <c r="CA326" s="563" t="str">
        <f t="shared" si="143"/>
        <v/>
      </c>
      <c r="CB326" s="563" t="str">
        <f t="shared" si="143"/>
        <v/>
      </c>
      <c r="CC326" s="563" t="str">
        <f t="shared" si="143"/>
        <v/>
      </c>
      <c r="CD326" s="563" t="str">
        <f t="shared" si="136"/>
        <v/>
      </c>
      <c r="CE326" s="563" t="str">
        <f t="shared" si="136"/>
        <v/>
      </c>
      <c r="CF326" s="563" t="str">
        <f t="shared" si="122"/>
        <v/>
      </c>
      <c r="CG326" s="563" t="str">
        <f t="shared" si="150"/>
        <v/>
      </c>
      <c r="CH326" s="445"/>
      <c r="CI326" s="563" t="str">
        <f t="shared" si="148"/>
        <v/>
      </c>
      <c r="CJ326" s="563" t="str">
        <f t="shared" si="149"/>
        <v/>
      </c>
      <c r="CK326" s="563" t="str">
        <f t="shared" si="149"/>
        <v/>
      </c>
      <c r="CL326" s="563" t="str">
        <f t="shared" si="149"/>
        <v xml:space="preserve">
</v>
      </c>
      <c r="CM326" s="563" t="str">
        <f t="shared" si="149"/>
        <v xml:space="preserve">
</v>
      </c>
      <c r="CN326" s="563" t="str">
        <f t="shared" si="149"/>
        <v xml:space="preserve">
</v>
      </c>
      <c r="CO326" s="444"/>
      <c r="CP326" s="444"/>
      <c r="CQ326" s="444"/>
      <c r="CR326" s="444"/>
      <c r="CS326" s="444"/>
      <c r="CT326" s="444"/>
      <c r="CU326" s="444"/>
      <c r="CV326" s="444"/>
      <c r="CW326" s="444"/>
      <c r="CX326" s="444"/>
      <c r="CY326" s="444"/>
      <c r="CZ326" s="444"/>
      <c r="DA326" s="444"/>
      <c r="DB326" s="444"/>
      <c r="DC326" s="444"/>
      <c r="DD326" s="444"/>
      <c r="DE326" s="444"/>
      <c r="DF326" s="444"/>
      <c r="DG326" s="444"/>
      <c r="DH326" s="444"/>
      <c r="DI326" s="444"/>
      <c r="DJ326" s="444"/>
      <c r="DK326" s="444"/>
      <c r="DL326" s="444"/>
      <c r="DM326" s="444"/>
      <c r="DN326" s="444"/>
      <c r="DO326" s="444"/>
      <c r="DP326" s="444"/>
      <c r="DQ326" s="444"/>
      <c r="DR326" s="444"/>
      <c r="DS326" s="444"/>
      <c r="DT326" s="444"/>
      <c r="DU326" s="444"/>
      <c r="DV326" s="444"/>
      <c r="DW326" s="444"/>
      <c r="DX326" s="444"/>
      <c r="DY326" s="444"/>
      <c r="DZ326" s="444"/>
      <c r="EA326" s="444"/>
      <c r="EB326" s="444"/>
      <c r="EC326" s="444"/>
      <c r="ED326" s="444"/>
      <c r="EE326" s="444"/>
      <c r="EF326" s="444"/>
      <c r="EG326" s="444"/>
      <c r="EH326" s="444"/>
      <c r="EI326" s="444"/>
      <c r="EJ326" s="444"/>
      <c r="EK326" s="444"/>
      <c r="EL326" s="444"/>
      <c r="EM326" s="444"/>
      <c r="EN326" s="444"/>
      <c r="EO326" s="444"/>
      <c r="EP326" s="444"/>
      <c r="EQ326" s="444"/>
      <c r="ER326" s="444"/>
      <c r="ES326" s="444"/>
      <c r="ET326" s="444"/>
      <c r="EU326" s="444"/>
      <c r="EV326" s="444"/>
      <c r="EW326" s="444"/>
      <c r="EX326" s="444"/>
      <c r="EY326" s="444"/>
      <c r="EZ326" s="444"/>
      <c r="FA326" s="444"/>
      <c r="FB326" s="444"/>
    </row>
    <row r="327" spans="1:158" s="434" customFormat="1" ht="55.2" hidden="1" customHeight="1">
      <c r="A327" s="659"/>
      <c r="B327" s="520"/>
      <c r="C327" s="520"/>
      <c r="D327" s="519"/>
      <c r="E327" s="520"/>
      <c r="F327" s="520"/>
      <c r="G327" s="520"/>
      <c r="H327" s="520"/>
      <c r="I327" s="520"/>
      <c r="J327" s="520"/>
      <c r="K327" s="520"/>
      <c r="L327" s="520"/>
      <c r="M327" s="520"/>
      <c r="N327" s="520"/>
      <c r="O327" s="520"/>
      <c r="P327" s="520"/>
      <c r="Q327" s="520"/>
      <c r="R327" s="520"/>
      <c r="S327" s="520"/>
      <c r="T327" s="520"/>
      <c r="U327" s="520"/>
      <c r="V327" s="520"/>
      <c r="W327" s="520"/>
      <c r="X327" s="520"/>
      <c r="Y327" s="520"/>
      <c r="Z327" s="520"/>
      <c r="AA327" s="520"/>
      <c r="AB327" s="520"/>
      <c r="AC327" s="520"/>
      <c r="AD327" s="432"/>
      <c r="AE327" s="431"/>
      <c r="AF327" s="433"/>
      <c r="AG327" s="557" t="str">
        <f t="shared" si="123"/>
        <v/>
      </c>
      <c r="AH327" s="558" t="str">
        <f t="shared" si="124"/>
        <v/>
      </c>
      <c r="AI327" s="558" t="str">
        <f t="shared" si="125"/>
        <v/>
      </c>
      <c r="AJ327" s="558" t="str">
        <f t="shared" si="126"/>
        <v/>
      </c>
      <c r="AK327" s="558" t="str">
        <f t="shared" si="127"/>
        <v/>
      </c>
      <c r="AL327" s="558" t="str">
        <f t="shared" si="128"/>
        <v/>
      </c>
      <c r="AM327" s="558" t="str">
        <f t="shared" si="129"/>
        <v/>
      </c>
      <c r="AN327" s="558" t="str">
        <f t="shared" si="130"/>
        <v/>
      </c>
      <c r="AO327" s="557" t="str">
        <f t="shared" si="131"/>
        <v/>
      </c>
      <c r="AP327" s="557" t="str">
        <f t="shared" si="132"/>
        <v/>
      </c>
      <c r="AQ327" s="445"/>
      <c r="AR327" s="559" t="str">
        <f t="shared" si="133"/>
        <v/>
      </c>
      <c r="AS327" s="560" t="str">
        <f t="shared" si="146"/>
        <v/>
      </c>
      <c r="AT327" s="561" t="str">
        <f t="shared" si="134"/>
        <v/>
      </c>
      <c r="AU327" s="561" t="str">
        <f t="shared" si="135"/>
        <v/>
      </c>
      <c r="AV327" s="444"/>
      <c r="AW327" s="558" t="str">
        <f t="shared" si="137"/>
        <v/>
      </c>
      <c r="AX327" s="557" t="str">
        <f t="shared" si="138"/>
        <v/>
      </c>
      <c r="AY327" s="557" t="str">
        <f t="shared" si="139"/>
        <v/>
      </c>
      <c r="AZ327" s="444"/>
      <c r="BA327" s="562" t="str">
        <f t="shared" si="144"/>
        <v/>
      </c>
      <c r="BB327" s="445"/>
      <c r="BC327" s="563" t="str">
        <f t="shared" si="150"/>
        <v/>
      </c>
      <c r="BD327" s="563" t="str">
        <f t="shared" si="150"/>
        <v/>
      </c>
      <c r="BE327" s="563" t="str">
        <f t="shared" si="150"/>
        <v/>
      </c>
      <c r="BF327" s="563" t="str">
        <f t="shared" si="150"/>
        <v/>
      </c>
      <c r="BG327" s="563" t="str">
        <f t="shared" si="150"/>
        <v/>
      </c>
      <c r="BH327" s="563" t="str">
        <f t="shared" si="150"/>
        <v/>
      </c>
      <c r="BI327" s="563" t="str">
        <f t="shared" si="150"/>
        <v/>
      </c>
      <c r="BJ327" s="563" t="str">
        <f t="shared" si="150"/>
        <v/>
      </c>
      <c r="BK327" s="563" t="str">
        <f t="shared" si="150"/>
        <v/>
      </c>
      <c r="BL327" s="563" t="str">
        <f t="shared" si="150"/>
        <v/>
      </c>
      <c r="BM327" s="563" t="str">
        <f t="shared" si="150"/>
        <v/>
      </c>
      <c r="BN327" s="563" t="str">
        <f t="shared" si="140"/>
        <v/>
      </c>
      <c r="BO327" s="563" t="str">
        <f t="shared" si="140"/>
        <v/>
      </c>
      <c r="BP327" s="563" t="str">
        <f t="shared" si="140"/>
        <v/>
      </c>
      <c r="BQ327" s="563" t="str">
        <f t="shared" si="140"/>
        <v/>
      </c>
      <c r="BR327" s="563" t="str">
        <f t="shared" si="141"/>
        <v/>
      </c>
      <c r="BS327" s="563" t="str">
        <f t="shared" si="141"/>
        <v/>
      </c>
      <c r="BT327" s="563" t="str">
        <f t="shared" si="141"/>
        <v/>
      </c>
      <c r="BU327" s="563" t="str">
        <f t="shared" si="141"/>
        <v/>
      </c>
      <c r="BV327" s="563" t="str">
        <f t="shared" si="142"/>
        <v/>
      </c>
      <c r="BW327" s="563" t="str">
        <f t="shared" si="142"/>
        <v/>
      </c>
      <c r="BX327" s="563" t="str">
        <f t="shared" si="142"/>
        <v/>
      </c>
      <c r="BY327" s="563" t="str">
        <f t="shared" si="142"/>
        <v/>
      </c>
      <c r="BZ327" s="563" t="str">
        <f t="shared" si="143"/>
        <v/>
      </c>
      <c r="CA327" s="563" t="str">
        <f t="shared" si="143"/>
        <v/>
      </c>
      <c r="CB327" s="563" t="str">
        <f t="shared" si="143"/>
        <v/>
      </c>
      <c r="CC327" s="563" t="str">
        <f t="shared" si="143"/>
        <v/>
      </c>
      <c r="CD327" s="563" t="str">
        <f t="shared" si="136"/>
        <v/>
      </c>
      <c r="CE327" s="563" t="str">
        <f t="shared" si="136"/>
        <v/>
      </c>
      <c r="CF327" s="563" t="str">
        <f t="shared" si="122"/>
        <v/>
      </c>
      <c r="CG327" s="563" t="str">
        <f t="shared" si="150"/>
        <v/>
      </c>
      <c r="CH327" s="445"/>
      <c r="CI327" s="563" t="str">
        <f t="shared" si="148"/>
        <v/>
      </c>
      <c r="CJ327" s="563" t="str">
        <f t="shared" si="149"/>
        <v/>
      </c>
      <c r="CK327" s="563" t="str">
        <f t="shared" si="149"/>
        <v/>
      </c>
      <c r="CL327" s="563" t="str">
        <f t="shared" si="149"/>
        <v xml:space="preserve">
</v>
      </c>
      <c r="CM327" s="563" t="str">
        <f t="shared" si="149"/>
        <v xml:space="preserve">
</v>
      </c>
      <c r="CN327" s="563" t="str">
        <f t="shared" si="149"/>
        <v xml:space="preserve">
</v>
      </c>
      <c r="CO327" s="445"/>
      <c r="CP327" s="445"/>
      <c r="CQ327" s="445"/>
      <c r="CR327" s="445"/>
      <c r="CS327" s="445"/>
      <c r="CT327" s="445"/>
      <c r="CU327" s="445"/>
      <c r="CV327" s="445"/>
      <c r="CW327" s="445"/>
      <c r="CX327" s="445"/>
      <c r="CY327" s="445"/>
      <c r="CZ327" s="445"/>
      <c r="DA327" s="445"/>
      <c r="DB327" s="445"/>
      <c r="DC327" s="445"/>
      <c r="DD327" s="445"/>
      <c r="DE327" s="445"/>
      <c r="DF327" s="445"/>
      <c r="DG327" s="445"/>
      <c r="DH327" s="445"/>
      <c r="DI327" s="445"/>
      <c r="DJ327" s="445"/>
      <c r="DK327" s="445"/>
      <c r="DL327" s="445"/>
      <c r="DM327" s="445"/>
      <c r="DN327" s="445"/>
      <c r="DO327" s="445"/>
      <c r="DP327" s="445"/>
      <c r="DQ327" s="445"/>
      <c r="DR327" s="445"/>
      <c r="DS327" s="445"/>
      <c r="DT327" s="445"/>
      <c r="DU327" s="445"/>
      <c r="DV327" s="445"/>
      <c r="DW327" s="445"/>
      <c r="DX327" s="445"/>
      <c r="DY327" s="445"/>
      <c r="DZ327" s="445"/>
      <c r="EA327" s="445"/>
      <c r="EB327" s="445"/>
      <c r="EC327" s="445"/>
      <c r="ED327" s="445"/>
      <c r="EE327" s="445"/>
      <c r="EF327" s="445"/>
      <c r="EG327" s="445"/>
      <c r="EH327" s="445"/>
      <c r="EI327" s="445"/>
      <c r="EJ327" s="445"/>
      <c r="EK327" s="445"/>
      <c r="EL327" s="445"/>
      <c r="EM327" s="445"/>
      <c r="EN327" s="445"/>
      <c r="EO327" s="445"/>
      <c r="EP327" s="445"/>
      <c r="EQ327" s="445"/>
      <c r="ER327" s="445"/>
      <c r="ES327" s="445"/>
      <c r="ET327" s="445"/>
      <c r="EU327" s="445"/>
      <c r="EV327" s="445"/>
      <c r="EW327" s="445"/>
      <c r="EX327" s="445"/>
      <c r="EY327" s="445"/>
      <c r="EZ327" s="445"/>
      <c r="FA327" s="445"/>
      <c r="FB327" s="445"/>
    </row>
    <row r="328" spans="1:158" s="434" customFormat="1" ht="55.2" hidden="1" customHeight="1">
      <c r="A328" s="659"/>
      <c r="B328" s="520"/>
      <c r="C328" s="520"/>
      <c r="D328" s="519"/>
      <c r="E328" s="520"/>
      <c r="F328" s="520"/>
      <c r="G328" s="520"/>
      <c r="H328" s="520"/>
      <c r="I328" s="520"/>
      <c r="J328" s="520"/>
      <c r="K328" s="520"/>
      <c r="L328" s="520"/>
      <c r="M328" s="520"/>
      <c r="N328" s="520"/>
      <c r="O328" s="520"/>
      <c r="P328" s="520"/>
      <c r="Q328" s="520"/>
      <c r="R328" s="520"/>
      <c r="S328" s="520"/>
      <c r="T328" s="520"/>
      <c r="U328" s="520"/>
      <c r="V328" s="520"/>
      <c r="W328" s="520"/>
      <c r="X328" s="520"/>
      <c r="Y328" s="520"/>
      <c r="Z328" s="520"/>
      <c r="AA328" s="520"/>
      <c r="AB328" s="520"/>
      <c r="AC328" s="520"/>
      <c r="AD328" s="432"/>
      <c r="AE328" s="431"/>
      <c r="AF328" s="433"/>
      <c r="AG328" s="557" t="str">
        <f t="shared" si="123"/>
        <v/>
      </c>
      <c r="AH328" s="558" t="str">
        <f t="shared" si="124"/>
        <v/>
      </c>
      <c r="AI328" s="558" t="str">
        <f t="shared" si="125"/>
        <v/>
      </c>
      <c r="AJ328" s="558" t="str">
        <f t="shared" si="126"/>
        <v/>
      </c>
      <c r="AK328" s="558" t="str">
        <f t="shared" si="127"/>
        <v/>
      </c>
      <c r="AL328" s="558" t="str">
        <f t="shared" si="128"/>
        <v/>
      </c>
      <c r="AM328" s="558" t="str">
        <f t="shared" si="129"/>
        <v/>
      </c>
      <c r="AN328" s="558" t="str">
        <f t="shared" si="130"/>
        <v/>
      </c>
      <c r="AO328" s="557" t="str">
        <f t="shared" si="131"/>
        <v/>
      </c>
      <c r="AP328" s="557" t="str">
        <f t="shared" si="132"/>
        <v/>
      </c>
      <c r="AQ328" s="445"/>
      <c r="AR328" s="559" t="str">
        <f t="shared" si="133"/>
        <v/>
      </c>
      <c r="AS328" s="560" t="str">
        <f t="shared" si="146"/>
        <v/>
      </c>
      <c r="AT328" s="561" t="str">
        <f t="shared" si="134"/>
        <v/>
      </c>
      <c r="AU328" s="561" t="str">
        <f t="shared" si="135"/>
        <v/>
      </c>
      <c r="AV328" s="444"/>
      <c r="AW328" s="558" t="str">
        <f t="shared" si="137"/>
        <v/>
      </c>
      <c r="AX328" s="557" t="str">
        <f t="shared" si="138"/>
        <v/>
      </c>
      <c r="AY328" s="557" t="str">
        <f t="shared" si="139"/>
        <v/>
      </c>
      <c r="AZ328" s="444"/>
      <c r="BA328" s="562" t="str">
        <f t="shared" si="144"/>
        <v/>
      </c>
      <c r="BB328" s="445"/>
      <c r="BC328" s="563" t="str">
        <f t="shared" si="150"/>
        <v/>
      </c>
      <c r="BD328" s="563" t="str">
        <f t="shared" si="150"/>
        <v/>
      </c>
      <c r="BE328" s="563" t="str">
        <f t="shared" si="150"/>
        <v/>
      </c>
      <c r="BF328" s="563" t="str">
        <f t="shared" si="150"/>
        <v/>
      </c>
      <c r="BG328" s="563" t="str">
        <f t="shared" si="150"/>
        <v/>
      </c>
      <c r="BH328" s="563" t="str">
        <f t="shared" si="150"/>
        <v/>
      </c>
      <c r="BI328" s="563" t="str">
        <f t="shared" si="150"/>
        <v/>
      </c>
      <c r="BJ328" s="563" t="str">
        <f t="shared" si="150"/>
        <v/>
      </c>
      <c r="BK328" s="563" t="str">
        <f t="shared" si="150"/>
        <v/>
      </c>
      <c r="BL328" s="563" t="str">
        <f t="shared" si="150"/>
        <v/>
      </c>
      <c r="BM328" s="563" t="str">
        <f t="shared" si="150"/>
        <v/>
      </c>
      <c r="BN328" s="563" t="str">
        <f t="shared" si="140"/>
        <v/>
      </c>
      <c r="BO328" s="563" t="str">
        <f t="shared" si="140"/>
        <v/>
      </c>
      <c r="BP328" s="563" t="str">
        <f t="shared" si="140"/>
        <v/>
      </c>
      <c r="BQ328" s="563" t="str">
        <f t="shared" si="140"/>
        <v/>
      </c>
      <c r="BR328" s="563" t="str">
        <f t="shared" si="141"/>
        <v/>
      </c>
      <c r="BS328" s="563" t="str">
        <f t="shared" si="141"/>
        <v/>
      </c>
      <c r="BT328" s="563" t="str">
        <f t="shared" si="141"/>
        <v/>
      </c>
      <c r="BU328" s="563" t="str">
        <f t="shared" si="141"/>
        <v/>
      </c>
      <c r="BV328" s="563" t="str">
        <f t="shared" si="142"/>
        <v/>
      </c>
      <c r="BW328" s="563" t="str">
        <f t="shared" si="142"/>
        <v/>
      </c>
      <c r="BX328" s="563" t="str">
        <f t="shared" si="142"/>
        <v/>
      </c>
      <c r="BY328" s="563" t="str">
        <f t="shared" si="142"/>
        <v/>
      </c>
      <c r="BZ328" s="563" t="str">
        <f t="shared" si="143"/>
        <v/>
      </c>
      <c r="CA328" s="563" t="str">
        <f t="shared" si="143"/>
        <v/>
      </c>
      <c r="CB328" s="563" t="str">
        <f t="shared" si="143"/>
        <v/>
      </c>
      <c r="CC328" s="563" t="str">
        <f t="shared" si="143"/>
        <v/>
      </c>
      <c r="CD328" s="563" t="str">
        <f t="shared" si="136"/>
        <v/>
      </c>
      <c r="CE328" s="563" t="str">
        <f t="shared" si="136"/>
        <v/>
      </c>
      <c r="CF328" s="563" t="str">
        <f t="shared" si="136"/>
        <v/>
      </c>
      <c r="CG328" s="563" t="str">
        <f t="shared" si="150"/>
        <v/>
      </c>
      <c r="CH328" s="445"/>
      <c r="CI328" s="563" t="str">
        <f t="shared" si="148"/>
        <v/>
      </c>
      <c r="CJ328" s="563" t="str">
        <f t="shared" si="149"/>
        <v/>
      </c>
      <c r="CK328" s="563" t="str">
        <f t="shared" si="149"/>
        <v/>
      </c>
      <c r="CL328" s="563" t="str">
        <f t="shared" si="149"/>
        <v xml:space="preserve">
</v>
      </c>
      <c r="CM328" s="563" t="str">
        <f t="shared" si="149"/>
        <v xml:space="preserve">
</v>
      </c>
      <c r="CN328" s="563" t="str">
        <f t="shared" si="149"/>
        <v xml:space="preserve">
</v>
      </c>
      <c r="CO328" s="445"/>
      <c r="CP328" s="445"/>
      <c r="CQ328" s="445"/>
      <c r="CR328" s="445"/>
      <c r="CS328" s="445"/>
      <c r="CT328" s="445"/>
      <c r="CU328" s="445"/>
      <c r="CV328" s="445"/>
      <c r="CW328" s="445"/>
      <c r="CX328" s="445"/>
      <c r="CY328" s="445"/>
      <c r="CZ328" s="445"/>
      <c r="DA328" s="445"/>
      <c r="DB328" s="445"/>
      <c r="DC328" s="445"/>
      <c r="DD328" s="445"/>
      <c r="DE328" s="445"/>
      <c r="DF328" s="445"/>
      <c r="DG328" s="445"/>
      <c r="DH328" s="445"/>
      <c r="DI328" s="445"/>
      <c r="DJ328" s="445"/>
      <c r="DK328" s="445"/>
      <c r="DL328" s="445"/>
      <c r="DM328" s="445"/>
      <c r="DN328" s="445"/>
      <c r="DO328" s="445"/>
      <c r="DP328" s="445"/>
      <c r="DQ328" s="445"/>
      <c r="DR328" s="445"/>
      <c r="DS328" s="445"/>
      <c r="DT328" s="445"/>
      <c r="DU328" s="445"/>
      <c r="DV328" s="445"/>
      <c r="DW328" s="445"/>
      <c r="DX328" s="445"/>
      <c r="DY328" s="445"/>
      <c r="DZ328" s="445"/>
      <c r="EA328" s="445"/>
      <c r="EB328" s="445"/>
      <c r="EC328" s="445"/>
      <c r="ED328" s="445"/>
      <c r="EE328" s="445"/>
      <c r="EF328" s="445"/>
      <c r="EG328" s="445"/>
      <c r="EH328" s="445"/>
      <c r="EI328" s="445"/>
      <c r="EJ328" s="445"/>
      <c r="EK328" s="445"/>
      <c r="EL328" s="445"/>
      <c r="EM328" s="445"/>
      <c r="EN328" s="445"/>
      <c r="EO328" s="445"/>
      <c r="EP328" s="445"/>
      <c r="EQ328" s="445"/>
      <c r="ER328" s="445"/>
      <c r="ES328" s="445"/>
      <c r="ET328" s="445"/>
      <c r="EU328" s="445"/>
      <c r="EV328" s="445"/>
      <c r="EW328" s="445"/>
      <c r="EX328" s="445"/>
      <c r="EY328" s="445"/>
      <c r="EZ328" s="445"/>
      <c r="FA328" s="445"/>
      <c r="FB328" s="445"/>
    </row>
    <row r="329" spans="1:158" s="434" customFormat="1" ht="55.2" hidden="1" customHeight="1">
      <c r="A329" s="659"/>
      <c r="B329" s="520"/>
      <c r="C329" s="520"/>
      <c r="D329" s="519"/>
      <c r="E329" s="520"/>
      <c r="F329" s="520"/>
      <c r="G329" s="520"/>
      <c r="H329" s="520"/>
      <c r="I329" s="520"/>
      <c r="J329" s="520"/>
      <c r="K329" s="520"/>
      <c r="L329" s="520"/>
      <c r="M329" s="520"/>
      <c r="N329" s="520"/>
      <c r="O329" s="520"/>
      <c r="P329" s="520"/>
      <c r="Q329" s="520"/>
      <c r="R329" s="520"/>
      <c r="S329" s="520"/>
      <c r="T329" s="520"/>
      <c r="U329" s="520"/>
      <c r="V329" s="520"/>
      <c r="W329" s="520"/>
      <c r="X329" s="520"/>
      <c r="Y329" s="520"/>
      <c r="Z329" s="520"/>
      <c r="AA329" s="520"/>
      <c r="AB329" s="520"/>
      <c r="AC329" s="520"/>
      <c r="AD329" s="432"/>
      <c r="AE329" s="431"/>
      <c r="AF329" s="433"/>
      <c r="AG329" s="557" t="str">
        <f t="shared" ref="AG329:AG392" si="151">IF(S329="","",IF(S329="N/A","N/A",VALUE(S329)))</f>
        <v/>
      </c>
      <c r="AH329" s="558" t="str">
        <f t="shared" ref="AH329:AH392" si="152">IF(T329="","",IF(T329="N/A","N/A",VALUE(T329)))</f>
        <v/>
      </c>
      <c r="AI329" s="558" t="str">
        <f t="shared" ref="AI329:AI392" si="153">IF(U329="","",IF(U329="N/A","N/A",VALUE(U329)))</f>
        <v/>
      </c>
      <c r="AJ329" s="558" t="str">
        <f t="shared" ref="AJ329:AJ392" si="154">IF(V329="","",IF(V329="N/A","N/A",VALUE(V329)))</f>
        <v/>
      </c>
      <c r="AK329" s="558" t="str">
        <f t="shared" ref="AK329:AK392" si="155">IF(W329="","",IF(W329="N/A","N/A",VALUE(W329)))</f>
        <v/>
      </c>
      <c r="AL329" s="558" t="str">
        <f t="shared" ref="AL329:AL392" si="156">IF(X329="","",IF(X329="N/A","N/A",VALUE(X329)))</f>
        <v/>
      </c>
      <c r="AM329" s="558" t="str">
        <f t="shared" ref="AM329:AM392" si="157">IF(Y329="","",IF(Y329="N/A","N/A",VALUE(Y329)))</f>
        <v/>
      </c>
      <c r="AN329" s="558" t="str">
        <f t="shared" ref="AN329:AN392" si="158">IF(Z329="","",IF(Z329="N/A","N/A",VALUE(Z329)))</f>
        <v/>
      </c>
      <c r="AO329" s="557" t="str">
        <f t="shared" ref="AO329:AO392" si="159">IF(AA329="","",IF(AA329="N/A","N/A",VALUE(AA329)))</f>
        <v/>
      </c>
      <c r="AP329" s="557" t="str">
        <f t="shared" ref="AP329:AP392" si="160">IF(F329="","",IF(F329="Did not specify","Did not specify",VALUE(F329)))</f>
        <v/>
      </c>
      <c r="AQ329" s="445"/>
      <c r="AR329" s="559" t="str">
        <f t="shared" ref="AR329:AR392" si="161">IF(K329="","",K329&amp;"-"&amp;E329)</f>
        <v/>
      </c>
      <c r="AS329" s="560" t="str">
        <f t="shared" si="146"/>
        <v/>
      </c>
      <c r="AT329" s="561" t="str">
        <f t="shared" ref="AT329:AT392" si="162">IF(K329="","",K329&amp;"-"&amp;G329)</f>
        <v/>
      </c>
      <c r="AU329" s="561" t="str">
        <f t="shared" ref="AU329:AU392" si="163">IF(K329="","",K329&amp;"-"&amp;L329)</f>
        <v/>
      </c>
      <c r="AV329" s="444"/>
      <c r="AW329" s="558" t="str">
        <f t="shared" si="137"/>
        <v/>
      </c>
      <c r="AX329" s="557" t="str">
        <f t="shared" si="138"/>
        <v/>
      </c>
      <c r="AY329" s="557" t="str">
        <f t="shared" si="139"/>
        <v/>
      </c>
      <c r="AZ329" s="444"/>
      <c r="BA329" s="562" t="str">
        <f t="shared" si="144"/>
        <v/>
      </c>
      <c r="BB329" s="445"/>
      <c r="BC329" s="563" t="str">
        <f t="shared" si="150"/>
        <v/>
      </c>
      <c r="BD329" s="563" t="str">
        <f t="shared" si="150"/>
        <v/>
      </c>
      <c r="BE329" s="563" t="str">
        <f t="shared" si="150"/>
        <v/>
      </c>
      <c r="BF329" s="563" t="str">
        <f t="shared" si="150"/>
        <v/>
      </c>
      <c r="BG329" s="563" t="str">
        <f t="shared" si="150"/>
        <v/>
      </c>
      <c r="BH329" s="563" t="str">
        <f t="shared" si="150"/>
        <v/>
      </c>
      <c r="BI329" s="563" t="str">
        <f t="shared" si="150"/>
        <v/>
      </c>
      <c r="BJ329" s="563" t="str">
        <f t="shared" si="150"/>
        <v/>
      </c>
      <c r="BK329" s="563" t="str">
        <f t="shared" si="150"/>
        <v/>
      </c>
      <c r="BL329" s="563" t="str">
        <f t="shared" si="150"/>
        <v/>
      </c>
      <c r="BM329" s="563" t="str">
        <f t="shared" si="150"/>
        <v/>
      </c>
      <c r="BN329" s="563" t="str">
        <f t="shared" si="140"/>
        <v/>
      </c>
      <c r="BO329" s="563" t="str">
        <f t="shared" si="140"/>
        <v/>
      </c>
      <c r="BP329" s="563" t="str">
        <f t="shared" si="140"/>
        <v/>
      </c>
      <c r="BQ329" s="563" t="str">
        <f t="shared" ref="BQ329:BT392" si="164">IF(BQ$10=$BA329,IF($AB329="","","Complaint: "&amp;$AB329)&amp;CHAR(10)&amp;IF($AC329="","","Action Taken: "&amp;$AC329),"")</f>
        <v/>
      </c>
      <c r="BR329" s="563" t="str">
        <f t="shared" si="141"/>
        <v/>
      </c>
      <c r="BS329" s="563" t="str">
        <f t="shared" si="141"/>
        <v/>
      </c>
      <c r="BT329" s="563" t="str">
        <f t="shared" si="141"/>
        <v/>
      </c>
      <c r="BU329" s="563" t="str">
        <f t="shared" ref="BU329:BX392" si="165">IF(BU$10=$BA329,IF($AB329="","","Complaint: "&amp;$AB329)&amp;CHAR(10)&amp;IF($AC329="","","Action Taken: "&amp;$AC329),"")</f>
        <v/>
      </c>
      <c r="BV329" s="563" t="str">
        <f t="shared" si="142"/>
        <v/>
      </c>
      <c r="BW329" s="563" t="str">
        <f t="shared" si="142"/>
        <v/>
      </c>
      <c r="BX329" s="563" t="str">
        <f t="shared" si="142"/>
        <v/>
      </c>
      <c r="BY329" s="563" t="str">
        <f t="shared" ref="BY329:CB392" si="166">IF(BY$10=$BA329,IF($AB329="","","Complaint: "&amp;$AB329)&amp;CHAR(10)&amp;IF($AC329="","","Action Taken: "&amp;$AC329),"")</f>
        <v/>
      </c>
      <c r="BZ329" s="563" t="str">
        <f t="shared" si="143"/>
        <v/>
      </c>
      <c r="CA329" s="563" t="str">
        <f t="shared" si="143"/>
        <v/>
      </c>
      <c r="CB329" s="563" t="str">
        <f t="shared" si="143"/>
        <v/>
      </c>
      <c r="CC329" s="563" t="str">
        <f t="shared" ref="CC329:CF392" si="167">IF(CC$10=$BA329,IF($AB329="","","Complaint: "&amp;$AB329)&amp;CHAR(10)&amp;IF($AC329="","","Action Taken: "&amp;$AC329),"")</f>
        <v/>
      </c>
      <c r="CD329" s="563" t="str">
        <f t="shared" si="167"/>
        <v/>
      </c>
      <c r="CE329" s="563" t="str">
        <f t="shared" si="167"/>
        <v/>
      </c>
      <c r="CF329" s="563" t="str">
        <f t="shared" si="167"/>
        <v/>
      </c>
      <c r="CG329" s="563" t="str">
        <f t="shared" si="150"/>
        <v/>
      </c>
      <c r="CH329" s="445"/>
      <c r="CI329" s="563" t="str">
        <f t="shared" si="148"/>
        <v/>
      </c>
      <c r="CJ329" s="563" t="str">
        <f t="shared" si="149"/>
        <v/>
      </c>
      <c r="CK329" s="563" t="str">
        <f t="shared" si="149"/>
        <v/>
      </c>
      <c r="CL329" s="563" t="str">
        <f t="shared" si="149"/>
        <v xml:space="preserve">
</v>
      </c>
      <c r="CM329" s="563" t="str">
        <f t="shared" si="149"/>
        <v xml:space="preserve">
</v>
      </c>
      <c r="CN329" s="563" t="str">
        <f t="shared" si="149"/>
        <v xml:space="preserve">
</v>
      </c>
      <c r="CO329" s="445"/>
      <c r="CP329" s="445"/>
      <c r="CQ329" s="445"/>
      <c r="CR329" s="445"/>
      <c r="CS329" s="445"/>
      <c r="CT329" s="445"/>
      <c r="CU329" s="445"/>
      <c r="CV329" s="445"/>
      <c r="CW329" s="445"/>
      <c r="CX329" s="445"/>
      <c r="CY329" s="445"/>
      <c r="CZ329" s="445"/>
      <c r="DA329" s="445"/>
      <c r="DB329" s="445"/>
      <c r="DC329" s="445"/>
      <c r="DD329" s="445"/>
      <c r="DE329" s="445"/>
      <c r="DF329" s="445"/>
      <c r="DG329" s="445"/>
      <c r="DH329" s="445"/>
      <c r="DI329" s="445"/>
      <c r="DJ329" s="445"/>
      <c r="DK329" s="445"/>
      <c r="DL329" s="445"/>
      <c r="DM329" s="445"/>
      <c r="DN329" s="445"/>
      <c r="DO329" s="445"/>
      <c r="DP329" s="445"/>
      <c r="DQ329" s="445"/>
      <c r="DR329" s="445"/>
      <c r="DS329" s="445"/>
      <c r="DT329" s="445"/>
      <c r="DU329" s="445"/>
      <c r="DV329" s="445"/>
      <c r="DW329" s="445"/>
      <c r="DX329" s="445"/>
      <c r="DY329" s="445"/>
      <c r="DZ329" s="445"/>
      <c r="EA329" s="445"/>
      <c r="EB329" s="445"/>
      <c r="EC329" s="445"/>
      <c r="ED329" s="445"/>
      <c r="EE329" s="445"/>
      <c r="EF329" s="445"/>
      <c r="EG329" s="445"/>
      <c r="EH329" s="445"/>
      <c r="EI329" s="445"/>
      <c r="EJ329" s="445"/>
      <c r="EK329" s="445"/>
      <c r="EL329" s="445"/>
      <c r="EM329" s="445"/>
      <c r="EN329" s="445"/>
      <c r="EO329" s="445"/>
      <c r="EP329" s="445"/>
      <c r="EQ329" s="445"/>
      <c r="ER329" s="445"/>
      <c r="ES329" s="445"/>
      <c r="ET329" s="445"/>
      <c r="EU329" s="445"/>
      <c r="EV329" s="445"/>
      <c r="EW329" s="445"/>
      <c r="EX329" s="445"/>
      <c r="EY329" s="445"/>
      <c r="EZ329" s="445"/>
      <c r="FA329" s="445"/>
      <c r="FB329" s="445"/>
    </row>
    <row r="330" spans="1:158" s="434" customFormat="1" ht="55.2" hidden="1" customHeight="1">
      <c r="A330" s="659"/>
      <c r="B330" s="520"/>
      <c r="C330" s="520"/>
      <c r="D330" s="519"/>
      <c r="E330" s="520"/>
      <c r="F330" s="520"/>
      <c r="G330" s="520"/>
      <c r="H330" s="520"/>
      <c r="I330" s="520"/>
      <c r="J330" s="520"/>
      <c r="K330" s="520"/>
      <c r="L330" s="520"/>
      <c r="M330" s="520"/>
      <c r="N330" s="520"/>
      <c r="O330" s="520"/>
      <c r="P330" s="520"/>
      <c r="Q330" s="520"/>
      <c r="R330" s="520"/>
      <c r="S330" s="520"/>
      <c r="T330" s="520"/>
      <c r="U330" s="520"/>
      <c r="V330" s="520"/>
      <c r="W330" s="520"/>
      <c r="X330" s="520"/>
      <c r="Y330" s="520"/>
      <c r="Z330" s="520"/>
      <c r="AA330" s="520"/>
      <c r="AB330" s="520"/>
      <c r="AC330" s="520"/>
      <c r="AD330" s="432"/>
      <c r="AE330" s="431"/>
      <c r="AF330" s="433"/>
      <c r="AG330" s="557" t="str">
        <f t="shared" si="151"/>
        <v/>
      </c>
      <c r="AH330" s="558" t="str">
        <f t="shared" si="152"/>
        <v/>
      </c>
      <c r="AI330" s="558" t="str">
        <f t="shared" si="153"/>
        <v/>
      </c>
      <c r="AJ330" s="558" t="str">
        <f t="shared" si="154"/>
        <v/>
      </c>
      <c r="AK330" s="558" t="str">
        <f t="shared" si="155"/>
        <v/>
      </c>
      <c r="AL330" s="558" t="str">
        <f t="shared" si="156"/>
        <v/>
      </c>
      <c r="AM330" s="558" t="str">
        <f t="shared" si="157"/>
        <v/>
      </c>
      <c r="AN330" s="558" t="str">
        <f t="shared" si="158"/>
        <v/>
      </c>
      <c r="AO330" s="557" t="str">
        <f t="shared" si="159"/>
        <v/>
      </c>
      <c r="AP330" s="557" t="str">
        <f t="shared" si="160"/>
        <v/>
      </c>
      <c r="AQ330" s="445"/>
      <c r="AR330" s="559" t="str">
        <f t="shared" si="161"/>
        <v/>
      </c>
      <c r="AS330" s="560" t="str">
        <f t="shared" si="146"/>
        <v/>
      </c>
      <c r="AT330" s="561" t="str">
        <f t="shared" si="162"/>
        <v/>
      </c>
      <c r="AU330" s="561" t="str">
        <f t="shared" si="163"/>
        <v/>
      </c>
      <c r="AV330" s="444"/>
      <c r="AW330" s="558" t="str">
        <f t="shared" ref="AW330:AW393" si="168">IF(P330="","",IF(P330="4- N/A","4- N/A",VALUE(P330)))</f>
        <v/>
      </c>
      <c r="AX330" s="557" t="str">
        <f t="shared" ref="AX330:AX393" si="169">IF(Q330="","",IF(Q330="5- N/A","5- N/A",VALUE(Q330)))</f>
        <v/>
      </c>
      <c r="AY330" s="557" t="str">
        <f t="shared" ref="AY330:AY393" si="170">IF(R330="","",IF(R330="4- N/A","4- N/A",VALUE(R330)))</f>
        <v/>
      </c>
      <c r="AZ330" s="444"/>
      <c r="BA330" s="562" t="str">
        <f t="shared" si="144"/>
        <v/>
      </c>
      <c r="BB330" s="445"/>
      <c r="BC330" s="563" t="str">
        <f t="shared" si="150"/>
        <v/>
      </c>
      <c r="BD330" s="563" t="str">
        <f t="shared" si="150"/>
        <v/>
      </c>
      <c r="BE330" s="563" t="str">
        <f t="shared" si="150"/>
        <v/>
      </c>
      <c r="BF330" s="563" t="str">
        <f t="shared" si="150"/>
        <v/>
      </c>
      <c r="BG330" s="563" t="str">
        <f t="shared" si="150"/>
        <v/>
      </c>
      <c r="BH330" s="563" t="str">
        <f t="shared" si="150"/>
        <v/>
      </c>
      <c r="BI330" s="563" t="str">
        <f t="shared" si="150"/>
        <v/>
      </c>
      <c r="BJ330" s="563" t="str">
        <f t="shared" si="150"/>
        <v/>
      </c>
      <c r="BK330" s="563" t="str">
        <f t="shared" si="150"/>
        <v/>
      </c>
      <c r="BL330" s="563" t="str">
        <f t="shared" si="150"/>
        <v/>
      </c>
      <c r="BM330" s="563" t="str">
        <f t="shared" si="150"/>
        <v/>
      </c>
      <c r="BN330" s="563" t="str">
        <f t="shared" ref="BN330:CC393" si="171">IF(BN$10=$BA330,IF($AB330="","","Complaint: "&amp;$AB330)&amp;CHAR(10)&amp;IF($AC330="","","Action Taken: "&amp;$AC330),"")</f>
        <v/>
      </c>
      <c r="BO330" s="563" t="str">
        <f t="shared" si="171"/>
        <v/>
      </c>
      <c r="BP330" s="563" t="str">
        <f t="shared" si="171"/>
        <v/>
      </c>
      <c r="BQ330" s="563" t="str">
        <f t="shared" si="164"/>
        <v/>
      </c>
      <c r="BR330" s="563" t="str">
        <f t="shared" si="164"/>
        <v/>
      </c>
      <c r="BS330" s="563" t="str">
        <f t="shared" si="164"/>
        <v/>
      </c>
      <c r="BT330" s="563" t="str">
        <f t="shared" si="164"/>
        <v/>
      </c>
      <c r="BU330" s="563" t="str">
        <f t="shared" si="165"/>
        <v/>
      </c>
      <c r="BV330" s="563" t="str">
        <f t="shared" si="165"/>
        <v/>
      </c>
      <c r="BW330" s="563" t="str">
        <f t="shared" si="165"/>
        <v/>
      </c>
      <c r="BX330" s="563" t="str">
        <f t="shared" si="165"/>
        <v/>
      </c>
      <c r="BY330" s="563" t="str">
        <f t="shared" si="166"/>
        <v/>
      </c>
      <c r="BZ330" s="563" t="str">
        <f t="shared" si="166"/>
        <v/>
      </c>
      <c r="CA330" s="563" t="str">
        <f t="shared" si="166"/>
        <v/>
      </c>
      <c r="CB330" s="563" t="str">
        <f t="shared" si="166"/>
        <v/>
      </c>
      <c r="CC330" s="563" t="str">
        <f t="shared" si="167"/>
        <v/>
      </c>
      <c r="CD330" s="563" t="str">
        <f t="shared" si="167"/>
        <v/>
      </c>
      <c r="CE330" s="563" t="str">
        <f t="shared" si="167"/>
        <v/>
      </c>
      <c r="CF330" s="563" t="str">
        <f t="shared" si="167"/>
        <v/>
      </c>
      <c r="CG330" s="563" t="str">
        <f t="shared" si="150"/>
        <v/>
      </c>
      <c r="CH330" s="445"/>
      <c r="CI330" s="563" t="str">
        <f t="shared" si="148"/>
        <v/>
      </c>
      <c r="CJ330" s="563" t="str">
        <f t="shared" si="149"/>
        <v/>
      </c>
      <c r="CK330" s="563" t="str">
        <f t="shared" si="149"/>
        <v/>
      </c>
      <c r="CL330" s="563" t="str">
        <f t="shared" si="149"/>
        <v xml:space="preserve">
</v>
      </c>
      <c r="CM330" s="563" t="str">
        <f t="shared" si="149"/>
        <v xml:space="preserve">
</v>
      </c>
      <c r="CN330" s="563" t="str">
        <f t="shared" si="149"/>
        <v xml:space="preserve">
</v>
      </c>
      <c r="CO330" s="445"/>
      <c r="CP330" s="445"/>
      <c r="CQ330" s="445"/>
      <c r="CR330" s="445"/>
      <c r="CS330" s="445"/>
      <c r="CT330" s="445"/>
      <c r="CU330" s="445"/>
      <c r="CV330" s="445"/>
      <c r="CW330" s="445"/>
      <c r="CX330" s="445"/>
      <c r="CY330" s="445"/>
      <c r="CZ330" s="445"/>
      <c r="DA330" s="445"/>
      <c r="DB330" s="445"/>
      <c r="DC330" s="445"/>
      <c r="DD330" s="445"/>
      <c r="DE330" s="445"/>
      <c r="DF330" s="445"/>
      <c r="DG330" s="445"/>
      <c r="DH330" s="445"/>
      <c r="DI330" s="445"/>
      <c r="DJ330" s="445"/>
      <c r="DK330" s="445"/>
      <c r="DL330" s="445"/>
      <c r="DM330" s="445"/>
      <c r="DN330" s="445"/>
      <c r="DO330" s="445"/>
      <c r="DP330" s="445"/>
      <c r="DQ330" s="445"/>
      <c r="DR330" s="445"/>
      <c r="DS330" s="445"/>
      <c r="DT330" s="445"/>
      <c r="DU330" s="445"/>
      <c r="DV330" s="445"/>
      <c r="DW330" s="445"/>
      <c r="DX330" s="445"/>
      <c r="DY330" s="445"/>
      <c r="DZ330" s="445"/>
      <c r="EA330" s="445"/>
      <c r="EB330" s="445"/>
      <c r="EC330" s="445"/>
      <c r="ED330" s="445"/>
      <c r="EE330" s="445"/>
      <c r="EF330" s="445"/>
      <c r="EG330" s="445"/>
      <c r="EH330" s="445"/>
      <c r="EI330" s="445"/>
      <c r="EJ330" s="445"/>
      <c r="EK330" s="445"/>
      <c r="EL330" s="445"/>
      <c r="EM330" s="445"/>
      <c r="EN330" s="445"/>
      <c r="EO330" s="445"/>
      <c r="EP330" s="445"/>
      <c r="EQ330" s="445"/>
      <c r="ER330" s="445"/>
      <c r="ES330" s="445"/>
      <c r="ET330" s="445"/>
      <c r="EU330" s="445"/>
      <c r="EV330" s="445"/>
      <c r="EW330" s="445"/>
      <c r="EX330" s="445"/>
      <c r="EY330" s="445"/>
      <c r="EZ330" s="445"/>
      <c r="FA330" s="445"/>
      <c r="FB330" s="445"/>
    </row>
    <row r="331" spans="1:158" s="463" customFormat="1" ht="55.2" hidden="1" customHeight="1">
      <c r="A331" s="659"/>
      <c r="B331" s="520"/>
      <c r="C331" s="520"/>
      <c r="D331" s="519"/>
      <c r="E331" s="520"/>
      <c r="F331" s="520"/>
      <c r="G331" s="520"/>
      <c r="H331" s="520"/>
      <c r="I331" s="520"/>
      <c r="J331" s="520"/>
      <c r="K331" s="520"/>
      <c r="L331" s="520"/>
      <c r="M331" s="520"/>
      <c r="N331" s="520"/>
      <c r="O331" s="520"/>
      <c r="P331" s="520"/>
      <c r="Q331" s="520"/>
      <c r="R331" s="520"/>
      <c r="S331" s="520"/>
      <c r="T331" s="520"/>
      <c r="U331" s="520"/>
      <c r="V331" s="520"/>
      <c r="W331" s="520"/>
      <c r="X331" s="520"/>
      <c r="Y331" s="520"/>
      <c r="Z331" s="520"/>
      <c r="AA331" s="520"/>
      <c r="AB331" s="520"/>
      <c r="AC331" s="520"/>
      <c r="AD331" s="432"/>
      <c r="AE331" s="431"/>
      <c r="AF331" s="433"/>
      <c r="AG331" s="557" t="str">
        <f t="shared" si="151"/>
        <v/>
      </c>
      <c r="AH331" s="558" t="str">
        <f t="shared" si="152"/>
        <v/>
      </c>
      <c r="AI331" s="558" t="str">
        <f t="shared" si="153"/>
        <v/>
      </c>
      <c r="AJ331" s="558" t="str">
        <f t="shared" si="154"/>
        <v/>
      </c>
      <c r="AK331" s="558" t="str">
        <f t="shared" si="155"/>
        <v/>
      </c>
      <c r="AL331" s="558" t="str">
        <f t="shared" si="156"/>
        <v/>
      </c>
      <c r="AM331" s="558" t="str">
        <f t="shared" si="157"/>
        <v/>
      </c>
      <c r="AN331" s="558" t="str">
        <f t="shared" si="158"/>
        <v/>
      </c>
      <c r="AO331" s="557" t="str">
        <f t="shared" si="159"/>
        <v/>
      </c>
      <c r="AP331" s="557" t="str">
        <f t="shared" si="160"/>
        <v/>
      </c>
      <c r="AQ331" s="445"/>
      <c r="AR331" s="559" t="str">
        <f t="shared" si="161"/>
        <v/>
      </c>
      <c r="AS331" s="560" t="str">
        <f t="shared" si="146"/>
        <v/>
      </c>
      <c r="AT331" s="561" t="str">
        <f t="shared" si="162"/>
        <v/>
      </c>
      <c r="AU331" s="561" t="str">
        <f t="shared" si="163"/>
        <v/>
      </c>
      <c r="AV331" s="444"/>
      <c r="AW331" s="558" t="str">
        <f t="shared" si="168"/>
        <v/>
      </c>
      <c r="AX331" s="557" t="str">
        <f t="shared" si="169"/>
        <v/>
      </c>
      <c r="AY331" s="557" t="str">
        <f t="shared" si="170"/>
        <v/>
      </c>
      <c r="AZ331" s="444"/>
      <c r="BA331" s="562" t="str">
        <f t="shared" si="144"/>
        <v/>
      </c>
      <c r="BB331" s="445"/>
      <c r="BC331" s="563" t="str">
        <f t="shared" ref="BC331:CG347" si="172">IF(BC$10=$BA331,IF($AB331="","","Complaint: "&amp;$AB331)&amp;CHAR(10)&amp;IF($AC331="","","Action Taken: "&amp;$AC331),"")</f>
        <v/>
      </c>
      <c r="BD331" s="563" t="str">
        <f t="shared" si="172"/>
        <v/>
      </c>
      <c r="BE331" s="563" t="str">
        <f t="shared" si="172"/>
        <v/>
      </c>
      <c r="BF331" s="563" t="str">
        <f t="shared" si="172"/>
        <v/>
      </c>
      <c r="BG331" s="563" t="str">
        <f t="shared" si="172"/>
        <v/>
      </c>
      <c r="BH331" s="563" t="str">
        <f t="shared" si="172"/>
        <v/>
      </c>
      <c r="BI331" s="563" t="str">
        <f t="shared" si="172"/>
        <v/>
      </c>
      <c r="BJ331" s="563" t="str">
        <f t="shared" si="172"/>
        <v/>
      </c>
      <c r="BK331" s="563" t="str">
        <f t="shared" si="172"/>
        <v/>
      </c>
      <c r="BL331" s="563" t="str">
        <f t="shared" si="172"/>
        <v/>
      </c>
      <c r="BM331" s="563" t="str">
        <f t="shared" si="172"/>
        <v/>
      </c>
      <c r="BN331" s="563" t="str">
        <f t="shared" si="171"/>
        <v/>
      </c>
      <c r="BO331" s="563" t="str">
        <f t="shared" si="171"/>
        <v/>
      </c>
      <c r="BP331" s="563" t="str">
        <f t="shared" si="171"/>
        <v/>
      </c>
      <c r="BQ331" s="563" t="str">
        <f t="shared" si="164"/>
        <v/>
      </c>
      <c r="BR331" s="563" t="str">
        <f t="shared" si="164"/>
        <v/>
      </c>
      <c r="BS331" s="563" t="str">
        <f t="shared" si="164"/>
        <v/>
      </c>
      <c r="BT331" s="563" t="str">
        <f t="shared" si="164"/>
        <v/>
      </c>
      <c r="BU331" s="563" t="str">
        <f t="shared" si="165"/>
        <v/>
      </c>
      <c r="BV331" s="563" t="str">
        <f t="shared" si="165"/>
        <v/>
      </c>
      <c r="BW331" s="563" t="str">
        <f t="shared" si="165"/>
        <v/>
      </c>
      <c r="BX331" s="563" t="str">
        <f t="shared" si="165"/>
        <v/>
      </c>
      <c r="BY331" s="563" t="str">
        <f t="shared" si="166"/>
        <v/>
      </c>
      <c r="BZ331" s="563" t="str">
        <f t="shared" si="166"/>
        <v/>
      </c>
      <c r="CA331" s="563" t="str">
        <f t="shared" si="166"/>
        <v/>
      </c>
      <c r="CB331" s="563" t="str">
        <f t="shared" si="166"/>
        <v/>
      </c>
      <c r="CC331" s="563" t="str">
        <f t="shared" si="167"/>
        <v/>
      </c>
      <c r="CD331" s="563" t="str">
        <f t="shared" si="167"/>
        <v/>
      </c>
      <c r="CE331" s="563" t="str">
        <f t="shared" si="167"/>
        <v/>
      </c>
      <c r="CF331" s="563" t="str">
        <f t="shared" si="167"/>
        <v/>
      </c>
      <c r="CG331" s="563" t="str">
        <f t="shared" si="172"/>
        <v/>
      </c>
      <c r="CH331" s="445"/>
      <c r="CI331" s="563" t="str">
        <f t="shared" si="148"/>
        <v/>
      </c>
      <c r="CJ331" s="563" t="str">
        <f t="shared" si="149"/>
        <v/>
      </c>
      <c r="CK331" s="563" t="str">
        <f t="shared" si="149"/>
        <v/>
      </c>
      <c r="CL331" s="563" t="str">
        <f t="shared" si="149"/>
        <v xml:space="preserve">
</v>
      </c>
      <c r="CM331" s="563" t="str">
        <f t="shared" si="149"/>
        <v xml:space="preserve">
</v>
      </c>
      <c r="CN331" s="563" t="str">
        <f t="shared" si="149"/>
        <v xml:space="preserve">
</v>
      </c>
      <c r="CO331" s="444"/>
      <c r="CP331" s="444"/>
      <c r="CQ331" s="444"/>
      <c r="CR331" s="444"/>
      <c r="CS331" s="444"/>
      <c r="CT331" s="444"/>
      <c r="CU331" s="444"/>
      <c r="CV331" s="444"/>
      <c r="CW331" s="444"/>
      <c r="CX331" s="444"/>
      <c r="CY331" s="444"/>
      <c r="CZ331" s="444"/>
      <c r="DA331" s="444"/>
      <c r="DB331" s="444"/>
      <c r="DC331" s="444"/>
      <c r="DD331" s="444"/>
      <c r="DE331" s="444"/>
      <c r="DF331" s="444"/>
      <c r="DG331" s="444"/>
      <c r="DH331" s="444"/>
      <c r="DI331" s="444"/>
      <c r="DJ331" s="444"/>
      <c r="DK331" s="444"/>
      <c r="DL331" s="444"/>
      <c r="DM331" s="444"/>
      <c r="DN331" s="444"/>
      <c r="DO331" s="444"/>
      <c r="DP331" s="444"/>
      <c r="DQ331" s="444"/>
      <c r="DR331" s="444"/>
      <c r="DS331" s="444"/>
      <c r="DT331" s="444"/>
      <c r="DU331" s="444"/>
      <c r="DV331" s="444"/>
      <c r="DW331" s="444"/>
      <c r="DX331" s="444"/>
      <c r="DY331" s="444"/>
      <c r="DZ331" s="444"/>
      <c r="EA331" s="444"/>
      <c r="EB331" s="444"/>
      <c r="EC331" s="444"/>
      <c r="ED331" s="444"/>
      <c r="EE331" s="444"/>
      <c r="EF331" s="444"/>
      <c r="EG331" s="444"/>
      <c r="EH331" s="444"/>
      <c r="EI331" s="444"/>
      <c r="EJ331" s="444"/>
      <c r="EK331" s="444"/>
      <c r="EL331" s="444"/>
      <c r="EM331" s="444"/>
      <c r="EN331" s="444"/>
      <c r="EO331" s="444"/>
      <c r="EP331" s="444"/>
      <c r="EQ331" s="444"/>
      <c r="ER331" s="444"/>
      <c r="ES331" s="444"/>
      <c r="ET331" s="444"/>
      <c r="EU331" s="444"/>
      <c r="EV331" s="444"/>
      <c r="EW331" s="444"/>
      <c r="EX331" s="444"/>
      <c r="EY331" s="444"/>
      <c r="EZ331" s="444"/>
      <c r="FA331" s="444"/>
      <c r="FB331" s="444"/>
    </row>
    <row r="332" spans="1:158" s="463" customFormat="1" ht="55.2" hidden="1" customHeight="1">
      <c r="A332" s="659"/>
      <c r="B332" s="520"/>
      <c r="C332" s="520"/>
      <c r="D332" s="519"/>
      <c r="E332" s="520"/>
      <c r="F332" s="520"/>
      <c r="G332" s="520"/>
      <c r="H332" s="520"/>
      <c r="I332" s="520"/>
      <c r="J332" s="520"/>
      <c r="K332" s="520"/>
      <c r="L332" s="520"/>
      <c r="M332" s="520"/>
      <c r="N332" s="520"/>
      <c r="O332" s="520"/>
      <c r="P332" s="520"/>
      <c r="Q332" s="520"/>
      <c r="R332" s="520"/>
      <c r="S332" s="520"/>
      <c r="T332" s="520"/>
      <c r="U332" s="520"/>
      <c r="V332" s="520"/>
      <c r="W332" s="520"/>
      <c r="X332" s="520"/>
      <c r="Y332" s="520"/>
      <c r="Z332" s="520"/>
      <c r="AA332" s="520"/>
      <c r="AB332" s="520"/>
      <c r="AC332" s="520"/>
      <c r="AD332" s="432"/>
      <c r="AE332" s="431"/>
      <c r="AF332" s="433"/>
      <c r="AG332" s="557" t="str">
        <f t="shared" si="151"/>
        <v/>
      </c>
      <c r="AH332" s="558" t="str">
        <f t="shared" si="152"/>
        <v/>
      </c>
      <c r="AI332" s="558" t="str">
        <f t="shared" si="153"/>
        <v/>
      </c>
      <c r="AJ332" s="558" t="str">
        <f t="shared" si="154"/>
        <v/>
      </c>
      <c r="AK332" s="558" t="str">
        <f t="shared" si="155"/>
        <v/>
      </c>
      <c r="AL332" s="558" t="str">
        <f t="shared" si="156"/>
        <v/>
      </c>
      <c r="AM332" s="558" t="str">
        <f t="shared" si="157"/>
        <v/>
      </c>
      <c r="AN332" s="558" t="str">
        <f t="shared" si="158"/>
        <v/>
      </c>
      <c r="AO332" s="557" t="str">
        <f t="shared" si="159"/>
        <v/>
      </c>
      <c r="AP332" s="557" t="str">
        <f t="shared" si="160"/>
        <v/>
      </c>
      <c r="AQ332" s="445"/>
      <c r="AR332" s="559" t="str">
        <f t="shared" si="161"/>
        <v/>
      </c>
      <c r="AS332" s="560" t="str">
        <f t="shared" si="146"/>
        <v/>
      </c>
      <c r="AT332" s="561" t="str">
        <f t="shared" si="162"/>
        <v/>
      </c>
      <c r="AU332" s="561" t="str">
        <f t="shared" si="163"/>
        <v/>
      </c>
      <c r="AV332" s="444"/>
      <c r="AW332" s="558" t="str">
        <f t="shared" si="168"/>
        <v/>
      </c>
      <c r="AX332" s="557" t="str">
        <f t="shared" si="169"/>
        <v/>
      </c>
      <c r="AY332" s="557" t="str">
        <f t="shared" si="170"/>
        <v/>
      </c>
      <c r="AZ332" s="444"/>
      <c r="BA332" s="562" t="str">
        <f t="shared" si="144"/>
        <v/>
      </c>
      <c r="BB332" s="445"/>
      <c r="BC332" s="563" t="str">
        <f t="shared" si="172"/>
        <v/>
      </c>
      <c r="BD332" s="563" t="str">
        <f t="shared" si="172"/>
        <v/>
      </c>
      <c r="BE332" s="563" t="str">
        <f t="shared" si="172"/>
        <v/>
      </c>
      <c r="BF332" s="563" t="str">
        <f t="shared" si="172"/>
        <v/>
      </c>
      <c r="BG332" s="563" t="str">
        <f t="shared" si="172"/>
        <v/>
      </c>
      <c r="BH332" s="563" t="str">
        <f t="shared" si="172"/>
        <v/>
      </c>
      <c r="BI332" s="563" t="str">
        <f t="shared" si="172"/>
        <v/>
      </c>
      <c r="BJ332" s="563" t="str">
        <f t="shared" si="172"/>
        <v/>
      </c>
      <c r="BK332" s="563" t="str">
        <f t="shared" si="172"/>
        <v/>
      </c>
      <c r="BL332" s="563" t="str">
        <f t="shared" si="172"/>
        <v/>
      </c>
      <c r="BM332" s="563" t="str">
        <f t="shared" si="172"/>
        <v/>
      </c>
      <c r="BN332" s="563" t="str">
        <f t="shared" si="171"/>
        <v/>
      </c>
      <c r="BO332" s="563" t="str">
        <f t="shared" si="171"/>
        <v/>
      </c>
      <c r="BP332" s="563" t="str">
        <f t="shared" si="171"/>
        <v/>
      </c>
      <c r="BQ332" s="563" t="str">
        <f t="shared" si="164"/>
        <v/>
      </c>
      <c r="BR332" s="563" t="str">
        <f t="shared" si="164"/>
        <v/>
      </c>
      <c r="BS332" s="563" t="str">
        <f t="shared" si="164"/>
        <v/>
      </c>
      <c r="BT332" s="563" t="str">
        <f t="shared" si="164"/>
        <v/>
      </c>
      <c r="BU332" s="563" t="str">
        <f t="shared" si="165"/>
        <v/>
      </c>
      <c r="BV332" s="563" t="str">
        <f t="shared" si="165"/>
        <v/>
      </c>
      <c r="BW332" s="563" t="str">
        <f t="shared" si="165"/>
        <v/>
      </c>
      <c r="BX332" s="563" t="str">
        <f t="shared" si="165"/>
        <v/>
      </c>
      <c r="BY332" s="563" t="str">
        <f t="shared" si="166"/>
        <v/>
      </c>
      <c r="BZ332" s="563" t="str">
        <f t="shared" si="166"/>
        <v/>
      </c>
      <c r="CA332" s="563" t="str">
        <f t="shared" si="166"/>
        <v/>
      </c>
      <c r="CB332" s="563" t="str">
        <f t="shared" si="166"/>
        <v/>
      </c>
      <c r="CC332" s="563" t="str">
        <f t="shared" si="167"/>
        <v/>
      </c>
      <c r="CD332" s="563" t="str">
        <f t="shared" si="167"/>
        <v/>
      </c>
      <c r="CE332" s="563" t="str">
        <f t="shared" si="167"/>
        <v/>
      </c>
      <c r="CF332" s="563" t="str">
        <f t="shared" si="167"/>
        <v/>
      </c>
      <c r="CG332" s="563" t="str">
        <f t="shared" si="172"/>
        <v/>
      </c>
      <c r="CH332" s="445"/>
      <c r="CI332" s="563" t="str">
        <f t="shared" si="148"/>
        <v/>
      </c>
      <c r="CJ332" s="563" t="str">
        <f t="shared" si="149"/>
        <v/>
      </c>
      <c r="CK332" s="563" t="str">
        <f t="shared" si="149"/>
        <v/>
      </c>
      <c r="CL332" s="563" t="str">
        <f t="shared" si="149"/>
        <v xml:space="preserve">
</v>
      </c>
      <c r="CM332" s="563" t="str">
        <f t="shared" si="149"/>
        <v xml:space="preserve">
</v>
      </c>
      <c r="CN332" s="563" t="str">
        <f t="shared" si="149"/>
        <v xml:space="preserve">
</v>
      </c>
      <c r="CO332" s="444"/>
      <c r="CP332" s="444"/>
      <c r="CQ332" s="444"/>
      <c r="CR332" s="444"/>
      <c r="CS332" s="444"/>
      <c r="CT332" s="444"/>
      <c r="CU332" s="444"/>
      <c r="CV332" s="444"/>
      <c r="CW332" s="444"/>
      <c r="CX332" s="444"/>
      <c r="CY332" s="444"/>
      <c r="CZ332" s="444"/>
      <c r="DA332" s="444"/>
      <c r="DB332" s="444"/>
      <c r="DC332" s="444"/>
      <c r="DD332" s="444"/>
      <c r="DE332" s="444"/>
      <c r="DF332" s="444"/>
      <c r="DG332" s="444"/>
      <c r="DH332" s="444"/>
      <c r="DI332" s="444"/>
      <c r="DJ332" s="444"/>
      <c r="DK332" s="444"/>
      <c r="DL332" s="444"/>
      <c r="DM332" s="444"/>
      <c r="DN332" s="444"/>
      <c r="DO332" s="444"/>
      <c r="DP332" s="444"/>
      <c r="DQ332" s="444"/>
      <c r="DR332" s="444"/>
      <c r="DS332" s="444"/>
      <c r="DT332" s="444"/>
      <c r="DU332" s="444"/>
      <c r="DV332" s="444"/>
      <c r="DW332" s="444"/>
      <c r="DX332" s="444"/>
      <c r="DY332" s="444"/>
      <c r="DZ332" s="444"/>
      <c r="EA332" s="444"/>
      <c r="EB332" s="444"/>
      <c r="EC332" s="444"/>
      <c r="ED332" s="444"/>
      <c r="EE332" s="444"/>
      <c r="EF332" s="444"/>
      <c r="EG332" s="444"/>
      <c r="EH332" s="444"/>
      <c r="EI332" s="444"/>
      <c r="EJ332" s="444"/>
      <c r="EK332" s="444"/>
      <c r="EL332" s="444"/>
      <c r="EM332" s="444"/>
      <c r="EN332" s="444"/>
      <c r="EO332" s="444"/>
      <c r="EP332" s="444"/>
      <c r="EQ332" s="444"/>
      <c r="ER332" s="444"/>
      <c r="ES332" s="444"/>
      <c r="ET332" s="444"/>
      <c r="EU332" s="444"/>
      <c r="EV332" s="444"/>
      <c r="EW332" s="444"/>
      <c r="EX332" s="444"/>
      <c r="EY332" s="444"/>
      <c r="EZ332" s="444"/>
      <c r="FA332" s="444"/>
      <c r="FB332" s="444"/>
    </row>
    <row r="333" spans="1:158" s="434" customFormat="1" ht="55.2" hidden="1" customHeight="1">
      <c r="A333" s="659"/>
      <c r="B333" s="520"/>
      <c r="C333" s="520"/>
      <c r="D333" s="519"/>
      <c r="E333" s="520"/>
      <c r="F333" s="520"/>
      <c r="G333" s="520"/>
      <c r="H333" s="520"/>
      <c r="I333" s="520"/>
      <c r="J333" s="520"/>
      <c r="K333" s="520"/>
      <c r="L333" s="520"/>
      <c r="M333" s="520"/>
      <c r="N333" s="520"/>
      <c r="O333" s="520"/>
      <c r="P333" s="520"/>
      <c r="Q333" s="520"/>
      <c r="R333" s="520"/>
      <c r="S333" s="520"/>
      <c r="T333" s="520"/>
      <c r="U333" s="520"/>
      <c r="V333" s="520"/>
      <c r="W333" s="520"/>
      <c r="X333" s="520"/>
      <c r="Y333" s="520"/>
      <c r="Z333" s="520"/>
      <c r="AA333" s="520"/>
      <c r="AB333" s="520"/>
      <c r="AC333" s="520"/>
      <c r="AD333" s="432"/>
      <c r="AE333" s="431"/>
      <c r="AF333" s="433"/>
      <c r="AG333" s="557" t="str">
        <f t="shared" si="151"/>
        <v/>
      </c>
      <c r="AH333" s="558" t="str">
        <f t="shared" si="152"/>
        <v/>
      </c>
      <c r="AI333" s="558" t="str">
        <f t="shared" si="153"/>
        <v/>
      </c>
      <c r="AJ333" s="558" t="str">
        <f t="shared" si="154"/>
        <v/>
      </c>
      <c r="AK333" s="558" t="str">
        <f t="shared" si="155"/>
        <v/>
      </c>
      <c r="AL333" s="558" t="str">
        <f t="shared" si="156"/>
        <v/>
      </c>
      <c r="AM333" s="558" t="str">
        <f t="shared" si="157"/>
        <v/>
      </c>
      <c r="AN333" s="558" t="str">
        <f t="shared" si="158"/>
        <v/>
      </c>
      <c r="AO333" s="557" t="str">
        <f t="shared" si="159"/>
        <v/>
      </c>
      <c r="AP333" s="557" t="str">
        <f t="shared" si="160"/>
        <v/>
      </c>
      <c r="AQ333" s="445"/>
      <c r="AR333" s="559" t="str">
        <f t="shared" si="161"/>
        <v/>
      </c>
      <c r="AS333" s="560" t="str">
        <f t="shared" si="146"/>
        <v/>
      </c>
      <c r="AT333" s="561" t="str">
        <f t="shared" si="162"/>
        <v/>
      </c>
      <c r="AU333" s="561" t="str">
        <f t="shared" si="163"/>
        <v/>
      </c>
      <c r="AV333" s="444"/>
      <c r="AW333" s="558" t="str">
        <f t="shared" si="168"/>
        <v/>
      </c>
      <c r="AX333" s="557" t="str">
        <f t="shared" si="169"/>
        <v/>
      </c>
      <c r="AY333" s="557" t="str">
        <f t="shared" si="170"/>
        <v/>
      </c>
      <c r="AZ333" s="444"/>
      <c r="BA333" s="562" t="str">
        <f t="shared" si="144"/>
        <v/>
      </c>
      <c r="BB333" s="445"/>
      <c r="BC333" s="563" t="str">
        <f t="shared" si="172"/>
        <v/>
      </c>
      <c r="BD333" s="563" t="str">
        <f t="shared" si="172"/>
        <v/>
      </c>
      <c r="BE333" s="563" t="str">
        <f t="shared" si="172"/>
        <v/>
      </c>
      <c r="BF333" s="563" t="str">
        <f t="shared" si="172"/>
        <v/>
      </c>
      <c r="BG333" s="563" t="str">
        <f t="shared" si="172"/>
        <v/>
      </c>
      <c r="BH333" s="563" t="str">
        <f t="shared" si="172"/>
        <v/>
      </c>
      <c r="BI333" s="563" t="str">
        <f t="shared" si="172"/>
        <v/>
      </c>
      <c r="BJ333" s="563" t="str">
        <f t="shared" si="172"/>
        <v/>
      </c>
      <c r="BK333" s="563" t="str">
        <f t="shared" si="172"/>
        <v/>
      </c>
      <c r="BL333" s="563" t="str">
        <f t="shared" si="172"/>
        <v/>
      </c>
      <c r="BM333" s="563" t="str">
        <f t="shared" si="172"/>
        <v/>
      </c>
      <c r="BN333" s="563" t="str">
        <f t="shared" si="171"/>
        <v/>
      </c>
      <c r="BO333" s="563" t="str">
        <f t="shared" si="171"/>
        <v/>
      </c>
      <c r="BP333" s="563" t="str">
        <f t="shared" si="171"/>
        <v/>
      </c>
      <c r="BQ333" s="563" t="str">
        <f t="shared" si="164"/>
        <v/>
      </c>
      <c r="BR333" s="563" t="str">
        <f t="shared" si="164"/>
        <v/>
      </c>
      <c r="BS333" s="563" t="str">
        <f t="shared" si="164"/>
        <v/>
      </c>
      <c r="BT333" s="563" t="str">
        <f t="shared" si="164"/>
        <v/>
      </c>
      <c r="BU333" s="563" t="str">
        <f t="shared" si="165"/>
        <v/>
      </c>
      <c r="BV333" s="563" t="str">
        <f t="shared" si="165"/>
        <v/>
      </c>
      <c r="BW333" s="563" t="str">
        <f t="shared" si="165"/>
        <v/>
      </c>
      <c r="BX333" s="563" t="str">
        <f t="shared" si="165"/>
        <v/>
      </c>
      <c r="BY333" s="563" t="str">
        <f t="shared" si="166"/>
        <v/>
      </c>
      <c r="BZ333" s="563" t="str">
        <f t="shared" si="166"/>
        <v/>
      </c>
      <c r="CA333" s="563" t="str">
        <f t="shared" si="166"/>
        <v/>
      </c>
      <c r="CB333" s="563" t="str">
        <f t="shared" si="166"/>
        <v/>
      </c>
      <c r="CC333" s="563" t="str">
        <f t="shared" si="167"/>
        <v/>
      </c>
      <c r="CD333" s="563" t="str">
        <f t="shared" si="167"/>
        <v/>
      </c>
      <c r="CE333" s="563" t="str">
        <f t="shared" si="167"/>
        <v/>
      </c>
      <c r="CF333" s="563" t="str">
        <f t="shared" si="167"/>
        <v/>
      </c>
      <c r="CG333" s="563" t="str">
        <f t="shared" si="172"/>
        <v/>
      </c>
      <c r="CH333" s="445"/>
      <c r="CI333" s="563" t="str">
        <f t="shared" si="148"/>
        <v/>
      </c>
      <c r="CJ333" s="563" t="str">
        <f t="shared" si="149"/>
        <v/>
      </c>
      <c r="CK333" s="563" t="str">
        <f t="shared" si="149"/>
        <v/>
      </c>
      <c r="CL333" s="563" t="str">
        <f t="shared" si="149"/>
        <v xml:space="preserve">
</v>
      </c>
      <c r="CM333" s="563" t="str">
        <f t="shared" si="149"/>
        <v xml:space="preserve">
</v>
      </c>
      <c r="CN333" s="563" t="str">
        <f t="shared" si="149"/>
        <v xml:space="preserve">
</v>
      </c>
      <c r="CO333" s="445"/>
      <c r="CP333" s="445"/>
      <c r="CQ333" s="445"/>
      <c r="CR333" s="445"/>
      <c r="CS333" s="445"/>
      <c r="CT333" s="445"/>
      <c r="CU333" s="445"/>
      <c r="CV333" s="445"/>
      <c r="CW333" s="445"/>
      <c r="CX333" s="445"/>
      <c r="CY333" s="445"/>
      <c r="CZ333" s="445"/>
      <c r="DA333" s="445"/>
      <c r="DB333" s="445"/>
      <c r="DC333" s="445"/>
      <c r="DD333" s="445"/>
      <c r="DE333" s="445"/>
      <c r="DF333" s="445"/>
      <c r="DG333" s="445"/>
      <c r="DH333" s="445"/>
      <c r="DI333" s="445"/>
      <c r="DJ333" s="445"/>
      <c r="DK333" s="445"/>
      <c r="DL333" s="445"/>
      <c r="DM333" s="445"/>
      <c r="DN333" s="445"/>
      <c r="DO333" s="445"/>
      <c r="DP333" s="445"/>
      <c r="DQ333" s="445"/>
      <c r="DR333" s="445"/>
      <c r="DS333" s="445"/>
      <c r="DT333" s="445"/>
      <c r="DU333" s="445"/>
      <c r="DV333" s="445"/>
      <c r="DW333" s="445"/>
      <c r="DX333" s="445"/>
      <c r="DY333" s="445"/>
      <c r="DZ333" s="445"/>
      <c r="EA333" s="445"/>
      <c r="EB333" s="445"/>
      <c r="EC333" s="445"/>
      <c r="ED333" s="445"/>
      <c r="EE333" s="445"/>
      <c r="EF333" s="445"/>
      <c r="EG333" s="445"/>
      <c r="EH333" s="445"/>
      <c r="EI333" s="445"/>
      <c r="EJ333" s="445"/>
      <c r="EK333" s="445"/>
      <c r="EL333" s="445"/>
      <c r="EM333" s="445"/>
      <c r="EN333" s="445"/>
      <c r="EO333" s="445"/>
      <c r="EP333" s="445"/>
      <c r="EQ333" s="445"/>
      <c r="ER333" s="445"/>
      <c r="ES333" s="445"/>
      <c r="ET333" s="445"/>
      <c r="EU333" s="445"/>
      <c r="EV333" s="445"/>
      <c r="EW333" s="445"/>
      <c r="EX333" s="445"/>
      <c r="EY333" s="445"/>
      <c r="EZ333" s="445"/>
      <c r="FA333" s="445"/>
      <c r="FB333" s="445"/>
    </row>
    <row r="334" spans="1:158" s="434" customFormat="1" ht="55.2" hidden="1" customHeight="1">
      <c r="A334" s="659"/>
      <c r="B334" s="520"/>
      <c r="C334" s="520"/>
      <c r="D334" s="519"/>
      <c r="E334" s="520"/>
      <c r="F334" s="520"/>
      <c r="G334" s="520"/>
      <c r="H334" s="520"/>
      <c r="I334" s="520"/>
      <c r="J334" s="520"/>
      <c r="K334" s="520"/>
      <c r="L334" s="520"/>
      <c r="M334" s="520"/>
      <c r="N334" s="520"/>
      <c r="O334" s="520"/>
      <c r="P334" s="520"/>
      <c r="Q334" s="520"/>
      <c r="R334" s="520"/>
      <c r="S334" s="520"/>
      <c r="T334" s="520"/>
      <c r="U334" s="520"/>
      <c r="V334" s="520"/>
      <c r="W334" s="520"/>
      <c r="X334" s="520"/>
      <c r="Y334" s="520"/>
      <c r="Z334" s="520"/>
      <c r="AA334" s="520"/>
      <c r="AB334" s="520"/>
      <c r="AC334" s="520"/>
      <c r="AD334" s="432"/>
      <c r="AE334" s="431"/>
      <c r="AF334" s="433"/>
      <c r="AG334" s="557" t="str">
        <f t="shared" si="151"/>
        <v/>
      </c>
      <c r="AH334" s="558" t="str">
        <f t="shared" si="152"/>
        <v/>
      </c>
      <c r="AI334" s="558" t="str">
        <f t="shared" si="153"/>
        <v/>
      </c>
      <c r="AJ334" s="558" t="str">
        <f t="shared" si="154"/>
        <v/>
      </c>
      <c r="AK334" s="558" t="str">
        <f t="shared" si="155"/>
        <v/>
      </c>
      <c r="AL334" s="558" t="str">
        <f t="shared" si="156"/>
        <v/>
      </c>
      <c r="AM334" s="558" t="str">
        <f t="shared" si="157"/>
        <v/>
      </c>
      <c r="AN334" s="558" t="str">
        <f t="shared" si="158"/>
        <v/>
      </c>
      <c r="AO334" s="557" t="str">
        <f t="shared" si="159"/>
        <v/>
      </c>
      <c r="AP334" s="557" t="str">
        <f t="shared" si="160"/>
        <v/>
      </c>
      <c r="AQ334" s="445"/>
      <c r="AR334" s="559" t="str">
        <f t="shared" si="161"/>
        <v/>
      </c>
      <c r="AS334" s="560" t="str">
        <f t="shared" si="146"/>
        <v/>
      </c>
      <c r="AT334" s="561" t="str">
        <f t="shared" si="162"/>
        <v/>
      </c>
      <c r="AU334" s="561" t="str">
        <f t="shared" si="163"/>
        <v/>
      </c>
      <c r="AV334" s="444"/>
      <c r="AW334" s="558" t="str">
        <f t="shared" si="168"/>
        <v/>
      </c>
      <c r="AX334" s="557" t="str">
        <f t="shared" si="169"/>
        <v/>
      </c>
      <c r="AY334" s="557" t="str">
        <f t="shared" si="170"/>
        <v/>
      </c>
      <c r="AZ334" s="444"/>
      <c r="BA334" s="562" t="str">
        <f t="shared" si="144"/>
        <v/>
      </c>
      <c r="BB334" s="445"/>
      <c r="BC334" s="563" t="str">
        <f t="shared" si="172"/>
        <v/>
      </c>
      <c r="BD334" s="563" t="str">
        <f t="shared" si="172"/>
        <v/>
      </c>
      <c r="BE334" s="563" t="str">
        <f t="shared" si="172"/>
        <v/>
      </c>
      <c r="BF334" s="563" t="str">
        <f t="shared" si="172"/>
        <v/>
      </c>
      <c r="BG334" s="563" t="str">
        <f t="shared" si="172"/>
        <v/>
      </c>
      <c r="BH334" s="563" t="str">
        <f t="shared" si="172"/>
        <v/>
      </c>
      <c r="BI334" s="563" t="str">
        <f t="shared" si="172"/>
        <v/>
      </c>
      <c r="BJ334" s="563" t="str">
        <f t="shared" si="172"/>
        <v/>
      </c>
      <c r="BK334" s="563" t="str">
        <f t="shared" si="172"/>
        <v/>
      </c>
      <c r="BL334" s="563" t="str">
        <f t="shared" si="172"/>
        <v/>
      </c>
      <c r="BM334" s="563" t="str">
        <f t="shared" si="172"/>
        <v/>
      </c>
      <c r="BN334" s="563" t="str">
        <f t="shared" si="171"/>
        <v/>
      </c>
      <c r="BO334" s="563" t="str">
        <f t="shared" si="171"/>
        <v/>
      </c>
      <c r="BP334" s="563" t="str">
        <f t="shared" si="171"/>
        <v/>
      </c>
      <c r="BQ334" s="563" t="str">
        <f t="shared" si="164"/>
        <v/>
      </c>
      <c r="BR334" s="563" t="str">
        <f t="shared" si="164"/>
        <v/>
      </c>
      <c r="BS334" s="563" t="str">
        <f t="shared" si="164"/>
        <v/>
      </c>
      <c r="BT334" s="563" t="str">
        <f t="shared" si="164"/>
        <v/>
      </c>
      <c r="BU334" s="563" t="str">
        <f t="shared" si="165"/>
        <v/>
      </c>
      <c r="BV334" s="563" t="str">
        <f t="shared" si="165"/>
        <v/>
      </c>
      <c r="BW334" s="563" t="str">
        <f t="shared" si="165"/>
        <v/>
      </c>
      <c r="BX334" s="563" t="str">
        <f t="shared" si="165"/>
        <v/>
      </c>
      <c r="BY334" s="563" t="str">
        <f t="shared" si="166"/>
        <v/>
      </c>
      <c r="BZ334" s="563" t="str">
        <f t="shared" si="166"/>
        <v/>
      </c>
      <c r="CA334" s="563" t="str">
        <f t="shared" si="166"/>
        <v/>
      </c>
      <c r="CB334" s="563" t="str">
        <f t="shared" si="166"/>
        <v/>
      </c>
      <c r="CC334" s="563" t="str">
        <f t="shared" si="167"/>
        <v/>
      </c>
      <c r="CD334" s="563" t="str">
        <f t="shared" si="167"/>
        <v/>
      </c>
      <c r="CE334" s="563" t="str">
        <f t="shared" si="167"/>
        <v/>
      </c>
      <c r="CF334" s="563" t="str">
        <f t="shared" si="167"/>
        <v/>
      </c>
      <c r="CG334" s="563" t="str">
        <f t="shared" si="172"/>
        <v/>
      </c>
      <c r="CH334" s="445"/>
      <c r="CI334" s="563" t="str">
        <f t="shared" si="148"/>
        <v/>
      </c>
      <c r="CJ334" s="563" t="str">
        <f t="shared" si="149"/>
        <v/>
      </c>
      <c r="CK334" s="563" t="str">
        <f t="shared" si="149"/>
        <v/>
      </c>
      <c r="CL334" s="563" t="str">
        <f t="shared" si="149"/>
        <v xml:space="preserve">
</v>
      </c>
      <c r="CM334" s="563" t="str">
        <f t="shared" si="149"/>
        <v xml:space="preserve">
</v>
      </c>
      <c r="CN334" s="563" t="str">
        <f t="shared" si="149"/>
        <v xml:space="preserve">
</v>
      </c>
      <c r="CO334" s="445"/>
      <c r="CP334" s="445"/>
      <c r="CQ334" s="445"/>
      <c r="CR334" s="445"/>
      <c r="CS334" s="445"/>
      <c r="CT334" s="445"/>
      <c r="CU334" s="445"/>
      <c r="CV334" s="445"/>
      <c r="CW334" s="445"/>
      <c r="CX334" s="445"/>
      <c r="CY334" s="445"/>
      <c r="CZ334" s="445"/>
      <c r="DA334" s="445"/>
      <c r="DB334" s="445"/>
      <c r="DC334" s="445"/>
      <c r="DD334" s="445"/>
      <c r="DE334" s="445"/>
      <c r="DF334" s="445"/>
      <c r="DG334" s="445"/>
      <c r="DH334" s="445"/>
      <c r="DI334" s="445"/>
      <c r="DJ334" s="445"/>
      <c r="DK334" s="445"/>
      <c r="DL334" s="445"/>
      <c r="DM334" s="445"/>
      <c r="DN334" s="445"/>
      <c r="DO334" s="445"/>
      <c r="DP334" s="445"/>
      <c r="DQ334" s="445"/>
      <c r="DR334" s="445"/>
      <c r="DS334" s="445"/>
      <c r="DT334" s="445"/>
      <c r="DU334" s="445"/>
      <c r="DV334" s="445"/>
      <c r="DW334" s="445"/>
      <c r="DX334" s="445"/>
      <c r="DY334" s="445"/>
      <c r="DZ334" s="445"/>
      <c r="EA334" s="445"/>
      <c r="EB334" s="445"/>
      <c r="EC334" s="445"/>
      <c r="ED334" s="445"/>
      <c r="EE334" s="445"/>
      <c r="EF334" s="445"/>
      <c r="EG334" s="445"/>
      <c r="EH334" s="445"/>
      <c r="EI334" s="445"/>
      <c r="EJ334" s="445"/>
      <c r="EK334" s="445"/>
      <c r="EL334" s="445"/>
      <c r="EM334" s="445"/>
      <c r="EN334" s="445"/>
      <c r="EO334" s="445"/>
      <c r="EP334" s="445"/>
      <c r="EQ334" s="445"/>
      <c r="ER334" s="445"/>
      <c r="ES334" s="445"/>
      <c r="ET334" s="445"/>
      <c r="EU334" s="445"/>
      <c r="EV334" s="445"/>
      <c r="EW334" s="445"/>
      <c r="EX334" s="445"/>
      <c r="EY334" s="445"/>
      <c r="EZ334" s="445"/>
      <c r="FA334" s="445"/>
      <c r="FB334" s="445"/>
    </row>
    <row r="335" spans="1:158" s="434" customFormat="1" ht="55.2" hidden="1" customHeight="1">
      <c r="A335" s="659"/>
      <c r="B335" s="520"/>
      <c r="C335" s="520"/>
      <c r="D335" s="519"/>
      <c r="E335" s="520"/>
      <c r="F335" s="520"/>
      <c r="G335" s="520"/>
      <c r="H335" s="520"/>
      <c r="I335" s="520"/>
      <c r="J335" s="520"/>
      <c r="K335" s="520"/>
      <c r="L335" s="520"/>
      <c r="M335" s="520"/>
      <c r="N335" s="520"/>
      <c r="O335" s="520"/>
      <c r="P335" s="520"/>
      <c r="Q335" s="520"/>
      <c r="R335" s="520"/>
      <c r="S335" s="520"/>
      <c r="T335" s="520"/>
      <c r="U335" s="520"/>
      <c r="V335" s="520"/>
      <c r="W335" s="520"/>
      <c r="X335" s="520"/>
      <c r="Y335" s="520"/>
      <c r="Z335" s="520"/>
      <c r="AA335" s="520"/>
      <c r="AB335" s="520"/>
      <c r="AC335" s="520"/>
      <c r="AD335" s="432"/>
      <c r="AE335" s="431"/>
      <c r="AF335" s="433"/>
      <c r="AG335" s="557" t="str">
        <f t="shared" si="151"/>
        <v/>
      </c>
      <c r="AH335" s="558" t="str">
        <f t="shared" si="152"/>
        <v/>
      </c>
      <c r="AI335" s="558" t="str">
        <f t="shared" si="153"/>
        <v/>
      </c>
      <c r="AJ335" s="558" t="str">
        <f t="shared" si="154"/>
        <v/>
      </c>
      <c r="AK335" s="558" t="str">
        <f t="shared" si="155"/>
        <v/>
      </c>
      <c r="AL335" s="558" t="str">
        <f t="shared" si="156"/>
        <v/>
      </c>
      <c r="AM335" s="558" t="str">
        <f t="shared" si="157"/>
        <v/>
      </c>
      <c r="AN335" s="558" t="str">
        <f t="shared" si="158"/>
        <v/>
      </c>
      <c r="AO335" s="557" t="str">
        <f t="shared" si="159"/>
        <v/>
      </c>
      <c r="AP335" s="557" t="str">
        <f t="shared" si="160"/>
        <v/>
      </c>
      <c r="AQ335" s="445"/>
      <c r="AR335" s="559" t="str">
        <f t="shared" si="161"/>
        <v/>
      </c>
      <c r="AS335" s="560" t="str">
        <f t="shared" si="146"/>
        <v/>
      </c>
      <c r="AT335" s="561" t="str">
        <f t="shared" si="162"/>
        <v/>
      </c>
      <c r="AU335" s="561" t="str">
        <f t="shared" si="163"/>
        <v/>
      </c>
      <c r="AV335" s="444"/>
      <c r="AW335" s="558" t="str">
        <f t="shared" si="168"/>
        <v/>
      </c>
      <c r="AX335" s="557" t="str">
        <f t="shared" si="169"/>
        <v/>
      </c>
      <c r="AY335" s="557" t="str">
        <f t="shared" si="170"/>
        <v/>
      </c>
      <c r="AZ335" s="444"/>
      <c r="BA335" s="562" t="str">
        <f t="shared" si="144"/>
        <v/>
      </c>
      <c r="BB335" s="445"/>
      <c r="BC335" s="563" t="str">
        <f t="shared" si="172"/>
        <v/>
      </c>
      <c r="BD335" s="563" t="str">
        <f t="shared" si="172"/>
        <v/>
      </c>
      <c r="BE335" s="563" t="str">
        <f t="shared" si="172"/>
        <v/>
      </c>
      <c r="BF335" s="563" t="str">
        <f t="shared" si="172"/>
        <v/>
      </c>
      <c r="BG335" s="563" t="str">
        <f t="shared" si="172"/>
        <v/>
      </c>
      <c r="BH335" s="563" t="str">
        <f t="shared" si="172"/>
        <v/>
      </c>
      <c r="BI335" s="563" t="str">
        <f t="shared" si="172"/>
        <v/>
      </c>
      <c r="BJ335" s="563" t="str">
        <f t="shared" si="172"/>
        <v/>
      </c>
      <c r="BK335" s="563" t="str">
        <f t="shared" si="172"/>
        <v/>
      </c>
      <c r="BL335" s="563" t="str">
        <f t="shared" si="172"/>
        <v/>
      </c>
      <c r="BM335" s="563" t="str">
        <f t="shared" si="172"/>
        <v/>
      </c>
      <c r="BN335" s="563" t="str">
        <f t="shared" si="171"/>
        <v/>
      </c>
      <c r="BO335" s="563" t="str">
        <f t="shared" si="171"/>
        <v/>
      </c>
      <c r="BP335" s="563" t="str">
        <f t="shared" si="171"/>
        <v/>
      </c>
      <c r="BQ335" s="563" t="str">
        <f t="shared" si="164"/>
        <v/>
      </c>
      <c r="BR335" s="563" t="str">
        <f t="shared" si="164"/>
        <v/>
      </c>
      <c r="BS335" s="563" t="str">
        <f t="shared" si="164"/>
        <v/>
      </c>
      <c r="BT335" s="563" t="str">
        <f t="shared" si="164"/>
        <v/>
      </c>
      <c r="BU335" s="563" t="str">
        <f t="shared" si="165"/>
        <v/>
      </c>
      <c r="BV335" s="563" t="str">
        <f t="shared" si="165"/>
        <v/>
      </c>
      <c r="BW335" s="563" t="str">
        <f t="shared" si="165"/>
        <v/>
      </c>
      <c r="BX335" s="563" t="str">
        <f t="shared" si="165"/>
        <v/>
      </c>
      <c r="BY335" s="563" t="str">
        <f t="shared" si="166"/>
        <v/>
      </c>
      <c r="BZ335" s="563" t="str">
        <f t="shared" si="166"/>
        <v/>
      </c>
      <c r="CA335" s="563" t="str">
        <f t="shared" si="166"/>
        <v/>
      </c>
      <c r="CB335" s="563" t="str">
        <f t="shared" si="166"/>
        <v/>
      </c>
      <c r="CC335" s="563" t="str">
        <f t="shared" si="167"/>
        <v/>
      </c>
      <c r="CD335" s="563" t="str">
        <f t="shared" si="167"/>
        <v/>
      </c>
      <c r="CE335" s="563" t="str">
        <f t="shared" si="167"/>
        <v/>
      </c>
      <c r="CF335" s="563" t="str">
        <f t="shared" si="167"/>
        <v/>
      </c>
      <c r="CG335" s="563" t="str">
        <f t="shared" si="172"/>
        <v/>
      </c>
      <c r="CH335" s="445"/>
      <c r="CI335" s="563" t="str">
        <f t="shared" si="148"/>
        <v/>
      </c>
      <c r="CJ335" s="563" t="str">
        <f t="shared" si="149"/>
        <v/>
      </c>
      <c r="CK335" s="563" t="str">
        <f t="shared" si="149"/>
        <v/>
      </c>
      <c r="CL335" s="563" t="str">
        <f t="shared" si="149"/>
        <v xml:space="preserve">
</v>
      </c>
      <c r="CM335" s="563" t="str">
        <f t="shared" si="149"/>
        <v xml:space="preserve">
</v>
      </c>
      <c r="CN335" s="563" t="str">
        <f t="shared" si="149"/>
        <v xml:space="preserve">
</v>
      </c>
      <c r="CO335" s="445"/>
      <c r="CP335" s="445"/>
      <c r="CQ335" s="445"/>
      <c r="CR335" s="445"/>
      <c r="CS335" s="445"/>
      <c r="CT335" s="445"/>
      <c r="CU335" s="445"/>
      <c r="CV335" s="445"/>
      <c r="CW335" s="445"/>
      <c r="CX335" s="445"/>
      <c r="CY335" s="445"/>
      <c r="CZ335" s="445"/>
      <c r="DA335" s="445"/>
      <c r="DB335" s="445"/>
      <c r="DC335" s="445"/>
      <c r="DD335" s="445"/>
      <c r="DE335" s="445"/>
      <c r="DF335" s="445"/>
      <c r="DG335" s="445"/>
      <c r="DH335" s="445"/>
      <c r="DI335" s="445"/>
      <c r="DJ335" s="445"/>
      <c r="DK335" s="445"/>
      <c r="DL335" s="445"/>
      <c r="DM335" s="445"/>
      <c r="DN335" s="445"/>
      <c r="DO335" s="445"/>
      <c r="DP335" s="445"/>
      <c r="DQ335" s="445"/>
      <c r="DR335" s="445"/>
      <c r="DS335" s="445"/>
      <c r="DT335" s="445"/>
      <c r="DU335" s="445"/>
      <c r="DV335" s="445"/>
      <c r="DW335" s="445"/>
      <c r="DX335" s="445"/>
      <c r="DY335" s="445"/>
      <c r="DZ335" s="445"/>
      <c r="EA335" s="445"/>
      <c r="EB335" s="445"/>
      <c r="EC335" s="445"/>
      <c r="ED335" s="445"/>
      <c r="EE335" s="445"/>
      <c r="EF335" s="445"/>
      <c r="EG335" s="445"/>
      <c r="EH335" s="445"/>
      <c r="EI335" s="445"/>
      <c r="EJ335" s="445"/>
      <c r="EK335" s="445"/>
      <c r="EL335" s="445"/>
      <c r="EM335" s="445"/>
      <c r="EN335" s="445"/>
      <c r="EO335" s="445"/>
      <c r="EP335" s="445"/>
      <c r="EQ335" s="445"/>
      <c r="ER335" s="445"/>
      <c r="ES335" s="445"/>
      <c r="ET335" s="445"/>
      <c r="EU335" s="445"/>
      <c r="EV335" s="445"/>
      <c r="EW335" s="445"/>
      <c r="EX335" s="445"/>
      <c r="EY335" s="445"/>
      <c r="EZ335" s="445"/>
      <c r="FA335" s="445"/>
      <c r="FB335" s="445"/>
    </row>
    <row r="336" spans="1:158" s="463" customFormat="1" ht="55.2" hidden="1" customHeight="1">
      <c r="A336" s="659"/>
      <c r="B336" s="520"/>
      <c r="C336" s="520"/>
      <c r="D336" s="519"/>
      <c r="E336" s="520"/>
      <c r="F336" s="520"/>
      <c r="G336" s="520"/>
      <c r="H336" s="520"/>
      <c r="I336" s="520"/>
      <c r="J336" s="520"/>
      <c r="K336" s="520"/>
      <c r="L336" s="520"/>
      <c r="M336" s="520"/>
      <c r="N336" s="520"/>
      <c r="O336" s="520"/>
      <c r="P336" s="520"/>
      <c r="Q336" s="520"/>
      <c r="R336" s="520"/>
      <c r="S336" s="520"/>
      <c r="T336" s="520"/>
      <c r="U336" s="520"/>
      <c r="V336" s="520"/>
      <c r="W336" s="520"/>
      <c r="X336" s="520"/>
      <c r="Y336" s="520"/>
      <c r="Z336" s="520"/>
      <c r="AA336" s="520"/>
      <c r="AB336" s="520"/>
      <c r="AC336" s="520"/>
      <c r="AD336" s="432"/>
      <c r="AE336" s="431"/>
      <c r="AF336" s="433"/>
      <c r="AG336" s="557" t="str">
        <f t="shared" si="151"/>
        <v/>
      </c>
      <c r="AH336" s="558" t="str">
        <f t="shared" si="152"/>
        <v/>
      </c>
      <c r="AI336" s="558" t="str">
        <f t="shared" si="153"/>
        <v/>
      </c>
      <c r="AJ336" s="558" t="str">
        <f t="shared" si="154"/>
        <v/>
      </c>
      <c r="AK336" s="558" t="str">
        <f t="shared" si="155"/>
        <v/>
      </c>
      <c r="AL336" s="558" t="str">
        <f t="shared" si="156"/>
        <v/>
      </c>
      <c r="AM336" s="558" t="str">
        <f t="shared" si="157"/>
        <v/>
      </c>
      <c r="AN336" s="558" t="str">
        <f t="shared" si="158"/>
        <v/>
      </c>
      <c r="AO336" s="557" t="str">
        <f t="shared" si="159"/>
        <v/>
      </c>
      <c r="AP336" s="557" t="str">
        <f t="shared" si="160"/>
        <v/>
      </c>
      <c r="AQ336" s="445"/>
      <c r="AR336" s="559" t="str">
        <f t="shared" si="161"/>
        <v/>
      </c>
      <c r="AS336" s="560" t="str">
        <f t="shared" si="146"/>
        <v/>
      </c>
      <c r="AT336" s="561" t="str">
        <f t="shared" si="162"/>
        <v/>
      </c>
      <c r="AU336" s="561" t="str">
        <f t="shared" si="163"/>
        <v/>
      </c>
      <c r="AV336" s="444"/>
      <c r="AW336" s="558" t="str">
        <f t="shared" si="168"/>
        <v/>
      </c>
      <c r="AX336" s="557" t="str">
        <f t="shared" si="169"/>
        <v/>
      </c>
      <c r="AY336" s="557" t="str">
        <f t="shared" si="170"/>
        <v/>
      </c>
      <c r="AZ336" s="444"/>
      <c r="BA336" s="562" t="str">
        <f t="shared" si="144"/>
        <v/>
      </c>
      <c r="BB336" s="445"/>
      <c r="BC336" s="563" t="str">
        <f t="shared" si="172"/>
        <v/>
      </c>
      <c r="BD336" s="563" t="str">
        <f t="shared" si="172"/>
        <v/>
      </c>
      <c r="BE336" s="563" t="str">
        <f t="shared" si="172"/>
        <v/>
      </c>
      <c r="BF336" s="563" t="str">
        <f t="shared" si="172"/>
        <v/>
      </c>
      <c r="BG336" s="563" t="str">
        <f t="shared" si="172"/>
        <v/>
      </c>
      <c r="BH336" s="563" t="str">
        <f t="shared" si="172"/>
        <v/>
      </c>
      <c r="BI336" s="563" t="str">
        <f t="shared" si="172"/>
        <v/>
      </c>
      <c r="BJ336" s="563" t="str">
        <f t="shared" si="172"/>
        <v/>
      </c>
      <c r="BK336" s="563" t="str">
        <f t="shared" si="172"/>
        <v/>
      </c>
      <c r="BL336" s="563" t="str">
        <f t="shared" si="172"/>
        <v/>
      </c>
      <c r="BM336" s="563" t="str">
        <f t="shared" si="172"/>
        <v/>
      </c>
      <c r="BN336" s="563" t="str">
        <f t="shared" si="171"/>
        <v/>
      </c>
      <c r="BO336" s="563" t="str">
        <f t="shared" si="171"/>
        <v/>
      </c>
      <c r="BP336" s="563" t="str">
        <f t="shared" si="171"/>
        <v/>
      </c>
      <c r="BQ336" s="563" t="str">
        <f t="shared" si="164"/>
        <v/>
      </c>
      <c r="BR336" s="563" t="str">
        <f t="shared" si="164"/>
        <v/>
      </c>
      <c r="BS336" s="563" t="str">
        <f t="shared" si="164"/>
        <v/>
      </c>
      <c r="BT336" s="563" t="str">
        <f t="shared" si="164"/>
        <v/>
      </c>
      <c r="BU336" s="563" t="str">
        <f t="shared" si="165"/>
        <v/>
      </c>
      <c r="BV336" s="563" t="str">
        <f t="shared" si="165"/>
        <v/>
      </c>
      <c r="BW336" s="563" t="str">
        <f t="shared" si="165"/>
        <v/>
      </c>
      <c r="BX336" s="563" t="str">
        <f t="shared" si="165"/>
        <v/>
      </c>
      <c r="BY336" s="563" t="str">
        <f t="shared" si="166"/>
        <v/>
      </c>
      <c r="BZ336" s="563" t="str">
        <f t="shared" si="166"/>
        <v/>
      </c>
      <c r="CA336" s="563" t="str">
        <f t="shared" si="166"/>
        <v/>
      </c>
      <c r="CB336" s="563" t="str">
        <f t="shared" si="166"/>
        <v/>
      </c>
      <c r="CC336" s="563" t="str">
        <f t="shared" si="167"/>
        <v/>
      </c>
      <c r="CD336" s="563" t="str">
        <f t="shared" si="167"/>
        <v/>
      </c>
      <c r="CE336" s="563" t="str">
        <f t="shared" si="167"/>
        <v/>
      </c>
      <c r="CF336" s="563" t="str">
        <f t="shared" si="167"/>
        <v/>
      </c>
      <c r="CG336" s="563" t="str">
        <f t="shared" si="172"/>
        <v/>
      </c>
      <c r="CH336" s="445"/>
      <c r="CI336" s="563" t="str">
        <f t="shared" si="148"/>
        <v/>
      </c>
      <c r="CJ336" s="563" t="str">
        <f t="shared" si="149"/>
        <v/>
      </c>
      <c r="CK336" s="563" t="str">
        <f t="shared" si="149"/>
        <v/>
      </c>
      <c r="CL336" s="563" t="str">
        <f t="shared" si="149"/>
        <v xml:space="preserve">
</v>
      </c>
      <c r="CM336" s="563" t="str">
        <f t="shared" si="149"/>
        <v xml:space="preserve">
</v>
      </c>
      <c r="CN336" s="563" t="str">
        <f t="shared" si="149"/>
        <v xml:space="preserve">
</v>
      </c>
      <c r="CO336" s="444"/>
      <c r="CP336" s="444"/>
      <c r="CQ336" s="444"/>
      <c r="CR336" s="444"/>
      <c r="CS336" s="444"/>
      <c r="CT336" s="444"/>
      <c r="CU336" s="444"/>
      <c r="CV336" s="444"/>
      <c r="CW336" s="444"/>
      <c r="CX336" s="444"/>
      <c r="CY336" s="444"/>
      <c r="CZ336" s="444"/>
      <c r="DA336" s="444"/>
      <c r="DB336" s="444"/>
      <c r="DC336" s="444"/>
      <c r="DD336" s="444"/>
      <c r="DE336" s="444"/>
      <c r="DF336" s="444"/>
      <c r="DG336" s="444"/>
      <c r="DH336" s="444"/>
      <c r="DI336" s="444"/>
      <c r="DJ336" s="444"/>
      <c r="DK336" s="444"/>
      <c r="DL336" s="444"/>
      <c r="DM336" s="444"/>
      <c r="DN336" s="444"/>
      <c r="DO336" s="444"/>
      <c r="DP336" s="444"/>
      <c r="DQ336" s="444"/>
      <c r="DR336" s="444"/>
      <c r="DS336" s="444"/>
      <c r="DT336" s="444"/>
      <c r="DU336" s="444"/>
      <c r="DV336" s="444"/>
      <c r="DW336" s="444"/>
      <c r="DX336" s="444"/>
      <c r="DY336" s="444"/>
      <c r="DZ336" s="444"/>
      <c r="EA336" s="444"/>
      <c r="EB336" s="444"/>
      <c r="EC336" s="444"/>
      <c r="ED336" s="444"/>
      <c r="EE336" s="444"/>
      <c r="EF336" s="444"/>
      <c r="EG336" s="444"/>
      <c r="EH336" s="444"/>
      <c r="EI336" s="444"/>
      <c r="EJ336" s="444"/>
      <c r="EK336" s="444"/>
      <c r="EL336" s="444"/>
      <c r="EM336" s="444"/>
      <c r="EN336" s="444"/>
      <c r="EO336" s="444"/>
      <c r="EP336" s="444"/>
      <c r="EQ336" s="444"/>
      <c r="ER336" s="444"/>
      <c r="ES336" s="444"/>
      <c r="ET336" s="444"/>
      <c r="EU336" s="444"/>
      <c r="EV336" s="444"/>
      <c r="EW336" s="444"/>
      <c r="EX336" s="444"/>
      <c r="EY336" s="444"/>
      <c r="EZ336" s="444"/>
      <c r="FA336" s="444"/>
      <c r="FB336" s="444"/>
    </row>
    <row r="337" spans="1:158" s="434" customFormat="1" ht="55.2" hidden="1" customHeight="1">
      <c r="A337" s="659"/>
      <c r="B337" s="520"/>
      <c r="C337" s="520"/>
      <c r="D337" s="519"/>
      <c r="E337" s="520"/>
      <c r="F337" s="520"/>
      <c r="G337" s="520"/>
      <c r="H337" s="520"/>
      <c r="I337" s="520"/>
      <c r="J337" s="520"/>
      <c r="K337" s="520"/>
      <c r="L337" s="520"/>
      <c r="M337" s="520"/>
      <c r="N337" s="520"/>
      <c r="O337" s="520"/>
      <c r="P337" s="520"/>
      <c r="Q337" s="520"/>
      <c r="R337" s="520"/>
      <c r="S337" s="520"/>
      <c r="T337" s="520"/>
      <c r="U337" s="520"/>
      <c r="V337" s="520"/>
      <c r="W337" s="520"/>
      <c r="X337" s="520"/>
      <c r="Y337" s="520"/>
      <c r="Z337" s="520"/>
      <c r="AA337" s="520"/>
      <c r="AB337" s="520"/>
      <c r="AC337" s="520"/>
      <c r="AD337" s="432"/>
      <c r="AE337" s="431"/>
      <c r="AF337" s="433"/>
      <c r="AG337" s="557" t="str">
        <f t="shared" si="151"/>
        <v/>
      </c>
      <c r="AH337" s="558" t="str">
        <f t="shared" si="152"/>
        <v/>
      </c>
      <c r="AI337" s="558" t="str">
        <f t="shared" si="153"/>
        <v/>
      </c>
      <c r="AJ337" s="558" t="str">
        <f t="shared" si="154"/>
        <v/>
      </c>
      <c r="AK337" s="558" t="str">
        <f t="shared" si="155"/>
        <v/>
      </c>
      <c r="AL337" s="558" t="str">
        <f t="shared" si="156"/>
        <v/>
      </c>
      <c r="AM337" s="558" t="str">
        <f t="shared" si="157"/>
        <v/>
      </c>
      <c r="AN337" s="558" t="str">
        <f t="shared" si="158"/>
        <v/>
      </c>
      <c r="AO337" s="557" t="str">
        <f t="shared" si="159"/>
        <v/>
      </c>
      <c r="AP337" s="557" t="str">
        <f t="shared" si="160"/>
        <v/>
      </c>
      <c r="AQ337" s="445"/>
      <c r="AR337" s="559" t="str">
        <f t="shared" si="161"/>
        <v/>
      </c>
      <c r="AS337" s="560" t="str">
        <f t="shared" si="146"/>
        <v/>
      </c>
      <c r="AT337" s="561" t="str">
        <f t="shared" si="162"/>
        <v/>
      </c>
      <c r="AU337" s="561" t="str">
        <f t="shared" si="163"/>
        <v/>
      </c>
      <c r="AV337" s="444"/>
      <c r="AW337" s="558" t="str">
        <f t="shared" si="168"/>
        <v/>
      </c>
      <c r="AX337" s="557" t="str">
        <f t="shared" si="169"/>
        <v/>
      </c>
      <c r="AY337" s="557" t="str">
        <f t="shared" si="170"/>
        <v/>
      </c>
      <c r="AZ337" s="444"/>
      <c r="BA337" s="562" t="str">
        <f t="shared" si="144"/>
        <v/>
      </c>
      <c r="BB337" s="445"/>
      <c r="BC337" s="563" t="str">
        <f t="shared" si="172"/>
        <v/>
      </c>
      <c r="BD337" s="563" t="str">
        <f t="shared" si="172"/>
        <v/>
      </c>
      <c r="BE337" s="563" t="str">
        <f t="shared" si="172"/>
        <v/>
      </c>
      <c r="BF337" s="563" t="str">
        <f t="shared" si="172"/>
        <v/>
      </c>
      <c r="BG337" s="563" t="str">
        <f t="shared" si="172"/>
        <v/>
      </c>
      <c r="BH337" s="563" t="str">
        <f t="shared" si="172"/>
        <v/>
      </c>
      <c r="BI337" s="563" t="str">
        <f t="shared" si="172"/>
        <v/>
      </c>
      <c r="BJ337" s="563" t="str">
        <f t="shared" si="172"/>
        <v/>
      </c>
      <c r="BK337" s="563" t="str">
        <f t="shared" si="172"/>
        <v/>
      </c>
      <c r="BL337" s="563" t="str">
        <f t="shared" si="172"/>
        <v/>
      </c>
      <c r="BM337" s="563" t="str">
        <f t="shared" si="172"/>
        <v/>
      </c>
      <c r="BN337" s="563" t="str">
        <f t="shared" si="171"/>
        <v/>
      </c>
      <c r="BO337" s="563" t="str">
        <f t="shared" si="171"/>
        <v/>
      </c>
      <c r="BP337" s="563" t="str">
        <f t="shared" si="171"/>
        <v/>
      </c>
      <c r="BQ337" s="563" t="str">
        <f t="shared" si="164"/>
        <v/>
      </c>
      <c r="BR337" s="563" t="str">
        <f t="shared" si="164"/>
        <v/>
      </c>
      <c r="BS337" s="563" t="str">
        <f t="shared" si="164"/>
        <v/>
      </c>
      <c r="BT337" s="563" t="str">
        <f t="shared" si="164"/>
        <v/>
      </c>
      <c r="BU337" s="563" t="str">
        <f t="shared" si="165"/>
        <v/>
      </c>
      <c r="BV337" s="563" t="str">
        <f t="shared" si="165"/>
        <v/>
      </c>
      <c r="BW337" s="563" t="str">
        <f t="shared" si="165"/>
        <v/>
      </c>
      <c r="BX337" s="563" t="str">
        <f t="shared" si="165"/>
        <v/>
      </c>
      <c r="BY337" s="563" t="str">
        <f t="shared" si="166"/>
        <v/>
      </c>
      <c r="BZ337" s="563" t="str">
        <f t="shared" si="166"/>
        <v/>
      </c>
      <c r="CA337" s="563" t="str">
        <f t="shared" si="166"/>
        <v/>
      </c>
      <c r="CB337" s="563" t="str">
        <f t="shared" si="166"/>
        <v/>
      </c>
      <c r="CC337" s="563" t="str">
        <f t="shared" si="167"/>
        <v/>
      </c>
      <c r="CD337" s="563" t="str">
        <f t="shared" si="167"/>
        <v/>
      </c>
      <c r="CE337" s="563" t="str">
        <f t="shared" si="167"/>
        <v/>
      </c>
      <c r="CF337" s="563" t="str">
        <f t="shared" si="167"/>
        <v/>
      </c>
      <c r="CG337" s="563" t="str">
        <f t="shared" si="172"/>
        <v/>
      </c>
      <c r="CH337" s="445"/>
      <c r="CI337" s="563" t="str">
        <f t="shared" si="148"/>
        <v/>
      </c>
      <c r="CJ337" s="563" t="str">
        <f t="shared" si="149"/>
        <v/>
      </c>
      <c r="CK337" s="563" t="str">
        <f t="shared" si="149"/>
        <v/>
      </c>
      <c r="CL337" s="563" t="str">
        <f t="shared" si="149"/>
        <v xml:space="preserve">
</v>
      </c>
      <c r="CM337" s="563" t="str">
        <f t="shared" si="149"/>
        <v xml:space="preserve">
</v>
      </c>
      <c r="CN337" s="563" t="str">
        <f t="shared" si="149"/>
        <v xml:space="preserve">
</v>
      </c>
      <c r="CO337" s="445"/>
      <c r="CP337" s="445"/>
      <c r="CQ337" s="445"/>
      <c r="CR337" s="445"/>
      <c r="CS337" s="445"/>
      <c r="CT337" s="445"/>
      <c r="CU337" s="445"/>
      <c r="CV337" s="445"/>
      <c r="CW337" s="445"/>
      <c r="CX337" s="445"/>
      <c r="CY337" s="445"/>
      <c r="CZ337" s="445"/>
      <c r="DA337" s="445"/>
      <c r="DB337" s="445"/>
      <c r="DC337" s="445"/>
      <c r="DD337" s="445"/>
      <c r="DE337" s="445"/>
      <c r="DF337" s="445"/>
      <c r="DG337" s="445"/>
      <c r="DH337" s="445"/>
      <c r="DI337" s="445"/>
      <c r="DJ337" s="445"/>
      <c r="DK337" s="445"/>
      <c r="DL337" s="445"/>
      <c r="DM337" s="445"/>
      <c r="DN337" s="445"/>
      <c r="DO337" s="445"/>
      <c r="DP337" s="445"/>
      <c r="DQ337" s="445"/>
      <c r="DR337" s="445"/>
      <c r="DS337" s="445"/>
      <c r="DT337" s="445"/>
      <c r="DU337" s="445"/>
      <c r="DV337" s="445"/>
      <c r="DW337" s="445"/>
      <c r="DX337" s="445"/>
      <c r="DY337" s="445"/>
      <c r="DZ337" s="445"/>
      <c r="EA337" s="445"/>
      <c r="EB337" s="445"/>
      <c r="EC337" s="445"/>
      <c r="ED337" s="445"/>
      <c r="EE337" s="445"/>
      <c r="EF337" s="445"/>
      <c r="EG337" s="445"/>
      <c r="EH337" s="445"/>
      <c r="EI337" s="445"/>
      <c r="EJ337" s="445"/>
      <c r="EK337" s="445"/>
      <c r="EL337" s="445"/>
      <c r="EM337" s="445"/>
      <c r="EN337" s="445"/>
      <c r="EO337" s="445"/>
      <c r="EP337" s="445"/>
      <c r="EQ337" s="445"/>
      <c r="ER337" s="445"/>
      <c r="ES337" s="445"/>
      <c r="ET337" s="445"/>
      <c r="EU337" s="445"/>
      <c r="EV337" s="445"/>
      <c r="EW337" s="445"/>
      <c r="EX337" s="445"/>
      <c r="EY337" s="445"/>
      <c r="EZ337" s="445"/>
      <c r="FA337" s="445"/>
      <c r="FB337" s="445"/>
    </row>
    <row r="338" spans="1:158" s="434" customFormat="1" ht="55.2" hidden="1" customHeight="1">
      <c r="A338" s="659"/>
      <c r="B338" s="520"/>
      <c r="C338" s="520"/>
      <c r="D338" s="519"/>
      <c r="E338" s="520"/>
      <c r="F338" s="520"/>
      <c r="G338" s="520"/>
      <c r="H338" s="520"/>
      <c r="I338" s="520"/>
      <c r="J338" s="520"/>
      <c r="K338" s="520"/>
      <c r="L338" s="520"/>
      <c r="M338" s="520"/>
      <c r="N338" s="520"/>
      <c r="O338" s="520"/>
      <c r="P338" s="520"/>
      <c r="Q338" s="520"/>
      <c r="R338" s="520"/>
      <c r="S338" s="520"/>
      <c r="T338" s="520"/>
      <c r="U338" s="520"/>
      <c r="V338" s="520"/>
      <c r="W338" s="520"/>
      <c r="X338" s="520"/>
      <c r="Y338" s="520"/>
      <c r="Z338" s="520"/>
      <c r="AA338" s="520"/>
      <c r="AB338" s="520"/>
      <c r="AC338" s="520"/>
      <c r="AD338" s="432"/>
      <c r="AE338" s="431"/>
      <c r="AF338" s="433"/>
      <c r="AG338" s="557" t="str">
        <f t="shared" si="151"/>
        <v/>
      </c>
      <c r="AH338" s="558" t="str">
        <f t="shared" si="152"/>
        <v/>
      </c>
      <c r="AI338" s="558" t="str">
        <f t="shared" si="153"/>
        <v/>
      </c>
      <c r="AJ338" s="558" t="str">
        <f t="shared" si="154"/>
        <v/>
      </c>
      <c r="AK338" s="558" t="str">
        <f t="shared" si="155"/>
        <v/>
      </c>
      <c r="AL338" s="558" t="str">
        <f t="shared" si="156"/>
        <v/>
      </c>
      <c r="AM338" s="558" t="str">
        <f t="shared" si="157"/>
        <v/>
      </c>
      <c r="AN338" s="558" t="str">
        <f t="shared" si="158"/>
        <v/>
      </c>
      <c r="AO338" s="557" t="str">
        <f t="shared" si="159"/>
        <v/>
      </c>
      <c r="AP338" s="557" t="str">
        <f t="shared" si="160"/>
        <v/>
      </c>
      <c r="AQ338" s="445"/>
      <c r="AR338" s="559" t="str">
        <f t="shared" si="161"/>
        <v/>
      </c>
      <c r="AS338" s="560" t="str">
        <f t="shared" si="146"/>
        <v/>
      </c>
      <c r="AT338" s="561" t="str">
        <f t="shared" si="162"/>
        <v/>
      </c>
      <c r="AU338" s="561" t="str">
        <f t="shared" si="163"/>
        <v/>
      </c>
      <c r="AV338" s="444"/>
      <c r="AW338" s="558" t="str">
        <f t="shared" si="168"/>
        <v/>
      </c>
      <c r="AX338" s="557" t="str">
        <f t="shared" si="169"/>
        <v/>
      </c>
      <c r="AY338" s="557" t="str">
        <f t="shared" si="170"/>
        <v/>
      </c>
      <c r="AZ338" s="444"/>
      <c r="BA338" s="562" t="str">
        <f t="shared" si="144"/>
        <v/>
      </c>
      <c r="BB338" s="445"/>
      <c r="BC338" s="563" t="str">
        <f t="shared" si="172"/>
        <v/>
      </c>
      <c r="BD338" s="563" t="str">
        <f t="shared" si="172"/>
        <v/>
      </c>
      <c r="BE338" s="563" t="str">
        <f t="shared" si="172"/>
        <v/>
      </c>
      <c r="BF338" s="563" t="str">
        <f t="shared" si="172"/>
        <v/>
      </c>
      <c r="BG338" s="563" t="str">
        <f t="shared" si="172"/>
        <v/>
      </c>
      <c r="BH338" s="563" t="str">
        <f t="shared" si="172"/>
        <v/>
      </c>
      <c r="BI338" s="563" t="str">
        <f t="shared" si="172"/>
        <v/>
      </c>
      <c r="BJ338" s="563" t="str">
        <f t="shared" si="172"/>
        <v/>
      </c>
      <c r="BK338" s="563" t="str">
        <f t="shared" si="172"/>
        <v/>
      </c>
      <c r="BL338" s="563" t="str">
        <f t="shared" si="172"/>
        <v/>
      </c>
      <c r="BM338" s="563" t="str">
        <f t="shared" si="172"/>
        <v/>
      </c>
      <c r="BN338" s="563" t="str">
        <f t="shared" si="171"/>
        <v/>
      </c>
      <c r="BO338" s="563" t="str">
        <f t="shared" si="171"/>
        <v/>
      </c>
      <c r="BP338" s="563" t="str">
        <f t="shared" si="171"/>
        <v/>
      </c>
      <c r="BQ338" s="563" t="str">
        <f t="shared" si="164"/>
        <v/>
      </c>
      <c r="BR338" s="563" t="str">
        <f t="shared" si="164"/>
        <v/>
      </c>
      <c r="BS338" s="563" t="str">
        <f t="shared" si="164"/>
        <v/>
      </c>
      <c r="BT338" s="563" t="str">
        <f t="shared" si="164"/>
        <v/>
      </c>
      <c r="BU338" s="563" t="str">
        <f t="shared" si="165"/>
        <v/>
      </c>
      <c r="BV338" s="563" t="str">
        <f t="shared" si="165"/>
        <v/>
      </c>
      <c r="BW338" s="563" t="str">
        <f t="shared" si="165"/>
        <v/>
      </c>
      <c r="BX338" s="563" t="str">
        <f t="shared" si="165"/>
        <v/>
      </c>
      <c r="BY338" s="563" t="str">
        <f t="shared" si="166"/>
        <v/>
      </c>
      <c r="BZ338" s="563" t="str">
        <f t="shared" si="166"/>
        <v/>
      </c>
      <c r="CA338" s="563" t="str">
        <f t="shared" si="166"/>
        <v/>
      </c>
      <c r="CB338" s="563" t="str">
        <f t="shared" si="166"/>
        <v/>
      </c>
      <c r="CC338" s="563" t="str">
        <f t="shared" si="167"/>
        <v/>
      </c>
      <c r="CD338" s="563" t="str">
        <f t="shared" si="167"/>
        <v/>
      </c>
      <c r="CE338" s="563" t="str">
        <f t="shared" si="167"/>
        <v/>
      </c>
      <c r="CF338" s="563" t="str">
        <f t="shared" si="167"/>
        <v/>
      </c>
      <c r="CG338" s="563" t="str">
        <f t="shared" si="172"/>
        <v/>
      </c>
      <c r="CH338" s="445"/>
      <c r="CI338" s="563" t="str">
        <f t="shared" si="148"/>
        <v/>
      </c>
      <c r="CJ338" s="563" t="str">
        <f t="shared" si="149"/>
        <v/>
      </c>
      <c r="CK338" s="563" t="str">
        <f t="shared" si="149"/>
        <v/>
      </c>
      <c r="CL338" s="563" t="str">
        <f t="shared" si="149"/>
        <v xml:space="preserve">
</v>
      </c>
      <c r="CM338" s="563" t="str">
        <f t="shared" si="149"/>
        <v xml:space="preserve">
</v>
      </c>
      <c r="CN338" s="563" t="str">
        <f t="shared" si="149"/>
        <v xml:space="preserve">
</v>
      </c>
      <c r="CO338" s="445"/>
      <c r="CP338" s="445"/>
      <c r="CQ338" s="445"/>
      <c r="CR338" s="445"/>
      <c r="CS338" s="445"/>
      <c r="CT338" s="445"/>
      <c r="CU338" s="445"/>
      <c r="CV338" s="445"/>
      <c r="CW338" s="445"/>
      <c r="CX338" s="445"/>
      <c r="CY338" s="445"/>
      <c r="CZ338" s="445"/>
      <c r="DA338" s="445"/>
      <c r="DB338" s="445"/>
      <c r="DC338" s="445"/>
      <c r="DD338" s="445"/>
      <c r="DE338" s="445"/>
      <c r="DF338" s="445"/>
      <c r="DG338" s="445"/>
      <c r="DH338" s="445"/>
      <c r="DI338" s="445"/>
      <c r="DJ338" s="445"/>
      <c r="DK338" s="445"/>
      <c r="DL338" s="445"/>
      <c r="DM338" s="445"/>
      <c r="DN338" s="445"/>
      <c r="DO338" s="445"/>
      <c r="DP338" s="445"/>
      <c r="DQ338" s="445"/>
      <c r="DR338" s="445"/>
      <c r="DS338" s="445"/>
      <c r="DT338" s="445"/>
      <c r="DU338" s="445"/>
      <c r="DV338" s="445"/>
      <c r="DW338" s="445"/>
      <c r="DX338" s="445"/>
      <c r="DY338" s="445"/>
      <c r="DZ338" s="445"/>
      <c r="EA338" s="445"/>
      <c r="EB338" s="445"/>
      <c r="EC338" s="445"/>
      <c r="ED338" s="445"/>
      <c r="EE338" s="445"/>
      <c r="EF338" s="445"/>
      <c r="EG338" s="445"/>
      <c r="EH338" s="445"/>
      <c r="EI338" s="445"/>
      <c r="EJ338" s="445"/>
      <c r="EK338" s="445"/>
      <c r="EL338" s="445"/>
      <c r="EM338" s="445"/>
      <c r="EN338" s="445"/>
      <c r="EO338" s="445"/>
      <c r="EP338" s="445"/>
      <c r="EQ338" s="445"/>
      <c r="ER338" s="445"/>
      <c r="ES338" s="445"/>
      <c r="ET338" s="445"/>
      <c r="EU338" s="445"/>
      <c r="EV338" s="445"/>
      <c r="EW338" s="445"/>
      <c r="EX338" s="445"/>
      <c r="EY338" s="445"/>
      <c r="EZ338" s="445"/>
      <c r="FA338" s="445"/>
      <c r="FB338" s="445"/>
    </row>
    <row r="339" spans="1:158" s="434" customFormat="1" ht="55.2" hidden="1" customHeight="1">
      <c r="A339" s="659"/>
      <c r="B339" s="520"/>
      <c r="C339" s="520"/>
      <c r="D339" s="519"/>
      <c r="E339" s="520"/>
      <c r="F339" s="520"/>
      <c r="G339" s="520"/>
      <c r="H339" s="520"/>
      <c r="I339" s="520"/>
      <c r="J339" s="520"/>
      <c r="K339" s="520"/>
      <c r="L339" s="520"/>
      <c r="M339" s="520"/>
      <c r="N339" s="520"/>
      <c r="O339" s="520"/>
      <c r="P339" s="520"/>
      <c r="Q339" s="520"/>
      <c r="R339" s="520"/>
      <c r="S339" s="520"/>
      <c r="T339" s="520"/>
      <c r="U339" s="520"/>
      <c r="V339" s="520"/>
      <c r="W339" s="520"/>
      <c r="X339" s="520"/>
      <c r="Y339" s="520"/>
      <c r="Z339" s="520"/>
      <c r="AA339" s="520"/>
      <c r="AB339" s="520"/>
      <c r="AC339" s="520"/>
      <c r="AD339" s="432"/>
      <c r="AE339" s="431"/>
      <c r="AF339" s="433"/>
      <c r="AG339" s="557" t="str">
        <f t="shared" si="151"/>
        <v/>
      </c>
      <c r="AH339" s="558" t="str">
        <f t="shared" si="152"/>
        <v/>
      </c>
      <c r="AI339" s="558" t="str">
        <f t="shared" si="153"/>
        <v/>
      </c>
      <c r="AJ339" s="558" t="str">
        <f t="shared" si="154"/>
        <v/>
      </c>
      <c r="AK339" s="558" t="str">
        <f t="shared" si="155"/>
        <v/>
      </c>
      <c r="AL339" s="558" t="str">
        <f t="shared" si="156"/>
        <v/>
      </c>
      <c r="AM339" s="558" t="str">
        <f t="shared" si="157"/>
        <v/>
      </c>
      <c r="AN339" s="558" t="str">
        <f t="shared" si="158"/>
        <v/>
      </c>
      <c r="AO339" s="557" t="str">
        <f t="shared" si="159"/>
        <v/>
      </c>
      <c r="AP339" s="557" t="str">
        <f t="shared" si="160"/>
        <v/>
      </c>
      <c r="AQ339" s="445"/>
      <c r="AR339" s="559" t="str">
        <f t="shared" si="161"/>
        <v/>
      </c>
      <c r="AS339" s="560" t="str">
        <f t="shared" si="146"/>
        <v/>
      </c>
      <c r="AT339" s="561" t="str">
        <f t="shared" si="162"/>
        <v/>
      </c>
      <c r="AU339" s="561" t="str">
        <f t="shared" si="163"/>
        <v/>
      </c>
      <c r="AV339" s="444"/>
      <c r="AW339" s="558" t="str">
        <f t="shared" si="168"/>
        <v/>
      </c>
      <c r="AX339" s="557" t="str">
        <f t="shared" si="169"/>
        <v/>
      </c>
      <c r="AY339" s="557" t="str">
        <f t="shared" si="170"/>
        <v/>
      </c>
      <c r="AZ339" s="444"/>
      <c r="BA339" s="562" t="str">
        <f t="shared" si="144"/>
        <v/>
      </c>
      <c r="BB339" s="445"/>
      <c r="BC339" s="563" t="str">
        <f t="shared" si="172"/>
        <v/>
      </c>
      <c r="BD339" s="563" t="str">
        <f t="shared" si="172"/>
        <v/>
      </c>
      <c r="BE339" s="563" t="str">
        <f t="shared" si="172"/>
        <v/>
      </c>
      <c r="BF339" s="563" t="str">
        <f t="shared" si="172"/>
        <v/>
      </c>
      <c r="BG339" s="563" t="str">
        <f t="shared" si="172"/>
        <v/>
      </c>
      <c r="BH339" s="563" t="str">
        <f t="shared" si="172"/>
        <v/>
      </c>
      <c r="BI339" s="563" t="str">
        <f t="shared" si="172"/>
        <v/>
      </c>
      <c r="BJ339" s="563" t="str">
        <f t="shared" si="172"/>
        <v/>
      </c>
      <c r="BK339" s="563" t="str">
        <f t="shared" si="172"/>
        <v/>
      </c>
      <c r="BL339" s="563" t="str">
        <f t="shared" si="172"/>
        <v/>
      </c>
      <c r="BM339" s="563" t="str">
        <f t="shared" si="172"/>
        <v/>
      </c>
      <c r="BN339" s="563" t="str">
        <f t="shared" si="171"/>
        <v/>
      </c>
      <c r="BO339" s="563" t="str">
        <f t="shared" si="171"/>
        <v/>
      </c>
      <c r="BP339" s="563" t="str">
        <f t="shared" si="171"/>
        <v/>
      </c>
      <c r="BQ339" s="563" t="str">
        <f t="shared" si="164"/>
        <v/>
      </c>
      <c r="BR339" s="563" t="str">
        <f t="shared" si="164"/>
        <v/>
      </c>
      <c r="BS339" s="563" t="str">
        <f t="shared" si="164"/>
        <v/>
      </c>
      <c r="BT339" s="563" t="str">
        <f t="shared" si="164"/>
        <v/>
      </c>
      <c r="BU339" s="563" t="str">
        <f t="shared" si="165"/>
        <v/>
      </c>
      <c r="BV339" s="563" t="str">
        <f t="shared" si="165"/>
        <v/>
      </c>
      <c r="BW339" s="563" t="str">
        <f t="shared" si="165"/>
        <v/>
      </c>
      <c r="BX339" s="563" t="str">
        <f t="shared" si="165"/>
        <v/>
      </c>
      <c r="BY339" s="563" t="str">
        <f t="shared" si="166"/>
        <v/>
      </c>
      <c r="BZ339" s="563" t="str">
        <f t="shared" si="166"/>
        <v/>
      </c>
      <c r="CA339" s="563" t="str">
        <f t="shared" si="166"/>
        <v/>
      </c>
      <c r="CB339" s="563" t="str">
        <f t="shared" si="166"/>
        <v/>
      </c>
      <c r="CC339" s="563" t="str">
        <f t="shared" si="167"/>
        <v/>
      </c>
      <c r="CD339" s="563" t="str">
        <f t="shared" si="167"/>
        <v/>
      </c>
      <c r="CE339" s="563" t="str">
        <f t="shared" si="167"/>
        <v/>
      </c>
      <c r="CF339" s="563" t="str">
        <f t="shared" si="167"/>
        <v/>
      </c>
      <c r="CG339" s="563" t="str">
        <f t="shared" si="172"/>
        <v/>
      </c>
      <c r="CH339" s="445"/>
      <c r="CI339" s="563" t="str">
        <f t="shared" si="148"/>
        <v/>
      </c>
      <c r="CJ339" s="563" t="str">
        <f t="shared" si="149"/>
        <v/>
      </c>
      <c r="CK339" s="563" t="str">
        <f t="shared" si="149"/>
        <v/>
      </c>
      <c r="CL339" s="563" t="str">
        <f t="shared" si="149"/>
        <v xml:space="preserve">
</v>
      </c>
      <c r="CM339" s="563" t="str">
        <f t="shared" si="149"/>
        <v xml:space="preserve">
</v>
      </c>
      <c r="CN339" s="563" t="str">
        <f t="shared" si="149"/>
        <v xml:space="preserve">
</v>
      </c>
      <c r="CO339" s="445"/>
      <c r="CP339" s="445"/>
      <c r="CQ339" s="445"/>
      <c r="CR339" s="445"/>
      <c r="CS339" s="445"/>
      <c r="CT339" s="445"/>
      <c r="CU339" s="445"/>
      <c r="CV339" s="445"/>
      <c r="CW339" s="445"/>
      <c r="CX339" s="445"/>
      <c r="CY339" s="445"/>
      <c r="CZ339" s="445"/>
      <c r="DA339" s="445"/>
      <c r="DB339" s="445"/>
      <c r="DC339" s="445"/>
      <c r="DD339" s="445"/>
      <c r="DE339" s="445"/>
      <c r="DF339" s="445"/>
      <c r="DG339" s="445"/>
      <c r="DH339" s="445"/>
      <c r="DI339" s="445"/>
      <c r="DJ339" s="445"/>
      <c r="DK339" s="445"/>
      <c r="DL339" s="445"/>
      <c r="DM339" s="445"/>
      <c r="DN339" s="445"/>
      <c r="DO339" s="445"/>
      <c r="DP339" s="445"/>
      <c r="DQ339" s="445"/>
      <c r="DR339" s="445"/>
      <c r="DS339" s="445"/>
      <c r="DT339" s="445"/>
      <c r="DU339" s="445"/>
      <c r="DV339" s="445"/>
      <c r="DW339" s="445"/>
      <c r="DX339" s="445"/>
      <c r="DY339" s="445"/>
      <c r="DZ339" s="445"/>
      <c r="EA339" s="445"/>
      <c r="EB339" s="445"/>
      <c r="EC339" s="445"/>
      <c r="ED339" s="445"/>
      <c r="EE339" s="445"/>
      <c r="EF339" s="445"/>
      <c r="EG339" s="445"/>
      <c r="EH339" s="445"/>
      <c r="EI339" s="445"/>
      <c r="EJ339" s="445"/>
      <c r="EK339" s="445"/>
      <c r="EL339" s="445"/>
      <c r="EM339" s="445"/>
      <c r="EN339" s="445"/>
      <c r="EO339" s="445"/>
      <c r="EP339" s="445"/>
      <c r="EQ339" s="445"/>
      <c r="ER339" s="445"/>
      <c r="ES339" s="445"/>
      <c r="ET339" s="445"/>
      <c r="EU339" s="445"/>
      <c r="EV339" s="445"/>
      <c r="EW339" s="445"/>
      <c r="EX339" s="445"/>
      <c r="EY339" s="445"/>
      <c r="EZ339" s="445"/>
      <c r="FA339" s="445"/>
      <c r="FB339" s="445"/>
    </row>
    <row r="340" spans="1:158" s="434" customFormat="1" ht="55.2" hidden="1" customHeight="1">
      <c r="A340" s="659"/>
      <c r="B340" s="520"/>
      <c r="C340" s="520"/>
      <c r="D340" s="519"/>
      <c r="E340" s="520"/>
      <c r="F340" s="520"/>
      <c r="G340" s="520"/>
      <c r="H340" s="520"/>
      <c r="I340" s="520"/>
      <c r="J340" s="520"/>
      <c r="K340" s="520"/>
      <c r="L340" s="520"/>
      <c r="M340" s="520"/>
      <c r="N340" s="520"/>
      <c r="O340" s="520"/>
      <c r="P340" s="520"/>
      <c r="Q340" s="520"/>
      <c r="R340" s="520"/>
      <c r="S340" s="520"/>
      <c r="T340" s="520"/>
      <c r="U340" s="520"/>
      <c r="V340" s="520"/>
      <c r="W340" s="520"/>
      <c r="X340" s="520"/>
      <c r="Y340" s="520"/>
      <c r="Z340" s="520"/>
      <c r="AA340" s="520"/>
      <c r="AB340" s="520"/>
      <c r="AC340" s="520"/>
      <c r="AD340" s="432"/>
      <c r="AE340" s="431"/>
      <c r="AF340" s="433"/>
      <c r="AG340" s="557" t="str">
        <f t="shared" si="151"/>
        <v/>
      </c>
      <c r="AH340" s="558" t="str">
        <f t="shared" si="152"/>
        <v/>
      </c>
      <c r="AI340" s="558" t="str">
        <f t="shared" si="153"/>
        <v/>
      </c>
      <c r="AJ340" s="558" t="str">
        <f t="shared" si="154"/>
        <v/>
      </c>
      <c r="AK340" s="558" t="str">
        <f t="shared" si="155"/>
        <v/>
      </c>
      <c r="AL340" s="558" t="str">
        <f t="shared" si="156"/>
        <v/>
      </c>
      <c r="AM340" s="558" t="str">
        <f t="shared" si="157"/>
        <v/>
      </c>
      <c r="AN340" s="558" t="str">
        <f t="shared" si="158"/>
        <v/>
      </c>
      <c r="AO340" s="557" t="str">
        <f t="shared" si="159"/>
        <v/>
      </c>
      <c r="AP340" s="557" t="str">
        <f t="shared" si="160"/>
        <v/>
      </c>
      <c r="AQ340" s="445"/>
      <c r="AR340" s="559" t="str">
        <f t="shared" si="161"/>
        <v/>
      </c>
      <c r="AS340" s="560" t="str">
        <f t="shared" si="146"/>
        <v/>
      </c>
      <c r="AT340" s="561" t="str">
        <f t="shared" si="162"/>
        <v/>
      </c>
      <c r="AU340" s="561" t="str">
        <f t="shared" si="163"/>
        <v/>
      </c>
      <c r="AV340" s="444"/>
      <c r="AW340" s="558" t="str">
        <f t="shared" si="168"/>
        <v/>
      </c>
      <c r="AX340" s="557" t="str">
        <f t="shared" si="169"/>
        <v/>
      </c>
      <c r="AY340" s="557" t="str">
        <f t="shared" si="170"/>
        <v/>
      </c>
      <c r="AZ340" s="444"/>
      <c r="BA340" s="562" t="str">
        <f t="shared" si="144"/>
        <v/>
      </c>
      <c r="BB340" s="445"/>
      <c r="BC340" s="563" t="str">
        <f t="shared" si="172"/>
        <v/>
      </c>
      <c r="BD340" s="563" t="str">
        <f t="shared" si="172"/>
        <v/>
      </c>
      <c r="BE340" s="563" t="str">
        <f t="shared" si="172"/>
        <v/>
      </c>
      <c r="BF340" s="563" t="str">
        <f t="shared" si="172"/>
        <v/>
      </c>
      <c r="BG340" s="563" t="str">
        <f t="shared" si="172"/>
        <v/>
      </c>
      <c r="BH340" s="563" t="str">
        <f t="shared" si="172"/>
        <v/>
      </c>
      <c r="BI340" s="563" t="str">
        <f t="shared" si="172"/>
        <v/>
      </c>
      <c r="BJ340" s="563" t="str">
        <f t="shared" si="172"/>
        <v/>
      </c>
      <c r="BK340" s="563" t="str">
        <f t="shared" si="172"/>
        <v/>
      </c>
      <c r="BL340" s="563" t="str">
        <f t="shared" si="172"/>
        <v/>
      </c>
      <c r="BM340" s="563" t="str">
        <f t="shared" si="172"/>
        <v/>
      </c>
      <c r="BN340" s="563" t="str">
        <f t="shared" si="171"/>
        <v/>
      </c>
      <c r="BO340" s="563" t="str">
        <f t="shared" si="171"/>
        <v/>
      </c>
      <c r="BP340" s="563" t="str">
        <f t="shared" si="171"/>
        <v/>
      </c>
      <c r="BQ340" s="563" t="str">
        <f t="shared" si="164"/>
        <v/>
      </c>
      <c r="BR340" s="563" t="str">
        <f t="shared" si="164"/>
        <v/>
      </c>
      <c r="BS340" s="563" t="str">
        <f t="shared" si="164"/>
        <v/>
      </c>
      <c r="BT340" s="563" t="str">
        <f t="shared" si="164"/>
        <v/>
      </c>
      <c r="BU340" s="563" t="str">
        <f t="shared" si="165"/>
        <v/>
      </c>
      <c r="BV340" s="563" t="str">
        <f t="shared" si="165"/>
        <v/>
      </c>
      <c r="BW340" s="563" t="str">
        <f t="shared" si="165"/>
        <v/>
      </c>
      <c r="BX340" s="563" t="str">
        <f t="shared" si="165"/>
        <v/>
      </c>
      <c r="BY340" s="563" t="str">
        <f t="shared" si="166"/>
        <v/>
      </c>
      <c r="BZ340" s="563" t="str">
        <f t="shared" si="166"/>
        <v/>
      </c>
      <c r="CA340" s="563" t="str">
        <f t="shared" si="166"/>
        <v/>
      </c>
      <c r="CB340" s="563" t="str">
        <f t="shared" si="166"/>
        <v/>
      </c>
      <c r="CC340" s="563" t="str">
        <f t="shared" si="167"/>
        <v/>
      </c>
      <c r="CD340" s="563" t="str">
        <f t="shared" si="167"/>
        <v/>
      </c>
      <c r="CE340" s="563" t="str">
        <f t="shared" si="167"/>
        <v/>
      </c>
      <c r="CF340" s="563" t="str">
        <f t="shared" si="167"/>
        <v/>
      </c>
      <c r="CG340" s="563" t="str">
        <f t="shared" si="172"/>
        <v/>
      </c>
      <c r="CH340" s="445"/>
      <c r="CI340" s="563" t="str">
        <f t="shared" si="148"/>
        <v/>
      </c>
      <c r="CJ340" s="563" t="str">
        <f t="shared" si="149"/>
        <v/>
      </c>
      <c r="CK340" s="563" t="str">
        <f t="shared" si="149"/>
        <v/>
      </c>
      <c r="CL340" s="563" t="str">
        <f t="shared" si="149"/>
        <v xml:space="preserve">
</v>
      </c>
      <c r="CM340" s="563" t="str">
        <f t="shared" si="149"/>
        <v xml:space="preserve">
</v>
      </c>
      <c r="CN340" s="563" t="str">
        <f t="shared" si="149"/>
        <v xml:space="preserve">
</v>
      </c>
      <c r="CO340" s="445"/>
      <c r="CP340" s="445"/>
      <c r="CQ340" s="445"/>
      <c r="CR340" s="445"/>
      <c r="CS340" s="445"/>
      <c r="CT340" s="445"/>
      <c r="CU340" s="445"/>
      <c r="CV340" s="445"/>
      <c r="CW340" s="445"/>
      <c r="CX340" s="445"/>
      <c r="CY340" s="445"/>
      <c r="CZ340" s="445"/>
      <c r="DA340" s="445"/>
      <c r="DB340" s="445"/>
      <c r="DC340" s="445"/>
      <c r="DD340" s="445"/>
      <c r="DE340" s="445"/>
      <c r="DF340" s="445"/>
      <c r="DG340" s="445"/>
      <c r="DH340" s="445"/>
      <c r="DI340" s="445"/>
      <c r="DJ340" s="445"/>
      <c r="DK340" s="445"/>
      <c r="DL340" s="445"/>
      <c r="DM340" s="445"/>
      <c r="DN340" s="445"/>
      <c r="DO340" s="445"/>
      <c r="DP340" s="445"/>
      <c r="DQ340" s="445"/>
      <c r="DR340" s="445"/>
      <c r="DS340" s="445"/>
      <c r="DT340" s="445"/>
      <c r="DU340" s="445"/>
      <c r="DV340" s="445"/>
      <c r="DW340" s="445"/>
      <c r="DX340" s="445"/>
      <c r="DY340" s="445"/>
      <c r="DZ340" s="445"/>
      <c r="EA340" s="445"/>
      <c r="EB340" s="445"/>
      <c r="EC340" s="445"/>
      <c r="ED340" s="445"/>
      <c r="EE340" s="445"/>
      <c r="EF340" s="445"/>
      <c r="EG340" s="445"/>
      <c r="EH340" s="445"/>
      <c r="EI340" s="445"/>
      <c r="EJ340" s="445"/>
      <c r="EK340" s="445"/>
      <c r="EL340" s="445"/>
      <c r="EM340" s="445"/>
      <c r="EN340" s="445"/>
      <c r="EO340" s="445"/>
      <c r="EP340" s="445"/>
      <c r="EQ340" s="445"/>
      <c r="ER340" s="445"/>
      <c r="ES340" s="445"/>
      <c r="ET340" s="445"/>
      <c r="EU340" s="445"/>
      <c r="EV340" s="445"/>
      <c r="EW340" s="445"/>
      <c r="EX340" s="445"/>
      <c r="EY340" s="445"/>
      <c r="EZ340" s="445"/>
      <c r="FA340" s="445"/>
      <c r="FB340" s="445"/>
    </row>
    <row r="341" spans="1:158" s="463" customFormat="1" ht="55.2" hidden="1" customHeight="1">
      <c r="A341" s="659"/>
      <c r="B341" s="520"/>
      <c r="C341" s="520"/>
      <c r="D341" s="519"/>
      <c r="E341" s="520"/>
      <c r="F341" s="520"/>
      <c r="G341" s="520"/>
      <c r="H341" s="520"/>
      <c r="I341" s="520"/>
      <c r="J341" s="520"/>
      <c r="K341" s="520"/>
      <c r="L341" s="520"/>
      <c r="M341" s="520"/>
      <c r="N341" s="520"/>
      <c r="O341" s="520"/>
      <c r="P341" s="520"/>
      <c r="Q341" s="520"/>
      <c r="R341" s="520"/>
      <c r="S341" s="520"/>
      <c r="T341" s="520"/>
      <c r="U341" s="520"/>
      <c r="V341" s="520"/>
      <c r="W341" s="520"/>
      <c r="X341" s="520"/>
      <c r="Y341" s="520"/>
      <c r="Z341" s="520"/>
      <c r="AA341" s="520"/>
      <c r="AB341" s="520"/>
      <c r="AC341" s="520"/>
      <c r="AD341" s="432"/>
      <c r="AE341" s="431"/>
      <c r="AF341" s="433"/>
      <c r="AG341" s="557" t="str">
        <f t="shared" si="151"/>
        <v/>
      </c>
      <c r="AH341" s="558" t="str">
        <f t="shared" si="152"/>
        <v/>
      </c>
      <c r="AI341" s="558" t="str">
        <f t="shared" si="153"/>
        <v/>
      </c>
      <c r="AJ341" s="558" t="str">
        <f t="shared" si="154"/>
        <v/>
      </c>
      <c r="AK341" s="558" t="str">
        <f t="shared" si="155"/>
        <v/>
      </c>
      <c r="AL341" s="558" t="str">
        <f t="shared" si="156"/>
        <v/>
      </c>
      <c r="AM341" s="558" t="str">
        <f t="shared" si="157"/>
        <v/>
      </c>
      <c r="AN341" s="558" t="str">
        <f t="shared" si="158"/>
        <v/>
      </c>
      <c r="AO341" s="557" t="str">
        <f t="shared" si="159"/>
        <v/>
      </c>
      <c r="AP341" s="557" t="str">
        <f t="shared" si="160"/>
        <v/>
      </c>
      <c r="AQ341" s="445"/>
      <c r="AR341" s="559" t="str">
        <f t="shared" si="161"/>
        <v/>
      </c>
      <c r="AS341" s="560" t="str">
        <f t="shared" si="146"/>
        <v/>
      </c>
      <c r="AT341" s="561" t="str">
        <f t="shared" si="162"/>
        <v/>
      </c>
      <c r="AU341" s="561" t="str">
        <f t="shared" si="163"/>
        <v/>
      </c>
      <c r="AV341" s="444"/>
      <c r="AW341" s="558" t="str">
        <f t="shared" si="168"/>
        <v/>
      </c>
      <c r="AX341" s="557" t="str">
        <f t="shared" si="169"/>
        <v/>
      </c>
      <c r="AY341" s="557" t="str">
        <f t="shared" si="170"/>
        <v/>
      </c>
      <c r="AZ341" s="444"/>
      <c r="BA341" s="562" t="str">
        <f t="shared" si="144"/>
        <v/>
      </c>
      <c r="BB341" s="445"/>
      <c r="BC341" s="563" t="str">
        <f t="shared" si="172"/>
        <v/>
      </c>
      <c r="BD341" s="563" t="str">
        <f t="shared" si="172"/>
        <v/>
      </c>
      <c r="BE341" s="563" t="str">
        <f t="shared" si="172"/>
        <v/>
      </c>
      <c r="BF341" s="563" t="str">
        <f t="shared" si="172"/>
        <v/>
      </c>
      <c r="BG341" s="563" t="str">
        <f t="shared" si="172"/>
        <v/>
      </c>
      <c r="BH341" s="563" t="str">
        <f t="shared" si="172"/>
        <v/>
      </c>
      <c r="BI341" s="563" t="str">
        <f t="shared" si="172"/>
        <v/>
      </c>
      <c r="BJ341" s="563" t="str">
        <f t="shared" si="172"/>
        <v/>
      </c>
      <c r="BK341" s="563" t="str">
        <f t="shared" si="172"/>
        <v/>
      </c>
      <c r="BL341" s="563" t="str">
        <f t="shared" si="172"/>
        <v/>
      </c>
      <c r="BM341" s="563" t="str">
        <f t="shared" si="172"/>
        <v/>
      </c>
      <c r="BN341" s="563" t="str">
        <f t="shared" si="171"/>
        <v/>
      </c>
      <c r="BO341" s="563" t="str">
        <f t="shared" si="171"/>
        <v/>
      </c>
      <c r="BP341" s="563" t="str">
        <f t="shared" si="171"/>
        <v/>
      </c>
      <c r="BQ341" s="563" t="str">
        <f t="shared" si="164"/>
        <v/>
      </c>
      <c r="BR341" s="563" t="str">
        <f t="shared" si="164"/>
        <v/>
      </c>
      <c r="BS341" s="563" t="str">
        <f t="shared" si="164"/>
        <v/>
      </c>
      <c r="BT341" s="563" t="str">
        <f t="shared" si="164"/>
        <v/>
      </c>
      <c r="BU341" s="563" t="str">
        <f t="shared" si="165"/>
        <v/>
      </c>
      <c r="BV341" s="563" t="str">
        <f t="shared" si="165"/>
        <v/>
      </c>
      <c r="BW341" s="563" t="str">
        <f t="shared" si="165"/>
        <v/>
      </c>
      <c r="BX341" s="563" t="str">
        <f t="shared" si="165"/>
        <v/>
      </c>
      <c r="BY341" s="563" t="str">
        <f t="shared" si="166"/>
        <v/>
      </c>
      <c r="BZ341" s="563" t="str">
        <f t="shared" si="166"/>
        <v/>
      </c>
      <c r="CA341" s="563" t="str">
        <f t="shared" si="166"/>
        <v/>
      </c>
      <c r="CB341" s="563" t="str">
        <f t="shared" si="166"/>
        <v/>
      </c>
      <c r="CC341" s="563" t="str">
        <f t="shared" si="167"/>
        <v/>
      </c>
      <c r="CD341" s="563" t="str">
        <f t="shared" si="167"/>
        <v/>
      </c>
      <c r="CE341" s="563" t="str">
        <f t="shared" si="167"/>
        <v/>
      </c>
      <c r="CF341" s="563" t="str">
        <f t="shared" si="167"/>
        <v/>
      </c>
      <c r="CG341" s="563" t="str">
        <f t="shared" si="172"/>
        <v/>
      </c>
      <c r="CH341" s="445"/>
      <c r="CI341" s="563" t="str">
        <f t="shared" si="148"/>
        <v/>
      </c>
      <c r="CJ341" s="563" t="str">
        <f t="shared" si="149"/>
        <v/>
      </c>
      <c r="CK341" s="563" t="str">
        <f t="shared" si="149"/>
        <v/>
      </c>
      <c r="CL341" s="563" t="str">
        <f t="shared" si="149"/>
        <v xml:space="preserve">
</v>
      </c>
      <c r="CM341" s="563" t="str">
        <f t="shared" si="149"/>
        <v xml:space="preserve">
</v>
      </c>
      <c r="CN341" s="563" t="str">
        <f t="shared" si="149"/>
        <v xml:space="preserve">
</v>
      </c>
      <c r="CO341" s="444"/>
      <c r="CP341" s="444"/>
      <c r="CQ341" s="444"/>
      <c r="CR341" s="444"/>
      <c r="CS341" s="444"/>
      <c r="CT341" s="444"/>
      <c r="CU341" s="444"/>
      <c r="CV341" s="444"/>
      <c r="CW341" s="444"/>
      <c r="CX341" s="444"/>
      <c r="CY341" s="444"/>
      <c r="CZ341" s="444"/>
      <c r="DA341" s="444"/>
      <c r="DB341" s="444"/>
      <c r="DC341" s="444"/>
      <c r="DD341" s="444"/>
      <c r="DE341" s="444"/>
      <c r="DF341" s="444"/>
      <c r="DG341" s="444"/>
      <c r="DH341" s="444"/>
      <c r="DI341" s="444"/>
      <c r="DJ341" s="444"/>
      <c r="DK341" s="444"/>
      <c r="DL341" s="444"/>
      <c r="DM341" s="444"/>
      <c r="DN341" s="444"/>
      <c r="DO341" s="444"/>
      <c r="DP341" s="444"/>
      <c r="DQ341" s="444"/>
      <c r="DR341" s="444"/>
      <c r="DS341" s="444"/>
      <c r="DT341" s="444"/>
      <c r="DU341" s="444"/>
      <c r="DV341" s="444"/>
      <c r="DW341" s="444"/>
      <c r="DX341" s="444"/>
      <c r="DY341" s="444"/>
      <c r="DZ341" s="444"/>
      <c r="EA341" s="444"/>
      <c r="EB341" s="444"/>
      <c r="EC341" s="444"/>
      <c r="ED341" s="444"/>
      <c r="EE341" s="444"/>
      <c r="EF341" s="444"/>
      <c r="EG341" s="444"/>
      <c r="EH341" s="444"/>
      <c r="EI341" s="444"/>
      <c r="EJ341" s="444"/>
      <c r="EK341" s="444"/>
      <c r="EL341" s="444"/>
      <c r="EM341" s="444"/>
      <c r="EN341" s="444"/>
      <c r="EO341" s="444"/>
      <c r="EP341" s="444"/>
      <c r="EQ341" s="444"/>
      <c r="ER341" s="444"/>
      <c r="ES341" s="444"/>
      <c r="ET341" s="444"/>
      <c r="EU341" s="444"/>
      <c r="EV341" s="444"/>
      <c r="EW341" s="444"/>
      <c r="EX341" s="444"/>
      <c r="EY341" s="444"/>
      <c r="EZ341" s="444"/>
      <c r="FA341" s="444"/>
      <c r="FB341" s="444"/>
    </row>
    <row r="342" spans="1:158" s="463" customFormat="1" ht="55.2" hidden="1" customHeight="1">
      <c r="A342" s="659"/>
      <c r="B342" s="520"/>
      <c r="C342" s="520"/>
      <c r="D342" s="519"/>
      <c r="E342" s="520"/>
      <c r="F342" s="520"/>
      <c r="G342" s="520"/>
      <c r="H342" s="520"/>
      <c r="I342" s="520"/>
      <c r="J342" s="520"/>
      <c r="K342" s="520"/>
      <c r="L342" s="520"/>
      <c r="M342" s="520"/>
      <c r="N342" s="520"/>
      <c r="O342" s="520"/>
      <c r="P342" s="520"/>
      <c r="Q342" s="520"/>
      <c r="R342" s="520"/>
      <c r="S342" s="520"/>
      <c r="T342" s="520"/>
      <c r="U342" s="520"/>
      <c r="V342" s="520"/>
      <c r="W342" s="520"/>
      <c r="X342" s="520"/>
      <c r="Y342" s="520"/>
      <c r="Z342" s="520"/>
      <c r="AA342" s="520"/>
      <c r="AB342" s="520"/>
      <c r="AC342" s="520"/>
      <c r="AD342" s="432"/>
      <c r="AE342" s="431"/>
      <c r="AF342" s="433"/>
      <c r="AG342" s="557" t="str">
        <f t="shared" si="151"/>
        <v/>
      </c>
      <c r="AH342" s="558" t="str">
        <f t="shared" si="152"/>
        <v/>
      </c>
      <c r="AI342" s="558" t="str">
        <f t="shared" si="153"/>
        <v/>
      </c>
      <c r="AJ342" s="558" t="str">
        <f t="shared" si="154"/>
        <v/>
      </c>
      <c r="AK342" s="558" t="str">
        <f t="shared" si="155"/>
        <v/>
      </c>
      <c r="AL342" s="558" t="str">
        <f t="shared" si="156"/>
        <v/>
      </c>
      <c r="AM342" s="558" t="str">
        <f t="shared" si="157"/>
        <v/>
      </c>
      <c r="AN342" s="558" t="str">
        <f t="shared" si="158"/>
        <v/>
      </c>
      <c r="AO342" s="557" t="str">
        <f t="shared" si="159"/>
        <v/>
      </c>
      <c r="AP342" s="557" t="str">
        <f t="shared" si="160"/>
        <v/>
      </c>
      <c r="AQ342" s="445"/>
      <c r="AR342" s="559" t="str">
        <f t="shared" si="161"/>
        <v/>
      </c>
      <c r="AS342" s="560" t="str">
        <f t="shared" si="146"/>
        <v/>
      </c>
      <c r="AT342" s="561" t="str">
        <f t="shared" si="162"/>
        <v/>
      </c>
      <c r="AU342" s="561" t="str">
        <f t="shared" si="163"/>
        <v/>
      </c>
      <c r="AV342" s="444"/>
      <c r="AW342" s="558" t="str">
        <f t="shared" si="168"/>
        <v/>
      </c>
      <c r="AX342" s="557" t="str">
        <f t="shared" si="169"/>
        <v/>
      </c>
      <c r="AY342" s="557" t="str">
        <f t="shared" si="170"/>
        <v/>
      </c>
      <c r="AZ342" s="444"/>
      <c r="BA342" s="562" t="str">
        <f t="shared" si="144"/>
        <v/>
      </c>
      <c r="BB342" s="445"/>
      <c r="BC342" s="563" t="str">
        <f t="shared" si="172"/>
        <v/>
      </c>
      <c r="BD342" s="563" t="str">
        <f t="shared" si="172"/>
        <v/>
      </c>
      <c r="BE342" s="563" t="str">
        <f t="shared" si="172"/>
        <v/>
      </c>
      <c r="BF342" s="563" t="str">
        <f t="shared" si="172"/>
        <v/>
      </c>
      <c r="BG342" s="563" t="str">
        <f t="shared" si="172"/>
        <v/>
      </c>
      <c r="BH342" s="563" t="str">
        <f t="shared" si="172"/>
        <v/>
      </c>
      <c r="BI342" s="563" t="str">
        <f t="shared" si="172"/>
        <v/>
      </c>
      <c r="BJ342" s="563" t="str">
        <f t="shared" si="172"/>
        <v/>
      </c>
      <c r="BK342" s="563" t="str">
        <f t="shared" si="172"/>
        <v/>
      </c>
      <c r="BL342" s="563" t="str">
        <f t="shared" si="172"/>
        <v/>
      </c>
      <c r="BM342" s="563" t="str">
        <f t="shared" si="172"/>
        <v/>
      </c>
      <c r="BN342" s="563" t="str">
        <f t="shared" si="171"/>
        <v/>
      </c>
      <c r="BO342" s="563" t="str">
        <f t="shared" si="171"/>
        <v/>
      </c>
      <c r="BP342" s="563" t="str">
        <f t="shared" si="171"/>
        <v/>
      </c>
      <c r="BQ342" s="563" t="str">
        <f t="shared" si="164"/>
        <v/>
      </c>
      <c r="BR342" s="563" t="str">
        <f t="shared" si="164"/>
        <v/>
      </c>
      <c r="BS342" s="563" t="str">
        <f t="shared" si="164"/>
        <v/>
      </c>
      <c r="BT342" s="563" t="str">
        <f t="shared" si="164"/>
        <v/>
      </c>
      <c r="BU342" s="563" t="str">
        <f t="shared" si="165"/>
        <v/>
      </c>
      <c r="BV342" s="563" t="str">
        <f t="shared" si="165"/>
        <v/>
      </c>
      <c r="BW342" s="563" t="str">
        <f t="shared" si="165"/>
        <v/>
      </c>
      <c r="BX342" s="563" t="str">
        <f t="shared" si="165"/>
        <v/>
      </c>
      <c r="BY342" s="563" t="str">
        <f t="shared" si="166"/>
        <v/>
      </c>
      <c r="BZ342" s="563" t="str">
        <f t="shared" si="166"/>
        <v/>
      </c>
      <c r="CA342" s="563" t="str">
        <f t="shared" si="166"/>
        <v/>
      </c>
      <c r="CB342" s="563" t="str">
        <f t="shared" si="166"/>
        <v/>
      </c>
      <c r="CC342" s="563" t="str">
        <f t="shared" si="167"/>
        <v/>
      </c>
      <c r="CD342" s="563" t="str">
        <f t="shared" si="167"/>
        <v/>
      </c>
      <c r="CE342" s="563" t="str">
        <f t="shared" si="167"/>
        <v/>
      </c>
      <c r="CF342" s="563" t="str">
        <f t="shared" si="167"/>
        <v/>
      </c>
      <c r="CG342" s="563" t="str">
        <f t="shared" si="172"/>
        <v/>
      </c>
      <c r="CH342" s="445"/>
      <c r="CI342" s="563" t="str">
        <f t="shared" si="148"/>
        <v/>
      </c>
      <c r="CJ342" s="563" t="str">
        <f t="shared" si="149"/>
        <v/>
      </c>
      <c r="CK342" s="563" t="str">
        <f t="shared" si="149"/>
        <v/>
      </c>
      <c r="CL342" s="563" t="str">
        <f t="shared" si="149"/>
        <v xml:space="preserve">
</v>
      </c>
      <c r="CM342" s="563" t="str">
        <f t="shared" si="149"/>
        <v xml:space="preserve">
</v>
      </c>
      <c r="CN342" s="563" t="str">
        <f t="shared" si="149"/>
        <v xml:space="preserve">
</v>
      </c>
      <c r="CO342" s="444"/>
      <c r="CP342" s="444"/>
      <c r="CQ342" s="444"/>
      <c r="CR342" s="444"/>
      <c r="CS342" s="444"/>
      <c r="CT342" s="444"/>
      <c r="CU342" s="444"/>
      <c r="CV342" s="444"/>
      <c r="CW342" s="444"/>
      <c r="CX342" s="444"/>
      <c r="CY342" s="444"/>
      <c r="CZ342" s="444"/>
      <c r="DA342" s="444"/>
      <c r="DB342" s="444"/>
      <c r="DC342" s="444"/>
      <c r="DD342" s="444"/>
      <c r="DE342" s="444"/>
      <c r="DF342" s="444"/>
      <c r="DG342" s="444"/>
      <c r="DH342" s="444"/>
      <c r="DI342" s="444"/>
      <c r="DJ342" s="444"/>
      <c r="DK342" s="444"/>
      <c r="DL342" s="444"/>
      <c r="DM342" s="444"/>
      <c r="DN342" s="444"/>
      <c r="DO342" s="444"/>
      <c r="DP342" s="444"/>
      <c r="DQ342" s="444"/>
      <c r="DR342" s="444"/>
      <c r="DS342" s="444"/>
      <c r="DT342" s="444"/>
      <c r="DU342" s="444"/>
      <c r="DV342" s="444"/>
      <c r="DW342" s="444"/>
      <c r="DX342" s="444"/>
      <c r="DY342" s="444"/>
      <c r="DZ342" s="444"/>
      <c r="EA342" s="444"/>
      <c r="EB342" s="444"/>
      <c r="EC342" s="444"/>
      <c r="ED342" s="444"/>
      <c r="EE342" s="444"/>
      <c r="EF342" s="444"/>
      <c r="EG342" s="444"/>
      <c r="EH342" s="444"/>
      <c r="EI342" s="444"/>
      <c r="EJ342" s="444"/>
      <c r="EK342" s="444"/>
      <c r="EL342" s="444"/>
      <c r="EM342" s="444"/>
      <c r="EN342" s="444"/>
      <c r="EO342" s="444"/>
      <c r="EP342" s="444"/>
      <c r="EQ342" s="444"/>
      <c r="ER342" s="444"/>
      <c r="ES342" s="444"/>
      <c r="ET342" s="444"/>
      <c r="EU342" s="444"/>
      <c r="EV342" s="444"/>
      <c r="EW342" s="444"/>
      <c r="EX342" s="444"/>
      <c r="EY342" s="444"/>
      <c r="EZ342" s="444"/>
      <c r="FA342" s="444"/>
      <c r="FB342" s="444"/>
    </row>
    <row r="343" spans="1:158" s="434" customFormat="1" ht="55.2" hidden="1" customHeight="1">
      <c r="A343" s="659"/>
      <c r="B343" s="520"/>
      <c r="C343" s="520"/>
      <c r="D343" s="519"/>
      <c r="E343" s="520"/>
      <c r="F343" s="520"/>
      <c r="G343" s="520"/>
      <c r="H343" s="520"/>
      <c r="I343" s="520"/>
      <c r="J343" s="520"/>
      <c r="K343" s="520"/>
      <c r="L343" s="520"/>
      <c r="M343" s="520"/>
      <c r="N343" s="520"/>
      <c r="O343" s="520"/>
      <c r="P343" s="520"/>
      <c r="Q343" s="520"/>
      <c r="R343" s="520"/>
      <c r="S343" s="520"/>
      <c r="T343" s="520"/>
      <c r="U343" s="520"/>
      <c r="V343" s="520"/>
      <c r="W343" s="520"/>
      <c r="X343" s="520"/>
      <c r="Y343" s="520"/>
      <c r="Z343" s="520"/>
      <c r="AA343" s="520"/>
      <c r="AB343" s="520"/>
      <c r="AC343" s="520"/>
      <c r="AD343" s="432"/>
      <c r="AE343" s="431"/>
      <c r="AF343" s="433"/>
      <c r="AG343" s="557" t="str">
        <f t="shared" si="151"/>
        <v/>
      </c>
      <c r="AH343" s="558" t="str">
        <f t="shared" si="152"/>
        <v/>
      </c>
      <c r="AI343" s="558" t="str">
        <f t="shared" si="153"/>
        <v/>
      </c>
      <c r="AJ343" s="558" t="str">
        <f t="shared" si="154"/>
        <v/>
      </c>
      <c r="AK343" s="558" t="str">
        <f t="shared" si="155"/>
        <v/>
      </c>
      <c r="AL343" s="558" t="str">
        <f t="shared" si="156"/>
        <v/>
      </c>
      <c r="AM343" s="558" t="str">
        <f t="shared" si="157"/>
        <v/>
      </c>
      <c r="AN343" s="558" t="str">
        <f t="shared" si="158"/>
        <v/>
      </c>
      <c r="AO343" s="557" t="str">
        <f t="shared" si="159"/>
        <v/>
      </c>
      <c r="AP343" s="557" t="str">
        <f t="shared" si="160"/>
        <v/>
      </c>
      <c r="AQ343" s="445"/>
      <c r="AR343" s="559" t="str">
        <f t="shared" si="161"/>
        <v/>
      </c>
      <c r="AS343" s="560" t="str">
        <f t="shared" si="146"/>
        <v/>
      </c>
      <c r="AT343" s="561" t="str">
        <f t="shared" si="162"/>
        <v/>
      </c>
      <c r="AU343" s="561" t="str">
        <f t="shared" si="163"/>
        <v/>
      </c>
      <c r="AV343" s="444"/>
      <c r="AW343" s="558" t="str">
        <f t="shared" si="168"/>
        <v/>
      </c>
      <c r="AX343" s="557" t="str">
        <f t="shared" si="169"/>
        <v/>
      </c>
      <c r="AY343" s="557" t="str">
        <f t="shared" si="170"/>
        <v/>
      </c>
      <c r="AZ343" s="444"/>
      <c r="BA343" s="562" t="str">
        <f t="shared" ref="BA343:BA406" si="173">IF(K343="","",J343&amp;"-"&amp;K343)</f>
        <v/>
      </c>
      <c r="BB343" s="445"/>
      <c r="BC343" s="563" t="str">
        <f t="shared" si="172"/>
        <v/>
      </c>
      <c r="BD343" s="563" t="str">
        <f t="shared" si="172"/>
        <v/>
      </c>
      <c r="BE343" s="563" t="str">
        <f t="shared" si="172"/>
        <v/>
      </c>
      <c r="BF343" s="563" t="str">
        <f t="shared" si="172"/>
        <v/>
      </c>
      <c r="BG343" s="563" t="str">
        <f t="shared" si="172"/>
        <v/>
      </c>
      <c r="BH343" s="563" t="str">
        <f t="shared" si="172"/>
        <v/>
      </c>
      <c r="BI343" s="563" t="str">
        <f t="shared" si="172"/>
        <v/>
      </c>
      <c r="BJ343" s="563" t="str">
        <f t="shared" si="172"/>
        <v/>
      </c>
      <c r="BK343" s="563" t="str">
        <f t="shared" si="172"/>
        <v/>
      </c>
      <c r="BL343" s="563" t="str">
        <f t="shared" si="172"/>
        <v/>
      </c>
      <c r="BM343" s="563" t="str">
        <f t="shared" si="172"/>
        <v/>
      </c>
      <c r="BN343" s="563" t="str">
        <f t="shared" si="171"/>
        <v/>
      </c>
      <c r="BO343" s="563" t="str">
        <f t="shared" si="171"/>
        <v/>
      </c>
      <c r="BP343" s="563" t="str">
        <f t="shared" si="171"/>
        <v/>
      </c>
      <c r="BQ343" s="563" t="str">
        <f t="shared" si="164"/>
        <v/>
      </c>
      <c r="BR343" s="563" t="str">
        <f t="shared" si="164"/>
        <v/>
      </c>
      <c r="BS343" s="563" t="str">
        <f t="shared" si="164"/>
        <v/>
      </c>
      <c r="BT343" s="563" t="str">
        <f t="shared" si="164"/>
        <v/>
      </c>
      <c r="BU343" s="563" t="str">
        <f t="shared" si="165"/>
        <v/>
      </c>
      <c r="BV343" s="563" t="str">
        <f t="shared" si="165"/>
        <v/>
      </c>
      <c r="BW343" s="563" t="str">
        <f t="shared" si="165"/>
        <v/>
      </c>
      <c r="BX343" s="563" t="str">
        <f t="shared" si="165"/>
        <v/>
      </c>
      <c r="BY343" s="563" t="str">
        <f t="shared" si="166"/>
        <v/>
      </c>
      <c r="BZ343" s="563" t="str">
        <f t="shared" si="166"/>
        <v/>
      </c>
      <c r="CA343" s="563" t="str">
        <f t="shared" si="166"/>
        <v/>
      </c>
      <c r="CB343" s="563" t="str">
        <f t="shared" si="166"/>
        <v/>
      </c>
      <c r="CC343" s="563" t="str">
        <f t="shared" si="167"/>
        <v/>
      </c>
      <c r="CD343" s="563" t="str">
        <f t="shared" si="167"/>
        <v/>
      </c>
      <c r="CE343" s="563" t="str">
        <f t="shared" si="167"/>
        <v/>
      </c>
      <c r="CF343" s="563" t="str">
        <f t="shared" si="167"/>
        <v/>
      </c>
      <c r="CG343" s="563" t="str">
        <f t="shared" si="172"/>
        <v/>
      </c>
      <c r="CH343" s="445"/>
      <c r="CI343" s="563" t="str">
        <f t="shared" si="148"/>
        <v/>
      </c>
      <c r="CJ343" s="563" t="str">
        <f t="shared" si="149"/>
        <v/>
      </c>
      <c r="CK343" s="563" t="str">
        <f t="shared" si="149"/>
        <v/>
      </c>
      <c r="CL343" s="563" t="str">
        <f t="shared" si="149"/>
        <v xml:space="preserve">
</v>
      </c>
      <c r="CM343" s="563" t="str">
        <f t="shared" si="149"/>
        <v xml:space="preserve">
</v>
      </c>
      <c r="CN343" s="563" t="str">
        <f t="shared" si="149"/>
        <v xml:space="preserve">
</v>
      </c>
      <c r="CO343" s="445"/>
      <c r="CP343" s="445"/>
      <c r="CQ343" s="445"/>
      <c r="CR343" s="445"/>
      <c r="CS343" s="445"/>
      <c r="CT343" s="445"/>
      <c r="CU343" s="445"/>
      <c r="CV343" s="445"/>
      <c r="CW343" s="445"/>
      <c r="CX343" s="445"/>
      <c r="CY343" s="445"/>
      <c r="CZ343" s="445"/>
      <c r="DA343" s="445"/>
      <c r="DB343" s="445"/>
      <c r="DC343" s="445"/>
      <c r="DD343" s="445"/>
      <c r="DE343" s="445"/>
      <c r="DF343" s="445"/>
      <c r="DG343" s="445"/>
      <c r="DH343" s="445"/>
      <c r="DI343" s="445"/>
      <c r="DJ343" s="445"/>
      <c r="DK343" s="445"/>
      <c r="DL343" s="445"/>
      <c r="DM343" s="445"/>
      <c r="DN343" s="445"/>
      <c r="DO343" s="445"/>
      <c r="DP343" s="445"/>
      <c r="DQ343" s="445"/>
      <c r="DR343" s="445"/>
      <c r="DS343" s="445"/>
      <c r="DT343" s="445"/>
      <c r="DU343" s="445"/>
      <c r="DV343" s="445"/>
      <c r="DW343" s="445"/>
      <c r="DX343" s="445"/>
      <c r="DY343" s="445"/>
      <c r="DZ343" s="445"/>
      <c r="EA343" s="445"/>
      <c r="EB343" s="445"/>
      <c r="EC343" s="445"/>
      <c r="ED343" s="445"/>
      <c r="EE343" s="445"/>
      <c r="EF343" s="445"/>
      <c r="EG343" s="445"/>
      <c r="EH343" s="445"/>
      <c r="EI343" s="445"/>
      <c r="EJ343" s="445"/>
      <c r="EK343" s="445"/>
      <c r="EL343" s="445"/>
      <c r="EM343" s="445"/>
      <c r="EN343" s="445"/>
      <c r="EO343" s="445"/>
      <c r="EP343" s="445"/>
      <c r="EQ343" s="445"/>
      <c r="ER343" s="445"/>
      <c r="ES343" s="445"/>
      <c r="ET343" s="445"/>
      <c r="EU343" s="445"/>
      <c r="EV343" s="445"/>
      <c r="EW343" s="445"/>
      <c r="EX343" s="445"/>
      <c r="EY343" s="445"/>
      <c r="EZ343" s="445"/>
      <c r="FA343" s="445"/>
      <c r="FB343" s="445"/>
    </row>
    <row r="344" spans="1:158" s="434" customFormat="1" ht="55.2" hidden="1" customHeight="1">
      <c r="A344" s="659"/>
      <c r="B344" s="520"/>
      <c r="C344" s="520"/>
      <c r="D344" s="519"/>
      <c r="E344" s="520"/>
      <c r="F344" s="520"/>
      <c r="G344" s="520"/>
      <c r="H344" s="520"/>
      <c r="I344" s="520"/>
      <c r="J344" s="520"/>
      <c r="K344" s="520"/>
      <c r="L344" s="520"/>
      <c r="M344" s="520"/>
      <c r="N344" s="520"/>
      <c r="O344" s="520"/>
      <c r="P344" s="520"/>
      <c r="Q344" s="520"/>
      <c r="R344" s="520"/>
      <c r="S344" s="520"/>
      <c r="T344" s="520"/>
      <c r="U344" s="520"/>
      <c r="V344" s="520"/>
      <c r="W344" s="520"/>
      <c r="X344" s="520"/>
      <c r="Y344" s="520"/>
      <c r="Z344" s="520"/>
      <c r="AA344" s="520"/>
      <c r="AB344" s="520"/>
      <c r="AC344" s="520"/>
      <c r="AD344" s="432"/>
      <c r="AE344" s="431"/>
      <c r="AF344" s="433"/>
      <c r="AG344" s="557" t="str">
        <f t="shared" si="151"/>
        <v/>
      </c>
      <c r="AH344" s="558" t="str">
        <f t="shared" si="152"/>
        <v/>
      </c>
      <c r="AI344" s="558" t="str">
        <f t="shared" si="153"/>
        <v/>
      </c>
      <c r="AJ344" s="558" t="str">
        <f t="shared" si="154"/>
        <v/>
      </c>
      <c r="AK344" s="558" t="str">
        <f t="shared" si="155"/>
        <v/>
      </c>
      <c r="AL344" s="558" t="str">
        <f t="shared" si="156"/>
        <v/>
      </c>
      <c r="AM344" s="558" t="str">
        <f t="shared" si="157"/>
        <v/>
      </c>
      <c r="AN344" s="558" t="str">
        <f t="shared" si="158"/>
        <v/>
      </c>
      <c r="AO344" s="557" t="str">
        <f t="shared" si="159"/>
        <v/>
      </c>
      <c r="AP344" s="557" t="str">
        <f t="shared" si="160"/>
        <v/>
      </c>
      <c r="AQ344" s="445"/>
      <c r="AR344" s="559" t="str">
        <f t="shared" si="161"/>
        <v/>
      </c>
      <c r="AS344" s="560" t="str">
        <f t="shared" si="146"/>
        <v/>
      </c>
      <c r="AT344" s="561" t="str">
        <f t="shared" si="162"/>
        <v/>
      </c>
      <c r="AU344" s="561" t="str">
        <f t="shared" si="163"/>
        <v/>
      </c>
      <c r="AV344" s="444"/>
      <c r="AW344" s="558" t="str">
        <f t="shared" si="168"/>
        <v/>
      </c>
      <c r="AX344" s="557" t="str">
        <f t="shared" si="169"/>
        <v/>
      </c>
      <c r="AY344" s="557" t="str">
        <f t="shared" si="170"/>
        <v/>
      </c>
      <c r="AZ344" s="444"/>
      <c r="BA344" s="562" t="str">
        <f t="shared" si="173"/>
        <v/>
      </c>
      <c r="BB344" s="445"/>
      <c r="BC344" s="563" t="str">
        <f t="shared" si="172"/>
        <v/>
      </c>
      <c r="BD344" s="563" t="str">
        <f t="shared" si="172"/>
        <v/>
      </c>
      <c r="BE344" s="563" t="str">
        <f t="shared" si="172"/>
        <v/>
      </c>
      <c r="BF344" s="563" t="str">
        <f t="shared" si="172"/>
        <v/>
      </c>
      <c r="BG344" s="563" t="str">
        <f t="shared" si="172"/>
        <v/>
      </c>
      <c r="BH344" s="563" t="str">
        <f t="shared" si="172"/>
        <v/>
      </c>
      <c r="BI344" s="563" t="str">
        <f t="shared" si="172"/>
        <v/>
      </c>
      <c r="BJ344" s="563" t="str">
        <f t="shared" si="172"/>
        <v/>
      </c>
      <c r="BK344" s="563" t="str">
        <f t="shared" si="172"/>
        <v/>
      </c>
      <c r="BL344" s="563" t="str">
        <f t="shared" si="172"/>
        <v/>
      </c>
      <c r="BM344" s="563" t="str">
        <f t="shared" si="172"/>
        <v/>
      </c>
      <c r="BN344" s="563" t="str">
        <f t="shared" si="171"/>
        <v/>
      </c>
      <c r="BO344" s="563" t="str">
        <f t="shared" si="171"/>
        <v/>
      </c>
      <c r="BP344" s="563" t="str">
        <f t="shared" si="171"/>
        <v/>
      </c>
      <c r="BQ344" s="563" t="str">
        <f t="shared" si="164"/>
        <v/>
      </c>
      <c r="BR344" s="563" t="str">
        <f t="shared" si="164"/>
        <v/>
      </c>
      <c r="BS344" s="563" t="str">
        <f t="shared" si="164"/>
        <v/>
      </c>
      <c r="BT344" s="563" t="str">
        <f t="shared" si="164"/>
        <v/>
      </c>
      <c r="BU344" s="563" t="str">
        <f t="shared" si="165"/>
        <v/>
      </c>
      <c r="BV344" s="563" t="str">
        <f t="shared" si="165"/>
        <v/>
      </c>
      <c r="BW344" s="563" t="str">
        <f t="shared" si="165"/>
        <v/>
      </c>
      <c r="BX344" s="563" t="str">
        <f t="shared" si="165"/>
        <v/>
      </c>
      <c r="BY344" s="563" t="str">
        <f t="shared" si="166"/>
        <v/>
      </c>
      <c r="BZ344" s="563" t="str">
        <f t="shared" si="166"/>
        <v/>
      </c>
      <c r="CA344" s="563" t="str">
        <f t="shared" si="166"/>
        <v/>
      </c>
      <c r="CB344" s="563" t="str">
        <f t="shared" si="166"/>
        <v/>
      </c>
      <c r="CC344" s="563" t="str">
        <f t="shared" si="167"/>
        <v/>
      </c>
      <c r="CD344" s="563" t="str">
        <f t="shared" si="167"/>
        <v/>
      </c>
      <c r="CE344" s="563" t="str">
        <f t="shared" si="167"/>
        <v/>
      </c>
      <c r="CF344" s="563" t="str">
        <f t="shared" si="167"/>
        <v/>
      </c>
      <c r="CG344" s="563" t="str">
        <f t="shared" si="172"/>
        <v/>
      </c>
      <c r="CH344" s="445"/>
      <c r="CI344" s="563" t="str">
        <f t="shared" si="148"/>
        <v/>
      </c>
      <c r="CJ344" s="563" t="str">
        <f t="shared" si="149"/>
        <v/>
      </c>
      <c r="CK344" s="563" t="str">
        <f t="shared" si="149"/>
        <v/>
      </c>
      <c r="CL344" s="563" t="str">
        <f t="shared" si="149"/>
        <v xml:space="preserve">
</v>
      </c>
      <c r="CM344" s="563" t="str">
        <f t="shared" si="149"/>
        <v xml:space="preserve">
</v>
      </c>
      <c r="CN344" s="563" t="str">
        <f t="shared" si="149"/>
        <v xml:space="preserve">
</v>
      </c>
      <c r="CO344" s="445"/>
      <c r="CP344" s="445"/>
      <c r="CQ344" s="445"/>
      <c r="CR344" s="445"/>
      <c r="CS344" s="445"/>
      <c r="CT344" s="445"/>
      <c r="CU344" s="445"/>
      <c r="CV344" s="445"/>
      <c r="CW344" s="445"/>
      <c r="CX344" s="445"/>
      <c r="CY344" s="445"/>
      <c r="CZ344" s="445"/>
      <c r="DA344" s="445"/>
      <c r="DB344" s="445"/>
      <c r="DC344" s="445"/>
      <c r="DD344" s="445"/>
      <c r="DE344" s="445"/>
      <c r="DF344" s="445"/>
      <c r="DG344" s="445"/>
      <c r="DH344" s="445"/>
      <c r="DI344" s="445"/>
      <c r="DJ344" s="445"/>
      <c r="DK344" s="445"/>
      <c r="DL344" s="445"/>
      <c r="DM344" s="445"/>
      <c r="DN344" s="445"/>
      <c r="DO344" s="445"/>
      <c r="DP344" s="445"/>
      <c r="DQ344" s="445"/>
      <c r="DR344" s="445"/>
      <c r="DS344" s="445"/>
      <c r="DT344" s="445"/>
      <c r="DU344" s="445"/>
      <c r="DV344" s="445"/>
      <c r="DW344" s="445"/>
      <c r="DX344" s="445"/>
      <c r="DY344" s="445"/>
      <c r="DZ344" s="445"/>
      <c r="EA344" s="445"/>
      <c r="EB344" s="445"/>
      <c r="EC344" s="445"/>
      <c r="ED344" s="445"/>
      <c r="EE344" s="445"/>
      <c r="EF344" s="445"/>
      <c r="EG344" s="445"/>
      <c r="EH344" s="445"/>
      <c r="EI344" s="445"/>
      <c r="EJ344" s="445"/>
      <c r="EK344" s="445"/>
      <c r="EL344" s="445"/>
      <c r="EM344" s="445"/>
      <c r="EN344" s="445"/>
      <c r="EO344" s="445"/>
      <c r="EP344" s="445"/>
      <c r="EQ344" s="445"/>
      <c r="ER344" s="445"/>
      <c r="ES344" s="445"/>
      <c r="ET344" s="445"/>
      <c r="EU344" s="445"/>
      <c r="EV344" s="445"/>
      <c r="EW344" s="445"/>
      <c r="EX344" s="445"/>
      <c r="EY344" s="445"/>
      <c r="EZ344" s="445"/>
      <c r="FA344" s="445"/>
      <c r="FB344" s="445"/>
    </row>
    <row r="345" spans="1:158" s="434" customFormat="1" ht="55.2" hidden="1" customHeight="1">
      <c r="A345" s="659"/>
      <c r="B345" s="520"/>
      <c r="C345" s="520"/>
      <c r="D345" s="519"/>
      <c r="E345" s="520"/>
      <c r="F345" s="520"/>
      <c r="G345" s="520"/>
      <c r="H345" s="520"/>
      <c r="I345" s="520"/>
      <c r="J345" s="520"/>
      <c r="K345" s="520"/>
      <c r="L345" s="520"/>
      <c r="M345" s="520"/>
      <c r="N345" s="520"/>
      <c r="O345" s="520"/>
      <c r="P345" s="520"/>
      <c r="Q345" s="520"/>
      <c r="R345" s="520"/>
      <c r="S345" s="520"/>
      <c r="T345" s="520"/>
      <c r="U345" s="520"/>
      <c r="V345" s="520"/>
      <c r="W345" s="520"/>
      <c r="X345" s="520"/>
      <c r="Y345" s="520"/>
      <c r="Z345" s="520"/>
      <c r="AA345" s="520"/>
      <c r="AB345" s="520"/>
      <c r="AC345" s="520"/>
      <c r="AD345" s="432"/>
      <c r="AE345" s="431"/>
      <c r="AF345" s="433"/>
      <c r="AG345" s="557" t="str">
        <f t="shared" si="151"/>
        <v/>
      </c>
      <c r="AH345" s="558" t="str">
        <f t="shared" si="152"/>
        <v/>
      </c>
      <c r="AI345" s="558" t="str">
        <f t="shared" si="153"/>
        <v/>
      </c>
      <c r="AJ345" s="558" t="str">
        <f t="shared" si="154"/>
        <v/>
      </c>
      <c r="AK345" s="558" t="str">
        <f t="shared" si="155"/>
        <v/>
      </c>
      <c r="AL345" s="558" t="str">
        <f t="shared" si="156"/>
        <v/>
      </c>
      <c r="AM345" s="558" t="str">
        <f t="shared" si="157"/>
        <v/>
      </c>
      <c r="AN345" s="558" t="str">
        <f t="shared" si="158"/>
        <v/>
      </c>
      <c r="AO345" s="557" t="str">
        <f t="shared" si="159"/>
        <v/>
      </c>
      <c r="AP345" s="557" t="str">
        <f t="shared" si="160"/>
        <v/>
      </c>
      <c r="AQ345" s="445"/>
      <c r="AR345" s="559" t="str">
        <f t="shared" si="161"/>
        <v/>
      </c>
      <c r="AS345" s="560" t="str">
        <f t="shared" si="146"/>
        <v/>
      </c>
      <c r="AT345" s="561" t="str">
        <f t="shared" si="162"/>
        <v/>
      </c>
      <c r="AU345" s="561" t="str">
        <f t="shared" si="163"/>
        <v/>
      </c>
      <c r="AV345" s="444"/>
      <c r="AW345" s="558" t="str">
        <f t="shared" si="168"/>
        <v/>
      </c>
      <c r="AX345" s="557" t="str">
        <f t="shared" si="169"/>
        <v/>
      </c>
      <c r="AY345" s="557" t="str">
        <f t="shared" si="170"/>
        <v/>
      </c>
      <c r="AZ345" s="444"/>
      <c r="BA345" s="562" t="str">
        <f t="shared" si="173"/>
        <v/>
      </c>
      <c r="BB345" s="445"/>
      <c r="BC345" s="563" t="str">
        <f t="shared" si="172"/>
        <v/>
      </c>
      <c r="BD345" s="563" t="str">
        <f t="shared" si="172"/>
        <v/>
      </c>
      <c r="BE345" s="563" t="str">
        <f t="shared" si="172"/>
        <v/>
      </c>
      <c r="BF345" s="563" t="str">
        <f t="shared" si="172"/>
        <v/>
      </c>
      <c r="BG345" s="563" t="str">
        <f t="shared" si="172"/>
        <v/>
      </c>
      <c r="BH345" s="563" t="str">
        <f t="shared" si="172"/>
        <v/>
      </c>
      <c r="BI345" s="563" t="str">
        <f t="shared" si="172"/>
        <v/>
      </c>
      <c r="BJ345" s="563" t="str">
        <f t="shared" si="172"/>
        <v/>
      </c>
      <c r="BK345" s="563" t="str">
        <f t="shared" si="172"/>
        <v/>
      </c>
      <c r="BL345" s="563" t="str">
        <f t="shared" si="172"/>
        <v/>
      </c>
      <c r="BM345" s="563" t="str">
        <f t="shared" si="172"/>
        <v/>
      </c>
      <c r="BN345" s="563" t="str">
        <f t="shared" si="171"/>
        <v/>
      </c>
      <c r="BO345" s="563" t="str">
        <f t="shared" si="171"/>
        <v/>
      </c>
      <c r="BP345" s="563" t="str">
        <f t="shared" si="171"/>
        <v/>
      </c>
      <c r="BQ345" s="563" t="str">
        <f t="shared" si="164"/>
        <v/>
      </c>
      <c r="BR345" s="563" t="str">
        <f t="shared" si="164"/>
        <v/>
      </c>
      <c r="BS345" s="563" t="str">
        <f t="shared" si="164"/>
        <v/>
      </c>
      <c r="BT345" s="563" t="str">
        <f t="shared" si="164"/>
        <v/>
      </c>
      <c r="BU345" s="563" t="str">
        <f t="shared" si="165"/>
        <v/>
      </c>
      <c r="BV345" s="563" t="str">
        <f t="shared" si="165"/>
        <v/>
      </c>
      <c r="BW345" s="563" t="str">
        <f t="shared" si="165"/>
        <v/>
      </c>
      <c r="BX345" s="563" t="str">
        <f t="shared" si="165"/>
        <v/>
      </c>
      <c r="BY345" s="563" t="str">
        <f t="shared" si="166"/>
        <v/>
      </c>
      <c r="BZ345" s="563" t="str">
        <f t="shared" si="166"/>
        <v/>
      </c>
      <c r="CA345" s="563" t="str">
        <f t="shared" si="166"/>
        <v/>
      </c>
      <c r="CB345" s="563" t="str">
        <f t="shared" si="166"/>
        <v/>
      </c>
      <c r="CC345" s="563" t="str">
        <f t="shared" si="167"/>
        <v/>
      </c>
      <c r="CD345" s="563" t="str">
        <f t="shared" si="167"/>
        <v/>
      </c>
      <c r="CE345" s="563" t="str">
        <f t="shared" si="167"/>
        <v/>
      </c>
      <c r="CF345" s="563" t="str">
        <f t="shared" si="167"/>
        <v/>
      </c>
      <c r="CG345" s="563" t="str">
        <f t="shared" si="172"/>
        <v/>
      </c>
      <c r="CH345" s="445"/>
      <c r="CI345" s="563" t="str">
        <f t="shared" si="148"/>
        <v/>
      </c>
      <c r="CJ345" s="563" t="str">
        <f t="shared" si="149"/>
        <v/>
      </c>
      <c r="CK345" s="563" t="str">
        <f t="shared" si="149"/>
        <v/>
      </c>
      <c r="CL345" s="563" t="str">
        <f t="shared" si="149"/>
        <v xml:space="preserve">
</v>
      </c>
      <c r="CM345" s="563" t="str">
        <f t="shared" si="149"/>
        <v xml:space="preserve">
</v>
      </c>
      <c r="CN345" s="563" t="str">
        <f t="shared" si="149"/>
        <v xml:space="preserve">
</v>
      </c>
      <c r="CO345" s="445"/>
      <c r="CP345" s="445"/>
      <c r="CQ345" s="445"/>
      <c r="CR345" s="445"/>
      <c r="CS345" s="445"/>
      <c r="CT345" s="445"/>
      <c r="CU345" s="445"/>
      <c r="CV345" s="445"/>
      <c r="CW345" s="445"/>
      <c r="CX345" s="445"/>
      <c r="CY345" s="445"/>
      <c r="CZ345" s="445"/>
      <c r="DA345" s="445"/>
      <c r="DB345" s="445"/>
      <c r="DC345" s="445"/>
      <c r="DD345" s="445"/>
      <c r="DE345" s="445"/>
      <c r="DF345" s="445"/>
      <c r="DG345" s="445"/>
      <c r="DH345" s="445"/>
      <c r="DI345" s="445"/>
      <c r="DJ345" s="445"/>
      <c r="DK345" s="445"/>
      <c r="DL345" s="445"/>
      <c r="DM345" s="445"/>
      <c r="DN345" s="445"/>
      <c r="DO345" s="445"/>
      <c r="DP345" s="445"/>
      <c r="DQ345" s="445"/>
      <c r="DR345" s="445"/>
      <c r="DS345" s="445"/>
      <c r="DT345" s="445"/>
      <c r="DU345" s="445"/>
      <c r="DV345" s="445"/>
      <c r="DW345" s="445"/>
      <c r="DX345" s="445"/>
      <c r="DY345" s="445"/>
      <c r="DZ345" s="445"/>
      <c r="EA345" s="445"/>
      <c r="EB345" s="445"/>
      <c r="EC345" s="445"/>
      <c r="ED345" s="445"/>
      <c r="EE345" s="445"/>
      <c r="EF345" s="445"/>
      <c r="EG345" s="445"/>
      <c r="EH345" s="445"/>
      <c r="EI345" s="445"/>
      <c r="EJ345" s="445"/>
      <c r="EK345" s="445"/>
      <c r="EL345" s="445"/>
      <c r="EM345" s="445"/>
      <c r="EN345" s="445"/>
      <c r="EO345" s="445"/>
      <c r="EP345" s="445"/>
      <c r="EQ345" s="445"/>
      <c r="ER345" s="445"/>
      <c r="ES345" s="445"/>
      <c r="ET345" s="445"/>
      <c r="EU345" s="445"/>
      <c r="EV345" s="445"/>
      <c r="EW345" s="445"/>
      <c r="EX345" s="445"/>
      <c r="EY345" s="445"/>
      <c r="EZ345" s="445"/>
      <c r="FA345" s="445"/>
      <c r="FB345" s="445"/>
    </row>
    <row r="346" spans="1:158" s="463" customFormat="1" ht="55.2" hidden="1" customHeight="1">
      <c r="A346" s="659"/>
      <c r="B346" s="520"/>
      <c r="C346" s="520"/>
      <c r="D346" s="519"/>
      <c r="E346" s="520"/>
      <c r="F346" s="520"/>
      <c r="G346" s="520"/>
      <c r="H346" s="520"/>
      <c r="I346" s="520"/>
      <c r="J346" s="520"/>
      <c r="K346" s="520"/>
      <c r="L346" s="520"/>
      <c r="M346" s="520"/>
      <c r="N346" s="520"/>
      <c r="O346" s="520"/>
      <c r="P346" s="520"/>
      <c r="Q346" s="520"/>
      <c r="R346" s="520"/>
      <c r="S346" s="520"/>
      <c r="T346" s="520"/>
      <c r="U346" s="520"/>
      <c r="V346" s="520"/>
      <c r="W346" s="520"/>
      <c r="X346" s="520"/>
      <c r="Y346" s="520"/>
      <c r="Z346" s="520"/>
      <c r="AA346" s="520"/>
      <c r="AB346" s="520"/>
      <c r="AC346" s="520"/>
      <c r="AD346" s="432"/>
      <c r="AE346" s="431"/>
      <c r="AF346" s="433"/>
      <c r="AG346" s="557" t="str">
        <f t="shared" si="151"/>
        <v/>
      </c>
      <c r="AH346" s="558" t="str">
        <f t="shared" si="152"/>
        <v/>
      </c>
      <c r="AI346" s="558" t="str">
        <f t="shared" si="153"/>
        <v/>
      </c>
      <c r="AJ346" s="558" t="str">
        <f t="shared" si="154"/>
        <v/>
      </c>
      <c r="AK346" s="558" t="str">
        <f t="shared" si="155"/>
        <v/>
      </c>
      <c r="AL346" s="558" t="str">
        <f t="shared" si="156"/>
        <v/>
      </c>
      <c r="AM346" s="558" t="str">
        <f t="shared" si="157"/>
        <v/>
      </c>
      <c r="AN346" s="558" t="str">
        <f t="shared" si="158"/>
        <v/>
      </c>
      <c r="AO346" s="557" t="str">
        <f t="shared" si="159"/>
        <v/>
      </c>
      <c r="AP346" s="557" t="str">
        <f t="shared" si="160"/>
        <v/>
      </c>
      <c r="AQ346" s="445"/>
      <c r="AR346" s="559" t="str">
        <f t="shared" si="161"/>
        <v/>
      </c>
      <c r="AS346" s="560" t="str">
        <f t="shared" si="146"/>
        <v/>
      </c>
      <c r="AT346" s="561" t="str">
        <f t="shared" si="162"/>
        <v/>
      </c>
      <c r="AU346" s="561" t="str">
        <f t="shared" si="163"/>
        <v/>
      </c>
      <c r="AV346" s="444"/>
      <c r="AW346" s="558" t="str">
        <f t="shared" si="168"/>
        <v/>
      </c>
      <c r="AX346" s="557" t="str">
        <f t="shared" si="169"/>
        <v/>
      </c>
      <c r="AY346" s="557" t="str">
        <f t="shared" si="170"/>
        <v/>
      </c>
      <c r="AZ346" s="444"/>
      <c r="BA346" s="562" t="str">
        <f t="shared" si="173"/>
        <v/>
      </c>
      <c r="BB346" s="445"/>
      <c r="BC346" s="563" t="str">
        <f t="shared" si="172"/>
        <v/>
      </c>
      <c r="BD346" s="563" t="str">
        <f t="shared" si="172"/>
        <v/>
      </c>
      <c r="BE346" s="563" t="str">
        <f t="shared" si="172"/>
        <v/>
      </c>
      <c r="BF346" s="563" t="str">
        <f t="shared" si="172"/>
        <v/>
      </c>
      <c r="BG346" s="563" t="str">
        <f t="shared" si="172"/>
        <v/>
      </c>
      <c r="BH346" s="563" t="str">
        <f t="shared" si="172"/>
        <v/>
      </c>
      <c r="BI346" s="563" t="str">
        <f t="shared" si="172"/>
        <v/>
      </c>
      <c r="BJ346" s="563" t="str">
        <f t="shared" si="172"/>
        <v/>
      </c>
      <c r="BK346" s="563" t="str">
        <f t="shared" si="172"/>
        <v/>
      </c>
      <c r="BL346" s="563" t="str">
        <f t="shared" si="172"/>
        <v/>
      </c>
      <c r="BM346" s="563" t="str">
        <f t="shared" si="172"/>
        <v/>
      </c>
      <c r="BN346" s="563" t="str">
        <f t="shared" si="171"/>
        <v/>
      </c>
      <c r="BO346" s="563" t="str">
        <f t="shared" si="171"/>
        <v/>
      </c>
      <c r="BP346" s="563" t="str">
        <f t="shared" si="171"/>
        <v/>
      </c>
      <c r="BQ346" s="563" t="str">
        <f t="shared" si="164"/>
        <v/>
      </c>
      <c r="BR346" s="563" t="str">
        <f t="shared" si="164"/>
        <v/>
      </c>
      <c r="BS346" s="563" t="str">
        <f t="shared" si="164"/>
        <v/>
      </c>
      <c r="BT346" s="563" t="str">
        <f t="shared" si="164"/>
        <v/>
      </c>
      <c r="BU346" s="563" t="str">
        <f t="shared" si="165"/>
        <v/>
      </c>
      <c r="BV346" s="563" t="str">
        <f t="shared" si="165"/>
        <v/>
      </c>
      <c r="BW346" s="563" t="str">
        <f t="shared" si="165"/>
        <v/>
      </c>
      <c r="BX346" s="563" t="str">
        <f t="shared" si="165"/>
        <v/>
      </c>
      <c r="BY346" s="563" t="str">
        <f t="shared" si="166"/>
        <v/>
      </c>
      <c r="BZ346" s="563" t="str">
        <f t="shared" si="166"/>
        <v/>
      </c>
      <c r="CA346" s="563" t="str">
        <f t="shared" si="166"/>
        <v/>
      </c>
      <c r="CB346" s="563" t="str">
        <f t="shared" si="166"/>
        <v/>
      </c>
      <c r="CC346" s="563" t="str">
        <f t="shared" si="167"/>
        <v/>
      </c>
      <c r="CD346" s="563" t="str">
        <f t="shared" si="167"/>
        <v/>
      </c>
      <c r="CE346" s="563" t="str">
        <f t="shared" si="167"/>
        <v/>
      </c>
      <c r="CF346" s="563" t="str">
        <f t="shared" si="167"/>
        <v/>
      </c>
      <c r="CG346" s="563" t="str">
        <f t="shared" si="172"/>
        <v/>
      </c>
      <c r="CH346" s="445"/>
      <c r="CI346" s="563" t="str">
        <f t="shared" si="148"/>
        <v/>
      </c>
      <c r="CJ346" s="563" t="str">
        <f t="shared" si="149"/>
        <v/>
      </c>
      <c r="CK346" s="563" t="str">
        <f t="shared" si="149"/>
        <v/>
      </c>
      <c r="CL346" s="563" t="str">
        <f t="shared" si="149"/>
        <v xml:space="preserve">
</v>
      </c>
      <c r="CM346" s="563" t="str">
        <f t="shared" si="149"/>
        <v xml:space="preserve">
</v>
      </c>
      <c r="CN346" s="563" t="str">
        <f t="shared" si="149"/>
        <v xml:space="preserve">
</v>
      </c>
      <c r="CO346" s="444"/>
      <c r="CP346" s="444"/>
      <c r="CQ346" s="444"/>
      <c r="CR346" s="444"/>
      <c r="CS346" s="444"/>
      <c r="CT346" s="444"/>
      <c r="CU346" s="444"/>
      <c r="CV346" s="444"/>
      <c r="CW346" s="444"/>
      <c r="CX346" s="444"/>
      <c r="CY346" s="444"/>
      <c r="CZ346" s="444"/>
      <c r="DA346" s="444"/>
      <c r="DB346" s="444"/>
      <c r="DC346" s="444"/>
      <c r="DD346" s="444"/>
      <c r="DE346" s="444"/>
      <c r="DF346" s="444"/>
      <c r="DG346" s="444"/>
      <c r="DH346" s="444"/>
      <c r="DI346" s="444"/>
      <c r="DJ346" s="444"/>
      <c r="DK346" s="444"/>
      <c r="DL346" s="444"/>
      <c r="DM346" s="444"/>
      <c r="DN346" s="444"/>
      <c r="DO346" s="444"/>
      <c r="DP346" s="444"/>
      <c r="DQ346" s="444"/>
      <c r="DR346" s="444"/>
      <c r="DS346" s="444"/>
      <c r="DT346" s="444"/>
      <c r="DU346" s="444"/>
      <c r="DV346" s="444"/>
      <c r="DW346" s="444"/>
      <c r="DX346" s="444"/>
      <c r="DY346" s="444"/>
      <c r="DZ346" s="444"/>
      <c r="EA346" s="444"/>
      <c r="EB346" s="444"/>
      <c r="EC346" s="444"/>
      <c r="ED346" s="444"/>
      <c r="EE346" s="444"/>
      <c r="EF346" s="444"/>
      <c r="EG346" s="444"/>
      <c r="EH346" s="444"/>
      <c r="EI346" s="444"/>
      <c r="EJ346" s="444"/>
      <c r="EK346" s="444"/>
      <c r="EL346" s="444"/>
      <c r="EM346" s="444"/>
      <c r="EN346" s="444"/>
      <c r="EO346" s="444"/>
      <c r="EP346" s="444"/>
      <c r="EQ346" s="444"/>
      <c r="ER346" s="444"/>
      <c r="ES346" s="444"/>
      <c r="ET346" s="444"/>
      <c r="EU346" s="444"/>
      <c r="EV346" s="444"/>
      <c r="EW346" s="444"/>
      <c r="EX346" s="444"/>
      <c r="EY346" s="444"/>
      <c r="EZ346" s="444"/>
      <c r="FA346" s="444"/>
      <c r="FB346" s="444"/>
    </row>
    <row r="347" spans="1:158" s="463" customFormat="1" ht="55.2" hidden="1" customHeight="1">
      <c r="A347" s="659"/>
      <c r="B347" s="520"/>
      <c r="C347" s="520"/>
      <c r="D347" s="519"/>
      <c r="E347" s="520"/>
      <c r="F347" s="520"/>
      <c r="G347" s="520"/>
      <c r="H347" s="520"/>
      <c r="I347" s="520"/>
      <c r="J347" s="520"/>
      <c r="K347" s="520"/>
      <c r="L347" s="520"/>
      <c r="M347" s="520"/>
      <c r="N347" s="520"/>
      <c r="O347" s="520"/>
      <c r="P347" s="520"/>
      <c r="Q347" s="520"/>
      <c r="R347" s="520"/>
      <c r="S347" s="520"/>
      <c r="T347" s="520"/>
      <c r="U347" s="520"/>
      <c r="V347" s="520"/>
      <c r="W347" s="520"/>
      <c r="X347" s="520"/>
      <c r="Y347" s="520"/>
      <c r="Z347" s="520"/>
      <c r="AA347" s="520"/>
      <c r="AB347" s="520"/>
      <c r="AC347" s="520"/>
      <c r="AD347" s="432"/>
      <c r="AE347" s="431"/>
      <c r="AF347" s="433"/>
      <c r="AG347" s="557" t="str">
        <f t="shared" si="151"/>
        <v/>
      </c>
      <c r="AH347" s="558" t="str">
        <f t="shared" si="152"/>
        <v/>
      </c>
      <c r="AI347" s="558" t="str">
        <f t="shared" si="153"/>
        <v/>
      </c>
      <c r="AJ347" s="558" t="str">
        <f t="shared" si="154"/>
        <v/>
      </c>
      <c r="AK347" s="558" t="str">
        <f t="shared" si="155"/>
        <v/>
      </c>
      <c r="AL347" s="558" t="str">
        <f t="shared" si="156"/>
        <v/>
      </c>
      <c r="AM347" s="558" t="str">
        <f t="shared" si="157"/>
        <v/>
      </c>
      <c r="AN347" s="558" t="str">
        <f t="shared" si="158"/>
        <v/>
      </c>
      <c r="AO347" s="557" t="str">
        <f t="shared" si="159"/>
        <v/>
      </c>
      <c r="AP347" s="557" t="str">
        <f t="shared" si="160"/>
        <v/>
      </c>
      <c r="AQ347" s="445"/>
      <c r="AR347" s="559" t="str">
        <f t="shared" si="161"/>
        <v/>
      </c>
      <c r="AS347" s="560" t="str">
        <f t="shared" si="146"/>
        <v/>
      </c>
      <c r="AT347" s="561" t="str">
        <f t="shared" si="162"/>
        <v/>
      </c>
      <c r="AU347" s="561" t="str">
        <f t="shared" si="163"/>
        <v/>
      </c>
      <c r="AV347" s="444"/>
      <c r="AW347" s="558" t="str">
        <f t="shared" si="168"/>
        <v/>
      </c>
      <c r="AX347" s="557" t="str">
        <f t="shared" si="169"/>
        <v/>
      </c>
      <c r="AY347" s="557" t="str">
        <f t="shared" si="170"/>
        <v/>
      </c>
      <c r="AZ347" s="444"/>
      <c r="BA347" s="562" t="str">
        <f t="shared" si="173"/>
        <v/>
      </c>
      <c r="BB347" s="445"/>
      <c r="BC347" s="563" t="str">
        <f t="shared" si="172"/>
        <v/>
      </c>
      <c r="BD347" s="563" t="str">
        <f t="shared" si="172"/>
        <v/>
      </c>
      <c r="BE347" s="563" t="str">
        <f t="shared" si="172"/>
        <v/>
      </c>
      <c r="BF347" s="563" t="str">
        <f t="shared" si="172"/>
        <v/>
      </c>
      <c r="BG347" s="563" t="str">
        <f t="shared" si="172"/>
        <v/>
      </c>
      <c r="BH347" s="563" t="str">
        <f t="shared" si="172"/>
        <v/>
      </c>
      <c r="BI347" s="563" t="str">
        <f t="shared" si="172"/>
        <v/>
      </c>
      <c r="BJ347" s="563" t="str">
        <f t="shared" si="172"/>
        <v/>
      </c>
      <c r="BK347" s="563" t="str">
        <f t="shared" si="172"/>
        <v/>
      </c>
      <c r="BL347" s="563" t="str">
        <f t="shared" si="172"/>
        <v/>
      </c>
      <c r="BM347" s="563" t="str">
        <f t="shared" si="172"/>
        <v/>
      </c>
      <c r="BN347" s="563" t="str">
        <f t="shared" si="171"/>
        <v/>
      </c>
      <c r="BO347" s="563" t="str">
        <f t="shared" si="171"/>
        <v/>
      </c>
      <c r="BP347" s="563" t="str">
        <f t="shared" si="171"/>
        <v/>
      </c>
      <c r="BQ347" s="563" t="str">
        <f t="shared" si="164"/>
        <v/>
      </c>
      <c r="BR347" s="563" t="str">
        <f t="shared" si="164"/>
        <v/>
      </c>
      <c r="BS347" s="563" t="str">
        <f t="shared" si="164"/>
        <v/>
      </c>
      <c r="BT347" s="563" t="str">
        <f t="shared" si="164"/>
        <v/>
      </c>
      <c r="BU347" s="563" t="str">
        <f t="shared" si="165"/>
        <v/>
      </c>
      <c r="BV347" s="563" t="str">
        <f t="shared" si="165"/>
        <v/>
      </c>
      <c r="BW347" s="563" t="str">
        <f t="shared" si="165"/>
        <v/>
      </c>
      <c r="BX347" s="563" t="str">
        <f t="shared" si="165"/>
        <v/>
      </c>
      <c r="BY347" s="563" t="str">
        <f t="shared" si="166"/>
        <v/>
      </c>
      <c r="BZ347" s="563" t="str">
        <f t="shared" si="166"/>
        <v/>
      </c>
      <c r="CA347" s="563" t="str">
        <f t="shared" si="166"/>
        <v/>
      </c>
      <c r="CB347" s="563" t="str">
        <f t="shared" si="166"/>
        <v/>
      </c>
      <c r="CC347" s="563" t="str">
        <f t="shared" si="167"/>
        <v/>
      </c>
      <c r="CD347" s="563" t="str">
        <f t="shared" si="167"/>
        <v/>
      </c>
      <c r="CE347" s="563" t="str">
        <f t="shared" si="167"/>
        <v/>
      </c>
      <c r="CF347" s="563" t="str">
        <f t="shared" si="167"/>
        <v/>
      </c>
      <c r="CG347" s="563" t="str">
        <f t="shared" si="172"/>
        <v/>
      </c>
      <c r="CH347" s="445"/>
      <c r="CI347" s="563" t="str">
        <f t="shared" si="148"/>
        <v/>
      </c>
      <c r="CJ347" s="563" t="str">
        <f t="shared" si="149"/>
        <v/>
      </c>
      <c r="CK347" s="563" t="str">
        <f t="shared" si="149"/>
        <v/>
      </c>
      <c r="CL347" s="563" t="str">
        <f t="shared" si="149"/>
        <v xml:space="preserve">
</v>
      </c>
      <c r="CM347" s="563" t="str">
        <f t="shared" si="149"/>
        <v xml:space="preserve">
</v>
      </c>
      <c r="CN347" s="563" t="str">
        <f t="shared" si="149"/>
        <v xml:space="preserve">
</v>
      </c>
      <c r="CO347" s="444"/>
      <c r="CP347" s="444"/>
      <c r="CQ347" s="444"/>
      <c r="CR347" s="444"/>
      <c r="CS347" s="444"/>
      <c r="CT347" s="444"/>
      <c r="CU347" s="444"/>
      <c r="CV347" s="444"/>
      <c r="CW347" s="444"/>
      <c r="CX347" s="444"/>
      <c r="CY347" s="444"/>
      <c r="CZ347" s="444"/>
      <c r="DA347" s="444"/>
      <c r="DB347" s="444"/>
      <c r="DC347" s="444"/>
      <c r="DD347" s="444"/>
      <c r="DE347" s="444"/>
      <c r="DF347" s="444"/>
      <c r="DG347" s="444"/>
      <c r="DH347" s="444"/>
      <c r="DI347" s="444"/>
      <c r="DJ347" s="444"/>
      <c r="DK347" s="444"/>
      <c r="DL347" s="444"/>
      <c r="DM347" s="444"/>
      <c r="DN347" s="444"/>
      <c r="DO347" s="444"/>
      <c r="DP347" s="444"/>
      <c r="DQ347" s="444"/>
      <c r="DR347" s="444"/>
      <c r="DS347" s="444"/>
      <c r="DT347" s="444"/>
      <c r="DU347" s="444"/>
      <c r="DV347" s="444"/>
      <c r="DW347" s="444"/>
      <c r="DX347" s="444"/>
      <c r="DY347" s="444"/>
      <c r="DZ347" s="444"/>
      <c r="EA347" s="444"/>
      <c r="EB347" s="444"/>
      <c r="EC347" s="444"/>
      <c r="ED347" s="444"/>
      <c r="EE347" s="444"/>
      <c r="EF347" s="444"/>
      <c r="EG347" s="444"/>
      <c r="EH347" s="444"/>
      <c r="EI347" s="444"/>
      <c r="EJ347" s="444"/>
      <c r="EK347" s="444"/>
      <c r="EL347" s="444"/>
      <c r="EM347" s="444"/>
      <c r="EN347" s="444"/>
      <c r="EO347" s="444"/>
      <c r="EP347" s="444"/>
      <c r="EQ347" s="444"/>
      <c r="ER347" s="444"/>
      <c r="ES347" s="444"/>
      <c r="ET347" s="444"/>
      <c r="EU347" s="444"/>
      <c r="EV347" s="444"/>
      <c r="EW347" s="444"/>
      <c r="EX347" s="444"/>
      <c r="EY347" s="444"/>
      <c r="EZ347" s="444"/>
      <c r="FA347" s="444"/>
      <c r="FB347" s="444"/>
    </row>
    <row r="348" spans="1:158" s="434" customFormat="1" ht="55.2" hidden="1" customHeight="1">
      <c r="A348" s="659"/>
      <c r="B348" s="520"/>
      <c r="C348" s="520"/>
      <c r="D348" s="519"/>
      <c r="E348" s="520"/>
      <c r="F348" s="520"/>
      <c r="G348" s="520"/>
      <c r="H348" s="520"/>
      <c r="I348" s="520"/>
      <c r="J348" s="520"/>
      <c r="K348" s="520"/>
      <c r="L348" s="520"/>
      <c r="M348" s="520"/>
      <c r="N348" s="520"/>
      <c r="O348" s="520"/>
      <c r="P348" s="520"/>
      <c r="Q348" s="520"/>
      <c r="R348" s="520"/>
      <c r="S348" s="520"/>
      <c r="T348" s="520"/>
      <c r="U348" s="520"/>
      <c r="V348" s="520"/>
      <c r="W348" s="520"/>
      <c r="X348" s="520"/>
      <c r="Y348" s="520"/>
      <c r="Z348" s="520"/>
      <c r="AA348" s="520"/>
      <c r="AB348" s="520"/>
      <c r="AC348" s="520"/>
      <c r="AD348" s="432"/>
      <c r="AE348" s="431"/>
      <c r="AF348" s="433"/>
      <c r="AG348" s="557" t="str">
        <f t="shared" si="151"/>
        <v/>
      </c>
      <c r="AH348" s="558" t="str">
        <f t="shared" si="152"/>
        <v/>
      </c>
      <c r="AI348" s="558" t="str">
        <f t="shared" si="153"/>
        <v/>
      </c>
      <c r="AJ348" s="558" t="str">
        <f t="shared" si="154"/>
        <v/>
      </c>
      <c r="AK348" s="558" t="str">
        <f t="shared" si="155"/>
        <v/>
      </c>
      <c r="AL348" s="558" t="str">
        <f t="shared" si="156"/>
        <v/>
      </c>
      <c r="AM348" s="558" t="str">
        <f t="shared" si="157"/>
        <v/>
      </c>
      <c r="AN348" s="558" t="str">
        <f t="shared" si="158"/>
        <v/>
      </c>
      <c r="AO348" s="557" t="str">
        <f t="shared" si="159"/>
        <v/>
      </c>
      <c r="AP348" s="557" t="str">
        <f t="shared" si="160"/>
        <v/>
      </c>
      <c r="AQ348" s="445"/>
      <c r="AR348" s="559" t="str">
        <f t="shared" si="161"/>
        <v/>
      </c>
      <c r="AS348" s="560" t="str">
        <f t="shared" si="146"/>
        <v/>
      </c>
      <c r="AT348" s="561" t="str">
        <f t="shared" si="162"/>
        <v/>
      </c>
      <c r="AU348" s="561" t="str">
        <f t="shared" si="163"/>
        <v/>
      </c>
      <c r="AV348" s="444"/>
      <c r="AW348" s="558" t="str">
        <f t="shared" si="168"/>
        <v/>
      </c>
      <c r="AX348" s="557" t="str">
        <f t="shared" si="169"/>
        <v/>
      </c>
      <c r="AY348" s="557" t="str">
        <f t="shared" si="170"/>
        <v/>
      </c>
      <c r="AZ348" s="444"/>
      <c r="BA348" s="562" t="str">
        <f t="shared" si="173"/>
        <v/>
      </c>
      <c r="BB348" s="445"/>
      <c r="BC348" s="563" t="str">
        <f t="shared" ref="BC348:CG364" si="174">IF(BC$10=$BA348,IF($AB348="","","Complaint: "&amp;$AB348)&amp;CHAR(10)&amp;IF($AC348="","","Action Taken: "&amp;$AC348),"")</f>
        <v/>
      </c>
      <c r="BD348" s="563" t="str">
        <f t="shared" si="174"/>
        <v/>
      </c>
      <c r="BE348" s="563" t="str">
        <f t="shared" si="174"/>
        <v/>
      </c>
      <c r="BF348" s="563" t="str">
        <f t="shared" si="174"/>
        <v/>
      </c>
      <c r="BG348" s="563" t="str">
        <f t="shared" si="174"/>
        <v/>
      </c>
      <c r="BH348" s="563" t="str">
        <f t="shared" si="174"/>
        <v/>
      </c>
      <c r="BI348" s="563" t="str">
        <f t="shared" si="174"/>
        <v/>
      </c>
      <c r="BJ348" s="563" t="str">
        <f t="shared" si="174"/>
        <v/>
      </c>
      <c r="BK348" s="563" t="str">
        <f t="shared" si="174"/>
        <v/>
      </c>
      <c r="BL348" s="563" t="str">
        <f t="shared" si="174"/>
        <v/>
      </c>
      <c r="BM348" s="563" t="str">
        <f t="shared" si="174"/>
        <v/>
      </c>
      <c r="BN348" s="563" t="str">
        <f t="shared" si="171"/>
        <v/>
      </c>
      <c r="BO348" s="563" t="str">
        <f t="shared" si="171"/>
        <v/>
      </c>
      <c r="BP348" s="563" t="str">
        <f t="shared" si="171"/>
        <v/>
      </c>
      <c r="BQ348" s="563" t="str">
        <f t="shared" si="164"/>
        <v/>
      </c>
      <c r="BR348" s="563" t="str">
        <f t="shared" si="164"/>
        <v/>
      </c>
      <c r="BS348" s="563" t="str">
        <f t="shared" si="164"/>
        <v/>
      </c>
      <c r="BT348" s="563" t="str">
        <f t="shared" si="164"/>
        <v/>
      </c>
      <c r="BU348" s="563" t="str">
        <f t="shared" si="165"/>
        <v/>
      </c>
      <c r="BV348" s="563" t="str">
        <f t="shared" si="165"/>
        <v/>
      </c>
      <c r="BW348" s="563" t="str">
        <f t="shared" si="165"/>
        <v/>
      </c>
      <c r="BX348" s="563" t="str">
        <f t="shared" si="165"/>
        <v/>
      </c>
      <c r="BY348" s="563" t="str">
        <f t="shared" si="166"/>
        <v/>
      </c>
      <c r="BZ348" s="563" t="str">
        <f t="shared" si="166"/>
        <v/>
      </c>
      <c r="CA348" s="563" t="str">
        <f t="shared" si="166"/>
        <v/>
      </c>
      <c r="CB348" s="563" t="str">
        <f t="shared" si="166"/>
        <v/>
      </c>
      <c r="CC348" s="563" t="str">
        <f t="shared" si="167"/>
        <v/>
      </c>
      <c r="CD348" s="563" t="str">
        <f t="shared" si="167"/>
        <v/>
      </c>
      <c r="CE348" s="563" t="str">
        <f t="shared" si="167"/>
        <v/>
      </c>
      <c r="CF348" s="563" t="str">
        <f t="shared" si="167"/>
        <v/>
      </c>
      <c r="CG348" s="563" t="str">
        <f t="shared" si="174"/>
        <v/>
      </c>
      <c r="CH348" s="445"/>
      <c r="CI348" s="563" t="str">
        <f t="shared" si="148"/>
        <v/>
      </c>
      <c r="CJ348" s="563" t="str">
        <f t="shared" si="149"/>
        <v/>
      </c>
      <c r="CK348" s="563" t="str">
        <f t="shared" si="149"/>
        <v/>
      </c>
      <c r="CL348" s="563" t="str">
        <f t="shared" si="149"/>
        <v xml:space="preserve">
</v>
      </c>
      <c r="CM348" s="563" t="str">
        <f t="shared" si="149"/>
        <v xml:space="preserve">
</v>
      </c>
      <c r="CN348" s="563" t="str">
        <f t="shared" si="149"/>
        <v xml:space="preserve">
</v>
      </c>
      <c r="CO348" s="445"/>
      <c r="CP348" s="445"/>
      <c r="CQ348" s="445"/>
      <c r="CR348" s="445"/>
      <c r="CS348" s="445"/>
      <c r="CT348" s="445"/>
      <c r="CU348" s="445"/>
      <c r="CV348" s="445"/>
      <c r="CW348" s="445"/>
      <c r="CX348" s="445"/>
      <c r="CY348" s="445"/>
      <c r="CZ348" s="445"/>
      <c r="DA348" s="445"/>
      <c r="DB348" s="445"/>
      <c r="DC348" s="445"/>
      <c r="DD348" s="445"/>
      <c r="DE348" s="445"/>
      <c r="DF348" s="445"/>
      <c r="DG348" s="445"/>
      <c r="DH348" s="445"/>
      <c r="DI348" s="445"/>
      <c r="DJ348" s="445"/>
      <c r="DK348" s="445"/>
      <c r="DL348" s="445"/>
      <c r="DM348" s="445"/>
      <c r="DN348" s="445"/>
      <c r="DO348" s="445"/>
      <c r="DP348" s="445"/>
      <c r="DQ348" s="445"/>
      <c r="DR348" s="445"/>
      <c r="DS348" s="445"/>
      <c r="DT348" s="445"/>
      <c r="DU348" s="445"/>
      <c r="DV348" s="445"/>
      <c r="DW348" s="445"/>
      <c r="DX348" s="445"/>
      <c r="DY348" s="445"/>
      <c r="DZ348" s="445"/>
      <c r="EA348" s="445"/>
      <c r="EB348" s="445"/>
      <c r="EC348" s="445"/>
      <c r="ED348" s="445"/>
      <c r="EE348" s="445"/>
      <c r="EF348" s="445"/>
      <c r="EG348" s="445"/>
      <c r="EH348" s="445"/>
      <c r="EI348" s="445"/>
      <c r="EJ348" s="445"/>
      <c r="EK348" s="445"/>
      <c r="EL348" s="445"/>
      <c r="EM348" s="445"/>
      <c r="EN348" s="445"/>
      <c r="EO348" s="445"/>
      <c r="EP348" s="445"/>
      <c r="EQ348" s="445"/>
      <c r="ER348" s="445"/>
      <c r="ES348" s="445"/>
      <c r="ET348" s="445"/>
      <c r="EU348" s="445"/>
      <c r="EV348" s="445"/>
      <c r="EW348" s="445"/>
      <c r="EX348" s="445"/>
      <c r="EY348" s="445"/>
      <c r="EZ348" s="445"/>
      <c r="FA348" s="445"/>
      <c r="FB348" s="445"/>
    </row>
    <row r="349" spans="1:158" s="434" customFormat="1" ht="55.2" hidden="1" customHeight="1">
      <c r="A349" s="659"/>
      <c r="B349" s="520"/>
      <c r="C349" s="520"/>
      <c r="D349" s="519"/>
      <c r="E349" s="520"/>
      <c r="F349" s="520"/>
      <c r="G349" s="520"/>
      <c r="H349" s="520"/>
      <c r="I349" s="520"/>
      <c r="J349" s="520"/>
      <c r="K349" s="520"/>
      <c r="L349" s="520"/>
      <c r="M349" s="520"/>
      <c r="N349" s="520"/>
      <c r="O349" s="520"/>
      <c r="P349" s="520"/>
      <c r="Q349" s="520"/>
      <c r="R349" s="520"/>
      <c r="S349" s="520"/>
      <c r="T349" s="520"/>
      <c r="U349" s="520"/>
      <c r="V349" s="520"/>
      <c r="W349" s="520"/>
      <c r="X349" s="520"/>
      <c r="Y349" s="520"/>
      <c r="Z349" s="520"/>
      <c r="AA349" s="520"/>
      <c r="AB349" s="520"/>
      <c r="AC349" s="520"/>
      <c r="AD349" s="432"/>
      <c r="AE349" s="431"/>
      <c r="AF349" s="433"/>
      <c r="AG349" s="557" t="str">
        <f t="shared" si="151"/>
        <v/>
      </c>
      <c r="AH349" s="558" t="str">
        <f t="shared" si="152"/>
        <v/>
      </c>
      <c r="AI349" s="558" t="str">
        <f t="shared" si="153"/>
        <v/>
      </c>
      <c r="AJ349" s="558" t="str">
        <f t="shared" si="154"/>
        <v/>
      </c>
      <c r="AK349" s="558" t="str">
        <f t="shared" si="155"/>
        <v/>
      </c>
      <c r="AL349" s="558" t="str">
        <f t="shared" si="156"/>
        <v/>
      </c>
      <c r="AM349" s="558" t="str">
        <f t="shared" si="157"/>
        <v/>
      </c>
      <c r="AN349" s="558" t="str">
        <f t="shared" si="158"/>
        <v/>
      </c>
      <c r="AO349" s="557" t="str">
        <f t="shared" si="159"/>
        <v/>
      </c>
      <c r="AP349" s="557" t="str">
        <f t="shared" si="160"/>
        <v/>
      </c>
      <c r="AQ349" s="445"/>
      <c r="AR349" s="559" t="str">
        <f t="shared" si="161"/>
        <v/>
      </c>
      <c r="AS349" s="560" t="str">
        <f t="shared" si="146"/>
        <v/>
      </c>
      <c r="AT349" s="561" t="str">
        <f t="shared" si="162"/>
        <v/>
      </c>
      <c r="AU349" s="561" t="str">
        <f t="shared" si="163"/>
        <v/>
      </c>
      <c r="AV349" s="444"/>
      <c r="AW349" s="558" t="str">
        <f t="shared" si="168"/>
        <v/>
      </c>
      <c r="AX349" s="557" t="str">
        <f t="shared" si="169"/>
        <v/>
      </c>
      <c r="AY349" s="557" t="str">
        <f t="shared" si="170"/>
        <v/>
      </c>
      <c r="AZ349" s="444"/>
      <c r="BA349" s="562" t="str">
        <f t="shared" si="173"/>
        <v/>
      </c>
      <c r="BB349" s="445"/>
      <c r="BC349" s="563" t="str">
        <f t="shared" si="174"/>
        <v/>
      </c>
      <c r="BD349" s="563" t="str">
        <f t="shared" si="174"/>
        <v/>
      </c>
      <c r="BE349" s="563" t="str">
        <f t="shared" si="174"/>
        <v/>
      </c>
      <c r="BF349" s="563" t="str">
        <f t="shared" si="174"/>
        <v/>
      </c>
      <c r="BG349" s="563" t="str">
        <f t="shared" si="174"/>
        <v/>
      </c>
      <c r="BH349" s="563" t="str">
        <f t="shared" si="174"/>
        <v/>
      </c>
      <c r="BI349" s="563" t="str">
        <f t="shared" si="174"/>
        <v/>
      </c>
      <c r="BJ349" s="563" t="str">
        <f t="shared" si="174"/>
        <v/>
      </c>
      <c r="BK349" s="563" t="str">
        <f t="shared" si="174"/>
        <v/>
      </c>
      <c r="BL349" s="563" t="str">
        <f t="shared" si="174"/>
        <v/>
      </c>
      <c r="BM349" s="563" t="str">
        <f t="shared" si="174"/>
        <v/>
      </c>
      <c r="BN349" s="563" t="str">
        <f t="shared" si="171"/>
        <v/>
      </c>
      <c r="BO349" s="563" t="str">
        <f t="shared" si="171"/>
        <v/>
      </c>
      <c r="BP349" s="563" t="str">
        <f t="shared" si="171"/>
        <v/>
      </c>
      <c r="BQ349" s="563" t="str">
        <f t="shared" si="164"/>
        <v/>
      </c>
      <c r="BR349" s="563" t="str">
        <f t="shared" si="164"/>
        <v/>
      </c>
      <c r="BS349" s="563" t="str">
        <f t="shared" si="164"/>
        <v/>
      </c>
      <c r="BT349" s="563" t="str">
        <f t="shared" si="164"/>
        <v/>
      </c>
      <c r="BU349" s="563" t="str">
        <f t="shared" si="165"/>
        <v/>
      </c>
      <c r="BV349" s="563" t="str">
        <f t="shared" si="165"/>
        <v/>
      </c>
      <c r="BW349" s="563" t="str">
        <f t="shared" si="165"/>
        <v/>
      </c>
      <c r="BX349" s="563" t="str">
        <f t="shared" si="165"/>
        <v/>
      </c>
      <c r="BY349" s="563" t="str">
        <f t="shared" si="166"/>
        <v/>
      </c>
      <c r="BZ349" s="563" t="str">
        <f t="shared" si="166"/>
        <v/>
      </c>
      <c r="CA349" s="563" t="str">
        <f t="shared" si="166"/>
        <v/>
      </c>
      <c r="CB349" s="563" t="str">
        <f t="shared" si="166"/>
        <v/>
      </c>
      <c r="CC349" s="563" t="str">
        <f t="shared" si="167"/>
        <v/>
      </c>
      <c r="CD349" s="563" t="str">
        <f t="shared" si="167"/>
        <v/>
      </c>
      <c r="CE349" s="563" t="str">
        <f t="shared" si="167"/>
        <v/>
      </c>
      <c r="CF349" s="563" t="str">
        <f t="shared" si="167"/>
        <v/>
      </c>
      <c r="CG349" s="563" t="str">
        <f t="shared" si="174"/>
        <v/>
      </c>
      <c r="CH349" s="445"/>
      <c r="CI349" s="563" t="str">
        <f t="shared" si="148"/>
        <v/>
      </c>
      <c r="CJ349" s="563" t="str">
        <f t="shared" si="149"/>
        <v/>
      </c>
      <c r="CK349" s="563" t="str">
        <f t="shared" si="149"/>
        <v/>
      </c>
      <c r="CL349" s="563" t="str">
        <f t="shared" si="149"/>
        <v xml:space="preserve">
</v>
      </c>
      <c r="CM349" s="563" t="str">
        <f t="shared" si="149"/>
        <v xml:space="preserve">
</v>
      </c>
      <c r="CN349" s="563" t="str">
        <f t="shared" si="149"/>
        <v xml:space="preserve">
</v>
      </c>
      <c r="CO349" s="445"/>
      <c r="CP349" s="445"/>
      <c r="CQ349" s="445"/>
      <c r="CR349" s="445"/>
      <c r="CS349" s="445"/>
      <c r="CT349" s="445"/>
      <c r="CU349" s="445"/>
      <c r="CV349" s="445"/>
      <c r="CW349" s="445"/>
      <c r="CX349" s="445"/>
      <c r="CY349" s="445"/>
      <c r="CZ349" s="445"/>
      <c r="DA349" s="445"/>
      <c r="DB349" s="445"/>
      <c r="DC349" s="445"/>
      <c r="DD349" s="445"/>
      <c r="DE349" s="445"/>
      <c r="DF349" s="445"/>
      <c r="DG349" s="445"/>
      <c r="DH349" s="445"/>
      <c r="DI349" s="445"/>
      <c r="DJ349" s="445"/>
      <c r="DK349" s="445"/>
      <c r="DL349" s="445"/>
      <c r="DM349" s="445"/>
      <c r="DN349" s="445"/>
      <c r="DO349" s="445"/>
      <c r="DP349" s="445"/>
      <c r="DQ349" s="445"/>
      <c r="DR349" s="445"/>
      <c r="DS349" s="445"/>
      <c r="DT349" s="445"/>
      <c r="DU349" s="445"/>
      <c r="DV349" s="445"/>
      <c r="DW349" s="445"/>
      <c r="DX349" s="445"/>
      <c r="DY349" s="445"/>
      <c r="DZ349" s="445"/>
      <c r="EA349" s="445"/>
      <c r="EB349" s="445"/>
      <c r="EC349" s="445"/>
      <c r="ED349" s="445"/>
      <c r="EE349" s="445"/>
      <c r="EF349" s="445"/>
      <c r="EG349" s="445"/>
      <c r="EH349" s="445"/>
      <c r="EI349" s="445"/>
      <c r="EJ349" s="445"/>
      <c r="EK349" s="445"/>
      <c r="EL349" s="445"/>
      <c r="EM349" s="445"/>
      <c r="EN349" s="445"/>
      <c r="EO349" s="445"/>
      <c r="EP349" s="445"/>
      <c r="EQ349" s="445"/>
      <c r="ER349" s="445"/>
      <c r="ES349" s="445"/>
      <c r="ET349" s="445"/>
      <c r="EU349" s="445"/>
      <c r="EV349" s="445"/>
      <c r="EW349" s="445"/>
      <c r="EX349" s="445"/>
      <c r="EY349" s="445"/>
      <c r="EZ349" s="445"/>
      <c r="FA349" s="445"/>
      <c r="FB349" s="445"/>
    </row>
    <row r="350" spans="1:158" s="434" customFormat="1" ht="55.2" hidden="1" customHeight="1">
      <c r="A350" s="659"/>
      <c r="B350" s="520"/>
      <c r="C350" s="520"/>
      <c r="D350" s="519"/>
      <c r="E350" s="520"/>
      <c r="F350" s="520"/>
      <c r="G350" s="520"/>
      <c r="H350" s="520"/>
      <c r="I350" s="520"/>
      <c r="J350" s="520"/>
      <c r="K350" s="520"/>
      <c r="L350" s="520"/>
      <c r="M350" s="520"/>
      <c r="N350" s="520"/>
      <c r="O350" s="520"/>
      <c r="P350" s="520"/>
      <c r="Q350" s="520"/>
      <c r="R350" s="520"/>
      <c r="S350" s="520"/>
      <c r="T350" s="520"/>
      <c r="U350" s="520"/>
      <c r="V350" s="520"/>
      <c r="W350" s="520"/>
      <c r="X350" s="520"/>
      <c r="Y350" s="520"/>
      <c r="Z350" s="520"/>
      <c r="AA350" s="520"/>
      <c r="AB350" s="520"/>
      <c r="AC350" s="520"/>
      <c r="AD350" s="432"/>
      <c r="AE350" s="431"/>
      <c r="AF350" s="433"/>
      <c r="AG350" s="557" t="str">
        <f t="shared" si="151"/>
        <v/>
      </c>
      <c r="AH350" s="558" t="str">
        <f t="shared" si="152"/>
        <v/>
      </c>
      <c r="AI350" s="558" t="str">
        <f t="shared" si="153"/>
        <v/>
      </c>
      <c r="AJ350" s="558" t="str">
        <f t="shared" si="154"/>
        <v/>
      </c>
      <c r="AK350" s="558" t="str">
        <f t="shared" si="155"/>
        <v/>
      </c>
      <c r="AL350" s="558" t="str">
        <f t="shared" si="156"/>
        <v/>
      </c>
      <c r="AM350" s="558" t="str">
        <f t="shared" si="157"/>
        <v/>
      </c>
      <c r="AN350" s="558" t="str">
        <f t="shared" si="158"/>
        <v/>
      </c>
      <c r="AO350" s="557" t="str">
        <f t="shared" si="159"/>
        <v/>
      </c>
      <c r="AP350" s="557" t="str">
        <f t="shared" si="160"/>
        <v/>
      </c>
      <c r="AQ350" s="445"/>
      <c r="AR350" s="559" t="str">
        <f t="shared" si="161"/>
        <v/>
      </c>
      <c r="AS350" s="560" t="str">
        <f t="shared" si="146"/>
        <v/>
      </c>
      <c r="AT350" s="561" t="str">
        <f t="shared" si="162"/>
        <v/>
      </c>
      <c r="AU350" s="561" t="str">
        <f t="shared" si="163"/>
        <v/>
      </c>
      <c r="AV350" s="444"/>
      <c r="AW350" s="558" t="str">
        <f t="shared" si="168"/>
        <v/>
      </c>
      <c r="AX350" s="557" t="str">
        <f t="shared" si="169"/>
        <v/>
      </c>
      <c r="AY350" s="557" t="str">
        <f t="shared" si="170"/>
        <v/>
      </c>
      <c r="AZ350" s="444"/>
      <c r="BA350" s="562" t="str">
        <f t="shared" si="173"/>
        <v/>
      </c>
      <c r="BB350" s="445"/>
      <c r="BC350" s="563" t="str">
        <f t="shared" si="174"/>
        <v/>
      </c>
      <c r="BD350" s="563" t="str">
        <f t="shared" si="174"/>
        <v/>
      </c>
      <c r="BE350" s="563" t="str">
        <f t="shared" si="174"/>
        <v/>
      </c>
      <c r="BF350" s="563" t="str">
        <f t="shared" si="174"/>
        <v/>
      </c>
      <c r="BG350" s="563" t="str">
        <f t="shared" si="174"/>
        <v/>
      </c>
      <c r="BH350" s="563" t="str">
        <f t="shared" si="174"/>
        <v/>
      </c>
      <c r="BI350" s="563" t="str">
        <f t="shared" si="174"/>
        <v/>
      </c>
      <c r="BJ350" s="563" t="str">
        <f t="shared" si="174"/>
        <v/>
      </c>
      <c r="BK350" s="563" t="str">
        <f t="shared" si="174"/>
        <v/>
      </c>
      <c r="BL350" s="563" t="str">
        <f t="shared" si="174"/>
        <v/>
      </c>
      <c r="BM350" s="563" t="str">
        <f t="shared" si="174"/>
        <v/>
      </c>
      <c r="BN350" s="563" t="str">
        <f t="shared" si="171"/>
        <v/>
      </c>
      <c r="BO350" s="563" t="str">
        <f t="shared" si="171"/>
        <v/>
      </c>
      <c r="BP350" s="563" t="str">
        <f t="shared" si="171"/>
        <v/>
      </c>
      <c r="BQ350" s="563" t="str">
        <f t="shared" si="164"/>
        <v/>
      </c>
      <c r="BR350" s="563" t="str">
        <f t="shared" si="164"/>
        <v/>
      </c>
      <c r="BS350" s="563" t="str">
        <f t="shared" si="164"/>
        <v/>
      </c>
      <c r="BT350" s="563" t="str">
        <f t="shared" si="164"/>
        <v/>
      </c>
      <c r="BU350" s="563" t="str">
        <f t="shared" si="165"/>
        <v/>
      </c>
      <c r="BV350" s="563" t="str">
        <f t="shared" si="165"/>
        <v/>
      </c>
      <c r="BW350" s="563" t="str">
        <f t="shared" si="165"/>
        <v/>
      </c>
      <c r="BX350" s="563" t="str">
        <f t="shared" si="165"/>
        <v/>
      </c>
      <c r="BY350" s="563" t="str">
        <f t="shared" si="166"/>
        <v/>
      </c>
      <c r="BZ350" s="563" t="str">
        <f t="shared" si="166"/>
        <v/>
      </c>
      <c r="CA350" s="563" t="str">
        <f t="shared" si="166"/>
        <v/>
      </c>
      <c r="CB350" s="563" t="str">
        <f t="shared" si="166"/>
        <v/>
      </c>
      <c r="CC350" s="563" t="str">
        <f t="shared" si="167"/>
        <v/>
      </c>
      <c r="CD350" s="563" t="str">
        <f t="shared" si="167"/>
        <v/>
      </c>
      <c r="CE350" s="563" t="str">
        <f t="shared" si="167"/>
        <v/>
      </c>
      <c r="CF350" s="563" t="str">
        <f t="shared" si="167"/>
        <v/>
      </c>
      <c r="CG350" s="563" t="str">
        <f t="shared" si="174"/>
        <v/>
      </c>
      <c r="CH350" s="445"/>
      <c r="CI350" s="563" t="str">
        <f t="shared" si="148"/>
        <v/>
      </c>
      <c r="CJ350" s="563" t="str">
        <f t="shared" si="149"/>
        <v/>
      </c>
      <c r="CK350" s="563" t="str">
        <f t="shared" si="149"/>
        <v/>
      </c>
      <c r="CL350" s="563" t="str">
        <f t="shared" si="149"/>
        <v xml:space="preserve">
</v>
      </c>
      <c r="CM350" s="563" t="str">
        <f t="shared" si="149"/>
        <v xml:space="preserve">
</v>
      </c>
      <c r="CN350" s="563" t="str">
        <f t="shared" si="149"/>
        <v xml:space="preserve">
</v>
      </c>
      <c r="CO350" s="445"/>
      <c r="CP350" s="445"/>
      <c r="CQ350" s="445"/>
      <c r="CR350" s="445"/>
      <c r="CS350" s="445"/>
      <c r="CT350" s="445"/>
      <c r="CU350" s="445"/>
      <c r="CV350" s="445"/>
      <c r="CW350" s="445"/>
      <c r="CX350" s="445"/>
      <c r="CY350" s="445"/>
      <c r="CZ350" s="445"/>
      <c r="DA350" s="445"/>
      <c r="DB350" s="445"/>
      <c r="DC350" s="445"/>
      <c r="DD350" s="445"/>
      <c r="DE350" s="445"/>
      <c r="DF350" s="445"/>
      <c r="DG350" s="445"/>
      <c r="DH350" s="445"/>
      <c r="DI350" s="445"/>
      <c r="DJ350" s="445"/>
      <c r="DK350" s="445"/>
      <c r="DL350" s="445"/>
      <c r="DM350" s="445"/>
      <c r="DN350" s="445"/>
      <c r="DO350" s="445"/>
      <c r="DP350" s="445"/>
      <c r="DQ350" s="445"/>
      <c r="DR350" s="445"/>
      <c r="DS350" s="445"/>
      <c r="DT350" s="445"/>
      <c r="DU350" s="445"/>
      <c r="DV350" s="445"/>
      <c r="DW350" s="445"/>
      <c r="DX350" s="445"/>
      <c r="DY350" s="445"/>
      <c r="DZ350" s="445"/>
      <c r="EA350" s="445"/>
      <c r="EB350" s="445"/>
      <c r="EC350" s="445"/>
      <c r="ED350" s="445"/>
      <c r="EE350" s="445"/>
      <c r="EF350" s="445"/>
      <c r="EG350" s="445"/>
      <c r="EH350" s="445"/>
      <c r="EI350" s="445"/>
      <c r="EJ350" s="445"/>
      <c r="EK350" s="445"/>
      <c r="EL350" s="445"/>
      <c r="EM350" s="445"/>
      <c r="EN350" s="445"/>
      <c r="EO350" s="445"/>
      <c r="EP350" s="445"/>
      <c r="EQ350" s="445"/>
      <c r="ER350" s="445"/>
      <c r="ES350" s="445"/>
      <c r="ET350" s="445"/>
      <c r="EU350" s="445"/>
      <c r="EV350" s="445"/>
      <c r="EW350" s="445"/>
      <c r="EX350" s="445"/>
      <c r="EY350" s="445"/>
      <c r="EZ350" s="445"/>
      <c r="FA350" s="445"/>
      <c r="FB350" s="445"/>
    </row>
    <row r="351" spans="1:158" s="463" customFormat="1" ht="55.2" hidden="1" customHeight="1">
      <c r="A351" s="659"/>
      <c r="B351" s="520"/>
      <c r="C351" s="520"/>
      <c r="D351" s="519"/>
      <c r="E351" s="520"/>
      <c r="F351" s="520"/>
      <c r="G351" s="520"/>
      <c r="H351" s="520"/>
      <c r="I351" s="520"/>
      <c r="J351" s="520"/>
      <c r="K351" s="520"/>
      <c r="L351" s="520"/>
      <c r="M351" s="520"/>
      <c r="N351" s="520"/>
      <c r="O351" s="520"/>
      <c r="P351" s="520"/>
      <c r="Q351" s="520"/>
      <c r="R351" s="520"/>
      <c r="S351" s="520"/>
      <c r="T351" s="520"/>
      <c r="U351" s="520"/>
      <c r="V351" s="520"/>
      <c r="W351" s="520"/>
      <c r="X351" s="520"/>
      <c r="Y351" s="520"/>
      <c r="Z351" s="520"/>
      <c r="AA351" s="520"/>
      <c r="AB351" s="520"/>
      <c r="AC351" s="520"/>
      <c r="AD351" s="432"/>
      <c r="AE351" s="431"/>
      <c r="AF351" s="433"/>
      <c r="AG351" s="557" t="str">
        <f t="shared" si="151"/>
        <v/>
      </c>
      <c r="AH351" s="558" t="str">
        <f t="shared" si="152"/>
        <v/>
      </c>
      <c r="AI351" s="558" t="str">
        <f t="shared" si="153"/>
        <v/>
      </c>
      <c r="AJ351" s="558" t="str">
        <f t="shared" si="154"/>
        <v/>
      </c>
      <c r="AK351" s="558" t="str">
        <f t="shared" si="155"/>
        <v/>
      </c>
      <c r="AL351" s="558" t="str">
        <f t="shared" si="156"/>
        <v/>
      </c>
      <c r="AM351" s="558" t="str">
        <f t="shared" si="157"/>
        <v/>
      </c>
      <c r="AN351" s="558" t="str">
        <f t="shared" si="158"/>
        <v/>
      </c>
      <c r="AO351" s="557" t="str">
        <f t="shared" si="159"/>
        <v/>
      </c>
      <c r="AP351" s="557" t="str">
        <f t="shared" si="160"/>
        <v/>
      </c>
      <c r="AQ351" s="445"/>
      <c r="AR351" s="559" t="str">
        <f t="shared" si="161"/>
        <v/>
      </c>
      <c r="AS351" s="560" t="str">
        <f t="shared" si="146"/>
        <v/>
      </c>
      <c r="AT351" s="561" t="str">
        <f t="shared" si="162"/>
        <v/>
      </c>
      <c r="AU351" s="561" t="str">
        <f t="shared" si="163"/>
        <v/>
      </c>
      <c r="AV351" s="444"/>
      <c r="AW351" s="558" t="str">
        <f t="shared" si="168"/>
        <v/>
      </c>
      <c r="AX351" s="557" t="str">
        <f t="shared" si="169"/>
        <v/>
      </c>
      <c r="AY351" s="557" t="str">
        <f t="shared" si="170"/>
        <v/>
      </c>
      <c r="AZ351" s="444"/>
      <c r="BA351" s="562" t="str">
        <f t="shared" si="173"/>
        <v/>
      </c>
      <c r="BB351" s="445"/>
      <c r="BC351" s="563" t="str">
        <f t="shared" si="174"/>
        <v/>
      </c>
      <c r="BD351" s="563" t="str">
        <f t="shared" si="174"/>
        <v/>
      </c>
      <c r="BE351" s="563" t="str">
        <f t="shared" si="174"/>
        <v/>
      </c>
      <c r="BF351" s="563" t="str">
        <f t="shared" si="174"/>
        <v/>
      </c>
      <c r="BG351" s="563" t="str">
        <f t="shared" si="174"/>
        <v/>
      </c>
      <c r="BH351" s="563" t="str">
        <f t="shared" si="174"/>
        <v/>
      </c>
      <c r="BI351" s="563" t="str">
        <f t="shared" si="174"/>
        <v/>
      </c>
      <c r="BJ351" s="563" t="str">
        <f t="shared" si="174"/>
        <v/>
      </c>
      <c r="BK351" s="563" t="str">
        <f t="shared" si="174"/>
        <v/>
      </c>
      <c r="BL351" s="563" t="str">
        <f t="shared" si="174"/>
        <v/>
      </c>
      <c r="BM351" s="563" t="str">
        <f t="shared" si="174"/>
        <v/>
      </c>
      <c r="BN351" s="563" t="str">
        <f t="shared" si="171"/>
        <v/>
      </c>
      <c r="BO351" s="563" t="str">
        <f t="shared" si="171"/>
        <v/>
      </c>
      <c r="BP351" s="563" t="str">
        <f t="shared" si="171"/>
        <v/>
      </c>
      <c r="BQ351" s="563" t="str">
        <f t="shared" si="164"/>
        <v/>
      </c>
      <c r="BR351" s="563" t="str">
        <f t="shared" si="164"/>
        <v/>
      </c>
      <c r="BS351" s="563" t="str">
        <f t="shared" si="164"/>
        <v/>
      </c>
      <c r="BT351" s="563" t="str">
        <f t="shared" si="164"/>
        <v/>
      </c>
      <c r="BU351" s="563" t="str">
        <f t="shared" si="165"/>
        <v/>
      </c>
      <c r="BV351" s="563" t="str">
        <f t="shared" si="165"/>
        <v/>
      </c>
      <c r="BW351" s="563" t="str">
        <f t="shared" si="165"/>
        <v/>
      </c>
      <c r="BX351" s="563" t="str">
        <f t="shared" si="165"/>
        <v/>
      </c>
      <c r="BY351" s="563" t="str">
        <f t="shared" si="166"/>
        <v/>
      </c>
      <c r="BZ351" s="563" t="str">
        <f t="shared" si="166"/>
        <v/>
      </c>
      <c r="CA351" s="563" t="str">
        <f t="shared" si="166"/>
        <v/>
      </c>
      <c r="CB351" s="563" t="str">
        <f t="shared" si="166"/>
        <v/>
      </c>
      <c r="CC351" s="563" t="str">
        <f t="shared" si="167"/>
        <v/>
      </c>
      <c r="CD351" s="563" t="str">
        <f t="shared" si="167"/>
        <v/>
      </c>
      <c r="CE351" s="563" t="str">
        <f t="shared" si="167"/>
        <v/>
      </c>
      <c r="CF351" s="563" t="str">
        <f t="shared" si="167"/>
        <v/>
      </c>
      <c r="CG351" s="563" t="str">
        <f t="shared" si="174"/>
        <v/>
      </c>
      <c r="CH351" s="445"/>
      <c r="CI351" s="563" t="str">
        <f t="shared" si="148"/>
        <v/>
      </c>
      <c r="CJ351" s="563" t="str">
        <f t="shared" si="149"/>
        <v/>
      </c>
      <c r="CK351" s="563" t="str">
        <f t="shared" si="149"/>
        <v/>
      </c>
      <c r="CL351" s="563" t="str">
        <f t="shared" si="149"/>
        <v xml:space="preserve">
</v>
      </c>
      <c r="CM351" s="563" t="str">
        <f t="shared" si="149"/>
        <v xml:space="preserve">
</v>
      </c>
      <c r="CN351" s="563" t="str">
        <f t="shared" si="149"/>
        <v xml:space="preserve">
</v>
      </c>
      <c r="CO351" s="444"/>
      <c r="CP351" s="444"/>
      <c r="CQ351" s="444"/>
      <c r="CR351" s="444"/>
      <c r="CS351" s="444"/>
      <c r="CT351" s="444"/>
      <c r="CU351" s="444"/>
      <c r="CV351" s="444"/>
      <c r="CW351" s="444"/>
      <c r="CX351" s="444"/>
      <c r="CY351" s="444"/>
      <c r="CZ351" s="444"/>
      <c r="DA351" s="444"/>
      <c r="DB351" s="444"/>
      <c r="DC351" s="444"/>
      <c r="DD351" s="444"/>
      <c r="DE351" s="444"/>
      <c r="DF351" s="444"/>
      <c r="DG351" s="444"/>
      <c r="DH351" s="444"/>
      <c r="DI351" s="444"/>
      <c r="DJ351" s="444"/>
      <c r="DK351" s="444"/>
      <c r="DL351" s="444"/>
      <c r="DM351" s="444"/>
      <c r="DN351" s="444"/>
      <c r="DO351" s="444"/>
      <c r="DP351" s="444"/>
      <c r="DQ351" s="444"/>
      <c r="DR351" s="444"/>
      <c r="DS351" s="444"/>
      <c r="DT351" s="444"/>
      <c r="DU351" s="444"/>
      <c r="DV351" s="444"/>
      <c r="DW351" s="444"/>
      <c r="DX351" s="444"/>
      <c r="DY351" s="444"/>
      <c r="DZ351" s="444"/>
      <c r="EA351" s="444"/>
      <c r="EB351" s="444"/>
      <c r="EC351" s="444"/>
      <c r="ED351" s="444"/>
      <c r="EE351" s="444"/>
      <c r="EF351" s="444"/>
      <c r="EG351" s="444"/>
      <c r="EH351" s="444"/>
      <c r="EI351" s="444"/>
      <c r="EJ351" s="444"/>
      <c r="EK351" s="444"/>
      <c r="EL351" s="444"/>
      <c r="EM351" s="444"/>
      <c r="EN351" s="444"/>
      <c r="EO351" s="444"/>
      <c r="EP351" s="444"/>
      <c r="EQ351" s="444"/>
      <c r="ER351" s="444"/>
      <c r="ES351" s="444"/>
      <c r="ET351" s="444"/>
      <c r="EU351" s="444"/>
      <c r="EV351" s="444"/>
      <c r="EW351" s="444"/>
      <c r="EX351" s="444"/>
      <c r="EY351" s="444"/>
      <c r="EZ351" s="444"/>
      <c r="FA351" s="444"/>
      <c r="FB351" s="444"/>
    </row>
    <row r="352" spans="1:158" s="463" customFormat="1" ht="55.2" hidden="1" customHeight="1">
      <c r="A352" s="659"/>
      <c r="B352" s="520"/>
      <c r="C352" s="520"/>
      <c r="D352" s="519"/>
      <c r="E352" s="520"/>
      <c r="F352" s="520"/>
      <c r="G352" s="520"/>
      <c r="H352" s="520"/>
      <c r="I352" s="520"/>
      <c r="J352" s="520"/>
      <c r="K352" s="520"/>
      <c r="L352" s="520"/>
      <c r="M352" s="520"/>
      <c r="N352" s="520"/>
      <c r="O352" s="520"/>
      <c r="P352" s="520"/>
      <c r="Q352" s="520"/>
      <c r="R352" s="520"/>
      <c r="S352" s="520"/>
      <c r="T352" s="520"/>
      <c r="U352" s="520"/>
      <c r="V352" s="520"/>
      <c r="W352" s="520"/>
      <c r="X352" s="520"/>
      <c r="Y352" s="520"/>
      <c r="Z352" s="520"/>
      <c r="AA352" s="520"/>
      <c r="AB352" s="520"/>
      <c r="AC352" s="520"/>
      <c r="AD352" s="432"/>
      <c r="AE352" s="431"/>
      <c r="AF352" s="433"/>
      <c r="AG352" s="557" t="str">
        <f t="shared" si="151"/>
        <v/>
      </c>
      <c r="AH352" s="558" t="str">
        <f t="shared" si="152"/>
        <v/>
      </c>
      <c r="AI352" s="558" t="str">
        <f t="shared" si="153"/>
        <v/>
      </c>
      <c r="AJ352" s="558" t="str">
        <f t="shared" si="154"/>
        <v/>
      </c>
      <c r="AK352" s="558" t="str">
        <f t="shared" si="155"/>
        <v/>
      </c>
      <c r="AL352" s="558" t="str">
        <f t="shared" si="156"/>
        <v/>
      </c>
      <c r="AM352" s="558" t="str">
        <f t="shared" si="157"/>
        <v/>
      </c>
      <c r="AN352" s="558" t="str">
        <f t="shared" si="158"/>
        <v/>
      </c>
      <c r="AO352" s="557" t="str">
        <f t="shared" si="159"/>
        <v/>
      </c>
      <c r="AP352" s="557" t="str">
        <f t="shared" si="160"/>
        <v/>
      </c>
      <c r="AQ352" s="445"/>
      <c r="AR352" s="559" t="str">
        <f t="shared" si="161"/>
        <v/>
      </c>
      <c r="AS352" s="560" t="str">
        <f t="shared" si="146"/>
        <v/>
      </c>
      <c r="AT352" s="561" t="str">
        <f t="shared" si="162"/>
        <v/>
      </c>
      <c r="AU352" s="561" t="str">
        <f t="shared" si="163"/>
        <v/>
      </c>
      <c r="AV352" s="444"/>
      <c r="AW352" s="558" t="str">
        <f t="shared" si="168"/>
        <v/>
      </c>
      <c r="AX352" s="557" t="str">
        <f t="shared" si="169"/>
        <v/>
      </c>
      <c r="AY352" s="557" t="str">
        <f t="shared" si="170"/>
        <v/>
      </c>
      <c r="AZ352" s="444"/>
      <c r="BA352" s="562" t="str">
        <f t="shared" si="173"/>
        <v/>
      </c>
      <c r="BB352" s="445"/>
      <c r="BC352" s="563" t="str">
        <f t="shared" si="174"/>
        <v/>
      </c>
      <c r="BD352" s="563" t="str">
        <f t="shared" si="174"/>
        <v/>
      </c>
      <c r="BE352" s="563" t="str">
        <f t="shared" si="174"/>
        <v/>
      </c>
      <c r="BF352" s="563" t="str">
        <f t="shared" si="174"/>
        <v/>
      </c>
      <c r="BG352" s="563" t="str">
        <f t="shared" si="174"/>
        <v/>
      </c>
      <c r="BH352" s="563" t="str">
        <f t="shared" si="174"/>
        <v/>
      </c>
      <c r="BI352" s="563" t="str">
        <f t="shared" si="174"/>
        <v/>
      </c>
      <c r="BJ352" s="563" t="str">
        <f t="shared" si="174"/>
        <v/>
      </c>
      <c r="BK352" s="563" t="str">
        <f t="shared" si="174"/>
        <v/>
      </c>
      <c r="BL352" s="563" t="str">
        <f t="shared" si="174"/>
        <v/>
      </c>
      <c r="BM352" s="563" t="str">
        <f t="shared" si="174"/>
        <v/>
      </c>
      <c r="BN352" s="563" t="str">
        <f t="shared" si="171"/>
        <v/>
      </c>
      <c r="BO352" s="563" t="str">
        <f t="shared" si="171"/>
        <v/>
      </c>
      <c r="BP352" s="563" t="str">
        <f t="shared" si="171"/>
        <v/>
      </c>
      <c r="BQ352" s="563" t="str">
        <f t="shared" si="164"/>
        <v/>
      </c>
      <c r="BR352" s="563" t="str">
        <f t="shared" si="164"/>
        <v/>
      </c>
      <c r="BS352" s="563" t="str">
        <f t="shared" si="164"/>
        <v/>
      </c>
      <c r="BT352" s="563" t="str">
        <f t="shared" si="164"/>
        <v/>
      </c>
      <c r="BU352" s="563" t="str">
        <f t="shared" si="165"/>
        <v/>
      </c>
      <c r="BV352" s="563" t="str">
        <f t="shared" si="165"/>
        <v/>
      </c>
      <c r="BW352" s="563" t="str">
        <f t="shared" si="165"/>
        <v/>
      </c>
      <c r="BX352" s="563" t="str">
        <f t="shared" si="165"/>
        <v/>
      </c>
      <c r="BY352" s="563" t="str">
        <f t="shared" si="166"/>
        <v/>
      </c>
      <c r="BZ352" s="563" t="str">
        <f t="shared" si="166"/>
        <v/>
      </c>
      <c r="CA352" s="563" t="str">
        <f t="shared" si="166"/>
        <v/>
      </c>
      <c r="CB352" s="563" t="str">
        <f t="shared" si="166"/>
        <v/>
      </c>
      <c r="CC352" s="563" t="str">
        <f t="shared" si="167"/>
        <v/>
      </c>
      <c r="CD352" s="563" t="str">
        <f t="shared" si="167"/>
        <v/>
      </c>
      <c r="CE352" s="563" t="str">
        <f t="shared" si="167"/>
        <v/>
      </c>
      <c r="CF352" s="563" t="str">
        <f t="shared" si="167"/>
        <v/>
      </c>
      <c r="CG352" s="563" t="str">
        <f t="shared" si="174"/>
        <v/>
      </c>
      <c r="CH352" s="445"/>
      <c r="CI352" s="563" t="str">
        <f t="shared" si="148"/>
        <v/>
      </c>
      <c r="CJ352" s="563" t="str">
        <f t="shared" si="149"/>
        <v/>
      </c>
      <c r="CK352" s="563" t="str">
        <f t="shared" si="149"/>
        <v/>
      </c>
      <c r="CL352" s="563" t="str">
        <f t="shared" si="149"/>
        <v xml:space="preserve">
</v>
      </c>
      <c r="CM352" s="563" t="str">
        <f t="shared" si="149"/>
        <v xml:space="preserve">
</v>
      </c>
      <c r="CN352" s="563" t="str">
        <f t="shared" si="149"/>
        <v xml:space="preserve">
</v>
      </c>
      <c r="CO352" s="444"/>
      <c r="CP352" s="444"/>
      <c r="CQ352" s="444"/>
      <c r="CR352" s="444"/>
      <c r="CS352" s="444"/>
      <c r="CT352" s="444"/>
      <c r="CU352" s="444"/>
      <c r="CV352" s="444"/>
      <c r="CW352" s="444"/>
      <c r="CX352" s="444"/>
      <c r="CY352" s="444"/>
      <c r="CZ352" s="444"/>
      <c r="DA352" s="444"/>
      <c r="DB352" s="444"/>
      <c r="DC352" s="444"/>
      <c r="DD352" s="444"/>
      <c r="DE352" s="444"/>
      <c r="DF352" s="444"/>
      <c r="DG352" s="444"/>
      <c r="DH352" s="444"/>
      <c r="DI352" s="444"/>
      <c r="DJ352" s="444"/>
      <c r="DK352" s="444"/>
      <c r="DL352" s="444"/>
      <c r="DM352" s="444"/>
      <c r="DN352" s="444"/>
      <c r="DO352" s="444"/>
      <c r="DP352" s="444"/>
      <c r="DQ352" s="444"/>
      <c r="DR352" s="444"/>
      <c r="DS352" s="444"/>
      <c r="DT352" s="444"/>
      <c r="DU352" s="444"/>
      <c r="DV352" s="444"/>
      <c r="DW352" s="444"/>
      <c r="DX352" s="444"/>
      <c r="DY352" s="444"/>
      <c r="DZ352" s="444"/>
      <c r="EA352" s="444"/>
      <c r="EB352" s="444"/>
      <c r="EC352" s="444"/>
      <c r="ED352" s="444"/>
      <c r="EE352" s="444"/>
      <c r="EF352" s="444"/>
      <c r="EG352" s="444"/>
      <c r="EH352" s="444"/>
      <c r="EI352" s="444"/>
      <c r="EJ352" s="444"/>
      <c r="EK352" s="444"/>
      <c r="EL352" s="444"/>
      <c r="EM352" s="444"/>
      <c r="EN352" s="444"/>
      <c r="EO352" s="444"/>
      <c r="EP352" s="444"/>
      <c r="EQ352" s="444"/>
      <c r="ER352" s="444"/>
      <c r="ES352" s="444"/>
      <c r="ET352" s="444"/>
      <c r="EU352" s="444"/>
      <c r="EV352" s="444"/>
      <c r="EW352" s="444"/>
      <c r="EX352" s="444"/>
      <c r="EY352" s="444"/>
      <c r="EZ352" s="444"/>
      <c r="FA352" s="444"/>
      <c r="FB352" s="444"/>
    </row>
    <row r="353" spans="1:158" s="434" customFormat="1" ht="55.2" hidden="1" customHeight="1">
      <c r="A353" s="659"/>
      <c r="B353" s="520"/>
      <c r="C353" s="520"/>
      <c r="D353" s="519"/>
      <c r="E353" s="520"/>
      <c r="F353" s="520"/>
      <c r="G353" s="520"/>
      <c r="H353" s="520"/>
      <c r="I353" s="520"/>
      <c r="J353" s="520"/>
      <c r="K353" s="520"/>
      <c r="L353" s="520"/>
      <c r="M353" s="520"/>
      <c r="N353" s="520"/>
      <c r="O353" s="520"/>
      <c r="P353" s="520"/>
      <c r="Q353" s="520"/>
      <c r="R353" s="520"/>
      <c r="S353" s="520"/>
      <c r="T353" s="520"/>
      <c r="U353" s="520"/>
      <c r="V353" s="520"/>
      <c r="W353" s="520"/>
      <c r="X353" s="520"/>
      <c r="Y353" s="520"/>
      <c r="Z353" s="520"/>
      <c r="AA353" s="520"/>
      <c r="AB353" s="520"/>
      <c r="AC353" s="520"/>
      <c r="AD353" s="432"/>
      <c r="AE353" s="431"/>
      <c r="AF353" s="433"/>
      <c r="AG353" s="557" t="str">
        <f t="shared" si="151"/>
        <v/>
      </c>
      <c r="AH353" s="558" t="str">
        <f t="shared" si="152"/>
        <v/>
      </c>
      <c r="AI353" s="558" t="str">
        <f t="shared" si="153"/>
        <v/>
      </c>
      <c r="AJ353" s="558" t="str">
        <f t="shared" si="154"/>
        <v/>
      </c>
      <c r="AK353" s="558" t="str">
        <f t="shared" si="155"/>
        <v/>
      </c>
      <c r="AL353" s="558" t="str">
        <f t="shared" si="156"/>
        <v/>
      </c>
      <c r="AM353" s="558" t="str">
        <f t="shared" si="157"/>
        <v/>
      </c>
      <c r="AN353" s="558" t="str">
        <f t="shared" si="158"/>
        <v/>
      </c>
      <c r="AO353" s="557" t="str">
        <f t="shared" si="159"/>
        <v/>
      </c>
      <c r="AP353" s="557" t="str">
        <f t="shared" si="160"/>
        <v/>
      </c>
      <c r="AQ353" s="445"/>
      <c r="AR353" s="559" t="str">
        <f t="shared" si="161"/>
        <v/>
      </c>
      <c r="AS353" s="560" t="str">
        <f t="shared" ref="AS353:AS416" si="175">IF(K353="","",IF(K353="Did not specify","Did not specify",IF(K353="External Services",IF(AP353&lt;=19,"External Services"&amp;"-"&amp;"19 or Lower",IF(AND(AP353&gt;=20,AP353&lt;=34),"External Services"&amp;"-"&amp;"20 to 34",IF(AND(AP353&gt;=35,AP353&lt;=49),"External Services"&amp;"-"&amp;"35 to 49",IF(AND(AP353&gt;=50,AP353&lt;=64),"External Services"&amp;"-"&amp;"50 to 64",IF(AND(AP353&gt;=65,AP353&lt;=100),"External Services"&amp;"-"&amp;"65 or higher","External Services-Did not Specify"))))),IF(AP353&lt;=19,"Internal Services"&amp;"-"&amp;"19 or Lower",IF(AND(AP353&gt;=20,AP353&lt;=34),"Internal Services"&amp;"-"&amp;"20 to 34",IF(AND(AP353&gt;=35,AP353&lt;=49),"Internal Services"&amp;"-"&amp;"35 to 49",IF(AND(AP353&gt;=50,AP353&lt;=64),"Internal Services"&amp;"-"&amp;"50 to 64",IF(AND(AP353&gt;=65,AP353&lt;=100),"Internal Services"&amp;"-"&amp;"65 or higher","Internal Services-Did not Specify"))))))))</f>
        <v/>
      </c>
      <c r="AT353" s="561" t="str">
        <f t="shared" si="162"/>
        <v/>
      </c>
      <c r="AU353" s="561" t="str">
        <f t="shared" si="163"/>
        <v/>
      </c>
      <c r="AV353" s="444"/>
      <c r="AW353" s="558" t="str">
        <f t="shared" si="168"/>
        <v/>
      </c>
      <c r="AX353" s="557" t="str">
        <f t="shared" si="169"/>
        <v/>
      </c>
      <c r="AY353" s="557" t="str">
        <f t="shared" si="170"/>
        <v/>
      </c>
      <c r="AZ353" s="444"/>
      <c r="BA353" s="562" t="str">
        <f t="shared" si="173"/>
        <v/>
      </c>
      <c r="BB353" s="445"/>
      <c r="BC353" s="563" t="str">
        <f t="shared" si="174"/>
        <v/>
      </c>
      <c r="BD353" s="563" t="str">
        <f t="shared" si="174"/>
        <v/>
      </c>
      <c r="BE353" s="563" t="str">
        <f t="shared" si="174"/>
        <v/>
      </c>
      <c r="BF353" s="563" t="str">
        <f t="shared" si="174"/>
        <v/>
      </c>
      <c r="BG353" s="563" t="str">
        <f t="shared" si="174"/>
        <v/>
      </c>
      <c r="BH353" s="563" t="str">
        <f t="shared" si="174"/>
        <v/>
      </c>
      <c r="BI353" s="563" t="str">
        <f t="shared" si="174"/>
        <v/>
      </c>
      <c r="BJ353" s="563" t="str">
        <f t="shared" si="174"/>
        <v/>
      </c>
      <c r="BK353" s="563" t="str">
        <f t="shared" si="174"/>
        <v/>
      </c>
      <c r="BL353" s="563" t="str">
        <f t="shared" si="174"/>
        <v/>
      </c>
      <c r="BM353" s="563" t="str">
        <f t="shared" si="174"/>
        <v/>
      </c>
      <c r="BN353" s="563" t="str">
        <f t="shared" si="171"/>
        <v/>
      </c>
      <c r="BO353" s="563" t="str">
        <f t="shared" si="171"/>
        <v/>
      </c>
      <c r="BP353" s="563" t="str">
        <f t="shared" si="171"/>
        <v/>
      </c>
      <c r="BQ353" s="563" t="str">
        <f t="shared" si="164"/>
        <v/>
      </c>
      <c r="BR353" s="563" t="str">
        <f t="shared" si="164"/>
        <v/>
      </c>
      <c r="BS353" s="563" t="str">
        <f t="shared" si="164"/>
        <v/>
      </c>
      <c r="BT353" s="563" t="str">
        <f t="shared" si="164"/>
        <v/>
      </c>
      <c r="BU353" s="563" t="str">
        <f t="shared" si="165"/>
        <v/>
      </c>
      <c r="BV353" s="563" t="str">
        <f t="shared" si="165"/>
        <v/>
      </c>
      <c r="BW353" s="563" t="str">
        <f t="shared" si="165"/>
        <v/>
      </c>
      <c r="BX353" s="563" t="str">
        <f t="shared" si="165"/>
        <v/>
      </c>
      <c r="BY353" s="563" t="str">
        <f t="shared" si="166"/>
        <v/>
      </c>
      <c r="BZ353" s="563" t="str">
        <f t="shared" si="166"/>
        <v/>
      </c>
      <c r="CA353" s="563" t="str">
        <f t="shared" si="166"/>
        <v/>
      </c>
      <c r="CB353" s="563" t="str">
        <f t="shared" si="166"/>
        <v/>
      </c>
      <c r="CC353" s="563" t="str">
        <f t="shared" si="167"/>
        <v/>
      </c>
      <c r="CD353" s="563" t="str">
        <f t="shared" si="167"/>
        <v/>
      </c>
      <c r="CE353" s="563" t="str">
        <f t="shared" si="167"/>
        <v/>
      </c>
      <c r="CF353" s="563" t="str">
        <f t="shared" si="167"/>
        <v/>
      </c>
      <c r="CG353" s="563" t="str">
        <f t="shared" si="174"/>
        <v/>
      </c>
      <c r="CH353" s="445"/>
      <c r="CI353" s="563" t="str">
        <f t="shared" si="148"/>
        <v/>
      </c>
      <c r="CJ353" s="563" t="str">
        <f t="shared" si="149"/>
        <v/>
      </c>
      <c r="CK353" s="563" t="str">
        <f t="shared" si="149"/>
        <v/>
      </c>
      <c r="CL353" s="563" t="str">
        <f t="shared" si="149"/>
        <v xml:space="preserve">
</v>
      </c>
      <c r="CM353" s="563" t="str">
        <f t="shared" si="149"/>
        <v xml:space="preserve">
</v>
      </c>
      <c r="CN353" s="563" t="str">
        <f t="shared" si="149"/>
        <v xml:space="preserve">
</v>
      </c>
      <c r="CO353" s="445"/>
      <c r="CP353" s="445"/>
      <c r="CQ353" s="445"/>
      <c r="CR353" s="445"/>
      <c r="CS353" s="445"/>
      <c r="CT353" s="445"/>
      <c r="CU353" s="445"/>
      <c r="CV353" s="445"/>
      <c r="CW353" s="445"/>
      <c r="CX353" s="445"/>
      <c r="CY353" s="445"/>
      <c r="CZ353" s="445"/>
      <c r="DA353" s="445"/>
      <c r="DB353" s="445"/>
      <c r="DC353" s="445"/>
      <c r="DD353" s="445"/>
      <c r="DE353" s="445"/>
      <c r="DF353" s="445"/>
      <c r="DG353" s="445"/>
      <c r="DH353" s="445"/>
      <c r="DI353" s="445"/>
      <c r="DJ353" s="445"/>
      <c r="DK353" s="445"/>
      <c r="DL353" s="445"/>
      <c r="DM353" s="445"/>
      <c r="DN353" s="445"/>
      <c r="DO353" s="445"/>
      <c r="DP353" s="445"/>
      <c r="DQ353" s="445"/>
      <c r="DR353" s="445"/>
      <c r="DS353" s="445"/>
      <c r="DT353" s="445"/>
      <c r="DU353" s="445"/>
      <c r="DV353" s="445"/>
      <c r="DW353" s="445"/>
      <c r="DX353" s="445"/>
      <c r="DY353" s="445"/>
      <c r="DZ353" s="445"/>
      <c r="EA353" s="445"/>
      <c r="EB353" s="445"/>
      <c r="EC353" s="445"/>
      <c r="ED353" s="445"/>
      <c r="EE353" s="445"/>
      <c r="EF353" s="445"/>
      <c r="EG353" s="445"/>
      <c r="EH353" s="445"/>
      <c r="EI353" s="445"/>
      <c r="EJ353" s="445"/>
      <c r="EK353" s="445"/>
      <c r="EL353" s="445"/>
      <c r="EM353" s="445"/>
      <c r="EN353" s="445"/>
      <c r="EO353" s="445"/>
      <c r="EP353" s="445"/>
      <c r="EQ353" s="445"/>
      <c r="ER353" s="445"/>
      <c r="ES353" s="445"/>
      <c r="ET353" s="445"/>
      <c r="EU353" s="445"/>
      <c r="EV353" s="445"/>
      <c r="EW353" s="445"/>
      <c r="EX353" s="445"/>
      <c r="EY353" s="445"/>
      <c r="EZ353" s="445"/>
      <c r="FA353" s="445"/>
      <c r="FB353" s="445"/>
    </row>
    <row r="354" spans="1:158" s="434" customFormat="1" ht="55.2" hidden="1" customHeight="1">
      <c r="A354" s="659"/>
      <c r="B354" s="520"/>
      <c r="C354" s="520"/>
      <c r="D354" s="519"/>
      <c r="E354" s="520"/>
      <c r="F354" s="520"/>
      <c r="G354" s="520"/>
      <c r="H354" s="520"/>
      <c r="I354" s="520"/>
      <c r="J354" s="520"/>
      <c r="K354" s="520"/>
      <c r="L354" s="520"/>
      <c r="M354" s="520"/>
      <c r="N354" s="520"/>
      <c r="O354" s="520"/>
      <c r="P354" s="520"/>
      <c r="Q354" s="520"/>
      <c r="R354" s="520"/>
      <c r="S354" s="520"/>
      <c r="T354" s="520"/>
      <c r="U354" s="520"/>
      <c r="V354" s="520"/>
      <c r="W354" s="520"/>
      <c r="X354" s="520"/>
      <c r="Y354" s="520"/>
      <c r="Z354" s="520"/>
      <c r="AA354" s="520"/>
      <c r="AB354" s="520"/>
      <c r="AC354" s="520"/>
      <c r="AD354" s="432"/>
      <c r="AE354" s="431"/>
      <c r="AF354" s="433"/>
      <c r="AG354" s="557" t="str">
        <f t="shared" si="151"/>
        <v/>
      </c>
      <c r="AH354" s="558" t="str">
        <f t="shared" si="152"/>
        <v/>
      </c>
      <c r="AI354" s="558" t="str">
        <f t="shared" si="153"/>
        <v/>
      </c>
      <c r="AJ354" s="558" t="str">
        <f t="shared" si="154"/>
        <v/>
      </c>
      <c r="AK354" s="558" t="str">
        <f t="shared" si="155"/>
        <v/>
      </c>
      <c r="AL354" s="558" t="str">
        <f t="shared" si="156"/>
        <v/>
      </c>
      <c r="AM354" s="558" t="str">
        <f t="shared" si="157"/>
        <v/>
      </c>
      <c r="AN354" s="558" t="str">
        <f t="shared" si="158"/>
        <v/>
      </c>
      <c r="AO354" s="557" t="str">
        <f t="shared" si="159"/>
        <v/>
      </c>
      <c r="AP354" s="557" t="str">
        <f t="shared" si="160"/>
        <v/>
      </c>
      <c r="AQ354" s="445"/>
      <c r="AR354" s="559" t="str">
        <f t="shared" si="161"/>
        <v/>
      </c>
      <c r="AS354" s="560" t="str">
        <f t="shared" si="175"/>
        <v/>
      </c>
      <c r="AT354" s="561" t="str">
        <f t="shared" si="162"/>
        <v/>
      </c>
      <c r="AU354" s="561" t="str">
        <f t="shared" si="163"/>
        <v/>
      </c>
      <c r="AV354" s="444"/>
      <c r="AW354" s="558" t="str">
        <f t="shared" si="168"/>
        <v/>
      </c>
      <c r="AX354" s="557" t="str">
        <f t="shared" si="169"/>
        <v/>
      </c>
      <c r="AY354" s="557" t="str">
        <f t="shared" si="170"/>
        <v/>
      </c>
      <c r="AZ354" s="444"/>
      <c r="BA354" s="562" t="str">
        <f t="shared" si="173"/>
        <v/>
      </c>
      <c r="BB354" s="445"/>
      <c r="BC354" s="563" t="str">
        <f t="shared" si="174"/>
        <v/>
      </c>
      <c r="BD354" s="563" t="str">
        <f t="shared" si="174"/>
        <v/>
      </c>
      <c r="BE354" s="563" t="str">
        <f t="shared" si="174"/>
        <v/>
      </c>
      <c r="BF354" s="563" t="str">
        <f t="shared" si="174"/>
        <v/>
      </c>
      <c r="BG354" s="563" t="str">
        <f t="shared" si="174"/>
        <v/>
      </c>
      <c r="BH354" s="563" t="str">
        <f t="shared" si="174"/>
        <v/>
      </c>
      <c r="BI354" s="563" t="str">
        <f t="shared" si="174"/>
        <v/>
      </c>
      <c r="BJ354" s="563" t="str">
        <f t="shared" si="174"/>
        <v/>
      </c>
      <c r="BK354" s="563" t="str">
        <f t="shared" si="174"/>
        <v/>
      </c>
      <c r="BL354" s="563" t="str">
        <f t="shared" si="174"/>
        <v/>
      </c>
      <c r="BM354" s="563" t="str">
        <f t="shared" si="174"/>
        <v/>
      </c>
      <c r="BN354" s="563" t="str">
        <f t="shared" si="171"/>
        <v/>
      </c>
      <c r="BO354" s="563" t="str">
        <f t="shared" si="171"/>
        <v/>
      </c>
      <c r="BP354" s="563" t="str">
        <f t="shared" si="171"/>
        <v/>
      </c>
      <c r="BQ354" s="563" t="str">
        <f t="shared" si="164"/>
        <v/>
      </c>
      <c r="BR354" s="563" t="str">
        <f t="shared" si="164"/>
        <v/>
      </c>
      <c r="BS354" s="563" t="str">
        <f t="shared" si="164"/>
        <v/>
      </c>
      <c r="BT354" s="563" t="str">
        <f t="shared" si="164"/>
        <v/>
      </c>
      <c r="BU354" s="563" t="str">
        <f t="shared" si="165"/>
        <v/>
      </c>
      <c r="BV354" s="563" t="str">
        <f t="shared" si="165"/>
        <v/>
      </c>
      <c r="BW354" s="563" t="str">
        <f t="shared" si="165"/>
        <v/>
      </c>
      <c r="BX354" s="563" t="str">
        <f t="shared" si="165"/>
        <v/>
      </c>
      <c r="BY354" s="563" t="str">
        <f t="shared" si="166"/>
        <v/>
      </c>
      <c r="BZ354" s="563" t="str">
        <f t="shared" si="166"/>
        <v/>
      </c>
      <c r="CA354" s="563" t="str">
        <f t="shared" si="166"/>
        <v/>
      </c>
      <c r="CB354" s="563" t="str">
        <f t="shared" si="166"/>
        <v/>
      </c>
      <c r="CC354" s="563" t="str">
        <f t="shared" si="167"/>
        <v/>
      </c>
      <c r="CD354" s="563" t="str">
        <f t="shared" si="167"/>
        <v/>
      </c>
      <c r="CE354" s="563" t="str">
        <f t="shared" si="167"/>
        <v/>
      </c>
      <c r="CF354" s="563" t="str">
        <f t="shared" si="167"/>
        <v/>
      </c>
      <c r="CG354" s="563" t="str">
        <f t="shared" si="174"/>
        <v/>
      </c>
      <c r="CH354" s="445"/>
      <c r="CI354" s="563" t="str">
        <f t="shared" si="148"/>
        <v/>
      </c>
      <c r="CJ354" s="563" t="str">
        <f t="shared" si="149"/>
        <v/>
      </c>
      <c r="CK354" s="563" t="str">
        <f t="shared" si="149"/>
        <v/>
      </c>
      <c r="CL354" s="563" t="str">
        <f t="shared" si="149"/>
        <v xml:space="preserve">
</v>
      </c>
      <c r="CM354" s="563" t="str">
        <f t="shared" si="149"/>
        <v xml:space="preserve">
</v>
      </c>
      <c r="CN354" s="563" t="str">
        <f t="shared" si="149"/>
        <v xml:space="preserve">
</v>
      </c>
      <c r="CO354" s="445"/>
      <c r="CP354" s="445"/>
      <c r="CQ354" s="445"/>
      <c r="CR354" s="445"/>
      <c r="CS354" s="445"/>
      <c r="CT354" s="445"/>
      <c r="CU354" s="445"/>
      <c r="CV354" s="445"/>
      <c r="CW354" s="445"/>
      <c r="CX354" s="445"/>
      <c r="CY354" s="445"/>
      <c r="CZ354" s="445"/>
      <c r="DA354" s="445"/>
      <c r="DB354" s="445"/>
      <c r="DC354" s="445"/>
      <c r="DD354" s="445"/>
      <c r="DE354" s="445"/>
      <c r="DF354" s="445"/>
      <c r="DG354" s="445"/>
      <c r="DH354" s="445"/>
      <c r="DI354" s="445"/>
      <c r="DJ354" s="445"/>
      <c r="DK354" s="445"/>
      <c r="DL354" s="445"/>
      <c r="DM354" s="445"/>
      <c r="DN354" s="445"/>
      <c r="DO354" s="445"/>
      <c r="DP354" s="445"/>
      <c r="DQ354" s="445"/>
      <c r="DR354" s="445"/>
      <c r="DS354" s="445"/>
      <c r="DT354" s="445"/>
      <c r="DU354" s="445"/>
      <c r="DV354" s="445"/>
      <c r="DW354" s="445"/>
      <c r="DX354" s="445"/>
      <c r="DY354" s="445"/>
      <c r="DZ354" s="445"/>
      <c r="EA354" s="445"/>
      <c r="EB354" s="445"/>
      <c r="EC354" s="445"/>
      <c r="ED354" s="445"/>
      <c r="EE354" s="445"/>
      <c r="EF354" s="445"/>
      <c r="EG354" s="445"/>
      <c r="EH354" s="445"/>
      <c r="EI354" s="445"/>
      <c r="EJ354" s="445"/>
      <c r="EK354" s="445"/>
      <c r="EL354" s="445"/>
      <c r="EM354" s="445"/>
      <c r="EN354" s="445"/>
      <c r="EO354" s="445"/>
      <c r="EP354" s="445"/>
      <c r="EQ354" s="445"/>
      <c r="ER354" s="445"/>
      <c r="ES354" s="445"/>
      <c r="ET354" s="445"/>
      <c r="EU354" s="445"/>
      <c r="EV354" s="445"/>
      <c r="EW354" s="445"/>
      <c r="EX354" s="445"/>
      <c r="EY354" s="445"/>
      <c r="EZ354" s="445"/>
      <c r="FA354" s="445"/>
      <c r="FB354" s="445"/>
    </row>
    <row r="355" spans="1:158" s="434" customFormat="1" ht="55.2" hidden="1" customHeight="1">
      <c r="A355" s="659"/>
      <c r="B355" s="520"/>
      <c r="C355" s="520"/>
      <c r="D355" s="519"/>
      <c r="E355" s="520"/>
      <c r="F355" s="520"/>
      <c r="G355" s="520"/>
      <c r="H355" s="520"/>
      <c r="I355" s="520"/>
      <c r="J355" s="520"/>
      <c r="K355" s="520"/>
      <c r="L355" s="520"/>
      <c r="M355" s="520"/>
      <c r="N355" s="520"/>
      <c r="O355" s="520"/>
      <c r="P355" s="520"/>
      <c r="Q355" s="520"/>
      <c r="R355" s="520"/>
      <c r="S355" s="520"/>
      <c r="T355" s="520"/>
      <c r="U355" s="520"/>
      <c r="V355" s="520"/>
      <c r="W355" s="520"/>
      <c r="X355" s="520"/>
      <c r="Y355" s="520"/>
      <c r="Z355" s="520"/>
      <c r="AA355" s="520"/>
      <c r="AB355" s="520"/>
      <c r="AC355" s="520"/>
      <c r="AD355" s="432"/>
      <c r="AE355" s="431"/>
      <c r="AF355" s="433"/>
      <c r="AG355" s="557" t="str">
        <f t="shared" si="151"/>
        <v/>
      </c>
      <c r="AH355" s="558" t="str">
        <f t="shared" si="152"/>
        <v/>
      </c>
      <c r="AI355" s="558" t="str">
        <f t="shared" si="153"/>
        <v/>
      </c>
      <c r="AJ355" s="558" t="str">
        <f t="shared" si="154"/>
        <v/>
      </c>
      <c r="AK355" s="558" t="str">
        <f t="shared" si="155"/>
        <v/>
      </c>
      <c r="AL355" s="558" t="str">
        <f t="shared" si="156"/>
        <v/>
      </c>
      <c r="AM355" s="558" t="str">
        <f t="shared" si="157"/>
        <v/>
      </c>
      <c r="AN355" s="558" t="str">
        <f t="shared" si="158"/>
        <v/>
      </c>
      <c r="AO355" s="557" t="str">
        <f t="shared" si="159"/>
        <v/>
      </c>
      <c r="AP355" s="557" t="str">
        <f t="shared" si="160"/>
        <v/>
      </c>
      <c r="AQ355" s="445"/>
      <c r="AR355" s="559" t="str">
        <f t="shared" si="161"/>
        <v/>
      </c>
      <c r="AS355" s="560" t="str">
        <f t="shared" si="175"/>
        <v/>
      </c>
      <c r="AT355" s="561" t="str">
        <f t="shared" si="162"/>
        <v/>
      </c>
      <c r="AU355" s="561" t="str">
        <f t="shared" si="163"/>
        <v/>
      </c>
      <c r="AV355" s="444"/>
      <c r="AW355" s="558" t="str">
        <f t="shared" si="168"/>
        <v/>
      </c>
      <c r="AX355" s="557" t="str">
        <f t="shared" si="169"/>
        <v/>
      </c>
      <c r="AY355" s="557" t="str">
        <f t="shared" si="170"/>
        <v/>
      </c>
      <c r="AZ355" s="444"/>
      <c r="BA355" s="562" t="str">
        <f t="shared" si="173"/>
        <v/>
      </c>
      <c r="BB355" s="445"/>
      <c r="BC355" s="563" t="str">
        <f t="shared" si="174"/>
        <v/>
      </c>
      <c r="BD355" s="563" t="str">
        <f t="shared" si="174"/>
        <v/>
      </c>
      <c r="BE355" s="563" t="str">
        <f t="shared" si="174"/>
        <v/>
      </c>
      <c r="BF355" s="563" t="str">
        <f t="shared" si="174"/>
        <v/>
      </c>
      <c r="BG355" s="563" t="str">
        <f t="shared" si="174"/>
        <v/>
      </c>
      <c r="BH355" s="563" t="str">
        <f t="shared" si="174"/>
        <v/>
      </c>
      <c r="BI355" s="563" t="str">
        <f t="shared" si="174"/>
        <v/>
      </c>
      <c r="BJ355" s="563" t="str">
        <f t="shared" si="174"/>
        <v/>
      </c>
      <c r="BK355" s="563" t="str">
        <f t="shared" si="174"/>
        <v/>
      </c>
      <c r="BL355" s="563" t="str">
        <f t="shared" si="174"/>
        <v/>
      </c>
      <c r="BM355" s="563" t="str">
        <f t="shared" si="174"/>
        <v/>
      </c>
      <c r="BN355" s="563" t="str">
        <f t="shared" si="171"/>
        <v/>
      </c>
      <c r="BO355" s="563" t="str">
        <f t="shared" si="171"/>
        <v/>
      </c>
      <c r="BP355" s="563" t="str">
        <f t="shared" si="171"/>
        <v/>
      </c>
      <c r="BQ355" s="563" t="str">
        <f t="shared" si="164"/>
        <v/>
      </c>
      <c r="BR355" s="563" t="str">
        <f t="shared" si="164"/>
        <v/>
      </c>
      <c r="BS355" s="563" t="str">
        <f t="shared" si="164"/>
        <v/>
      </c>
      <c r="BT355" s="563" t="str">
        <f t="shared" si="164"/>
        <v/>
      </c>
      <c r="BU355" s="563" t="str">
        <f t="shared" si="165"/>
        <v/>
      </c>
      <c r="BV355" s="563" t="str">
        <f t="shared" si="165"/>
        <v/>
      </c>
      <c r="BW355" s="563" t="str">
        <f t="shared" si="165"/>
        <v/>
      </c>
      <c r="BX355" s="563" t="str">
        <f t="shared" si="165"/>
        <v/>
      </c>
      <c r="BY355" s="563" t="str">
        <f t="shared" si="166"/>
        <v/>
      </c>
      <c r="BZ355" s="563" t="str">
        <f t="shared" si="166"/>
        <v/>
      </c>
      <c r="CA355" s="563" t="str">
        <f t="shared" si="166"/>
        <v/>
      </c>
      <c r="CB355" s="563" t="str">
        <f t="shared" si="166"/>
        <v/>
      </c>
      <c r="CC355" s="563" t="str">
        <f t="shared" si="167"/>
        <v/>
      </c>
      <c r="CD355" s="563" t="str">
        <f t="shared" si="167"/>
        <v/>
      </c>
      <c r="CE355" s="563" t="str">
        <f t="shared" si="167"/>
        <v/>
      </c>
      <c r="CF355" s="563" t="str">
        <f t="shared" si="167"/>
        <v/>
      </c>
      <c r="CG355" s="563" t="str">
        <f t="shared" si="174"/>
        <v/>
      </c>
      <c r="CH355" s="445"/>
      <c r="CI355" s="563" t="str">
        <f t="shared" si="148"/>
        <v/>
      </c>
      <c r="CJ355" s="563" t="str">
        <f t="shared" si="149"/>
        <v/>
      </c>
      <c r="CK355" s="563" t="str">
        <f t="shared" si="149"/>
        <v/>
      </c>
      <c r="CL355" s="563" t="str">
        <f t="shared" si="149"/>
        <v xml:space="preserve">
</v>
      </c>
      <c r="CM355" s="563" t="str">
        <f t="shared" si="149"/>
        <v xml:space="preserve">
</v>
      </c>
      <c r="CN355" s="563" t="str">
        <f t="shared" si="149"/>
        <v xml:space="preserve">
</v>
      </c>
      <c r="CO355" s="445"/>
      <c r="CP355" s="445"/>
      <c r="CQ355" s="445"/>
      <c r="CR355" s="445"/>
      <c r="CS355" s="445"/>
      <c r="CT355" s="445"/>
      <c r="CU355" s="445"/>
      <c r="CV355" s="445"/>
      <c r="CW355" s="445"/>
      <c r="CX355" s="445"/>
      <c r="CY355" s="445"/>
      <c r="CZ355" s="445"/>
      <c r="DA355" s="445"/>
      <c r="DB355" s="445"/>
      <c r="DC355" s="445"/>
      <c r="DD355" s="445"/>
      <c r="DE355" s="445"/>
      <c r="DF355" s="445"/>
      <c r="DG355" s="445"/>
      <c r="DH355" s="445"/>
      <c r="DI355" s="445"/>
      <c r="DJ355" s="445"/>
      <c r="DK355" s="445"/>
      <c r="DL355" s="445"/>
      <c r="DM355" s="445"/>
      <c r="DN355" s="445"/>
      <c r="DO355" s="445"/>
      <c r="DP355" s="445"/>
      <c r="DQ355" s="445"/>
      <c r="DR355" s="445"/>
      <c r="DS355" s="445"/>
      <c r="DT355" s="445"/>
      <c r="DU355" s="445"/>
      <c r="DV355" s="445"/>
      <c r="DW355" s="445"/>
      <c r="DX355" s="445"/>
      <c r="DY355" s="445"/>
      <c r="DZ355" s="445"/>
      <c r="EA355" s="445"/>
      <c r="EB355" s="445"/>
      <c r="EC355" s="445"/>
      <c r="ED355" s="445"/>
      <c r="EE355" s="445"/>
      <c r="EF355" s="445"/>
      <c r="EG355" s="445"/>
      <c r="EH355" s="445"/>
      <c r="EI355" s="445"/>
      <c r="EJ355" s="445"/>
      <c r="EK355" s="445"/>
      <c r="EL355" s="445"/>
      <c r="EM355" s="445"/>
      <c r="EN355" s="445"/>
      <c r="EO355" s="445"/>
      <c r="EP355" s="445"/>
      <c r="EQ355" s="445"/>
      <c r="ER355" s="445"/>
      <c r="ES355" s="445"/>
      <c r="ET355" s="445"/>
      <c r="EU355" s="445"/>
      <c r="EV355" s="445"/>
      <c r="EW355" s="445"/>
      <c r="EX355" s="445"/>
      <c r="EY355" s="445"/>
      <c r="EZ355" s="445"/>
      <c r="FA355" s="445"/>
      <c r="FB355" s="445"/>
    </row>
    <row r="356" spans="1:158" s="463" customFormat="1" ht="55.2" hidden="1" customHeight="1">
      <c r="A356" s="659"/>
      <c r="B356" s="520"/>
      <c r="C356" s="520"/>
      <c r="D356" s="519"/>
      <c r="E356" s="520"/>
      <c r="F356" s="520"/>
      <c r="G356" s="520"/>
      <c r="H356" s="520"/>
      <c r="I356" s="520"/>
      <c r="J356" s="520"/>
      <c r="K356" s="520"/>
      <c r="L356" s="520"/>
      <c r="M356" s="520"/>
      <c r="N356" s="520"/>
      <c r="O356" s="520"/>
      <c r="P356" s="520"/>
      <c r="Q356" s="520"/>
      <c r="R356" s="520"/>
      <c r="S356" s="520"/>
      <c r="T356" s="520"/>
      <c r="U356" s="520"/>
      <c r="V356" s="520"/>
      <c r="W356" s="520"/>
      <c r="X356" s="520"/>
      <c r="Y356" s="520"/>
      <c r="Z356" s="520"/>
      <c r="AA356" s="520"/>
      <c r="AB356" s="520"/>
      <c r="AC356" s="520"/>
      <c r="AD356" s="432"/>
      <c r="AE356" s="431"/>
      <c r="AF356" s="433"/>
      <c r="AG356" s="557" t="str">
        <f t="shared" si="151"/>
        <v/>
      </c>
      <c r="AH356" s="558" t="str">
        <f t="shared" si="152"/>
        <v/>
      </c>
      <c r="AI356" s="558" t="str">
        <f t="shared" si="153"/>
        <v/>
      </c>
      <c r="AJ356" s="558" t="str">
        <f t="shared" si="154"/>
        <v/>
      </c>
      <c r="AK356" s="558" t="str">
        <f t="shared" si="155"/>
        <v/>
      </c>
      <c r="AL356" s="558" t="str">
        <f t="shared" si="156"/>
        <v/>
      </c>
      <c r="AM356" s="558" t="str">
        <f t="shared" si="157"/>
        <v/>
      </c>
      <c r="AN356" s="558" t="str">
        <f t="shared" si="158"/>
        <v/>
      </c>
      <c r="AO356" s="557" t="str">
        <f t="shared" si="159"/>
        <v/>
      </c>
      <c r="AP356" s="557" t="str">
        <f t="shared" si="160"/>
        <v/>
      </c>
      <c r="AQ356" s="445"/>
      <c r="AR356" s="559" t="str">
        <f t="shared" si="161"/>
        <v/>
      </c>
      <c r="AS356" s="560" t="str">
        <f t="shared" si="175"/>
        <v/>
      </c>
      <c r="AT356" s="561" t="str">
        <f t="shared" si="162"/>
        <v/>
      </c>
      <c r="AU356" s="561" t="str">
        <f t="shared" si="163"/>
        <v/>
      </c>
      <c r="AV356" s="444"/>
      <c r="AW356" s="558" t="str">
        <f t="shared" si="168"/>
        <v/>
      </c>
      <c r="AX356" s="557" t="str">
        <f t="shared" si="169"/>
        <v/>
      </c>
      <c r="AY356" s="557" t="str">
        <f t="shared" si="170"/>
        <v/>
      </c>
      <c r="AZ356" s="444"/>
      <c r="BA356" s="562" t="str">
        <f t="shared" si="173"/>
        <v/>
      </c>
      <c r="BB356" s="445"/>
      <c r="BC356" s="563" t="str">
        <f t="shared" si="174"/>
        <v/>
      </c>
      <c r="BD356" s="563" t="str">
        <f t="shared" si="174"/>
        <v/>
      </c>
      <c r="BE356" s="563" t="str">
        <f t="shared" si="174"/>
        <v/>
      </c>
      <c r="BF356" s="563" t="str">
        <f t="shared" si="174"/>
        <v/>
      </c>
      <c r="BG356" s="563" t="str">
        <f t="shared" si="174"/>
        <v/>
      </c>
      <c r="BH356" s="563" t="str">
        <f t="shared" si="174"/>
        <v/>
      </c>
      <c r="BI356" s="563" t="str">
        <f t="shared" si="174"/>
        <v/>
      </c>
      <c r="BJ356" s="563" t="str">
        <f t="shared" si="174"/>
        <v/>
      </c>
      <c r="BK356" s="563" t="str">
        <f t="shared" si="174"/>
        <v/>
      </c>
      <c r="BL356" s="563" t="str">
        <f t="shared" si="174"/>
        <v/>
      </c>
      <c r="BM356" s="563" t="str">
        <f t="shared" si="174"/>
        <v/>
      </c>
      <c r="BN356" s="563" t="str">
        <f t="shared" si="171"/>
        <v/>
      </c>
      <c r="BO356" s="563" t="str">
        <f t="shared" si="171"/>
        <v/>
      </c>
      <c r="BP356" s="563" t="str">
        <f t="shared" si="171"/>
        <v/>
      </c>
      <c r="BQ356" s="563" t="str">
        <f t="shared" si="164"/>
        <v/>
      </c>
      <c r="BR356" s="563" t="str">
        <f t="shared" si="164"/>
        <v/>
      </c>
      <c r="BS356" s="563" t="str">
        <f t="shared" si="164"/>
        <v/>
      </c>
      <c r="BT356" s="563" t="str">
        <f t="shared" si="164"/>
        <v/>
      </c>
      <c r="BU356" s="563" t="str">
        <f t="shared" si="165"/>
        <v/>
      </c>
      <c r="BV356" s="563" t="str">
        <f t="shared" si="165"/>
        <v/>
      </c>
      <c r="BW356" s="563" t="str">
        <f t="shared" si="165"/>
        <v/>
      </c>
      <c r="BX356" s="563" t="str">
        <f t="shared" si="165"/>
        <v/>
      </c>
      <c r="BY356" s="563" t="str">
        <f t="shared" si="166"/>
        <v/>
      </c>
      <c r="BZ356" s="563" t="str">
        <f t="shared" si="166"/>
        <v/>
      </c>
      <c r="CA356" s="563" t="str">
        <f t="shared" si="166"/>
        <v/>
      </c>
      <c r="CB356" s="563" t="str">
        <f t="shared" si="166"/>
        <v/>
      </c>
      <c r="CC356" s="563" t="str">
        <f t="shared" si="167"/>
        <v/>
      </c>
      <c r="CD356" s="563" t="str">
        <f t="shared" si="167"/>
        <v/>
      </c>
      <c r="CE356" s="563" t="str">
        <f t="shared" si="167"/>
        <v/>
      </c>
      <c r="CF356" s="563" t="str">
        <f t="shared" si="167"/>
        <v/>
      </c>
      <c r="CG356" s="563" t="str">
        <f t="shared" si="174"/>
        <v/>
      </c>
      <c r="CH356" s="445"/>
      <c r="CI356" s="563" t="str">
        <f t="shared" si="148"/>
        <v/>
      </c>
      <c r="CJ356" s="563" t="str">
        <f t="shared" si="149"/>
        <v/>
      </c>
      <c r="CK356" s="563" t="str">
        <f t="shared" si="149"/>
        <v/>
      </c>
      <c r="CL356" s="563" t="str">
        <f t="shared" si="149"/>
        <v xml:space="preserve">
</v>
      </c>
      <c r="CM356" s="563" t="str">
        <f t="shared" si="149"/>
        <v xml:space="preserve">
</v>
      </c>
      <c r="CN356" s="563" t="str">
        <f t="shared" si="149"/>
        <v xml:space="preserve">
</v>
      </c>
      <c r="CO356" s="444"/>
      <c r="CP356" s="444"/>
      <c r="CQ356" s="444"/>
      <c r="CR356" s="444"/>
      <c r="CS356" s="444"/>
      <c r="CT356" s="444"/>
      <c r="CU356" s="444"/>
      <c r="CV356" s="444"/>
      <c r="CW356" s="444"/>
      <c r="CX356" s="444"/>
      <c r="CY356" s="444"/>
      <c r="CZ356" s="444"/>
      <c r="DA356" s="444"/>
      <c r="DB356" s="444"/>
      <c r="DC356" s="444"/>
      <c r="DD356" s="444"/>
      <c r="DE356" s="444"/>
      <c r="DF356" s="444"/>
      <c r="DG356" s="444"/>
      <c r="DH356" s="444"/>
      <c r="DI356" s="444"/>
      <c r="DJ356" s="444"/>
      <c r="DK356" s="444"/>
      <c r="DL356" s="444"/>
      <c r="DM356" s="444"/>
      <c r="DN356" s="444"/>
      <c r="DO356" s="444"/>
      <c r="DP356" s="444"/>
      <c r="DQ356" s="444"/>
      <c r="DR356" s="444"/>
      <c r="DS356" s="444"/>
      <c r="DT356" s="444"/>
      <c r="DU356" s="444"/>
      <c r="DV356" s="444"/>
      <c r="DW356" s="444"/>
      <c r="DX356" s="444"/>
      <c r="DY356" s="444"/>
      <c r="DZ356" s="444"/>
      <c r="EA356" s="444"/>
      <c r="EB356" s="444"/>
      <c r="EC356" s="444"/>
      <c r="ED356" s="444"/>
      <c r="EE356" s="444"/>
      <c r="EF356" s="444"/>
      <c r="EG356" s="444"/>
      <c r="EH356" s="444"/>
      <c r="EI356" s="444"/>
      <c r="EJ356" s="444"/>
      <c r="EK356" s="444"/>
      <c r="EL356" s="444"/>
      <c r="EM356" s="444"/>
      <c r="EN356" s="444"/>
      <c r="EO356" s="444"/>
      <c r="EP356" s="444"/>
      <c r="EQ356" s="444"/>
      <c r="ER356" s="444"/>
      <c r="ES356" s="444"/>
      <c r="ET356" s="444"/>
      <c r="EU356" s="444"/>
      <c r="EV356" s="444"/>
      <c r="EW356" s="444"/>
      <c r="EX356" s="444"/>
      <c r="EY356" s="444"/>
      <c r="EZ356" s="444"/>
      <c r="FA356" s="444"/>
      <c r="FB356" s="444"/>
    </row>
    <row r="357" spans="1:158" s="434" customFormat="1" ht="55.2" hidden="1" customHeight="1">
      <c r="A357" s="659"/>
      <c r="B357" s="520"/>
      <c r="C357" s="520"/>
      <c r="D357" s="519"/>
      <c r="E357" s="520"/>
      <c r="F357" s="520"/>
      <c r="G357" s="520"/>
      <c r="H357" s="520"/>
      <c r="I357" s="520"/>
      <c r="J357" s="520"/>
      <c r="K357" s="520"/>
      <c r="L357" s="520"/>
      <c r="M357" s="520"/>
      <c r="N357" s="520"/>
      <c r="O357" s="520"/>
      <c r="P357" s="520"/>
      <c r="Q357" s="520"/>
      <c r="R357" s="520"/>
      <c r="S357" s="520"/>
      <c r="T357" s="520"/>
      <c r="U357" s="520"/>
      <c r="V357" s="520"/>
      <c r="W357" s="520"/>
      <c r="X357" s="520"/>
      <c r="Y357" s="520"/>
      <c r="Z357" s="520"/>
      <c r="AA357" s="520"/>
      <c r="AB357" s="520"/>
      <c r="AC357" s="520"/>
      <c r="AD357" s="432"/>
      <c r="AE357" s="431"/>
      <c r="AF357" s="433"/>
      <c r="AG357" s="557" t="str">
        <f t="shared" si="151"/>
        <v/>
      </c>
      <c r="AH357" s="558" t="str">
        <f t="shared" si="152"/>
        <v/>
      </c>
      <c r="AI357" s="558" t="str">
        <f t="shared" si="153"/>
        <v/>
      </c>
      <c r="AJ357" s="558" t="str">
        <f t="shared" si="154"/>
        <v/>
      </c>
      <c r="AK357" s="558" t="str">
        <f t="shared" si="155"/>
        <v/>
      </c>
      <c r="AL357" s="558" t="str">
        <f t="shared" si="156"/>
        <v/>
      </c>
      <c r="AM357" s="558" t="str">
        <f t="shared" si="157"/>
        <v/>
      </c>
      <c r="AN357" s="558" t="str">
        <f t="shared" si="158"/>
        <v/>
      </c>
      <c r="AO357" s="557" t="str">
        <f t="shared" si="159"/>
        <v/>
      </c>
      <c r="AP357" s="557" t="str">
        <f t="shared" si="160"/>
        <v/>
      </c>
      <c r="AQ357" s="445"/>
      <c r="AR357" s="559" t="str">
        <f t="shared" si="161"/>
        <v/>
      </c>
      <c r="AS357" s="560" t="str">
        <f t="shared" si="175"/>
        <v/>
      </c>
      <c r="AT357" s="561" t="str">
        <f t="shared" si="162"/>
        <v/>
      </c>
      <c r="AU357" s="561" t="str">
        <f t="shared" si="163"/>
        <v/>
      </c>
      <c r="AV357" s="444"/>
      <c r="AW357" s="558" t="str">
        <f t="shared" si="168"/>
        <v/>
      </c>
      <c r="AX357" s="557" t="str">
        <f t="shared" si="169"/>
        <v/>
      </c>
      <c r="AY357" s="557" t="str">
        <f t="shared" si="170"/>
        <v/>
      </c>
      <c r="AZ357" s="444"/>
      <c r="BA357" s="562" t="str">
        <f t="shared" si="173"/>
        <v/>
      </c>
      <c r="BB357" s="445"/>
      <c r="BC357" s="563" t="str">
        <f t="shared" si="174"/>
        <v/>
      </c>
      <c r="BD357" s="563" t="str">
        <f t="shared" si="174"/>
        <v/>
      </c>
      <c r="BE357" s="563" t="str">
        <f t="shared" si="174"/>
        <v/>
      </c>
      <c r="BF357" s="563" t="str">
        <f t="shared" si="174"/>
        <v/>
      </c>
      <c r="BG357" s="563" t="str">
        <f t="shared" si="174"/>
        <v/>
      </c>
      <c r="BH357" s="563" t="str">
        <f t="shared" si="174"/>
        <v/>
      </c>
      <c r="BI357" s="563" t="str">
        <f t="shared" si="174"/>
        <v/>
      </c>
      <c r="BJ357" s="563" t="str">
        <f t="shared" si="174"/>
        <v/>
      </c>
      <c r="BK357" s="563" t="str">
        <f t="shared" si="174"/>
        <v/>
      </c>
      <c r="BL357" s="563" t="str">
        <f t="shared" si="174"/>
        <v/>
      </c>
      <c r="BM357" s="563" t="str">
        <f t="shared" si="174"/>
        <v/>
      </c>
      <c r="BN357" s="563" t="str">
        <f t="shared" si="171"/>
        <v/>
      </c>
      <c r="BO357" s="563" t="str">
        <f t="shared" si="171"/>
        <v/>
      </c>
      <c r="BP357" s="563" t="str">
        <f t="shared" si="171"/>
        <v/>
      </c>
      <c r="BQ357" s="563" t="str">
        <f t="shared" si="164"/>
        <v/>
      </c>
      <c r="BR357" s="563" t="str">
        <f t="shared" si="164"/>
        <v/>
      </c>
      <c r="BS357" s="563" t="str">
        <f t="shared" si="164"/>
        <v/>
      </c>
      <c r="BT357" s="563" t="str">
        <f t="shared" si="164"/>
        <v/>
      </c>
      <c r="BU357" s="563" t="str">
        <f t="shared" si="165"/>
        <v/>
      </c>
      <c r="BV357" s="563" t="str">
        <f t="shared" si="165"/>
        <v/>
      </c>
      <c r="BW357" s="563" t="str">
        <f t="shared" si="165"/>
        <v/>
      </c>
      <c r="BX357" s="563" t="str">
        <f t="shared" si="165"/>
        <v/>
      </c>
      <c r="BY357" s="563" t="str">
        <f t="shared" si="166"/>
        <v/>
      </c>
      <c r="BZ357" s="563" t="str">
        <f t="shared" si="166"/>
        <v/>
      </c>
      <c r="CA357" s="563" t="str">
        <f t="shared" si="166"/>
        <v/>
      </c>
      <c r="CB357" s="563" t="str">
        <f t="shared" si="166"/>
        <v/>
      </c>
      <c r="CC357" s="563" t="str">
        <f t="shared" si="167"/>
        <v/>
      </c>
      <c r="CD357" s="563" t="str">
        <f t="shared" si="167"/>
        <v/>
      </c>
      <c r="CE357" s="563" t="str">
        <f t="shared" si="167"/>
        <v/>
      </c>
      <c r="CF357" s="563" t="str">
        <f t="shared" si="167"/>
        <v/>
      </c>
      <c r="CG357" s="563" t="str">
        <f t="shared" si="174"/>
        <v/>
      </c>
      <c r="CH357" s="445"/>
      <c r="CI357" s="563" t="str">
        <f t="shared" si="148"/>
        <v/>
      </c>
      <c r="CJ357" s="563" t="str">
        <f t="shared" si="149"/>
        <v/>
      </c>
      <c r="CK357" s="563" t="str">
        <f t="shared" si="149"/>
        <v/>
      </c>
      <c r="CL357" s="563" t="str">
        <f t="shared" si="149"/>
        <v xml:space="preserve">
</v>
      </c>
      <c r="CM357" s="563" t="str">
        <f t="shared" si="149"/>
        <v xml:space="preserve">
</v>
      </c>
      <c r="CN357" s="563" t="str">
        <f t="shared" si="149"/>
        <v xml:space="preserve">
</v>
      </c>
      <c r="CO357" s="445"/>
      <c r="CP357" s="445"/>
      <c r="CQ357" s="445"/>
      <c r="CR357" s="445"/>
      <c r="CS357" s="445"/>
      <c r="CT357" s="445"/>
      <c r="CU357" s="445"/>
      <c r="CV357" s="445"/>
      <c r="CW357" s="445"/>
      <c r="CX357" s="445"/>
      <c r="CY357" s="445"/>
      <c r="CZ357" s="445"/>
      <c r="DA357" s="445"/>
      <c r="DB357" s="445"/>
      <c r="DC357" s="445"/>
      <c r="DD357" s="445"/>
      <c r="DE357" s="445"/>
      <c r="DF357" s="445"/>
      <c r="DG357" s="445"/>
      <c r="DH357" s="445"/>
      <c r="DI357" s="445"/>
      <c r="DJ357" s="445"/>
      <c r="DK357" s="445"/>
      <c r="DL357" s="445"/>
      <c r="DM357" s="445"/>
      <c r="DN357" s="445"/>
      <c r="DO357" s="445"/>
      <c r="DP357" s="445"/>
      <c r="DQ357" s="445"/>
      <c r="DR357" s="445"/>
      <c r="DS357" s="445"/>
      <c r="DT357" s="445"/>
      <c r="DU357" s="445"/>
      <c r="DV357" s="445"/>
      <c r="DW357" s="445"/>
      <c r="DX357" s="445"/>
      <c r="DY357" s="445"/>
      <c r="DZ357" s="445"/>
      <c r="EA357" s="445"/>
      <c r="EB357" s="445"/>
      <c r="EC357" s="445"/>
      <c r="ED357" s="445"/>
      <c r="EE357" s="445"/>
      <c r="EF357" s="445"/>
      <c r="EG357" s="445"/>
      <c r="EH357" s="445"/>
      <c r="EI357" s="445"/>
      <c r="EJ357" s="445"/>
      <c r="EK357" s="445"/>
      <c r="EL357" s="445"/>
      <c r="EM357" s="445"/>
      <c r="EN357" s="445"/>
      <c r="EO357" s="445"/>
      <c r="EP357" s="445"/>
      <c r="EQ357" s="445"/>
      <c r="ER357" s="445"/>
      <c r="ES357" s="445"/>
      <c r="ET357" s="445"/>
      <c r="EU357" s="445"/>
      <c r="EV357" s="445"/>
      <c r="EW357" s="445"/>
      <c r="EX357" s="445"/>
      <c r="EY357" s="445"/>
      <c r="EZ357" s="445"/>
      <c r="FA357" s="445"/>
      <c r="FB357" s="445"/>
    </row>
    <row r="358" spans="1:158" s="434" customFormat="1" ht="55.2" hidden="1" customHeight="1">
      <c r="A358" s="659"/>
      <c r="B358" s="520"/>
      <c r="C358" s="520"/>
      <c r="D358" s="519"/>
      <c r="E358" s="520"/>
      <c r="F358" s="520"/>
      <c r="G358" s="520"/>
      <c r="H358" s="520"/>
      <c r="I358" s="520"/>
      <c r="J358" s="520"/>
      <c r="K358" s="520"/>
      <c r="L358" s="520"/>
      <c r="M358" s="520"/>
      <c r="N358" s="520"/>
      <c r="O358" s="520"/>
      <c r="P358" s="520"/>
      <c r="Q358" s="520"/>
      <c r="R358" s="520"/>
      <c r="S358" s="520"/>
      <c r="T358" s="520"/>
      <c r="U358" s="520"/>
      <c r="V358" s="520"/>
      <c r="W358" s="520"/>
      <c r="X358" s="520"/>
      <c r="Y358" s="520"/>
      <c r="Z358" s="520"/>
      <c r="AA358" s="520"/>
      <c r="AB358" s="520"/>
      <c r="AC358" s="520"/>
      <c r="AD358" s="432"/>
      <c r="AE358" s="431"/>
      <c r="AF358" s="433"/>
      <c r="AG358" s="557" t="str">
        <f t="shared" si="151"/>
        <v/>
      </c>
      <c r="AH358" s="558" t="str">
        <f t="shared" si="152"/>
        <v/>
      </c>
      <c r="AI358" s="558" t="str">
        <f t="shared" si="153"/>
        <v/>
      </c>
      <c r="AJ358" s="558" t="str">
        <f t="shared" si="154"/>
        <v/>
      </c>
      <c r="AK358" s="558" t="str">
        <f t="shared" si="155"/>
        <v/>
      </c>
      <c r="AL358" s="558" t="str">
        <f t="shared" si="156"/>
        <v/>
      </c>
      <c r="AM358" s="558" t="str">
        <f t="shared" si="157"/>
        <v/>
      </c>
      <c r="AN358" s="558" t="str">
        <f t="shared" si="158"/>
        <v/>
      </c>
      <c r="AO358" s="557" t="str">
        <f t="shared" si="159"/>
        <v/>
      </c>
      <c r="AP358" s="557" t="str">
        <f t="shared" si="160"/>
        <v/>
      </c>
      <c r="AQ358" s="445"/>
      <c r="AR358" s="559" t="str">
        <f t="shared" si="161"/>
        <v/>
      </c>
      <c r="AS358" s="560" t="str">
        <f t="shared" si="175"/>
        <v/>
      </c>
      <c r="AT358" s="561" t="str">
        <f t="shared" si="162"/>
        <v/>
      </c>
      <c r="AU358" s="561" t="str">
        <f t="shared" si="163"/>
        <v/>
      </c>
      <c r="AV358" s="444"/>
      <c r="AW358" s="558" t="str">
        <f t="shared" si="168"/>
        <v/>
      </c>
      <c r="AX358" s="557" t="str">
        <f t="shared" si="169"/>
        <v/>
      </c>
      <c r="AY358" s="557" t="str">
        <f t="shared" si="170"/>
        <v/>
      </c>
      <c r="AZ358" s="444"/>
      <c r="BA358" s="562" t="str">
        <f t="shared" si="173"/>
        <v/>
      </c>
      <c r="BB358" s="445"/>
      <c r="BC358" s="563" t="str">
        <f t="shared" si="174"/>
        <v/>
      </c>
      <c r="BD358" s="563" t="str">
        <f t="shared" si="174"/>
        <v/>
      </c>
      <c r="BE358" s="563" t="str">
        <f t="shared" si="174"/>
        <v/>
      </c>
      <c r="BF358" s="563" t="str">
        <f t="shared" si="174"/>
        <v/>
      </c>
      <c r="BG358" s="563" t="str">
        <f t="shared" si="174"/>
        <v/>
      </c>
      <c r="BH358" s="563" t="str">
        <f t="shared" si="174"/>
        <v/>
      </c>
      <c r="BI358" s="563" t="str">
        <f t="shared" si="174"/>
        <v/>
      </c>
      <c r="BJ358" s="563" t="str">
        <f t="shared" si="174"/>
        <v/>
      </c>
      <c r="BK358" s="563" t="str">
        <f t="shared" si="174"/>
        <v/>
      </c>
      <c r="BL358" s="563" t="str">
        <f t="shared" si="174"/>
        <v/>
      </c>
      <c r="BM358" s="563" t="str">
        <f t="shared" si="174"/>
        <v/>
      </c>
      <c r="BN358" s="563" t="str">
        <f t="shared" si="171"/>
        <v/>
      </c>
      <c r="BO358" s="563" t="str">
        <f t="shared" si="171"/>
        <v/>
      </c>
      <c r="BP358" s="563" t="str">
        <f t="shared" si="171"/>
        <v/>
      </c>
      <c r="BQ358" s="563" t="str">
        <f t="shared" si="164"/>
        <v/>
      </c>
      <c r="BR358" s="563" t="str">
        <f t="shared" si="164"/>
        <v/>
      </c>
      <c r="BS358" s="563" t="str">
        <f t="shared" si="164"/>
        <v/>
      </c>
      <c r="BT358" s="563" t="str">
        <f t="shared" si="164"/>
        <v/>
      </c>
      <c r="BU358" s="563" t="str">
        <f t="shared" si="165"/>
        <v/>
      </c>
      <c r="BV358" s="563" t="str">
        <f t="shared" si="165"/>
        <v/>
      </c>
      <c r="BW358" s="563" t="str">
        <f t="shared" si="165"/>
        <v/>
      </c>
      <c r="BX358" s="563" t="str">
        <f t="shared" si="165"/>
        <v/>
      </c>
      <c r="BY358" s="563" t="str">
        <f t="shared" si="166"/>
        <v/>
      </c>
      <c r="BZ358" s="563" t="str">
        <f t="shared" si="166"/>
        <v/>
      </c>
      <c r="CA358" s="563" t="str">
        <f t="shared" si="166"/>
        <v/>
      </c>
      <c r="CB358" s="563" t="str">
        <f t="shared" si="166"/>
        <v/>
      </c>
      <c r="CC358" s="563" t="str">
        <f t="shared" si="167"/>
        <v/>
      </c>
      <c r="CD358" s="563" t="str">
        <f t="shared" si="167"/>
        <v/>
      </c>
      <c r="CE358" s="563" t="str">
        <f t="shared" si="167"/>
        <v/>
      </c>
      <c r="CF358" s="563" t="str">
        <f t="shared" si="167"/>
        <v/>
      </c>
      <c r="CG358" s="563" t="str">
        <f t="shared" si="174"/>
        <v/>
      </c>
      <c r="CH358" s="445"/>
      <c r="CI358" s="563" t="str">
        <f t="shared" si="148"/>
        <v/>
      </c>
      <c r="CJ358" s="563" t="str">
        <f t="shared" si="149"/>
        <v/>
      </c>
      <c r="CK358" s="563" t="str">
        <f t="shared" si="149"/>
        <v/>
      </c>
      <c r="CL358" s="563" t="str">
        <f t="shared" si="149"/>
        <v xml:space="preserve">
</v>
      </c>
      <c r="CM358" s="563" t="str">
        <f t="shared" si="149"/>
        <v xml:space="preserve">
</v>
      </c>
      <c r="CN358" s="563" t="str">
        <f t="shared" si="149"/>
        <v xml:space="preserve">
</v>
      </c>
      <c r="CO358" s="445"/>
      <c r="CP358" s="445"/>
      <c r="CQ358" s="445"/>
      <c r="CR358" s="445"/>
      <c r="CS358" s="445"/>
      <c r="CT358" s="445"/>
      <c r="CU358" s="445"/>
      <c r="CV358" s="445"/>
      <c r="CW358" s="445"/>
      <c r="CX358" s="445"/>
      <c r="CY358" s="445"/>
      <c r="CZ358" s="445"/>
      <c r="DA358" s="445"/>
      <c r="DB358" s="445"/>
      <c r="DC358" s="445"/>
      <c r="DD358" s="445"/>
      <c r="DE358" s="445"/>
      <c r="DF358" s="445"/>
      <c r="DG358" s="445"/>
      <c r="DH358" s="445"/>
      <c r="DI358" s="445"/>
      <c r="DJ358" s="445"/>
      <c r="DK358" s="445"/>
      <c r="DL358" s="445"/>
      <c r="DM358" s="445"/>
      <c r="DN358" s="445"/>
      <c r="DO358" s="445"/>
      <c r="DP358" s="445"/>
      <c r="DQ358" s="445"/>
      <c r="DR358" s="445"/>
      <c r="DS358" s="445"/>
      <c r="DT358" s="445"/>
      <c r="DU358" s="445"/>
      <c r="DV358" s="445"/>
      <c r="DW358" s="445"/>
      <c r="DX358" s="445"/>
      <c r="DY358" s="445"/>
      <c r="DZ358" s="445"/>
      <c r="EA358" s="445"/>
      <c r="EB358" s="445"/>
      <c r="EC358" s="445"/>
      <c r="ED358" s="445"/>
      <c r="EE358" s="445"/>
      <c r="EF358" s="445"/>
      <c r="EG358" s="445"/>
      <c r="EH358" s="445"/>
      <c r="EI358" s="445"/>
      <c r="EJ358" s="445"/>
      <c r="EK358" s="445"/>
      <c r="EL358" s="445"/>
      <c r="EM358" s="445"/>
      <c r="EN358" s="445"/>
      <c r="EO358" s="445"/>
      <c r="EP358" s="445"/>
      <c r="EQ358" s="445"/>
      <c r="ER358" s="445"/>
      <c r="ES358" s="445"/>
      <c r="ET358" s="445"/>
      <c r="EU358" s="445"/>
      <c r="EV358" s="445"/>
      <c r="EW358" s="445"/>
      <c r="EX358" s="445"/>
      <c r="EY358" s="445"/>
      <c r="EZ358" s="445"/>
      <c r="FA358" s="445"/>
      <c r="FB358" s="445"/>
    </row>
    <row r="359" spans="1:158" s="434" customFormat="1" ht="55.2" hidden="1" customHeight="1">
      <c r="A359" s="659"/>
      <c r="B359" s="520"/>
      <c r="C359" s="520"/>
      <c r="D359" s="519"/>
      <c r="E359" s="520"/>
      <c r="F359" s="520"/>
      <c r="G359" s="520"/>
      <c r="H359" s="520"/>
      <c r="I359" s="520"/>
      <c r="J359" s="520"/>
      <c r="K359" s="520"/>
      <c r="L359" s="520"/>
      <c r="M359" s="520"/>
      <c r="N359" s="520"/>
      <c r="O359" s="520"/>
      <c r="P359" s="520"/>
      <c r="Q359" s="520"/>
      <c r="R359" s="520"/>
      <c r="S359" s="520"/>
      <c r="T359" s="520"/>
      <c r="U359" s="520"/>
      <c r="V359" s="520"/>
      <c r="W359" s="520"/>
      <c r="X359" s="520"/>
      <c r="Y359" s="520"/>
      <c r="Z359" s="520"/>
      <c r="AA359" s="520"/>
      <c r="AB359" s="520"/>
      <c r="AC359" s="520"/>
      <c r="AD359" s="432"/>
      <c r="AE359" s="431"/>
      <c r="AF359" s="433"/>
      <c r="AG359" s="557" t="str">
        <f t="shared" si="151"/>
        <v/>
      </c>
      <c r="AH359" s="558" t="str">
        <f t="shared" si="152"/>
        <v/>
      </c>
      <c r="AI359" s="558" t="str">
        <f t="shared" si="153"/>
        <v/>
      </c>
      <c r="AJ359" s="558" t="str">
        <f t="shared" si="154"/>
        <v/>
      </c>
      <c r="AK359" s="558" t="str">
        <f t="shared" si="155"/>
        <v/>
      </c>
      <c r="AL359" s="558" t="str">
        <f t="shared" si="156"/>
        <v/>
      </c>
      <c r="AM359" s="558" t="str">
        <f t="shared" si="157"/>
        <v/>
      </c>
      <c r="AN359" s="558" t="str">
        <f t="shared" si="158"/>
        <v/>
      </c>
      <c r="AO359" s="557" t="str">
        <f t="shared" si="159"/>
        <v/>
      </c>
      <c r="AP359" s="557" t="str">
        <f t="shared" si="160"/>
        <v/>
      </c>
      <c r="AQ359" s="445"/>
      <c r="AR359" s="559" t="str">
        <f t="shared" si="161"/>
        <v/>
      </c>
      <c r="AS359" s="560" t="str">
        <f t="shared" si="175"/>
        <v/>
      </c>
      <c r="AT359" s="561" t="str">
        <f t="shared" si="162"/>
        <v/>
      </c>
      <c r="AU359" s="561" t="str">
        <f t="shared" si="163"/>
        <v/>
      </c>
      <c r="AV359" s="444"/>
      <c r="AW359" s="558" t="str">
        <f t="shared" si="168"/>
        <v/>
      </c>
      <c r="AX359" s="557" t="str">
        <f t="shared" si="169"/>
        <v/>
      </c>
      <c r="AY359" s="557" t="str">
        <f t="shared" si="170"/>
        <v/>
      </c>
      <c r="AZ359" s="444"/>
      <c r="BA359" s="562" t="str">
        <f t="shared" si="173"/>
        <v/>
      </c>
      <c r="BB359" s="445"/>
      <c r="BC359" s="563" t="str">
        <f t="shared" si="174"/>
        <v/>
      </c>
      <c r="BD359" s="563" t="str">
        <f t="shared" si="174"/>
        <v/>
      </c>
      <c r="BE359" s="563" t="str">
        <f t="shared" si="174"/>
        <v/>
      </c>
      <c r="BF359" s="563" t="str">
        <f t="shared" si="174"/>
        <v/>
      </c>
      <c r="BG359" s="563" t="str">
        <f t="shared" si="174"/>
        <v/>
      </c>
      <c r="BH359" s="563" t="str">
        <f t="shared" si="174"/>
        <v/>
      </c>
      <c r="BI359" s="563" t="str">
        <f t="shared" si="174"/>
        <v/>
      </c>
      <c r="BJ359" s="563" t="str">
        <f t="shared" si="174"/>
        <v/>
      </c>
      <c r="BK359" s="563" t="str">
        <f t="shared" si="174"/>
        <v/>
      </c>
      <c r="BL359" s="563" t="str">
        <f t="shared" si="174"/>
        <v/>
      </c>
      <c r="BM359" s="563" t="str">
        <f t="shared" si="174"/>
        <v/>
      </c>
      <c r="BN359" s="563" t="str">
        <f t="shared" si="171"/>
        <v/>
      </c>
      <c r="BO359" s="563" t="str">
        <f t="shared" si="171"/>
        <v/>
      </c>
      <c r="BP359" s="563" t="str">
        <f t="shared" si="171"/>
        <v/>
      </c>
      <c r="BQ359" s="563" t="str">
        <f t="shared" si="164"/>
        <v/>
      </c>
      <c r="BR359" s="563" t="str">
        <f t="shared" si="164"/>
        <v/>
      </c>
      <c r="BS359" s="563" t="str">
        <f t="shared" si="164"/>
        <v/>
      </c>
      <c r="BT359" s="563" t="str">
        <f t="shared" si="164"/>
        <v/>
      </c>
      <c r="BU359" s="563" t="str">
        <f t="shared" si="165"/>
        <v/>
      </c>
      <c r="BV359" s="563" t="str">
        <f t="shared" si="165"/>
        <v/>
      </c>
      <c r="BW359" s="563" t="str">
        <f t="shared" si="165"/>
        <v/>
      </c>
      <c r="BX359" s="563" t="str">
        <f t="shared" si="165"/>
        <v/>
      </c>
      <c r="BY359" s="563" t="str">
        <f t="shared" si="166"/>
        <v/>
      </c>
      <c r="BZ359" s="563" t="str">
        <f t="shared" si="166"/>
        <v/>
      </c>
      <c r="CA359" s="563" t="str">
        <f t="shared" si="166"/>
        <v/>
      </c>
      <c r="CB359" s="563" t="str">
        <f t="shared" si="166"/>
        <v/>
      </c>
      <c r="CC359" s="563" t="str">
        <f t="shared" si="167"/>
        <v/>
      </c>
      <c r="CD359" s="563" t="str">
        <f t="shared" si="167"/>
        <v/>
      </c>
      <c r="CE359" s="563" t="str">
        <f t="shared" si="167"/>
        <v/>
      </c>
      <c r="CF359" s="563" t="str">
        <f t="shared" si="167"/>
        <v/>
      </c>
      <c r="CG359" s="563" t="str">
        <f t="shared" si="174"/>
        <v/>
      </c>
      <c r="CH359" s="445"/>
      <c r="CI359" s="563" t="str">
        <f t="shared" si="148"/>
        <v/>
      </c>
      <c r="CJ359" s="563" t="str">
        <f t="shared" si="149"/>
        <v/>
      </c>
      <c r="CK359" s="563" t="str">
        <f t="shared" si="149"/>
        <v/>
      </c>
      <c r="CL359" s="563" t="str">
        <f t="shared" si="149"/>
        <v xml:space="preserve">
</v>
      </c>
      <c r="CM359" s="563" t="str">
        <f t="shared" si="149"/>
        <v xml:space="preserve">
</v>
      </c>
      <c r="CN359" s="563" t="str">
        <f t="shared" si="149"/>
        <v xml:space="preserve">
</v>
      </c>
      <c r="CO359" s="445"/>
      <c r="CP359" s="445"/>
      <c r="CQ359" s="445"/>
      <c r="CR359" s="445"/>
      <c r="CS359" s="445"/>
      <c r="CT359" s="445"/>
      <c r="CU359" s="445"/>
      <c r="CV359" s="445"/>
      <c r="CW359" s="445"/>
      <c r="CX359" s="445"/>
      <c r="CY359" s="445"/>
      <c r="CZ359" s="445"/>
      <c r="DA359" s="445"/>
      <c r="DB359" s="445"/>
      <c r="DC359" s="445"/>
      <c r="DD359" s="445"/>
      <c r="DE359" s="445"/>
      <c r="DF359" s="445"/>
      <c r="DG359" s="445"/>
      <c r="DH359" s="445"/>
      <c r="DI359" s="445"/>
      <c r="DJ359" s="445"/>
      <c r="DK359" s="445"/>
      <c r="DL359" s="445"/>
      <c r="DM359" s="445"/>
      <c r="DN359" s="445"/>
      <c r="DO359" s="445"/>
      <c r="DP359" s="445"/>
      <c r="DQ359" s="445"/>
      <c r="DR359" s="445"/>
      <c r="DS359" s="445"/>
      <c r="DT359" s="445"/>
      <c r="DU359" s="445"/>
      <c r="DV359" s="445"/>
      <c r="DW359" s="445"/>
      <c r="DX359" s="445"/>
      <c r="DY359" s="445"/>
      <c r="DZ359" s="445"/>
      <c r="EA359" s="445"/>
      <c r="EB359" s="445"/>
      <c r="EC359" s="445"/>
      <c r="ED359" s="445"/>
      <c r="EE359" s="445"/>
      <c r="EF359" s="445"/>
      <c r="EG359" s="445"/>
      <c r="EH359" s="445"/>
      <c r="EI359" s="445"/>
      <c r="EJ359" s="445"/>
      <c r="EK359" s="445"/>
      <c r="EL359" s="445"/>
      <c r="EM359" s="445"/>
      <c r="EN359" s="445"/>
      <c r="EO359" s="445"/>
      <c r="EP359" s="445"/>
      <c r="EQ359" s="445"/>
      <c r="ER359" s="445"/>
      <c r="ES359" s="445"/>
      <c r="ET359" s="445"/>
      <c r="EU359" s="445"/>
      <c r="EV359" s="445"/>
      <c r="EW359" s="445"/>
      <c r="EX359" s="445"/>
      <c r="EY359" s="445"/>
      <c r="EZ359" s="445"/>
      <c r="FA359" s="445"/>
      <c r="FB359" s="445"/>
    </row>
    <row r="360" spans="1:158" s="434" customFormat="1" ht="55.2" hidden="1" customHeight="1">
      <c r="A360" s="659"/>
      <c r="B360" s="520"/>
      <c r="C360" s="520"/>
      <c r="D360" s="519"/>
      <c r="E360" s="520"/>
      <c r="F360" s="520"/>
      <c r="G360" s="520"/>
      <c r="H360" s="520"/>
      <c r="I360" s="520"/>
      <c r="J360" s="520"/>
      <c r="K360" s="520"/>
      <c r="L360" s="520"/>
      <c r="M360" s="520"/>
      <c r="N360" s="520"/>
      <c r="O360" s="520"/>
      <c r="P360" s="520"/>
      <c r="Q360" s="520"/>
      <c r="R360" s="520"/>
      <c r="S360" s="520"/>
      <c r="T360" s="520"/>
      <c r="U360" s="520"/>
      <c r="V360" s="520"/>
      <c r="W360" s="520"/>
      <c r="X360" s="520"/>
      <c r="Y360" s="520"/>
      <c r="Z360" s="520"/>
      <c r="AA360" s="520"/>
      <c r="AB360" s="520"/>
      <c r="AC360" s="520"/>
      <c r="AD360" s="432"/>
      <c r="AE360" s="431"/>
      <c r="AF360" s="433"/>
      <c r="AG360" s="557" t="str">
        <f t="shared" si="151"/>
        <v/>
      </c>
      <c r="AH360" s="558" t="str">
        <f t="shared" si="152"/>
        <v/>
      </c>
      <c r="AI360" s="558" t="str">
        <f t="shared" si="153"/>
        <v/>
      </c>
      <c r="AJ360" s="558" t="str">
        <f t="shared" si="154"/>
        <v/>
      </c>
      <c r="AK360" s="558" t="str">
        <f t="shared" si="155"/>
        <v/>
      </c>
      <c r="AL360" s="558" t="str">
        <f t="shared" si="156"/>
        <v/>
      </c>
      <c r="AM360" s="558" t="str">
        <f t="shared" si="157"/>
        <v/>
      </c>
      <c r="AN360" s="558" t="str">
        <f t="shared" si="158"/>
        <v/>
      </c>
      <c r="AO360" s="557" t="str">
        <f t="shared" si="159"/>
        <v/>
      </c>
      <c r="AP360" s="557" t="str">
        <f t="shared" si="160"/>
        <v/>
      </c>
      <c r="AQ360" s="445"/>
      <c r="AR360" s="559" t="str">
        <f t="shared" si="161"/>
        <v/>
      </c>
      <c r="AS360" s="560" t="str">
        <f t="shared" si="175"/>
        <v/>
      </c>
      <c r="AT360" s="561" t="str">
        <f t="shared" si="162"/>
        <v/>
      </c>
      <c r="AU360" s="561" t="str">
        <f t="shared" si="163"/>
        <v/>
      </c>
      <c r="AV360" s="444"/>
      <c r="AW360" s="558" t="str">
        <f t="shared" si="168"/>
        <v/>
      </c>
      <c r="AX360" s="557" t="str">
        <f t="shared" si="169"/>
        <v/>
      </c>
      <c r="AY360" s="557" t="str">
        <f t="shared" si="170"/>
        <v/>
      </c>
      <c r="AZ360" s="444"/>
      <c r="BA360" s="562" t="str">
        <f t="shared" si="173"/>
        <v/>
      </c>
      <c r="BB360" s="445"/>
      <c r="BC360" s="563" t="str">
        <f t="shared" si="174"/>
        <v/>
      </c>
      <c r="BD360" s="563" t="str">
        <f t="shared" si="174"/>
        <v/>
      </c>
      <c r="BE360" s="563" t="str">
        <f t="shared" si="174"/>
        <v/>
      </c>
      <c r="BF360" s="563" t="str">
        <f t="shared" si="174"/>
        <v/>
      </c>
      <c r="BG360" s="563" t="str">
        <f t="shared" si="174"/>
        <v/>
      </c>
      <c r="BH360" s="563" t="str">
        <f t="shared" si="174"/>
        <v/>
      </c>
      <c r="BI360" s="563" t="str">
        <f t="shared" si="174"/>
        <v/>
      </c>
      <c r="BJ360" s="563" t="str">
        <f t="shared" si="174"/>
        <v/>
      </c>
      <c r="BK360" s="563" t="str">
        <f t="shared" si="174"/>
        <v/>
      </c>
      <c r="BL360" s="563" t="str">
        <f t="shared" si="174"/>
        <v/>
      </c>
      <c r="BM360" s="563" t="str">
        <f t="shared" si="174"/>
        <v/>
      </c>
      <c r="BN360" s="563" t="str">
        <f t="shared" si="171"/>
        <v/>
      </c>
      <c r="BO360" s="563" t="str">
        <f t="shared" si="171"/>
        <v/>
      </c>
      <c r="BP360" s="563" t="str">
        <f t="shared" si="171"/>
        <v/>
      </c>
      <c r="BQ360" s="563" t="str">
        <f t="shared" si="164"/>
        <v/>
      </c>
      <c r="BR360" s="563" t="str">
        <f t="shared" si="164"/>
        <v/>
      </c>
      <c r="BS360" s="563" t="str">
        <f t="shared" si="164"/>
        <v/>
      </c>
      <c r="BT360" s="563" t="str">
        <f t="shared" si="164"/>
        <v/>
      </c>
      <c r="BU360" s="563" t="str">
        <f t="shared" si="165"/>
        <v/>
      </c>
      <c r="BV360" s="563" t="str">
        <f t="shared" si="165"/>
        <v/>
      </c>
      <c r="BW360" s="563" t="str">
        <f t="shared" si="165"/>
        <v/>
      </c>
      <c r="BX360" s="563" t="str">
        <f t="shared" si="165"/>
        <v/>
      </c>
      <c r="BY360" s="563" t="str">
        <f t="shared" si="166"/>
        <v/>
      </c>
      <c r="BZ360" s="563" t="str">
        <f t="shared" si="166"/>
        <v/>
      </c>
      <c r="CA360" s="563" t="str">
        <f t="shared" si="166"/>
        <v/>
      </c>
      <c r="CB360" s="563" t="str">
        <f t="shared" si="166"/>
        <v/>
      </c>
      <c r="CC360" s="563" t="str">
        <f t="shared" si="167"/>
        <v/>
      </c>
      <c r="CD360" s="563" t="str">
        <f t="shared" si="167"/>
        <v/>
      </c>
      <c r="CE360" s="563" t="str">
        <f t="shared" si="167"/>
        <v/>
      </c>
      <c r="CF360" s="563" t="str">
        <f t="shared" si="167"/>
        <v/>
      </c>
      <c r="CG360" s="563" t="str">
        <f t="shared" si="174"/>
        <v/>
      </c>
      <c r="CH360" s="445"/>
      <c r="CI360" s="563" t="str">
        <f t="shared" si="148"/>
        <v/>
      </c>
      <c r="CJ360" s="563" t="str">
        <f t="shared" si="149"/>
        <v/>
      </c>
      <c r="CK360" s="563" t="str">
        <f t="shared" si="149"/>
        <v/>
      </c>
      <c r="CL360" s="563" t="str">
        <f t="shared" si="149"/>
        <v xml:space="preserve">
</v>
      </c>
      <c r="CM360" s="563" t="str">
        <f t="shared" si="149"/>
        <v xml:space="preserve">
</v>
      </c>
      <c r="CN360" s="563" t="str">
        <f t="shared" si="149"/>
        <v xml:space="preserve">
</v>
      </c>
      <c r="CO360" s="445"/>
      <c r="CP360" s="445"/>
      <c r="CQ360" s="445"/>
      <c r="CR360" s="445"/>
      <c r="CS360" s="445"/>
      <c r="CT360" s="445"/>
      <c r="CU360" s="445"/>
      <c r="CV360" s="445"/>
      <c r="CW360" s="445"/>
      <c r="CX360" s="445"/>
      <c r="CY360" s="445"/>
      <c r="CZ360" s="445"/>
      <c r="DA360" s="445"/>
      <c r="DB360" s="445"/>
      <c r="DC360" s="445"/>
      <c r="DD360" s="445"/>
      <c r="DE360" s="445"/>
      <c r="DF360" s="445"/>
      <c r="DG360" s="445"/>
      <c r="DH360" s="445"/>
      <c r="DI360" s="445"/>
      <c r="DJ360" s="445"/>
      <c r="DK360" s="445"/>
      <c r="DL360" s="445"/>
      <c r="DM360" s="445"/>
      <c r="DN360" s="445"/>
      <c r="DO360" s="445"/>
      <c r="DP360" s="445"/>
      <c r="DQ360" s="445"/>
      <c r="DR360" s="445"/>
      <c r="DS360" s="445"/>
      <c r="DT360" s="445"/>
      <c r="DU360" s="445"/>
      <c r="DV360" s="445"/>
      <c r="DW360" s="445"/>
      <c r="DX360" s="445"/>
      <c r="DY360" s="445"/>
      <c r="DZ360" s="445"/>
      <c r="EA360" s="445"/>
      <c r="EB360" s="445"/>
      <c r="EC360" s="445"/>
      <c r="ED360" s="445"/>
      <c r="EE360" s="445"/>
      <c r="EF360" s="445"/>
      <c r="EG360" s="445"/>
      <c r="EH360" s="445"/>
      <c r="EI360" s="445"/>
      <c r="EJ360" s="445"/>
      <c r="EK360" s="445"/>
      <c r="EL360" s="445"/>
      <c r="EM360" s="445"/>
      <c r="EN360" s="445"/>
      <c r="EO360" s="445"/>
      <c r="EP360" s="445"/>
      <c r="EQ360" s="445"/>
      <c r="ER360" s="445"/>
      <c r="ES360" s="445"/>
      <c r="ET360" s="445"/>
      <c r="EU360" s="445"/>
      <c r="EV360" s="445"/>
      <c r="EW360" s="445"/>
      <c r="EX360" s="445"/>
      <c r="EY360" s="445"/>
      <c r="EZ360" s="445"/>
      <c r="FA360" s="445"/>
      <c r="FB360" s="445"/>
    </row>
    <row r="361" spans="1:158" s="463" customFormat="1" ht="55.2" hidden="1" customHeight="1">
      <c r="A361" s="659"/>
      <c r="B361" s="520"/>
      <c r="C361" s="520"/>
      <c r="D361" s="519"/>
      <c r="E361" s="520"/>
      <c r="F361" s="520"/>
      <c r="G361" s="520"/>
      <c r="H361" s="520"/>
      <c r="I361" s="520"/>
      <c r="J361" s="520"/>
      <c r="K361" s="520"/>
      <c r="L361" s="520"/>
      <c r="M361" s="520"/>
      <c r="N361" s="520"/>
      <c r="O361" s="520"/>
      <c r="P361" s="520"/>
      <c r="Q361" s="520"/>
      <c r="R361" s="520"/>
      <c r="S361" s="520"/>
      <c r="T361" s="520"/>
      <c r="U361" s="520"/>
      <c r="V361" s="520"/>
      <c r="W361" s="520"/>
      <c r="X361" s="520"/>
      <c r="Y361" s="520"/>
      <c r="Z361" s="520"/>
      <c r="AA361" s="520"/>
      <c r="AB361" s="520"/>
      <c r="AC361" s="520"/>
      <c r="AD361" s="432"/>
      <c r="AE361" s="431"/>
      <c r="AF361" s="433"/>
      <c r="AG361" s="557" t="str">
        <f t="shared" si="151"/>
        <v/>
      </c>
      <c r="AH361" s="558" t="str">
        <f t="shared" si="152"/>
        <v/>
      </c>
      <c r="AI361" s="558" t="str">
        <f t="shared" si="153"/>
        <v/>
      </c>
      <c r="AJ361" s="558" t="str">
        <f t="shared" si="154"/>
        <v/>
      </c>
      <c r="AK361" s="558" t="str">
        <f t="shared" si="155"/>
        <v/>
      </c>
      <c r="AL361" s="558" t="str">
        <f t="shared" si="156"/>
        <v/>
      </c>
      <c r="AM361" s="558" t="str">
        <f t="shared" si="157"/>
        <v/>
      </c>
      <c r="AN361" s="558" t="str">
        <f t="shared" si="158"/>
        <v/>
      </c>
      <c r="AO361" s="557" t="str">
        <f t="shared" si="159"/>
        <v/>
      </c>
      <c r="AP361" s="557" t="str">
        <f t="shared" si="160"/>
        <v/>
      </c>
      <c r="AQ361" s="445"/>
      <c r="AR361" s="559" t="str">
        <f t="shared" si="161"/>
        <v/>
      </c>
      <c r="AS361" s="560" t="str">
        <f t="shared" si="175"/>
        <v/>
      </c>
      <c r="AT361" s="561" t="str">
        <f t="shared" si="162"/>
        <v/>
      </c>
      <c r="AU361" s="561" t="str">
        <f t="shared" si="163"/>
        <v/>
      </c>
      <c r="AV361" s="444"/>
      <c r="AW361" s="558" t="str">
        <f t="shared" si="168"/>
        <v/>
      </c>
      <c r="AX361" s="557" t="str">
        <f t="shared" si="169"/>
        <v/>
      </c>
      <c r="AY361" s="557" t="str">
        <f t="shared" si="170"/>
        <v/>
      </c>
      <c r="AZ361" s="444"/>
      <c r="BA361" s="562" t="str">
        <f t="shared" si="173"/>
        <v/>
      </c>
      <c r="BB361" s="445"/>
      <c r="BC361" s="563" t="str">
        <f t="shared" si="174"/>
        <v/>
      </c>
      <c r="BD361" s="563" t="str">
        <f t="shared" si="174"/>
        <v/>
      </c>
      <c r="BE361" s="563" t="str">
        <f t="shared" si="174"/>
        <v/>
      </c>
      <c r="BF361" s="563" t="str">
        <f t="shared" si="174"/>
        <v/>
      </c>
      <c r="BG361" s="563" t="str">
        <f t="shared" si="174"/>
        <v/>
      </c>
      <c r="BH361" s="563" t="str">
        <f t="shared" si="174"/>
        <v/>
      </c>
      <c r="BI361" s="563" t="str">
        <f t="shared" si="174"/>
        <v/>
      </c>
      <c r="BJ361" s="563" t="str">
        <f t="shared" si="174"/>
        <v/>
      </c>
      <c r="BK361" s="563" t="str">
        <f t="shared" si="174"/>
        <v/>
      </c>
      <c r="BL361" s="563" t="str">
        <f t="shared" si="174"/>
        <v/>
      </c>
      <c r="BM361" s="563" t="str">
        <f t="shared" si="174"/>
        <v/>
      </c>
      <c r="BN361" s="563" t="str">
        <f t="shared" si="171"/>
        <v/>
      </c>
      <c r="BO361" s="563" t="str">
        <f t="shared" si="171"/>
        <v/>
      </c>
      <c r="BP361" s="563" t="str">
        <f t="shared" si="171"/>
        <v/>
      </c>
      <c r="BQ361" s="563" t="str">
        <f t="shared" si="164"/>
        <v/>
      </c>
      <c r="BR361" s="563" t="str">
        <f t="shared" si="164"/>
        <v/>
      </c>
      <c r="BS361" s="563" t="str">
        <f t="shared" si="164"/>
        <v/>
      </c>
      <c r="BT361" s="563" t="str">
        <f t="shared" si="164"/>
        <v/>
      </c>
      <c r="BU361" s="563" t="str">
        <f t="shared" si="165"/>
        <v/>
      </c>
      <c r="BV361" s="563" t="str">
        <f t="shared" si="165"/>
        <v/>
      </c>
      <c r="BW361" s="563" t="str">
        <f t="shared" si="165"/>
        <v/>
      </c>
      <c r="BX361" s="563" t="str">
        <f t="shared" si="165"/>
        <v/>
      </c>
      <c r="BY361" s="563" t="str">
        <f t="shared" si="166"/>
        <v/>
      </c>
      <c r="BZ361" s="563" t="str">
        <f t="shared" si="166"/>
        <v/>
      </c>
      <c r="CA361" s="563" t="str">
        <f t="shared" si="166"/>
        <v/>
      </c>
      <c r="CB361" s="563" t="str">
        <f t="shared" si="166"/>
        <v/>
      </c>
      <c r="CC361" s="563" t="str">
        <f t="shared" si="167"/>
        <v/>
      </c>
      <c r="CD361" s="563" t="str">
        <f t="shared" si="167"/>
        <v/>
      </c>
      <c r="CE361" s="563" t="str">
        <f t="shared" si="167"/>
        <v/>
      </c>
      <c r="CF361" s="563" t="str">
        <f t="shared" si="167"/>
        <v/>
      </c>
      <c r="CG361" s="563" t="str">
        <f t="shared" si="174"/>
        <v/>
      </c>
      <c r="CH361" s="445"/>
      <c r="CI361" s="563" t="str">
        <f t="shared" si="148"/>
        <v/>
      </c>
      <c r="CJ361" s="563" t="str">
        <f t="shared" si="149"/>
        <v/>
      </c>
      <c r="CK361" s="563" t="str">
        <f t="shared" si="149"/>
        <v/>
      </c>
      <c r="CL361" s="563" t="str">
        <f t="shared" si="149"/>
        <v xml:space="preserve">
</v>
      </c>
      <c r="CM361" s="563" t="str">
        <f t="shared" si="149"/>
        <v xml:space="preserve">
</v>
      </c>
      <c r="CN361" s="563" t="str">
        <f t="shared" si="149"/>
        <v xml:space="preserve">
</v>
      </c>
      <c r="CO361" s="444"/>
      <c r="CP361" s="444"/>
      <c r="CQ361" s="444"/>
      <c r="CR361" s="444"/>
      <c r="CS361" s="444"/>
      <c r="CT361" s="444"/>
      <c r="CU361" s="444"/>
      <c r="CV361" s="444"/>
      <c r="CW361" s="444"/>
      <c r="CX361" s="444"/>
      <c r="CY361" s="444"/>
      <c r="CZ361" s="444"/>
      <c r="DA361" s="444"/>
      <c r="DB361" s="444"/>
      <c r="DC361" s="444"/>
      <c r="DD361" s="444"/>
      <c r="DE361" s="444"/>
      <c r="DF361" s="444"/>
      <c r="DG361" s="444"/>
      <c r="DH361" s="444"/>
      <c r="DI361" s="444"/>
      <c r="DJ361" s="444"/>
      <c r="DK361" s="444"/>
      <c r="DL361" s="444"/>
      <c r="DM361" s="444"/>
      <c r="DN361" s="444"/>
      <c r="DO361" s="444"/>
      <c r="DP361" s="444"/>
      <c r="DQ361" s="444"/>
      <c r="DR361" s="444"/>
      <c r="DS361" s="444"/>
      <c r="DT361" s="444"/>
      <c r="DU361" s="444"/>
      <c r="DV361" s="444"/>
      <c r="DW361" s="444"/>
      <c r="DX361" s="444"/>
      <c r="DY361" s="444"/>
      <c r="DZ361" s="444"/>
      <c r="EA361" s="444"/>
      <c r="EB361" s="444"/>
      <c r="EC361" s="444"/>
      <c r="ED361" s="444"/>
      <c r="EE361" s="444"/>
      <c r="EF361" s="444"/>
      <c r="EG361" s="444"/>
      <c r="EH361" s="444"/>
      <c r="EI361" s="444"/>
      <c r="EJ361" s="444"/>
      <c r="EK361" s="444"/>
      <c r="EL361" s="444"/>
      <c r="EM361" s="444"/>
      <c r="EN361" s="444"/>
      <c r="EO361" s="444"/>
      <c r="EP361" s="444"/>
      <c r="EQ361" s="444"/>
      <c r="ER361" s="444"/>
      <c r="ES361" s="444"/>
      <c r="ET361" s="444"/>
      <c r="EU361" s="444"/>
      <c r="EV361" s="444"/>
      <c r="EW361" s="444"/>
      <c r="EX361" s="444"/>
      <c r="EY361" s="444"/>
      <c r="EZ361" s="444"/>
      <c r="FA361" s="444"/>
      <c r="FB361" s="444"/>
    </row>
    <row r="362" spans="1:158" s="463" customFormat="1" ht="55.2" hidden="1" customHeight="1">
      <c r="A362" s="659"/>
      <c r="B362" s="520"/>
      <c r="C362" s="520"/>
      <c r="D362" s="519"/>
      <c r="E362" s="520"/>
      <c r="F362" s="520"/>
      <c r="G362" s="520"/>
      <c r="H362" s="520"/>
      <c r="I362" s="520"/>
      <c r="J362" s="520"/>
      <c r="K362" s="520"/>
      <c r="L362" s="520"/>
      <c r="M362" s="520"/>
      <c r="N362" s="520"/>
      <c r="O362" s="520"/>
      <c r="P362" s="520"/>
      <c r="Q362" s="520"/>
      <c r="R362" s="520"/>
      <c r="S362" s="520"/>
      <c r="T362" s="520"/>
      <c r="U362" s="520"/>
      <c r="V362" s="520"/>
      <c r="W362" s="520"/>
      <c r="X362" s="520"/>
      <c r="Y362" s="520"/>
      <c r="Z362" s="520"/>
      <c r="AA362" s="520"/>
      <c r="AB362" s="520"/>
      <c r="AC362" s="520"/>
      <c r="AD362" s="432"/>
      <c r="AE362" s="431"/>
      <c r="AF362" s="433"/>
      <c r="AG362" s="557" t="str">
        <f t="shared" si="151"/>
        <v/>
      </c>
      <c r="AH362" s="558" t="str">
        <f t="shared" si="152"/>
        <v/>
      </c>
      <c r="AI362" s="558" t="str">
        <f t="shared" si="153"/>
        <v/>
      </c>
      <c r="AJ362" s="558" t="str">
        <f t="shared" si="154"/>
        <v/>
      </c>
      <c r="AK362" s="558" t="str">
        <f t="shared" si="155"/>
        <v/>
      </c>
      <c r="AL362" s="558" t="str">
        <f t="shared" si="156"/>
        <v/>
      </c>
      <c r="AM362" s="558" t="str">
        <f t="shared" si="157"/>
        <v/>
      </c>
      <c r="AN362" s="558" t="str">
        <f t="shared" si="158"/>
        <v/>
      </c>
      <c r="AO362" s="557" t="str">
        <f t="shared" si="159"/>
        <v/>
      </c>
      <c r="AP362" s="557" t="str">
        <f t="shared" si="160"/>
        <v/>
      </c>
      <c r="AQ362" s="445"/>
      <c r="AR362" s="559" t="str">
        <f t="shared" si="161"/>
        <v/>
      </c>
      <c r="AS362" s="560" t="str">
        <f t="shared" si="175"/>
        <v/>
      </c>
      <c r="AT362" s="561" t="str">
        <f t="shared" si="162"/>
        <v/>
      </c>
      <c r="AU362" s="561" t="str">
        <f t="shared" si="163"/>
        <v/>
      </c>
      <c r="AV362" s="444"/>
      <c r="AW362" s="558" t="str">
        <f t="shared" si="168"/>
        <v/>
      </c>
      <c r="AX362" s="557" t="str">
        <f t="shared" si="169"/>
        <v/>
      </c>
      <c r="AY362" s="557" t="str">
        <f t="shared" si="170"/>
        <v/>
      </c>
      <c r="AZ362" s="444"/>
      <c r="BA362" s="562" t="str">
        <f t="shared" si="173"/>
        <v/>
      </c>
      <c r="BB362" s="445"/>
      <c r="BC362" s="563" t="str">
        <f t="shared" si="174"/>
        <v/>
      </c>
      <c r="BD362" s="563" t="str">
        <f t="shared" si="174"/>
        <v/>
      </c>
      <c r="BE362" s="563" t="str">
        <f t="shared" si="174"/>
        <v/>
      </c>
      <c r="BF362" s="563" t="str">
        <f t="shared" si="174"/>
        <v/>
      </c>
      <c r="BG362" s="563" t="str">
        <f t="shared" si="174"/>
        <v/>
      </c>
      <c r="BH362" s="563" t="str">
        <f t="shared" si="174"/>
        <v/>
      </c>
      <c r="BI362" s="563" t="str">
        <f t="shared" si="174"/>
        <v/>
      </c>
      <c r="BJ362" s="563" t="str">
        <f t="shared" si="174"/>
        <v/>
      </c>
      <c r="BK362" s="563" t="str">
        <f t="shared" si="174"/>
        <v/>
      </c>
      <c r="BL362" s="563" t="str">
        <f t="shared" si="174"/>
        <v/>
      </c>
      <c r="BM362" s="563" t="str">
        <f t="shared" si="174"/>
        <v/>
      </c>
      <c r="BN362" s="563" t="str">
        <f t="shared" si="171"/>
        <v/>
      </c>
      <c r="BO362" s="563" t="str">
        <f t="shared" si="171"/>
        <v/>
      </c>
      <c r="BP362" s="563" t="str">
        <f t="shared" si="171"/>
        <v/>
      </c>
      <c r="BQ362" s="563" t="str">
        <f t="shared" si="164"/>
        <v/>
      </c>
      <c r="BR362" s="563" t="str">
        <f t="shared" si="164"/>
        <v/>
      </c>
      <c r="BS362" s="563" t="str">
        <f t="shared" si="164"/>
        <v/>
      </c>
      <c r="BT362" s="563" t="str">
        <f t="shared" si="164"/>
        <v/>
      </c>
      <c r="BU362" s="563" t="str">
        <f t="shared" si="165"/>
        <v/>
      </c>
      <c r="BV362" s="563" t="str">
        <f t="shared" si="165"/>
        <v/>
      </c>
      <c r="BW362" s="563" t="str">
        <f t="shared" si="165"/>
        <v/>
      </c>
      <c r="BX362" s="563" t="str">
        <f t="shared" si="165"/>
        <v/>
      </c>
      <c r="BY362" s="563" t="str">
        <f t="shared" si="166"/>
        <v/>
      </c>
      <c r="BZ362" s="563" t="str">
        <f t="shared" si="166"/>
        <v/>
      </c>
      <c r="CA362" s="563" t="str">
        <f t="shared" si="166"/>
        <v/>
      </c>
      <c r="CB362" s="563" t="str">
        <f t="shared" si="166"/>
        <v/>
      </c>
      <c r="CC362" s="563" t="str">
        <f t="shared" si="167"/>
        <v/>
      </c>
      <c r="CD362" s="563" t="str">
        <f t="shared" si="167"/>
        <v/>
      </c>
      <c r="CE362" s="563" t="str">
        <f t="shared" si="167"/>
        <v/>
      </c>
      <c r="CF362" s="563" t="str">
        <f t="shared" si="167"/>
        <v/>
      </c>
      <c r="CG362" s="563" t="str">
        <f t="shared" si="174"/>
        <v/>
      </c>
      <c r="CH362" s="445"/>
      <c r="CI362" s="563" t="str">
        <f t="shared" si="148"/>
        <v/>
      </c>
      <c r="CJ362" s="563" t="str">
        <f t="shared" si="149"/>
        <v/>
      </c>
      <c r="CK362" s="563" t="str">
        <f t="shared" si="149"/>
        <v/>
      </c>
      <c r="CL362" s="563" t="str">
        <f t="shared" ref="CJ362:CN413" si="176">IF(CL$10=$BA362,IF($AB362="","","Complaint: "&amp;$AB362)&amp;CHAR(10)&amp;IF($AC362="","","Action Taken: "&amp;$AC362),"")</f>
        <v xml:space="preserve">
</v>
      </c>
      <c r="CM362" s="563" t="str">
        <f t="shared" si="176"/>
        <v xml:space="preserve">
</v>
      </c>
      <c r="CN362" s="563" t="str">
        <f t="shared" si="176"/>
        <v xml:space="preserve">
</v>
      </c>
      <c r="CO362" s="444"/>
      <c r="CP362" s="444"/>
      <c r="CQ362" s="444"/>
      <c r="CR362" s="444"/>
      <c r="CS362" s="444"/>
      <c r="CT362" s="444"/>
      <c r="CU362" s="444"/>
      <c r="CV362" s="444"/>
      <c r="CW362" s="444"/>
      <c r="CX362" s="444"/>
      <c r="CY362" s="444"/>
      <c r="CZ362" s="444"/>
      <c r="DA362" s="444"/>
      <c r="DB362" s="444"/>
      <c r="DC362" s="444"/>
      <c r="DD362" s="444"/>
      <c r="DE362" s="444"/>
      <c r="DF362" s="444"/>
      <c r="DG362" s="444"/>
      <c r="DH362" s="444"/>
      <c r="DI362" s="444"/>
      <c r="DJ362" s="444"/>
      <c r="DK362" s="444"/>
      <c r="DL362" s="444"/>
      <c r="DM362" s="444"/>
      <c r="DN362" s="444"/>
      <c r="DO362" s="444"/>
      <c r="DP362" s="444"/>
      <c r="DQ362" s="444"/>
      <c r="DR362" s="444"/>
      <c r="DS362" s="444"/>
      <c r="DT362" s="444"/>
      <c r="DU362" s="444"/>
      <c r="DV362" s="444"/>
      <c r="DW362" s="444"/>
      <c r="DX362" s="444"/>
      <c r="DY362" s="444"/>
      <c r="DZ362" s="444"/>
      <c r="EA362" s="444"/>
      <c r="EB362" s="444"/>
      <c r="EC362" s="444"/>
      <c r="ED362" s="444"/>
      <c r="EE362" s="444"/>
      <c r="EF362" s="444"/>
      <c r="EG362" s="444"/>
      <c r="EH362" s="444"/>
      <c r="EI362" s="444"/>
      <c r="EJ362" s="444"/>
      <c r="EK362" s="444"/>
      <c r="EL362" s="444"/>
      <c r="EM362" s="444"/>
      <c r="EN362" s="444"/>
      <c r="EO362" s="444"/>
      <c r="EP362" s="444"/>
      <c r="EQ362" s="444"/>
      <c r="ER362" s="444"/>
      <c r="ES362" s="444"/>
      <c r="ET362" s="444"/>
      <c r="EU362" s="444"/>
      <c r="EV362" s="444"/>
      <c r="EW362" s="444"/>
      <c r="EX362" s="444"/>
      <c r="EY362" s="444"/>
      <c r="EZ362" s="444"/>
      <c r="FA362" s="444"/>
      <c r="FB362" s="444"/>
    </row>
    <row r="363" spans="1:158" s="434" customFormat="1" ht="55.2" hidden="1" customHeight="1">
      <c r="A363" s="659"/>
      <c r="B363" s="520"/>
      <c r="C363" s="520"/>
      <c r="D363" s="519"/>
      <c r="E363" s="520"/>
      <c r="F363" s="520"/>
      <c r="G363" s="520"/>
      <c r="H363" s="520"/>
      <c r="I363" s="520"/>
      <c r="J363" s="520"/>
      <c r="K363" s="520"/>
      <c r="L363" s="520"/>
      <c r="M363" s="520"/>
      <c r="N363" s="520"/>
      <c r="O363" s="520"/>
      <c r="P363" s="520"/>
      <c r="Q363" s="520"/>
      <c r="R363" s="520"/>
      <c r="S363" s="520"/>
      <c r="T363" s="520"/>
      <c r="U363" s="520"/>
      <c r="V363" s="520"/>
      <c r="W363" s="520"/>
      <c r="X363" s="520"/>
      <c r="Y363" s="520"/>
      <c r="Z363" s="520"/>
      <c r="AA363" s="520"/>
      <c r="AB363" s="520"/>
      <c r="AC363" s="520"/>
      <c r="AD363" s="432"/>
      <c r="AE363" s="431"/>
      <c r="AF363" s="433"/>
      <c r="AG363" s="557" t="str">
        <f t="shared" si="151"/>
        <v/>
      </c>
      <c r="AH363" s="558" t="str">
        <f t="shared" si="152"/>
        <v/>
      </c>
      <c r="AI363" s="558" t="str">
        <f t="shared" si="153"/>
        <v/>
      </c>
      <c r="AJ363" s="558" t="str">
        <f t="shared" si="154"/>
        <v/>
      </c>
      <c r="AK363" s="558" t="str">
        <f t="shared" si="155"/>
        <v/>
      </c>
      <c r="AL363" s="558" t="str">
        <f t="shared" si="156"/>
        <v/>
      </c>
      <c r="AM363" s="558" t="str">
        <f t="shared" si="157"/>
        <v/>
      </c>
      <c r="AN363" s="558" t="str">
        <f t="shared" si="158"/>
        <v/>
      </c>
      <c r="AO363" s="557" t="str">
        <f t="shared" si="159"/>
        <v/>
      </c>
      <c r="AP363" s="557" t="str">
        <f t="shared" si="160"/>
        <v/>
      </c>
      <c r="AQ363" s="445"/>
      <c r="AR363" s="559" t="str">
        <f t="shared" si="161"/>
        <v/>
      </c>
      <c r="AS363" s="560" t="str">
        <f t="shared" si="175"/>
        <v/>
      </c>
      <c r="AT363" s="561" t="str">
        <f t="shared" si="162"/>
        <v/>
      </c>
      <c r="AU363" s="561" t="str">
        <f t="shared" si="163"/>
        <v/>
      </c>
      <c r="AV363" s="444"/>
      <c r="AW363" s="558" t="str">
        <f t="shared" si="168"/>
        <v/>
      </c>
      <c r="AX363" s="557" t="str">
        <f t="shared" si="169"/>
        <v/>
      </c>
      <c r="AY363" s="557" t="str">
        <f t="shared" si="170"/>
        <v/>
      </c>
      <c r="AZ363" s="444"/>
      <c r="BA363" s="562" t="str">
        <f t="shared" si="173"/>
        <v/>
      </c>
      <c r="BB363" s="445"/>
      <c r="BC363" s="563" t="str">
        <f t="shared" si="174"/>
        <v/>
      </c>
      <c r="BD363" s="563" t="str">
        <f t="shared" si="174"/>
        <v/>
      </c>
      <c r="BE363" s="563" t="str">
        <f t="shared" si="174"/>
        <v/>
      </c>
      <c r="BF363" s="563" t="str">
        <f t="shared" si="174"/>
        <v/>
      </c>
      <c r="BG363" s="563" t="str">
        <f t="shared" si="174"/>
        <v/>
      </c>
      <c r="BH363" s="563" t="str">
        <f t="shared" si="174"/>
        <v/>
      </c>
      <c r="BI363" s="563" t="str">
        <f t="shared" si="174"/>
        <v/>
      </c>
      <c r="BJ363" s="563" t="str">
        <f t="shared" si="174"/>
        <v/>
      </c>
      <c r="BK363" s="563" t="str">
        <f t="shared" si="174"/>
        <v/>
      </c>
      <c r="BL363" s="563" t="str">
        <f t="shared" si="174"/>
        <v/>
      </c>
      <c r="BM363" s="563" t="str">
        <f t="shared" si="174"/>
        <v/>
      </c>
      <c r="BN363" s="563" t="str">
        <f t="shared" si="171"/>
        <v/>
      </c>
      <c r="BO363" s="563" t="str">
        <f t="shared" si="171"/>
        <v/>
      </c>
      <c r="BP363" s="563" t="str">
        <f t="shared" si="171"/>
        <v/>
      </c>
      <c r="BQ363" s="563" t="str">
        <f t="shared" si="164"/>
        <v/>
      </c>
      <c r="BR363" s="563" t="str">
        <f t="shared" si="164"/>
        <v/>
      </c>
      <c r="BS363" s="563" t="str">
        <f t="shared" si="164"/>
        <v/>
      </c>
      <c r="BT363" s="563" t="str">
        <f t="shared" si="164"/>
        <v/>
      </c>
      <c r="BU363" s="563" t="str">
        <f t="shared" si="165"/>
        <v/>
      </c>
      <c r="BV363" s="563" t="str">
        <f t="shared" si="165"/>
        <v/>
      </c>
      <c r="BW363" s="563" t="str">
        <f t="shared" si="165"/>
        <v/>
      </c>
      <c r="BX363" s="563" t="str">
        <f t="shared" si="165"/>
        <v/>
      </c>
      <c r="BY363" s="563" t="str">
        <f t="shared" si="166"/>
        <v/>
      </c>
      <c r="BZ363" s="563" t="str">
        <f t="shared" si="166"/>
        <v/>
      </c>
      <c r="CA363" s="563" t="str">
        <f t="shared" si="166"/>
        <v/>
      </c>
      <c r="CB363" s="563" t="str">
        <f t="shared" si="166"/>
        <v/>
      </c>
      <c r="CC363" s="563" t="str">
        <f t="shared" si="167"/>
        <v/>
      </c>
      <c r="CD363" s="563" t="str">
        <f t="shared" si="167"/>
        <v/>
      </c>
      <c r="CE363" s="563" t="str">
        <f t="shared" si="167"/>
        <v/>
      </c>
      <c r="CF363" s="563" t="str">
        <f t="shared" si="167"/>
        <v/>
      </c>
      <c r="CG363" s="563" t="str">
        <f t="shared" si="174"/>
        <v/>
      </c>
      <c r="CH363" s="445"/>
      <c r="CI363" s="563" t="str">
        <f t="shared" si="148"/>
        <v/>
      </c>
      <c r="CJ363" s="563" t="str">
        <f t="shared" si="176"/>
        <v/>
      </c>
      <c r="CK363" s="563" t="str">
        <f t="shared" si="176"/>
        <v/>
      </c>
      <c r="CL363" s="563" t="str">
        <f t="shared" si="176"/>
        <v xml:space="preserve">
</v>
      </c>
      <c r="CM363" s="563" t="str">
        <f t="shared" si="176"/>
        <v xml:space="preserve">
</v>
      </c>
      <c r="CN363" s="563" t="str">
        <f t="shared" si="176"/>
        <v xml:space="preserve">
</v>
      </c>
      <c r="CO363" s="445"/>
      <c r="CP363" s="445"/>
      <c r="CQ363" s="445"/>
      <c r="CR363" s="445"/>
      <c r="CS363" s="445"/>
      <c r="CT363" s="445"/>
      <c r="CU363" s="445"/>
      <c r="CV363" s="445"/>
      <c r="CW363" s="445"/>
      <c r="CX363" s="445"/>
      <c r="CY363" s="445"/>
      <c r="CZ363" s="445"/>
      <c r="DA363" s="445"/>
      <c r="DB363" s="445"/>
      <c r="DC363" s="445"/>
      <c r="DD363" s="445"/>
      <c r="DE363" s="445"/>
      <c r="DF363" s="445"/>
      <c r="DG363" s="445"/>
      <c r="DH363" s="445"/>
      <c r="DI363" s="445"/>
      <c r="DJ363" s="445"/>
      <c r="DK363" s="445"/>
      <c r="DL363" s="445"/>
      <c r="DM363" s="445"/>
      <c r="DN363" s="445"/>
      <c r="DO363" s="445"/>
      <c r="DP363" s="445"/>
      <c r="DQ363" s="445"/>
      <c r="DR363" s="445"/>
      <c r="DS363" s="445"/>
      <c r="DT363" s="445"/>
      <c r="DU363" s="445"/>
      <c r="DV363" s="445"/>
      <c r="DW363" s="445"/>
      <c r="DX363" s="445"/>
      <c r="DY363" s="445"/>
      <c r="DZ363" s="445"/>
      <c r="EA363" s="445"/>
      <c r="EB363" s="445"/>
      <c r="EC363" s="445"/>
      <c r="ED363" s="445"/>
      <c r="EE363" s="445"/>
      <c r="EF363" s="445"/>
      <c r="EG363" s="445"/>
      <c r="EH363" s="445"/>
      <c r="EI363" s="445"/>
      <c r="EJ363" s="445"/>
      <c r="EK363" s="445"/>
      <c r="EL363" s="445"/>
      <c r="EM363" s="445"/>
      <c r="EN363" s="445"/>
      <c r="EO363" s="445"/>
      <c r="EP363" s="445"/>
      <c r="EQ363" s="445"/>
      <c r="ER363" s="445"/>
      <c r="ES363" s="445"/>
      <c r="ET363" s="445"/>
      <c r="EU363" s="445"/>
      <c r="EV363" s="445"/>
      <c r="EW363" s="445"/>
      <c r="EX363" s="445"/>
      <c r="EY363" s="445"/>
      <c r="EZ363" s="445"/>
      <c r="FA363" s="445"/>
      <c r="FB363" s="445"/>
    </row>
    <row r="364" spans="1:158" s="434" customFormat="1" ht="55.2" hidden="1" customHeight="1">
      <c r="A364" s="659"/>
      <c r="B364" s="520"/>
      <c r="C364" s="520"/>
      <c r="D364" s="519"/>
      <c r="E364" s="520"/>
      <c r="F364" s="520"/>
      <c r="G364" s="520"/>
      <c r="H364" s="520"/>
      <c r="I364" s="520"/>
      <c r="J364" s="520"/>
      <c r="K364" s="520"/>
      <c r="L364" s="520"/>
      <c r="M364" s="520"/>
      <c r="N364" s="520"/>
      <c r="O364" s="520"/>
      <c r="P364" s="520"/>
      <c r="Q364" s="520"/>
      <c r="R364" s="520"/>
      <c r="S364" s="520"/>
      <c r="T364" s="520"/>
      <c r="U364" s="520"/>
      <c r="V364" s="520"/>
      <c r="W364" s="520"/>
      <c r="X364" s="520"/>
      <c r="Y364" s="520"/>
      <c r="Z364" s="520"/>
      <c r="AA364" s="520"/>
      <c r="AB364" s="520"/>
      <c r="AC364" s="520"/>
      <c r="AD364" s="432"/>
      <c r="AE364" s="431"/>
      <c r="AF364" s="433"/>
      <c r="AG364" s="557" t="str">
        <f t="shared" si="151"/>
        <v/>
      </c>
      <c r="AH364" s="558" t="str">
        <f t="shared" si="152"/>
        <v/>
      </c>
      <c r="AI364" s="558" t="str">
        <f t="shared" si="153"/>
        <v/>
      </c>
      <c r="AJ364" s="558" t="str">
        <f t="shared" si="154"/>
        <v/>
      </c>
      <c r="AK364" s="558" t="str">
        <f t="shared" si="155"/>
        <v/>
      </c>
      <c r="AL364" s="558" t="str">
        <f t="shared" si="156"/>
        <v/>
      </c>
      <c r="AM364" s="558" t="str">
        <f t="shared" si="157"/>
        <v/>
      </c>
      <c r="AN364" s="558" t="str">
        <f t="shared" si="158"/>
        <v/>
      </c>
      <c r="AO364" s="557" t="str">
        <f t="shared" si="159"/>
        <v/>
      </c>
      <c r="AP364" s="557" t="str">
        <f t="shared" si="160"/>
        <v/>
      </c>
      <c r="AQ364" s="445"/>
      <c r="AR364" s="559" t="str">
        <f t="shared" si="161"/>
        <v/>
      </c>
      <c r="AS364" s="560" t="str">
        <f t="shared" si="175"/>
        <v/>
      </c>
      <c r="AT364" s="561" t="str">
        <f t="shared" si="162"/>
        <v/>
      </c>
      <c r="AU364" s="561" t="str">
        <f t="shared" si="163"/>
        <v/>
      </c>
      <c r="AV364" s="444"/>
      <c r="AW364" s="558" t="str">
        <f t="shared" si="168"/>
        <v/>
      </c>
      <c r="AX364" s="557" t="str">
        <f t="shared" si="169"/>
        <v/>
      </c>
      <c r="AY364" s="557" t="str">
        <f t="shared" si="170"/>
        <v/>
      </c>
      <c r="AZ364" s="444"/>
      <c r="BA364" s="562" t="str">
        <f t="shared" si="173"/>
        <v/>
      </c>
      <c r="BB364" s="445"/>
      <c r="BC364" s="563" t="str">
        <f t="shared" si="174"/>
        <v/>
      </c>
      <c r="BD364" s="563" t="str">
        <f t="shared" si="174"/>
        <v/>
      </c>
      <c r="BE364" s="563" t="str">
        <f t="shared" si="174"/>
        <v/>
      </c>
      <c r="BF364" s="563" t="str">
        <f t="shared" si="174"/>
        <v/>
      </c>
      <c r="BG364" s="563" t="str">
        <f t="shared" si="174"/>
        <v/>
      </c>
      <c r="BH364" s="563" t="str">
        <f t="shared" si="174"/>
        <v/>
      </c>
      <c r="BI364" s="563" t="str">
        <f t="shared" si="174"/>
        <v/>
      </c>
      <c r="BJ364" s="563" t="str">
        <f t="shared" si="174"/>
        <v/>
      </c>
      <c r="BK364" s="563" t="str">
        <f t="shared" si="174"/>
        <v/>
      </c>
      <c r="BL364" s="563" t="str">
        <f t="shared" si="174"/>
        <v/>
      </c>
      <c r="BM364" s="563" t="str">
        <f t="shared" si="174"/>
        <v/>
      </c>
      <c r="BN364" s="563" t="str">
        <f t="shared" si="171"/>
        <v/>
      </c>
      <c r="BO364" s="563" t="str">
        <f t="shared" si="171"/>
        <v/>
      </c>
      <c r="BP364" s="563" t="str">
        <f t="shared" si="171"/>
        <v/>
      </c>
      <c r="BQ364" s="563" t="str">
        <f t="shared" si="164"/>
        <v/>
      </c>
      <c r="BR364" s="563" t="str">
        <f t="shared" si="164"/>
        <v/>
      </c>
      <c r="BS364" s="563" t="str">
        <f t="shared" si="164"/>
        <v/>
      </c>
      <c r="BT364" s="563" t="str">
        <f t="shared" si="164"/>
        <v/>
      </c>
      <c r="BU364" s="563" t="str">
        <f t="shared" si="165"/>
        <v/>
      </c>
      <c r="BV364" s="563" t="str">
        <f t="shared" si="165"/>
        <v/>
      </c>
      <c r="BW364" s="563" t="str">
        <f t="shared" si="165"/>
        <v/>
      </c>
      <c r="BX364" s="563" t="str">
        <f t="shared" si="165"/>
        <v/>
      </c>
      <c r="BY364" s="563" t="str">
        <f t="shared" si="166"/>
        <v/>
      </c>
      <c r="BZ364" s="563" t="str">
        <f t="shared" si="166"/>
        <v/>
      </c>
      <c r="CA364" s="563" t="str">
        <f t="shared" si="166"/>
        <v/>
      </c>
      <c r="CB364" s="563" t="str">
        <f t="shared" si="166"/>
        <v/>
      </c>
      <c r="CC364" s="563" t="str">
        <f t="shared" si="167"/>
        <v/>
      </c>
      <c r="CD364" s="563" t="str">
        <f t="shared" si="167"/>
        <v/>
      </c>
      <c r="CE364" s="563" t="str">
        <f t="shared" si="167"/>
        <v/>
      </c>
      <c r="CF364" s="563" t="str">
        <f t="shared" si="167"/>
        <v/>
      </c>
      <c r="CG364" s="563" t="str">
        <f t="shared" si="174"/>
        <v/>
      </c>
      <c r="CH364" s="445"/>
      <c r="CI364" s="563" t="str">
        <f t="shared" ref="CI364:CI427" si="177">IF(CI$10=$BA364,IF($AB364="","","Complaint: "&amp;$AB364)&amp;CHAR(10)&amp;IF($AC364="","","Action Taken: "&amp;$AC364),"")</f>
        <v/>
      </c>
      <c r="CJ364" s="563" t="str">
        <f t="shared" si="176"/>
        <v/>
      </c>
      <c r="CK364" s="563" t="str">
        <f t="shared" si="176"/>
        <v/>
      </c>
      <c r="CL364" s="563" t="str">
        <f t="shared" si="176"/>
        <v xml:space="preserve">
</v>
      </c>
      <c r="CM364" s="563" t="str">
        <f t="shared" si="176"/>
        <v xml:space="preserve">
</v>
      </c>
      <c r="CN364" s="563" t="str">
        <f t="shared" si="176"/>
        <v xml:space="preserve">
</v>
      </c>
      <c r="CO364" s="445"/>
      <c r="CP364" s="445"/>
      <c r="CQ364" s="445"/>
      <c r="CR364" s="445"/>
      <c r="CS364" s="445"/>
      <c r="CT364" s="445"/>
      <c r="CU364" s="445"/>
      <c r="CV364" s="445"/>
      <c r="CW364" s="445"/>
      <c r="CX364" s="445"/>
      <c r="CY364" s="445"/>
      <c r="CZ364" s="445"/>
      <c r="DA364" s="445"/>
      <c r="DB364" s="445"/>
      <c r="DC364" s="445"/>
      <c r="DD364" s="445"/>
      <c r="DE364" s="445"/>
      <c r="DF364" s="445"/>
      <c r="DG364" s="445"/>
      <c r="DH364" s="445"/>
      <c r="DI364" s="445"/>
      <c r="DJ364" s="445"/>
      <c r="DK364" s="445"/>
      <c r="DL364" s="445"/>
      <c r="DM364" s="445"/>
      <c r="DN364" s="445"/>
      <c r="DO364" s="445"/>
      <c r="DP364" s="445"/>
      <c r="DQ364" s="445"/>
      <c r="DR364" s="445"/>
      <c r="DS364" s="445"/>
      <c r="DT364" s="445"/>
      <c r="DU364" s="445"/>
      <c r="DV364" s="445"/>
      <c r="DW364" s="445"/>
      <c r="DX364" s="445"/>
      <c r="DY364" s="445"/>
      <c r="DZ364" s="445"/>
      <c r="EA364" s="445"/>
      <c r="EB364" s="445"/>
      <c r="EC364" s="445"/>
      <c r="ED364" s="445"/>
      <c r="EE364" s="445"/>
      <c r="EF364" s="445"/>
      <c r="EG364" s="445"/>
      <c r="EH364" s="445"/>
      <c r="EI364" s="445"/>
      <c r="EJ364" s="445"/>
      <c r="EK364" s="445"/>
      <c r="EL364" s="445"/>
      <c r="EM364" s="445"/>
      <c r="EN364" s="445"/>
      <c r="EO364" s="445"/>
      <c r="EP364" s="445"/>
      <c r="EQ364" s="445"/>
      <c r="ER364" s="445"/>
      <c r="ES364" s="445"/>
      <c r="ET364" s="445"/>
      <c r="EU364" s="445"/>
      <c r="EV364" s="445"/>
      <c r="EW364" s="445"/>
      <c r="EX364" s="445"/>
      <c r="EY364" s="445"/>
      <c r="EZ364" s="445"/>
      <c r="FA364" s="445"/>
      <c r="FB364" s="445"/>
    </row>
    <row r="365" spans="1:158" s="434" customFormat="1" ht="55.2" hidden="1" customHeight="1">
      <c r="A365" s="659"/>
      <c r="B365" s="520"/>
      <c r="C365" s="520"/>
      <c r="D365" s="519"/>
      <c r="E365" s="520"/>
      <c r="F365" s="520"/>
      <c r="G365" s="520"/>
      <c r="H365" s="520"/>
      <c r="I365" s="520"/>
      <c r="J365" s="520"/>
      <c r="K365" s="520"/>
      <c r="L365" s="520"/>
      <c r="M365" s="520"/>
      <c r="N365" s="520"/>
      <c r="O365" s="520"/>
      <c r="P365" s="520"/>
      <c r="Q365" s="520"/>
      <c r="R365" s="520"/>
      <c r="S365" s="520"/>
      <c r="T365" s="520"/>
      <c r="U365" s="520"/>
      <c r="V365" s="520"/>
      <c r="W365" s="520"/>
      <c r="X365" s="520"/>
      <c r="Y365" s="520"/>
      <c r="Z365" s="520"/>
      <c r="AA365" s="520"/>
      <c r="AB365" s="520"/>
      <c r="AC365" s="520"/>
      <c r="AD365" s="432"/>
      <c r="AE365" s="431"/>
      <c r="AF365" s="433"/>
      <c r="AG365" s="557" t="str">
        <f t="shared" si="151"/>
        <v/>
      </c>
      <c r="AH365" s="558" t="str">
        <f t="shared" si="152"/>
        <v/>
      </c>
      <c r="AI365" s="558" t="str">
        <f t="shared" si="153"/>
        <v/>
      </c>
      <c r="AJ365" s="558" t="str">
        <f t="shared" si="154"/>
        <v/>
      </c>
      <c r="AK365" s="558" t="str">
        <f t="shared" si="155"/>
        <v/>
      </c>
      <c r="AL365" s="558" t="str">
        <f t="shared" si="156"/>
        <v/>
      </c>
      <c r="AM365" s="558" t="str">
        <f t="shared" si="157"/>
        <v/>
      </c>
      <c r="AN365" s="558" t="str">
        <f t="shared" si="158"/>
        <v/>
      </c>
      <c r="AO365" s="557" t="str">
        <f t="shared" si="159"/>
        <v/>
      </c>
      <c r="AP365" s="557" t="str">
        <f t="shared" si="160"/>
        <v/>
      </c>
      <c r="AQ365" s="445"/>
      <c r="AR365" s="559" t="str">
        <f t="shared" si="161"/>
        <v/>
      </c>
      <c r="AS365" s="560" t="str">
        <f t="shared" si="175"/>
        <v/>
      </c>
      <c r="AT365" s="561" t="str">
        <f t="shared" si="162"/>
        <v/>
      </c>
      <c r="AU365" s="561" t="str">
        <f t="shared" si="163"/>
        <v/>
      </c>
      <c r="AV365" s="444"/>
      <c r="AW365" s="558" t="str">
        <f t="shared" si="168"/>
        <v/>
      </c>
      <c r="AX365" s="557" t="str">
        <f t="shared" si="169"/>
        <v/>
      </c>
      <c r="AY365" s="557" t="str">
        <f t="shared" si="170"/>
        <v/>
      </c>
      <c r="AZ365" s="444"/>
      <c r="BA365" s="562" t="str">
        <f t="shared" si="173"/>
        <v/>
      </c>
      <c r="BB365" s="445"/>
      <c r="BC365" s="563" t="str">
        <f t="shared" ref="BC365:CG381" si="178">IF(BC$10=$BA365,IF($AB365="","","Complaint: "&amp;$AB365)&amp;CHAR(10)&amp;IF($AC365="","","Action Taken: "&amp;$AC365),"")</f>
        <v/>
      </c>
      <c r="BD365" s="563" t="str">
        <f t="shared" si="178"/>
        <v/>
      </c>
      <c r="BE365" s="563" t="str">
        <f t="shared" si="178"/>
        <v/>
      </c>
      <c r="BF365" s="563" t="str">
        <f t="shared" si="178"/>
        <v/>
      </c>
      <c r="BG365" s="563" t="str">
        <f t="shared" si="178"/>
        <v/>
      </c>
      <c r="BH365" s="563" t="str">
        <f t="shared" si="178"/>
        <v/>
      </c>
      <c r="BI365" s="563" t="str">
        <f t="shared" si="178"/>
        <v/>
      </c>
      <c r="BJ365" s="563" t="str">
        <f t="shared" si="178"/>
        <v/>
      </c>
      <c r="BK365" s="563" t="str">
        <f t="shared" si="178"/>
        <v/>
      </c>
      <c r="BL365" s="563" t="str">
        <f t="shared" si="178"/>
        <v/>
      </c>
      <c r="BM365" s="563" t="str">
        <f t="shared" si="178"/>
        <v/>
      </c>
      <c r="BN365" s="563" t="str">
        <f t="shared" si="171"/>
        <v/>
      </c>
      <c r="BO365" s="563" t="str">
        <f t="shared" si="171"/>
        <v/>
      </c>
      <c r="BP365" s="563" t="str">
        <f t="shared" si="171"/>
        <v/>
      </c>
      <c r="BQ365" s="563" t="str">
        <f t="shared" si="164"/>
        <v/>
      </c>
      <c r="BR365" s="563" t="str">
        <f t="shared" si="164"/>
        <v/>
      </c>
      <c r="BS365" s="563" t="str">
        <f t="shared" si="164"/>
        <v/>
      </c>
      <c r="BT365" s="563" t="str">
        <f t="shared" si="164"/>
        <v/>
      </c>
      <c r="BU365" s="563" t="str">
        <f t="shared" si="165"/>
        <v/>
      </c>
      <c r="BV365" s="563" t="str">
        <f t="shared" si="165"/>
        <v/>
      </c>
      <c r="BW365" s="563" t="str">
        <f t="shared" si="165"/>
        <v/>
      </c>
      <c r="BX365" s="563" t="str">
        <f t="shared" si="165"/>
        <v/>
      </c>
      <c r="BY365" s="563" t="str">
        <f t="shared" si="166"/>
        <v/>
      </c>
      <c r="BZ365" s="563" t="str">
        <f t="shared" si="166"/>
        <v/>
      </c>
      <c r="CA365" s="563" t="str">
        <f t="shared" si="166"/>
        <v/>
      </c>
      <c r="CB365" s="563" t="str">
        <f t="shared" si="166"/>
        <v/>
      </c>
      <c r="CC365" s="563" t="str">
        <f t="shared" si="167"/>
        <v/>
      </c>
      <c r="CD365" s="563" t="str">
        <f t="shared" si="167"/>
        <v/>
      </c>
      <c r="CE365" s="563" t="str">
        <f t="shared" si="167"/>
        <v/>
      </c>
      <c r="CF365" s="563" t="str">
        <f t="shared" si="167"/>
        <v/>
      </c>
      <c r="CG365" s="563" t="str">
        <f t="shared" si="178"/>
        <v/>
      </c>
      <c r="CH365" s="445"/>
      <c r="CI365" s="563" t="str">
        <f t="shared" si="177"/>
        <v/>
      </c>
      <c r="CJ365" s="563" t="str">
        <f t="shared" si="176"/>
        <v/>
      </c>
      <c r="CK365" s="563" t="str">
        <f t="shared" si="176"/>
        <v/>
      </c>
      <c r="CL365" s="563" t="str">
        <f t="shared" si="176"/>
        <v xml:space="preserve">
</v>
      </c>
      <c r="CM365" s="563" t="str">
        <f t="shared" si="176"/>
        <v xml:space="preserve">
</v>
      </c>
      <c r="CN365" s="563" t="str">
        <f t="shared" si="176"/>
        <v xml:space="preserve">
</v>
      </c>
      <c r="CO365" s="445"/>
      <c r="CP365" s="445"/>
      <c r="CQ365" s="445"/>
      <c r="CR365" s="445"/>
      <c r="CS365" s="445"/>
      <c r="CT365" s="445"/>
      <c r="CU365" s="445"/>
      <c r="CV365" s="445"/>
      <c r="CW365" s="445"/>
      <c r="CX365" s="445"/>
      <c r="CY365" s="445"/>
      <c r="CZ365" s="445"/>
      <c r="DA365" s="445"/>
      <c r="DB365" s="445"/>
      <c r="DC365" s="445"/>
      <c r="DD365" s="445"/>
      <c r="DE365" s="445"/>
      <c r="DF365" s="445"/>
      <c r="DG365" s="445"/>
      <c r="DH365" s="445"/>
      <c r="DI365" s="445"/>
      <c r="DJ365" s="445"/>
      <c r="DK365" s="445"/>
      <c r="DL365" s="445"/>
      <c r="DM365" s="445"/>
      <c r="DN365" s="445"/>
      <c r="DO365" s="445"/>
      <c r="DP365" s="445"/>
      <c r="DQ365" s="445"/>
      <c r="DR365" s="445"/>
      <c r="DS365" s="445"/>
      <c r="DT365" s="445"/>
      <c r="DU365" s="445"/>
      <c r="DV365" s="445"/>
      <c r="DW365" s="445"/>
      <c r="DX365" s="445"/>
      <c r="DY365" s="445"/>
      <c r="DZ365" s="445"/>
      <c r="EA365" s="445"/>
      <c r="EB365" s="445"/>
      <c r="EC365" s="445"/>
      <c r="ED365" s="445"/>
      <c r="EE365" s="445"/>
      <c r="EF365" s="445"/>
      <c r="EG365" s="445"/>
      <c r="EH365" s="445"/>
      <c r="EI365" s="445"/>
      <c r="EJ365" s="445"/>
      <c r="EK365" s="445"/>
      <c r="EL365" s="445"/>
      <c r="EM365" s="445"/>
      <c r="EN365" s="445"/>
      <c r="EO365" s="445"/>
      <c r="EP365" s="445"/>
      <c r="EQ365" s="445"/>
      <c r="ER365" s="445"/>
      <c r="ES365" s="445"/>
      <c r="ET365" s="445"/>
      <c r="EU365" s="445"/>
      <c r="EV365" s="445"/>
      <c r="EW365" s="445"/>
      <c r="EX365" s="445"/>
      <c r="EY365" s="445"/>
      <c r="EZ365" s="445"/>
      <c r="FA365" s="445"/>
      <c r="FB365" s="445"/>
    </row>
    <row r="366" spans="1:158" s="463" customFormat="1" ht="55.2" hidden="1" customHeight="1">
      <c r="A366" s="659"/>
      <c r="B366" s="520"/>
      <c r="C366" s="520"/>
      <c r="D366" s="519"/>
      <c r="E366" s="520"/>
      <c r="F366" s="520"/>
      <c r="G366" s="520"/>
      <c r="H366" s="520"/>
      <c r="I366" s="520"/>
      <c r="J366" s="520"/>
      <c r="K366" s="520"/>
      <c r="L366" s="520"/>
      <c r="M366" s="520"/>
      <c r="N366" s="520"/>
      <c r="O366" s="520"/>
      <c r="P366" s="520"/>
      <c r="Q366" s="520"/>
      <c r="R366" s="520"/>
      <c r="S366" s="520"/>
      <c r="T366" s="520"/>
      <c r="U366" s="520"/>
      <c r="V366" s="520"/>
      <c r="W366" s="520"/>
      <c r="X366" s="520"/>
      <c r="Y366" s="520"/>
      <c r="Z366" s="520"/>
      <c r="AA366" s="520"/>
      <c r="AB366" s="520"/>
      <c r="AC366" s="520"/>
      <c r="AD366" s="432"/>
      <c r="AE366" s="431"/>
      <c r="AF366" s="433"/>
      <c r="AG366" s="557" t="str">
        <f t="shared" si="151"/>
        <v/>
      </c>
      <c r="AH366" s="558" t="str">
        <f t="shared" si="152"/>
        <v/>
      </c>
      <c r="AI366" s="558" t="str">
        <f t="shared" si="153"/>
        <v/>
      </c>
      <c r="AJ366" s="558" t="str">
        <f t="shared" si="154"/>
        <v/>
      </c>
      <c r="AK366" s="558" t="str">
        <f t="shared" si="155"/>
        <v/>
      </c>
      <c r="AL366" s="558" t="str">
        <f t="shared" si="156"/>
        <v/>
      </c>
      <c r="AM366" s="558" t="str">
        <f t="shared" si="157"/>
        <v/>
      </c>
      <c r="AN366" s="558" t="str">
        <f t="shared" si="158"/>
        <v/>
      </c>
      <c r="AO366" s="557" t="str">
        <f t="shared" si="159"/>
        <v/>
      </c>
      <c r="AP366" s="557" t="str">
        <f t="shared" si="160"/>
        <v/>
      </c>
      <c r="AQ366" s="445"/>
      <c r="AR366" s="559" t="str">
        <f t="shared" si="161"/>
        <v/>
      </c>
      <c r="AS366" s="560" t="str">
        <f t="shared" si="175"/>
        <v/>
      </c>
      <c r="AT366" s="561" t="str">
        <f t="shared" si="162"/>
        <v/>
      </c>
      <c r="AU366" s="561" t="str">
        <f t="shared" si="163"/>
        <v/>
      </c>
      <c r="AV366" s="444"/>
      <c r="AW366" s="558" t="str">
        <f t="shared" si="168"/>
        <v/>
      </c>
      <c r="AX366" s="557" t="str">
        <f t="shared" si="169"/>
        <v/>
      </c>
      <c r="AY366" s="557" t="str">
        <f t="shared" si="170"/>
        <v/>
      </c>
      <c r="AZ366" s="444"/>
      <c r="BA366" s="562" t="str">
        <f t="shared" si="173"/>
        <v/>
      </c>
      <c r="BB366" s="445"/>
      <c r="BC366" s="563" t="str">
        <f t="shared" si="178"/>
        <v/>
      </c>
      <c r="BD366" s="563" t="str">
        <f t="shared" si="178"/>
        <v/>
      </c>
      <c r="BE366" s="563" t="str">
        <f t="shared" si="178"/>
        <v/>
      </c>
      <c r="BF366" s="563" t="str">
        <f t="shared" si="178"/>
        <v/>
      </c>
      <c r="BG366" s="563" t="str">
        <f t="shared" si="178"/>
        <v/>
      </c>
      <c r="BH366" s="563" t="str">
        <f t="shared" si="178"/>
        <v/>
      </c>
      <c r="BI366" s="563" t="str">
        <f t="shared" si="178"/>
        <v/>
      </c>
      <c r="BJ366" s="563" t="str">
        <f t="shared" si="178"/>
        <v/>
      </c>
      <c r="BK366" s="563" t="str">
        <f t="shared" si="178"/>
        <v/>
      </c>
      <c r="BL366" s="563" t="str">
        <f t="shared" si="178"/>
        <v/>
      </c>
      <c r="BM366" s="563" t="str">
        <f t="shared" si="178"/>
        <v/>
      </c>
      <c r="BN366" s="563" t="str">
        <f t="shared" si="171"/>
        <v/>
      </c>
      <c r="BO366" s="563" t="str">
        <f t="shared" si="171"/>
        <v/>
      </c>
      <c r="BP366" s="563" t="str">
        <f t="shared" si="171"/>
        <v/>
      </c>
      <c r="BQ366" s="563" t="str">
        <f t="shared" si="164"/>
        <v/>
      </c>
      <c r="BR366" s="563" t="str">
        <f t="shared" si="164"/>
        <v/>
      </c>
      <c r="BS366" s="563" t="str">
        <f t="shared" si="164"/>
        <v/>
      </c>
      <c r="BT366" s="563" t="str">
        <f t="shared" si="164"/>
        <v/>
      </c>
      <c r="BU366" s="563" t="str">
        <f t="shared" si="165"/>
        <v/>
      </c>
      <c r="BV366" s="563" t="str">
        <f t="shared" si="165"/>
        <v/>
      </c>
      <c r="BW366" s="563" t="str">
        <f t="shared" si="165"/>
        <v/>
      </c>
      <c r="BX366" s="563" t="str">
        <f t="shared" si="165"/>
        <v/>
      </c>
      <c r="BY366" s="563" t="str">
        <f t="shared" si="166"/>
        <v/>
      </c>
      <c r="BZ366" s="563" t="str">
        <f t="shared" si="166"/>
        <v/>
      </c>
      <c r="CA366" s="563" t="str">
        <f t="shared" si="166"/>
        <v/>
      </c>
      <c r="CB366" s="563" t="str">
        <f t="shared" si="166"/>
        <v/>
      </c>
      <c r="CC366" s="563" t="str">
        <f t="shared" si="167"/>
        <v/>
      </c>
      <c r="CD366" s="563" t="str">
        <f t="shared" si="167"/>
        <v/>
      </c>
      <c r="CE366" s="563" t="str">
        <f t="shared" si="167"/>
        <v/>
      </c>
      <c r="CF366" s="563" t="str">
        <f t="shared" si="167"/>
        <v/>
      </c>
      <c r="CG366" s="563" t="str">
        <f t="shared" si="178"/>
        <v/>
      </c>
      <c r="CH366" s="445"/>
      <c r="CI366" s="563" t="str">
        <f t="shared" si="177"/>
        <v/>
      </c>
      <c r="CJ366" s="563" t="str">
        <f t="shared" si="176"/>
        <v/>
      </c>
      <c r="CK366" s="563" t="str">
        <f t="shared" si="176"/>
        <v/>
      </c>
      <c r="CL366" s="563" t="str">
        <f t="shared" si="176"/>
        <v xml:space="preserve">
</v>
      </c>
      <c r="CM366" s="563" t="str">
        <f t="shared" si="176"/>
        <v xml:space="preserve">
</v>
      </c>
      <c r="CN366" s="563" t="str">
        <f t="shared" si="176"/>
        <v xml:space="preserve">
</v>
      </c>
      <c r="CO366" s="444"/>
      <c r="CP366" s="444"/>
      <c r="CQ366" s="444"/>
      <c r="CR366" s="444"/>
      <c r="CS366" s="444"/>
      <c r="CT366" s="444"/>
      <c r="CU366" s="444"/>
      <c r="CV366" s="444"/>
      <c r="CW366" s="444"/>
      <c r="CX366" s="444"/>
      <c r="CY366" s="444"/>
      <c r="CZ366" s="444"/>
      <c r="DA366" s="444"/>
      <c r="DB366" s="444"/>
      <c r="DC366" s="444"/>
      <c r="DD366" s="444"/>
      <c r="DE366" s="444"/>
      <c r="DF366" s="444"/>
      <c r="DG366" s="444"/>
      <c r="DH366" s="444"/>
      <c r="DI366" s="444"/>
      <c r="DJ366" s="444"/>
      <c r="DK366" s="444"/>
      <c r="DL366" s="444"/>
      <c r="DM366" s="444"/>
      <c r="DN366" s="444"/>
      <c r="DO366" s="444"/>
      <c r="DP366" s="444"/>
      <c r="DQ366" s="444"/>
      <c r="DR366" s="444"/>
      <c r="DS366" s="444"/>
      <c r="DT366" s="444"/>
      <c r="DU366" s="444"/>
      <c r="DV366" s="444"/>
      <c r="DW366" s="444"/>
      <c r="DX366" s="444"/>
      <c r="DY366" s="444"/>
      <c r="DZ366" s="444"/>
      <c r="EA366" s="444"/>
      <c r="EB366" s="444"/>
      <c r="EC366" s="444"/>
      <c r="ED366" s="444"/>
      <c r="EE366" s="444"/>
      <c r="EF366" s="444"/>
      <c r="EG366" s="444"/>
      <c r="EH366" s="444"/>
      <c r="EI366" s="444"/>
      <c r="EJ366" s="444"/>
      <c r="EK366" s="444"/>
      <c r="EL366" s="444"/>
      <c r="EM366" s="444"/>
      <c r="EN366" s="444"/>
      <c r="EO366" s="444"/>
      <c r="EP366" s="444"/>
      <c r="EQ366" s="444"/>
      <c r="ER366" s="444"/>
      <c r="ES366" s="444"/>
      <c r="ET366" s="444"/>
      <c r="EU366" s="444"/>
      <c r="EV366" s="444"/>
      <c r="EW366" s="444"/>
      <c r="EX366" s="444"/>
      <c r="EY366" s="444"/>
      <c r="EZ366" s="444"/>
      <c r="FA366" s="444"/>
      <c r="FB366" s="444"/>
    </row>
    <row r="367" spans="1:158" s="434" customFormat="1" ht="55.2" hidden="1" customHeight="1">
      <c r="A367" s="659"/>
      <c r="B367" s="520"/>
      <c r="C367" s="520"/>
      <c r="D367" s="519"/>
      <c r="E367" s="520"/>
      <c r="F367" s="520"/>
      <c r="G367" s="520"/>
      <c r="H367" s="520"/>
      <c r="I367" s="520"/>
      <c r="J367" s="520"/>
      <c r="K367" s="520"/>
      <c r="L367" s="520"/>
      <c r="M367" s="520"/>
      <c r="N367" s="520"/>
      <c r="O367" s="520"/>
      <c r="P367" s="520"/>
      <c r="Q367" s="520"/>
      <c r="R367" s="520"/>
      <c r="S367" s="520"/>
      <c r="T367" s="520"/>
      <c r="U367" s="520"/>
      <c r="V367" s="520"/>
      <c r="W367" s="520"/>
      <c r="X367" s="520"/>
      <c r="Y367" s="520"/>
      <c r="Z367" s="520"/>
      <c r="AA367" s="520"/>
      <c r="AB367" s="520"/>
      <c r="AC367" s="520"/>
      <c r="AD367" s="432"/>
      <c r="AE367" s="431"/>
      <c r="AF367" s="433"/>
      <c r="AG367" s="557" t="str">
        <f t="shared" si="151"/>
        <v/>
      </c>
      <c r="AH367" s="558" t="str">
        <f t="shared" si="152"/>
        <v/>
      </c>
      <c r="AI367" s="558" t="str">
        <f t="shared" si="153"/>
        <v/>
      </c>
      <c r="AJ367" s="558" t="str">
        <f t="shared" si="154"/>
        <v/>
      </c>
      <c r="AK367" s="558" t="str">
        <f t="shared" si="155"/>
        <v/>
      </c>
      <c r="AL367" s="558" t="str">
        <f t="shared" si="156"/>
        <v/>
      </c>
      <c r="AM367" s="558" t="str">
        <f t="shared" si="157"/>
        <v/>
      </c>
      <c r="AN367" s="558" t="str">
        <f t="shared" si="158"/>
        <v/>
      </c>
      <c r="AO367" s="557" t="str">
        <f t="shared" si="159"/>
        <v/>
      </c>
      <c r="AP367" s="557" t="str">
        <f t="shared" si="160"/>
        <v/>
      </c>
      <c r="AQ367" s="445"/>
      <c r="AR367" s="559" t="str">
        <f t="shared" si="161"/>
        <v/>
      </c>
      <c r="AS367" s="560" t="str">
        <f t="shared" si="175"/>
        <v/>
      </c>
      <c r="AT367" s="561" t="str">
        <f t="shared" si="162"/>
        <v/>
      </c>
      <c r="AU367" s="561" t="str">
        <f t="shared" si="163"/>
        <v/>
      </c>
      <c r="AV367" s="444"/>
      <c r="AW367" s="558" t="str">
        <f t="shared" si="168"/>
        <v/>
      </c>
      <c r="AX367" s="557" t="str">
        <f t="shared" si="169"/>
        <v/>
      </c>
      <c r="AY367" s="557" t="str">
        <f t="shared" si="170"/>
        <v/>
      </c>
      <c r="AZ367" s="444"/>
      <c r="BA367" s="562" t="str">
        <f t="shared" si="173"/>
        <v/>
      </c>
      <c r="BB367" s="445"/>
      <c r="BC367" s="563" t="str">
        <f t="shared" si="178"/>
        <v/>
      </c>
      <c r="BD367" s="563" t="str">
        <f t="shared" si="178"/>
        <v/>
      </c>
      <c r="BE367" s="563" t="str">
        <f t="shared" si="178"/>
        <v/>
      </c>
      <c r="BF367" s="563" t="str">
        <f t="shared" si="178"/>
        <v/>
      </c>
      <c r="BG367" s="563" t="str">
        <f t="shared" si="178"/>
        <v/>
      </c>
      <c r="BH367" s="563" t="str">
        <f t="shared" si="178"/>
        <v/>
      </c>
      <c r="BI367" s="563" t="str">
        <f t="shared" si="178"/>
        <v/>
      </c>
      <c r="BJ367" s="563" t="str">
        <f t="shared" si="178"/>
        <v/>
      </c>
      <c r="BK367" s="563" t="str">
        <f t="shared" si="178"/>
        <v/>
      </c>
      <c r="BL367" s="563" t="str">
        <f t="shared" si="178"/>
        <v/>
      </c>
      <c r="BM367" s="563" t="str">
        <f t="shared" si="178"/>
        <v/>
      </c>
      <c r="BN367" s="563" t="str">
        <f t="shared" si="171"/>
        <v/>
      </c>
      <c r="BO367" s="563" t="str">
        <f t="shared" si="171"/>
        <v/>
      </c>
      <c r="BP367" s="563" t="str">
        <f t="shared" si="171"/>
        <v/>
      </c>
      <c r="BQ367" s="563" t="str">
        <f t="shared" si="164"/>
        <v/>
      </c>
      <c r="BR367" s="563" t="str">
        <f t="shared" si="164"/>
        <v/>
      </c>
      <c r="BS367" s="563" t="str">
        <f t="shared" si="164"/>
        <v/>
      </c>
      <c r="BT367" s="563" t="str">
        <f t="shared" si="164"/>
        <v/>
      </c>
      <c r="BU367" s="563" t="str">
        <f t="shared" si="165"/>
        <v/>
      </c>
      <c r="BV367" s="563" t="str">
        <f t="shared" si="165"/>
        <v/>
      </c>
      <c r="BW367" s="563" t="str">
        <f t="shared" si="165"/>
        <v/>
      </c>
      <c r="BX367" s="563" t="str">
        <f t="shared" si="165"/>
        <v/>
      </c>
      <c r="BY367" s="563" t="str">
        <f t="shared" si="166"/>
        <v/>
      </c>
      <c r="BZ367" s="563" t="str">
        <f t="shared" si="166"/>
        <v/>
      </c>
      <c r="CA367" s="563" t="str">
        <f t="shared" si="166"/>
        <v/>
      </c>
      <c r="CB367" s="563" t="str">
        <f t="shared" si="166"/>
        <v/>
      </c>
      <c r="CC367" s="563" t="str">
        <f t="shared" si="167"/>
        <v/>
      </c>
      <c r="CD367" s="563" t="str">
        <f t="shared" si="167"/>
        <v/>
      </c>
      <c r="CE367" s="563" t="str">
        <f t="shared" si="167"/>
        <v/>
      </c>
      <c r="CF367" s="563" t="str">
        <f t="shared" si="167"/>
        <v/>
      </c>
      <c r="CG367" s="563" t="str">
        <f t="shared" si="178"/>
        <v/>
      </c>
      <c r="CH367" s="445"/>
      <c r="CI367" s="563" t="str">
        <f t="shared" si="177"/>
        <v/>
      </c>
      <c r="CJ367" s="563" t="str">
        <f t="shared" si="176"/>
        <v/>
      </c>
      <c r="CK367" s="563" t="str">
        <f t="shared" si="176"/>
        <v/>
      </c>
      <c r="CL367" s="563" t="str">
        <f t="shared" si="176"/>
        <v xml:space="preserve">
</v>
      </c>
      <c r="CM367" s="563" t="str">
        <f t="shared" si="176"/>
        <v xml:space="preserve">
</v>
      </c>
      <c r="CN367" s="563" t="str">
        <f t="shared" si="176"/>
        <v xml:space="preserve">
</v>
      </c>
      <c r="CO367" s="445"/>
      <c r="CP367" s="445"/>
      <c r="CQ367" s="445"/>
      <c r="CR367" s="445"/>
      <c r="CS367" s="445"/>
      <c r="CT367" s="445"/>
      <c r="CU367" s="445"/>
      <c r="CV367" s="445"/>
      <c r="CW367" s="445"/>
      <c r="CX367" s="445"/>
      <c r="CY367" s="445"/>
      <c r="CZ367" s="445"/>
      <c r="DA367" s="445"/>
      <c r="DB367" s="445"/>
      <c r="DC367" s="445"/>
      <c r="DD367" s="445"/>
      <c r="DE367" s="445"/>
      <c r="DF367" s="445"/>
      <c r="DG367" s="445"/>
      <c r="DH367" s="445"/>
      <c r="DI367" s="445"/>
      <c r="DJ367" s="445"/>
      <c r="DK367" s="445"/>
      <c r="DL367" s="445"/>
      <c r="DM367" s="445"/>
      <c r="DN367" s="445"/>
      <c r="DO367" s="445"/>
      <c r="DP367" s="445"/>
      <c r="DQ367" s="445"/>
      <c r="DR367" s="445"/>
      <c r="DS367" s="445"/>
      <c r="DT367" s="445"/>
      <c r="DU367" s="445"/>
      <c r="DV367" s="445"/>
      <c r="DW367" s="445"/>
      <c r="DX367" s="445"/>
      <c r="DY367" s="445"/>
      <c r="DZ367" s="445"/>
      <c r="EA367" s="445"/>
      <c r="EB367" s="445"/>
      <c r="EC367" s="445"/>
      <c r="ED367" s="445"/>
      <c r="EE367" s="445"/>
      <c r="EF367" s="445"/>
      <c r="EG367" s="445"/>
      <c r="EH367" s="445"/>
      <c r="EI367" s="445"/>
      <c r="EJ367" s="445"/>
      <c r="EK367" s="445"/>
      <c r="EL367" s="445"/>
      <c r="EM367" s="445"/>
      <c r="EN367" s="445"/>
      <c r="EO367" s="445"/>
      <c r="EP367" s="445"/>
      <c r="EQ367" s="445"/>
      <c r="ER367" s="445"/>
      <c r="ES367" s="445"/>
      <c r="ET367" s="445"/>
      <c r="EU367" s="445"/>
      <c r="EV367" s="445"/>
      <c r="EW367" s="445"/>
      <c r="EX367" s="445"/>
      <c r="EY367" s="445"/>
      <c r="EZ367" s="445"/>
      <c r="FA367" s="445"/>
      <c r="FB367" s="445"/>
    </row>
    <row r="368" spans="1:158" s="434" customFormat="1" ht="55.2" hidden="1" customHeight="1">
      <c r="A368" s="659"/>
      <c r="B368" s="520"/>
      <c r="C368" s="520"/>
      <c r="D368" s="519"/>
      <c r="E368" s="520"/>
      <c r="F368" s="520"/>
      <c r="G368" s="520"/>
      <c r="H368" s="520"/>
      <c r="I368" s="520"/>
      <c r="J368" s="520"/>
      <c r="K368" s="520"/>
      <c r="L368" s="520"/>
      <c r="M368" s="520"/>
      <c r="N368" s="520"/>
      <c r="O368" s="520"/>
      <c r="P368" s="520"/>
      <c r="Q368" s="520"/>
      <c r="R368" s="520"/>
      <c r="S368" s="520"/>
      <c r="T368" s="520"/>
      <c r="U368" s="520"/>
      <c r="V368" s="520"/>
      <c r="W368" s="520"/>
      <c r="X368" s="520"/>
      <c r="Y368" s="520"/>
      <c r="Z368" s="520"/>
      <c r="AA368" s="520"/>
      <c r="AB368" s="520"/>
      <c r="AC368" s="520"/>
      <c r="AD368" s="432"/>
      <c r="AE368" s="431"/>
      <c r="AF368" s="433"/>
      <c r="AG368" s="557" t="str">
        <f t="shared" si="151"/>
        <v/>
      </c>
      <c r="AH368" s="558" t="str">
        <f t="shared" si="152"/>
        <v/>
      </c>
      <c r="AI368" s="558" t="str">
        <f t="shared" si="153"/>
        <v/>
      </c>
      <c r="AJ368" s="558" t="str">
        <f t="shared" si="154"/>
        <v/>
      </c>
      <c r="AK368" s="558" t="str">
        <f t="shared" si="155"/>
        <v/>
      </c>
      <c r="AL368" s="558" t="str">
        <f t="shared" si="156"/>
        <v/>
      </c>
      <c r="AM368" s="558" t="str">
        <f t="shared" si="157"/>
        <v/>
      </c>
      <c r="AN368" s="558" t="str">
        <f t="shared" si="158"/>
        <v/>
      </c>
      <c r="AO368" s="557" t="str">
        <f t="shared" si="159"/>
        <v/>
      </c>
      <c r="AP368" s="557" t="str">
        <f t="shared" si="160"/>
        <v/>
      </c>
      <c r="AQ368" s="445"/>
      <c r="AR368" s="559" t="str">
        <f t="shared" si="161"/>
        <v/>
      </c>
      <c r="AS368" s="560" t="str">
        <f t="shared" si="175"/>
        <v/>
      </c>
      <c r="AT368" s="561" t="str">
        <f t="shared" si="162"/>
        <v/>
      </c>
      <c r="AU368" s="561" t="str">
        <f t="shared" si="163"/>
        <v/>
      </c>
      <c r="AV368" s="444"/>
      <c r="AW368" s="558" t="str">
        <f t="shared" si="168"/>
        <v/>
      </c>
      <c r="AX368" s="557" t="str">
        <f t="shared" si="169"/>
        <v/>
      </c>
      <c r="AY368" s="557" t="str">
        <f t="shared" si="170"/>
        <v/>
      </c>
      <c r="AZ368" s="444"/>
      <c r="BA368" s="562" t="str">
        <f t="shared" si="173"/>
        <v/>
      </c>
      <c r="BB368" s="445"/>
      <c r="BC368" s="563" t="str">
        <f t="shared" si="178"/>
        <v/>
      </c>
      <c r="BD368" s="563" t="str">
        <f t="shared" si="178"/>
        <v/>
      </c>
      <c r="BE368" s="563" t="str">
        <f t="shared" si="178"/>
        <v/>
      </c>
      <c r="BF368" s="563" t="str">
        <f t="shared" si="178"/>
        <v/>
      </c>
      <c r="BG368" s="563" t="str">
        <f t="shared" si="178"/>
        <v/>
      </c>
      <c r="BH368" s="563" t="str">
        <f t="shared" si="178"/>
        <v/>
      </c>
      <c r="BI368" s="563" t="str">
        <f t="shared" si="178"/>
        <v/>
      </c>
      <c r="BJ368" s="563" t="str">
        <f t="shared" si="178"/>
        <v/>
      </c>
      <c r="BK368" s="563" t="str">
        <f t="shared" si="178"/>
        <v/>
      </c>
      <c r="BL368" s="563" t="str">
        <f t="shared" si="178"/>
        <v/>
      </c>
      <c r="BM368" s="563" t="str">
        <f t="shared" si="178"/>
        <v/>
      </c>
      <c r="BN368" s="563" t="str">
        <f t="shared" si="171"/>
        <v/>
      </c>
      <c r="BO368" s="563" t="str">
        <f t="shared" si="171"/>
        <v/>
      </c>
      <c r="BP368" s="563" t="str">
        <f t="shared" si="171"/>
        <v/>
      </c>
      <c r="BQ368" s="563" t="str">
        <f t="shared" si="164"/>
        <v/>
      </c>
      <c r="BR368" s="563" t="str">
        <f t="shared" si="164"/>
        <v/>
      </c>
      <c r="BS368" s="563" t="str">
        <f t="shared" si="164"/>
        <v/>
      </c>
      <c r="BT368" s="563" t="str">
        <f t="shared" si="164"/>
        <v/>
      </c>
      <c r="BU368" s="563" t="str">
        <f t="shared" si="165"/>
        <v/>
      </c>
      <c r="BV368" s="563" t="str">
        <f t="shared" si="165"/>
        <v/>
      </c>
      <c r="BW368" s="563" t="str">
        <f t="shared" si="165"/>
        <v/>
      </c>
      <c r="BX368" s="563" t="str">
        <f t="shared" si="165"/>
        <v/>
      </c>
      <c r="BY368" s="563" t="str">
        <f t="shared" si="166"/>
        <v/>
      </c>
      <c r="BZ368" s="563" t="str">
        <f t="shared" si="166"/>
        <v/>
      </c>
      <c r="CA368" s="563" t="str">
        <f t="shared" si="166"/>
        <v/>
      </c>
      <c r="CB368" s="563" t="str">
        <f t="shared" si="166"/>
        <v/>
      </c>
      <c r="CC368" s="563" t="str">
        <f t="shared" si="167"/>
        <v/>
      </c>
      <c r="CD368" s="563" t="str">
        <f t="shared" si="167"/>
        <v/>
      </c>
      <c r="CE368" s="563" t="str">
        <f t="shared" si="167"/>
        <v/>
      </c>
      <c r="CF368" s="563" t="str">
        <f t="shared" si="167"/>
        <v/>
      </c>
      <c r="CG368" s="563" t="str">
        <f t="shared" si="178"/>
        <v/>
      </c>
      <c r="CH368" s="445"/>
      <c r="CI368" s="563" t="str">
        <f t="shared" si="177"/>
        <v/>
      </c>
      <c r="CJ368" s="563" t="str">
        <f t="shared" si="176"/>
        <v/>
      </c>
      <c r="CK368" s="563" t="str">
        <f t="shared" si="176"/>
        <v/>
      </c>
      <c r="CL368" s="563" t="str">
        <f t="shared" si="176"/>
        <v xml:space="preserve">
</v>
      </c>
      <c r="CM368" s="563" t="str">
        <f t="shared" si="176"/>
        <v xml:space="preserve">
</v>
      </c>
      <c r="CN368" s="563" t="str">
        <f t="shared" si="176"/>
        <v xml:space="preserve">
</v>
      </c>
      <c r="CO368" s="445"/>
      <c r="CP368" s="445"/>
      <c r="CQ368" s="445"/>
      <c r="CR368" s="445"/>
      <c r="CS368" s="445"/>
      <c r="CT368" s="445"/>
      <c r="CU368" s="445"/>
      <c r="CV368" s="445"/>
      <c r="CW368" s="445"/>
      <c r="CX368" s="445"/>
      <c r="CY368" s="445"/>
      <c r="CZ368" s="445"/>
      <c r="DA368" s="445"/>
      <c r="DB368" s="445"/>
      <c r="DC368" s="445"/>
      <c r="DD368" s="445"/>
      <c r="DE368" s="445"/>
      <c r="DF368" s="445"/>
      <c r="DG368" s="445"/>
      <c r="DH368" s="445"/>
      <c r="DI368" s="445"/>
      <c r="DJ368" s="445"/>
      <c r="DK368" s="445"/>
      <c r="DL368" s="445"/>
      <c r="DM368" s="445"/>
      <c r="DN368" s="445"/>
      <c r="DO368" s="445"/>
      <c r="DP368" s="445"/>
      <c r="DQ368" s="445"/>
      <c r="DR368" s="445"/>
      <c r="DS368" s="445"/>
      <c r="DT368" s="445"/>
      <c r="DU368" s="445"/>
      <c r="DV368" s="445"/>
      <c r="DW368" s="445"/>
      <c r="DX368" s="445"/>
      <c r="DY368" s="445"/>
      <c r="DZ368" s="445"/>
      <c r="EA368" s="445"/>
      <c r="EB368" s="445"/>
      <c r="EC368" s="445"/>
      <c r="ED368" s="445"/>
      <c r="EE368" s="445"/>
      <c r="EF368" s="445"/>
      <c r="EG368" s="445"/>
      <c r="EH368" s="445"/>
      <c r="EI368" s="445"/>
      <c r="EJ368" s="445"/>
      <c r="EK368" s="445"/>
      <c r="EL368" s="445"/>
      <c r="EM368" s="445"/>
      <c r="EN368" s="445"/>
      <c r="EO368" s="445"/>
      <c r="EP368" s="445"/>
      <c r="EQ368" s="445"/>
      <c r="ER368" s="445"/>
      <c r="ES368" s="445"/>
      <c r="ET368" s="445"/>
      <c r="EU368" s="445"/>
      <c r="EV368" s="445"/>
      <c r="EW368" s="445"/>
      <c r="EX368" s="445"/>
      <c r="EY368" s="445"/>
      <c r="EZ368" s="445"/>
      <c r="FA368" s="445"/>
      <c r="FB368" s="445"/>
    </row>
    <row r="369" spans="1:158" s="434" customFormat="1" ht="55.2" hidden="1" customHeight="1">
      <c r="A369" s="659"/>
      <c r="B369" s="520"/>
      <c r="C369" s="520"/>
      <c r="D369" s="519"/>
      <c r="E369" s="520"/>
      <c r="F369" s="520"/>
      <c r="G369" s="520"/>
      <c r="H369" s="520"/>
      <c r="I369" s="520"/>
      <c r="J369" s="520"/>
      <c r="K369" s="520"/>
      <c r="L369" s="520"/>
      <c r="M369" s="520"/>
      <c r="N369" s="520"/>
      <c r="O369" s="520"/>
      <c r="P369" s="520"/>
      <c r="Q369" s="520"/>
      <c r="R369" s="520"/>
      <c r="S369" s="520"/>
      <c r="T369" s="520"/>
      <c r="U369" s="520"/>
      <c r="V369" s="520"/>
      <c r="W369" s="520"/>
      <c r="X369" s="520"/>
      <c r="Y369" s="520"/>
      <c r="Z369" s="520"/>
      <c r="AA369" s="520"/>
      <c r="AB369" s="520"/>
      <c r="AC369" s="520"/>
      <c r="AD369" s="432"/>
      <c r="AE369" s="431"/>
      <c r="AF369" s="433"/>
      <c r="AG369" s="557" t="str">
        <f t="shared" si="151"/>
        <v/>
      </c>
      <c r="AH369" s="558" t="str">
        <f t="shared" si="152"/>
        <v/>
      </c>
      <c r="AI369" s="558" t="str">
        <f t="shared" si="153"/>
        <v/>
      </c>
      <c r="AJ369" s="558" t="str">
        <f t="shared" si="154"/>
        <v/>
      </c>
      <c r="AK369" s="558" t="str">
        <f t="shared" si="155"/>
        <v/>
      </c>
      <c r="AL369" s="558" t="str">
        <f t="shared" si="156"/>
        <v/>
      </c>
      <c r="AM369" s="558" t="str">
        <f t="shared" si="157"/>
        <v/>
      </c>
      <c r="AN369" s="558" t="str">
        <f t="shared" si="158"/>
        <v/>
      </c>
      <c r="AO369" s="557" t="str">
        <f t="shared" si="159"/>
        <v/>
      </c>
      <c r="AP369" s="557" t="str">
        <f t="shared" si="160"/>
        <v/>
      </c>
      <c r="AQ369" s="445"/>
      <c r="AR369" s="559" t="str">
        <f t="shared" si="161"/>
        <v/>
      </c>
      <c r="AS369" s="560" t="str">
        <f t="shared" si="175"/>
        <v/>
      </c>
      <c r="AT369" s="561" t="str">
        <f t="shared" si="162"/>
        <v/>
      </c>
      <c r="AU369" s="561" t="str">
        <f t="shared" si="163"/>
        <v/>
      </c>
      <c r="AV369" s="444"/>
      <c r="AW369" s="558" t="str">
        <f t="shared" si="168"/>
        <v/>
      </c>
      <c r="AX369" s="557" t="str">
        <f t="shared" si="169"/>
        <v/>
      </c>
      <c r="AY369" s="557" t="str">
        <f t="shared" si="170"/>
        <v/>
      </c>
      <c r="AZ369" s="444"/>
      <c r="BA369" s="562" t="str">
        <f t="shared" si="173"/>
        <v/>
      </c>
      <c r="BB369" s="445"/>
      <c r="BC369" s="563" t="str">
        <f t="shared" si="178"/>
        <v/>
      </c>
      <c r="BD369" s="563" t="str">
        <f t="shared" si="178"/>
        <v/>
      </c>
      <c r="BE369" s="563" t="str">
        <f t="shared" si="178"/>
        <v/>
      </c>
      <c r="BF369" s="563" t="str">
        <f t="shared" si="178"/>
        <v/>
      </c>
      <c r="BG369" s="563" t="str">
        <f t="shared" si="178"/>
        <v/>
      </c>
      <c r="BH369" s="563" t="str">
        <f t="shared" si="178"/>
        <v/>
      </c>
      <c r="BI369" s="563" t="str">
        <f t="shared" si="178"/>
        <v/>
      </c>
      <c r="BJ369" s="563" t="str">
        <f t="shared" si="178"/>
        <v/>
      </c>
      <c r="BK369" s="563" t="str">
        <f t="shared" si="178"/>
        <v/>
      </c>
      <c r="BL369" s="563" t="str">
        <f t="shared" si="178"/>
        <v/>
      </c>
      <c r="BM369" s="563" t="str">
        <f t="shared" si="178"/>
        <v/>
      </c>
      <c r="BN369" s="563" t="str">
        <f t="shared" si="171"/>
        <v/>
      </c>
      <c r="BO369" s="563" t="str">
        <f t="shared" si="171"/>
        <v/>
      </c>
      <c r="BP369" s="563" t="str">
        <f t="shared" si="171"/>
        <v/>
      </c>
      <c r="BQ369" s="563" t="str">
        <f t="shared" si="164"/>
        <v/>
      </c>
      <c r="BR369" s="563" t="str">
        <f t="shared" si="164"/>
        <v/>
      </c>
      <c r="BS369" s="563" t="str">
        <f t="shared" si="164"/>
        <v/>
      </c>
      <c r="BT369" s="563" t="str">
        <f t="shared" si="164"/>
        <v/>
      </c>
      <c r="BU369" s="563" t="str">
        <f t="shared" si="165"/>
        <v/>
      </c>
      <c r="BV369" s="563" t="str">
        <f t="shared" si="165"/>
        <v/>
      </c>
      <c r="BW369" s="563" t="str">
        <f t="shared" si="165"/>
        <v/>
      </c>
      <c r="BX369" s="563" t="str">
        <f t="shared" si="165"/>
        <v/>
      </c>
      <c r="BY369" s="563" t="str">
        <f t="shared" si="166"/>
        <v/>
      </c>
      <c r="BZ369" s="563" t="str">
        <f t="shared" si="166"/>
        <v/>
      </c>
      <c r="CA369" s="563" t="str">
        <f t="shared" si="166"/>
        <v/>
      </c>
      <c r="CB369" s="563" t="str">
        <f t="shared" si="166"/>
        <v/>
      </c>
      <c r="CC369" s="563" t="str">
        <f t="shared" si="167"/>
        <v/>
      </c>
      <c r="CD369" s="563" t="str">
        <f t="shared" si="167"/>
        <v/>
      </c>
      <c r="CE369" s="563" t="str">
        <f t="shared" si="167"/>
        <v/>
      </c>
      <c r="CF369" s="563" t="str">
        <f t="shared" si="167"/>
        <v/>
      </c>
      <c r="CG369" s="563" t="str">
        <f t="shared" si="178"/>
        <v/>
      </c>
      <c r="CH369" s="445"/>
      <c r="CI369" s="563" t="str">
        <f t="shared" si="177"/>
        <v/>
      </c>
      <c r="CJ369" s="563" t="str">
        <f t="shared" si="176"/>
        <v/>
      </c>
      <c r="CK369" s="563" t="str">
        <f t="shared" si="176"/>
        <v/>
      </c>
      <c r="CL369" s="563" t="str">
        <f t="shared" si="176"/>
        <v xml:space="preserve">
</v>
      </c>
      <c r="CM369" s="563" t="str">
        <f t="shared" si="176"/>
        <v xml:space="preserve">
</v>
      </c>
      <c r="CN369" s="563" t="str">
        <f t="shared" si="176"/>
        <v xml:space="preserve">
</v>
      </c>
      <c r="CO369" s="445"/>
      <c r="CP369" s="445"/>
      <c r="CQ369" s="445"/>
      <c r="CR369" s="445"/>
      <c r="CS369" s="445"/>
      <c r="CT369" s="445"/>
      <c r="CU369" s="445"/>
      <c r="CV369" s="445"/>
      <c r="CW369" s="445"/>
      <c r="CX369" s="445"/>
      <c r="CY369" s="445"/>
      <c r="CZ369" s="445"/>
      <c r="DA369" s="445"/>
      <c r="DB369" s="445"/>
      <c r="DC369" s="445"/>
      <c r="DD369" s="445"/>
      <c r="DE369" s="445"/>
      <c r="DF369" s="445"/>
      <c r="DG369" s="445"/>
      <c r="DH369" s="445"/>
      <c r="DI369" s="445"/>
      <c r="DJ369" s="445"/>
      <c r="DK369" s="445"/>
      <c r="DL369" s="445"/>
      <c r="DM369" s="445"/>
      <c r="DN369" s="445"/>
      <c r="DO369" s="445"/>
      <c r="DP369" s="445"/>
      <c r="DQ369" s="445"/>
      <c r="DR369" s="445"/>
      <c r="DS369" s="445"/>
      <c r="DT369" s="445"/>
      <c r="DU369" s="445"/>
      <c r="DV369" s="445"/>
      <c r="DW369" s="445"/>
      <c r="DX369" s="445"/>
      <c r="DY369" s="445"/>
      <c r="DZ369" s="445"/>
      <c r="EA369" s="445"/>
      <c r="EB369" s="445"/>
      <c r="EC369" s="445"/>
      <c r="ED369" s="445"/>
      <c r="EE369" s="445"/>
      <c r="EF369" s="445"/>
      <c r="EG369" s="445"/>
      <c r="EH369" s="445"/>
      <c r="EI369" s="445"/>
      <c r="EJ369" s="445"/>
      <c r="EK369" s="445"/>
      <c r="EL369" s="445"/>
      <c r="EM369" s="445"/>
      <c r="EN369" s="445"/>
      <c r="EO369" s="445"/>
      <c r="EP369" s="445"/>
      <c r="EQ369" s="445"/>
      <c r="ER369" s="445"/>
      <c r="ES369" s="445"/>
      <c r="ET369" s="445"/>
      <c r="EU369" s="445"/>
      <c r="EV369" s="445"/>
      <c r="EW369" s="445"/>
      <c r="EX369" s="445"/>
      <c r="EY369" s="445"/>
      <c r="EZ369" s="445"/>
      <c r="FA369" s="445"/>
      <c r="FB369" s="445"/>
    </row>
    <row r="370" spans="1:158" s="434" customFormat="1" ht="55.2" hidden="1" customHeight="1">
      <c r="A370" s="659"/>
      <c r="B370" s="520"/>
      <c r="C370" s="520"/>
      <c r="D370" s="519"/>
      <c r="E370" s="520"/>
      <c r="F370" s="520"/>
      <c r="G370" s="520"/>
      <c r="H370" s="520"/>
      <c r="I370" s="520"/>
      <c r="J370" s="520"/>
      <c r="K370" s="520"/>
      <c r="L370" s="520"/>
      <c r="M370" s="520"/>
      <c r="N370" s="520"/>
      <c r="O370" s="520"/>
      <c r="P370" s="520"/>
      <c r="Q370" s="520"/>
      <c r="R370" s="520"/>
      <c r="S370" s="520"/>
      <c r="T370" s="520"/>
      <c r="U370" s="520"/>
      <c r="V370" s="520"/>
      <c r="W370" s="520"/>
      <c r="X370" s="520"/>
      <c r="Y370" s="520"/>
      <c r="Z370" s="520"/>
      <c r="AA370" s="520"/>
      <c r="AB370" s="520"/>
      <c r="AC370" s="520"/>
      <c r="AD370" s="432"/>
      <c r="AE370" s="431"/>
      <c r="AF370" s="433"/>
      <c r="AG370" s="557" t="str">
        <f t="shared" si="151"/>
        <v/>
      </c>
      <c r="AH370" s="558" t="str">
        <f t="shared" si="152"/>
        <v/>
      </c>
      <c r="AI370" s="558" t="str">
        <f t="shared" si="153"/>
        <v/>
      </c>
      <c r="AJ370" s="558" t="str">
        <f t="shared" si="154"/>
        <v/>
      </c>
      <c r="AK370" s="558" t="str">
        <f t="shared" si="155"/>
        <v/>
      </c>
      <c r="AL370" s="558" t="str">
        <f t="shared" si="156"/>
        <v/>
      </c>
      <c r="AM370" s="558" t="str">
        <f t="shared" si="157"/>
        <v/>
      </c>
      <c r="AN370" s="558" t="str">
        <f t="shared" si="158"/>
        <v/>
      </c>
      <c r="AO370" s="557" t="str">
        <f t="shared" si="159"/>
        <v/>
      </c>
      <c r="AP370" s="557" t="str">
        <f t="shared" si="160"/>
        <v/>
      </c>
      <c r="AQ370" s="445"/>
      <c r="AR370" s="559" t="str">
        <f t="shared" si="161"/>
        <v/>
      </c>
      <c r="AS370" s="560" t="str">
        <f t="shared" si="175"/>
        <v/>
      </c>
      <c r="AT370" s="561" t="str">
        <f t="shared" si="162"/>
        <v/>
      </c>
      <c r="AU370" s="561" t="str">
        <f t="shared" si="163"/>
        <v/>
      </c>
      <c r="AV370" s="444"/>
      <c r="AW370" s="558" t="str">
        <f t="shared" si="168"/>
        <v/>
      </c>
      <c r="AX370" s="557" t="str">
        <f t="shared" si="169"/>
        <v/>
      </c>
      <c r="AY370" s="557" t="str">
        <f t="shared" si="170"/>
        <v/>
      </c>
      <c r="AZ370" s="444"/>
      <c r="BA370" s="562" t="str">
        <f t="shared" si="173"/>
        <v/>
      </c>
      <c r="BB370" s="445"/>
      <c r="BC370" s="563" t="str">
        <f t="shared" si="178"/>
        <v/>
      </c>
      <c r="BD370" s="563" t="str">
        <f t="shared" si="178"/>
        <v/>
      </c>
      <c r="BE370" s="563" t="str">
        <f t="shared" si="178"/>
        <v/>
      </c>
      <c r="BF370" s="563" t="str">
        <f t="shared" si="178"/>
        <v/>
      </c>
      <c r="BG370" s="563" t="str">
        <f t="shared" si="178"/>
        <v/>
      </c>
      <c r="BH370" s="563" t="str">
        <f t="shared" si="178"/>
        <v/>
      </c>
      <c r="BI370" s="563" t="str">
        <f t="shared" si="178"/>
        <v/>
      </c>
      <c r="BJ370" s="563" t="str">
        <f t="shared" si="178"/>
        <v/>
      </c>
      <c r="BK370" s="563" t="str">
        <f t="shared" si="178"/>
        <v/>
      </c>
      <c r="BL370" s="563" t="str">
        <f t="shared" si="178"/>
        <v/>
      </c>
      <c r="BM370" s="563" t="str">
        <f t="shared" si="178"/>
        <v/>
      </c>
      <c r="BN370" s="563" t="str">
        <f t="shared" si="171"/>
        <v/>
      </c>
      <c r="BO370" s="563" t="str">
        <f t="shared" si="171"/>
        <v/>
      </c>
      <c r="BP370" s="563" t="str">
        <f t="shared" si="171"/>
        <v/>
      </c>
      <c r="BQ370" s="563" t="str">
        <f t="shared" si="164"/>
        <v/>
      </c>
      <c r="BR370" s="563" t="str">
        <f t="shared" si="164"/>
        <v/>
      </c>
      <c r="BS370" s="563" t="str">
        <f t="shared" si="164"/>
        <v/>
      </c>
      <c r="BT370" s="563" t="str">
        <f t="shared" si="164"/>
        <v/>
      </c>
      <c r="BU370" s="563" t="str">
        <f t="shared" si="165"/>
        <v/>
      </c>
      <c r="BV370" s="563" t="str">
        <f t="shared" si="165"/>
        <v/>
      </c>
      <c r="BW370" s="563" t="str">
        <f t="shared" si="165"/>
        <v/>
      </c>
      <c r="BX370" s="563" t="str">
        <f t="shared" si="165"/>
        <v/>
      </c>
      <c r="BY370" s="563" t="str">
        <f t="shared" si="166"/>
        <v/>
      </c>
      <c r="BZ370" s="563" t="str">
        <f t="shared" si="166"/>
        <v/>
      </c>
      <c r="CA370" s="563" t="str">
        <f t="shared" si="166"/>
        <v/>
      </c>
      <c r="CB370" s="563" t="str">
        <f t="shared" si="166"/>
        <v/>
      </c>
      <c r="CC370" s="563" t="str">
        <f t="shared" si="167"/>
        <v/>
      </c>
      <c r="CD370" s="563" t="str">
        <f t="shared" si="167"/>
        <v/>
      </c>
      <c r="CE370" s="563" t="str">
        <f t="shared" si="167"/>
        <v/>
      </c>
      <c r="CF370" s="563" t="str">
        <f t="shared" si="167"/>
        <v/>
      </c>
      <c r="CG370" s="563" t="str">
        <f t="shared" si="178"/>
        <v/>
      </c>
      <c r="CH370" s="445"/>
      <c r="CI370" s="563" t="str">
        <f t="shared" si="177"/>
        <v/>
      </c>
      <c r="CJ370" s="563" t="str">
        <f t="shared" si="176"/>
        <v/>
      </c>
      <c r="CK370" s="563" t="str">
        <f t="shared" si="176"/>
        <v/>
      </c>
      <c r="CL370" s="563" t="str">
        <f t="shared" si="176"/>
        <v xml:space="preserve">
</v>
      </c>
      <c r="CM370" s="563" t="str">
        <f t="shared" si="176"/>
        <v xml:space="preserve">
</v>
      </c>
      <c r="CN370" s="563" t="str">
        <f t="shared" si="176"/>
        <v xml:space="preserve">
</v>
      </c>
      <c r="CO370" s="445"/>
      <c r="CP370" s="445"/>
      <c r="CQ370" s="445"/>
      <c r="CR370" s="445"/>
      <c r="CS370" s="445"/>
      <c r="CT370" s="445"/>
      <c r="CU370" s="445"/>
      <c r="CV370" s="445"/>
      <c r="CW370" s="445"/>
      <c r="CX370" s="445"/>
      <c r="CY370" s="445"/>
      <c r="CZ370" s="445"/>
      <c r="DA370" s="445"/>
      <c r="DB370" s="445"/>
      <c r="DC370" s="445"/>
      <c r="DD370" s="445"/>
      <c r="DE370" s="445"/>
      <c r="DF370" s="445"/>
      <c r="DG370" s="445"/>
      <c r="DH370" s="445"/>
      <c r="DI370" s="445"/>
      <c r="DJ370" s="445"/>
      <c r="DK370" s="445"/>
      <c r="DL370" s="445"/>
      <c r="DM370" s="445"/>
      <c r="DN370" s="445"/>
      <c r="DO370" s="445"/>
      <c r="DP370" s="445"/>
      <c r="DQ370" s="445"/>
      <c r="DR370" s="445"/>
      <c r="DS370" s="445"/>
      <c r="DT370" s="445"/>
      <c r="DU370" s="445"/>
      <c r="DV370" s="445"/>
      <c r="DW370" s="445"/>
      <c r="DX370" s="445"/>
      <c r="DY370" s="445"/>
      <c r="DZ370" s="445"/>
      <c r="EA370" s="445"/>
      <c r="EB370" s="445"/>
      <c r="EC370" s="445"/>
      <c r="ED370" s="445"/>
      <c r="EE370" s="445"/>
      <c r="EF370" s="445"/>
      <c r="EG370" s="445"/>
      <c r="EH370" s="445"/>
      <c r="EI370" s="445"/>
      <c r="EJ370" s="445"/>
      <c r="EK370" s="445"/>
      <c r="EL370" s="445"/>
      <c r="EM370" s="445"/>
      <c r="EN370" s="445"/>
      <c r="EO370" s="445"/>
      <c r="EP370" s="445"/>
      <c r="EQ370" s="445"/>
      <c r="ER370" s="445"/>
      <c r="ES370" s="445"/>
      <c r="ET370" s="445"/>
      <c r="EU370" s="445"/>
      <c r="EV370" s="445"/>
      <c r="EW370" s="445"/>
      <c r="EX370" s="445"/>
      <c r="EY370" s="445"/>
      <c r="EZ370" s="445"/>
      <c r="FA370" s="445"/>
      <c r="FB370" s="445"/>
    </row>
    <row r="371" spans="1:158" s="463" customFormat="1" ht="55.2" hidden="1" customHeight="1">
      <c r="A371" s="659"/>
      <c r="B371" s="520"/>
      <c r="C371" s="520"/>
      <c r="D371" s="519"/>
      <c r="E371" s="520"/>
      <c r="F371" s="520"/>
      <c r="G371" s="520"/>
      <c r="H371" s="520"/>
      <c r="I371" s="520"/>
      <c r="J371" s="520"/>
      <c r="K371" s="520"/>
      <c r="L371" s="520"/>
      <c r="M371" s="520"/>
      <c r="N371" s="520"/>
      <c r="O371" s="520"/>
      <c r="P371" s="520"/>
      <c r="Q371" s="520"/>
      <c r="R371" s="520"/>
      <c r="S371" s="520"/>
      <c r="T371" s="520"/>
      <c r="U371" s="520"/>
      <c r="V371" s="520"/>
      <c r="W371" s="520"/>
      <c r="X371" s="520"/>
      <c r="Y371" s="520"/>
      <c r="Z371" s="520"/>
      <c r="AA371" s="520"/>
      <c r="AB371" s="520"/>
      <c r="AC371" s="520"/>
      <c r="AD371" s="432"/>
      <c r="AE371" s="431"/>
      <c r="AF371" s="433"/>
      <c r="AG371" s="557" t="str">
        <f t="shared" si="151"/>
        <v/>
      </c>
      <c r="AH371" s="558" t="str">
        <f t="shared" si="152"/>
        <v/>
      </c>
      <c r="AI371" s="558" t="str">
        <f t="shared" si="153"/>
        <v/>
      </c>
      <c r="AJ371" s="558" t="str">
        <f t="shared" si="154"/>
        <v/>
      </c>
      <c r="AK371" s="558" t="str">
        <f t="shared" si="155"/>
        <v/>
      </c>
      <c r="AL371" s="558" t="str">
        <f t="shared" si="156"/>
        <v/>
      </c>
      <c r="AM371" s="558" t="str">
        <f t="shared" si="157"/>
        <v/>
      </c>
      <c r="AN371" s="558" t="str">
        <f t="shared" si="158"/>
        <v/>
      </c>
      <c r="AO371" s="557" t="str">
        <f t="shared" si="159"/>
        <v/>
      </c>
      <c r="AP371" s="557" t="str">
        <f t="shared" si="160"/>
        <v/>
      </c>
      <c r="AQ371" s="445"/>
      <c r="AR371" s="559" t="str">
        <f t="shared" si="161"/>
        <v/>
      </c>
      <c r="AS371" s="560" t="str">
        <f t="shared" si="175"/>
        <v/>
      </c>
      <c r="AT371" s="561" t="str">
        <f t="shared" si="162"/>
        <v/>
      </c>
      <c r="AU371" s="561" t="str">
        <f t="shared" si="163"/>
        <v/>
      </c>
      <c r="AV371" s="444"/>
      <c r="AW371" s="558" t="str">
        <f t="shared" si="168"/>
        <v/>
      </c>
      <c r="AX371" s="557" t="str">
        <f t="shared" si="169"/>
        <v/>
      </c>
      <c r="AY371" s="557" t="str">
        <f t="shared" si="170"/>
        <v/>
      </c>
      <c r="AZ371" s="444"/>
      <c r="BA371" s="562" t="str">
        <f t="shared" si="173"/>
        <v/>
      </c>
      <c r="BB371" s="445"/>
      <c r="BC371" s="563" t="str">
        <f t="shared" si="178"/>
        <v/>
      </c>
      <c r="BD371" s="563" t="str">
        <f t="shared" si="178"/>
        <v/>
      </c>
      <c r="BE371" s="563" t="str">
        <f t="shared" si="178"/>
        <v/>
      </c>
      <c r="BF371" s="563" t="str">
        <f t="shared" si="178"/>
        <v/>
      </c>
      <c r="BG371" s="563" t="str">
        <f t="shared" si="178"/>
        <v/>
      </c>
      <c r="BH371" s="563" t="str">
        <f t="shared" si="178"/>
        <v/>
      </c>
      <c r="BI371" s="563" t="str">
        <f t="shared" si="178"/>
        <v/>
      </c>
      <c r="BJ371" s="563" t="str">
        <f t="shared" si="178"/>
        <v/>
      </c>
      <c r="BK371" s="563" t="str">
        <f t="shared" si="178"/>
        <v/>
      </c>
      <c r="BL371" s="563" t="str">
        <f t="shared" si="178"/>
        <v/>
      </c>
      <c r="BM371" s="563" t="str">
        <f t="shared" si="178"/>
        <v/>
      </c>
      <c r="BN371" s="563" t="str">
        <f t="shared" si="171"/>
        <v/>
      </c>
      <c r="BO371" s="563" t="str">
        <f t="shared" si="171"/>
        <v/>
      </c>
      <c r="BP371" s="563" t="str">
        <f t="shared" si="171"/>
        <v/>
      </c>
      <c r="BQ371" s="563" t="str">
        <f t="shared" si="164"/>
        <v/>
      </c>
      <c r="BR371" s="563" t="str">
        <f t="shared" si="164"/>
        <v/>
      </c>
      <c r="BS371" s="563" t="str">
        <f t="shared" si="164"/>
        <v/>
      </c>
      <c r="BT371" s="563" t="str">
        <f t="shared" si="164"/>
        <v/>
      </c>
      <c r="BU371" s="563" t="str">
        <f t="shared" si="165"/>
        <v/>
      </c>
      <c r="BV371" s="563" t="str">
        <f t="shared" si="165"/>
        <v/>
      </c>
      <c r="BW371" s="563" t="str">
        <f t="shared" si="165"/>
        <v/>
      </c>
      <c r="BX371" s="563" t="str">
        <f t="shared" si="165"/>
        <v/>
      </c>
      <c r="BY371" s="563" t="str">
        <f t="shared" si="166"/>
        <v/>
      </c>
      <c r="BZ371" s="563" t="str">
        <f t="shared" si="166"/>
        <v/>
      </c>
      <c r="CA371" s="563" t="str">
        <f t="shared" si="166"/>
        <v/>
      </c>
      <c r="CB371" s="563" t="str">
        <f t="shared" si="166"/>
        <v/>
      </c>
      <c r="CC371" s="563" t="str">
        <f t="shared" si="167"/>
        <v/>
      </c>
      <c r="CD371" s="563" t="str">
        <f t="shared" si="167"/>
        <v/>
      </c>
      <c r="CE371" s="563" t="str">
        <f t="shared" si="167"/>
        <v/>
      </c>
      <c r="CF371" s="563" t="str">
        <f t="shared" si="167"/>
        <v/>
      </c>
      <c r="CG371" s="563" t="str">
        <f t="shared" si="178"/>
        <v/>
      </c>
      <c r="CH371" s="445"/>
      <c r="CI371" s="563" t="str">
        <f t="shared" si="177"/>
        <v/>
      </c>
      <c r="CJ371" s="563" t="str">
        <f t="shared" si="176"/>
        <v/>
      </c>
      <c r="CK371" s="563" t="str">
        <f t="shared" si="176"/>
        <v/>
      </c>
      <c r="CL371" s="563" t="str">
        <f t="shared" si="176"/>
        <v xml:space="preserve">
</v>
      </c>
      <c r="CM371" s="563" t="str">
        <f t="shared" si="176"/>
        <v xml:space="preserve">
</v>
      </c>
      <c r="CN371" s="563" t="str">
        <f t="shared" si="176"/>
        <v xml:space="preserve">
</v>
      </c>
      <c r="CO371" s="444"/>
      <c r="CP371" s="444"/>
      <c r="CQ371" s="444"/>
      <c r="CR371" s="444"/>
      <c r="CS371" s="444"/>
      <c r="CT371" s="444"/>
      <c r="CU371" s="444"/>
      <c r="CV371" s="444"/>
      <c r="CW371" s="444"/>
      <c r="CX371" s="444"/>
      <c r="CY371" s="444"/>
      <c r="CZ371" s="444"/>
      <c r="DA371" s="444"/>
      <c r="DB371" s="444"/>
      <c r="DC371" s="444"/>
      <c r="DD371" s="444"/>
      <c r="DE371" s="444"/>
      <c r="DF371" s="444"/>
      <c r="DG371" s="444"/>
      <c r="DH371" s="444"/>
      <c r="DI371" s="444"/>
      <c r="DJ371" s="444"/>
      <c r="DK371" s="444"/>
      <c r="DL371" s="444"/>
      <c r="DM371" s="444"/>
      <c r="DN371" s="444"/>
      <c r="DO371" s="444"/>
      <c r="DP371" s="444"/>
      <c r="DQ371" s="444"/>
      <c r="DR371" s="444"/>
      <c r="DS371" s="444"/>
      <c r="DT371" s="444"/>
      <c r="DU371" s="444"/>
      <c r="DV371" s="444"/>
      <c r="DW371" s="444"/>
      <c r="DX371" s="444"/>
      <c r="DY371" s="444"/>
      <c r="DZ371" s="444"/>
      <c r="EA371" s="444"/>
      <c r="EB371" s="444"/>
      <c r="EC371" s="444"/>
      <c r="ED371" s="444"/>
      <c r="EE371" s="444"/>
      <c r="EF371" s="444"/>
      <c r="EG371" s="444"/>
      <c r="EH371" s="444"/>
      <c r="EI371" s="444"/>
      <c r="EJ371" s="444"/>
      <c r="EK371" s="444"/>
      <c r="EL371" s="444"/>
      <c r="EM371" s="444"/>
      <c r="EN371" s="444"/>
      <c r="EO371" s="444"/>
      <c r="EP371" s="444"/>
      <c r="EQ371" s="444"/>
      <c r="ER371" s="444"/>
      <c r="ES371" s="444"/>
      <c r="ET371" s="444"/>
      <c r="EU371" s="444"/>
      <c r="EV371" s="444"/>
      <c r="EW371" s="444"/>
      <c r="EX371" s="444"/>
      <c r="EY371" s="444"/>
      <c r="EZ371" s="444"/>
      <c r="FA371" s="444"/>
      <c r="FB371" s="444"/>
    </row>
    <row r="372" spans="1:158" s="463" customFormat="1" ht="55.2" hidden="1" customHeight="1">
      <c r="A372" s="659"/>
      <c r="B372" s="520"/>
      <c r="C372" s="520"/>
      <c r="D372" s="519"/>
      <c r="E372" s="520"/>
      <c r="F372" s="520"/>
      <c r="G372" s="520"/>
      <c r="H372" s="520"/>
      <c r="I372" s="520"/>
      <c r="J372" s="520"/>
      <c r="K372" s="520"/>
      <c r="L372" s="520"/>
      <c r="M372" s="520"/>
      <c r="N372" s="520"/>
      <c r="O372" s="520"/>
      <c r="P372" s="520"/>
      <c r="Q372" s="520"/>
      <c r="R372" s="520"/>
      <c r="S372" s="520"/>
      <c r="T372" s="520"/>
      <c r="U372" s="520"/>
      <c r="V372" s="520"/>
      <c r="W372" s="520"/>
      <c r="X372" s="520"/>
      <c r="Y372" s="520"/>
      <c r="Z372" s="520"/>
      <c r="AA372" s="520"/>
      <c r="AB372" s="520"/>
      <c r="AC372" s="520"/>
      <c r="AD372" s="432"/>
      <c r="AE372" s="431"/>
      <c r="AF372" s="433"/>
      <c r="AG372" s="557" t="str">
        <f t="shared" si="151"/>
        <v/>
      </c>
      <c r="AH372" s="558" t="str">
        <f t="shared" si="152"/>
        <v/>
      </c>
      <c r="AI372" s="558" t="str">
        <f t="shared" si="153"/>
        <v/>
      </c>
      <c r="AJ372" s="558" t="str">
        <f t="shared" si="154"/>
        <v/>
      </c>
      <c r="AK372" s="558" t="str">
        <f t="shared" si="155"/>
        <v/>
      </c>
      <c r="AL372" s="558" t="str">
        <f t="shared" si="156"/>
        <v/>
      </c>
      <c r="AM372" s="558" t="str">
        <f t="shared" si="157"/>
        <v/>
      </c>
      <c r="AN372" s="558" t="str">
        <f t="shared" si="158"/>
        <v/>
      </c>
      <c r="AO372" s="557" t="str">
        <f t="shared" si="159"/>
        <v/>
      </c>
      <c r="AP372" s="557" t="str">
        <f t="shared" si="160"/>
        <v/>
      </c>
      <c r="AQ372" s="445"/>
      <c r="AR372" s="559" t="str">
        <f t="shared" si="161"/>
        <v/>
      </c>
      <c r="AS372" s="560" t="str">
        <f t="shared" si="175"/>
        <v/>
      </c>
      <c r="AT372" s="561" t="str">
        <f t="shared" si="162"/>
        <v/>
      </c>
      <c r="AU372" s="561" t="str">
        <f t="shared" si="163"/>
        <v/>
      </c>
      <c r="AV372" s="444"/>
      <c r="AW372" s="558" t="str">
        <f t="shared" si="168"/>
        <v/>
      </c>
      <c r="AX372" s="557" t="str">
        <f t="shared" si="169"/>
        <v/>
      </c>
      <c r="AY372" s="557" t="str">
        <f t="shared" si="170"/>
        <v/>
      </c>
      <c r="AZ372" s="444"/>
      <c r="BA372" s="562" t="str">
        <f t="shared" si="173"/>
        <v/>
      </c>
      <c r="BB372" s="445"/>
      <c r="BC372" s="563" t="str">
        <f t="shared" si="178"/>
        <v/>
      </c>
      <c r="BD372" s="563" t="str">
        <f t="shared" si="178"/>
        <v/>
      </c>
      <c r="BE372" s="563" t="str">
        <f t="shared" si="178"/>
        <v/>
      </c>
      <c r="BF372" s="563" t="str">
        <f t="shared" si="178"/>
        <v/>
      </c>
      <c r="BG372" s="563" t="str">
        <f t="shared" si="178"/>
        <v/>
      </c>
      <c r="BH372" s="563" t="str">
        <f t="shared" si="178"/>
        <v/>
      </c>
      <c r="BI372" s="563" t="str">
        <f t="shared" si="178"/>
        <v/>
      </c>
      <c r="BJ372" s="563" t="str">
        <f t="shared" si="178"/>
        <v/>
      </c>
      <c r="BK372" s="563" t="str">
        <f t="shared" si="178"/>
        <v/>
      </c>
      <c r="BL372" s="563" t="str">
        <f t="shared" si="178"/>
        <v/>
      </c>
      <c r="BM372" s="563" t="str">
        <f t="shared" si="178"/>
        <v/>
      </c>
      <c r="BN372" s="563" t="str">
        <f t="shared" si="171"/>
        <v/>
      </c>
      <c r="BO372" s="563" t="str">
        <f t="shared" si="171"/>
        <v/>
      </c>
      <c r="BP372" s="563" t="str">
        <f t="shared" si="171"/>
        <v/>
      </c>
      <c r="BQ372" s="563" t="str">
        <f t="shared" si="164"/>
        <v/>
      </c>
      <c r="BR372" s="563" t="str">
        <f t="shared" si="164"/>
        <v/>
      </c>
      <c r="BS372" s="563" t="str">
        <f t="shared" si="164"/>
        <v/>
      </c>
      <c r="BT372" s="563" t="str">
        <f t="shared" si="164"/>
        <v/>
      </c>
      <c r="BU372" s="563" t="str">
        <f t="shared" si="165"/>
        <v/>
      </c>
      <c r="BV372" s="563" t="str">
        <f t="shared" si="165"/>
        <v/>
      </c>
      <c r="BW372" s="563" t="str">
        <f t="shared" si="165"/>
        <v/>
      </c>
      <c r="BX372" s="563" t="str">
        <f t="shared" si="165"/>
        <v/>
      </c>
      <c r="BY372" s="563" t="str">
        <f t="shared" si="166"/>
        <v/>
      </c>
      <c r="BZ372" s="563" t="str">
        <f t="shared" si="166"/>
        <v/>
      </c>
      <c r="CA372" s="563" t="str">
        <f t="shared" si="166"/>
        <v/>
      </c>
      <c r="CB372" s="563" t="str">
        <f t="shared" si="166"/>
        <v/>
      </c>
      <c r="CC372" s="563" t="str">
        <f t="shared" si="167"/>
        <v/>
      </c>
      <c r="CD372" s="563" t="str">
        <f t="shared" si="167"/>
        <v/>
      </c>
      <c r="CE372" s="563" t="str">
        <f t="shared" si="167"/>
        <v/>
      </c>
      <c r="CF372" s="563" t="str">
        <f t="shared" si="167"/>
        <v/>
      </c>
      <c r="CG372" s="563" t="str">
        <f t="shared" si="178"/>
        <v/>
      </c>
      <c r="CH372" s="445"/>
      <c r="CI372" s="563" t="str">
        <f t="shared" si="177"/>
        <v/>
      </c>
      <c r="CJ372" s="563" t="str">
        <f t="shared" si="176"/>
        <v/>
      </c>
      <c r="CK372" s="563" t="str">
        <f t="shared" si="176"/>
        <v/>
      </c>
      <c r="CL372" s="563" t="str">
        <f t="shared" si="176"/>
        <v xml:space="preserve">
</v>
      </c>
      <c r="CM372" s="563" t="str">
        <f t="shared" si="176"/>
        <v xml:space="preserve">
</v>
      </c>
      <c r="CN372" s="563" t="str">
        <f t="shared" si="176"/>
        <v xml:space="preserve">
</v>
      </c>
      <c r="CO372" s="444"/>
      <c r="CP372" s="444"/>
      <c r="CQ372" s="444"/>
      <c r="CR372" s="444"/>
      <c r="CS372" s="444"/>
      <c r="CT372" s="444"/>
      <c r="CU372" s="444"/>
      <c r="CV372" s="444"/>
      <c r="CW372" s="444"/>
      <c r="CX372" s="444"/>
      <c r="CY372" s="444"/>
      <c r="CZ372" s="444"/>
      <c r="DA372" s="444"/>
      <c r="DB372" s="444"/>
      <c r="DC372" s="444"/>
      <c r="DD372" s="444"/>
      <c r="DE372" s="444"/>
      <c r="DF372" s="444"/>
      <c r="DG372" s="444"/>
      <c r="DH372" s="444"/>
      <c r="DI372" s="444"/>
      <c r="DJ372" s="444"/>
      <c r="DK372" s="444"/>
      <c r="DL372" s="444"/>
      <c r="DM372" s="444"/>
      <c r="DN372" s="444"/>
      <c r="DO372" s="444"/>
      <c r="DP372" s="444"/>
      <c r="DQ372" s="444"/>
      <c r="DR372" s="444"/>
      <c r="DS372" s="444"/>
      <c r="DT372" s="444"/>
      <c r="DU372" s="444"/>
      <c r="DV372" s="444"/>
      <c r="DW372" s="444"/>
      <c r="DX372" s="444"/>
      <c r="DY372" s="444"/>
      <c r="DZ372" s="444"/>
      <c r="EA372" s="444"/>
      <c r="EB372" s="444"/>
      <c r="EC372" s="444"/>
      <c r="ED372" s="444"/>
      <c r="EE372" s="444"/>
      <c r="EF372" s="444"/>
      <c r="EG372" s="444"/>
      <c r="EH372" s="444"/>
      <c r="EI372" s="444"/>
      <c r="EJ372" s="444"/>
      <c r="EK372" s="444"/>
      <c r="EL372" s="444"/>
      <c r="EM372" s="444"/>
      <c r="EN372" s="444"/>
      <c r="EO372" s="444"/>
      <c r="EP372" s="444"/>
      <c r="EQ372" s="444"/>
      <c r="ER372" s="444"/>
      <c r="ES372" s="444"/>
      <c r="ET372" s="444"/>
      <c r="EU372" s="444"/>
      <c r="EV372" s="444"/>
      <c r="EW372" s="444"/>
      <c r="EX372" s="444"/>
      <c r="EY372" s="444"/>
      <c r="EZ372" s="444"/>
      <c r="FA372" s="444"/>
      <c r="FB372" s="444"/>
    </row>
    <row r="373" spans="1:158" s="434" customFormat="1" ht="55.2" hidden="1" customHeight="1">
      <c r="A373" s="659"/>
      <c r="B373" s="520"/>
      <c r="C373" s="520"/>
      <c r="D373" s="519"/>
      <c r="E373" s="520"/>
      <c r="F373" s="520"/>
      <c r="G373" s="520"/>
      <c r="H373" s="520"/>
      <c r="I373" s="520"/>
      <c r="J373" s="520"/>
      <c r="K373" s="520"/>
      <c r="L373" s="520"/>
      <c r="M373" s="520"/>
      <c r="N373" s="520"/>
      <c r="O373" s="520"/>
      <c r="P373" s="520"/>
      <c r="Q373" s="520"/>
      <c r="R373" s="520"/>
      <c r="S373" s="520"/>
      <c r="T373" s="520"/>
      <c r="U373" s="520"/>
      <c r="V373" s="520"/>
      <c r="W373" s="520"/>
      <c r="X373" s="520"/>
      <c r="Y373" s="520"/>
      <c r="Z373" s="520"/>
      <c r="AA373" s="520"/>
      <c r="AB373" s="520"/>
      <c r="AC373" s="520"/>
      <c r="AD373" s="432"/>
      <c r="AE373" s="431"/>
      <c r="AF373" s="433"/>
      <c r="AG373" s="557" t="str">
        <f t="shared" si="151"/>
        <v/>
      </c>
      <c r="AH373" s="558" t="str">
        <f t="shared" si="152"/>
        <v/>
      </c>
      <c r="AI373" s="558" t="str">
        <f t="shared" si="153"/>
        <v/>
      </c>
      <c r="AJ373" s="558" t="str">
        <f t="shared" si="154"/>
        <v/>
      </c>
      <c r="AK373" s="558" t="str">
        <f t="shared" si="155"/>
        <v/>
      </c>
      <c r="AL373" s="558" t="str">
        <f t="shared" si="156"/>
        <v/>
      </c>
      <c r="AM373" s="558" t="str">
        <f t="shared" si="157"/>
        <v/>
      </c>
      <c r="AN373" s="558" t="str">
        <f t="shared" si="158"/>
        <v/>
      </c>
      <c r="AO373" s="557" t="str">
        <f t="shared" si="159"/>
        <v/>
      </c>
      <c r="AP373" s="557" t="str">
        <f t="shared" si="160"/>
        <v/>
      </c>
      <c r="AQ373" s="445"/>
      <c r="AR373" s="559" t="str">
        <f t="shared" si="161"/>
        <v/>
      </c>
      <c r="AS373" s="560" t="str">
        <f t="shared" si="175"/>
        <v/>
      </c>
      <c r="AT373" s="561" t="str">
        <f t="shared" si="162"/>
        <v/>
      </c>
      <c r="AU373" s="561" t="str">
        <f t="shared" si="163"/>
        <v/>
      </c>
      <c r="AV373" s="444"/>
      <c r="AW373" s="558" t="str">
        <f t="shared" si="168"/>
        <v/>
      </c>
      <c r="AX373" s="557" t="str">
        <f t="shared" si="169"/>
        <v/>
      </c>
      <c r="AY373" s="557" t="str">
        <f t="shared" si="170"/>
        <v/>
      </c>
      <c r="AZ373" s="444"/>
      <c r="BA373" s="562" t="str">
        <f t="shared" si="173"/>
        <v/>
      </c>
      <c r="BB373" s="445"/>
      <c r="BC373" s="563" t="str">
        <f t="shared" si="178"/>
        <v/>
      </c>
      <c r="BD373" s="563" t="str">
        <f t="shared" si="178"/>
        <v/>
      </c>
      <c r="BE373" s="563" t="str">
        <f t="shared" si="178"/>
        <v/>
      </c>
      <c r="BF373" s="563" t="str">
        <f t="shared" si="178"/>
        <v/>
      </c>
      <c r="BG373" s="563" t="str">
        <f t="shared" si="178"/>
        <v/>
      </c>
      <c r="BH373" s="563" t="str">
        <f t="shared" si="178"/>
        <v/>
      </c>
      <c r="BI373" s="563" t="str">
        <f t="shared" si="178"/>
        <v/>
      </c>
      <c r="BJ373" s="563" t="str">
        <f t="shared" si="178"/>
        <v/>
      </c>
      <c r="BK373" s="563" t="str">
        <f t="shared" si="178"/>
        <v/>
      </c>
      <c r="BL373" s="563" t="str">
        <f t="shared" si="178"/>
        <v/>
      </c>
      <c r="BM373" s="563" t="str">
        <f t="shared" si="178"/>
        <v/>
      </c>
      <c r="BN373" s="563" t="str">
        <f t="shared" si="171"/>
        <v/>
      </c>
      <c r="BO373" s="563" t="str">
        <f t="shared" si="171"/>
        <v/>
      </c>
      <c r="BP373" s="563" t="str">
        <f t="shared" si="171"/>
        <v/>
      </c>
      <c r="BQ373" s="563" t="str">
        <f t="shared" si="164"/>
        <v/>
      </c>
      <c r="BR373" s="563" t="str">
        <f t="shared" si="164"/>
        <v/>
      </c>
      <c r="BS373" s="563" t="str">
        <f t="shared" si="164"/>
        <v/>
      </c>
      <c r="BT373" s="563" t="str">
        <f t="shared" si="164"/>
        <v/>
      </c>
      <c r="BU373" s="563" t="str">
        <f t="shared" si="165"/>
        <v/>
      </c>
      <c r="BV373" s="563" t="str">
        <f t="shared" si="165"/>
        <v/>
      </c>
      <c r="BW373" s="563" t="str">
        <f t="shared" si="165"/>
        <v/>
      </c>
      <c r="BX373" s="563" t="str">
        <f t="shared" si="165"/>
        <v/>
      </c>
      <c r="BY373" s="563" t="str">
        <f t="shared" si="166"/>
        <v/>
      </c>
      <c r="BZ373" s="563" t="str">
        <f t="shared" si="166"/>
        <v/>
      </c>
      <c r="CA373" s="563" t="str">
        <f t="shared" si="166"/>
        <v/>
      </c>
      <c r="CB373" s="563" t="str">
        <f t="shared" si="166"/>
        <v/>
      </c>
      <c r="CC373" s="563" t="str">
        <f t="shared" si="167"/>
        <v/>
      </c>
      <c r="CD373" s="563" t="str">
        <f t="shared" si="167"/>
        <v/>
      </c>
      <c r="CE373" s="563" t="str">
        <f t="shared" si="167"/>
        <v/>
      </c>
      <c r="CF373" s="563" t="str">
        <f t="shared" si="167"/>
        <v/>
      </c>
      <c r="CG373" s="563" t="str">
        <f t="shared" si="178"/>
        <v/>
      </c>
      <c r="CH373" s="445"/>
      <c r="CI373" s="563" t="str">
        <f t="shared" si="177"/>
        <v/>
      </c>
      <c r="CJ373" s="563" t="str">
        <f t="shared" si="176"/>
        <v/>
      </c>
      <c r="CK373" s="563" t="str">
        <f t="shared" si="176"/>
        <v/>
      </c>
      <c r="CL373" s="563" t="str">
        <f t="shared" si="176"/>
        <v xml:space="preserve">
</v>
      </c>
      <c r="CM373" s="563" t="str">
        <f t="shared" si="176"/>
        <v xml:space="preserve">
</v>
      </c>
      <c r="CN373" s="563" t="str">
        <f t="shared" si="176"/>
        <v xml:space="preserve">
</v>
      </c>
      <c r="CO373" s="445"/>
      <c r="CP373" s="445"/>
      <c r="CQ373" s="445"/>
      <c r="CR373" s="445"/>
      <c r="CS373" s="445"/>
      <c r="CT373" s="445"/>
      <c r="CU373" s="445"/>
      <c r="CV373" s="445"/>
      <c r="CW373" s="445"/>
      <c r="CX373" s="445"/>
      <c r="CY373" s="445"/>
      <c r="CZ373" s="445"/>
      <c r="DA373" s="445"/>
      <c r="DB373" s="445"/>
      <c r="DC373" s="445"/>
      <c r="DD373" s="445"/>
      <c r="DE373" s="445"/>
      <c r="DF373" s="445"/>
      <c r="DG373" s="445"/>
      <c r="DH373" s="445"/>
      <c r="DI373" s="445"/>
      <c r="DJ373" s="445"/>
      <c r="DK373" s="445"/>
      <c r="DL373" s="445"/>
      <c r="DM373" s="445"/>
      <c r="DN373" s="445"/>
      <c r="DO373" s="445"/>
      <c r="DP373" s="445"/>
      <c r="DQ373" s="445"/>
      <c r="DR373" s="445"/>
      <c r="DS373" s="445"/>
      <c r="DT373" s="445"/>
      <c r="DU373" s="445"/>
      <c r="DV373" s="445"/>
      <c r="DW373" s="445"/>
      <c r="DX373" s="445"/>
      <c r="DY373" s="445"/>
      <c r="DZ373" s="445"/>
      <c r="EA373" s="445"/>
      <c r="EB373" s="445"/>
      <c r="EC373" s="445"/>
      <c r="ED373" s="445"/>
      <c r="EE373" s="445"/>
      <c r="EF373" s="445"/>
      <c r="EG373" s="445"/>
      <c r="EH373" s="445"/>
      <c r="EI373" s="445"/>
      <c r="EJ373" s="445"/>
      <c r="EK373" s="445"/>
      <c r="EL373" s="445"/>
      <c r="EM373" s="445"/>
      <c r="EN373" s="445"/>
      <c r="EO373" s="445"/>
      <c r="EP373" s="445"/>
      <c r="EQ373" s="445"/>
      <c r="ER373" s="445"/>
      <c r="ES373" s="445"/>
      <c r="ET373" s="445"/>
      <c r="EU373" s="445"/>
      <c r="EV373" s="445"/>
      <c r="EW373" s="445"/>
      <c r="EX373" s="445"/>
      <c r="EY373" s="445"/>
      <c r="EZ373" s="445"/>
      <c r="FA373" s="445"/>
      <c r="FB373" s="445"/>
    </row>
    <row r="374" spans="1:158" s="434" customFormat="1" ht="55.2" hidden="1" customHeight="1">
      <c r="A374" s="659"/>
      <c r="B374" s="520"/>
      <c r="C374" s="520"/>
      <c r="D374" s="519"/>
      <c r="E374" s="520"/>
      <c r="F374" s="520"/>
      <c r="G374" s="520"/>
      <c r="H374" s="520"/>
      <c r="I374" s="520"/>
      <c r="J374" s="520"/>
      <c r="K374" s="520"/>
      <c r="L374" s="520"/>
      <c r="M374" s="520"/>
      <c r="N374" s="520"/>
      <c r="O374" s="520"/>
      <c r="P374" s="520"/>
      <c r="Q374" s="520"/>
      <c r="R374" s="520"/>
      <c r="S374" s="520"/>
      <c r="T374" s="520"/>
      <c r="U374" s="520"/>
      <c r="V374" s="520"/>
      <c r="W374" s="520"/>
      <c r="X374" s="520"/>
      <c r="Y374" s="520"/>
      <c r="Z374" s="520"/>
      <c r="AA374" s="520"/>
      <c r="AB374" s="520"/>
      <c r="AC374" s="520"/>
      <c r="AD374" s="432"/>
      <c r="AE374" s="431"/>
      <c r="AF374" s="433"/>
      <c r="AG374" s="557" t="str">
        <f t="shared" si="151"/>
        <v/>
      </c>
      <c r="AH374" s="558" t="str">
        <f t="shared" si="152"/>
        <v/>
      </c>
      <c r="AI374" s="558" t="str">
        <f t="shared" si="153"/>
        <v/>
      </c>
      <c r="AJ374" s="558" t="str">
        <f t="shared" si="154"/>
        <v/>
      </c>
      <c r="AK374" s="558" t="str">
        <f t="shared" si="155"/>
        <v/>
      </c>
      <c r="AL374" s="558" t="str">
        <f t="shared" si="156"/>
        <v/>
      </c>
      <c r="AM374" s="558" t="str">
        <f t="shared" si="157"/>
        <v/>
      </c>
      <c r="AN374" s="558" t="str">
        <f t="shared" si="158"/>
        <v/>
      </c>
      <c r="AO374" s="557" t="str">
        <f t="shared" si="159"/>
        <v/>
      </c>
      <c r="AP374" s="557" t="str">
        <f t="shared" si="160"/>
        <v/>
      </c>
      <c r="AQ374" s="445"/>
      <c r="AR374" s="559" t="str">
        <f t="shared" si="161"/>
        <v/>
      </c>
      <c r="AS374" s="560" t="str">
        <f t="shared" si="175"/>
        <v/>
      </c>
      <c r="AT374" s="561" t="str">
        <f t="shared" si="162"/>
        <v/>
      </c>
      <c r="AU374" s="561" t="str">
        <f t="shared" si="163"/>
        <v/>
      </c>
      <c r="AV374" s="444"/>
      <c r="AW374" s="558" t="str">
        <f t="shared" si="168"/>
        <v/>
      </c>
      <c r="AX374" s="557" t="str">
        <f t="shared" si="169"/>
        <v/>
      </c>
      <c r="AY374" s="557" t="str">
        <f t="shared" si="170"/>
        <v/>
      </c>
      <c r="AZ374" s="444"/>
      <c r="BA374" s="562" t="str">
        <f t="shared" si="173"/>
        <v/>
      </c>
      <c r="BB374" s="445"/>
      <c r="BC374" s="563" t="str">
        <f t="shared" si="178"/>
        <v/>
      </c>
      <c r="BD374" s="563" t="str">
        <f t="shared" si="178"/>
        <v/>
      </c>
      <c r="BE374" s="563" t="str">
        <f t="shared" si="178"/>
        <v/>
      </c>
      <c r="BF374" s="563" t="str">
        <f t="shared" si="178"/>
        <v/>
      </c>
      <c r="BG374" s="563" t="str">
        <f t="shared" si="178"/>
        <v/>
      </c>
      <c r="BH374" s="563" t="str">
        <f t="shared" si="178"/>
        <v/>
      </c>
      <c r="BI374" s="563" t="str">
        <f t="shared" si="178"/>
        <v/>
      </c>
      <c r="BJ374" s="563" t="str">
        <f t="shared" si="178"/>
        <v/>
      </c>
      <c r="BK374" s="563" t="str">
        <f t="shared" si="178"/>
        <v/>
      </c>
      <c r="BL374" s="563" t="str">
        <f t="shared" si="178"/>
        <v/>
      </c>
      <c r="BM374" s="563" t="str">
        <f t="shared" si="178"/>
        <v/>
      </c>
      <c r="BN374" s="563" t="str">
        <f t="shared" si="171"/>
        <v/>
      </c>
      <c r="BO374" s="563" t="str">
        <f t="shared" si="171"/>
        <v/>
      </c>
      <c r="BP374" s="563" t="str">
        <f t="shared" si="171"/>
        <v/>
      </c>
      <c r="BQ374" s="563" t="str">
        <f t="shared" si="164"/>
        <v/>
      </c>
      <c r="BR374" s="563" t="str">
        <f t="shared" si="164"/>
        <v/>
      </c>
      <c r="BS374" s="563" t="str">
        <f t="shared" si="164"/>
        <v/>
      </c>
      <c r="BT374" s="563" t="str">
        <f t="shared" si="164"/>
        <v/>
      </c>
      <c r="BU374" s="563" t="str">
        <f t="shared" si="165"/>
        <v/>
      </c>
      <c r="BV374" s="563" t="str">
        <f t="shared" si="165"/>
        <v/>
      </c>
      <c r="BW374" s="563" t="str">
        <f t="shared" si="165"/>
        <v/>
      </c>
      <c r="BX374" s="563" t="str">
        <f t="shared" si="165"/>
        <v/>
      </c>
      <c r="BY374" s="563" t="str">
        <f t="shared" si="166"/>
        <v/>
      </c>
      <c r="BZ374" s="563" t="str">
        <f t="shared" si="166"/>
        <v/>
      </c>
      <c r="CA374" s="563" t="str">
        <f t="shared" si="166"/>
        <v/>
      </c>
      <c r="CB374" s="563" t="str">
        <f t="shared" si="166"/>
        <v/>
      </c>
      <c r="CC374" s="563" t="str">
        <f t="shared" si="167"/>
        <v/>
      </c>
      <c r="CD374" s="563" t="str">
        <f t="shared" si="167"/>
        <v/>
      </c>
      <c r="CE374" s="563" t="str">
        <f t="shared" si="167"/>
        <v/>
      </c>
      <c r="CF374" s="563" t="str">
        <f t="shared" si="167"/>
        <v/>
      </c>
      <c r="CG374" s="563" t="str">
        <f t="shared" si="178"/>
        <v/>
      </c>
      <c r="CH374" s="445"/>
      <c r="CI374" s="563" t="str">
        <f t="shared" si="177"/>
        <v/>
      </c>
      <c r="CJ374" s="563" t="str">
        <f t="shared" si="176"/>
        <v/>
      </c>
      <c r="CK374" s="563" t="str">
        <f t="shared" si="176"/>
        <v/>
      </c>
      <c r="CL374" s="563" t="str">
        <f t="shared" si="176"/>
        <v xml:space="preserve">
</v>
      </c>
      <c r="CM374" s="563" t="str">
        <f t="shared" si="176"/>
        <v xml:space="preserve">
</v>
      </c>
      <c r="CN374" s="563" t="str">
        <f t="shared" si="176"/>
        <v xml:space="preserve">
</v>
      </c>
      <c r="CO374" s="445"/>
      <c r="CP374" s="445"/>
      <c r="CQ374" s="445"/>
      <c r="CR374" s="445"/>
      <c r="CS374" s="445"/>
      <c r="CT374" s="445"/>
      <c r="CU374" s="445"/>
      <c r="CV374" s="445"/>
      <c r="CW374" s="445"/>
      <c r="CX374" s="445"/>
      <c r="CY374" s="445"/>
      <c r="CZ374" s="445"/>
      <c r="DA374" s="445"/>
      <c r="DB374" s="445"/>
      <c r="DC374" s="445"/>
      <c r="DD374" s="445"/>
      <c r="DE374" s="445"/>
      <c r="DF374" s="445"/>
      <c r="DG374" s="445"/>
      <c r="DH374" s="445"/>
      <c r="DI374" s="445"/>
      <c r="DJ374" s="445"/>
      <c r="DK374" s="445"/>
      <c r="DL374" s="445"/>
      <c r="DM374" s="445"/>
      <c r="DN374" s="445"/>
      <c r="DO374" s="445"/>
      <c r="DP374" s="445"/>
      <c r="DQ374" s="445"/>
      <c r="DR374" s="445"/>
      <c r="DS374" s="445"/>
      <c r="DT374" s="445"/>
      <c r="DU374" s="445"/>
      <c r="DV374" s="445"/>
      <c r="DW374" s="445"/>
      <c r="DX374" s="445"/>
      <c r="DY374" s="445"/>
      <c r="DZ374" s="445"/>
      <c r="EA374" s="445"/>
      <c r="EB374" s="445"/>
      <c r="EC374" s="445"/>
      <c r="ED374" s="445"/>
      <c r="EE374" s="445"/>
      <c r="EF374" s="445"/>
      <c r="EG374" s="445"/>
      <c r="EH374" s="445"/>
      <c r="EI374" s="445"/>
      <c r="EJ374" s="445"/>
      <c r="EK374" s="445"/>
      <c r="EL374" s="445"/>
      <c r="EM374" s="445"/>
      <c r="EN374" s="445"/>
      <c r="EO374" s="445"/>
      <c r="EP374" s="445"/>
      <c r="EQ374" s="445"/>
      <c r="ER374" s="445"/>
      <c r="ES374" s="445"/>
      <c r="ET374" s="445"/>
      <c r="EU374" s="445"/>
      <c r="EV374" s="445"/>
      <c r="EW374" s="445"/>
      <c r="EX374" s="445"/>
      <c r="EY374" s="445"/>
      <c r="EZ374" s="445"/>
      <c r="FA374" s="445"/>
      <c r="FB374" s="445"/>
    </row>
    <row r="375" spans="1:158" s="434" customFormat="1" ht="55.2" hidden="1" customHeight="1">
      <c r="A375" s="659"/>
      <c r="B375" s="520"/>
      <c r="C375" s="520"/>
      <c r="D375" s="519"/>
      <c r="E375" s="520"/>
      <c r="F375" s="520"/>
      <c r="G375" s="520"/>
      <c r="H375" s="520"/>
      <c r="I375" s="520"/>
      <c r="J375" s="520"/>
      <c r="K375" s="520"/>
      <c r="L375" s="520"/>
      <c r="M375" s="520"/>
      <c r="N375" s="520"/>
      <c r="O375" s="520"/>
      <c r="P375" s="520"/>
      <c r="Q375" s="520"/>
      <c r="R375" s="520"/>
      <c r="S375" s="520"/>
      <c r="T375" s="520"/>
      <c r="U375" s="520"/>
      <c r="V375" s="520"/>
      <c r="W375" s="520"/>
      <c r="X375" s="520"/>
      <c r="Y375" s="520"/>
      <c r="Z375" s="520"/>
      <c r="AA375" s="520"/>
      <c r="AB375" s="520"/>
      <c r="AC375" s="520"/>
      <c r="AD375" s="432"/>
      <c r="AE375" s="431"/>
      <c r="AF375" s="433"/>
      <c r="AG375" s="557" t="str">
        <f t="shared" si="151"/>
        <v/>
      </c>
      <c r="AH375" s="558" t="str">
        <f t="shared" si="152"/>
        <v/>
      </c>
      <c r="AI375" s="558" t="str">
        <f t="shared" si="153"/>
        <v/>
      </c>
      <c r="AJ375" s="558" t="str">
        <f t="shared" si="154"/>
        <v/>
      </c>
      <c r="AK375" s="558" t="str">
        <f t="shared" si="155"/>
        <v/>
      </c>
      <c r="AL375" s="558" t="str">
        <f t="shared" si="156"/>
        <v/>
      </c>
      <c r="AM375" s="558" t="str">
        <f t="shared" si="157"/>
        <v/>
      </c>
      <c r="AN375" s="558" t="str">
        <f t="shared" si="158"/>
        <v/>
      </c>
      <c r="AO375" s="557" t="str">
        <f t="shared" si="159"/>
        <v/>
      </c>
      <c r="AP375" s="557" t="str">
        <f t="shared" si="160"/>
        <v/>
      </c>
      <c r="AQ375" s="445"/>
      <c r="AR375" s="559" t="str">
        <f t="shared" si="161"/>
        <v/>
      </c>
      <c r="AS375" s="560" t="str">
        <f t="shared" si="175"/>
        <v/>
      </c>
      <c r="AT375" s="561" t="str">
        <f t="shared" si="162"/>
        <v/>
      </c>
      <c r="AU375" s="561" t="str">
        <f t="shared" si="163"/>
        <v/>
      </c>
      <c r="AV375" s="444"/>
      <c r="AW375" s="558" t="str">
        <f t="shared" si="168"/>
        <v/>
      </c>
      <c r="AX375" s="557" t="str">
        <f t="shared" si="169"/>
        <v/>
      </c>
      <c r="AY375" s="557" t="str">
        <f t="shared" si="170"/>
        <v/>
      </c>
      <c r="AZ375" s="444"/>
      <c r="BA375" s="562" t="str">
        <f t="shared" si="173"/>
        <v/>
      </c>
      <c r="BB375" s="445"/>
      <c r="BC375" s="563" t="str">
        <f t="shared" si="178"/>
        <v/>
      </c>
      <c r="BD375" s="563" t="str">
        <f t="shared" si="178"/>
        <v/>
      </c>
      <c r="BE375" s="563" t="str">
        <f t="shared" si="178"/>
        <v/>
      </c>
      <c r="BF375" s="563" t="str">
        <f t="shared" si="178"/>
        <v/>
      </c>
      <c r="BG375" s="563" t="str">
        <f t="shared" si="178"/>
        <v/>
      </c>
      <c r="BH375" s="563" t="str">
        <f t="shared" si="178"/>
        <v/>
      </c>
      <c r="BI375" s="563" t="str">
        <f t="shared" si="178"/>
        <v/>
      </c>
      <c r="BJ375" s="563" t="str">
        <f t="shared" si="178"/>
        <v/>
      </c>
      <c r="BK375" s="563" t="str">
        <f t="shared" si="178"/>
        <v/>
      </c>
      <c r="BL375" s="563" t="str">
        <f t="shared" si="178"/>
        <v/>
      </c>
      <c r="BM375" s="563" t="str">
        <f t="shared" si="178"/>
        <v/>
      </c>
      <c r="BN375" s="563" t="str">
        <f t="shared" si="171"/>
        <v/>
      </c>
      <c r="BO375" s="563" t="str">
        <f t="shared" si="171"/>
        <v/>
      </c>
      <c r="BP375" s="563" t="str">
        <f t="shared" si="171"/>
        <v/>
      </c>
      <c r="BQ375" s="563" t="str">
        <f t="shared" si="164"/>
        <v/>
      </c>
      <c r="BR375" s="563" t="str">
        <f t="shared" si="164"/>
        <v/>
      </c>
      <c r="BS375" s="563" t="str">
        <f t="shared" si="164"/>
        <v/>
      </c>
      <c r="BT375" s="563" t="str">
        <f t="shared" si="164"/>
        <v/>
      </c>
      <c r="BU375" s="563" t="str">
        <f t="shared" si="165"/>
        <v/>
      </c>
      <c r="BV375" s="563" t="str">
        <f t="shared" si="165"/>
        <v/>
      </c>
      <c r="BW375" s="563" t="str">
        <f t="shared" si="165"/>
        <v/>
      </c>
      <c r="BX375" s="563" t="str">
        <f t="shared" si="165"/>
        <v/>
      </c>
      <c r="BY375" s="563" t="str">
        <f t="shared" si="166"/>
        <v/>
      </c>
      <c r="BZ375" s="563" t="str">
        <f t="shared" si="166"/>
        <v/>
      </c>
      <c r="CA375" s="563" t="str">
        <f t="shared" si="166"/>
        <v/>
      </c>
      <c r="CB375" s="563" t="str">
        <f t="shared" si="166"/>
        <v/>
      </c>
      <c r="CC375" s="563" t="str">
        <f t="shared" si="167"/>
        <v/>
      </c>
      <c r="CD375" s="563" t="str">
        <f t="shared" si="167"/>
        <v/>
      </c>
      <c r="CE375" s="563" t="str">
        <f t="shared" si="167"/>
        <v/>
      </c>
      <c r="CF375" s="563" t="str">
        <f t="shared" si="167"/>
        <v/>
      </c>
      <c r="CG375" s="563" t="str">
        <f t="shared" si="178"/>
        <v/>
      </c>
      <c r="CH375" s="445"/>
      <c r="CI375" s="563" t="str">
        <f t="shared" si="177"/>
        <v/>
      </c>
      <c r="CJ375" s="563" t="str">
        <f t="shared" si="176"/>
        <v/>
      </c>
      <c r="CK375" s="563" t="str">
        <f t="shared" si="176"/>
        <v/>
      </c>
      <c r="CL375" s="563" t="str">
        <f t="shared" si="176"/>
        <v xml:space="preserve">
</v>
      </c>
      <c r="CM375" s="563" t="str">
        <f t="shared" si="176"/>
        <v xml:space="preserve">
</v>
      </c>
      <c r="CN375" s="563" t="str">
        <f t="shared" si="176"/>
        <v xml:space="preserve">
</v>
      </c>
      <c r="CO375" s="445"/>
      <c r="CP375" s="445"/>
      <c r="CQ375" s="445"/>
      <c r="CR375" s="445"/>
      <c r="CS375" s="445"/>
      <c r="CT375" s="445"/>
      <c r="CU375" s="445"/>
      <c r="CV375" s="445"/>
      <c r="CW375" s="445"/>
      <c r="CX375" s="445"/>
      <c r="CY375" s="445"/>
      <c r="CZ375" s="445"/>
      <c r="DA375" s="445"/>
      <c r="DB375" s="445"/>
      <c r="DC375" s="445"/>
      <c r="DD375" s="445"/>
      <c r="DE375" s="445"/>
      <c r="DF375" s="445"/>
      <c r="DG375" s="445"/>
      <c r="DH375" s="445"/>
      <c r="DI375" s="445"/>
      <c r="DJ375" s="445"/>
      <c r="DK375" s="445"/>
      <c r="DL375" s="445"/>
      <c r="DM375" s="445"/>
      <c r="DN375" s="445"/>
      <c r="DO375" s="445"/>
      <c r="DP375" s="445"/>
      <c r="DQ375" s="445"/>
      <c r="DR375" s="445"/>
      <c r="DS375" s="445"/>
      <c r="DT375" s="445"/>
      <c r="DU375" s="445"/>
      <c r="DV375" s="445"/>
      <c r="DW375" s="445"/>
      <c r="DX375" s="445"/>
      <c r="DY375" s="445"/>
      <c r="DZ375" s="445"/>
      <c r="EA375" s="445"/>
      <c r="EB375" s="445"/>
      <c r="EC375" s="445"/>
      <c r="ED375" s="445"/>
      <c r="EE375" s="445"/>
      <c r="EF375" s="445"/>
      <c r="EG375" s="445"/>
      <c r="EH375" s="445"/>
      <c r="EI375" s="445"/>
      <c r="EJ375" s="445"/>
      <c r="EK375" s="445"/>
      <c r="EL375" s="445"/>
      <c r="EM375" s="445"/>
      <c r="EN375" s="445"/>
      <c r="EO375" s="445"/>
      <c r="EP375" s="445"/>
      <c r="EQ375" s="445"/>
      <c r="ER375" s="445"/>
      <c r="ES375" s="445"/>
      <c r="ET375" s="445"/>
      <c r="EU375" s="445"/>
      <c r="EV375" s="445"/>
      <c r="EW375" s="445"/>
      <c r="EX375" s="445"/>
      <c r="EY375" s="445"/>
      <c r="EZ375" s="445"/>
      <c r="FA375" s="445"/>
      <c r="FB375" s="445"/>
    </row>
    <row r="376" spans="1:158" s="463" customFormat="1" ht="55.2" hidden="1" customHeight="1">
      <c r="A376" s="659"/>
      <c r="B376" s="520"/>
      <c r="C376" s="520"/>
      <c r="D376" s="519"/>
      <c r="E376" s="520"/>
      <c r="F376" s="520"/>
      <c r="G376" s="520"/>
      <c r="H376" s="520"/>
      <c r="I376" s="520"/>
      <c r="J376" s="520"/>
      <c r="K376" s="520"/>
      <c r="L376" s="520"/>
      <c r="M376" s="520"/>
      <c r="N376" s="520"/>
      <c r="O376" s="520"/>
      <c r="P376" s="520"/>
      <c r="Q376" s="520"/>
      <c r="R376" s="520"/>
      <c r="S376" s="520"/>
      <c r="T376" s="520"/>
      <c r="U376" s="520"/>
      <c r="V376" s="520"/>
      <c r="W376" s="520"/>
      <c r="X376" s="520"/>
      <c r="Y376" s="520"/>
      <c r="Z376" s="520"/>
      <c r="AA376" s="520"/>
      <c r="AB376" s="520"/>
      <c r="AC376" s="520"/>
      <c r="AD376" s="432"/>
      <c r="AE376" s="431"/>
      <c r="AF376" s="433"/>
      <c r="AG376" s="557" t="str">
        <f t="shared" si="151"/>
        <v/>
      </c>
      <c r="AH376" s="558" t="str">
        <f t="shared" si="152"/>
        <v/>
      </c>
      <c r="AI376" s="558" t="str">
        <f t="shared" si="153"/>
        <v/>
      </c>
      <c r="AJ376" s="558" t="str">
        <f t="shared" si="154"/>
        <v/>
      </c>
      <c r="AK376" s="558" t="str">
        <f t="shared" si="155"/>
        <v/>
      </c>
      <c r="AL376" s="558" t="str">
        <f t="shared" si="156"/>
        <v/>
      </c>
      <c r="AM376" s="558" t="str">
        <f t="shared" si="157"/>
        <v/>
      </c>
      <c r="AN376" s="558" t="str">
        <f t="shared" si="158"/>
        <v/>
      </c>
      <c r="AO376" s="557" t="str">
        <f t="shared" si="159"/>
        <v/>
      </c>
      <c r="AP376" s="557" t="str">
        <f t="shared" si="160"/>
        <v/>
      </c>
      <c r="AQ376" s="445"/>
      <c r="AR376" s="559" t="str">
        <f t="shared" si="161"/>
        <v/>
      </c>
      <c r="AS376" s="560" t="str">
        <f t="shared" si="175"/>
        <v/>
      </c>
      <c r="AT376" s="561" t="str">
        <f t="shared" si="162"/>
        <v/>
      </c>
      <c r="AU376" s="561" t="str">
        <f t="shared" si="163"/>
        <v/>
      </c>
      <c r="AV376" s="444"/>
      <c r="AW376" s="558" t="str">
        <f t="shared" si="168"/>
        <v/>
      </c>
      <c r="AX376" s="557" t="str">
        <f t="shared" si="169"/>
        <v/>
      </c>
      <c r="AY376" s="557" t="str">
        <f t="shared" si="170"/>
        <v/>
      </c>
      <c r="AZ376" s="444"/>
      <c r="BA376" s="562" t="str">
        <f t="shared" si="173"/>
        <v/>
      </c>
      <c r="BB376" s="445"/>
      <c r="BC376" s="563" t="str">
        <f t="shared" si="178"/>
        <v/>
      </c>
      <c r="BD376" s="563" t="str">
        <f t="shared" si="178"/>
        <v/>
      </c>
      <c r="BE376" s="563" t="str">
        <f t="shared" si="178"/>
        <v/>
      </c>
      <c r="BF376" s="563" t="str">
        <f t="shared" si="178"/>
        <v/>
      </c>
      <c r="BG376" s="563" t="str">
        <f t="shared" si="178"/>
        <v/>
      </c>
      <c r="BH376" s="563" t="str">
        <f t="shared" si="178"/>
        <v/>
      </c>
      <c r="BI376" s="563" t="str">
        <f t="shared" si="178"/>
        <v/>
      </c>
      <c r="BJ376" s="563" t="str">
        <f t="shared" si="178"/>
        <v/>
      </c>
      <c r="BK376" s="563" t="str">
        <f t="shared" si="178"/>
        <v/>
      </c>
      <c r="BL376" s="563" t="str">
        <f t="shared" si="178"/>
        <v/>
      </c>
      <c r="BM376" s="563" t="str">
        <f t="shared" si="178"/>
        <v/>
      </c>
      <c r="BN376" s="563" t="str">
        <f t="shared" si="171"/>
        <v/>
      </c>
      <c r="BO376" s="563" t="str">
        <f t="shared" si="171"/>
        <v/>
      </c>
      <c r="BP376" s="563" t="str">
        <f t="shared" si="171"/>
        <v/>
      </c>
      <c r="BQ376" s="563" t="str">
        <f t="shared" si="164"/>
        <v/>
      </c>
      <c r="BR376" s="563" t="str">
        <f t="shared" si="164"/>
        <v/>
      </c>
      <c r="BS376" s="563" t="str">
        <f t="shared" si="164"/>
        <v/>
      </c>
      <c r="BT376" s="563" t="str">
        <f t="shared" si="164"/>
        <v/>
      </c>
      <c r="BU376" s="563" t="str">
        <f t="shared" si="165"/>
        <v/>
      </c>
      <c r="BV376" s="563" t="str">
        <f t="shared" si="165"/>
        <v/>
      </c>
      <c r="BW376" s="563" t="str">
        <f t="shared" si="165"/>
        <v/>
      </c>
      <c r="BX376" s="563" t="str">
        <f t="shared" si="165"/>
        <v/>
      </c>
      <c r="BY376" s="563" t="str">
        <f t="shared" si="166"/>
        <v/>
      </c>
      <c r="BZ376" s="563" t="str">
        <f t="shared" si="166"/>
        <v/>
      </c>
      <c r="CA376" s="563" t="str">
        <f t="shared" si="166"/>
        <v/>
      </c>
      <c r="CB376" s="563" t="str">
        <f t="shared" si="166"/>
        <v/>
      </c>
      <c r="CC376" s="563" t="str">
        <f t="shared" si="167"/>
        <v/>
      </c>
      <c r="CD376" s="563" t="str">
        <f t="shared" si="167"/>
        <v/>
      </c>
      <c r="CE376" s="563" t="str">
        <f t="shared" si="167"/>
        <v/>
      </c>
      <c r="CF376" s="563" t="str">
        <f t="shared" si="167"/>
        <v/>
      </c>
      <c r="CG376" s="563" t="str">
        <f t="shared" si="178"/>
        <v/>
      </c>
      <c r="CH376" s="445"/>
      <c r="CI376" s="563" t="str">
        <f t="shared" si="177"/>
        <v/>
      </c>
      <c r="CJ376" s="563" t="str">
        <f t="shared" si="176"/>
        <v/>
      </c>
      <c r="CK376" s="563" t="str">
        <f t="shared" si="176"/>
        <v/>
      </c>
      <c r="CL376" s="563" t="str">
        <f t="shared" si="176"/>
        <v xml:space="preserve">
</v>
      </c>
      <c r="CM376" s="563" t="str">
        <f t="shared" si="176"/>
        <v xml:space="preserve">
</v>
      </c>
      <c r="CN376" s="563" t="str">
        <f t="shared" si="176"/>
        <v xml:space="preserve">
</v>
      </c>
      <c r="CO376" s="444"/>
      <c r="CP376" s="444"/>
      <c r="CQ376" s="444"/>
      <c r="CR376" s="444"/>
      <c r="CS376" s="444"/>
      <c r="CT376" s="444"/>
      <c r="CU376" s="444"/>
      <c r="CV376" s="444"/>
      <c r="CW376" s="444"/>
      <c r="CX376" s="444"/>
      <c r="CY376" s="444"/>
      <c r="CZ376" s="444"/>
      <c r="DA376" s="444"/>
      <c r="DB376" s="444"/>
      <c r="DC376" s="444"/>
      <c r="DD376" s="444"/>
      <c r="DE376" s="444"/>
      <c r="DF376" s="444"/>
      <c r="DG376" s="444"/>
      <c r="DH376" s="444"/>
      <c r="DI376" s="444"/>
      <c r="DJ376" s="444"/>
      <c r="DK376" s="444"/>
      <c r="DL376" s="444"/>
      <c r="DM376" s="444"/>
      <c r="DN376" s="444"/>
      <c r="DO376" s="444"/>
      <c r="DP376" s="444"/>
      <c r="DQ376" s="444"/>
      <c r="DR376" s="444"/>
      <c r="DS376" s="444"/>
      <c r="DT376" s="444"/>
      <c r="DU376" s="444"/>
      <c r="DV376" s="444"/>
      <c r="DW376" s="444"/>
      <c r="DX376" s="444"/>
      <c r="DY376" s="444"/>
      <c r="DZ376" s="444"/>
      <c r="EA376" s="444"/>
      <c r="EB376" s="444"/>
      <c r="EC376" s="444"/>
      <c r="ED376" s="444"/>
      <c r="EE376" s="444"/>
      <c r="EF376" s="444"/>
      <c r="EG376" s="444"/>
      <c r="EH376" s="444"/>
      <c r="EI376" s="444"/>
      <c r="EJ376" s="444"/>
      <c r="EK376" s="444"/>
      <c r="EL376" s="444"/>
      <c r="EM376" s="444"/>
      <c r="EN376" s="444"/>
      <c r="EO376" s="444"/>
      <c r="EP376" s="444"/>
      <c r="EQ376" s="444"/>
      <c r="ER376" s="444"/>
      <c r="ES376" s="444"/>
      <c r="ET376" s="444"/>
      <c r="EU376" s="444"/>
      <c r="EV376" s="444"/>
      <c r="EW376" s="444"/>
      <c r="EX376" s="444"/>
      <c r="EY376" s="444"/>
      <c r="EZ376" s="444"/>
      <c r="FA376" s="444"/>
      <c r="FB376" s="444"/>
    </row>
    <row r="377" spans="1:158" s="434" customFormat="1" ht="55.2" hidden="1" customHeight="1">
      <c r="A377" s="659"/>
      <c r="B377" s="520"/>
      <c r="C377" s="520"/>
      <c r="D377" s="519"/>
      <c r="E377" s="520"/>
      <c r="F377" s="520"/>
      <c r="G377" s="520"/>
      <c r="H377" s="520"/>
      <c r="I377" s="520"/>
      <c r="J377" s="520"/>
      <c r="K377" s="520"/>
      <c r="L377" s="520"/>
      <c r="M377" s="520"/>
      <c r="N377" s="520"/>
      <c r="O377" s="520"/>
      <c r="P377" s="520"/>
      <c r="Q377" s="520"/>
      <c r="R377" s="520"/>
      <c r="S377" s="520"/>
      <c r="T377" s="520"/>
      <c r="U377" s="520"/>
      <c r="V377" s="520"/>
      <c r="W377" s="520"/>
      <c r="X377" s="520"/>
      <c r="Y377" s="520"/>
      <c r="Z377" s="520"/>
      <c r="AA377" s="520"/>
      <c r="AB377" s="520"/>
      <c r="AC377" s="520"/>
      <c r="AD377" s="432"/>
      <c r="AE377" s="431"/>
      <c r="AF377" s="433"/>
      <c r="AG377" s="557" t="str">
        <f t="shared" si="151"/>
        <v/>
      </c>
      <c r="AH377" s="558" t="str">
        <f t="shared" si="152"/>
        <v/>
      </c>
      <c r="AI377" s="558" t="str">
        <f t="shared" si="153"/>
        <v/>
      </c>
      <c r="AJ377" s="558" t="str">
        <f t="shared" si="154"/>
        <v/>
      </c>
      <c r="AK377" s="558" t="str">
        <f t="shared" si="155"/>
        <v/>
      </c>
      <c r="AL377" s="558" t="str">
        <f t="shared" si="156"/>
        <v/>
      </c>
      <c r="AM377" s="558" t="str">
        <f t="shared" si="157"/>
        <v/>
      </c>
      <c r="AN377" s="558" t="str">
        <f t="shared" si="158"/>
        <v/>
      </c>
      <c r="AO377" s="557" t="str">
        <f t="shared" si="159"/>
        <v/>
      </c>
      <c r="AP377" s="557" t="str">
        <f t="shared" si="160"/>
        <v/>
      </c>
      <c r="AQ377" s="445"/>
      <c r="AR377" s="559" t="str">
        <f t="shared" si="161"/>
        <v/>
      </c>
      <c r="AS377" s="560" t="str">
        <f t="shared" si="175"/>
        <v/>
      </c>
      <c r="AT377" s="561" t="str">
        <f t="shared" si="162"/>
        <v/>
      </c>
      <c r="AU377" s="561" t="str">
        <f t="shared" si="163"/>
        <v/>
      </c>
      <c r="AV377" s="444"/>
      <c r="AW377" s="558" t="str">
        <f t="shared" si="168"/>
        <v/>
      </c>
      <c r="AX377" s="557" t="str">
        <f t="shared" si="169"/>
        <v/>
      </c>
      <c r="AY377" s="557" t="str">
        <f t="shared" si="170"/>
        <v/>
      </c>
      <c r="AZ377" s="444"/>
      <c r="BA377" s="562" t="str">
        <f t="shared" si="173"/>
        <v/>
      </c>
      <c r="BB377" s="445"/>
      <c r="BC377" s="563" t="str">
        <f t="shared" si="178"/>
        <v/>
      </c>
      <c r="BD377" s="563" t="str">
        <f t="shared" si="178"/>
        <v/>
      </c>
      <c r="BE377" s="563" t="str">
        <f t="shared" si="178"/>
        <v/>
      </c>
      <c r="BF377" s="563" t="str">
        <f t="shared" si="178"/>
        <v/>
      </c>
      <c r="BG377" s="563" t="str">
        <f t="shared" si="178"/>
        <v/>
      </c>
      <c r="BH377" s="563" t="str">
        <f t="shared" si="178"/>
        <v/>
      </c>
      <c r="BI377" s="563" t="str">
        <f t="shared" si="178"/>
        <v/>
      </c>
      <c r="BJ377" s="563" t="str">
        <f t="shared" si="178"/>
        <v/>
      </c>
      <c r="BK377" s="563" t="str">
        <f t="shared" si="178"/>
        <v/>
      </c>
      <c r="BL377" s="563" t="str">
        <f t="shared" si="178"/>
        <v/>
      </c>
      <c r="BM377" s="563" t="str">
        <f t="shared" si="178"/>
        <v/>
      </c>
      <c r="BN377" s="563" t="str">
        <f t="shared" si="171"/>
        <v/>
      </c>
      <c r="BO377" s="563" t="str">
        <f t="shared" si="171"/>
        <v/>
      </c>
      <c r="BP377" s="563" t="str">
        <f t="shared" si="171"/>
        <v/>
      </c>
      <c r="BQ377" s="563" t="str">
        <f t="shared" si="164"/>
        <v/>
      </c>
      <c r="BR377" s="563" t="str">
        <f t="shared" si="164"/>
        <v/>
      </c>
      <c r="BS377" s="563" t="str">
        <f t="shared" si="164"/>
        <v/>
      </c>
      <c r="BT377" s="563" t="str">
        <f t="shared" si="164"/>
        <v/>
      </c>
      <c r="BU377" s="563" t="str">
        <f t="shared" si="165"/>
        <v/>
      </c>
      <c r="BV377" s="563" t="str">
        <f t="shared" si="165"/>
        <v/>
      </c>
      <c r="BW377" s="563" t="str">
        <f t="shared" si="165"/>
        <v/>
      </c>
      <c r="BX377" s="563" t="str">
        <f t="shared" si="165"/>
        <v/>
      </c>
      <c r="BY377" s="563" t="str">
        <f t="shared" si="166"/>
        <v/>
      </c>
      <c r="BZ377" s="563" t="str">
        <f t="shared" si="166"/>
        <v/>
      </c>
      <c r="CA377" s="563" t="str">
        <f t="shared" si="166"/>
        <v/>
      </c>
      <c r="CB377" s="563" t="str">
        <f t="shared" si="166"/>
        <v/>
      </c>
      <c r="CC377" s="563" t="str">
        <f t="shared" si="167"/>
        <v/>
      </c>
      <c r="CD377" s="563" t="str">
        <f t="shared" si="167"/>
        <v/>
      </c>
      <c r="CE377" s="563" t="str">
        <f t="shared" si="167"/>
        <v/>
      </c>
      <c r="CF377" s="563" t="str">
        <f t="shared" si="167"/>
        <v/>
      </c>
      <c r="CG377" s="563" t="str">
        <f t="shared" si="178"/>
        <v/>
      </c>
      <c r="CH377" s="445"/>
      <c r="CI377" s="563" t="str">
        <f t="shared" si="177"/>
        <v/>
      </c>
      <c r="CJ377" s="563" t="str">
        <f t="shared" si="176"/>
        <v/>
      </c>
      <c r="CK377" s="563" t="str">
        <f t="shared" si="176"/>
        <v/>
      </c>
      <c r="CL377" s="563" t="str">
        <f t="shared" si="176"/>
        <v xml:space="preserve">
</v>
      </c>
      <c r="CM377" s="563" t="str">
        <f t="shared" si="176"/>
        <v xml:space="preserve">
</v>
      </c>
      <c r="CN377" s="563" t="str">
        <f t="shared" si="176"/>
        <v xml:space="preserve">
</v>
      </c>
      <c r="CO377" s="445"/>
      <c r="CP377" s="445"/>
      <c r="CQ377" s="445"/>
      <c r="CR377" s="445"/>
      <c r="CS377" s="445"/>
      <c r="CT377" s="445"/>
      <c r="CU377" s="445"/>
      <c r="CV377" s="445"/>
      <c r="CW377" s="445"/>
      <c r="CX377" s="445"/>
      <c r="CY377" s="445"/>
      <c r="CZ377" s="445"/>
      <c r="DA377" s="445"/>
      <c r="DB377" s="445"/>
      <c r="DC377" s="445"/>
      <c r="DD377" s="445"/>
      <c r="DE377" s="445"/>
      <c r="DF377" s="445"/>
      <c r="DG377" s="445"/>
      <c r="DH377" s="445"/>
      <c r="DI377" s="445"/>
      <c r="DJ377" s="445"/>
      <c r="DK377" s="445"/>
      <c r="DL377" s="445"/>
      <c r="DM377" s="445"/>
      <c r="DN377" s="445"/>
      <c r="DO377" s="445"/>
      <c r="DP377" s="445"/>
      <c r="DQ377" s="445"/>
      <c r="DR377" s="445"/>
      <c r="DS377" s="445"/>
      <c r="DT377" s="445"/>
      <c r="DU377" s="445"/>
      <c r="DV377" s="445"/>
      <c r="DW377" s="445"/>
      <c r="DX377" s="445"/>
      <c r="DY377" s="445"/>
      <c r="DZ377" s="445"/>
      <c r="EA377" s="445"/>
      <c r="EB377" s="445"/>
      <c r="EC377" s="445"/>
      <c r="ED377" s="445"/>
      <c r="EE377" s="445"/>
      <c r="EF377" s="445"/>
      <c r="EG377" s="445"/>
      <c r="EH377" s="445"/>
      <c r="EI377" s="445"/>
      <c r="EJ377" s="445"/>
      <c r="EK377" s="445"/>
      <c r="EL377" s="445"/>
      <c r="EM377" s="445"/>
      <c r="EN377" s="445"/>
      <c r="EO377" s="445"/>
      <c r="EP377" s="445"/>
      <c r="EQ377" s="445"/>
      <c r="ER377" s="445"/>
      <c r="ES377" s="445"/>
      <c r="ET377" s="445"/>
      <c r="EU377" s="445"/>
      <c r="EV377" s="445"/>
      <c r="EW377" s="445"/>
      <c r="EX377" s="445"/>
      <c r="EY377" s="445"/>
      <c r="EZ377" s="445"/>
      <c r="FA377" s="445"/>
      <c r="FB377" s="445"/>
    </row>
    <row r="378" spans="1:158" s="434" customFormat="1" ht="55.2" hidden="1" customHeight="1">
      <c r="A378" s="659"/>
      <c r="B378" s="520"/>
      <c r="C378" s="520"/>
      <c r="D378" s="519"/>
      <c r="E378" s="520"/>
      <c r="F378" s="520"/>
      <c r="G378" s="520"/>
      <c r="H378" s="520"/>
      <c r="I378" s="520"/>
      <c r="J378" s="520"/>
      <c r="K378" s="520"/>
      <c r="L378" s="520"/>
      <c r="M378" s="520"/>
      <c r="N378" s="520"/>
      <c r="O378" s="520"/>
      <c r="P378" s="520"/>
      <c r="Q378" s="520"/>
      <c r="R378" s="520"/>
      <c r="S378" s="520"/>
      <c r="T378" s="520"/>
      <c r="U378" s="520"/>
      <c r="V378" s="520"/>
      <c r="W378" s="520"/>
      <c r="X378" s="520"/>
      <c r="Y378" s="520"/>
      <c r="Z378" s="520"/>
      <c r="AA378" s="520"/>
      <c r="AB378" s="520"/>
      <c r="AC378" s="520"/>
      <c r="AD378" s="432"/>
      <c r="AE378" s="431"/>
      <c r="AF378" s="433"/>
      <c r="AG378" s="557" t="str">
        <f t="shared" si="151"/>
        <v/>
      </c>
      <c r="AH378" s="558" t="str">
        <f t="shared" si="152"/>
        <v/>
      </c>
      <c r="AI378" s="558" t="str">
        <f t="shared" si="153"/>
        <v/>
      </c>
      <c r="AJ378" s="558" t="str">
        <f t="shared" si="154"/>
        <v/>
      </c>
      <c r="AK378" s="558" t="str">
        <f t="shared" si="155"/>
        <v/>
      </c>
      <c r="AL378" s="558" t="str">
        <f t="shared" si="156"/>
        <v/>
      </c>
      <c r="AM378" s="558" t="str">
        <f t="shared" si="157"/>
        <v/>
      </c>
      <c r="AN378" s="558" t="str">
        <f t="shared" si="158"/>
        <v/>
      </c>
      <c r="AO378" s="557" t="str">
        <f t="shared" si="159"/>
        <v/>
      </c>
      <c r="AP378" s="557" t="str">
        <f t="shared" si="160"/>
        <v/>
      </c>
      <c r="AQ378" s="445"/>
      <c r="AR378" s="559" t="str">
        <f t="shared" si="161"/>
        <v/>
      </c>
      <c r="AS378" s="560" t="str">
        <f t="shared" si="175"/>
        <v/>
      </c>
      <c r="AT378" s="561" t="str">
        <f t="shared" si="162"/>
        <v/>
      </c>
      <c r="AU378" s="561" t="str">
        <f t="shared" si="163"/>
        <v/>
      </c>
      <c r="AV378" s="444"/>
      <c r="AW378" s="558" t="str">
        <f t="shared" si="168"/>
        <v/>
      </c>
      <c r="AX378" s="557" t="str">
        <f t="shared" si="169"/>
        <v/>
      </c>
      <c r="AY378" s="557" t="str">
        <f t="shared" si="170"/>
        <v/>
      </c>
      <c r="AZ378" s="444"/>
      <c r="BA378" s="562" t="str">
        <f t="shared" si="173"/>
        <v/>
      </c>
      <c r="BB378" s="445"/>
      <c r="BC378" s="563" t="str">
        <f t="shared" si="178"/>
        <v/>
      </c>
      <c r="BD378" s="563" t="str">
        <f t="shared" si="178"/>
        <v/>
      </c>
      <c r="BE378" s="563" t="str">
        <f t="shared" si="178"/>
        <v/>
      </c>
      <c r="BF378" s="563" t="str">
        <f t="shared" si="178"/>
        <v/>
      </c>
      <c r="BG378" s="563" t="str">
        <f t="shared" si="178"/>
        <v/>
      </c>
      <c r="BH378" s="563" t="str">
        <f t="shared" si="178"/>
        <v/>
      </c>
      <c r="BI378" s="563" t="str">
        <f t="shared" si="178"/>
        <v/>
      </c>
      <c r="BJ378" s="563" t="str">
        <f t="shared" si="178"/>
        <v/>
      </c>
      <c r="BK378" s="563" t="str">
        <f t="shared" si="178"/>
        <v/>
      </c>
      <c r="BL378" s="563" t="str">
        <f t="shared" si="178"/>
        <v/>
      </c>
      <c r="BM378" s="563" t="str">
        <f t="shared" si="178"/>
        <v/>
      </c>
      <c r="BN378" s="563" t="str">
        <f t="shared" si="171"/>
        <v/>
      </c>
      <c r="BO378" s="563" t="str">
        <f t="shared" si="171"/>
        <v/>
      </c>
      <c r="BP378" s="563" t="str">
        <f t="shared" si="171"/>
        <v/>
      </c>
      <c r="BQ378" s="563" t="str">
        <f t="shared" si="164"/>
        <v/>
      </c>
      <c r="BR378" s="563" t="str">
        <f t="shared" si="164"/>
        <v/>
      </c>
      <c r="BS378" s="563" t="str">
        <f t="shared" si="164"/>
        <v/>
      </c>
      <c r="BT378" s="563" t="str">
        <f t="shared" si="164"/>
        <v/>
      </c>
      <c r="BU378" s="563" t="str">
        <f t="shared" si="165"/>
        <v/>
      </c>
      <c r="BV378" s="563" t="str">
        <f t="shared" si="165"/>
        <v/>
      </c>
      <c r="BW378" s="563" t="str">
        <f t="shared" si="165"/>
        <v/>
      </c>
      <c r="BX378" s="563" t="str">
        <f t="shared" si="165"/>
        <v/>
      </c>
      <c r="BY378" s="563" t="str">
        <f t="shared" si="166"/>
        <v/>
      </c>
      <c r="BZ378" s="563" t="str">
        <f t="shared" si="166"/>
        <v/>
      </c>
      <c r="CA378" s="563" t="str">
        <f t="shared" si="166"/>
        <v/>
      </c>
      <c r="CB378" s="563" t="str">
        <f t="shared" si="166"/>
        <v/>
      </c>
      <c r="CC378" s="563" t="str">
        <f t="shared" si="167"/>
        <v/>
      </c>
      <c r="CD378" s="563" t="str">
        <f t="shared" si="167"/>
        <v/>
      </c>
      <c r="CE378" s="563" t="str">
        <f t="shared" si="167"/>
        <v/>
      </c>
      <c r="CF378" s="563" t="str">
        <f t="shared" si="167"/>
        <v/>
      </c>
      <c r="CG378" s="563" t="str">
        <f t="shared" si="178"/>
        <v/>
      </c>
      <c r="CH378" s="445"/>
      <c r="CI378" s="563" t="str">
        <f t="shared" si="177"/>
        <v/>
      </c>
      <c r="CJ378" s="563" t="str">
        <f t="shared" si="176"/>
        <v/>
      </c>
      <c r="CK378" s="563" t="str">
        <f t="shared" si="176"/>
        <v/>
      </c>
      <c r="CL378" s="563" t="str">
        <f t="shared" si="176"/>
        <v xml:space="preserve">
</v>
      </c>
      <c r="CM378" s="563" t="str">
        <f t="shared" si="176"/>
        <v xml:space="preserve">
</v>
      </c>
      <c r="CN378" s="563" t="str">
        <f t="shared" si="176"/>
        <v xml:space="preserve">
</v>
      </c>
      <c r="CO378" s="445"/>
      <c r="CP378" s="445"/>
      <c r="CQ378" s="445"/>
      <c r="CR378" s="445"/>
      <c r="CS378" s="445"/>
      <c r="CT378" s="445"/>
      <c r="CU378" s="445"/>
      <c r="CV378" s="445"/>
      <c r="CW378" s="445"/>
      <c r="CX378" s="445"/>
      <c r="CY378" s="445"/>
      <c r="CZ378" s="445"/>
      <c r="DA378" s="445"/>
      <c r="DB378" s="445"/>
      <c r="DC378" s="445"/>
      <c r="DD378" s="445"/>
      <c r="DE378" s="445"/>
      <c r="DF378" s="445"/>
      <c r="DG378" s="445"/>
      <c r="DH378" s="445"/>
      <c r="DI378" s="445"/>
      <c r="DJ378" s="445"/>
      <c r="DK378" s="445"/>
      <c r="DL378" s="445"/>
      <c r="DM378" s="445"/>
      <c r="DN378" s="445"/>
      <c r="DO378" s="445"/>
      <c r="DP378" s="445"/>
      <c r="DQ378" s="445"/>
      <c r="DR378" s="445"/>
      <c r="DS378" s="445"/>
      <c r="DT378" s="445"/>
      <c r="DU378" s="445"/>
      <c r="DV378" s="445"/>
      <c r="DW378" s="445"/>
      <c r="DX378" s="445"/>
      <c r="DY378" s="445"/>
      <c r="DZ378" s="445"/>
      <c r="EA378" s="445"/>
      <c r="EB378" s="445"/>
      <c r="EC378" s="445"/>
      <c r="ED378" s="445"/>
      <c r="EE378" s="445"/>
      <c r="EF378" s="445"/>
      <c r="EG378" s="445"/>
      <c r="EH378" s="445"/>
      <c r="EI378" s="445"/>
      <c r="EJ378" s="445"/>
      <c r="EK378" s="445"/>
      <c r="EL378" s="445"/>
      <c r="EM378" s="445"/>
      <c r="EN378" s="445"/>
      <c r="EO378" s="445"/>
      <c r="EP378" s="445"/>
      <c r="EQ378" s="445"/>
      <c r="ER378" s="445"/>
      <c r="ES378" s="445"/>
      <c r="ET378" s="445"/>
      <c r="EU378" s="445"/>
      <c r="EV378" s="445"/>
      <c r="EW378" s="445"/>
      <c r="EX378" s="445"/>
      <c r="EY378" s="445"/>
      <c r="EZ378" s="445"/>
      <c r="FA378" s="445"/>
      <c r="FB378" s="445"/>
    </row>
    <row r="379" spans="1:158" s="434" customFormat="1" ht="55.2" hidden="1" customHeight="1">
      <c r="A379" s="659"/>
      <c r="B379" s="520"/>
      <c r="C379" s="520"/>
      <c r="D379" s="519"/>
      <c r="E379" s="520"/>
      <c r="F379" s="520"/>
      <c r="G379" s="520"/>
      <c r="H379" s="520"/>
      <c r="I379" s="520"/>
      <c r="J379" s="520"/>
      <c r="K379" s="520"/>
      <c r="L379" s="520"/>
      <c r="M379" s="520"/>
      <c r="N379" s="520"/>
      <c r="O379" s="520"/>
      <c r="P379" s="520"/>
      <c r="Q379" s="520"/>
      <c r="R379" s="520"/>
      <c r="S379" s="520"/>
      <c r="T379" s="520"/>
      <c r="U379" s="520"/>
      <c r="V379" s="520"/>
      <c r="W379" s="520"/>
      <c r="X379" s="520"/>
      <c r="Y379" s="520"/>
      <c r="Z379" s="520"/>
      <c r="AA379" s="520"/>
      <c r="AB379" s="520"/>
      <c r="AC379" s="520"/>
      <c r="AD379" s="432"/>
      <c r="AE379" s="431"/>
      <c r="AF379" s="433"/>
      <c r="AG379" s="557" t="str">
        <f t="shared" si="151"/>
        <v/>
      </c>
      <c r="AH379" s="558" t="str">
        <f t="shared" si="152"/>
        <v/>
      </c>
      <c r="AI379" s="558" t="str">
        <f t="shared" si="153"/>
        <v/>
      </c>
      <c r="AJ379" s="558" t="str">
        <f t="shared" si="154"/>
        <v/>
      </c>
      <c r="AK379" s="558" t="str">
        <f t="shared" si="155"/>
        <v/>
      </c>
      <c r="AL379" s="558" t="str">
        <f t="shared" si="156"/>
        <v/>
      </c>
      <c r="AM379" s="558" t="str">
        <f t="shared" si="157"/>
        <v/>
      </c>
      <c r="AN379" s="558" t="str">
        <f t="shared" si="158"/>
        <v/>
      </c>
      <c r="AO379" s="557" t="str">
        <f t="shared" si="159"/>
        <v/>
      </c>
      <c r="AP379" s="557" t="str">
        <f t="shared" si="160"/>
        <v/>
      </c>
      <c r="AQ379" s="445"/>
      <c r="AR379" s="559" t="str">
        <f t="shared" si="161"/>
        <v/>
      </c>
      <c r="AS379" s="560" t="str">
        <f t="shared" si="175"/>
        <v/>
      </c>
      <c r="AT379" s="561" t="str">
        <f t="shared" si="162"/>
        <v/>
      </c>
      <c r="AU379" s="561" t="str">
        <f t="shared" si="163"/>
        <v/>
      </c>
      <c r="AV379" s="444"/>
      <c r="AW379" s="558" t="str">
        <f t="shared" si="168"/>
        <v/>
      </c>
      <c r="AX379" s="557" t="str">
        <f t="shared" si="169"/>
        <v/>
      </c>
      <c r="AY379" s="557" t="str">
        <f t="shared" si="170"/>
        <v/>
      </c>
      <c r="AZ379" s="444"/>
      <c r="BA379" s="562" t="str">
        <f t="shared" si="173"/>
        <v/>
      </c>
      <c r="BB379" s="445"/>
      <c r="BC379" s="563" t="str">
        <f t="shared" si="178"/>
        <v/>
      </c>
      <c r="BD379" s="563" t="str">
        <f t="shared" si="178"/>
        <v/>
      </c>
      <c r="BE379" s="563" t="str">
        <f t="shared" si="178"/>
        <v/>
      </c>
      <c r="BF379" s="563" t="str">
        <f t="shared" si="178"/>
        <v/>
      </c>
      <c r="BG379" s="563" t="str">
        <f t="shared" si="178"/>
        <v/>
      </c>
      <c r="BH379" s="563" t="str">
        <f t="shared" si="178"/>
        <v/>
      </c>
      <c r="BI379" s="563" t="str">
        <f t="shared" si="178"/>
        <v/>
      </c>
      <c r="BJ379" s="563" t="str">
        <f t="shared" si="178"/>
        <v/>
      </c>
      <c r="BK379" s="563" t="str">
        <f t="shared" si="178"/>
        <v/>
      </c>
      <c r="BL379" s="563" t="str">
        <f t="shared" si="178"/>
        <v/>
      </c>
      <c r="BM379" s="563" t="str">
        <f t="shared" si="178"/>
        <v/>
      </c>
      <c r="BN379" s="563" t="str">
        <f t="shared" si="171"/>
        <v/>
      </c>
      <c r="BO379" s="563" t="str">
        <f t="shared" si="171"/>
        <v/>
      </c>
      <c r="BP379" s="563" t="str">
        <f t="shared" si="171"/>
        <v/>
      </c>
      <c r="BQ379" s="563" t="str">
        <f t="shared" si="164"/>
        <v/>
      </c>
      <c r="BR379" s="563" t="str">
        <f t="shared" si="164"/>
        <v/>
      </c>
      <c r="BS379" s="563" t="str">
        <f t="shared" si="164"/>
        <v/>
      </c>
      <c r="BT379" s="563" t="str">
        <f t="shared" si="164"/>
        <v/>
      </c>
      <c r="BU379" s="563" t="str">
        <f t="shared" si="165"/>
        <v/>
      </c>
      <c r="BV379" s="563" t="str">
        <f t="shared" si="165"/>
        <v/>
      </c>
      <c r="BW379" s="563" t="str">
        <f t="shared" si="165"/>
        <v/>
      </c>
      <c r="BX379" s="563" t="str">
        <f t="shared" si="165"/>
        <v/>
      </c>
      <c r="BY379" s="563" t="str">
        <f t="shared" si="166"/>
        <v/>
      </c>
      <c r="BZ379" s="563" t="str">
        <f t="shared" si="166"/>
        <v/>
      </c>
      <c r="CA379" s="563" t="str">
        <f t="shared" si="166"/>
        <v/>
      </c>
      <c r="CB379" s="563" t="str">
        <f t="shared" si="166"/>
        <v/>
      </c>
      <c r="CC379" s="563" t="str">
        <f t="shared" si="167"/>
        <v/>
      </c>
      <c r="CD379" s="563" t="str">
        <f t="shared" si="167"/>
        <v/>
      </c>
      <c r="CE379" s="563" t="str">
        <f t="shared" si="167"/>
        <v/>
      </c>
      <c r="CF379" s="563" t="str">
        <f t="shared" si="167"/>
        <v/>
      </c>
      <c r="CG379" s="563" t="str">
        <f t="shared" si="178"/>
        <v/>
      </c>
      <c r="CH379" s="445"/>
      <c r="CI379" s="563" t="str">
        <f t="shared" si="177"/>
        <v/>
      </c>
      <c r="CJ379" s="563" t="str">
        <f t="shared" si="176"/>
        <v/>
      </c>
      <c r="CK379" s="563" t="str">
        <f t="shared" si="176"/>
        <v/>
      </c>
      <c r="CL379" s="563" t="str">
        <f t="shared" si="176"/>
        <v xml:space="preserve">
</v>
      </c>
      <c r="CM379" s="563" t="str">
        <f t="shared" si="176"/>
        <v xml:space="preserve">
</v>
      </c>
      <c r="CN379" s="563" t="str">
        <f t="shared" si="176"/>
        <v xml:space="preserve">
</v>
      </c>
      <c r="CO379" s="445"/>
      <c r="CP379" s="445"/>
      <c r="CQ379" s="445"/>
      <c r="CR379" s="445"/>
      <c r="CS379" s="445"/>
      <c r="CT379" s="445"/>
      <c r="CU379" s="445"/>
      <c r="CV379" s="445"/>
      <c r="CW379" s="445"/>
      <c r="CX379" s="445"/>
      <c r="CY379" s="445"/>
      <c r="CZ379" s="445"/>
      <c r="DA379" s="445"/>
      <c r="DB379" s="445"/>
      <c r="DC379" s="445"/>
      <c r="DD379" s="445"/>
      <c r="DE379" s="445"/>
      <c r="DF379" s="445"/>
      <c r="DG379" s="445"/>
      <c r="DH379" s="445"/>
      <c r="DI379" s="445"/>
      <c r="DJ379" s="445"/>
      <c r="DK379" s="445"/>
      <c r="DL379" s="445"/>
      <c r="DM379" s="445"/>
      <c r="DN379" s="445"/>
      <c r="DO379" s="445"/>
      <c r="DP379" s="445"/>
      <c r="DQ379" s="445"/>
      <c r="DR379" s="445"/>
      <c r="DS379" s="445"/>
      <c r="DT379" s="445"/>
      <c r="DU379" s="445"/>
      <c r="DV379" s="445"/>
      <c r="DW379" s="445"/>
      <c r="DX379" s="445"/>
      <c r="DY379" s="445"/>
      <c r="DZ379" s="445"/>
      <c r="EA379" s="445"/>
      <c r="EB379" s="445"/>
      <c r="EC379" s="445"/>
      <c r="ED379" s="445"/>
      <c r="EE379" s="445"/>
      <c r="EF379" s="445"/>
      <c r="EG379" s="445"/>
      <c r="EH379" s="445"/>
      <c r="EI379" s="445"/>
      <c r="EJ379" s="445"/>
      <c r="EK379" s="445"/>
      <c r="EL379" s="445"/>
      <c r="EM379" s="445"/>
      <c r="EN379" s="445"/>
      <c r="EO379" s="445"/>
      <c r="EP379" s="445"/>
      <c r="EQ379" s="445"/>
      <c r="ER379" s="445"/>
      <c r="ES379" s="445"/>
      <c r="ET379" s="445"/>
      <c r="EU379" s="445"/>
      <c r="EV379" s="445"/>
      <c r="EW379" s="445"/>
      <c r="EX379" s="445"/>
      <c r="EY379" s="445"/>
      <c r="EZ379" s="445"/>
      <c r="FA379" s="445"/>
      <c r="FB379" s="445"/>
    </row>
    <row r="380" spans="1:158" s="434" customFormat="1" ht="55.2" hidden="1" customHeight="1">
      <c r="A380" s="659"/>
      <c r="B380" s="520"/>
      <c r="C380" s="520"/>
      <c r="D380" s="519"/>
      <c r="E380" s="520"/>
      <c r="F380" s="520"/>
      <c r="G380" s="520"/>
      <c r="H380" s="520"/>
      <c r="I380" s="520"/>
      <c r="J380" s="520"/>
      <c r="K380" s="520"/>
      <c r="L380" s="520"/>
      <c r="M380" s="520"/>
      <c r="N380" s="520"/>
      <c r="O380" s="520"/>
      <c r="P380" s="520"/>
      <c r="Q380" s="520"/>
      <c r="R380" s="520"/>
      <c r="S380" s="520"/>
      <c r="T380" s="520"/>
      <c r="U380" s="520"/>
      <c r="V380" s="520"/>
      <c r="W380" s="520"/>
      <c r="X380" s="520"/>
      <c r="Y380" s="520"/>
      <c r="Z380" s="520"/>
      <c r="AA380" s="520"/>
      <c r="AB380" s="520"/>
      <c r="AC380" s="520"/>
      <c r="AD380" s="432"/>
      <c r="AE380" s="431"/>
      <c r="AF380" s="433"/>
      <c r="AG380" s="557" t="str">
        <f t="shared" si="151"/>
        <v/>
      </c>
      <c r="AH380" s="558" t="str">
        <f t="shared" si="152"/>
        <v/>
      </c>
      <c r="AI380" s="558" t="str">
        <f t="shared" si="153"/>
        <v/>
      </c>
      <c r="AJ380" s="558" t="str">
        <f t="shared" si="154"/>
        <v/>
      </c>
      <c r="AK380" s="558" t="str">
        <f t="shared" si="155"/>
        <v/>
      </c>
      <c r="AL380" s="558" t="str">
        <f t="shared" si="156"/>
        <v/>
      </c>
      <c r="AM380" s="558" t="str">
        <f t="shared" si="157"/>
        <v/>
      </c>
      <c r="AN380" s="558" t="str">
        <f t="shared" si="158"/>
        <v/>
      </c>
      <c r="AO380" s="557" t="str">
        <f t="shared" si="159"/>
        <v/>
      </c>
      <c r="AP380" s="557" t="str">
        <f t="shared" si="160"/>
        <v/>
      </c>
      <c r="AQ380" s="445"/>
      <c r="AR380" s="559" t="str">
        <f t="shared" si="161"/>
        <v/>
      </c>
      <c r="AS380" s="560" t="str">
        <f t="shared" si="175"/>
        <v/>
      </c>
      <c r="AT380" s="561" t="str">
        <f t="shared" si="162"/>
        <v/>
      </c>
      <c r="AU380" s="561" t="str">
        <f t="shared" si="163"/>
        <v/>
      </c>
      <c r="AV380" s="444"/>
      <c r="AW380" s="558" t="str">
        <f t="shared" si="168"/>
        <v/>
      </c>
      <c r="AX380" s="557" t="str">
        <f t="shared" si="169"/>
        <v/>
      </c>
      <c r="AY380" s="557" t="str">
        <f t="shared" si="170"/>
        <v/>
      </c>
      <c r="AZ380" s="444"/>
      <c r="BA380" s="562" t="str">
        <f t="shared" si="173"/>
        <v/>
      </c>
      <c r="BB380" s="445"/>
      <c r="BC380" s="563" t="str">
        <f t="shared" si="178"/>
        <v/>
      </c>
      <c r="BD380" s="563" t="str">
        <f t="shared" si="178"/>
        <v/>
      </c>
      <c r="BE380" s="563" t="str">
        <f t="shared" si="178"/>
        <v/>
      </c>
      <c r="BF380" s="563" t="str">
        <f t="shared" si="178"/>
        <v/>
      </c>
      <c r="BG380" s="563" t="str">
        <f t="shared" si="178"/>
        <v/>
      </c>
      <c r="BH380" s="563" t="str">
        <f t="shared" si="178"/>
        <v/>
      </c>
      <c r="BI380" s="563" t="str">
        <f t="shared" si="178"/>
        <v/>
      </c>
      <c r="BJ380" s="563" t="str">
        <f t="shared" si="178"/>
        <v/>
      </c>
      <c r="BK380" s="563" t="str">
        <f t="shared" si="178"/>
        <v/>
      </c>
      <c r="BL380" s="563" t="str">
        <f t="shared" si="178"/>
        <v/>
      </c>
      <c r="BM380" s="563" t="str">
        <f t="shared" si="178"/>
        <v/>
      </c>
      <c r="BN380" s="563" t="str">
        <f t="shared" si="171"/>
        <v/>
      </c>
      <c r="BO380" s="563" t="str">
        <f t="shared" si="171"/>
        <v/>
      </c>
      <c r="BP380" s="563" t="str">
        <f t="shared" si="171"/>
        <v/>
      </c>
      <c r="BQ380" s="563" t="str">
        <f t="shared" si="164"/>
        <v/>
      </c>
      <c r="BR380" s="563" t="str">
        <f t="shared" si="164"/>
        <v/>
      </c>
      <c r="BS380" s="563" t="str">
        <f t="shared" si="164"/>
        <v/>
      </c>
      <c r="BT380" s="563" t="str">
        <f t="shared" si="164"/>
        <v/>
      </c>
      <c r="BU380" s="563" t="str">
        <f t="shared" si="165"/>
        <v/>
      </c>
      <c r="BV380" s="563" t="str">
        <f t="shared" si="165"/>
        <v/>
      </c>
      <c r="BW380" s="563" t="str">
        <f t="shared" si="165"/>
        <v/>
      </c>
      <c r="BX380" s="563" t="str">
        <f t="shared" si="165"/>
        <v/>
      </c>
      <c r="BY380" s="563" t="str">
        <f t="shared" si="166"/>
        <v/>
      </c>
      <c r="BZ380" s="563" t="str">
        <f t="shared" si="166"/>
        <v/>
      </c>
      <c r="CA380" s="563" t="str">
        <f t="shared" si="166"/>
        <v/>
      </c>
      <c r="CB380" s="563" t="str">
        <f t="shared" si="166"/>
        <v/>
      </c>
      <c r="CC380" s="563" t="str">
        <f t="shared" si="167"/>
        <v/>
      </c>
      <c r="CD380" s="563" t="str">
        <f t="shared" si="167"/>
        <v/>
      </c>
      <c r="CE380" s="563" t="str">
        <f t="shared" si="167"/>
        <v/>
      </c>
      <c r="CF380" s="563" t="str">
        <f t="shared" si="167"/>
        <v/>
      </c>
      <c r="CG380" s="563" t="str">
        <f t="shared" si="178"/>
        <v/>
      </c>
      <c r="CH380" s="445"/>
      <c r="CI380" s="563" t="str">
        <f t="shared" si="177"/>
        <v/>
      </c>
      <c r="CJ380" s="563" t="str">
        <f t="shared" si="176"/>
        <v/>
      </c>
      <c r="CK380" s="563" t="str">
        <f t="shared" si="176"/>
        <v/>
      </c>
      <c r="CL380" s="563" t="str">
        <f t="shared" si="176"/>
        <v xml:space="preserve">
</v>
      </c>
      <c r="CM380" s="563" t="str">
        <f t="shared" si="176"/>
        <v xml:space="preserve">
</v>
      </c>
      <c r="CN380" s="563" t="str">
        <f t="shared" si="176"/>
        <v xml:space="preserve">
</v>
      </c>
      <c r="CO380" s="445"/>
      <c r="CP380" s="445"/>
      <c r="CQ380" s="445"/>
      <c r="CR380" s="445"/>
      <c r="CS380" s="445"/>
      <c r="CT380" s="445"/>
      <c r="CU380" s="445"/>
      <c r="CV380" s="445"/>
      <c r="CW380" s="445"/>
      <c r="CX380" s="445"/>
      <c r="CY380" s="445"/>
      <c r="CZ380" s="445"/>
      <c r="DA380" s="445"/>
      <c r="DB380" s="445"/>
      <c r="DC380" s="445"/>
      <c r="DD380" s="445"/>
      <c r="DE380" s="445"/>
      <c r="DF380" s="445"/>
      <c r="DG380" s="445"/>
      <c r="DH380" s="445"/>
      <c r="DI380" s="445"/>
      <c r="DJ380" s="445"/>
      <c r="DK380" s="445"/>
      <c r="DL380" s="445"/>
      <c r="DM380" s="445"/>
      <c r="DN380" s="445"/>
      <c r="DO380" s="445"/>
      <c r="DP380" s="445"/>
      <c r="DQ380" s="445"/>
      <c r="DR380" s="445"/>
      <c r="DS380" s="445"/>
      <c r="DT380" s="445"/>
      <c r="DU380" s="445"/>
      <c r="DV380" s="445"/>
      <c r="DW380" s="445"/>
      <c r="DX380" s="445"/>
      <c r="DY380" s="445"/>
      <c r="DZ380" s="445"/>
      <c r="EA380" s="445"/>
      <c r="EB380" s="445"/>
      <c r="EC380" s="445"/>
      <c r="ED380" s="445"/>
      <c r="EE380" s="445"/>
      <c r="EF380" s="445"/>
      <c r="EG380" s="445"/>
      <c r="EH380" s="445"/>
      <c r="EI380" s="445"/>
      <c r="EJ380" s="445"/>
      <c r="EK380" s="445"/>
      <c r="EL380" s="445"/>
      <c r="EM380" s="445"/>
      <c r="EN380" s="445"/>
      <c r="EO380" s="445"/>
      <c r="EP380" s="445"/>
      <c r="EQ380" s="445"/>
      <c r="ER380" s="445"/>
      <c r="ES380" s="445"/>
      <c r="ET380" s="445"/>
      <c r="EU380" s="445"/>
      <c r="EV380" s="445"/>
      <c r="EW380" s="445"/>
      <c r="EX380" s="445"/>
      <c r="EY380" s="445"/>
      <c r="EZ380" s="445"/>
      <c r="FA380" s="445"/>
      <c r="FB380" s="445"/>
    </row>
    <row r="381" spans="1:158" s="463" customFormat="1" ht="55.2" hidden="1" customHeight="1">
      <c r="A381" s="659"/>
      <c r="B381" s="520"/>
      <c r="C381" s="520"/>
      <c r="D381" s="519"/>
      <c r="E381" s="520"/>
      <c r="F381" s="520"/>
      <c r="G381" s="520"/>
      <c r="H381" s="520"/>
      <c r="I381" s="520"/>
      <c r="J381" s="520"/>
      <c r="K381" s="520"/>
      <c r="L381" s="520"/>
      <c r="M381" s="520"/>
      <c r="N381" s="520"/>
      <c r="O381" s="520"/>
      <c r="P381" s="520"/>
      <c r="Q381" s="520"/>
      <c r="R381" s="520"/>
      <c r="S381" s="520"/>
      <c r="T381" s="520"/>
      <c r="U381" s="520"/>
      <c r="V381" s="520"/>
      <c r="W381" s="520"/>
      <c r="X381" s="520"/>
      <c r="Y381" s="520"/>
      <c r="Z381" s="520"/>
      <c r="AA381" s="520"/>
      <c r="AB381" s="520"/>
      <c r="AC381" s="520"/>
      <c r="AD381" s="432"/>
      <c r="AE381" s="431"/>
      <c r="AF381" s="433"/>
      <c r="AG381" s="557" t="str">
        <f t="shared" si="151"/>
        <v/>
      </c>
      <c r="AH381" s="558" t="str">
        <f t="shared" si="152"/>
        <v/>
      </c>
      <c r="AI381" s="558" t="str">
        <f t="shared" si="153"/>
        <v/>
      </c>
      <c r="AJ381" s="558" t="str">
        <f t="shared" si="154"/>
        <v/>
      </c>
      <c r="AK381" s="558" t="str">
        <f t="shared" si="155"/>
        <v/>
      </c>
      <c r="AL381" s="558" t="str">
        <f t="shared" si="156"/>
        <v/>
      </c>
      <c r="AM381" s="558" t="str">
        <f t="shared" si="157"/>
        <v/>
      </c>
      <c r="AN381" s="558" t="str">
        <f t="shared" si="158"/>
        <v/>
      </c>
      <c r="AO381" s="557" t="str">
        <f t="shared" si="159"/>
        <v/>
      </c>
      <c r="AP381" s="557" t="str">
        <f t="shared" si="160"/>
        <v/>
      </c>
      <c r="AQ381" s="445"/>
      <c r="AR381" s="559" t="str">
        <f t="shared" si="161"/>
        <v/>
      </c>
      <c r="AS381" s="560" t="str">
        <f t="shared" si="175"/>
        <v/>
      </c>
      <c r="AT381" s="561" t="str">
        <f t="shared" si="162"/>
        <v/>
      </c>
      <c r="AU381" s="561" t="str">
        <f t="shared" si="163"/>
        <v/>
      </c>
      <c r="AV381" s="444"/>
      <c r="AW381" s="558" t="str">
        <f t="shared" si="168"/>
        <v/>
      </c>
      <c r="AX381" s="557" t="str">
        <f t="shared" si="169"/>
        <v/>
      </c>
      <c r="AY381" s="557" t="str">
        <f t="shared" si="170"/>
        <v/>
      </c>
      <c r="AZ381" s="444"/>
      <c r="BA381" s="562" t="str">
        <f t="shared" si="173"/>
        <v/>
      </c>
      <c r="BB381" s="445"/>
      <c r="BC381" s="563" t="str">
        <f t="shared" si="178"/>
        <v/>
      </c>
      <c r="BD381" s="563" t="str">
        <f t="shared" si="178"/>
        <v/>
      </c>
      <c r="BE381" s="563" t="str">
        <f t="shared" si="178"/>
        <v/>
      </c>
      <c r="BF381" s="563" t="str">
        <f t="shared" si="178"/>
        <v/>
      </c>
      <c r="BG381" s="563" t="str">
        <f t="shared" si="178"/>
        <v/>
      </c>
      <c r="BH381" s="563" t="str">
        <f t="shared" si="178"/>
        <v/>
      </c>
      <c r="BI381" s="563" t="str">
        <f t="shared" si="178"/>
        <v/>
      </c>
      <c r="BJ381" s="563" t="str">
        <f t="shared" si="178"/>
        <v/>
      </c>
      <c r="BK381" s="563" t="str">
        <f t="shared" si="178"/>
        <v/>
      </c>
      <c r="BL381" s="563" t="str">
        <f t="shared" si="178"/>
        <v/>
      </c>
      <c r="BM381" s="563" t="str">
        <f t="shared" si="178"/>
        <v/>
      </c>
      <c r="BN381" s="563" t="str">
        <f t="shared" si="171"/>
        <v/>
      </c>
      <c r="BO381" s="563" t="str">
        <f t="shared" si="171"/>
        <v/>
      </c>
      <c r="BP381" s="563" t="str">
        <f t="shared" si="171"/>
        <v/>
      </c>
      <c r="BQ381" s="563" t="str">
        <f t="shared" si="164"/>
        <v/>
      </c>
      <c r="BR381" s="563" t="str">
        <f t="shared" si="164"/>
        <v/>
      </c>
      <c r="BS381" s="563" t="str">
        <f t="shared" si="164"/>
        <v/>
      </c>
      <c r="BT381" s="563" t="str">
        <f t="shared" si="164"/>
        <v/>
      </c>
      <c r="BU381" s="563" t="str">
        <f t="shared" si="165"/>
        <v/>
      </c>
      <c r="BV381" s="563" t="str">
        <f t="shared" si="165"/>
        <v/>
      </c>
      <c r="BW381" s="563" t="str">
        <f t="shared" si="165"/>
        <v/>
      </c>
      <c r="BX381" s="563" t="str">
        <f t="shared" si="165"/>
        <v/>
      </c>
      <c r="BY381" s="563" t="str">
        <f t="shared" si="166"/>
        <v/>
      </c>
      <c r="BZ381" s="563" t="str">
        <f t="shared" si="166"/>
        <v/>
      </c>
      <c r="CA381" s="563" t="str">
        <f t="shared" si="166"/>
        <v/>
      </c>
      <c r="CB381" s="563" t="str">
        <f t="shared" si="166"/>
        <v/>
      </c>
      <c r="CC381" s="563" t="str">
        <f t="shared" si="167"/>
        <v/>
      </c>
      <c r="CD381" s="563" t="str">
        <f t="shared" si="167"/>
        <v/>
      </c>
      <c r="CE381" s="563" t="str">
        <f t="shared" si="167"/>
        <v/>
      </c>
      <c r="CF381" s="563" t="str">
        <f t="shared" si="167"/>
        <v/>
      </c>
      <c r="CG381" s="563" t="str">
        <f t="shared" si="178"/>
        <v/>
      </c>
      <c r="CH381" s="445"/>
      <c r="CI381" s="563" t="str">
        <f t="shared" si="177"/>
        <v/>
      </c>
      <c r="CJ381" s="563" t="str">
        <f t="shared" si="176"/>
        <v/>
      </c>
      <c r="CK381" s="563" t="str">
        <f t="shared" si="176"/>
        <v/>
      </c>
      <c r="CL381" s="563" t="str">
        <f t="shared" si="176"/>
        <v xml:space="preserve">
</v>
      </c>
      <c r="CM381" s="563" t="str">
        <f t="shared" si="176"/>
        <v xml:space="preserve">
</v>
      </c>
      <c r="CN381" s="563" t="str">
        <f t="shared" si="176"/>
        <v xml:space="preserve">
</v>
      </c>
      <c r="CO381" s="444"/>
      <c r="CP381" s="444"/>
      <c r="CQ381" s="444"/>
      <c r="CR381" s="444"/>
      <c r="CS381" s="444"/>
      <c r="CT381" s="444"/>
      <c r="CU381" s="444"/>
      <c r="CV381" s="444"/>
      <c r="CW381" s="444"/>
      <c r="CX381" s="444"/>
      <c r="CY381" s="444"/>
      <c r="CZ381" s="444"/>
      <c r="DA381" s="444"/>
      <c r="DB381" s="444"/>
      <c r="DC381" s="444"/>
      <c r="DD381" s="444"/>
      <c r="DE381" s="444"/>
      <c r="DF381" s="444"/>
      <c r="DG381" s="444"/>
      <c r="DH381" s="444"/>
      <c r="DI381" s="444"/>
      <c r="DJ381" s="444"/>
      <c r="DK381" s="444"/>
      <c r="DL381" s="444"/>
      <c r="DM381" s="444"/>
      <c r="DN381" s="444"/>
      <c r="DO381" s="444"/>
      <c r="DP381" s="444"/>
      <c r="DQ381" s="444"/>
      <c r="DR381" s="444"/>
      <c r="DS381" s="444"/>
      <c r="DT381" s="444"/>
      <c r="DU381" s="444"/>
      <c r="DV381" s="444"/>
      <c r="DW381" s="444"/>
      <c r="DX381" s="444"/>
      <c r="DY381" s="444"/>
      <c r="DZ381" s="444"/>
      <c r="EA381" s="444"/>
      <c r="EB381" s="444"/>
      <c r="EC381" s="444"/>
      <c r="ED381" s="444"/>
      <c r="EE381" s="444"/>
      <c r="EF381" s="444"/>
      <c r="EG381" s="444"/>
      <c r="EH381" s="444"/>
      <c r="EI381" s="444"/>
      <c r="EJ381" s="444"/>
      <c r="EK381" s="444"/>
      <c r="EL381" s="444"/>
      <c r="EM381" s="444"/>
      <c r="EN381" s="444"/>
      <c r="EO381" s="444"/>
      <c r="EP381" s="444"/>
      <c r="EQ381" s="444"/>
      <c r="ER381" s="444"/>
      <c r="ES381" s="444"/>
      <c r="ET381" s="444"/>
      <c r="EU381" s="444"/>
      <c r="EV381" s="444"/>
      <c r="EW381" s="444"/>
      <c r="EX381" s="444"/>
      <c r="EY381" s="444"/>
      <c r="EZ381" s="444"/>
      <c r="FA381" s="444"/>
      <c r="FB381" s="444"/>
    </row>
    <row r="382" spans="1:158" s="463" customFormat="1" ht="55.2" hidden="1" customHeight="1">
      <c r="A382" s="659"/>
      <c r="B382" s="520"/>
      <c r="C382" s="520"/>
      <c r="D382" s="519"/>
      <c r="E382" s="520"/>
      <c r="F382" s="520"/>
      <c r="G382" s="520"/>
      <c r="H382" s="520"/>
      <c r="I382" s="520"/>
      <c r="J382" s="520"/>
      <c r="K382" s="520"/>
      <c r="L382" s="520"/>
      <c r="M382" s="520"/>
      <c r="N382" s="520"/>
      <c r="O382" s="520"/>
      <c r="P382" s="520"/>
      <c r="Q382" s="520"/>
      <c r="R382" s="520"/>
      <c r="S382" s="520"/>
      <c r="T382" s="520"/>
      <c r="U382" s="520"/>
      <c r="V382" s="520"/>
      <c r="W382" s="520"/>
      <c r="X382" s="520"/>
      <c r="Y382" s="520"/>
      <c r="Z382" s="520"/>
      <c r="AA382" s="520"/>
      <c r="AB382" s="520"/>
      <c r="AC382" s="520"/>
      <c r="AD382" s="432"/>
      <c r="AE382" s="431"/>
      <c r="AF382" s="433"/>
      <c r="AG382" s="557" t="str">
        <f t="shared" si="151"/>
        <v/>
      </c>
      <c r="AH382" s="558" t="str">
        <f t="shared" si="152"/>
        <v/>
      </c>
      <c r="AI382" s="558" t="str">
        <f t="shared" si="153"/>
        <v/>
      </c>
      <c r="AJ382" s="558" t="str">
        <f t="shared" si="154"/>
        <v/>
      </c>
      <c r="AK382" s="558" t="str">
        <f t="shared" si="155"/>
        <v/>
      </c>
      <c r="AL382" s="558" t="str">
        <f t="shared" si="156"/>
        <v/>
      </c>
      <c r="AM382" s="558" t="str">
        <f t="shared" si="157"/>
        <v/>
      </c>
      <c r="AN382" s="558" t="str">
        <f t="shared" si="158"/>
        <v/>
      </c>
      <c r="AO382" s="557" t="str">
        <f t="shared" si="159"/>
        <v/>
      </c>
      <c r="AP382" s="557" t="str">
        <f t="shared" si="160"/>
        <v/>
      </c>
      <c r="AQ382" s="445"/>
      <c r="AR382" s="559" t="str">
        <f t="shared" si="161"/>
        <v/>
      </c>
      <c r="AS382" s="560" t="str">
        <f t="shared" si="175"/>
        <v/>
      </c>
      <c r="AT382" s="561" t="str">
        <f t="shared" si="162"/>
        <v/>
      </c>
      <c r="AU382" s="561" t="str">
        <f t="shared" si="163"/>
        <v/>
      </c>
      <c r="AV382" s="444"/>
      <c r="AW382" s="558" t="str">
        <f t="shared" si="168"/>
        <v/>
      </c>
      <c r="AX382" s="557" t="str">
        <f t="shared" si="169"/>
        <v/>
      </c>
      <c r="AY382" s="557" t="str">
        <f t="shared" si="170"/>
        <v/>
      </c>
      <c r="AZ382" s="444"/>
      <c r="BA382" s="562" t="str">
        <f t="shared" si="173"/>
        <v/>
      </c>
      <c r="BB382" s="445"/>
      <c r="BC382" s="563" t="str">
        <f t="shared" ref="BC382:CG398" si="179">IF(BC$10=$BA382,IF($AB382="","","Complaint: "&amp;$AB382)&amp;CHAR(10)&amp;IF($AC382="","","Action Taken: "&amp;$AC382),"")</f>
        <v/>
      </c>
      <c r="BD382" s="563" t="str">
        <f t="shared" si="179"/>
        <v/>
      </c>
      <c r="BE382" s="563" t="str">
        <f t="shared" si="179"/>
        <v/>
      </c>
      <c r="BF382" s="563" t="str">
        <f t="shared" si="179"/>
        <v/>
      </c>
      <c r="BG382" s="563" t="str">
        <f t="shared" si="179"/>
        <v/>
      </c>
      <c r="BH382" s="563" t="str">
        <f t="shared" si="179"/>
        <v/>
      </c>
      <c r="BI382" s="563" t="str">
        <f t="shared" si="179"/>
        <v/>
      </c>
      <c r="BJ382" s="563" t="str">
        <f t="shared" si="179"/>
        <v/>
      </c>
      <c r="BK382" s="563" t="str">
        <f t="shared" si="179"/>
        <v/>
      </c>
      <c r="BL382" s="563" t="str">
        <f t="shared" si="179"/>
        <v/>
      </c>
      <c r="BM382" s="563" t="str">
        <f t="shared" si="179"/>
        <v/>
      </c>
      <c r="BN382" s="563" t="str">
        <f t="shared" si="171"/>
        <v/>
      </c>
      <c r="BO382" s="563" t="str">
        <f t="shared" si="171"/>
        <v/>
      </c>
      <c r="BP382" s="563" t="str">
        <f t="shared" si="171"/>
        <v/>
      </c>
      <c r="BQ382" s="563" t="str">
        <f t="shared" si="164"/>
        <v/>
      </c>
      <c r="BR382" s="563" t="str">
        <f t="shared" si="164"/>
        <v/>
      </c>
      <c r="BS382" s="563" t="str">
        <f t="shared" si="164"/>
        <v/>
      </c>
      <c r="BT382" s="563" t="str">
        <f t="shared" si="164"/>
        <v/>
      </c>
      <c r="BU382" s="563" t="str">
        <f t="shared" si="165"/>
        <v/>
      </c>
      <c r="BV382" s="563" t="str">
        <f t="shared" si="165"/>
        <v/>
      </c>
      <c r="BW382" s="563" t="str">
        <f t="shared" si="165"/>
        <v/>
      </c>
      <c r="BX382" s="563" t="str">
        <f t="shared" si="165"/>
        <v/>
      </c>
      <c r="BY382" s="563" t="str">
        <f t="shared" si="166"/>
        <v/>
      </c>
      <c r="BZ382" s="563" t="str">
        <f t="shared" si="166"/>
        <v/>
      </c>
      <c r="CA382" s="563" t="str">
        <f t="shared" si="166"/>
        <v/>
      </c>
      <c r="CB382" s="563" t="str">
        <f t="shared" si="166"/>
        <v/>
      </c>
      <c r="CC382" s="563" t="str">
        <f t="shared" si="167"/>
        <v/>
      </c>
      <c r="CD382" s="563" t="str">
        <f t="shared" si="167"/>
        <v/>
      </c>
      <c r="CE382" s="563" t="str">
        <f t="shared" si="167"/>
        <v/>
      </c>
      <c r="CF382" s="563" t="str">
        <f t="shared" si="167"/>
        <v/>
      </c>
      <c r="CG382" s="563" t="str">
        <f t="shared" si="179"/>
        <v/>
      </c>
      <c r="CH382" s="445"/>
      <c r="CI382" s="563" t="str">
        <f t="shared" si="177"/>
        <v/>
      </c>
      <c r="CJ382" s="563" t="str">
        <f t="shared" si="176"/>
        <v/>
      </c>
      <c r="CK382" s="563" t="str">
        <f t="shared" si="176"/>
        <v/>
      </c>
      <c r="CL382" s="563" t="str">
        <f t="shared" si="176"/>
        <v xml:space="preserve">
</v>
      </c>
      <c r="CM382" s="563" t="str">
        <f t="shared" si="176"/>
        <v xml:space="preserve">
</v>
      </c>
      <c r="CN382" s="563" t="str">
        <f t="shared" si="176"/>
        <v xml:space="preserve">
</v>
      </c>
      <c r="CO382" s="444"/>
      <c r="CP382" s="444"/>
      <c r="CQ382" s="444"/>
      <c r="CR382" s="444"/>
      <c r="CS382" s="444"/>
      <c r="CT382" s="444"/>
      <c r="CU382" s="444"/>
      <c r="CV382" s="444"/>
      <c r="CW382" s="444"/>
      <c r="CX382" s="444"/>
      <c r="CY382" s="444"/>
      <c r="CZ382" s="444"/>
      <c r="DA382" s="444"/>
      <c r="DB382" s="444"/>
      <c r="DC382" s="444"/>
      <c r="DD382" s="444"/>
      <c r="DE382" s="444"/>
      <c r="DF382" s="444"/>
      <c r="DG382" s="444"/>
      <c r="DH382" s="444"/>
      <c r="DI382" s="444"/>
      <c r="DJ382" s="444"/>
      <c r="DK382" s="444"/>
      <c r="DL382" s="444"/>
      <c r="DM382" s="444"/>
      <c r="DN382" s="444"/>
      <c r="DO382" s="444"/>
      <c r="DP382" s="444"/>
      <c r="DQ382" s="444"/>
      <c r="DR382" s="444"/>
      <c r="DS382" s="444"/>
      <c r="DT382" s="444"/>
      <c r="DU382" s="444"/>
      <c r="DV382" s="444"/>
      <c r="DW382" s="444"/>
      <c r="DX382" s="444"/>
      <c r="DY382" s="444"/>
      <c r="DZ382" s="444"/>
      <c r="EA382" s="444"/>
      <c r="EB382" s="444"/>
      <c r="EC382" s="444"/>
      <c r="ED382" s="444"/>
      <c r="EE382" s="444"/>
      <c r="EF382" s="444"/>
      <c r="EG382" s="444"/>
      <c r="EH382" s="444"/>
      <c r="EI382" s="444"/>
      <c r="EJ382" s="444"/>
      <c r="EK382" s="444"/>
      <c r="EL382" s="444"/>
      <c r="EM382" s="444"/>
      <c r="EN382" s="444"/>
      <c r="EO382" s="444"/>
      <c r="EP382" s="444"/>
      <c r="EQ382" s="444"/>
      <c r="ER382" s="444"/>
      <c r="ES382" s="444"/>
      <c r="ET382" s="444"/>
      <c r="EU382" s="444"/>
      <c r="EV382" s="444"/>
      <c r="EW382" s="444"/>
      <c r="EX382" s="444"/>
      <c r="EY382" s="444"/>
      <c r="EZ382" s="444"/>
      <c r="FA382" s="444"/>
      <c r="FB382" s="444"/>
    </row>
    <row r="383" spans="1:158" s="434" customFormat="1" ht="55.2" hidden="1" customHeight="1">
      <c r="A383" s="659"/>
      <c r="B383" s="520"/>
      <c r="C383" s="520"/>
      <c r="D383" s="519"/>
      <c r="E383" s="520"/>
      <c r="F383" s="520"/>
      <c r="G383" s="520"/>
      <c r="H383" s="520"/>
      <c r="I383" s="520"/>
      <c r="J383" s="520"/>
      <c r="K383" s="520"/>
      <c r="L383" s="520"/>
      <c r="M383" s="520"/>
      <c r="N383" s="520"/>
      <c r="O383" s="520"/>
      <c r="P383" s="520"/>
      <c r="Q383" s="520"/>
      <c r="R383" s="520"/>
      <c r="S383" s="520"/>
      <c r="T383" s="520"/>
      <c r="U383" s="520"/>
      <c r="V383" s="520"/>
      <c r="W383" s="520"/>
      <c r="X383" s="520"/>
      <c r="Y383" s="520"/>
      <c r="Z383" s="520"/>
      <c r="AA383" s="520"/>
      <c r="AB383" s="520"/>
      <c r="AC383" s="520"/>
      <c r="AD383" s="432"/>
      <c r="AE383" s="431"/>
      <c r="AF383" s="433"/>
      <c r="AG383" s="557" t="str">
        <f t="shared" si="151"/>
        <v/>
      </c>
      <c r="AH383" s="558" t="str">
        <f t="shared" si="152"/>
        <v/>
      </c>
      <c r="AI383" s="558" t="str">
        <f t="shared" si="153"/>
        <v/>
      </c>
      <c r="AJ383" s="558" t="str">
        <f t="shared" si="154"/>
        <v/>
      </c>
      <c r="AK383" s="558" t="str">
        <f t="shared" si="155"/>
        <v/>
      </c>
      <c r="AL383" s="558" t="str">
        <f t="shared" si="156"/>
        <v/>
      </c>
      <c r="AM383" s="558" t="str">
        <f t="shared" si="157"/>
        <v/>
      </c>
      <c r="AN383" s="558" t="str">
        <f t="shared" si="158"/>
        <v/>
      </c>
      <c r="AO383" s="557" t="str">
        <f t="shared" si="159"/>
        <v/>
      </c>
      <c r="AP383" s="557" t="str">
        <f t="shared" si="160"/>
        <v/>
      </c>
      <c r="AQ383" s="445"/>
      <c r="AR383" s="559" t="str">
        <f t="shared" si="161"/>
        <v/>
      </c>
      <c r="AS383" s="560" t="str">
        <f t="shared" si="175"/>
        <v/>
      </c>
      <c r="AT383" s="561" t="str">
        <f t="shared" si="162"/>
        <v/>
      </c>
      <c r="AU383" s="561" t="str">
        <f t="shared" si="163"/>
        <v/>
      </c>
      <c r="AV383" s="444"/>
      <c r="AW383" s="558" t="str">
        <f t="shared" si="168"/>
        <v/>
      </c>
      <c r="AX383" s="557" t="str">
        <f t="shared" si="169"/>
        <v/>
      </c>
      <c r="AY383" s="557" t="str">
        <f t="shared" si="170"/>
        <v/>
      </c>
      <c r="AZ383" s="444"/>
      <c r="BA383" s="562" t="str">
        <f t="shared" si="173"/>
        <v/>
      </c>
      <c r="BB383" s="445"/>
      <c r="BC383" s="563" t="str">
        <f t="shared" si="179"/>
        <v/>
      </c>
      <c r="BD383" s="563" t="str">
        <f t="shared" si="179"/>
        <v/>
      </c>
      <c r="BE383" s="563" t="str">
        <f t="shared" si="179"/>
        <v/>
      </c>
      <c r="BF383" s="563" t="str">
        <f t="shared" si="179"/>
        <v/>
      </c>
      <c r="BG383" s="563" t="str">
        <f t="shared" si="179"/>
        <v/>
      </c>
      <c r="BH383" s="563" t="str">
        <f t="shared" si="179"/>
        <v/>
      </c>
      <c r="BI383" s="563" t="str">
        <f t="shared" si="179"/>
        <v/>
      </c>
      <c r="BJ383" s="563" t="str">
        <f t="shared" si="179"/>
        <v/>
      </c>
      <c r="BK383" s="563" t="str">
        <f t="shared" si="179"/>
        <v/>
      </c>
      <c r="BL383" s="563" t="str">
        <f t="shared" si="179"/>
        <v/>
      </c>
      <c r="BM383" s="563" t="str">
        <f t="shared" si="179"/>
        <v/>
      </c>
      <c r="BN383" s="563" t="str">
        <f t="shared" si="171"/>
        <v/>
      </c>
      <c r="BO383" s="563" t="str">
        <f t="shared" si="171"/>
        <v/>
      </c>
      <c r="BP383" s="563" t="str">
        <f t="shared" si="171"/>
        <v/>
      </c>
      <c r="BQ383" s="563" t="str">
        <f t="shared" si="164"/>
        <v/>
      </c>
      <c r="BR383" s="563" t="str">
        <f t="shared" si="164"/>
        <v/>
      </c>
      <c r="BS383" s="563" t="str">
        <f t="shared" si="164"/>
        <v/>
      </c>
      <c r="BT383" s="563" t="str">
        <f t="shared" si="164"/>
        <v/>
      </c>
      <c r="BU383" s="563" t="str">
        <f t="shared" si="165"/>
        <v/>
      </c>
      <c r="BV383" s="563" t="str">
        <f t="shared" si="165"/>
        <v/>
      </c>
      <c r="BW383" s="563" t="str">
        <f t="shared" si="165"/>
        <v/>
      </c>
      <c r="BX383" s="563" t="str">
        <f t="shared" si="165"/>
        <v/>
      </c>
      <c r="BY383" s="563" t="str">
        <f t="shared" si="166"/>
        <v/>
      </c>
      <c r="BZ383" s="563" t="str">
        <f t="shared" si="166"/>
        <v/>
      </c>
      <c r="CA383" s="563" t="str">
        <f t="shared" si="166"/>
        <v/>
      </c>
      <c r="CB383" s="563" t="str">
        <f t="shared" si="166"/>
        <v/>
      </c>
      <c r="CC383" s="563" t="str">
        <f t="shared" si="167"/>
        <v/>
      </c>
      <c r="CD383" s="563" t="str">
        <f t="shared" si="167"/>
        <v/>
      </c>
      <c r="CE383" s="563" t="str">
        <f t="shared" si="167"/>
        <v/>
      </c>
      <c r="CF383" s="563" t="str">
        <f t="shared" si="167"/>
        <v/>
      </c>
      <c r="CG383" s="563" t="str">
        <f t="shared" si="179"/>
        <v/>
      </c>
      <c r="CH383" s="445"/>
      <c r="CI383" s="563" t="str">
        <f t="shared" si="177"/>
        <v/>
      </c>
      <c r="CJ383" s="563" t="str">
        <f t="shared" si="176"/>
        <v/>
      </c>
      <c r="CK383" s="563" t="str">
        <f t="shared" si="176"/>
        <v/>
      </c>
      <c r="CL383" s="563" t="str">
        <f t="shared" si="176"/>
        <v xml:space="preserve">
</v>
      </c>
      <c r="CM383" s="563" t="str">
        <f t="shared" si="176"/>
        <v xml:space="preserve">
</v>
      </c>
      <c r="CN383" s="563" t="str">
        <f t="shared" si="176"/>
        <v xml:space="preserve">
</v>
      </c>
      <c r="CO383" s="445"/>
      <c r="CP383" s="445"/>
      <c r="CQ383" s="445"/>
      <c r="CR383" s="445"/>
      <c r="CS383" s="445"/>
      <c r="CT383" s="445"/>
      <c r="CU383" s="445"/>
      <c r="CV383" s="445"/>
      <c r="CW383" s="445"/>
      <c r="CX383" s="445"/>
      <c r="CY383" s="445"/>
      <c r="CZ383" s="445"/>
      <c r="DA383" s="445"/>
      <c r="DB383" s="445"/>
      <c r="DC383" s="445"/>
      <c r="DD383" s="445"/>
      <c r="DE383" s="445"/>
      <c r="DF383" s="445"/>
      <c r="DG383" s="445"/>
      <c r="DH383" s="445"/>
      <c r="DI383" s="445"/>
      <c r="DJ383" s="445"/>
      <c r="DK383" s="445"/>
      <c r="DL383" s="445"/>
      <c r="DM383" s="445"/>
      <c r="DN383" s="445"/>
      <c r="DO383" s="445"/>
      <c r="DP383" s="445"/>
      <c r="DQ383" s="445"/>
      <c r="DR383" s="445"/>
      <c r="DS383" s="445"/>
      <c r="DT383" s="445"/>
      <c r="DU383" s="445"/>
      <c r="DV383" s="445"/>
      <c r="DW383" s="445"/>
      <c r="DX383" s="445"/>
      <c r="DY383" s="445"/>
      <c r="DZ383" s="445"/>
      <c r="EA383" s="445"/>
      <c r="EB383" s="445"/>
      <c r="EC383" s="445"/>
      <c r="ED383" s="445"/>
      <c r="EE383" s="445"/>
      <c r="EF383" s="445"/>
      <c r="EG383" s="445"/>
      <c r="EH383" s="445"/>
      <c r="EI383" s="445"/>
      <c r="EJ383" s="445"/>
      <c r="EK383" s="445"/>
      <c r="EL383" s="445"/>
      <c r="EM383" s="445"/>
      <c r="EN383" s="445"/>
      <c r="EO383" s="445"/>
      <c r="EP383" s="445"/>
      <c r="EQ383" s="445"/>
      <c r="ER383" s="445"/>
      <c r="ES383" s="445"/>
      <c r="ET383" s="445"/>
      <c r="EU383" s="445"/>
      <c r="EV383" s="445"/>
      <c r="EW383" s="445"/>
      <c r="EX383" s="445"/>
      <c r="EY383" s="445"/>
      <c r="EZ383" s="445"/>
      <c r="FA383" s="445"/>
      <c r="FB383" s="445"/>
    </row>
    <row r="384" spans="1:158" s="434" customFormat="1" ht="55.2" hidden="1" customHeight="1">
      <c r="A384" s="659"/>
      <c r="B384" s="520"/>
      <c r="C384" s="520"/>
      <c r="D384" s="519"/>
      <c r="E384" s="520"/>
      <c r="F384" s="520"/>
      <c r="G384" s="520"/>
      <c r="H384" s="520"/>
      <c r="I384" s="520"/>
      <c r="J384" s="520"/>
      <c r="K384" s="520"/>
      <c r="L384" s="520"/>
      <c r="M384" s="520"/>
      <c r="N384" s="520"/>
      <c r="O384" s="520"/>
      <c r="P384" s="520"/>
      <c r="Q384" s="520"/>
      <c r="R384" s="520"/>
      <c r="S384" s="520"/>
      <c r="T384" s="520"/>
      <c r="U384" s="520"/>
      <c r="V384" s="520"/>
      <c r="W384" s="520"/>
      <c r="X384" s="520"/>
      <c r="Y384" s="520"/>
      <c r="Z384" s="520"/>
      <c r="AA384" s="520"/>
      <c r="AB384" s="520"/>
      <c r="AC384" s="520"/>
      <c r="AD384" s="432"/>
      <c r="AE384" s="431"/>
      <c r="AF384" s="433"/>
      <c r="AG384" s="557" t="str">
        <f t="shared" si="151"/>
        <v/>
      </c>
      <c r="AH384" s="558" t="str">
        <f t="shared" si="152"/>
        <v/>
      </c>
      <c r="AI384" s="558" t="str">
        <f t="shared" si="153"/>
        <v/>
      </c>
      <c r="AJ384" s="558" t="str">
        <f t="shared" si="154"/>
        <v/>
      </c>
      <c r="AK384" s="558" t="str">
        <f t="shared" si="155"/>
        <v/>
      </c>
      <c r="AL384" s="558" t="str">
        <f t="shared" si="156"/>
        <v/>
      </c>
      <c r="AM384" s="558" t="str">
        <f t="shared" si="157"/>
        <v/>
      </c>
      <c r="AN384" s="558" t="str">
        <f t="shared" si="158"/>
        <v/>
      </c>
      <c r="AO384" s="557" t="str">
        <f t="shared" si="159"/>
        <v/>
      </c>
      <c r="AP384" s="557" t="str">
        <f t="shared" si="160"/>
        <v/>
      </c>
      <c r="AQ384" s="445"/>
      <c r="AR384" s="559" t="str">
        <f t="shared" si="161"/>
        <v/>
      </c>
      <c r="AS384" s="560" t="str">
        <f t="shared" si="175"/>
        <v/>
      </c>
      <c r="AT384" s="561" t="str">
        <f t="shared" si="162"/>
        <v/>
      </c>
      <c r="AU384" s="561" t="str">
        <f t="shared" si="163"/>
        <v/>
      </c>
      <c r="AV384" s="444"/>
      <c r="AW384" s="558" t="str">
        <f t="shared" si="168"/>
        <v/>
      </c>
      <c r="AX384" s="557" t="str">
        <f t="shared" si="169"/>
        <v/>
      </c>
      <c r="AY384" s="557" t="str">
        <f t="shared" si="170"/>
        <v/>
      </c>
      <c r="AZ384" s="444"/>
      <c r="BA384" s="562" t="str">
        <f t="shared" si="173"/>
        <v/>
      </c>
      <c r="BB384" s="445"/>
      <c r="BC384" s="563" t="str">
        <f t="shared" si="179"/>
        <v/>
      </c>
      <c r="BD384" s="563" t="str">
        <f t="shared" si="179"/>
        <v/>
      </c>
      <c r="BE384" s="563" t="str">
        <f t="shared" si="179"/>
        <v/>
      </c>
      <c r="BF384" s="563" t="str">
        <f t="shared" si="179"/>
        <v/>
      </c>
      <c r="BG384" s="563" t="str">
        <f t="shared" si="179"/>
        <v/>
      </c>
      <c r="BH384" s="563" t="str">
        <f t="shared" si="179"/>
        <v/>
      </c>
      <c r="BI384" s="563" t="str">
        <f t="shared" si="179"/>
        <v/>
      </c>
      <c r="BJ384" s="563" t="str">
        <f t="shared" si="179"/>
        <v/>
      </c>
      <c r="BK384" s="563" t="str">
        <f t="shared" si="179"/>
        <v/>
      </c>
      <c r="BL384" s="563" t="str">
        <f t="shared" si="179"/>
        <v/>
      </c>
      <c r="BM384" s="563" t="str">
        <f t="shared" si="179"/>
        <v/>
      </c>
      <c r="BN384" s="563" t="str">
        <f t="shared" si="171"/>
        <v/>
      </c>
      <c r="BO384" s="563" t="str">
        <f t="shared" si="171"/>
        <v/>
      </c>
      <c r="BP384" s="563" t="str">
        <f t="shared" si="171"/>
        <v/>
      </c>
      <c r="BQ384" s="563" t="str">
        <f t="shared" si="164"/>
        <v/>
      </c>
      <c r="BR384" s="563" t="str">
        <f t="shared" si="164"/>
        <v/>
      </c>
      <c r="BS384" s="563" t="str">
        <f t="shared" si="164"/>
        <v/>
      </c>
      <c r="BT384" s="563" t="str">
        <f t="shared" si="164"/>
        <v/>
      </c>
      <c r="BU384" s="563" t="str">
        <f t="shared" si="165"/>
        <v/>
      </c>
      <c r="BV384" s="563" t="str">
        <f t="shared" si="165"/>
        <v/>
      </c>
      <c r="BW384" s="563" t="str">
        <f t="shared" si="165"/>
        <v/>
      </c>
      <c r="BX384" s="563" t="str">
        <f t="shared" si="165"/>
        <v/>
      </c>
      <c r="BY384" s="563" t="str">
        <f t="shared" si="166"/>
        <v/>
      </c>
      <c r="BZ384" s="563" t="str">
        <f t="shared" si="166"/>
        <v/>
      </c>
      <c r="CA384" s="563" t="str">
        <f t="shared" si="166"/>
        <v/>
      </c>
      <c r="CB384" s="563" t="str">
        <f t="shared" si="166"/>
        <v/>
      </c>
      <c r="CC384" s="563" t="str">
        <f t="shared" si="167"/>
        <v/>
      </c>
      <c r="CD384" s="563" t="str">
        <f t="shared" si="167"/>
        <v/>
      </c>
      <c r="CE384" s="563" t="str">
        <f t="shared" si="167"/>
        <v/>
      </c>
      <c r="CF384" s="563" t="str">
        <f t="shared" si="167"/>
        <v/>
      </c>
      <c r="CG384" s="563" t="str">
        <f t="shared" si="179"/>
        <v/>
      </c>
      <c r="CH384" s="445"/>
      <c r="CI384" s="563" t="str">
        <f t="shared" si="177"/>
        <v/>
      </c>
      <c r="CJ384" s="563" t="str">
        <f t="shared" si="176"/>
        <v/>
      </c>
      <c r="CK384" s="563" t="str">
        <f t="shared" si="176"/>
        <v/>
      </c>
      <c r="CL384" s="563" t="str">
        <f t="shared" si="176"/>
        <v xml:space="preserve">
</v>
      </c>
      <c r="CM384" s="563" t="str">
        <f t="shared" si="176"/>
        <v xml:space="preserve">
</v>
      </c>
      <c r="CN384" s="563" t="str">
        <f t="shared" si="176"/>
        <v xml:space="preserve">
</v>
      </c>
      <c r="CO384" s="445"/>
      <c r="CP384" s="445"/>
      <c r="CQ384" s="445"/>
      <c r="CR384" s="445"/>
      <c r="CS384" s="445"/>
      <c r="CT384" s="445"/>
      <c r="CU384" s="445"/>
      <c r="CV384" s="445"/>
      <c r="CW384" s="445"/>
      <c r="CX384" s="445"/>
      <c r="CY384" s="445"/>
      <c r="CZ384" s="445"/>
      <c r="DA384" s="445"/>
      <c r="DB384" s="445"/>
      <c r="DC384" s="445"/>
      <c r="DD384" s="445"/>
      <c r="DE384" s="445"/>
      <c r="DF384" s="445"/>
      <c r="DG384" s="445"/>
      <c r="DH384" s="445"/>
      <c r="DI384" s="445"/>
      <c r="DJ384" s="445"/>
      <c r="DK384" s="445"/>
      <c r="DL384" s="445"/>
      <c r="DM384" s="445"/>
      <c r="DN384" s="445"/>
      <c r="DO384" s="445"/>
      <c r="DP384" s="445"/>
      <c r="DQ384" s="445"/>
      <c r="DR384" s="445"/>
      <c r="DS384" s="445"/>
      <c r="DT384" s="445"/>
      <c r="DU384" s="445"/>
      <c r="DV384" s="445"/>
      <c r="DW384" s="445"/>
      <c r="DX384" s="445"/>
      <c r="DY384" s="445"/>
      <c r="DZ384" s="445"/>
      <c r="EA384" s="445"/>
      <c r="EB384" s="445"/>
      <c r="EC384" s="445"/>
      <c r="ED384" s="445"/>
      <c r="EE384" s="445"/>
      <c r="EF384" s="445"/>
      <c r="EG384" s="445"/>
      <c r="EH384" s="445"/>
      <c r="EI384" s="445"/>
      <c r="EJ384" s="445"/>
      <c r="EK384" s="445"/>
      <c r="EL384" s="445"/>
      <c r="EM384" s="445"/>
      <c r="EN384" s="445"/>
      <c r="EO384" s="445"/>
      <c r="EP384" s="445"/>
      <c r="EQ384" s="445"/>
      <c r="ER384" s="445"/>
      <c r="ES384" s="445"/>
      <c r="ET384" s="445"/>
      <c r="EU384" s="445"/>
      <c r="EV384" s="445"/>
      <c r="EW384" s="445"/>
      <c r="EX384" s="445"/>
      <c r="EY384" s="445"/>
      <c r="EZ384" s="445"/>
      <c r="FA384" s="445"/>
      <c r="FB384" s="445"/>
    </row>
    <row r="385" spans="1:158" s="434" customFormat="1" ht="55.2" hidden="1" customHeight="1">
      <c r="A385" s="659"/>
      <c r="B385" s="520"/>
      <c r="C385" s="520"/>
      <c r="D385" s="519"/>
      <c r="E385" s="520"/>
      <c r="F385" s="520"/>
      <c r="G385" s="520"/>
      <c r="H385" s="520"/>
      <c r="I385" s="520"/>
      <c r="J385" s="520"/>
      <c r="K385" s="520"/>
      <c r="L385" s="520"/>
      <c r="M385" s="520"/>
      <c r="N385" s="520"/>
      <c r="O385" s="520"/>
      <c r="P385" s="520"/>
      <c r="Q385" s="520"/>
      <c r="R385" s="520"/>
      <c r="S385" s="520"/>
      <c r="T385" s="520"/>
      <c r="U385" s="520"/>
      <c r="V385" s="520"/>
      <c r="W385" s="520"/>
      <c r="X385" s="520"/>
      <c r="Y385" s="520"/>
      <c r="Z385" s="520"/>
      <c r="AA385" s="520"/>
      <c r="AB385" s="520"/>
      <c r="AC385" s="520"/>
      <c r="AD385" s="432"/>
      <c r="AE385" s="431"/>
      <c r="AF385" s="433"/>
      <c r="AG385" s="557" t="str">
        <f t="shared" si="151"/>
        <v/>
      </c>
      <c r="AH385" s="558" t="str">
        <f t="shared" si="152"/>
        <v/>
      </c>
      <c r="AI385" s="558" t="str">
        <f t="shared" si="153"/>
        <v/>
      </c>
      <c r="AJ385" s="558" t="str">
        <f t="shared" si="154"/>
        <v/>
      </c>
      <c r="AK385" s="558" t="str">
        <f t="shared" si="155"/>
        <v/>
      </c>
      <c r="AL385" s="558" t="str">
        <f t="shared" si="156"/>
        <v/>
      </c>
      <c r="AM385" s="558" t="str">
        <f t="shared" si="157"/>
        <v/>
      </c>
      <c r="AN385" s="558" t="str">
        <f t="shared" si="158"/>
        <v/>
      </c>
      <c r="AO385" s="557" t="str">
        <f t="shared" si="159"/>
        <v/>
      </c>
      <c r="AP385" s="557" t="str">
        <f t="shared" si="160"/>
        <v/>
      </c>
      <c r="AQ385" s="445"/>
      <c r="AR385" s="559" t="str">
        <f t="shared" si="161"/>
        <v/>
      </c>
      <c r="AS385" s="560" t="str">
        <f t="shared" si="175"/>
        <v/>
      </c>
      <c r="AT385" s="561" t="str">
        <f t="shared" si="162"/>
        <v/>
      </c>
      <c r="AU385" s="561" t="str">
        <f t="shared" si="163"/>
        <v/>
      </c>
      <c r="AV385" s="444"/>
      <c r="AW385" s="558" t="str">
        <f t="shared" si="168"/>
        <v/>
      </c>
      <c r="AX385" s="557" t="str">
        <f t="shared" si="169"/>
        <v/>
      </c>
      <c r="AY385" s="557" t="str">
        <f t="shared" si="170"/>
        <v/>
      </c>
      <c r="AZ385" s="444"/>
      <c r="BA385" s="562" t="str">
        <f t="shared" si="173"/>
        <v/>
      </c>
      <c r="BB385" s="445"/>
      <c r="BC385" s="563" t="str">
        <f t="shared" si="179"/>
        <v/>
      </c>
      <c r="BD385" s="563" t="str">
        <f t="shared" si="179"/>
        <v/>
      </c>
      <c r="BE385" s="563" t="str">
        <f t="shared" si="179"/>
        <v/>
      </c>
      <c r="BF385" s="563" t="str">
        <f t="shared" si="179"/>
        <v/>
      </c>
      <c r="BG385" s="563" t="str">
        <f t="shared" si="179"/>
        <v/>
      </c>
      <c r="BH385" s="563" t="str">
        <f t="shared" si="179"/>
        <v/>
      </c>
      <c r="BI385" s="563" t="str">
        <f t="shared" si="179"/>
        <v/>
      </c>
      <c r="BJ385" s="563" t="str">
        <f t="shared" si="179"/>
        <v/>
      </c>
      <c r="BK385" s="563" t="str">
        <f t="shared" si="179"/>
        <v/>
      </c>
      <c r="BL385" s="563" t="str">
        <f t="shared" si="179"/>
        <v/>
      </c>
      <c r="BM385" s="563" t="str">
        <f t="shared" si="179"/>
        <v/>
      </c>
      <c r="BN385" s="563" t="str">
        <f t="shared" si="171"/>
        <v/>
      </c>
      <c r="BO385" s="563" t="str">
        <f t="shared" si="171"/>
        <v/>
      </c>
      <c r="BP385" s="563" t="str">
        <f t="shared" si="171"/>
        <v/>
      </c>
      <c r="BQ385" s="563" t="str">
        <f t="shared" si="164"/>
        <v/>
      </c>
      <c r="BR385" s="563" t="str">
        <f t="shared" si="164"/>
        <v/>
      </c>
      <c r="BS385" s="563" t="str">
        <f t="shared" si="164"/>
        <v/>
      </c>
      <c r="BT385" s="563" t="str">
        <f t="shared" si="164"/>
        <v/>
      </c>
      <c r="BU385" s="563" t="str">
        <f t="shared" si="165"/>
        <v/>
      </c>
      <c r="BV385" s="563" t="str">
        <f t="shared" si="165"/>
        <v/>
      </c>
      <c r="BW385" s="563" t="str">
        <f t="shared" si="165"/>
        <v/>
      </c>
      <c r="BX385" s="563" t="str">
        <f t="shared" si="165"/>
        <v/>
      </c>
      <c r="BY385" s="563" t="str">
        <f t="shared" si="166"/>
        <v/>
      </c>
      <c r="BZ385" s="563" t="str">
        <f t="shared" si="166"/>
        <v/>
      </c>
      <c r="CA385" s="563" t="str">
        <f t="shared" si="166"/>
        <v/>
      </c>
      <c r="CB385" s="563" t="str">
        <f t="shared" si="166"/>
        <v/>
      </c>
      <c r="CC385" s="563" t="str">
        <f t="shared" si="167"/>
        <v/>
      </c>
      <c r="CD385" s="563" t="str">
        <f t="shared" si="167"/>
        <v/>
      </c>
      <c r="CE385" s="563" t="str">
        <f t="shared" si="167"/>
        <v/>
      </c>
      <c r="CF385" s="563" t="str">
        <f t="shared" si="167"/>
        <v/>
      </c>
      <c r="CG385" s="563" t="str">
        <f t="shared" si="179"/>
        <v/>
      </c>
      <c r="CH385" s="445"/>
      <c r="CI385" s="563" t="str">
        <f t="shared" si="177"/>
        <v/>
      </c>
      <c r="CJ385" s="563" t="str">
        <f t="shared" si="176"/>
        <v/>
      </c>
      <c r="CK385" s="563" t="str">
        <f t="shared" si="176"/>
        <v/>
      </c>
      <c r="CL385" s="563" t="str">
        <f t="shared" si="176"/>
        <v xml:space="preserve">
</v>
      </c>
      <c r="CM385" s="563" t="str">
        <f t="shared" si="176"/>
        <v xml:space="preserve">
</v>
      </c>
      <c r="CN385" s="563" t="str">
        <f t="shared" si="176"/>
        <v xml:space="preserve">
</v>
      </c>
      <c r="CO385" s="445"/>
      <c r="CP385" s="445"/>
      <c r="CQ385" s="445"/>
      <c r="CR385" s="445"/>
      <c r="CS385" s="445"/>
      <c r="CT385" s="445"/>
      <c r="CU385" s="445"/>
      <c r="CV385" s="445"/>
      <c r="CW385" s="445"/>
      <c r="CX385" s="445"/>
      <c r="CY385" s="445"/>
      <c r="CZ385" s="445"/>
      <c r="DA385" s="445"/>
      <c r="DB385" s="445"/>
      <c r="DC385" s="445"/>
      <c r="DD385" s="445"/>
      <c r="DE385" s="445"/>
      <c r="DF385" s="445"/>
      <c r="DG385" s="445"/>
      <c r="DH385" s="445"/>
      <c r="DI385" s="445"/>
      <c r="DJ385" s="445"/>
      <c r="DK385" s="445"/>
      <c r="DL385" s="445"/>
      <c r="DM385" s="445"/>
      <c r="DN385" s="445"/>
      <c r="DO385" s="445"/>
      <c r="DP385" s="445"/>
      <c r="DQ385" s="445"/>
      <c r="DR385" s="445"/>
      <c r="DS385" s="445"/>
      <c r="DT385" s="445"/>
      <c r="DU385" s="445"/>
      <c r="DV385" s="445"/>
      <c r="DW385" s="445"/>
      <c r="DX385" s="445"/>
      <c r="DY385" s="445"/>
      <c r="DZ385" s="445"/>
      <c r="EA385" s="445"/>
      <c r="EB385" s="445"/>
      <c r="EC385" s="445"/>
      <c r="ED385" s="445"/>
      <c r="EE385" s="445"/>
      <c r="EF385" s="445"/>
      <c r="EG385" s="445"/>
      <c r="EH385" s="445"/>
      <c r="EI385" s="445"/>
      <c r="EJ385" s="445"/>
      <c r="EK385" s="445"/>
      <c r="EL385" s="445"/>
      <c r="EM385" s="445"/>
      <c r="EN385" s="445"/>
      <c r="EO385" s="445"/>
      <c r="EP385" s="445"/>
      <c r="EQ385" s="445"/>
      <c r="ER385" s="445"/>
      <c r="ES385" s="445"/>
      <c r="ET385" s="445"/>
      <c r="EU385" s="445"/>
      <c r="EV385" s="445"/>
      <c r="EW385" s="445"/>
      <c r="EX385" s="445"/>
      <c r="EY385" s="445"/>
      <c r="EZ385" s="445"/>
      <c r="FA385" s="445"/>
      <c r="FB385" s="445"/>
    </row>
    <row r="386" spans="1:158" s="463" customFormat="1" ht="55.2" hidden="1" customHeight="1">
      <c r="A386" s="659"/>
      <c r="B386" s="520"/>
      <c r="C386" s="520"/>
      <c r="D386" s="519"/>
      <c r="E386" s="520"/>
      <c r="F386" s="520"/>
      <c r="G386" s="520"/>
      <c r="H386" s="520"/>
      <c r="I386" s="520"/>
      <c r="J386" s="520"/>
      <c r="K386" s="520"/>
      <c r="L386" s="520"/>
      <c r="M386" s="520"/>
      <c r="N386" s="520"/>
      <c r="O386" s="520"/>
      <c r="P386" s="520"/>
      <c r="Q386" s="520"/>
      <c r="R386" s="520"/>
      <c r="S386" s="520"/>
      <c r="T386" s="520"/>
      <c r="U386" s="520"/>
      <c r="V386" s="520"/>
      <c r="W386" s="520"/>
      <c r="X386" s="520"/>
      <c r="Y386" s="520"/>
      <c r="Z386" s="520"/>
      <c r="AA386" s="520"/>
      <c r="AB386" s="520"/>
      <c r="AC386" s="520"/>
      <c r="AD386" s="432"/>
      <c r="AE386" s="431"/>
      <c r="AF386" s="433"/>
      <c r="AG386" s="557" t="str">
        <f t="shared" si="151"/>
        <v/>
      </c>
      <c r="AH386" s="558" t="str">
        <f t="shared" si="152"/>
        <v/>
      </c>
      <c r="AI386" s="558" t="str">
        <f t="shared" si="153"/>
        <v/>
      </c>
      <c r="AJ386" s="558" t="str">
        <f t="shared" si="154"/>
        <v/>
      </c>
      <c r="AK386" s="558" t="str">
        <f t="shared" si="155"/>
        <v/>
      </c>
      <c r="AL386" s="558" t="str">
        <f t="shared" si="156"/>
        <v/>
      </c>
      <c r="AM386" s="558" t="str">
        <f t="shared" si="157"/>
        <v/>
      </c>
      <c r="AN386" s="558" t="str">
        <f t="shared" si="158"/>
        <v/>
      </c>
      <c r="AO386" s="557" t="str">
        <f t="shared" si="159"/>
        <v/>
      </c>
      <c r="AP386" s="557" t="str">
        <f t="shared" si="160"/>
        <v/>
      </c>
      <c r="AQ386" s="445"/>
      <c r="AR386" s="559" t="str">
        <f t="shared" si="161"/>
        <v/>
      </c>
      <c r="AS386" s="560" t="str">
        <f t="shared" si="175"/>
        <v/>
      </c>
      <c r="AT386" s="561" t="str">
        <f t="shared" si="162"/>
        <v/>
      </c>
      <c r="AU386" s="561" t="str">
        <f t="shared" si="163"/>
        <v/>
      </c>
      <c r="AV386" s="444"/>
      <c r="AW386" s="558" t="str">
        <f t="shared" si="168"/>
        <v/>
      </c>
      <c r="AX386" s="557" t="str">
        <f t="shared" si="169"/>
        <v/>
      </c>
      <c r="AY386" s="557" t="str">
        <f t="shared" si="170"/>
        <v/>
      </c>
      <c r="AZ386" s="444"/>
      <c r="BA386" s="562" t="str">
        <f t="shared" si="173"/>
        <v/>
      </c>
      <c r="BB386" s="445"/>
      <c r="BC386" s="563" t="str">
        <f t="shared" si="179"/>
        <v/>
      </c>
      <c r="BD386" s="563" t="str">
        <f t="shared" si="179"/>
        <v/>
      </c>
      <c r="BE386" s="563" t="str">
        <f t="shared" si="179"/>
        <v/>
      </c>
      <c r="BF386" s="563" t="str">
        <f t="shared" si="179"/>
        <v/>
      </c>
      <c r="BG386" s="563" t="str">
        <f t="shared" si="179"/>
        <v/>
      </c>
      <c r="BH386" s="563" t="str">
        <f t="shared" si="179"/>
        <v/>
      </c>
      <c r="BI386" s="563" t="str">
        <f t="shared" si="179"/>
        <v/>
      </c>
      <c r="BJ386" s="563" t="str">
        <f t="shared" si="179"/>
        <v/>
      </c>
      <c r="BK386" s="563" t="str">
        <f t="shared" si="179"/>
        <v/>
      </c>
      <c r="BL386" s="563" t="str">
        <f t="shared" si="179"/>
        <v/>
      </c>
      <c r="BM386" s="563" t="str">
        <f t="shared" si="179"/>
        <v/>
      </c>
      <c r="BN386" s="563" t="str">
        <f t="shared" si="171"/>
        <v/>
      </c>
      <c r="BO386" s="563" t="str">
        <f t="shared" si="171"/>
        <v/>
      </c>
      <c r="BP386" s="563" t="str">
        <f t="shared" si="171"/>
        <v/>
      </c>
      <c r="BQ386" s="563" t="str">
        <f t="shared" si="164"/>
        <v/>
      </c>
      <c r="BR386" s="563" t="str">
        <f t="shared" si="164"/>
        <v/>
      </c>
      <c r="BS386" s="563" t="str">
        <f t="shared" si="164"/>
        <v/>
      </c>
      <c r="BT386" s="563" t="str">
        <f t="shared" si="164"/>
        <v/>
      </c>
      <c r="BU386" s="563" t="str">
        <f t="shared" si="165"/>
        <v/>
      </c>
      <c r="BV386" s="563" t="str">
        <f t="shared" si="165"/>
        <v/>
      </c>
      <c r="BW386" s="563" t="str">
        <f t="shared" si="165"/>
        <v/>
      </c>
      <c r="BX386" s="563" t="str">
        <f t="shared" si="165"/>
        <v/>
      </c>
      <c r="BY386" s="563" t="str">
        <f t="shared" si="166"/>
        <v/>
      </c>
      <c r="BZ386" s="563" t="str">
        <f t="shared" si="166"/>
        <v/>
      </c>
      <c r="CA386" s="563" t="str">
        <f t="shared" si="166"/>
        <v/>
      </c>
      <c r="CB386" s="563" t="str">
        <f t="shared" si="166"/>
        <v/>
      </c>
      <c r="CC386" s="563" t="str">
        <f t="shared" si="167"/>
        <v/>
      </c>
      <c r="CD386" s="563" t="str">
        <f t="shared" si="167"/>
        <v/>
      </c>
      <c r="CE386" s="563" t="str">
        <f t="shared" si="167"/>
        <v/>
      </c>
      <c r="CF386" s="563" t="str">
        <f t="shared" si="167"/>
        <v/>
      </c>
      <c r="CG386" s="563" t="str">
        <f t="shared" si="179"/>
        <v/>
      </c>
      <c r="CH386" s="445"/>
      <c r="CI386" s="563" t="str">
        <f t="shared" si="177"/>
        <v/>
      </c>
      <c r="CJ386" s="563" t="str">
        <f t="shared" si="176"/>
        <v/>
      </c>
      <c r="CK386" s="563" t="str">
        <f t="shared" si="176"/>
        <v/>
      </c>
      <c r="CL386" s="563" t="str">
        <f t="shared" si="176"/>
        <v xml:space="preserve">
</v>
      </c>
      <c r="CM386" s="563" t="str">
        <f t="shared" si="176"/>
        <v xml:space="preserve">
</v>
      </c>
      <c r="CN386" s="563" t="str">
        <f t="shared" si="176"/>
        <v xml:space="preserve">
</v>
      </c>
      <c r="CO386" s="444"/>
      <c r="CP386" s="444"/>
      <c r="CQ386" s="444"/>
      <c r="CR386" s="444"/>
      <c r="CS386" s="444"/>
      <c r="CT386" s="444"/>
      <c r="CU386" s="444"/>
      <c r="CV386" s="444"/>
      <c r="CW386" s="444"/>
      <c r="CX386" s="444"/>
      <c r="CY386" s="444"/>
      <c r="CZ386" s="444"/>
      <c r="DA386" s="444"/>
      <c r="DB386" s="444"/>
      <c r="DC386" s="444"/>
      <c r="DD386" s="444"/>
      <c r="DE386" s="444"/>
      <c r="DF386" s="444"/>
      <c r="DG386" s="444"/>
      <c r="DH386" s="444"/>
      <c r="DI386" s="444"/>
      <c r="DJ386" s="444"/>
      <c r="DK386" s="444"/>
      <c r="DL386" s="444"/>
      <c r="DM386" s="444"/>
      <c r="DN386" s="444"/>
      <c r="DO386" s="444"/>
      <c r="DP386" s="444"/>
      <c r="DQ386" s="444"/>
      <c r="DR386" s="444"/>
      <c r="DS386" s="444"/>
      <c r="DT386" s="444"/>
      <c r="DU386" s="444"/>
      <c r="DV386" s="444"/>
      <c r="DW386" s="444"/>
      <c r="DX386" s="444"/>
      <c r="DY386" s="444"/>
      <c r="DZ386" s="444"/>
      <c r="EA386" s="444"/>
      <c r="EB386" s="444"/>
      <c r="EC386" s="444"/>
      <c r="ED386" s="444"/>
      <c r="EE386" s="444"/>
      <c r="EF386" s="444"/>
      <c r="EG386" s="444"/>
      <c r="EH386" s="444"/>
      <c r="EI386" s="444"/>
      <c r="EJ386" s="444"/>
      <c r="EK386" s="444"/>
      <c r="EL386" s="444"/>
      <c r="EM386" s="444"/>
      <c r="EN386" s="444"/>
      <c r="EO386" s="444"/>
      <c r="EP386" s="444"/>
      <c r="EQ386" s="444"/>
      <c r="ER386" s="444"/>
      <c r="ES386" s="444"/>
      <c r="ET386" s="444"/>
      <c r="EU386" s="444"/>
      <c r="EV386" s="444"/>
      <c r="EW386" s="444"/>
      <c r="EX386" s="444"/>
      <c r="EY386" s="444"/>
      <c r="EZ386" s="444"/>
      <c r="FA386" s="444"/>
      <c r="FB386" s="444"/>
    </row>
    <row r="387" spans="1:158" s="434" customFormat="1" ht="55.2" hidden="1" customHeight="1">
      <c r="A387" s="659"/>
      <c r="B387" s="520"/>
      <c r="C387" s="520"/>
      <c r="D387" s="519"/>
      <c r="E387" s="520"/>
      <c r="F387" s="520"/>
      <c r="G387" s="520"/>
      <c r="H387" s="520"/>
      <c r="I387" s="520"/>
      <c r="J387" s="520"/>
      <c r="K387" s="520"/>
      <c r="L387" s="520"/>
      <c r="M387" s="520"/>
      <c r="N387" s="520"/>
      <c r="O387" s="520"/>
      <c r="P387" s="520"/>
      <c r="Q387" s="520"/>
      <c r="R387" s="520"/>
      <c r="S387" s="520"/>
      <c r="T387" s="520"/>
      <c r="U387" s="520"/>
      <c r="V387" s="520"/>
      <c r="W387" s="520"/>
      <c r="X387" s="520"/>
      <c r="Y387" s="520"/>
      <c r="Z387" s="520"/>
      <c r="AA387" s="520"/>
      <c r="AB387" s="520"/>
      <c r="AC387" s="520"/>
      <c r="AD387" s="432"/>
      <c r="AE387" s="431"/>
      <c r="AF387" s="433"/>
      <c r="AG387" s="557" t="str">
        <f t="shared" si="151"/>
        <v/>
      </c>
      <c r="AH387" s="558" t="str">
        <f t="shared" si="152"/>
        <v/>
      </c>
      <c r="AI387" s="558" t="str">
        <f t="shared" si="153"/>
        <v/>
      </c>
      <c r="AJ387" s="558" t="str">
        <f t="shared" si="154"/>
        <v/>
      </c>
      <c r="AK387" s="558" t="str">
        <f t="shared" si="155"/>
        <v/>
      </c>
      <c r="AL387" s="558" t="str">
        <f t="shared" si="156"/>
        <v/>
      </c>
      <c r="AM387" s="558" t="str">
        <f t="shared" si="157"/>
        <v/>
      </c>
      <c r="AN387" s="558" t="str">
        <f t="shared" si="158"/>
        <v/>
      </c>
      <c r="AO387" s="557" t="str">
        <f t="shared" si="159"/>
        <v/>
      </c>
      <c r="AP387" s="557" t="str">
        <f t="shared" si="160"/>
        <v/>
      </c>
      <c r="AQ387" s="445"/>
      <c r="AR387" s="559" t="str">
        <f t="shared" si="161"/>
        <v/>
      </c>
      <c r="AS387" s="560" t="str">
        <f t="shared" si="175"/>
        <v/>
      </c>
      <c r="AT387" s="561" t="str">
        <f t="shared" si="162"/>
        <v/>
      </c>
      <c r="AU387" s="561" t="str">
        <f t="shared" si="163"/>
        <v/>
      </c>
      <c r="AV387" s="444"/>
      <c r="AW387" s="558" t="str">
        <f t="shared" si="168"/>
        <v/>
      </c>
      <c r="AX387" s="557" t="str">
        <f t="shared" si="169"/>
        <v/>
      </c>
      <c r="AY387" s="557" t="str">
        <f t="shared" si="170"/>
        <v/>
      </c>
      <c r="AZ387" s="444"/>
      <c r="BA387" s="562" t="str">
        <f t="shared" si="173"/>
        <v/>
      </c>
      <c r="BB387" s="445"/>
      <c r="BC387" s="563" t="str">
        <f t="shared" si="179"/>
        <v/>
      </c>
      <c r="BD387" s="563" t="str">
        <f t="shared" si="179"/>
        <v/>
      </c>
      <c r="BE387" s="563" t="str">
        <f t="shared" si="179"/>
        <v/>
      </c>
      <c r="BF387" s="563" t="str">
        <f t="shared" si="179"/>
        <v/>
      </c>
      <c r="BG387" s="563" t="str">
        <f t="shared" si="179"/>
        <v/>
      </c>
      <c r="BH387" s="563" t="str">
        <f t="shared" si="179"/>
        <v/>
      </c>
      <c r="BI387" s="563" t="str">
        <f t="shared" si="179"/>
        <v/>
      </c>
      <c r="BJ387" s="563" t="str">
        <f t="shared" si="179"/>
        <v/>
      </c>
      <c r="BK387" s="563" t="str">
        <f t="shared" si="179"/>
        <v/>
      </c>
      <c r="BL387" s="563" t="str">
        <f t="shared" si="179"/>
        <v/>
      </c>
      <c r="BM387" s="563" t="str">
        <f t="shared" si="179"/>
        <v/>
      </c>
      <c r="BN387" s="563" t="str">
        <f t="shared" si="171"/>
        <v/>
      </c>
      <c r="BO387" s="563" t="str">
        <f t="shared" si="171"/>
        <v/>
      </c>
      <c r="BP387" s="563" t="str">
        <f t="shared" si="171"/>
        <v/>
      </c>
      <c r="BQ387" s="563" t="str">
        <f t="shared" si="164"/>
        <v/>
      </c>
      <c r="BR387" s="563" t="str">
        <f t="shared" si="164"/>
        <v/>
      </c>
      <c r="BS387" s="563" t="str">
        <f t="shared" si="164"/>
        <v/>
      </c>
      <c r="BT387" s="563" t="str">
        <f t="shared" si="164"/>
        <v/>
      </c>
      <c r="BU387" s="563" t="str">
        <f t="shared" si="165"/>
        <v/>
      </c>
      <c r="BV387" s="563" t="str">
        <f t="shared" si="165"/>
        <v/>
      </c>
      <c r="BW387" s="563" t="str">
        <f t="shared" si="165"/>
        <v/>
      </c>
      <c r="BX387" s="563" t="str">
        <f t="shared" si="165"/>
        <v/>
      </c>
      <c r="BY387" s="563" t="str">
        <f t="shared" si="166"/>
        <v/>
      </c>
      <c r="BZ387" s="563" t="str">
        <f t="shared" si="166"/>
        <v/>
      </c>
      <c r="CA387" s="563" t="str">
        <f t="shared" si="166"/>
        <v/>
      </c>
      <c r="CB387" s="563" t="str">
        <f t="shared" si="166"/>
        <v/>
      </c>
      <c r="CC387" s="563" t="str">
        <f t="shared" si="167"/>
        <v/>
      </c>
      <c r="CD387" s="563" t="str">
        <f t="shared" si="167"/>
        <v/>
      </c>
      <c r="CE387" s="563" t="str">
        <f t="shared" si="167"/>
        <v/>
      </c>
      <c r="CF387" s="563" t="str">
        <f t="shared" si="167"/>
        <v/>
      </c>
      <c r="CG387" s="563" t="str">
        <f t="shared" si="179"/>
        <v/>
      </c>
      <c r="CH387" s="445"/>
      <c r="CI387" s="563" t="str">
        <f t="shared" si="177"/>
        <v/>
      </c>
      <c r="CJ387" s="563" t="str">
        <f t="shared" si="176"/>
        <v/>
      </c>
      <c r="CK387" s="563" t="str">
        <f t="shared" si="176"/>
        <v/>
      </c>
      <c r="CL387" s="563" t="str">
        <f t="shared" si="176"/>
        <v xml:space="preserve">
</v>
      </c>
      <c r="CM387" s="563" t="str">
        <f t="shared" si="176"/>
        <v xml:space="preserve">
</v>
      </c>
      <c r="CN387" s="563" t="str">
        <f t="shared" si="176"/>
        <v xml:space="preserve">
</v>
      </c>
      <c r="CO387" s="445"/>
      <c r="CP387" s="445"/>
      <c r="CQ387" s="445"/>
      <c r="CR387" s="445"/>
      <c r="CS387" s="445"/>
      <c r="CT387" s="445"/>
      <c r="CU387" s="445"/>
      <c r="CV387" s="445"/>
      <c r="CW387" s="445"/>
      <c r="CX387" s="445"/>
      <c r="CY387" s="445"/>
      <c r="CZ387" s="445"/>
      <c r="DA387" s="445"/>
      <c r="DB387" s="445"/>
      <c r="DC387" s="445"/>
      <c r="DD387" s="445"/>
      <c r="DE387" s="445"/>
      <c r="DF387" s="445"/>
      <c r="DG387" s="445"/>
      <c r="DH387" s="445"/>
      <c r="DI387" s="445"/>
      <c r="DJ387" s="445"/>
      <c r="DK387" s="445"/>
      <c r="DL387" s="445"/>
      <c r="DM387" s="445"/>
      <c r="DN387" s="445"/>
      <c r="DO387" s="445"/>
      <c r="DP387" s="445"/>
      <c r="DQ387" s="445"/>
      <c r="DR387" s="445"/>
      <c r="DS387" s="445"/>
      <c r="DT387" s="445"/>
      <c r="DU387" s="445"/>
      <c r="DV387" s="445"/>
      <c r="DW387" s="445"/>
      <c r="DX387" s="445"/>
      <c r="DY387" s="445"/>
      <c r="DZ387" s="445"/>
      <c r="EA387" s="445"/>
      <c r="EB387" s="445"/>
      <c r="EC387" s="445"/>
      <c r="ED387" s="445"/>
      <c r="EE387" s="445"/>
      <c r="EF387" s="445"/>
      <c r="EG387" s="445"/>
      <c r="EH387" s="445"/>
      <c r="EI387" s="445"/>
      <c r="EJ387" s="445"/>
      <c r="EK387" s="445"/>
      <c r="EL387" s="445"/>
      <c r="EM387" s="445"/>
      <c r="EN387" s="445"/>
      <c r="EO387" s="445"/>
      <c r="EP387" s="445"/>
      <c r="EQ387" s="445"/>
      <c r="ER387" s="445"/>
      <c r="ES387" s="445"/>
      <c r="ET387" s="445"/>
      <c r="EU387" s="445"/>
      <c r="EV387" s="445"/>
      <c r="EW387" s="445"/>
      <c r="EX387" s="445"/>
      <c r="EY387" s="445"/>
      <c r="EZ387" s="445"/>
      <c r="FA387" s="445"/>
      <c r="FB387" s="445"/>
    </row>
    <row r="388" spans="1:158" s="434" customFormat="1" ht="55.2" hidden="1" customHeight="1">
      <c r="A388" s="659"/>
      <c r="B388" s="520"/>
      <c r="C388" s="520"/>
      <c r="D388" s="519"/>
      <c r="E388" s="520"/>
      <c r="F388" s="520"/>
      <c r="G388" s="520"/>
      <c r="H388" s="520"/>
      <c r="I388" s="520"/>
      <c r="J388" s="520"/>
      <c r="K388" s="520"/>
      <c r="L388" s="520"/>
      <c r="M388" s="520"/>
      <c r="N388" s="520"/>
      <c r="O388" s="520"/>
      <c r="P388" s="520"/>
      <c r="Q388" s="520"/>
      <c r="R388" s="520"/>
      <c r="S388" s="520"/>
      <c r="T388" s="520"/>
      <c r="U388" s="520"/>
      <c r="V388" s="520"/>
      <c r="W388" s="520"/>
      <c r="X388" s="520"/>
      <c r="Y388" s="520"/>
      <c r="Z388" s="520"/>
      <c r="AA388" s="520"/>
      <c r="AB388" s="520"/>
      <c r="AC388" s="520"/>
      <c r="AD388" s="432"/>
      <c r="AE388" s="431"/>
      <c r="AF388" s="433"/>
      <c r="AG388" s="557" t="str">
        <f t="shared" si="151"/>
        <v/>
      </c>
      <c r="AH388" s="558" t="str">
        <f t="shared" si="152"/>
        <v/>
      </c>
      <c r="AI388" s="558" t="str">
        <f t="shared" si="153"/>
        <v/>
      </c>
      <c r="AJ388" s="558" t="str">
        <f t="shared" si="154"/>
        <v/>
      </c>
      <c r="AK388" s="558" t="str">
        <f t="shared" si="155"/>
        <v/>
      </c>
      <c r="AL388" s="558" t="str">
        <f t="shared" si="156"/>
        <v/>
      </c>
      <c r="AM388" s="558" t="str">
        <f t="shared" si="157"/>
        <v/>
      </c>
      <c r="AN388" s="558" t="str">
        <f t="shared" si="158"/>
        <v/>
      </c>
      <c r="AO388" s="557" t="str">
        <f t="shared" si="159"/>
        <v/>
      </c>
      <c r="AP388" s="557" t="str">
        <f t="shared" si="160"/>
        <v/>
      </c>
      <c r="AQ388" s="445"/>
      <c r="AR388" s="559" t="str">
        <f t="shared" si="161"/>
        <v/>
      </c>
      <c r="AS388" s="560" t="str">
        <f t="shared" si="175"/>
        <v/>
      </c>
      <c r="AT388" s="561" t="str">
        <f t="shared" si="162"/>
        <v/>
      </c>
      <c r="AU388" s="561" t="str">
        <f t="shared" si="163"/>
        <v/>
      </c>
      <c r="AV388" s="444"/>
      <c r="AW388" s="558" t="str">
        <f t="shared" si="168"/>
        <v/>
      </c>
      <c r="AX388" s="557" t="str">
        <f t="shared" si="169"/>
        <v/>
      </c>
      <c r="AY388" s="557" t="str">
        <f t="shared" si="170"/>
        <v/>
      </c>
      <c r="AZ388" s="444"/>
      <c r="BA388" s="562" t="str">
        <f t="shared" si="173"/>
        <v/>
      </c>
      <c r="BB388" s="445"/>
      <c r="BC388" s="563" t="str">
        <f t="shared" si="179"/>
        <v/>
      </c>
      <c r="BD388" s="563" t="str">
        <f t="shared" si="179"/>
        <v/>
      </c>
      <c r="BE388" s="563" t="str">
        <f t="shared" si="179"/>
        <v/>
      </c>
      <c r="BF388" s="563" t="str">
        <f t="shared" si="179"/>
        <v/>
      </c>
      <c r="BG388" s="563" t="str">
        <f t="shared" si="179"/>
        <v/>
      </c>
      <c r="BH388" s="563" t="str">
        <f t="shared" si="179"/>
        <v/>
      </c>
      <c r="BI388" s="563" t="str">
        <f t="shared" si="179"/>
        <v/>
      </c>
      <c r="BJ388" s="563" t="str">
        <f t="shared" si="179"/>
        <v/>
      </c>
      <c r="BK388" s="563" t="str">
        <f t="shared" si="179"/>
        <v/>
      </c>
      <c r="BL388" s="563" t="str">
        <f t="shared" si="179"/>
        <v/>
      </c>
      <c r="BM388" s="563" t="str">
        <f t="shared" si="179"/>
        <v/>
      </c>
      <c r="BN388" s="563" t="str">
        <f t="shared" si="171"/>
        <v/>
      </c>
      <c r="BO388" s="563" t="str">
        <f t="shared" si="171"/>
        <v/>
      </c>
      <c r="BP388" s="563" t="str">
        <f t="shared" si="171"/>
        <v/>
      </c>
      <c r="BQ388" s="563" t="str">
        <f t="shared" si="164"/>
        <v/>
      </c>
      <c r="BR388" s="563" t="str">
        <f t="shared" si="164"/>
        <v/>
      </c>
      <c r="BS388" s="563" t="str">
        <f t="shared" si="164"/>
        <v/>
      </c>
      <c r="BT388" s="563" t="str">
        <f t="shared" si="164"/>
        <v/>
      </c>
      <c r="BU388" s="563" t="str">
        <f t="shared" si="165"/>
        <v/>
      </c>
      <c r="BV388" s="563" t="str">
        <f t="shared" si="165"/>
        <v/>
      </c>
      <c r="BW388" s="563" t="str">
        <f t="shared" si="165"/>
        <v/>
      </c>
      <c r="BX388" s="563" t="str">
        <f t="shared" si="165"/>
        <v/>
      </c>
      <c r="BY388" s="563" t="str">
        <f t="shared" si="166"/>
        <v/>
      </c>
      <c r="BZ388" s="563" t="str">
        <f t="shared" si="166"/>
        <v/>
      </c>
      <c r="CA388" s="563" t="str">
        <f t="shared" si="166"/>
        <v/>
      </c>
      <c r="CB388" s="563" t="str">
        <f t="shared" si="166"/>
        <v/>
      </c>
      <c r="CC388" s="563" t="str">
        <f t="shared" si="167"/>
        <v/>
      </c>
      <c r="CD388" s="563" t="str">
        <f t="shared" si="167"/>
        <v/>
      </c>
      <c r="CE388" s="563" t="str">
        <f t="shared" si="167"/>
        <v/>
      </c>
      <c r="CF388" s="563" t="str">
        <f t="shared" si="167"/>
        <v/>
      </c>
      <c r="CG388" s="563" t="str">
        <f t="shared" si="179"/>
        <v/>
      </c>
      <c r="CH388" s="445"/>
      <c r="CI388" s="563" t="str">
        <f t="shared" si="177"/>
        <v/>
      </c>
      <c r="CJ388" s="563" t="str">
        <f t="shared" si="176"/>
        <v/>
      </c>
      <c r="CK388" s="563" t="str">
        <f t="shared" si="176"/>
        <v/>
      </c>
      <c r="CL388" s="563" t="str">
        <f t="shared" si="176"/>
        <v xml:space="preserve">
</v>
      </c>
      <c r="CM388" s="563" t="str">
        <f t="shared" si="176"/>
        <v xml:space="preserve">
</v>
      </c>
      <c r="CN388" s="563" t="str">
        <f t="shared" si="176"/>
        <v xml:space="preserve">
</v>
      </c>
      <c r="CO388" s="445"/>
      <c r="CP388" s="445"/>
      <c r="CQ388" s="445"/>
      <c r="CR388" s="445"/>
      <c r="CS388" s="445"/>
      <c r="CT388" s="445"/>
      <c r="CU388" s="445"/>
      <c r="CV388" s="445"/>
      <c r="CW388" s="445"/>
      <c r="CX388" s="445"/>
      <c r="CY388" s="445"/>
      <c r="CZ388" s="445"/>
      <c r="DA388" s="445"/>
      <c r="DB388" s="445"/>
      <c r="DC388" s="445"/>
      <c r="DD388" s="445"/>
      <c r="DE388" s="445"/>
      <c r="DF388" s="445"/>
      <c r="DG388" s="445"/>
      <c r="DH388" s="445"/>
      <c r="DI388" s="445"/>
      <c r="DJ388" s="445"/>
      <c r="DK388" s="445"/>
      <c r="DL388" s="445"/>
      <c r="DM388" s="445"/>
      <c r="DN388" s="445"/>
      <c r="DO388" s="445"/>
      <c r="DP388" s="445"/>
      <c r="DQ388" s="445"/>
      <c r="DR388" s="445"/>
      <c r="DS388" s="445"/>
      <c r="DT388" s="445"/>
      <c r="DU388" s="445"/>
      <c r="DV388" s="445"/>
      <c r="DW388" s="445"/>
      <c r="DX388" s="445"/>
      <c r="DY388" s="445"/>
      <c r="DZ388" s="445"/>
      <c r="EA388" s="445"/>
      <c r="EB388" s="445"/>
      <c r="EC388" s="445"/>
      <c r="ED388" s="445"/>
      <c r="EE388" s="445"/>
      <c r="EF388" s="445"/>
      <c r="EG388" s="445"/>
      <c r="EH388" s="445"/>
      <c r="EI388" s="445"/>
      <c r="EJ388" s="445"/>
      <c r="EK388" s="445"/>
      <c r="EL388" s="445"/>
      <c r="EM388" s="445"/>
      <c r="EN388" s="445"/>
      <c r="EO388" s="445"/>
      <c r="EP388" s="445"/>
      <c r="EQ388" s="445"/>
      <c r="ER388" s="445"/>
      <c r="ES388" s="445"/>
      <c r="ET388" s="445"/>
      <c r="EU388" s="445"/>
      <c r="EV388" s="445"/>
      <c r="EW388" s="445"/>
      <c r="EX388" s="445"/>
      <c r="EY388" s="445"/>
      <c r="EZ388" s="445"/>
      <c r="FA388" s="445"/>
      <c r="FB388" s="445"/>
    </row>
    <row r="389" spans="1:158" s="434" customFormat="1" ht="55.2" hidden="1" customHeight="1">
      <c r="A389" s="659"/>
      <c r="B389" s="520"/>
      <c r="C389" s="520"/>
      <c r="D389" s="519"/>
      <c r="E389" s="520"/>
      <c r="F389" s="520"/>
      <c r="G389" s="520"/>
      <c r="H389" s="520"/>
      <c r="I389" s="520"/>
      <c r="J389" s="520"/>
      <c r="K389" s="520"/>
      <c r="L389" s="520"/>
      <c r="M389" s="520"/>
      <c r="N389" s="520"/>
      <c r="O389" s="520"/>
      <c r="P389" s="520"/>
      <c r="Q389" s="520"/>
      <c r="R389" s="520"/>
      <c r="S389" s="520"/>
      <c r="T389" s="520"/>
      <c r="U389" s="520"/>
      <c r="V389" s="520"/>
      <c r="W389" s="520"/>
      <c r="X389" s="520"/>
      <c r="Y389" s="520"/>
      <c r="Z389" s="520"/>
      <c r="AA389" s="520"/>
      <c r="AB389" s="520"/>
      <c r="AC389" s="520"/>
      <c r="AD389" s="432"/>
      <c r="AE389" s="431"/>
      <c r="AF389" s="433"/>
      <c r="AG389" s="557" t="str">
        <f t="shared" si="151"/>
        <v/>
      </c>
      <c r="AH389" s="558" t="str">
        <f t="shared" si="152"/>
        <v/>
      </c>
      <c r="AI389" s="558" t="str">
        <f t="shared" si="153"/>
        <v/>
      </c>
      <c r="AJ389" s="558" t="str">
        <f t="shared" si="154"/>
        <v/>
      </c>
      <c r="AK389" s="558" t="str">
        <f t="shared" si="155"/>
        <v/>
      </c>
      <c r="AL389" s="558" t="str">
        <f t="shared" si="156"/>
        <v/>
      </c>
      <c r="AM389" s="558" t="str">
        <f t="shared" si="157"/>
        <v/>
      </c>
      <c r="AN389" s="558" t="str">
        <f t="shared" si="158"/>
        <v/>
      </c>
      <c r="AO389" s="557" t="str">
        <f t="shared" si="159"/>
        <v/>
      </c>
      <c r="AP389" s="557" t="str">
        <f t="shared" si="160"/>
        <v/>
      </c>
      <c r="AQ389" s="445"/>
      <c r="AR389" s="559" t="str">
        <f t="shared" si="161"/>
        <v/>
      </c>
      <c r="AS389" s="560" t="str">
        <f t="shared" si="175"/>
        <v/>
      </c>
      <c r="AT389" s="561" t="str">
        <f t="shared" si="162"/>
        <v/>
      </c>
      <c r="AU389" s="561" t="str">
        <f t="shared" si="163"/>
        <v/>
      </c>
      <c r="AV389" s="444"/>
      <c r="AW389" s="558" t="str">
        <f t="shared" si="168"/>
        <v/>
      </c>
      <c r="AX389" s="557" t="str">
        <f t="shared" si="169"/>
        <v/>
      </c>
      <c r="AY389" s="557" t="str">
        <f t="shared" si="170"/>
        <v/>
      </c>
      <c r="AZ389" s="444"/>
      <c r="BA389" s="562" t="str">
        <f t="shared" si="173"/>
        <v/>
      </c>
      <c r="BB389" s="445"/>
      <c r="BC389" s="563" t="str">
        <f t="shared" si="179"/>
        <v/>
      </c>
      <c r="BD389" s="563" t="str">
        <f t="shared" si="179"/>
        <v/>
      </c>
      <c r="BE389" s="563" t="str">
        <f t="shared" si="179"/>
        <v/>
      </c>
      <c r="BF389" s="563" t="str">
        <f t="shared" si="179"/>
        <v/>
      </c>
      <c r="BG389" s="563" t="str">
        <f t="shared" si="179"/>
        <v/>
      </c>
      <c r="BH389" s="563" t="str">
        <f t="shared" si="179"/>
        <v/>
      </c>
      <c r="BI389" s="563" t="str">
        <f t="shared" si="179"/>
        <v/>
      </c>
      <c r="BJ389" s="563" t="str">
        <f t="shared" si="179"/>
        <v/>
      </c>
      <c r="BK389" s="563" t="str">
        <f t="shared" si="179"/>
        <v/>
      </c>
      <c r="BL389" s="563" t="str">
        <f t="shared" si="179"/>
        <v/>
      </c>
      <c r="BM389" s="563" t="str">
        <f t="shared" si="179"/>
        <v/>
      </c>
      <c r="BN389" s="563" t="str">
        <f t="shared" si="171"/>
        <v/>
      </c>
      <c r="BO389" s="563" t="str">
        <f t="shared" si="171"/>
        <v/>
      </c>
      <c r="BP389" s="563" t="str">
        <f t="shared" si="171"/>
        <v/>
      </c>
      <c r="BQ389" s="563" t="str">
        <f t="shared" si="164"/>
        <v/>
      </c>
      <c r="BR389" s="563" t="str">
        <f t="shared" si="164"/>
        <v/>
      </c>
      <c r="BS389" s="563" t="str">
        <f t="shared" si="164"/>
        <v/>
      </c>
      <c r="BT389" s="563" t="str">
        <f t="shared" si="164"/>
        <v/>
      </c>
      <c r="BU389" s="563" t="str">
        <f t="shared" si="165"/>
        <v/>
      </c>
      <c r="BV389" s="563" t="str">
        <f t="shared" si="165"/>
        <v/>
      </c>
      <c r="BW389" s="563" t="str">
        <f t="shared" si="165"/>
        <v/>
      </c>
      <c r="BX389" s="563" t="str">
        <f t="shared" si="165"/>
        <v/>
      </c>
      <c r="BY389" s="563" t="str">
        <f t="shared" si="166"/>
        <v/>
      </c>
      <c r="BZ389" s="563" t="str">
        <f t="shared" si="166"/>
        <v/>
      </c>
      <c r="CA389" s="563" t="str">
        <f t="shared" si="166"/>
        <v/>
      </c>
      <c r="CB389" s="563" t="str">
        <f t="shared" si="166"/>
        <v/>
      </c>
      <c r="CC389" s="563" t="str">
        <f t="shared" si="167"/>
        <v/>
      </c>
      <c r="CD389" s="563" t="str">
        <f t="shared" si="167"/>
        <v/>
      </c>
      <c r="CE389" s="563" t="str">
        <f t="shared" si="167"/>
        <v/>
      </c>
      <c r="CF389" s="563" t="str">
        <f t="shared" si="167"/>
        <v/>
      </c>
      <c r="CG389" s="563" t="str">
        <f t="shared" si="179"/>
        <v/>
      </c>
      <c r="CH389" s="445"/>
      <c r="CI389" s="563" t="str">
        <f t="shared" si="177"/>
        <v/>
      </c>
      <c r="CJ389" s="563" t="str">
        <f t="shared" si="176"/>
        <v/>
      </c>
      <c r="CK389" s="563" t="str">
        <f t="shared" si="176"/>
        <v/>
      </c>
      <c r="CL389" s="563" t="str">
        <f t="shared" si="176"/>
        <v xml:space="preserve">
</v>
      </c>
      <c r="CM389" s="563" t="str">
        <f t="shared" si="176"/>
        <v xml:space="preserve">
</v>
      </c>
      <c r="CN389" s="563" t="str">
        <f t="shared" si="176"/>
        <v xml:space="preserve">
</v>
      </c>
      <c r="CO389" s="445"/>
      <c r="CP389" s="445"/>
      <c r="CQ389" s="445"/>
      <c r="CR389" s="445"/>
      <c r="CS389" s="445"/>
      <c r="CT389" s="445"/>
      <c r="CU389" s="445"/>
      <c r="CV389" s="445"/>
      <c r="CW389" s="445"/>
      <c r="CX389" s="445"/>
      <c r="CY389" s="445"/>
      <c r="CZ389" s="445"/>
      <c r="DA389" s="445"/>
      <c r="DB389" s="445"/>
      <c r="DC389" s="445"/>
      <c r="DD389" s="445"/>
      <c r="DE389" s="445"/>
      <c r="DF389" s="445"/>
      <c r="DG389" s="445"/>
      <c r="DH389" s="445"/>
      <c r="DI389" s="445"/>
      <c r="DJ389" s="445"/>
      <c r="DK389" s="445"/>
      <c r="DL389" s="445"/>
      <c r="DM389" s="445"/>
      <c r="DN389" s="445"/>
      <c r="DO389" s="445"/>
      <c r="DP389" s="445"/>
      <c r="DQ389" s="445"/>
      <c r="DR389" s="445"/>
      <c r="DS389" s="445"/>
      <c r="DT389" s="445"/>
      <c r="DU389" s="445"/>
      <c r="DV389" s="445"/>
      <c r="DW389" s="445"/>
      <c r="DX389" s="445"/>
      <c r="DY389" s="445"/>
      <c r="DZ389" s="445"/>
      <c r="EA389" s="445"/>
      <c r="EB389" s="445"/>
      <c r="EC389" s="445"/>
      <c r="ED389" s="445"/>
      <c r="EE389" s="445"/>
      <c r="EF389" s="445"/>
      <c r="EG389" s="445"/>
      <c r="EH389" s="445"/>
      <c r="EI389" s="445"/>
      <c r="EJ389" s="445"/>
      <c r="EK389" s="445"/>
      <c r="EL389" s="445"/>
      <c r="EM389" s="445"/>
      <c r="EN389" s="445"/>
      <c r="EO389" s="445"/>
      <c r="EP389" s="445"/>
      <c r="EQ389" s="445"/>
      <c r="ER389" s="445"/>
      <c r="ES389" s="445"/>
      <c r="ET389" s="445"/>
      <c r="EU389" s="445"/>
      <c r="EV389" s="445"/>
      <c r="EW389" s="445"/>
      <c r="EX389" s="445"/>
      <c r="EY389" s="445"/>
      <c r="EZ389" s="445"/>
      <c r="FA389" s="445"/>
      <c r="FB389" s="445"/>
    </row>
    <row r="390" spans="1:158" s="434" customFormat="1" ht="55.2" hidden="1" customHeight="1">
      <c r="A390" s="659"/>
      <c r="B390" s="520"/>
      <c r="C390" s="520"/>
      <c r="D390" s="519"/>
      <c r="E390" s="520"/>
      <c r="F390" s="520"/>
      <c r="G390" s="520"/>
      <c r="H390" s="520"/>
      <c r="I390" s="520"/>
      <c r="J390" s="520"/>
      <c r="K390" s="520"/>
      <c r="L390" s="520"/>
      <c r="M390" s="520"/>
      <c r="N390" s="520"/>
      <c r="O390" s="520"/>
      <c r="P390" s="520"/>
      <c r="Q390" s="520"/>
      <c r="R390" s="520"/>
      <c r="S390" s="520"/>
      <c r="T390" s="520"/>
      <c r="U390" s="520"/>
      <c r="V390" s="520"/>
      <c r="W390" s="520"/>
      <c r="X390" s="520"/>
      <c r="Y390" s="520"/>
      <c r="Z390" s="520"/>
      <c r="AA390" s="520"/>
      <c r="AB390" s="520"/>
      <c r="AC390" s="520"/>
      <c r="AD390" s="432"/>
      <c r="AE390" s="431"/>
      <c r="AF390" s="433"/>
      <c r="AG390" s="557" t="str">
        <f t="shared" si="151"/>
        <v/>
      </c>
      <c r="AH390" s="558" t="str">
        <f t="shared" si="152"/>
        <v/>
      </c>
      <c r="AI390" s="558" t="str">
        <f t="shared" si="153"/>
        <v/>
      </c>
      <c r="AJ390" s="558" t="str">
        <f t="shared" si="154"/>
        <v/>
      </c>
      <c r="AK390" s="558" t="str">
        <f t="shared" si="155"/>
        <v/>
      </c>
      <c r="AL390" s="558" t="str">
        <f t="shared" si="156"/>
        <v/>
      </c>
      <c r="AM390" s="558" t="str">
        <f t="shared" si="157"/>
        <v/>
      </c>
      <c r="AN390" s="558" t="str">
        <f t="shared" si="158"/>
        <v/>
      </c>
      <c r="AO390" s="557" t="str">
        <f t="shared" si="159"/>
        <v/>
      </c>
      <c r="AP390" s="557" t="str">
        <f t="shared" si="160"/>
        <v/>
      </c>
      <c r="AQ390" s="445"/>
      <c r="AR390" s="559" t="str">
        <f t="shared" si="161"/>
        <v/>
      </c>
      <c r="AS390" s="560" t="str">
        <f t="shared" si="175"/>
        <v/>
      </c>
      <c r="AT390" s="561" t="str">
        <f t="shared" si="162"/>
        <v/>
      </c>
      <c r="AU390" s="561" t="str">
        <f t="shared" si="163"/>
        <v/>
      </c>
      <c r="AV390" s="444"/>
      <c r="AW390" s="558" t="str">
        <f t="shared" si="168"/>
        <v/>
      </c>
      <c r="AX390" s="557" t="str">
        <f t="shared" si="169"/>
        <v/>
      </c>
      <c r="AY390" s="557" t="str">
        <f t="shared" si="170"/>
        <v/>
      </c>
      <c r="AZ390" s="444"/>
      <c r="BA390" s="562" t="str">
        <f t="shared" si="173"/>
        <v/>
      </c>
      <c r="BB390" s="445"/>
      <c r="BC390" s="563" t="str">
        <f t="shared" si="179"/>
        <v/>
      </c>
      <c r="BD390" s="563" t="str">
        <f t="shared" si="179"/>
        <v/>
      </c>
      <c r="BE390" s="563" t="str">
        <f t="shared" si="179"/>
        <v/>
      </c>
      <c r="BF390" s="563" t="str">
        <f t="shared" si="179"/>
        <v/>
      </c>
      <c r="BG390" s="563" t="str">
        <f t="shared" si="179"/>
        <v/>
      </c>
      <c r="BH390" s="563" t="str">
        <f t="shared" si="179"/>
        <v/>
      </c>
      <c r="BI390" s="563" t="str">
        <f t="shared" si="179"/>
        <v/>
      </c>
      <c r="BJ390" s="563" t="str">
        <f t="shared" si="179"/>
        <v/>
      </c>
      <c r="BK390" s="563" t="str">
        <f t="shared" si="179"/>
        <v/>
      </c>
      <c r="BL390" s="563" t="str">
        <f t="shared" si="179"/>
        <v/>
      </c>
      <c r="BM390" s="563" t="str">
        <f t="shared" si="179"/>
        <v/>
      </c>
      <c r="BN390" s="563" t="str">
        <f t="shared" si="171"/>
        <v/>
      </c>
      <c r="BO390" s="563" t="str">
        <f t="shared" si="171"/>
        <v/>
      </c>
      <c r="BP390" s="563" t="str">
        <f t="shared" si="171"/>
        <v/>
      </c>
      <c r="BQ390" s="563" t="str">
        <f t="shared" si="164"/>
        <v/>
      </c>
      <c r="BR390" s="563" t="str">
        <f t="shared" si="164"/>
        <v/>
      </c>
      <c r="BS390" s="563" t="str">
        <f t="shared" si="164"/>
        <v/>
      </c>
      <c r="BT390" s="563" t="str">
        <f t="shared" si="164"/>
        <v/>
      </c>
      <c r="BU390" s="563" t="str">
        <f t="shared" si="165"/>
        <v/>
      </c>
      <c r="BV390" s="563" t="str">
        <f t="shared" si="165"/>
        <v/>
      </c>
      <c r="BW390" s="563" t="str">
        <f t="shared" si="165"/>
        <v/>
      </c>
      <c r="BX390" s="563" t="str">
        <f t="shared" si="165"/>
        <v/>
      </c>
      <c r="BY390" s="563" t="str">
        <f t="shared" si="166"/>
        <v/>
      </c>
      <c r="BZ390" s="563" t="str">
        <f t="shared" si="166"/>
        <v/>
      </c>
      <c r="CA390" s="563" t="str">
        <f t="shared" si="166"/>
        <v/>
      </c>
      <c r="CB390" s="563" t="str">
        <f t="shared" si="166"/>
        <v/>
      </c>
      <c r="CC390" s="563" t="str">
        <f t="shared" si="167"/>
        <v/>
      </c>
      <c r="CD390" s="563" t="str">
        <f t="shared" si="167"/>
        <v/>
      </c>
      <c r="CE390" s="563" t="str">
        <f t="shared" si="167"/>
        <v/>
      </c>
      <c r="CF390" s="563" t="str">
        <f t="shared" si="167"/>
        <v/>
      </c>
      <c r="CG390" s="563" t="str">
        <f t="shared" si="179"/>
        <v/>
      </c>
      <c r="CH390" s="445"/>
      <c r="CI390" s="563" t="str">
        <f t="shared" si="177"/>
        <v/>
      </c>
      <c r="CJ390" s="563" t="str">
        <f t="shared" si="176"/>
        <v/>
      </c>
      <c r="CK390" s="563" t="str">
        <f t="shared" si="176"/>
        <v/>
      </c>
      <c r="CL390" s="563" t="str">
        <f t="shared" si="176"/>
        <v xml:space="preserve">
</v>
      </c>
      <c r="CM390" s="563" t="str">
        <f t="shared" si="176"/>
        <v xml:space="preserve">
</v>
      </c>
      <c r="CN390" s="563" t="str">
        <f t="shared" si="176"/>
        <v xml:space="preserve">
</v>
      </c>
      <c r="CO390" s="445"/>
      <c r="CP390" s="445"/>
      <c r="CQ390" s="445"/>
      <c r="CR390" s="445"/>
      <c r="CS390" s="445"/>
      <c r="CT390" s="445"/>
      <c r="CU390" s="445"/>
      <c r="CV390" s="445"/>
      <c r="CW390" s="445"/>
      <c r="CX390" s="445"/>
      <c r="CY390" s="445"/>
      <c r="CZ390" s="445"/>
      <c r="DA390" s="445"/>
      <c r="DB390" s="445"/>
      <c r="DC390" s="445"/>
      <c r="DD390" s="445"/>
      <c r="DE390" s="445"/>
      <c r="DF390" s="445"/>
      <c r="DG390" s="445"/>
      <c r="DH390" s="445"/>
      <c r="DI390" s="445"/>
      <c r="DJ390" s="445"/>
      <c r="DK390" s="445"/>
      <c r="DL390" s="445"/>
      <c r="DM390" s="445"/>
      <c r="DN390" s="445"/>
      <c r="DO390" s="445"/>
      <c r="DP390" s="445"/>
      <c r="DQ390" s="445"/>
      <c r="DR390" s="445"/>
      <c r="DS390" s="445"/>
      <c r="DT390" s="445"/>
      <c r="DU390" s="445"/>
      <c r="DV390" s="445"/>
      <c r="DW390" s="445"/>
      <c r="DX390" s="445"/>
      <c r="DY390" s="445"/>
      <c r="DZ390" s="445"/>
      <c r="EA390" s="445"/>
      <c r="EB390" s="445"/>
      <c r="EC390" s="445"/>
      <c r="ED390" s="445"/>
      <c r="EE390" s="445"/>
      <c r="EF390" s="445"/>
      <c r="EG390" s="445"/>
      <c r="EH390" s="445"/>
      <c r="EI390" s="445"/>
      <c r="EJ390" s="445"/>
      <c r="EK390" s="445"/>
      <c r="EL390" s="445"/>
      <c r="EM390" s="445"/>
      <c r="EN390" s="445"/>
      <c r="EO390" s="445"/>
      <c r="EP390" s="445"/>
      <c r="EQ390" s="445"/>
      <c r="ER390" s="445"/>
      <c r="ES390" s="445"/>
      <c r="ET390" s="445"/>
      <c r="EU390" s="445"/>
      <c r="EV390" s="445"/>
      <c r="EW390" s="445"/>
      <c r="EX390" s="445"/>
      <c r="EY390" s="445"/>
      <c r="EZ390" s="445"/>
      <c r="FA390" s="445"/>
      <c r="FB390" s="445"/>
    </row>
    <row r="391" spans="1:158" s="463" customFormat="1" ht="55.2" hidden="1" customHeight="1">
      <c r="A391" s="659"/>
      <c r="B391" s="520"/>
      <c r="C391" s="520"/>
      <c r="D391" s="519"/>
      <c r="E391" s="520"/>
      <c r="F391" s="520"/>
      <c r="G391" s="520"/>
      <c r="H391" s="520"/>
      <c r="I391" s="520"/>
      <c r="J391" s="520"/>
      <c r="K391" s="520"/>
      <c r="L391" s="520"/>
      <c r="M391" s="520"/>
      <c r="N391" s="520"/>
      <c r="O391" s="520"/>
      <c r="P391" s="520"/>
      <c r="Q391" s="520"/>
      <c r="R391" s="520"/>
      <c r="S391" s="520"/>
      <c r="T391" s="520"/>
      <c r="U391" s="520"/>
      <c r="V391" s="520"/>
      <c r="W391" s="520"/>
      <c r="X391" s="520"/>
      <c r="Y391" s="520"/>
      <c r="Z391" s="520"/>
      <c r="AA391" s="520"/>
      <c r="AB391" s="520"/>
      <c r="AC391" s="520"/>
      <c r="AD391" s="432"/>
      <c r="AE391" s="431"/>
      <c r="AF391" s="433"/>
      <c r="AG391" s="557" t="str">
        <f t="shared" si="151"/>
        <v/>
      </c>
      <c r="AH391" s="558" t="str">
        <f t="shared" si="152"/>
        <v/>
      </c>
      <c r="AI391" s="558" t="str">
        <f t="shared" si="153"/>
        <v/>
      </c>
      <c r="AJ391" s="558" t="str">
        <f t="shared" si="154"/>
        <v/>
      </c>
      <c r="AK391" s="558" t="str">
        <f t="shared" si="155"/>
        <v/>
      </c>
      <c r="AL391" s="558" t="str">
        <f t="shared" si="156"/>
        <v/>
      </c>
      <c r="AM391" s="558" t="str">
        <f t="shared" si="157"/>
        <v/>
      </c>
      <c r="AN391" s="558" t="str">
        <f t="shared" si="158"/>
        <v/>
      </c>
      <c r="AO391" s="557" t="str">
        <f t="shared" si="159"/>
        <v/>
      </c>
      <c r="AP391" s="557" t="str">
        <f t="shared" si="160"/>
        <v/>
      </c>
      <c r="AQ391" s="445"/>
      <c r="AR391" s="559" t="str">
        <f t="shared" si="161"/>
        <v/>
      </c>
      <c r="AS391" s="560" t="str">
        <f t="shared" si="175"/>
        <v/>
      </c>
      <c r="AT391" s="561" t="str">
        <f t="shared" si="162"/>
        <v/>
      </c>
      <c r="AU391" s="561" t="str">
        <f t="shared" si="163"/>
        <v/>
      </c>
      <c r="AV391" s="444"/>
      <c r="AW391" s="558" t="str">
        <f t="shared" si="168"/>
        <v/>
      </c>
      <c r="AX391" s="557" t="str">
        <f t="shared" si="169"/>
        <v/>
      </c>
      <c r="AY391" s="557" t="str">
        <f t="shared" si="170"/>
        <v/>
      </c>
      <c r="AZ391" s="444"/>
      <c r="BA391" s="562" t="str">
        <f t="shared" si="173"/>
        <v/>
      </c>
      <c r="BB391" s="445"/>
      <c r="BC391" s="563" t="str">
        <f t="shared" si="179"/>
        <v/>
      </c>
      <c r="BD391" s="563" t="str">
        <f t="shared" si="179"/>
        <v/>
      </c>
      <c r="BE391" s="563" t="str">
        <f t="shared" si="179"/>
        <v/>
      </c>
      <c r="BF391" s="563" t="str">
        <f t="shared" si="179"/>
        <v/>
      </c>
      <c r="BG391" s="563" t="str">
        <f t="shared" si="179"/>
        <v/>
      </c>
      <c r="BH391" s="563" t="str">
        <f t="shared" si="179"/>
        <v/>
      </c>
      <c r="BI391" s="563" t="str">
        <f t="shared" si="179"/>
        <v/>
      </c>
      <c r="BJ391" s="563" t="str">
        <f t="shared" si="179"/>
        <v/>
      </c>
      <c r="BK391" s="563" t="str">
        <f t="shared" si="179"/>
        <v/>
      </c>
      <c r="BL391" s="563" t="str">
        <f t="shared" si="179"/>
        <v/>
      </c>
      <c r="BM391" s="563" t="str">
        <f t="shared" si="179"/>
        <v/>
      </c>
      <c r="BN391" s="563" t="str">
        <f t="shared" si="171"/>
        <v/>
      </c>
      <c r="BO391" s="563" t="str">
        <f t="shared" si="171"/>
        <v/>
      </c>
      <c r="BP391" s="563" t="str">
        <f t="shared" si="171"/>
        <v/>
      </c>
      <c r="BQ391" s="563" t="str">
        <f t="shared" si="164"/>
        <v/>
      </c>
      <c r="BR391" s="563" t="str">
        <f t="shared" si="164"/>
        <v/>
      </c>
      <c r="BS391" s="563" t="str">
        <f t="shared" si="164"/>
        <v/>
      </c>
      <c r="BT391" s="563" t="str">
        <f t="shared" si="164"/>
        <v/>
      </c>
      <c r="BU391" s="563" t="str">
        <f t="shared" si="165"/>
        <v/>
      </c>
      <c r="BV391" s="563" t="str">
        <f t="shared" si="165"/>
        <v/>
      </c>
      <c r="BW391" s="563" t="str">
        <f t="shared" si="165"/>
        <v/>
      </c>
      <c r="BX391" s="563" t="str">
        <f t="shared" si="165"/>
        <v/>
      </c>
      <c r="BY391" s="563" t="str">
        <f t="shared" si="166"/>
        <v/>
      </c>
      <c r="BZ391" s="563" t="str">
        <f t="shared" si="166"/>
        <v/>
      </c>
      <c r="CA391" s="563" t="str">
        <f t="shared" si="166"/>
        <v/>
      </c>
      <c r="CB391" s="563" t="str">
        <f t="shared" si="166"/>
        <v/>
      </c>
      <c r="CC391" s="563" t="str">
        <f t="shared" si="167"/>
        <v/>
      </c>
      <c r="CD391" s="563" t="str">
        <f t="shared" si="167"/>
        <v/>
      </c>
      <c r="CE391" s="563" t="str">
        <f t="shared" si="167"/>
        <v/>
      </c>
      <c r="CF391" s="563" t="str">
        <f t="shared" si="167"/>
        <v/>
      </c>
      <c r="CG391" s="563" t="str">
        <f t="shared" si="179"/>
        <v/>
      </c>
      <c r="CH391" s="445"/>
      <c r="CI391" s="563" t="str">
        <f t="shared" si="177"/>
        <v/>
      </c>
      <c r="CJ391" s="563" t="str">
        <f t="shared" si="176"/>
        <v/>
      </c>
      <c r="CK391" s="563" t="str">
        <f t="shared" si="176"/>
        <v/>
      </c>
      <c r="CL391" s="563" t="str">
        <f t="shared" si="176"/>
        <v xml:space="preserve">
</v>
      </c>
      <c r="CM391" s="563" t="str">
        <f t="shared" si="176"/>
        <v xml:space="preserve">
</v>
      </c>
      <c r="CN391" s="563" t="str">
        <f t="shared" si="176"/>
        <v xml:space="preserve">
</v>
      </c>
      <c r="CO391" s="444"/>
      <c r="CP391" s="444"/>
      <c r="CQ391" s="444"/>
      <c r="CR391" s="444"/>
      <c r="CS391" s="444"/>
      <c r="CT391" s="444"/>
      <c r="CU391" s="444"/>
      <c r="CV391" s="444"/>
      <c r="CW391" s="444"/>
      <c r="CX391" s="444"/>
      <c r="CY391" s="444"/>
      <c r="CZ391" s="444"/>
      <c r="DA391" s="444"/>
      <c r="DB391" s="444"/>
      <c r="DC391" s="444"/>
      <c r="DD391" s="444"/>
      <c r="DE391" s="444"/>
      <c r="DF391" s="444"/>
      <c r="DG391" s="444"/>
      <c r="DH391" s="444"/>
      <c r="DI391" s="444"/>
      <c r="DJ391" s="444"/>
      <c r="DK391" s="444"/>
      <c r="DL391" s="444"/>
      <c r="DM391" s="444"/>
      <c r="DN391" s="444"/>
      <c r="DO391" s="444"/>
      <c r="DP391" s="444"/>
      <c r="DQ391" s="444"/>
      <c r="DR391" s="444"/>
      <c r="DS391" s="444"/>
      <c r="DT391" s="444"/>
      <c r="DU391" s="444"/>
      <c r="DV391" s="444"/>
      <c r="DW391" s="444"/>
      <c r="DX391" s="444"/>
      <c r="DY391" s="444"/>
      <c r="DZ391" s="444"/>
      <c r="EA391" s="444"/>
      <c r="EB391" s="444"/>
      <c r="EC391" s="444"/>
      <c r="ED391" s="444"/>
      <c r="EE391" s="444"/>
      <c r="EF391" s="444"/>
      <c r="EG391" s="444"/>
      <c r="EH391" s="444"/>
      <c r="EI391" s="444"/>
      <c r="EJ391" s="444"/>
      <c r="EK391" s="444"/>
      <c r="EL391" s="444"/>
      <c r="EM391" s="444"/>
      <c r="EN391" s="444"/>
      <c r="EO391" s="444"/>
      <c r="EP391" s="444"/>
      <c r="EQ391" s="444"/>
      <c r="ER391" s="444"/>
      <c r="ES391" s="444"/>
      <c r="ET391" s="444"/>
      <c r="EU391" s="444"/>
      <c r="EV391" s="444"/>
      <c r="EW391" s="444"/>
      <c r="EX391" s="444"/>
      <c r="EY391" s="444"/>
      <c r="EZ391" s="444"/>
      <c r="FA391" s="444"/>
      <c r="FB391" s="444"/>
    </row>
    <row r="392" spans="1:158" s="463" customFormat="1" ht="55.2" hidden="1" customHeight="1">
      <c r="A392" s="659"/>
      <c r="B392" s="520"/>
      <c r="C392" s="520"/>
      <c r="D392" s="519"/>
      <c r="E392" s="520"/>
      <c r="F392" s="520"/>
      <c r="G392" s="520"/>
      <c r="H392" s="520"/>
      <c r="I392" s="520"/>
      <c r="J392" s="520"/>
      <c r="K392" s="520"/>
      <c r="L392" s="520"/>
      <c r="M392" s="520"/>
      <c r="N392" s="520"/>
      <c r="O392" s="520"/>
      <c r="P392" s="520"/>
      <c r="Q392" s="520"/>
      <c r="R392" s="520"/>
      <c r="S392" s="520"/>
      <c r="T392" s="520"/>
      <c r="U392" s="520"/>
      <c r="V392" s="520"/>
      <c r="W392" s="520"/>
      <c r="X392" s="520"/>
      <c r="Y392" s="520"/>
      <c r="Z392" s="520"/>
      <c r="AA392" s="520"/>
      <c r="AB392" s="520"/>
      <c r="AC392" s="520"/>
      <c r="AD392" s="432"/>
      <c r="AE392" s="431"/>
      <c r="AF392" s="433"/>
      <c r="AG392" s="557" t="str">
        <f t="shared" si="151"/>
        <v/>
      </c>
      <c r="AH392" s="558" t="str">
        <f t="shared" si="152"/>
        <v/>
      </c>
      <c r="AI392" s="558" t="str">
        <f t="shared" si="153"/>
        <v/>
      </c>
      <c r="AJ392" s="558" t="str">
        <f t="shared" si="154"/>
        <v/>
      </c>
      <c r="AK392" s="558" t="str">
        <f t="shared" si="155"/>
        <v/>
      </c>
      <c r="AL392" s="558" t="str">
        <f t="shared" si="156"/>
        <v/>
      </c>
      <c r="AM392" s="558" t="str">
        <f t="shared" si="157"/>
        <v/>
      </c>
      <c r="AN392" s="558" t="str">
        <f t="shared" si="158"/>
        <v/>
      </c>
      <c r="AO392" s="557" t="str">
        <f t="shared" si="159"/>
        <v/>
      </c>
      <c r="AP392" s="557" t="str">
        <f t="shared" si="160"/>
        <v/>
      </c>
      <c r="AQ392" s="445"/>
      <c r="AR392" s="559" t="str">
        <f t="shared" si="161"/>
        <v/>
      </c>
      <c r="AS392" s="560" t="str">
        <f t="shared" si="175"/>
        <v/>
      </c>
      <c r="AT392" s="561" t="str">
        <f t="shared" si="162"/>
        <v/>
      </c>
      <c r="AU392" s="561" t="str">
        <f t="shared" si="163"/>
        <v/>
      </c>
      <c r="AV392" s="444"/>
      <c r="AW392" s="558" t="str">
        <f t="shared" si="168"/>
        <v/>
      </c>
      <c r="AX392" s="557" t="str">
        <f t="shared" si="169"/>
        <v/>
      </c>
      <c r="AY392" s="557" t="str">
        <f t="shared" si="170"/>
        <v/>
      </c>
      <c r="AZ392" s="444"/>
      <c r="BA392" s="562" t="str">
        <f t="shared" si="173"/>
        <v/>
      </c>
      <c r="BB392" s="445"/>
      <c r="BC392" s="563" t="str">
        <f t="shared" si="179"/>
        <v/>
      </c>
      <c r="BD392" s="563" t="str">
        <f t="shared" si="179"/>
        <v/>
      </c>
      <c r="BE392" s="563" t="str">
        <f t="shared" si="179"/>
        <v/>
      </c>
      <c r="BF392" s="563" t="str">
        <f t="shared" si="179"/>
        <v/>
      </c>
      <c r="BG392" s="563" t="str">
        <f t="shared" si="179"/>
        <v/>
      </c>
      <c r="BH392" s="563" t="str">
        <f t="shared" si="179"/>
        <v/>
      </c>
      <c r="BI392" s="563" t="str">
        <f t="shared" si="179"/>
        <v/>
      </c>
      <c r="BJ392" s="563" t="str">
        <f t="shared" si="179"/>
        <v/>
      </c>
      <c r="BK392" s="563" t="str">
        <f t="shared" si="179"/>
        <v/>
      </c>
      <c r="BL392" s="563" t="str">
        <f t="shared" si="179"/>
        <v/>
      </c>
      <c r="BM392" s="563" t="str">
        <f t="shared" si="179"/>
        <v/>
      </c>
      <c r="BN392" s="563" t="str">
        <f t="shared" si="171"/>
        <v/>
      </c>
      <c r="BO392" s="563" t="str">
        <f t="shared" si="171"/>
        <v/>
      </c>
      <c r="BP392" s="563" t="str">
        <f t="shared" si="171"/>
        <v/>
      </c>
      <c r="BQ392" s="563" t="str">
        <f t="shared" si="164"/>
        <v/>
      </c>
      <c r="BR392" s="563" t="str">
        <f t="shared" si="164"/>
        <v/>
      </c>
      <c r="BS392" s="563" t="str">
        <f t="shared" si="164"/>
        <v/>
      </c>
      <c r="BT392" s="563" t="str">
        <f t="shared" si="164"/>
        <v/>
      </c>
      <c r="BU392" s="563" t="str">
        <f t="shared" si="165"/>
        <v/>
      </c>
      <c r="BV392" s="563" t="str">
        <f t="shared" si="165"/>
        <v/>
      </c>
      <c r="BW392" s="563" t="str">
        <f t="shared" si="165"/>
        <v/>
      </c>
      <c r="BX392" s="563" t="str">
        <f t="shared" si="165"/>
        <v/>
      </c>
      <c r="BY392" s="563" t="str">
        <f t="shared" si="166"/>
        <v/>
      </c>
      <c r="BZ392" s="563" t="str">
        <f t="shared" si="166"/>
        <v/>
      </c>
      <c r="CA392" s="563" t="str">
        <f t="shared" si="166"/>
        <v/>
      </c>
      <c r="CB392" s="563" t="str">
        <f t="shared" si="166"/>
        <v/>
      </c>
      <c r="CC392" s="563" t="str">
        <f t="shared" si="167"/>
        <v/>
      </c>
      <c r="CD392" s="563" t="str">
        <f t="shared" si="167"/>
        <v/>
      </c>
      <c r="CE392" s="563" t="str">
        <f t="shared" si="167"/>
        <v/>
      </c>
      <c r="CF392" s="563" t="str">
        <f t="shared" ref="CF392:CF455" si="180">IF(CF$10=$BA392,IF($AB392="","","Complaint: "&amp;$AB392)&amp;CHAR(10)&amp;IF($AC392="","","Action Taken: "&amp;$AC392),"")</f>
        <v/>
      </c>
      <c r="CG392" s="563" t="str">
        <f t="shared" si="179"/>
        <v/>
      </c>
      <c r="CH392" s="445"/>
      <c r="CI392" s="563" t="str">
        <f t="shared" si="177"/>
        <v/>
      </c>
      <c r="CJ392" s="563" t="str">
        <f t="shared" si="176"/>
        <v/>
      </c>
      <c r="CK392" s="563" t="str">
        <f t="shared" si="176"/>
        <v/>
      </c>
      <c r="CL392" s="563" t="str">
        <f t="shared" si="176"/>
        <v xml:space="preserve">
</v>
      </c>
      <c r="CM392" s="563" t="str">
        <f t="shared" si="176"/>
        <v xml:space="preserve">
</v>
      </c>
      <c r="CN392" s="563" t="str">
        <f t="shared" si="176"/>
        <v xml:space="preserve">
</v>
      </c>
      <c r="CO392" s="444"/>
      <c r="CP392" s="444"/>
      <c r="CQ392" s="444"/>
      <c r="CR392" s="444"/>
      <c r="CS392" s="444"/>
      <c r="CT392" s="444"/>
      <c r="CU392" s="444"/>
      <c r="CV392" s="444"/>
      <c r="CW392" s="444"/>
      <c r="CX392" s="444"/>
      <c r="CY392" s="444"/>
      <c r="CZ392" s="444"/>
      <c r="DA392" s="444"/>
      <c r="DB392" s="444"/>
      <c r="DC392" s="444"/>
      <c r="DD392" s="444"/>
      <c r="DE392" s="444"/>
      <c r="DF392" s="444"/>
      <c r="DG392" s="444"/>
      <c r="DH392" s="444"/>
      <c r="DI392" s="444"/>
      <c r="DJ392" s="444"/>
      <c r="DK392" s="444"/>
      <c r="DL392" s="444"/>
      <c r="DM392" s="444"/>
      <c r="DN392" s="444"/>
      <c r="DO392" s="444"/>
      <c r="DP392" s="444"/>
      <c r="DQ392" s="444"/>
      <c r="DR392" s="444"/>
      <c r="DS392" s="444"/>
      <c r="DT392" s="444"/>
      <c r="DU392" s="444"/>
      <c r="DV392" s="444"/>
      <c r="DW392" s="444"/>
      <c r="DX392" s="444"/>
      <c r="DY392" s="444"/>
      <c r="DZ392" s="444"/>
      <c r="EA392" s="444"/>
      <c r="EB392" s="444"/>
      <c r="EC392" s="444"/>
      <c r="ED392" s="444"/>
      <c r="EE392" s="444"/>
      <c r="EF392" s="444"/>
      <c r="EG392" s="444"/>
      <c r="EH392" s="444"/>
      <c r="EI392" s="444"/>
      <c r="EJ392" s="444"/>
      <c r="EK392" s="444"/>
      <c r="EL392" s="444"/>
      <c r="EM392" s="444"/>
      <c r="EN392" s="444"/>
      <c r="EO392" s="444"/>
      <c r="EP392" s="444"/>
      <c r="EQ392" s="444"/>
      <c r="ER392" s="444"/>
      <c r="ES392" s="444"/>
      <c r="ET392" s="444"/>
      <c r="EU392" s="444"/>
      <c r="EV392" s="444"/>
      <c r="EW392" s="444"/>
      <c r="EX392" s="444"/>
      <c r="EY392" s="444"/>
      <c r="EZ392" s="444"/>
      <c r="FA392" s="444"/>
      <c r="FB392" s="444"/>
    </row>
    <row r="393" spans="1:158" s="434" customFormat="1" ht="55.2" hidden="1" customHeight="1">
      <c r="A393" s="659"/>
      <c r="B393" s="520"/>
      <c r="C393" s="520"/>
      <c r="D393" s="519"/>
      <c r="E393" s="520"/>
      <c r="F393" s="520"/>
      <c r="G393" s="520"/>
      <c r="H393" s="520"/>
      <c r="I393" s="520"/>
      <c r="J393" s="520"/>
      <c r="K393" s="520"/>
      <c r="L393" s="520"/>
      <c r="M393" s="520"/>
      <c r="N393" s="520"/>
      <c r="O393" s="520"/>
      <c r="P393" s="520"/>
      <c r="Q393" s="520"/>
      <c r="R393" s="520"/>
      <c r="S393" s="520"/>
      <c r="T393" s="520"/>
      <c r="U393" s="520"/>
      <c r="V393" s="520"/>
      <c r="W393" s="520"/>
      <c r="X393" s="520"/>
      <c r="Y393" s="520"/>
      <c r="Z393" s="520"/>
      <c r="AA393" s="520"/>
      <c r="AB393" s="520"/>
      <c r="AC393" s="520"/>
      <c r="AD393" s="432"/>
      <c r="AE393" s="431"/>
      <c r="AF393" s="433"/>
      <c r="AG393" s="557" t="str">
        <f t="shared" ref="AG393:AG456" si="181">IF(S393="","",IF(S393="N/A","N/A",VALUE(S393)))</f>
        <v/>
      </c>
      <c r="AH393" s="558" t="str">
        <f t="shared" ref="AH393:AH456" si="182">IF(T393="","",IF(T393="N/A","N/A",VALUE(T393)))</f>
        <v/>
      </c>
      <c r="AI393" s="558" t="str">
        <f t="shared" ref="AI393:AI456" si="183">IF(U393="","",IF(U393="N/A","N/A",VALUE(U393)))</f>
        <v/>
      </c>
      <c r="AJ393" s="558" t="str">
        <f t="shared" ref="AJ393:AJ456" si="184">IF(V393="","",IF(V393="N/A","N/A",VALUE(V393)))</f>
        <v/>
      </c>
      <c r="AK393" s="558" t="str">
        <f t="shared" ref="AK393:AK456" si="185">IF(W393="","",IF(W393="N/A","N/A",VALUE(W393)))</f>
        <v/>
      </c>
      <c r="AL393" s="558" t="str">
        <f t="shared" ref="AL393:AL456" si="186">IF(X393="","",IF(X393="N/A","N/A",VALUE(X393)))</f>
        <v/>
      </c>
      <c r="AM393" s="558" t="str">
        <f t="shared" ref="AM393:AM456" si="187">IF(Y393="","",IF(Y393="N/A","N/A",VALUE(Y393)))</f>
        <v/>
      </c>
      <c r="AN393" s="558" t="str">
        <f t="shared" ref="AN393:AN456" si="188">IF(Z393="","",IF(Z393="N/A","N/A",VALUE(Z393)))</f>
        <v/>
      </c>
      <c r="AO393" s="557" t="str">
        <f t="shared" ref="AO393:AO456" si="189">IF(AA393="","",IF(AA393="N/A","N/A",VALUE(AA393)))</f>
        <v/>
      </c>
      <c r="AP393" s="557" t="str">
        <f t="shared" ref="AP393:AP456" si="190">IF(F393="","",IF(F393="Did not specify","Did not specify",VALUE(F393)))</f>
        <v/>
      </c>
      <c r="AQ393" s="445"/>
      <c r="AR393" s="559" t="str">
        <f t="shared" ref="AR393:AR456" si="191">IF(K393="","",K393&amp;"-"&amp;E393)</f>
        <v/>
      </c>
      <c r="AS393" s="560" t="str">
        <f t="shared" si="175"/>
        <v/>
      </c>
      <c r="AT393" s="561" t="str">
        <f t="shared" ref="AT393:AT456" si="192">IF(K393="","",K393&amp;"-"&amp;G393)</f>
        <v/>
      </c>
      <c r="AU393" s="561" t="str">
        <f t="shared" ref="AU393:AU456" si="193">IF(K393="","",K393&amp;"-"&amp;L393)</f>
        <v/>
      </c>
      <c r="AV393" s="444"/>
      <c r="AW393" s="558" t="str">
        <f t="shared" si="168"/>
        <v/>
      </c>
      <c r="AX393" s="557" t="str">
        <f t="shared" si="169"/>
        <v/>
      </c>
      <c r="AY393" s="557" t="str">
        <f t="shared" si="170"/>
        <v/>
      </c>
      <c r="AZ393" s="444"/>
      <c r="BA393" s="562" t="str">
        <f t="shared" si="173"/>
        <v/>
      </c>
      <c r="BB393" s="445"/>
      <c r="BC393" s="563" t="str">
        <f t="shared" si="179"/>
        <v/>
      </c>
      <c r="BD393" s="563" t="str">
        <f t="shared" si="179"/>
        <v/>
      </c>
      <c r="BE393" s="563" t="str">
        <f t="shared" si="179"/>
        <v/>
      </c>
      <c r="BF393" s="563" t="str">
        <f t="shared" si="179"/>
        <v/>
      </c>
      <c r="BG393" s="563" t="str">
        <f t="shared" si="179"/>
        <v/>
      </c>
      <c r="BH393" s="563" t="str">
        <f t="shared" si="179"/>
        <v/>
      </c>
      <c r="BI393" s="563" t="str">
        <f t="shared" si="179"/>
        <v/>
      </c>
      <c r="BJ393" s="563" t="str">
        <f t="shared" si="179"/>
        <v/>
      </c>
      <c r="BK393" s="563" t="str">
        <f t="shared" si="179"/>
        <v/>
      </c>
      <c r="BL393" s="563" t="str">
        <f t="shared" si="179"/>
        <v/>
      </c>
      <c r="BM393" s="563" t="str">
        <f t="shared" si="179"/>
        <v/>
      </c>
      <c r="BN393" s="563" t="str">
        <f t="shared" si="171"/>
        <v/>
      </c>
      <c r="BO393" s="563" t="str">
        <f t="shared" si="171"/>
        <v/>
      </c>
      <c r="BP393" s="563" t="str">
        <f t="shared" si="171"/>
        <v/>
      </c>
      <c r="BQ393" s="563" t="str">
        <f t="shared" si="171"/>
        <v/>
      </c>
      <c r="BR393" s="563" t="str">
        <f t="shared" si="171"/>
        <v/>
      </c>
      <c r="BS393" s="563" t="str">
        <f t="shared" si="171"/>
        <v/>
      </c>
      <c r="BT393" s="563" t="str">
        <f t="shared" si="171"/>
        <v/>
      </c>
      <c r="BU393" s="563" t="str">
        <f t="shared" si="171"/>
        <v/>
      </c>
      <c r="BV393" s="563" t="str">
        <f t="shared" si="171"/>
        <v/>
      </c>
      <c r="BW393" s="563" t="str">
        <f t="shared" si="171"/>
        <v/>
      </c>
      <c r="BX393" s="563" t="str">
        <f t="shared" si="171"/>
        <v/>
      </c>
      <c r="BY393" s="563" t="str">
        <f t="shared" si="171"/>
        <v/>
      </c>
      <c r="BZ393" s="563" t="str">
        <f t="shared" si="171"/>
        <v/>
      </c>
      <c r="CA393" s="563" t="str">
        <f t="shared" si="171"/>
        <v/>
      </c>
      <c r="CB393" s="563" t="str">
        <f t="shared" si="171"/>
        <v/>
      </c>
      <c r="CC393" s="563" t="str">
        <f t="shared" si="171"/>
        <v/>
      </c>
      <c r="CD393" s="563" t="str">
        <f t="shared" ref="CD393:CF456" si="194">IF(CD$10=$BA393,IF($AB393="","","Complaint: "&amp;$AB393)&amp;CHAR(10)&amp;IF($AC393="","","Action Taken: "&amp;$AC393),"")</f>
        <v/>
      </c>
      <c r="CE393" s="563" t="str">
        <f t="shared" si="194"/>
        <v/>
      </c>
      <c r="CF393" s="563" t="str">
        <f t="shared" si="180"/>
        <v/>
      </c>
      <c r="CG393" s="563" t="str">
        <f t="shared" si="179"/>
        <v/>
      </c>
      <c r="CH393" s="445"/>
      <c r="CI393" s="563" t="str">
        <f t="shared" si="177"/>
        <v/>
      </c>
      <c r="CJ393" s="563" t="str">
        <f t="shared" si="176"/>
        <v/>
      </c>
      <c r="CK393" s="563" t="str">
        <f t="shared" si="176"/>
        <v/>
      </c>
      <c r="CL393" s="563" t="str">
        <f t="shared" si="176"/>
        <v xml:space="preserve">
</v>
      </c>
      <c r="CM393" s="563" t="str">
        <f t="shared" si="176"/>
        <v xml:space="preserve">
</v>
      </c>
      <c r="CN393" s="563" t="str">
        <f t="shared" si="176"/>
        <v xml:space="preserve">
</v>
      </c>
      <c r="CO393" s="445"/>
      <c r="CP393" s="445"/>
      <c r="CQ393" s="445"/>
      <c r="CR393" s="445"/>
      <c r="CS393" s="445"/>
      <c r="CT393" s="445"/>
      <c r="CU393" s="445"/>
      <c r="CV393" s="445"/>
      <c r="CW393" s="445"/>
      <c r="CX393" s="445"/>
      <c r="CY393" s="445"/>
      <c r="CZ393" s="445"/>
      <c r="DA393" s="445"/>
      <c r="DB393" s="445"/>
      <c r="DC393" s="445"/>
      <c r="DD393" s="445"/>
      <c r="DE393" s="445"/>
      <c r="DF393" s="445"/>
      <c r="DG393" s="445"/>
      <c r="DH393" s="445"/>
      <c r="DI393" s="445"/>
      <c r="DJ393" s="445"/>
      <c r="DK393" s="445"/>
      <c r="DL393" s="445"/>
      <c r="DM393" s="445"/>
      <c r="DN393" s="445"/>
      <c r="DO393" s="445"/>
      <c r="DP393" s="445"/>
      <c r="DQ393" s="445"/>
      <c r="DR393" s="445"/>
      <c r="DS393" s="445"/>
      <c r="DT393" s="445"/>
      <c r="DU393" s="445"/>
      <c r="DV393" s="445"/>
      <c r="DW393" s="445"/>
      <c r="DX393" s="445"/>
      <c r="DY393" s="445"/>
      <c r="DZ393" s="445"/>
      <c r="EA393" s="445"/>
      <c r="EB393" s="445"/>
      <c r="EC393" s="445"/>
      <c r="ED393" s="445"/>
      <c r="EE393" s="445"/>
      <c r="EF393" s="445"/>
      <c r="EG393" s="445"/>
      <c r="EH393" s="445"/>
      <c r="EI393" s="445"/>
      <c r="EJ393" s="445"/>
      <c r="EK393" s="445"/>
      <c r="EL393" s="445"/>
      <c r="EM393" s="445"/>
      <c r="EN393" s="445"/>
      <c r="EO393" s="445"/>
      <c r="EP393" s="445"/>
      <c r="EQ393" s="445"/>
      <c r="ER393" s="445"/>
      <c r="ES393" s="445"/>
      <c r="ET393" s="445"/>
      <c r="EU393" s="445"/>
      <c r="EV393" s="445"/>
      <c r="EW393" s="445"/>
      <c r="EX393" s="445"/>
      <c r="EY393" s="445"/>
      <c r="EZ393" s="445"/>
      <c r="FA393" s="445"/>
      <c r="FB393" s="445"/>
    </row>
    <row r="394" spans="1:158" s="434" customFormat="1" ht="55.2" hidden="1" customHeight="1">
      <c r="A394" s="659"/>
      <c r="B394" s="520"/>
      <c r="C394" s="520"/>
      <c r="D394" s="519"/>
      <c r="E394" s="520"/>
      <c r="F394" s="520"/>
      <c r="G394" s="520"/>
      <c r="H394" s="520"/>
      <c r="I394" s="520"/>
      <c r="J394" s="520"/>
      <c r="K394" s="520"/>
      <c r="L394" s="520"/>
      <c r="M394" s="520"/>
      <c r="N394" s="520"/>
      <c r="O394" s="520"/>
      <c r="P394" s="520"/>
      <c r="Q394" s="520"/>
      <c r="R394" s="520"/>
      <c r="S394" s="520"/>
      <c r="T394" s="520"/>
      <c r="U394" s="520"/>
      <c r="V394" s="520"/>
      <c r="W394" s="520"/>
      <c r="X394" s="520"/>
      <c r="Y394" s="520"/>
      <c r="Z394" s="520"/>
      <c r="AA394" s="520"/>
      <c r="AB394" s="520"/>
      <c r="AC394" s="520"/>
      <c r="AD394" s="432"/>
      <c r="AE394" s="431"/>
      <c r="AF394" s="433"/>
      <c r="AG394" s="557" t="str">
        <f t="shared" si="181"/>
        <v/>
      </c>
      <c r="AH394" s="558" t="str">
        <f t="shared" si="182"/>
        <v/>
      </c>
      <c r="AI394" s="558" t="str">
        <f t="shared" si="183"/>
        <v/>
      </c>
      <c r="AJ394" s="558" t="str">
        <f t="shared" si="184"/>
        <v/>
      </c>
      <c r="AK394" s="558" t="str">
        <f t="shared" si="185"/>
        <v/>
      </c>
      <c r="AL394" s="558" t="str">
        <f t="shared" si="186"/>
        <v/>
      </c>
      <c r="AM394" s="558" t="str">
        <f t="shared" si="187"/>
        <v/>
      </c>
      <c r="AN394" s="558" t="str">
        <f t="shared" si="188"/>
        <v/>
      </c>
      <c r="AO394" s="557" t="str">
        <f t="shared" si="189"/>
        <v/>
      </c>
      <c r="AP394" s="557" t="str">
        <f t="shared" si="190"/>
        <v/>
      </c>
      <c r="AQ394" s="445"/>
      <c r="AR394" s="559" t="str">
        <f t="shared" si="191"/>
        <v/>
      </c>
      <c r="AS394" s="560" t="str">
        <f t="shared" si="175"/>
        <v/>
      </c>
      <c r="AT394" s="561" t="str">
        <f t="shared" si="192"/>
        <v/>
      </c>
      <c r="AU394" s="561" t="str">
        <f t="shared" si="193"/>
        <v/>
      </c>
      <c r="AV394" s="444"/>
      <c r="AW394" s="558" t="str">
        <f t="shared" ref="AW394:AW457" si="195">IF(P394="","",IF(P394="4- N/A","4- N/A",VALUE(P394)))</f>
        <v/>
      </c>
      <c r="AX394" s="557" t="str">
        <f t="shared" ref="AX394:AX457" si="196">IF(Q394="","",IF(Q394="5- N/A","5- N/A",VALUE(Q394)))</f>
        <v/>
      </c>
      <c r="AY394" s="557" t="str">
        <f t="shared" ref="AY394:AY457" si="197">IF(R394="","",IF(R394="4- N/A","4- N/A",VALUE(R394)))</f>
        <v/>
      </c>
      <c r="AZ394" s="444"/>
      <c r="BA394" s="562" t="str">
        <f t="shared" si="173"/>
        <v/>
      </c>
      <c r="BB394" s="445"/>
      <c r="BC394" s="563" t="str">
        <f t="shared" si="179"/>
        <v/>
      </c>
      <c r="BD394" s="563" t="str">
        <f t="shared" si="179"/>
        <v/>
      </c>
      <c r="BE394" s="563" t="str">
        <f t="shared" si="179"/>
        <v/>
      </c>
      <c r="BF394" s="563" t="str">
        <f t="shared" si="179"/>
        <v/>
      </c>
      <c r="BG394" s="563" t="str">
        <f t="shared" si="179"/>
        <v/>
      </c>
      <c r="BH394" s="563" t="str">
        <f t="shared" si="179"/>
        <v/>
      </c>
      <c r="BI394" s="563" t="str">
        <f t="shared" si="179"/>
        <v/>
      </c>
      <c r="BJ394" s="563" t="str">
        <f t="shared" si="179"/>
        <v/>
      </c>
      <c r="BK394" s="563" t="str">
        <f t="shared" si="179"/>
        <v/>
      </c>
      <c r="BL394" s="563" t="str">
        <f t="shared" si="179"/>
        <v/>
      </c>
      <c r="BM394" s="563" t="str">
        <f t="shared" si="179"/>
        <v/>
      </c>
      <c r="BN394" s="563" t="str">
        <f t="shared" ref="BN394:BQ457" si="198">IF(BN$10=$BA394,IF($AB394="","","Complaint: "&amp;$AB394)&amp;CHAR(10)&amp;IF($AC394="","","Action Taken: "&amp;$AC394),"")</f>
        <v/>
      </c>
      <c r="BO394" s="563" t="str">
        <f t="shared" si="198"/>
        <v/>
      </c>
      <c r="BP394" s="563" t="str">
        <f t="shared" si="198"/>
        <v/>
      </c>
      <c r="BQ394" s="563" t="str">
        <f t="shared" si="198"/>
        <v/>
      </c>
      <c r="BR394" s="563" t="str">
        <f t="shared" ref="BR394:BU457" si="199">IF(BR$10=$BA394,IF($AB394="","","Complaint: "&amp;$AB394)&amp;CHAR(10)&amp;IF($AC394="","","Action Taken: "&amp;$AC394),"")</f>
        <v/>
      </c>
      <c r="BS394" s="563" t="str">
        <f t="shared" si="199"/>
        <v/>
      </c>
      <c r="BT394" s="563" t="str">
        <f t="shared" si="199"/>
        <v/>
      </c>
      <c r="BU394" s="563" t="str">
        <f t="shared" si="199"/>
        <v/>
      </c>
      <c r="BV394" s="563" t="str">
        <f t="shared" ref="BV394:BY457" si="200">IF(BV$10=$BA394,IF($AB394="","","Complaint: "&amp;$AB394)&amp;CHAR(10)&amp;IF($AC394="","","Action Taken: "&amp;$AC394),"")</f>
        <v/>
      </c>
      <c r="BW394" s="563" t="str">
        <f t="shared" si="200"/>
        <v/>
      </c>
      <c r="BX394" s="563" t="str">
        <f t="shared" si="200"/>
        <v/>
      </c>
      <c r="BY394" s="563" t="str">
        <f t="shared" si="200"/>
        <v/>
      </c>
      <c r="BZ394" s="563" t="str">
        <f t="shared" ref="BZ394:CC457" si="201">IF(BZ$10=$BA394,IF($AB394="","","Complaint: "&amp;$AB394)&amp;CHAR(10)&amp;IF($AC394="","","Action Taken: "&amp;$AC394),"")</f>
        <v/>
      </c>
      <c r="CA394" s="563" t="str">
        <f t="shared" si="201"/>
        <v/>
      </c>
      <c r="CB394" s="563" t="str">
        <f t="shared" si="201"/>
        <v/>
      </c>
      <c r="CC394" s="563" t="str">
        <f t="shared" si="201"/>
        <v/>
      </c>
      <c r="CD394" s="563" t="str">
        <f t="shared" si="194"/>
        <v/>
      </c>
      <c r="CE394" s="563" t="str">
        <f t="shared" si="194"/>
        <v/>
      </c>
      <c r="CF394" s="563" t="str">
        <f t="shared" si="180"/>
        <v/>
      </c>
      <c r="CG394" s="563" t="str">
        <f t="shared" si="179"/>
        <v/>
      </c>
      <c r="CH394" s="445"/>
      <c r="CI394" s="563" t="str">
        <f t="shared" si="177"/>
        <v/>
      </c>
      <c r="CJ394" s="563" t="str">
        <f t="shared" si="176"/>
        <v/>
      </c>
      <c r="CK394" s="563" t="str">
        <f t="shared" si="176"/>
        <v/>
      </c>
      <c r="CL394" s="563" t="str">
        <f t="shared" si="176"/>
        <v xml:space="preserve">
</v>
      </c>
      <c r="CM394" s="563" t="str">
        <f t="shared" si="176"/>
        <v xml:space="preserve">
</v>
      </c>
      <c r="CN394" s="563" t="str">
        <f t="shared" si="176"/>
        <v xml:space="preserve">
</v>
      </c>
      <c r="CO394" s="445"/>
      <c r="CP394" s="445"/>
      <c r="CQ394" s="445"/>
      <c r="CR394" s="445"/>
      <c r="CS394" s="445"/>
      <c r="CT394" s="445"/>
      <c r="CU394" s="445"/>
      <c r="CV394" s="445"/>
      <c r="CW394" s="445"/>
      <c r="CX394" s="445"/>
      <c r="CY394" s="445"/>
      <c r="CZ394" s="445"/>
      <c r="DA394" s="445"/>
      <c r="DB394" s="445"/>
      <c r="DC394" s="445"/>
      <c r="DD394" s="445"/>
      <c r="DE394" s="445"/>
      <c r="DF394" s="445"/>
      <c r="DG394" s="445"/>
      <c r="DH394" s="445"/>
      <c r="DI394" s="445"/>
      <c r="DJ394" s="445"/>
      <c r="DK394" s="445"/>
      <c r="DL394" s="445"/>
      <c r="DM394" s="445"/>
      <c r="DN394" s="445"/>
      <c r="DO394" s="445"/>
      <c r="DP394" s="445"/>
      <c r="DQ394" s="445"/>
      <c r="DR394" s="445"/>
      <c r="DS394" s="445"/>
      <c r="DT394" s="445"/>
      <c r="DU394" s="445"/>
      <c r="DV394" s="445"/>
      <c r="DW394" s="445"/>
      <c r="DX394" s="445"/>
      <c r="DY394" s="445"/>
      <c r="DZ394" s="445"/>
      <c r="EA394" s="445"/>
      <c r="EB394" s="445"/>
      <c r="EC394" s="445"/>
      <c r="ED394" s="445"/>
      <c r="EE394" s="445"/>
      <c r="EF394" s="445"/>
      <c r="EG394" s="445"/>
      <c r="EH394" s="445"/>
      <c r="EI394" s="445"/>
      <c r="EJ394" s="445"/>
      <c r="EK394" s="445"/>
      <c r="EL394" s="445"/>
      <c r="EM394" s="445"/>
      <c r="EN394" s="445"/>
      <c r="EO394" s="445"/>
      <c r="EP394" s="445"/>
      <c r="EQ394" s="445"/>
      <c r="ER394" s="445"/>
      <c r="ES394" s="445"/>
      <c r="ET394" s="445"/>
      <c r="EU394" s="445"/>
      <c r="EV394" s="445"/>
      <c r="EW394" s="445"/>
      <c r="EX394" s="445"/>
      <c r="EY394" s="445"/>
      <c r="EZ394" s="445"/>
      <c r="FA394" s="445"/>
      <c r="FB394" s="445"/>
    </row>
    <row r="395" spans="1:158" s="434" customFormat="1" ht="55.2" hidden="1" customHeight="1">
      <c r="A395" s="659"/>
      <c r="B395" s="520"/>
      <c r="C395" s="520"/>
      <c r="D395" s="519"/>
      <c r="E395" s="520"/>
      <c r="F395" s="520"/>
      <c r="G395" s="520"/>
      <c r="H395" s="520"/>
      <c r="I395" s="520"/>
      <c r="J395" s="520"/>
      <c r="K395" s="520"/>
      <c r="L395" s="520"/>
      <c r="M395" s="520"/>
      <c r="N395" s="520"/>
      <c r="O395" s="520"/>
      <c r="P395" s="520"/>
      <c r="Q395" s="520"/>
      <c r="R395" s="520"/>
      <c r="S395" s="520"/>
      <c r="T395" s="520"/>
      <c r="U395" s="520"/>
      <c r="V395" s="520"/>
      <c r="W395" s="520"/>
      <c r="X395" s="520"/>
      <c r="Y395" s="520"/>
      <c r="Z395" s="520"/>
      <c r="AA395" s="520"/>
      <c r="AB395" s="520"/>
      <c r="AC395" s="520"/>
      <c r="AD395" s="432"/>
      <c r="AE395" s="431"/>
      <c r="AF395" s="433"/>
      <c r="AG395" s="557" t="str">
        <f t="shared" si="181"/>
        <v/>
      </c>
      <c r="AH395" s="558" t="str">
        <f t="shared" si="182"/>
        <v/>
      </c>
      <c r="AI395" s="558" t="str">
        <f t="shared" si="183"/>
        <v/>
      </c>
      <c r="AJ395" s="558" t="str">
        <f t="shared" si="184"/>
        <v/>
      </c>
      <c r="AK395" s="558" t="str">
        <f t="shared" si="185"/>
        <v/>
      </c>
      <c r="AL395" s="558" t="str">
        <f t="shared" si="186"/>
        <v/>
      </c>
      <c r="AM395" s="558" t="str">
        <f t="shared" si="187"/>
        <v/>
      </c>
      <c r="AN395" s="558" t="str">
        <f t="shared" si="188"/>
        <v/>
      </c>
      <c r="AO395" s="557" t="str">
        <f t="shared" si="189"/>
        <v/>
      </c>
      <c r="AP395" s="557" t="str">
        <f t="shared" si="190"/>
        <v/>
      </c>
      <c r="AQ395" s="445"/>
      <c r="AR395" s="559" t="str">
        <f t="shared" si="191"/>
        <v/>
      </c>
      <c r="AS395" s="560" t="str">
        <f t="shared" si="175"/>
        <v/>
      </c>
      <c r="AT395" s="561" t="str">
        <f t="shared" si="192"/>
        <v/>
      </c>
      <c r="AU395" s="561" t="str">
        <f t="shared" si="193"/>
        <v/>
      </c>
      <c r="AV395" s="444"/>
      <c r="AW395" s="558" t="str">
        <f t="shared" si="195"/>
        <v/>
      </c>
      <c r="AX395" s="557" t="str">
        <f t="shared" si="196"/>
        <v/>
      </c>
      <c r="AY395" s="557" t="str">
        <f t="shared" si="197"/>
        <v/>
      </c>
      <c r="AZ395" s="444"/>
      <c r="BA395" s="562" t="str">
        <f t="shared" si="173"/>
        <v/>
      </c>
      <c r="BB395" s="445"/>
      <c r="BC395" s="563" t="str">
        <f t="shared" si="179"/>
        <v/>
      </c>
      <c r="BD395" s="563" t="str">
        <f t="shared" si="179"/>
        <v/>
      </c>
      <c r="BE395" s="563" t="str">
        <f t="shared" si="179"/>
        <v/>
      </c>
      <c r="BF395" s="563" t="str">
        <f t="shared" si="179"/>
        <v/>
      </c>
      <c r="BG395" s="563" t="str">
        <f t="shared" si="179"/>
        <v/>
      </c>
      <c r="BH395" s="563" t="str">
        <f t="shared" si="179"/>
        <v/>
      </c>
      <c r="BI395" s="563" t="str">
        <f t="shared" si="179"/>
        <v/>
      </c>
      <c r="BJ395" s="563" t="str">
        <f t="shared" si="179"/>
        <v/>
      </c>
      <c r="BK395" s="563" t="str">
        <f t="shared" si="179"/>
        <v/>
      </c>
      <c r="BL395" s="563" t="str">
        <f t="shared" si="179"/>
        <v/>
      </c>
      <c r="BM395" s="563" t="str">
        <f t="shared" si="179"/>
        <v/>
      </c>
      <c r="BN395" s="563" t="str">
        <f t="shared" si="198"/>
        <v/>
      </c>
      <c r="BO395" s="563" t="str">
        <f t="shared" si="198"/>
        <v/>
      </c>
      <c r="BP395" s="563" t="str">
        <f t="shared" si="198"/>
        <v/>
      </c>
      <c r="BQ395" s="563" t="str">
        <f t="shared" si="198"/>
        <v/>
      </c>
      <c r="BR395" s="563" t="str">
        <f t="shared" si="199"/>
        <v/>
      </c>
      <c r="BS395" s="563" t="str">
        <f t="shared" si="199"/>
        <v/>
      </c>
      <c r="BT395" s="563" t="str">
        <f t="shared" si="199"/>
        <v/>
      </c>
      <c r="BU395" s="563" t="str">
        <f t="shared" si="199"/>
        <v/>
      </c>
      <c r="BV395" s="563" t="str">
        <f t="shared" si="200"/>
        <v/>
      </c>
      <c r="BW395" s="563" t="str">
        <f t="shared" si="200"/>
        <v/>
      </c>
      <c r="BX395" s="563" t="str">
        <f t="shared" si="200"/>
        <v/>
      </c>
      <c r="BY395" s="563" t="str">
        <f t="shared" si="200"/>
        <v/>
      </c>
      <c r="BZ395" s="563" t="str">
        <f t="shared" si="201"/>
        <v/>
      </c>
      <c r="CA395" s="563" t="str">
        <f t="shared" si="201"/>
        <v/>
      </c>
      <c r="CB395" s="563" t="str">
        <f t="shared" si="201"/>
        <v/>
      </c>
      <c r="CC395" s="563" t="str">
        <f t="shared" si="201"/>
        <v/>
      </c>
      <c r="CD395" s="563" t="str">
        <f t="shared" si="194"/>
        <v/>
      </c>
      <c r="CE395" s="563" t="str">
        <f t="shared" si="194"/>
        <v/>
      </c>
      <c r="CF395" s="563" t="str">
        <f t="shared" si="180"/>
        <v/>
      </c>
      <c r="CG395" s="563" t="str">
        <f t="shared" si="179"/>
        <v/>
      </c>
      <c r="CH395" s="445"/>
      <c r="CI395" s="563" t="str">
        <f t="shared" si="177"/>
        <v/>
      </c>
      <c r="CJ395" s="563" t="str">
        <f t="shared" si="176"/>
        <v/>
      </c>
      <c r="CK395" s="563" t="str">
        <f t="shared" si="176"/>
        <v/>
      </c>
      <c r="CL395" s="563" t="str">
        <f t="shared" si="176"/>
        <v xml:space="preserve">
</v>
      </c>
      <c r="CM395" s="563" t="str">
        <f t="shared" si="176"/>
        <v xml:space="preserve">
</v>
      </c>
      <c r="CN395" s="563" t="str">
        <f t="shared" si="176"/>
        <v xml:space="preserve">
</v>
      </c>
      <c r="CO395" s="445"/>
      <c r="CP395" s="445"/>
      <c r="CQ395" s="445"/>
      <c r="CR395" s="445"/>
      <c r="CS395" s="445"/>
      <c r="CT395" s="445"/>
      <c r="CU395" s="445"/>
      <c r="CV395" s="445"/>
      <c r="CW395" s="445"/>
      <c r="CX395" s="445"/>
      <c r="CY395" s="445"/>
      <c r="CZ395" s="445"/>
      <c r="DA395" s="445"/>
      <c r="DB395" s="445"/>
      <c r="DC395" s="445"/>
      <c r="DD395" s="445"/>
      <c r="DE395" s="445"/>
      <c r="DF395" s="445"/>
      <c r="DG395" s="445"/>
      <c r="DH395" s="445"/>
      <c r="DI395" s="445"/>
      <c r="DJ395" s="445"/>
      <c r="DK395" s="445"/>
      <c r="DL395" s="445"/>
      <c r="DM395" s="445"/>
      <c r="DN395" s="445"/>
      <c r="DO395" s="445"/>
      <c r="DP395" s="445"/>
      <c r="DQ395" s="445"/>
      <c r="DR395" s="445"/>
      <c r="DS395" s="445"/>
      <c r="DT395" s="445"/>
      <c r="DU395" s="445"/>
      <c r="DV395" s="445"/>
      <c r="DW395" s="445"/>
      <c r="DX395" s="445"/>
      <c r="DY395" s="445"/>
      <c r="DZ395" s="445"/>
      <c r="EA395" s="445"/>
      <c r="EB395" s="445"/>
      <c r="EC395" s="445"/>
      <c r="ED395" s="445"/>
      <c r="EE395" s="445"/>
      <c r="EF395" s="445"/>
      <c r="EG395" s="445"/>
      <c r="EH395" s="445"/>
      <c r="EI395" s="445"/>
      <c r="EJ395" s="445"/>
      <c r="EK395" s="445"/>
      <c r="EL395" s="445"/>
      <c r="EM395" s="445"/>
      <c r="EN395" s="445"/>
      <c r="EO395" s="445"/>
      <c r="EP395" s="445"/>
      <c r="EQ395" s="445"/>
      <c r="ER395" s="445"/>
      <c r="ES395" s="445"/>
      <c r="ET395" s="445"/>
      <c r="EU395" s="445"/>
      <c r="EV395" s="445"/>
      <c r="EW395" s="445"/>
      <c r="EX395" s="445"/>
      <c r="EY395" s="445"/>
      <c r="EZ395" s="445"/>
      <c r="FA395" s="445"/>
      <c r="FB395" s="445"/>
    </row>
    <row r="396" spans="1:158" s="463" customFormat="1" ht="55.2" hidden="1" customHeight="1">
      <c r="A396" s="659"/>
      <c r="B396" s="520"/>
      <c r="C396" s="520"/>
      <c r="D396" s="519"/>
      <c r="E396" s="520"/>
      <c r="F396" s="520"/>
      <c r="G396" s="520"/>
      <c r="H396" s="520"/>
      <c r="I396" s="520"/>
      <c r="J396" s="520"/>
      <c r="K396" s="520"/>
      <c r="L396" s="520"/>
      <c r="M396" s="520"/>
      <c r="N396" s="520"/>
      <c r="O396" s="520"/>
      <c r="P396" s="520"/>
      <c r="Q396" s="520"/>
      <c r="R396" s="520"/>
      <c r="S396" s="520"/>
      <c r="T396" s="520"/>
      <c r="U396" s="520"/>
      <c r="V396" s="520"/>
      <c r="W396" s="520"/>
      <c r="X396" s="520"/>
      <c r="Y396" s="520"/>
      <c r="Z396" s="520"/>
      <c r="AA396" s="520"/>
      <c r="AB396" s="520"/>
      <c r="AC396" s="520"/>
      <c r="AD396" s="432"/>
      <c r="AE396" s="431"/>
      <c r="AF396" s="433"/>
      <c r="AG396" s="557" t="str">
        <f t="shared" si="181"/>
        <v/>
      </c>
      <c r="AH396" s="558" t="str">
        <f t="shared" si="182"/>
        <v/>
      </c>
      <c r="AI396" s="558" t="str">
        <f t="shared" si="183"/>
        <v/>
      </c>
      <c r="AJ396" s="558" t="str">
        <f t="shared" si="184"/>
        <v/>
      </c>
      <c r="AK396" s="558" t="str">
        <f t="shared" si="185"/>
        <v/>
      </c>
      <c r="AL396" s="558" t="str">
        <f t="shared" si="186"/>
        <v/>
      </c>
      <c r="AM396" s="558" t="str">
        <f t="shared" si="187"/>
        <v/>
      </c>
      <c r="AN396" s="558" t="str">
        <f t="shared" si="188"/>
        <v/>
      </c>
      <c r="AO396" s="557" t="str">
        <f t="shared" si="189"/>
        <v/>
      </c>
      <c r="AP396" s="557" t="str">
        <f t="shared" si="190"/>
        <v/>
      </c>
      <c r="AQ396" s="445"/>
      <c r="AR396" s="559" t="str">
        <f t="shared" si="191"/>
        <v/>
      </c>
      <c r="AS396" s="560" t="str">
        <f t="shared" si="175"/>
        <v/>
      </c>
      <c r="AT396" s="561" t="str">
        <f t="shared" si="192"/>
        <v/>
      </c>
      <c r="AU396" s="561" t="str">
        <f t="shared" si="193"/>
        <v/>
      </c>
      <c r="AV396" s="444"/>
      <c r="AW396" s="558" t="str">
        <f t="shared" si="195"/>
        <v/>
      </c>
      <c r="AX396" s="557" t="str">
        <f t="shared" si="196"/>
        <v/>
      </c>
      <c r="AY396" s="557" t="str">
        <f t="shared" si="197"/>
        <v/>
      </c>
      <c r="AZ396" s="444"/>
      <c r="BA396" s="562" t="str">
        <f t="shared" si="173"/>
        <v/>
      </c>
      <c r="BB396" s="445"/>
      <c r="BC396" s="563" t="str">
        <f t="shared" si="179"/>
        <v/>
      </c>
      <c r="BD396" s="563" t="str">
        <f t="shared" si="179"/>
        <v/>
      </c>
      <c r="BE396" s="563" t="str">
        <f t="shared" si="179"/>
        <v/>
      </c>
      <c r="BF396" s="563" t="str">
        <f t="shared" si="179"/>
        <v/>
      </c>
      <c r="BG396" s="563" t="str">
        <f t="shared" si="179"/>
        <v/>
      </c>
      <c r="BH396" s="563" t="str">
        <f t="shared" si="179"/>
        <v/>
      </c>
      <c r="BI396" s="563" t="str">
        <f t="shared" si="179"/>
        <v/>
      </c>
      <c r="BJ396" s="563" t="str">
        <f t="shared" si="179"/>
        <v/>
      </c>
      <c r="BK396" s="563" t="str">
        <f t="shared" si="179"/>
        <v/>
      </c>
      <c r="BL396" s="563" t="str">
        <f t="shared" si="179"/>
        <v/>
      </c>
      <c r="BM396" s="563" t="str">
        <f t="shared" si="179"/>
        <v/>
      </c>
      <c r="BN396" s="563" t="str">
        <f t="shared" si="198"/>
        <v/>
      </c>
      <c r="BO396" s="563" t="str">
        <f t="shared" si="198"/>
        <v/>
      </c>
      <c r="BP396" s="563" t="str">
        <f t="shared" si="198"/>
        <v/>
      </c>
      <c r="BQ396" s="563" t="str">
        <f t="shared" si="198"/>
        <v/>
      </c>
      <c r="BR396" s="563" t="str">
        <f t="shared" si="199"/>
        <v/>
      </c>
      <c r="BS396" s="563" t="str">
        <f t="shared" si="199"/>
        <v/>
      </c>
      <c r="BT396" s="563" t="str">
        <f t="shared" si="199"/>
        <v/>
      </c>
      <c r="BU396" s="563" t="str">
        <f t="shared" si="199"/>
        <v/>
      </c>
      <c r="BV396" s="563" t="str">
        <f t="shared" si="200"/>
        <v/>
      </c>
      <c r="BW396" s="563" t="str">
        <f t="shared" si="200"/>
        <v/>
      </c>
      <c r="BX396" s="563" t="str">
        <f t="shared" si="200"/>
        <v/>
      </c>
      <c r="BY396" s="563" t="str">
        <f t="shared" si="200"/>
        <v/>
      </c>
      <c r="BZ396" s="563" t="str">
        <f t="shared" si="201"/>
        <v/>
      </c>
      <c r="CA396" s="563" t="str">
        <f t="shared" si="201"/>
        <v/>
      </c>
      <c r="CB396" s="563" t="str">
        <f t="shared" si="201"/>
        <v/>
      </c>
      <c r="CC396" s="563" t="str">
        <f t="shared" si="201"/>
        <v/>
      </c>
      <c r="CD396" s="563" t="str">
        <f t="shared" si="194"/>
        <v/>
      </c>
      <c r="CE396" s="563" t="str">
        <f t="shared" si="194"/>
        <v/>
      </c>
      <c r="CF396" s="563" t="str">
        <f t="shared" si="180"/>
        <v/>
      </c>
      <c r="CG396" s="563" t="str">
        <f t="shared" si="179"/>
        <v/>
      </c>
      <c r="CH396" s="445"/>
      <c r="CI396" s="563" t="str">
        <f t="shared" si="177"/>
        <v/>
      </c>
      <c r="CJ396" s="563" t="str">
        <f t="shared" si="176"/>
        <v/>
      </c>
      <c r="CK396" s="563" t="str">
        <f t="shared" si="176"/>
        <v/>
      </c>
      <c r="CL396" s="563" t="str">
        <f t="shared" si="176"/>
        <v xml:space="preserve">
</v>
      </c>
      <c r="CM396" s="563" t="str">
        <f t="shared" si="176"/>
        <v xml:space="preserve">
</v>
      </c>
      <c r="CN396" s="563" t="str">
        <f t="shared" si="176"/>
        <v xml:space="preserve">
</v>
      </c>
      <c r="CO396" s="444"/>
      <c r="CP396" s="444"/>
      <c r="CQ396" s="444"/>
      <c r="CR396" s="444"/>
      <c r="CS396" s="444"/>
      <c r="CT396" s="444"/>
      <c r="CU396" s="444"/>
      <c r="CV396" s="444"/>
      <c r="CW396" s="444"/>
      <c r="CX396" s="444"/>
      <c r="CY396" s="444"/>
      <c r="CZ396" s="444"/>
      <c r="DA396" s="444"/>
      <c r="DB396" s="444"/>
      <c r="DC396" s="444"/>
      <c r="DD396" s="444"/>
      <c r="DE396" s="444"/>
      <c r="DF396" s="444"/>
      <c r="DG396" s="444"/>
      <c r="DH396" s="444"/>
      <c r="DI396" s="444"/>
      <c r="DJ396" s="444"/>
      <c r="DK396" s="444"/>
      <c r="DL396" s="444"/>
      <c r="DM396" s="444"/>
      <c r="DN396" s="444"/>
      <c r="DO396" s="444"/>
      <c r="DP396" s="444"/>
      <c r="DQ396" s="444"/>
      <c r="DR396" s="444"/>
      <c r="DS396" s="444"/>
      <c r="DT396" s="444"/>
      <c r="DU396" s="444"/>
      <c r="DV396" s="444"/>
      <c r="DW396" s="444"/>
      <c r="DX396" s="444"/>
      <c r="DY396" s="444"/>
      <c r="DZ396" s="444"/>
      <c r="EA396" s="444"/>
      <c r="EB396" s="444"/>
      <c r="EC396" s="444"/>
      <c r="ED396" s="444"/>
      <c r="EE396" s="444"/>
      <c r="EF396" s="444"/>
      <c r="EG396" s="444"/>
      <c r="EH396" s="444"/>
      <c r="EI396" s="444"/>
      <c r="EJ396" s="444"/>
      <c r="EK396" s="444"/>
      <c r="EL396" s="444"/>
      <c r="EM396" s="444"/>
      <c r="EN396" s="444"/>
      <c r="EO396" s="444"/>
      <c r="EP396" s="444"/>
      <c r="EQ396" s="444"/>
      <c r="ER396" s="444"/>
      <c r="ES396" s="444"/>
      <c r="ET396" s="444"/>
      <c r="EU396" s="444"/>
      <c r="EV396" s="444"/>
      <c r="EW396" s="444"/>
      <c r="EX396" s="444"/>
      <c r="EY396" s="444"/>
      <c r="EZ396" s="444"/>
      <c r="FA396" s="444"/>
      <c r="FB396" s="444"/>
    </row>
    <row r="397" spans="1:158" s="463" customFormat="1" ht="55.2" hidden="1" customHeight="1">
      <c r="A397" s="659"/>
      <c r="B397" s="520"/>
      <c r="C397" s="520"/>
      <c r="D397" s="519"/>
      <c r="E397" s="520"/>
      <c r="F397" s="520"/>
      <c r="G397" s="520"/>
      <c r="H397" s="520"/>
      <c r="I397" s="520"/>
      <c r="J397" s="520"/>
      <c r="K397" s="520"/>
      <c r="L397" s="520"/>
      <c r="M397" s="520"/>
      <c r="N397" s="520"/>
      <c r="O397" s="520"/>
      <c r="P397" s="520"/>
      <c r="Q397" s="520"/>
      <c r="R397" s="520"/>
      <c r="S397" s="520"/>
      <c r="T397" s="520"/>
      <c r="U397" s="520"/>
      <c r="V397" s="520"/>
      <c r="W397" s="520"/>
      <c r="X397" s="520"/>
      <c r="Y397" s="520"/>
      <c r="Z397" s="520"/>
      <c r="AA397" s="520"/>
      <c r="AB397" s="520"/>
      <c r="AC397" s="520"/>
      <c r="AD397" s="432"/>
      <c r="AE397" s="431"/>
      <c r="AF397" s="433"/>
      <c r="AG397" s="557" t="str">
        <f t="shared" si="181"/>
        <v/>
      </c>
      <c r="AH397" s="558" t="str">
        <f t="shared" si="182"/>
        <v/>
      </c>
      <c r="AI397" s="558" t="str">
        <f t="shared" si="183"/>
        <v/>
      </c>
      <c r="AJ397" s="558" t="str">
        <f t="shared" si="184"/>
        <v/>
      </c>
      <c r="AK397" s="558" t="str">
        <f t="shared" si="185"/>
        <v/>
      </c>
      <c r="AL397" s="558" t="str">
        <f t="shared" si="186"/>
        <v/>
      </c>
      <c r="AM397" s="558" t="str">
        <f t="shared" si="187"/>
        <v/>
      </c>
      <c r="AN397" s="558" t="str">
        <f t="shared" si="188"/>
        <v/>
      </c>
      <c r="AO397" s="557" t="str">
        <f t="shared" si="189"/>
        <v/>
      </c>
      <c r="AP397" s="557" t="str">
        <f t="shared" si="190"/>
        <v/>
      </c>
      <c r="AQ397" s="445"/>
      <c r="AR397" s="559" t="str">
        <f t="shared" si="191"/>
        <v/>
      </c>
      <c r="AS397" s="560" t="str">
        <f t="shared" si="175"/>
        <v/>
      </c>
      <c r="AT397" s="561" t="str">
        <f t="shared" si="192"/>
        <v/>
      </c>
      <c r="AU397" s="561" t="str">
        <f t="shared" si="193"/>
        <v/>
      </c>
      <c r="AV397" s="444"/>
      <c r="AW397" s="558" t="str">
        <f t="shared" si="195"/>
        <v/>
      </c>
      <c r="AX397" s="557" t="str">
        <f t="shared" si="196"/>
        <v/>
      </c>
      <c r="AY397" s="557" t="str">
        <f t="shared" si="197"/>
        <v/>
      </c>
      <c r="AZ397" s="444"/>
      <c r="BA397" s="562" t="str">
        <f t="shared" si="173"/>
        <v/>
      </c>
      <c r="BB397" s="445"/>
      <c r="BC397" s="563" t="str">
        <f t="shared" si="179"/>
        <v/>
      </c>
      <c r="BD397" s="563" t="str">
        <f t="shared" si="179"/>
        <v/>
      </c>
      <c r="BE397" s="563" t="str">
        <f t="shared" si="179"/>
        <v/>
      </c>
      <c r="BF397" s="563" t="str">
        <f t="shared" si="179"/>
        <v/>
      </c>
      <c r="BG397" s="563" t="str">
        <f t="shared" si="179"/>
        <v/>
      </c>
      <c r="BH397" s="563" t="str">
        <f t="shared" si="179"/>
        <v/>
      </c>
      <c r="BI397" s="563" t="str">
        <f t="shared" si="179"/>
        <v/>
      </c>
      <c r="BJ397" s="563" t="str">
        <f t="shared" si="179"/>
        <v/>
      </c>
      <c r="BK397" s="563" t="str">
        <f t="shared" si="179"/>
        <v/>
      </c>
      <c r="BL397" s="563" t="str">
        <f t="shared" si="179"/>
        <v/>
      </c>
      <c r="BM397" s="563" t="str">
        <f t="shared" si="179"/>
        <v/>
      </c>
      <c r="BN397" s="563" t="str">
        <f t="shared" si="198"/>
        <v/>
      </c>
      <c r="BO397" s="563" t="str">
        <f t="shared" si="198"/>
        <v/>
      </c>
      <c r="BP397" s="563" t="str">
        <f t="shared" si="198"/>
        <v/>
      </c>
      <c r="BQ397" s="563" t="str">
        <f t="shared" si="198"/>
        <v/>
      </c>
      <c r="BR397" s="563" t="str">
        <f t="shared" si="199"/>
        <v/>
      </c>
      <c r="BS397" s="563" t="str">
        <f t="shared" si="199"/>
        <v/>
      </c>
      <c r="BT397" s="563" t="str">
        <f t="shared" si="199"/>
        <v/>
      </c>
      <c r="BU397" s="563" t="str">
        <f t="shared" si="199"/>
        <v/>
      </c>
      <c r="BV397" s="563" t="str">
        <f t="shared" si="200"/>
        <v/>
      </c>
      <c r="BW397" s="563" t="str">
        <f t="shared" si="200"/>
        <v/>
      </c>
      <c r="BX397" s="563" t="str">
        <f t="shared" si="200"/>
        <v/>
      </c>
      <c r="BY397" s="563" t="str">
        <f t="shared" si="200"/>
        <v/>
      </c>
      <c r="BZ397" s="563" t="str">
        <f t="shared" si="201"/>
        <v/>
      </c>
      <c r="CA397" s="563" t="str">
        <f t="shared" si="201"/>
        <v/>
      </c>
      <c r="CB397" s="563" t="str">
        <f t="shared" si="201"/>
        <v/>
      </c>
      <c r="CC397" s="563" t="str">
        <f t="shared" si="201"/>
        <v/>
      </c>
      <c r="CD397" s="563" t="str">
        <f t="shared" si="194"/>
        <v/>
      </c>
      <c r="CE397" s="563" t="str">
        <f t="shared" si="194"/>
        <v/>
      </c>
      <c r="CF397" s="563" t="str">
        <f t="shared" si="180"/>
        <v/>
      </c>
      <c r="CG397" s="563" t="str">
        <f t="shared" si="179"/>
        <v/>
      </c>
      <c r="CH397" s="445"/>
      <c r="CI397" s="563" t="str">
        <f t="shared" si="177"/>
        <v/>
      </c>
      <c r="CJ397" s="563" t="str">
        <f t="shared" si="176"/>
        <v/>
      </c>
      <c r="CK397" s="563" t="str">
        <f t="shared" si="176"/>
        <v/>
      </c>
      <c r="CL397" s="563" t="str">
        <f t="shared" si="176"/>
        <v xml:space="preserve">
</v>
      </c>
      <c r="CM397" s="563" t="str">
        <f t="shared" si="176"/>
        <v xml:space="preserve">
</v>
      </c>
      <c r="CN397" s="563" t="str">
        <f t="shared" si="176"/>
        <v xml:space="preserve">
</v>
      </c>
      <c r="CO397" s="444"/>
      <c r="CP397" s="444"/>
      <c r="CQ397" s="444"/>
      <c r="CR397" s="444"/>
      <c r="CS397" s="444"/>
      <c r="CT397" s="444"/>
      <c r="CU397" s="444"/>
      <c r="CV397" s="444"/>
      <c r="CW397" s="444"/>
      <c r="CX397" s="444"/>
      <c r="CY397" s="444"/>
      <c r="CZ397" s="444"/>
      <c r="DA397" s="444"/>
      <c r="DB397" s="444"/>
      <c r="DC397" s="444"/>
      <c r="DD397" s="444"/>
      <c r="DE397" s="444"/>
      <c r="DF397" s="444"/>
      <c r="DG397" s="444"/>
      <c r="DH397" s="444"/>
      <c r="DI397" s="444"/>
      <c r="DJ397" s="444"/>
      <c r="DK397" s="444"/>
      <c r="DL397" s="444"/>
      <c r="DM397" s="444"/>
      <c r="DN397" s="444"/>
      <c r="DO397" s="444"/>
      <c r="DP397" s="444"/>
      <c r="DQ397" s="444"/>
      <c r="DR397" s="444"/>
      <c r="DS397" s="444"/>
      <c r="DT397" s="444"/>
      <c r="DU397" s="444"/>
      <c r="DV397" s="444"/>
      <c r="DW397" s="444"/>
      <c r="DX397" s="444"/>
      <c r="DY397" s="444"/>
      <c r="DZ397" s="444"/>
      <c r="EA397" s="444"/>
      <c r="EB397" s="444"/>
      <c r="EC397" s="444"/>
      <c r="ED397" s="444"/>
      <c r="EE397" s="444"/>
      <c r="EF397" s="444"/>
      <c r="EG397" s="444"/>
      <c r="EH397" s="444"/>
      <c r="EI397" s="444"/>
      <c r="EJ397" s="444"/>
      <c r="EK397" s="444"/>
      <c r="EL397" s="444"/>
      <c r="EM397" s="444"/>
      <c r="EN397" s="444"/>
      <c r="EO397" s="444"/>
      <c r="EP397" s="444"/>
      <c r="EQ397" s="444"/>
      <c r="ER397" s="444"/>
      <c r="ES397" s="444"/>
      <c r="ET397" s="444"/>
      <c r="EU397" s="444"/>
      <c r="EV397" s="444"/>
      <c r="EW397" s="444"/>
      <c r="EX397" s="444"/>
      <c r="EY397" s="444"/>
      <c r="EZ397" s="444"/>
      <c r="FA397" s="444"/>
      <c r="FB397" s="444"/>
    </row>
    <row r="398" spans="1:158" s="434" customFormat="1" ht="55.2" hidden="1" customHeight="1">
      <c r="A398" s="659"/>
      <c r="B398" s="520"/>
      <c r="C398" s="520"/>
      <c r="D398" s="519"/>
      <c r="E398" s="520"/>
      <c r="F398" s="520"/>
      <c r="G398" s="520"/>
      <c r="H398" s="520"/>
      <c r="I398" s="520"/>
      <c r="J398" s="520"/>
      <c r="K398" s="520"/>
      <c r="L398" s="520"/>
      <c r="M398" s="520"/>
      <c r="N398" s="520"/>
      <c r="O398" s="520"/>
      <c r="P398" s="520"/>
      <c r="Q398" s="520"/>
      <c r="R398" s="520"/>
      <c r="S398" s="520"/>
      <c r="T398" s="520"/>
      <c r="U398" s="520"/>
      <c r="V398" s="520"/>
      <c r="W398" s="520"/>
      <c r="X398" s="520"/>
      <c r="Y398" s="520"/>
      <c r="Z398" s="520"/>
      <c r="AA398" s="520"/>
      <c r="AB398" s="520"/>
      <c r="AC398" s="520"/>
      <c r="AD398" s="432"/>
      <c r="AE398" s="431"/>
      <c r="AF398" s="433"/>
      <c r="AG398" s="557" t="str">
        <f t="shared" si="181"/>
        <v/>
      </c>
      <c r="AH398" s="558" t="str">
        <f t="shared" si="182"/>
        <v/>
      </c>
      <c r="AI398" s="558" t="str">
        <f t="shared" si="183"/>
        <v/>
      </c>
      <c r="AJ398" s="558" t="str">
        <f t="shared" si="184"/>
        <v/>
      </c>
      <c r="AK398" s="558" t="str">
        <f t="shared" si="185"/>
        <v/>
      </c>
      <c r="AL398" s="558" t="str">
        <f t="shared" si="186"/>
        <v/>
      </c>
      <c r="AM398" s="558" t="str">
        <f t="shared" si="187"/>
        <v/>
      </c>
      <c r="AN398" s="558" t="str">
        <f t="shared" si="188"/>
        <v/>
      </c>
      <c r="AO398" s="557" t="str">
        <f t="shared" si="189"/>
        <v/>
      </c>
      <c r="AP398" s="557" t="str">
        <f t="shared" si="190"/>
        <v/>
      </c>
      <c r="AQ398" s="445"/>
      <c r="AR398" s="559" t="str">
        <f t="shared" si="191"/>
        <v/>
      </c>
      <c r="AS398" s="560" t="str">
        <f t="shared" si="175"/>
        <v/>
      </c>
      <c r="AT398" s="561" t="str">
        <f t="shared" si="192"/>
        <v/>
      </c>
      <c r="AU398" s="561" t="str">
        <f t="shared" si="193"/>
        <v/>
      </c>
      <c r="AV398" s="444"/>
      <c r="AW398" s="558" t="str">
        <f t="shared" si="195"/>
        <v/>
      </c>
      <c r="AX398" s="557" t="str">
        <f t="shared" si="196"/>
        <v/>
      </c>
      <c r="AY398" s="557" t="str">
        <f t="shared" si="197"/>
        <v/>
      </c>
      <c r="AZ398" s="444"/>
      <c r="BA398" s="562" t="str">
        <f t="shared" si="173"/>
        <v/>
      </c>
      <c r="BB398" s="445"/>
      <c r="BC398" s="563" t="str">
        <f t="shared" si="179"/>
        <v/>
      </c>
      <c r="BD398" s="563" t="str">
        <f t="shared" si="179"/>
        <v/>
      </c>
      <c r="BE398" s="563" t="str">
        <f t="shared" si="179"/>
        <v/>
      </c>
      <c r="BF398" s="563" t="str">
        <f t="shared" si="179"/>
        <v/>
      </c>
      <c r="BG398" s="563" t="str">
        <f t="shared" si="179"/>
        <v/>
      </c>
      <c r="BH398" s="563" t="str">
        <f t="shared" si="179"/>
        <v/>
      </c>
      <c r="BI398" s="563" t="str">
        <f t="shared" si="179"/>
        <v/>
      </c>
      <c r="BJ398" s="563" t="str">
        <f t="shared" si="179"/>
        <v/>
      </c>
      <c r="BK398" s="563" t="str">
        <f t="shared" si="179"/>
        <v/>
      </c>
      <c r="BL398" s="563" t="str">
        <f t="shared" si="179"/>
        <v/>
      </c>
      <c r="BM398" s="563" t="str">
        <f t="shared" si="179"/>
        <v/>
      </c>
      <c r="BN398" s="563" t="str">
        <f t="shared" si="198"/>
        <v/>
      </c>
      <c r="BO398" s="563" t="str">
        <f t="shared" si="198"/>
        <v/>
      </c>
      <c r="BP398" s="563" t="str">
        <f t="shared" si="198"/>
        <v/>
      </c>
      <c r="BQ398" s="563" t="str">
        <f t="shared" si="198"/>
        <v/>
      </c>
      <c r="BR398" s="563" t="str">
        <f t="shared" si="199"/>
        <v/>
      </c>
      <c r="BS398" s="563" t="str">
        <f t="shared" si="199"/>
        <v/>
      </c>
      <c r="BT398" s="563" t="str">
        <f t="shared" si="199"/>
        <v/>
      </c>
      <c r="BU398" s="563" t="str">
        <f t="shared" si="199"/>
        <v/>
      </c>
      <c r="BV398" s="563" t="str">
        <f t="shared" si="200"/>
        <v/>
      </c>
      <c r="BW398" s="563" t="str">
        <f t="shared" si="200"/>
        <v/>
      </c>
      <c r="BX398" s="563" t="str">
        <f t="shared" si="200"/>
        <v/>
      </c>
      <c r="BY398" s="563" t="str">
        <f t="shared" si="200"/>
        <v/>
      </c>
      <c r="BZ398" s="563" t="str">
        <f t="shared" si="201"/>
        <v/>
      </c>
      <c r="CA398" s="563" t="str">
        <f t="shared" si="201"/>
        <v/>
      </c>
      <c r="CB398" s="563" t="str">
        <f t="shared" si="201"/>
        <v/>
      </c>
      <c r="CC398" s="563" t="str">
        <f t="shared" si="201"/>
        <v/>
      </c>
      <c r="CD398" s="563" t="str">
        <f t="shared" si="194"/>
        <v/>
      </c>
      <c r="CE398" s="563" t="str">
        <f t="shared" si="194"/>
        <v/>
      </c>
      <c r="CF398" s="563" t="str">
        <f t="shared" si="180"/>
        <v/>
      </c>
      <c r="CG398" s="563" t="str">
        <f t="shared" si="179"/>
        <v/>
      </c>
      <c r="CH398" s="445"/>
      <c r="CI398" s="563" t="str">
        <f t="shared" si="177"/>
        <v/>
      </c>
      <c r="CJ398" s="563" t="str">
        <f t="shared" si="176"/>
        <v/>
      </c>
      <c r="CK398" s="563" t="str">
        <f t="shared" si="176"/>
        <v/>
      </c>
      <c r="CL398" s="563" t="str">
        <f t="shared" si="176"/>
        <v xml:space="preserve">
</v>
      </c>
      <c r="CM398" s="563" t="str">
        <f t="shared" si="176"/>
        <v xml:space="preserve">
</v>
      </c>
      <c r="CN398" s="563" t="str">
        <f t="shared" si="176"/>
        <v xml:space="preserve">
</v>
      </c>
      <c r="CO398" s="445"/>
      <c r="CP398" s="445"/>
      <c r="CQ398" s="445"/>
      <c r="CR398" s="445"/>
      <c r="CS398" s="445"/>
      <c r="CT398" s="445"/>
      <c r="CU398" s="445"/>
      <c r="CV398" s="445"/>
      <c r="CW398" s="445"/>
      <c r="CX398" s="445"/>
      <c r="CY398" s="445"/>
      <c r="CZ398" s="445"/>
      <c r="DA398" s="445"/>
      <c r="DB398" s="445"/>
      <c r="DC398" s="445"/>
      <c r="DD398" s="445"/>
      <c r="DE398" s="445"/>
      <c r="DF398" s="445"/>
      <c r="DG398" s="445"/>
      <c r="DH398" s="445"/>
      <c r="DI398" s="445"/>
      <c r="DJ398" s="445"/>
      <c r="DK398" s="445"/>
      <c r="DL398" s="445"/>
      <c r="DM398" s="445"/>
      <c r="DN398" s="445"/>
      <c r="DO398" s="445"/>
      <c r="DP398" s="445"/>
      <c r="DQ398" s="445"/>
      <c r="DR398" s="445"/>
      <c r="DS398" s="445"/>
      <c r="DT398" s="445"/>
      <c r="DU398" s="445"/>
      <c r="DV398" s="445"/>
      <c r="DW398" s="445"/>
      <c r="DX398" s="445"/>
      <c r="DY398" s="445"/>
      <c r="DZ398" s="445"/>
      <c r="EA398" s="445"/>
      <c r="EB398" s="445"/>
      <c r="EC398" s="445"/>
      <c r="ED398" s="445"/>
      <c r="EE398" s="445"/>
      <c r="EF398" s="445"/>
      <c r="EG398" s="445"/>
      <c r="EH398" s="445"/>
      <c r="EI398" s="445"/>
      <c r="EJ398" s="445"/>
      <c r="EK398" s="445"/>
      <c r="EL398" s="445"/>
      <c r="EM398" s="445"/>
      <c r="EN398" s="445"/>
      <c r="EO398" s="445"/>
      <c r="EP398" s="445"/>
      <c r="EQ398" s="445"/>
      <c r="ER398" s="445"/>
      <c r="ES398" s="445"/>
      <c r="ET398" s="445"/>
      <c r="EU398" s="445"/>
      <c r="EV398" s="445"/>
      <c r="EW398" s="445"/>
      <c r="EX398" s="445"/>
      <c r="EY398" s="445"/>
      <c r="EZ398" s="445"/>
      <c r="FA398" s="445"/>
      <c r="FB398" s="445"/>
    </row>
    <row r="399" spans="1:158" s="434" customFormat="1" ht="55.2" hidden="1" customHeight="1">
      <c r="A399" s="659"/>
      <c r="B399" s="520"/>
      <c r="C399" s="520"/>
      <c r="D399" s="519"/>
      <c r="E399" s="520"/>
      <c r="F399" s="520"/>
      <c r="G399" s="520"/>
      <c r="H399" s="520"/>
      <c r="I399" s="520"/>
      <c r="J399" s="520"/>
      <c r="K399" s="520"/>
      <c r="L399" s="520"/>
      <c r="M399" s="520"/>
      <c r="N399" s="520"/>
      <c r="O399" s="520"/>
      <c r="P399" s="520"/>
      <c r="Q399" s="520"/>
      <c r="R399" s="520"/>
      <c r="S399" s="520"/>
      <c r="T399" s="520"/>
      <c r="U399" s="520"/>
      <c r="V399" s="520"/>
      <c r="W399" s="520"/>
      <c r="X399" s="520"/>
      <c r="Y399" s="520"/>
      <c r="Z399" s="520"/>
      <c r="AA399" s="520"/>
      <c r="AB399" s="520"/>
      <c r="AC399" s="520"/>
      <c r="AD399" s="432"/>
      <c r="AE399" s="431"/>
      <c r="AF399" s="433"/>
      <c r="AG399" s="557" t="str">
        <f t="shared" si="181"/>
        <v/>
      </c>
      <c r="AH399" s="558" t="str">
        <f t="shared" si="182"/>
        <v/>
      </c>
      <c r="AI399" s="558" t="str">
        <f t="shared" si="183"/>
        <v/>
      </c>
      <c r="AJ399" s="558" t="str">
        <f t="shared" si="184"/>
        <v/>
      </c>
      <c r="AK399" s="558" t="str">
        <f t="shared" si="185"/>
        <v/>
      </c>
      <c r="AL399" s="558" t="str">
        <f t="shared" si="186"/>
        <v/>
      </c>
      <c r="AM399" s="558" t="str">
        <f t="shared" si="187"/>
        <v/>
      </c>
      <c r="AN399" s="558" t="str">
        <f t="shared" si="188"/>
        <v/>
      </c>
      <c r="AO399" s="557" t="str">
        <f t="shared" si="189"/>
        <v/>
      </c>
      <c r="AP399" s="557" t="str">
        <f t="shared" si="190"/>
        <v/>
      </c>
      <c r="AQ399" s="445"/>
      <c r="AR399" s="559" t="str">
        <f t="shared" si="191"/>
        <v/>
      </c>
      <c r="AS399" s="560" t="str">
        <f t="shared" si="175"/>
        <v/>
      </c>
      <c r="AT399" s="561" t="str">
        <f t="shared" si="192"/>
        <v/>
      </c>
      <c r="AU399" s="561" t="str">
        <f t="shared" si="193"/>
        <v/>
      </c>
      <c r="AV399" s="444"/>
      <c r="AW399" s="558" t="str">
        <f t="shared" si="195"/>
        <v/>
      </c>
      <c r="AX399" s="557" t="str">
        <f t="shared" si="196"/>
        <v/>
      </c>
      <c r="AY399" s="557" t="str">
        <f t="shared" si="197"/>
        <v/>
      </c>
      <c r="AZ399" s="444"/>
      <c r="BA399" s="562" t="str">
        <f t="shared" si="173"/>
        <v/>
      </c>
      <c r="BB399" s="445"/>
      <c r="BC399" s="563" t="str">
        <f t="shared" ref="BC399:CG415" si="202">IF(BC$10=$BA399,IF($AB399="","","Complaint: "&amp;$AB399)&amp;CHAR(10)&amp;IF($AC399="","","Action Taken: "&amp;$AC399),"")</f>
        <v/>
      </c>
      <c r="BD399" s="563" t="str">
        <f t="shared" si="202"/>
        <v/>
      </c>
      <c r="BE399" s="563" t="str">
        <f t="shared" si="202"/>
        <v/>
      </c>
      <c r="BF399" s="563" t="str">
        <f t="shared" si="202"/>
        <v/>
      </c>
      <c r="BG399" s="563" t="str">
        <f t="shared" si="202"/>
        <v/>
      </c>
      <c r="BH399" s="563" t="str">
        <f t="shared" si="202"/>
        <v/>
      </c>
      <c r="BI399" s="563" t="str">
        <f t="shared" si="202"/>
        <v/>
      </c>
      <c r="BJ399" s="563" t="str">
        <f t="shared" si="202"/>
        <v/>
      </c>
      <c r="BK399" s="563" t="str">
        <f t="shared" si="202"/>
        <v/>
      </c>
      <c r="BL399" s="563" t="str">
        <f t="shared" si="202"/>
        <v/>
      </c>
      <c r="BM399" s="563" t="str">
        <f t="shared" si="202"/>
        <v/>
      </c>
      <c r="BN399" s="563" t="str">
        <f t="shared" si="198"/>
        <v/>
      </c>
      <c r="BO399" s="563" t="str">
        <f t="shared" si="198"/>
        <v/>
      </c>
      <c r="BP399" s="563" t="str">
        <f t="shared" si="198"/>
        <v/>
      </c>
      <c r="BQ399" s="563" t="str">
        <f t="shared" si="198"/>
        <v/>
      </c>
      <c r="BR399" s="563" t="str">
        <f t="shared" si="199"/>
        <v/>
      </c>
      <c r="BS399" s="563" t="str">
        <f t="shared" si="199"/>
        <v/>
      </c>
      <c r="BT399" s="563" t="str">
        <f t="shared" si="199"/>
        <v/>
      </c>
      <c r="BU399" s="563" t="str">
        <f t="shared" si="199"/>
        <v/>
      </c>
      <c r="BV399" s="563" t="str">
        <f t="shared" si="200"/>
        <v/>
      </c>
      <c r="BW399" s="563" t="str">
        <f t="shared" si="200"/>
        <v/>
      </c>
      <c r="BX399" s="563" t="str">
        <f t="shared" si="200"/>
        <v/>
      </c>
      <c r="BY399" s="563" t="str">
        <f t="shared" si="200"/>
        <v/>
      </c>
      <c r="BZ399" s="563" t="str">
        <f t="shared" si="201"/>
        <v/>
      </c>
      <c r="CA399" s="563" t="str">
        <f t="shared" si="201"/>
        <v/>
      </c>
      <c r="CB399" s="563" t="str">
        <f t="shared" si="201"/>
        <v/>
      </c>
      <c r="CC399" s="563" t="str">
        <f t="shared" si="201"/>
        <v/>
      </c>
      <c r="CD399" s="563" t="str">
        <f t="shared" si="194"/>
        <v/>
      </c>
      <c r="CE399" s="563" t="str">
        <f t="shared" si="194"/>
        <v/>
      </c>
      <c r="CF399" s="563" t="str">
        <f t="shared" si="180"/>
        <v/>
      </c>
      <c r="CG399" s="563" t="str">
        <f t="shared" si="202"/>
        <v/>
      </c>
      <c r="CH399" s="445"/>
      <c r="CI399" s="563" t="str">
        <f t="shared" si="177"/>
        <v/>
      </c>
      <c r="CJ399" s="563" t="str">
        <f t="shared" si="176"/>
        <v/>
      </c>
      <c r="CK399" s="563" t="str">
        <f t="shared" si="176"/>
        <v/>
      </c>
      <c r="CL399" s="563" t="str">
        <f t="shared" si="176"/>
        <v xml:space="preserve">
</v>
      </c>
      <c r="CM399" s="563" t="str">
        <f t="shared" si="176"/>
        <v xml:space="preserve">
</v>
      </c>
      <c r="CN399" s="563" t="str">
        <f t="shared" si="176"/>
        <v xml:space="preserve">
</v>
      </c>
      <c r="CO399" s="445"/>
      <c r="CP399" s="445"/>
      <c r="CQ399" s="445"/>
      <c r="CR399" s="445"/>
      <c r="CS399" s="445"/>
      <c r="CT399" s="445"/>
      <c r="CU399" s="445"/>
      <c r="CV399" s="445"/>
      <c r="CW399" s="445"/>
      <c r="CX399" s="445"/>
      <c r="CY399" s="445"/>
      <c r="CZ399" s="445"/>
      <c r="DA399" s="445"/>
      <c r="DB399" s="445"/>
      <c r="DC399" s="445"/>
      <c r="DD399" s="445"/>
      <c r="DE399" s="445"/>
      <c r="DF399" s="445"/>
      <c r="DG399" s="445"/>
      <c r="DH399" s="445"/>
      <c r="DI399" s="445"/>
      <c r="DJ399" s="445"/>
      <c r="DK399" s="445"/>
      <c r="DL399" s="445"/>
      <c r="DM399" s="445"/>
      <c r="DN399" s="445"/>
      <c r="DO399" s="445"/>
      <c r="DP399" s="445"/>
      <c r="DQ399" s="445"/>
      <c r="DR399" s="445"/>
      <c r="DS399" s="445"/>
      <c r="DT399" s="445"/>
      <c r="DU399" s="445"/>
      <c r="DV399" s="445"/>
      <c r="DW399" s="445"/>
      <c r="DX399" s="445"/>
      <c r="DY399" s="445"/>
      <c r="DZ399" s="445"/>
      <c r="EA399" s="445"/>
      <c r="EB399" s="445"/>
      <c r="EC399" s="445"/>
      <c r="ED399" s="445"/>
      <c r="EE399" s="445"/>
      <c r="EF399" s="445"/>
      <c r="EG399" s="445"/>
      <c r="EH399" s="445"/>
      <c r="EI399" s="445"/>
      <c r="EJ399" s="445"/>
      <c r="EK399" s="445"/>
      <c r="EL399" s="445"/>
      <c r="EM399" s="445"/>
      <c r="EN399" s="445"/>
      <c r="EO399" s="445"/>
      <c r="EP399" s="445"/>
      <c r="EQ399" s="445"/>
      <c r="ER399" s="445"/>
      <c r="ES399" s="445"/>
      <c r="ET399" s="445"/>
      <c r="EU399" s="445"/>
      <c r="EV399" s="445"/>
      <c r="EW399" s="445"/>
      <c r="EX399" s="445"/>
      <c r="EY399" s="445"/>
      <c r="EZ399" s="445"/>
      <c r="FA399" s="445"/>
      <c r="FB399" s="445"/>
    </row>
    <row r="400" spans="1:158" s="434" customFormat="1" ht="55.2" hidden="1" customHeight="1">
      <c r="A400" s="659"/>
      <c r="B400" s="520"/>
      <c r="C400" s="520"/>
      <c r="D400" s="519"/>
      <c r="E400" s="520"/>
      <c r="F400" s="520"/>
      <c r="G400" s="520"/>
      <c r="H400" s="520"/>
      <c r="I400" s="520"/>
      <c r="J400" s="520"/>
      <c r="K400" s="520"/>
      <c r="L400" s="520"/>
      <c r="M400" s="520"/>
      <c r="N400" s="520"/>
      <c r="O400" s="520"/>
      <c r="P400" s="520"/>
      <c r="Q400" s="520"/>
      <c r="R400" s="520"/>
      <c r="S400" s="520"/>
      <c r="T400" s="520"/>
      <c r="U400" s="520"/>
      <c r="V400" s="520"/>
      <c r="W400" s="520"/>
      <c r="X400" s="520"/>
      <c r="Y400" s="520"/>
      <c r="Z400" s="520"/>
      <c r="AA400" s="520"/>
      <c r="AB400" s="520"/>
      <c r="AC400" s="520"/>
      <c r="AD400" s="432"/>
      <c r="AE400" s="431"/>
      <c r="AF400" s="433"/>
      <c r="AG400" s="557" t="str">
        <f t="shared" si="181"/>
        <v/>
      </c>
      <c r="AH400" s="558" t="str">
        <f t="shared" si="182"/>
        <v/>
      </c>
      <c r="AI400" s="558" t="str">
        <f t="shared" si="183"/>
        <v/>
      </c>
      <c r="AJ400" s="558" t="str">
        <f t="shared" si="184"/>
        <v/>
      </c>
      <c r="AK400" s="558" t="str">
        <f t="shared" si="185"/>
        <v/>
      </c>
      <c r="AL400" s="558" t="str">
        <f t="shared" si="186"/>
        <v/>
      </c>
      <c r="AM400" s="558" t="str">
        <f t="shared" si="187"/>
        <v/>
      </c>
      <c r="AN400" s="558" t="str">
        <f t="shared" si="188"/>
        <v/>
      </c>
      <c r="AO400" s="557" t="str">
        <f t="shared" si="189"/>
        <v/>
      </c>
      <c r="AP400" s="557" t="str">
        <f t="shared" si="190"/>
        <v/>
      </c>
      <c r="AQ400" s="445"/>
      <c r="AR400" s="559" t="str">
        <f t="shared" si="191"/>
        <v/>
      </c>
      <c r="AS400" s="560" t="str">
        <f t="shared" si="175"/>
        <v/>
      </c>
      <c r="AT400" s="561" t="str">
        <f t="shared" si="192"/>
        <v/>
      </c>
      <c r="AU400" s="561" t="str">
        <f t="shared" si="193"/>
        <v/>
      </c>
      <c r="AV400" s="444"/>
      <c r="AW400" s="558" t="str">
        <f t="shared" si="195"/>
        <v/>
      </c>
      <c r="AX400" s="557" t="str">
        <f t="shared" si="196"/>
        <v/>
      </c>
      <c r="AY400" s="557" t="str">
        <f t="shared" si="197"/>
        <v/>
      </c>
      <c r="AZ400" s="444"/>
      <c r="BA400" s="562" t="str">
        <f t="shared" si="173"/>
        <v/>
      </c>
      <c r="BB400" s="445"/>
      <c r="BC400" s="563" t="str">
        <f t="shared" si="202"/>
        <v/>
      </c>
      <c r="BD400" s="563" t="str">
        <f t="shared" si="202"/>
        <v/>
      </c>
      <c r="BE400" s="563" t="str">
        <f t="shared" si="202"/>
        <v/>
      </c>
      <c r="BF400" s="563" t="str">
        <f t="shared" si="202"/>
        <v/>
      </c>
      <c r="BG400" s="563" t="str">
        <f t="shared" si="202"/>
        <v/>
      </c>
      <c r="BH400" s="563" t="str">
        <f t="shared" si="202"/>
        <v/>
      </c>
      <c r="BI400" s="563" t="str">
        <f t="shared" si="202"/>
        <v/>
      </c>
      <c r="BJ400" s="563" t="str">
        <f t="shared" si="202"/>
        <v/>
      </c>
      <c r="BK400" s="563" t="str">
        <f t="shared" si="202"/>
        <v/>
      </c>
      <c r="BL400" s="563" t="str">
        <f t="shared" si="202"/>
        <v/>
      </c>
      <c r="BM400" s="563" t="str">
        <f t="shared" si="202"/>
        <v/>
      </c>
      <c r="BN400" s="563" t="str">
        <f t="shared" si="198"/>
        <v/>
      </c>
      <c r="BO400" s="563" t="str">
        <f t="shared" si="198"/>
        <v/>
      </c>
      <c r="BP400" s="563" t="str">
        <f t="shared" si="198"/>
        <v/>
      </c>
      <c r="BQ400" s="563" t="str">
        <f t="shared" si="198"/>
        <v/>
      </c>
      <c r="BR400" s="563" t="str">
        <f t="shared" si="199"/>
        <v/>
      </c>
      <c r="BS400" s="563" t="str">
        <f t="shared" si="199"/>
        <v/>
      </c>
      <c r="BT400" s="563" t="str">
        <f t="shared" si="199"/>
        <v/>
      </c>
      <c r="BU400" s="563" t="str">
        <f t="shared" si="199"/>
        <v/>
      </c>
      <c r="BV400" s="563" t="str">
        <f t="shared" si="200"/>
        <v/>
      </c>
      <c r="BW400" s="563" t="str">
        <f t="shared" si="200"/>
        <v/>
      </c>
      <c r="BX400" s="563" t="str">
        <f t="shared" si="200"/>
        <v/>
      </c>
      <c r="BY400" s="563" t="str">
        <f t="shared" si="200"/>
        <v/>
      </c>
      <c r="BZ400" s="563" t="str">
        <f t="shared" si="201"/>
        <v/>
      </c>
      <c r="CA400" s="563" t="str">
        <f t="shared" si="201"/>
        <v/>
      </c>
      <c r="CB400" s="563" t="str">
        <f t="shared" si="201"/>
        <v/>
      </c>
      <c r="CC400" s="563" t="str">
        <f t="shared" si="201"/>
        <v/>
      </c>
      <c r="CD400" s="563" t="str">
        <f t="shared" si="194"/>
        <v/>
      </c>
      <c r="CE400" s="563" t="str">
        <f t="shared" si="194"/>
        <v/>
      </c>
      <c r="CF400" s="563" t="str">
        <f t="shared" si="180"/>
        <v/>
      </c>
      <c r="CG400" s="563" t="str">
        <f t="shared" si="202"/>
        <v/>
      </c>
      <c r="CH400" s="445"/>
      <c r="CI400" s="563" t="str">
        <f t="shared" si="177"/>
        <v/>
      </c>
      <c r="CJ400" s="563" t="str">
        <f t="shared" si="176"/>
        <v/>
      </c>
      <c r="CK400" s="563" t="str">
        <f t="shared" si="176"/>
        <v/>
      </c>
      <c r="CL400" s="563" t="str">
        <f t="shared" si="176"/>
        <v xml:space="preserve">
</v>
      </c>
      <c r="CM400" s="563" t="str">
        <f t="shared" si="176"/>
        <v xml:space="preserve">
</v>
      </c>
      <c r="CN400" s="563" t="str">
        <f t="shared" si="176"/>
        <v xml:space="preserve">
</v>
      </c>
      <c r="CO400" s="445"/>
      <c r="CP400" s="445"/>
      <c r="CQ400" s="445"/>
      <c r="CR400" s="445"/>
      <c r="CS400" s="445"/>
      <c r="CT400" s="445"/>
      <c r="CU400" s="445"/>
      <c r="CV400" s="445"/>
      <c r="CW400" s="445"/>
      <c r="CX400" s="445"/>
      <c r="CY400" s="445"/>
      <c r="CZ400" s="445"/>
      <c r="DA400" s="445"/>
      <c r="DB400" s="445"/>
      <c r="DC400" s="445"/>
      <c r="DD400" s="445"/>
      <c r="DE400" s="445"/>
      <c r="DF400" s="445"/>
      <c r="DG400" s="445"/>
      <c r="DH400" s="445"/>
      <c r="DI400" s="445"/>
      <c r="DJ400" s="445"/>
      <c r="DK400" s="445"/>
      <c r="DL400" s="445"/>
      <c r="DM400" s="445"/>
      <c r="DN400" s="445"/>
      <c r="DO400" s="445"/>
      <c r="DP400" s="445"/>
      <c r="DQ400" s="445"/>
      <c r="DR400" s="445"/>
      <c r="DS400" s="445"/>
      <c r="DT400" s="445"/>
      <c r="DU400" s="445"/>
      <c r="DV400" s="445"/>
      <c r="DW400" s="445"/>
      <c r="DX400" s="445"/>
      <c r="DY400" s="445"/>
      <c r="DZ400" s="445"/>
      <c r="EA400" s="445"/>
      <c r="EB400" s="445"/>
      <c r="EC400" s="445"/>
      <c r="ED400" s="445"/>
      <c r="EE400" s="445"/>
      <c r="EF400" s="445"/>
      <c r="EG400" s="445"/>
      <c r="EH400" s="445"/>
      <c r="EI400" s="445"/>
      <c r="EJ400" s="445"/>
      <c r="EK400" s="445"/>
      <c r="EL400" s="445"/>
      <c r="EM400" s="445"/>
      <c r="EN400" s="445"/>
      <c r="EO400" s="445"/>
      <c r="EP400" s="445"/>
      <c r="EQ400" s="445"/>
      <c r="ER400" s="445"/>
      <c r="ES400" s="445"/>
      <c r="ET400" s="445"/>
      <c r="EU400" s="445"/>
      <c r="EV400" s="445"/>
      <c r="EW400" s="445"/>
      <c r="EX400" s="445"/>
      <c r="EY400" s="445"/>
      <c r="EZ400" s="445"/>
      <c r="FA400" s="445"/>
      <c r="FB400" s="445"/>
    </row>
    <row r="401" spans="1:158" s="463" customFormat="1" ht="55.2" hidden="1" customHeight="1">
      <c r="A401" s="659"/>
      <c r="B401" s="520"/>
      <c r="C401" s="520"/>
      <c r="D401" s="519"/>
      <c r="E401" s="520"/>
      <c r="F401" s="520"/>
      <c r="G401" s="520"/>
      <c r="H401" s="520"/>
      <c r="I401" s="520"/>
      <c r="J401" s="520"/>
      <c r="K401" s="520"/>
      <c r="L401" s="520"/>
      <c r="M401" s="520"/>
      <c r="N401" s="520"/>
      <c r="O401" s="520"/>
      <c r="P401" s="520"/>
      <c r="Q401" s="520"/>
      <c r="R401" s="520"/>
      <c r="S401" s="520"/>
      <c r="T401" s="520"/>
      <c r="U401" s="520"/>
      <c r="V401" s="520"/>
      <c r="W401" s="520"/>
      <c r="X401" s="520"/>
      <c r="Y401" s="520"/>
      <c r="Z401" s="520"/>
      <c r="AA401" s="520"/>
      <c r="AB401" s="520"/>
      <c r="AC401" s="520"/>
      <c r="AD401" s="432"/>
      <c r="AE401" s="431"/>
      <c r="AF401" s="433"/>
      <c r="AG401" s="557" t="str">
        <f t="shared" si="181"/>
        <v/>
      </c>
      <c r="AH401" s="558" t="str">
        <f t="shared" si="182"/>
        <v/>
      </c>
      <c r="AI401" s="558" t="str">
        <f t="shared" si="183"/>
        <v/>
      </c>
      <c r="AJ401" s="558" t="str">
        <f t="shared" si="184"/>
        <v/>
      </c>
      <c r="AK401" s="558" t="str">
        <f t="shared" si="185"/>
        <v/>
      </c>
      <c r="AL401" s="558" t="str">
        <f t="shared" si="186"/>
        <v/>
      </c>
      <c r="AM401" s="558" t="str">
        <f t="shared" si="187"/>
        <v/>
      </c>
      <c r="AN401" s="558" t="str">
        <f t="shared" si="188"/>
        <v/>
      </c>
      <c r="AO401" s="557" t="str">
        <f t="shared" si="189"/>
        <v/>
      </c>
      <c r="AP401" s="557" t="str">
        <f t="shared" si="190"/>
        <v/>
      </c>
      <c r="AQ401" s="445"/>
      <c r="AR401" s="559" t="str">
        <f t="shared" si="191"/>
        <v/>
      </c>
      <c r="AS401" s="560" t="str">
        <f t="shared" si="175"/>
        <v/>
      </c>
      <c r="AT401" s="561" t="str">
        <f t="shared" si="192"/>
        <v/>
      </c>
      <c r="AU401" s="561" t="str">
        <f t="shared" si="193"/>
        <v/>
      </c>
      <c r="AV401" s="444"/>
      <c r="AW401" s="558" t="str">
        <f t="shared" si="195"/>
        <v/>
      </c>
      <c r="AX401" s="557" t="str">
        <f t="shared" si="196"/>
        <v/>
      </c>
      <c r="AY401" s="557" t="str">
        <f t="shared" si="197"/>
        <v/>
      </c>
      <c r="AZ401" s="444"/>
      <c r="BA401" s="562" t="str">
        <f t="shared" si="173"/>
        <v/>
      </c>
      <c r="BB401" s="445"/>
      <c r="BC401" s="563" t="str">
        <f t="shared" si="202"/>
        <v/>
      </c>
      <c r="BD401" s="563" t="str">
        <f t="shared" si="202"/>
        <v/>
      </c>
      <c r="BE401" s="563" t="str">
        <f t="shared" si="202"/>
        <v/>
      </c>
      <c r="BF401" s="563" t="str">
        <f t="shared" si="202"/>
        <v/>
      </c>
      <c r="BG401" s="563" t="str">
        <f t="shared" si="202"/>
        <v/>
      </c>
      <c r="BH401" s="563" t="str">
        <f t="shared" si="202"/>
        <v/>
      </c>
      <c r="BI401" s="563" t="str">
        <f t="shared" si="202"/>
        <v/>
      </c>
      <c r="BJ401" s="563" t="str">
        <f t="shared" si="202"/>
        <v/>
      </c>
      <c r="BK401" s="563" t="str">
        <f t="shared" si="202"/>
        <v/>
      </c>
      <c r="BL401" s="563" t="str">
        <f t="shared" si="202"/>
        <v/>
      </c>
      <c r="BM401" s="563" t="str">
        <f t="shared" si="202"/>
        <v/>
      </c>
      <c r="BN401" s="563" t="str">
        <f t="shared" si="198"/>
        <v/>
      </c>
      <c r="BO401" s="563" t="str">
        <f t="shared" si="198"/>
        <v/>
      </c>
      <c r="BP401" s="563" t="str">
        <f t="shared" si="198"/>
        <v/>
      </c>
      <c r="BQ401" s="563" t="str">
        <f t="shared" si="198"/>
        <v/>
      </c>
      <c r="BR401" s="563" t="str">
        <f t="shared" si="199"/>
        <v/>
      </c>
      <c r="BS401" s="563" t="str">
        <f t="shared" si="199"/>
        <v/>
      </c>
      <c r="BT401" s="563" t="str">
        <f t="shared" si="199"/>
        <v/>
      </c>
      <c r="BU401" s="563" t="str">
        <f t="shared" si="199"/>
        <v/>
      </c>
      <c r="BV401" s="563" t="str">
        <f t="shared" si="200"/>
        <v/>
      </c>
      <c r="BW401" s="563" t="str">
        <f t="shared" si="200"/>
        <v/>
      </c>
      <c r="BX401" s="563" t="str">
        <f t="shared" si="200"/>
        <v/>
      </c>
      <c r="BY401" s="563" t="str">
        <f t="shared" si="200"/>
        <v/>
      </c>
      <c r="BZ401" s="563" t="str">
        <f t="shared" si="201"/>
        <v/>
      </c>
      <c r="CA401" s="563" t="str">
        <f t="shared" si="201"/>
        <v/>
      </c>
      <c r="CB401" s="563" t="str">
        <f t="shared" si="201"/>
        <v/>
      </c>
      <c r="CC401" s="563" t="str">
        <f t="shared" si="201"/>
        <v/>
      </c>
      <c r="CD401" s="563" t="str">
        <f t="shared" si="194"/>
        <v/>
      </c>
      <c r="CE401" s="563" t="str">
        <f t="shared" si="194"/>
        <v/>
      </c>
      <c r="CF401" s="563" t="str">
        <f t="shared" si="180"/>
        <v/>
      </c>
      <c r="CG401" s="563" t="str">
        <f t="shared" si="202"/>
        <v/>
      </c>
      <c r="CH401" s="445"/>
      <c r="CI401" s="563" t="str">
        <f t="shared" si="177"/>
        <v/>
      </c>
      <c r="CJ401" s="563" t="str">
        <f t="shared" si="176"/>
        <v/>
      </c>
      <c r="CK401" s="563" t="str">
        <f t="shared" si="176"/>
        <v/>
      </c>
      <c r="CL401" s="563" t="str">
        <f t="shared" si="176"/>
        <v xml:space="preserve">
</v>
      </c>
      <c r="CM401" s="563" t="str">
        <f t="shared" si="176"/>
        <v xml:space="preserve">
</v>
      </c>
      <c r="CN401" s="563" t="str">
        <f t="shared" si="176"/>
        <v xml:space="preserve">
</v>
      </c>
      <c r="CO401" s="444"/>
      <c r="CP401" s="444"/>
      <c r="CQ401" s="444"/>
      <c r="CR401" s="444"/>
      <c r="CS401" s="444"/>
      <c r="CT401" s="444"/>
      <c r="CU401" s="444"/>
      <c r="CV401" s="444"/>
      <c r="CW401" s="444"/>
      <c r="CX401" s="444"/>
      <c r="CY401" s="444"/>
      <c r="CZ401" s="444"/>
      <c r="DA401" s="444"/>
      <c r="DB401" s="444"/>
      <c r="DC401" s="444"/>
      <c r="DD401" s="444"/>
      <c r="DE401" s="444"/>
      <c r="DF401" s="444"/>
      <c r="DG401" s="444"/>
      <c r="DH401" s="444"/>
      <c r="DI401" s="444"/>
      <c r="DJ401" s="444"/>
      <c r="DK401" s="444"/>
      <c r="DL401" s="444"/>
      <c r="DM401" s="444"/>
      <c r="DN401" s="444"/>
      <c r="DO401" s="444"/>
      <c r="DP401" s="444"/>
      <c r="DQ401" s="444"/>
      <c r="DR401" s="444"/>
      <c r="DS401" s="444"/>
      <c r="DT401" s="444"/>
      <c r="DU401" s="444"/>
      <c r="DV401" s="444"/>
      <c r="DW401" s="444"/>
      <c r="DX401" s="444"/>
      <c r="DY401" s="444"/>
      <c r="DZ401" s="444"/>
      <c r="EA401" s="444"/>
      <c r="EB401" s="444"/>
      <c r="EC401" s="444"/>
      <c r="ED401" s="444"/>
      <c r="EE401" s="444"/>
      <c r="EF401" s="444"/>
      <c r="EG401" s="444"/>
      <c r="EH401" s="444"/>
      <c r="EI401" s="444"/>
      <c r="EJ401" s="444"/>
      <c r="EK401" s="444"/>
      <c r="EL401" s="444"/>
      <c r="EM401" s="444"/>
      <c r="EN401" s="444"/>
      <c r="EO401" s="444"/>
      <c r="EP401" s="444"/>
      <c r="EQ401" s="444"/>
      <c r="ER401" s="444"/>
      <c r="ES401" s="444"/>
      <c r="ET401" s="444"/>
      <c r="EU401" s="444"/>
      <c r="EV401" s="444"/>
      <c r="EW401" s="444"/>
      <c r="EX401" s="444"/>
      <c r="EY401" s="444"/>
      <c r="EZ401" s="444"/>
      <c r="FA401" s="444"/>
      <c r="FB401" s="444"/>
    </row>
    <row r="402" spans="1:158" s="463" customFormat="1" ht="55.2" hidden="1" customHeight="1">
      <c r="A402" s="659"/>
      <c r="B402" s="520"/>
      <c r="C402" s="520"/>
      <c r="D402" s="519"/>
      <c r="E402" s="520"/>
      <c r="F402" s="520"/>
      <c r="G402" s="520"/>
      <c r="H402" s="520"/>
      <c r="I402" s="520"/>
      <c r="J402" s="520"/>
      <c r="K402" s="520"/>
      <c r="L402" s="520"/>
      <c r="M402" s="520"/>
      <c r="N402" s="520"/>
      <c r="O402" s="520"/>
      <c r="P402" s="520"/>
      <c r="Q402" s="520"/>
      <c r="R402" s="520"/>
      <c r="S402" s="520"/>
      <c r="T402" s="520"/>
      <c r="U402" s="520"/>
      <c r="V402" s="520"/>
      <c r="W402" s="520"/>
      <c r="X402" s="520"/>
      <c r="Y402" s="520"/>
      <c r="Z402" s="520"/>
      <c r="AA402" s="520"/>
      <c r="AB402" s="520"/>
      <c r="AC402" s="520"/>
      <c r="AD402" s="432"/>
      <c r="AE402" s="431"/>
      <c r="AF402" s="433"/>
      <c r="AG402" s="557" t="str">
        <f t="shared" si="181"/>
        <v/>
      </c>
      <c r="AH402" s="558" t="str">
        <f t="shared" si="182"/>
        <v/>
      </c>
      <c r="AI402" s="558" t="str">
        <f t="shared" si="183"/>
        <v/>
      </c>
      <c r="AJ402" s="558" t="str">
        <f t="shared" si="184"/>
        <v/>
      </c>
      <c r="AK402" s="558" t="str">
        <f t="shared" si="185"/>
        <v/>
      </c>
      <c r="AL402" s="558" t="str">
        <f t="shared" si="186"/>
        <v/>
      </c>
      <c r="AM402" s="558" t="str">
        <f t="shared" si="187"/>
        <v/>
      </c>
      <c r="AN402" s="558" t="str">
        <f t="shared" si="188"/>
        <v/>
      </c>
      <c r="AO402" s="557" t="str">
        <f t="shared" si="189"/>
        <v/>
      </c>
      <c r="AP402" s="557" t="str">
        <f t="shared" si="190"/>
        <v/>
      </c>
      <c r="AQ402" s="445"/>
      <c r="AR402" s="559" t="str">
        <f t="shared" si="191"/>
        <v/>
      </c>
      <c r="AS402" s="560" t="str">
        <f t="shared" si="175"/>
        <v/>
      </c>
      <c r="AT402" s="561" t="str">
        <f t="shared" si="192"/>
        <v/>
      </c>
      <c r="AU402" s="561" t="str">
        <f t="shared" si="193"/>
        <v/>
      </c>
      <c r="AV402" s="444"/>
      <c r="AW402" s="558" t="str">
        <f t="shared" si="195"/>
        <v/>
      </c>
      <c r="AX402" s="557" t="str">
        <f t="shared" si="196"/>
        <v/>
      </c>
      <c r="AY402" s="557" t="str">
        <f t="shared" si="197"/>
        <v/>
      </c>
      <c r="AZ402" s="444"/>
      <c r="BA402" s="562" t="str">
        <f t="shared" si="173"/>
        <v/>
      </c>
      <c r="BB402" s="445"/>
      <c r="BC402" s="563" t="str">
        <f t="shared" si="202"/>
        <v/>
      </c>
      <c r="BD402" s="563" t="str">
        <f t="shared" si="202"/>
        <v/>
      </c>
      <c r="BE402" s="563" t="str">
        <f t="shared" si="202"/>
        <v/>
      </c>
      <c r="BF402" s="563" t="str">
        <f t="shared" si="202"/>
        <v/>
      </c>
      <c r="BG402" s="563" t="str">
        <f t="shared" si="202"/>
        <v/>
      </c>
      <c r="BH402" s="563" t="str">
        <f t="shared" si="202"/>
        <v/>
      </c>
      <c r="BI402" s="563" t="str">
        <f t="shared" si="202"/>
        <v/>
      </c>
      <c r="BJ402" s="563" t="str">
        <f t="shared" si="202"/>
        <v/>
      </c>
      <c r="BK402" s="563" t="str">
        <f t="shared" si="202"/>
        <v/>
      </c>
      <c r="BL402" s="563" t="str">
        <f t="shared" si="202"/>
        <v/>
      </c>
      <c r="BM402" s="563" t="str">
        <f t="shared" si="202"/>
        <v/>
      </c>
      <c r="BN402" s="563" t="str">
        <f t="shared" si="198"/>
        <v/>
      </c>
      <c r="BO402" s="563" t="str">
        <f t="shared" si="198"/>
        <v/>
      </c>
      <c r="BP402" s="563" t="str">
        <f t="shared" si="198"/>
        <v/>
      </c>
      <c r="BQ402" s="563" t="str">
        <f t="shared" si="198"/>
        <v/>
      </c>
      <c r="BR402" s="563" t="str">
        <f t="shared" si="199"/>
        <v/>
      </c>
      <c r="BS402" s="563" t="str">
        <f t="shared" si="199"/>
        <v/>
      </c>
      <c r="BT402" s="563" t="str">
        <f t="shared" si="199"/>
        <v/>
      </c>
      <c r="BU402" s="563" t="str">
        <f t="shared" si="199"/>
        <v/>
      </c>
      <c r="BV402" s="563" t="str">
        <f t="shared" si="200"/>
        <v/>
      </c>
      <c r="BW402" s="563" t="str">
        <f t="shared" si="200"/>
        <v/>
      </c>
      <c r="BX402" s="563" t="str">
        <f t="shared" si="200"/>
        <v/>
      </c>
      <c r="BY402" s="563" t="str">
        <f t="shared" si="200"/>
        <v/>
      </c>
      <c r="BZ402" s="563" t="str">
        <f t="shared" si="201"/>
        <v/>
      </c>
      <c r="CA402" s="563" t="str">
        <f t="shared" si="201"/>
        <v/>
      </c>
      <c r="CB402" s="563" t="str">
        <f t="shared" si="201"/>
        <v/>
      </c>
      <c r="CC402" s="563" t="str">
        <f t="shared" si="201"/>
        <v/>
      </c>
      <c r="CD402" s="563" t="str">
        <f t="shared" si="194"/>
        <v/>
      </c>
      <c r="CE402" s="563" t="str">
        <f t="shared" si="194"/>
        <v/>
      </c>
      <c r="CF402" s="563" t="str">
        <f t="shared" si="180"/>
        <v/>
      </c>
      <c r="CG402" s="563" t="str">
        <f t="shared" si="202"/>
        <v/>
      </c>
      <c r="CH402" s="445"/>
      <c r="CI402" s="563" t="str">
        <f t="shared" si="177"/>
        <v/>
      </c>
      <c r="CJ402" s="563" t="str">
        <f t="shared" si="176"/>
        <v/>
      </c>
      <c r="CK402" s="563" t="str">
        <f t="shared" si="176"/>
        <v/>
      </c>
      <c r="CL402" s="563" t="str">
        <f t="shared" si="176"/>
        <v xml:space="preserve">
</v>
      </c>
      <c r="CM402" s="563" t="str">
        <f t="shared" si="176"/>
        <v xml:space="preserve">
</v>
      </c>
      <c r="CN402" s="563" t="str">
        <f t="shared" si="176"/>
        <v xml:space="preserve">
</v>
      </c>
      <c r="CO402" s="444"/>
      <c r="CP402" s="444"/>
      <c r="CQ402" s="444"/>
      <c r="CR402" s="444"/>
      <c r="CS402" s="444"/>
      <c r="CT402" s="444"/>
      <c r="CU402" s="444"/>
      <c r="CV402" s="444"/>
      <c r="CW402" s="444"/>
      <c r="CX402" s="444"/>
      <c r="CY402" s="444"/>
      <c r="CZ402" s="444"/>
      <c r="DA402" s="444"/>
      <c r="DB402" s="444"/>
      <c r="DC402" s="444"/>
      <c r="DD402" s="444"/>
      <c r="DE402" s="444"/>
      <c r="DF402" s="444"/>
      <c r="DG402" s="444"/>
      <c r="DH402" s="444"/>
      <c r="DI402" s="444"/>
      <c r="DJ402" s="444"/>
      <c r="DK402" s="444"/>
      <c r="DL402" s="444"/>
      <c r="DM402" s="444"/>
      <c r="DN402" s="444"/>
      <c r="DO402" s="444"/>
      <c r="DP402" s="444"/>
      <c r="DQ402" s="444"/>
      <c r="DR402" s="444"/>
      <c r="DS402" s="444"/>
      <c r="DT402" s="444"/>
      <c r="DU402" s="444"/>
      <c r="DV402" s="444"/>
      <c r="DW402" s="444"/>
      <c r="DX402" s="444"/>
      <c r="DY402" s="444"/>
      <c r="DZ402" s="444"/>
      <c r="EA402" s="444"/>
      <c r="EB402" s="444"/>
      <c r="EC402" s="444"/>
      <c r="ED402" s="444"/>
      <c r="EE402" s="444"/>
      <c r="EF402" s="444"/>
      <c r="EG402" s="444"/>
      <c r="EH402" s="444"/>
      <c r="EI402" s="444"/>
      <c r="EJ402" s="444"/>
      <c r="EK402" s="444"/>
      <c r="EL402" s="444"/>
      <c r="EM402" s="444"/>
      <c r="EN402" s="444"/>
      <c r="EO402" s="444"/>
      <c r="EP402" s="444"/>
      <c r="EQ402" s="444"/>
      <c r="ER402" s="444"/>
      <c r="ES402" s="444"/>
      <c r="ET402" s="444"/>
      <c r="EU402" s="444"/>
      <c r="EV402" s="444"/>
      <c r="EW402" s="444"/>
      <c r="EX402" s="444"/>
      <c r="EY402" s="444"/>
      <c r="EZ402" s="444"/>
      <c r="FA402" s="444"/>
      <c r="FB402" s="444"/>
    </row>
    <row r="403" spans="1:158" s="434" customFormat="1" ht="55.2" hidden="1" customHeight="1">
      <c r="A403" s="659"/>
      <c r="B403" s="520"/>
      <c r="C403" s="520"/>
      <c r="D403" s="519"/>
      <c r="E403" s="520"/>
      <c r="F403" s="520"/>
      <c r="G403" s="520"/>
      <c r="H403" s="520"/>
      <c r="I403" s="520"/>
      <c r="J403" s="520"/>
      <c r="K403" s="520"/>
      <c r="L403" s="520"/>
      <c r="M403" s="520"/>
      <c r="N403" s="520"/>
      <c r="O403" s="520"/>
      <c r="P403" s="520"/>
      <c r="Q403" s="520"/>
      <c r="R403" s="520"/>
      <c r="S403" s="520"/>
      <c r="T403" s="520"/>
      <c r="U403" s="520"/>
      <c r="V403" s="520"/>
      <c r="W403" s="520"/>
      <c r="X403" s="520"/>
      <c r="Y403" s="520"/>
      <c r="Z403" s="520"/>
      <c r="AA403" s="520"/>
      <c r="AB403" s="520"/>
      <c r="AC403" s="520"/>
      <c r="AD403" s="432"/>
      <c r="AE403" s="431"/>
      <c r="AF403" s="433"/>
      <c r="AG403" s="557" t="str">
        <f t="shared" si="181"/>
        <v/>
      </c>
      <c r="AH403" s="558" t="str">
        <f t="shared" si="182"/>
        <v/>
      </c>
      <c r="AI403" s="558" t="str">
        <f t="shared" si="183"/>
        <v/>
      </c>
      <c r="AJ403" s="558" t="str">
        <f t="shared" si="184"/>
        <v/>
      </c>
      <c r="AK403" s="558" t="str">
        <f t="shared" si="185"/>
        <v/>
      </c>
      <c r="AL403" s="558" t="str">
        <f t="shared" si="186"/>
        <v/>
      </c>
      <c r="AM403" s="558" t="str">
        <f t="shared" si="187"/>
        <v/>
      </c>
      <c r="AN403" s="558" t="str">
        <f t="shared" si="188"/>
        <v/>
      </c>
      <c r="AO403" s="557" t="str">
        <f t="shared" si="189"/>
        <v/>
      </c>
      <c r="AP403" s="557" t="str">
        <f t="shared" si="190"/>
        <v/>
      </c>
      <c r="AQ403" s="445"/>
      <c r="AR403" s="559" t="str">
        <f t="shared" si="191"/>
        <v/>
      </c>
      <c r="AS403" s="560" t="str">
        <f t="shared" si="175"/>
        <v/>
      </c>
      <c r="AT403" s="561" t="str">
        <f t="shared" si="192"/>
        <v/>
      </c>
      <c r="AU403" s="561" t="str">
        <f t="shared" si="193"/>
        <v/>
      </c>
      <c r="AV403" s="444"/>
      <c r="AW403" s="558" t="str">
        <f t="shared" si="195"/>
        <v/>
      </c>
      <c r="AX403" s="557" t="str">
        <f t="shared" si="196"/>
        <v/>
      </c>
      <c r="AY403" s="557" t="str">
        <f t="shared" si="197"/>
        <v/>
      </c>
      <c r="AZ403" s="444"/>
      <c r="BA403" s="562" t="str">
        <f t="shared" si="173"/>
        <v/>
      </c>
      <c r="BB403" s="445"/>
      <c r="BC403" s="563" t="str">
        <f t="shared" si="202"/>
        <v/>
      </c>
      <c r="BD403" s="563" t="str">
        <f t="shared" si="202"/>
        <v/>
      </c>
      <c r="BE403" s="563" t="str">
        <f t="shared" si="202"/>
        <v/>
      </c>
      <c r="BF403" s="563" t="str">
        <f t="shared" si="202"/>
        <v/>
      </c>
      <c r="BG403" s="563" t="str">
        <f t="shared" si="202"/>
        <v/>
      </c>
      <c r="BH403" s="563" t="str">
        <f t="shared" si="202"/>
        <v/>
      </c>
      <c r="BI403" s="563" t="str">
        <f t="shared" si="202"/>
        <v/>
      </c>
      <c r="BJ403" s="563" t="str">
        <f t="shared" si="202"/>
        <v/>
      </c>
      <c r="BK403" s="563" t="str">
        <f t="shared" si="202"/>
        <v/>
      </c>
      <c r="BL403" s="563" t="str">
        <f t="shared" si="202"/>
        <v/>
      </c>
      <c r="BM403" s="563" t="str">
        <f t="shared" si="202"/>
        <v/>
      </c>
      <c r="BN403" s="563" t="str">
        <f t="shared" si="198"/>
        <v/>
      </c>
      <c r="BO403" s="563" t="str">
        <f t="shared" si="198"/>
        <v/>
      </c>
      <c r="BP403" s="563" t="str">
        <f t="shared" si="198"/>
        <v/>
      </c>
      <c r="BQ403" s="563" t="str">
        <f t="shared" si="198"/>
        <v/>
      </c>
      <c r="BR403" s="563" t="str">
        <f t="shared" si="199"/>
        <v/>
      </c>
      <c r="BS403" s="563" t="str">
        <f t="shared" si="199"/>
        <v/>
      </c>
      <c r="BT403" s="563" t="str">
        <f t="shared" si="199"/>
        <v/>
      </c>
      <c r="BU403" s="563" t="str">
        <f t="shared" si="199"/>
        <v/>
      </c>
      <c r="BV403" s="563" t="str">
        <f t="shared" si="200"/>
        <v/>
      </c>
      <c r="BW403" s="563" t="str">
        <f t="shared" si="200"/>
        <v/>
      </c>
      <c r="BX403" s="563" t="str">
        <f t="shared" si="200"/>
        <v/>
      </c>
      <c r="BY403" s="563" t="str">
        <f t="shared" si="200"/>
        <v/>
      </c>
      <c r="BZ403" s="563" t="str">
        <f t="shared" si="201"/>
        <v/>
      </c>
      <c r="CA403" s="563" t="str">
        <f t="shared" si="201"/>
        <v/>
      </c>
      <c r="CB403" s="563" t="str">
        <f t="shared" si="201"/>
        <v/>
      </c>
      <c r="CC403" s="563" t="str">
        <f t="shared" si="201"/>
        <v/>
      </c>
      <c r="CD403" s="563" t="str">
        <f t="shared" si="194"/>
        <v/>
      </c>
      <c r="CE403" s="563" t="str">
        <f t="shared" si="194"/>
        <v/>
      </c>
      <c r="CF403" s="563" t="str">
        <f t="shared" si="180"/>
        <v/>
      </c>
      <c r="CG403" s="563" t="str">
        <f t="shared" si="202"/>
        <v/>
      </c>
      <c r="CH403" s="445"/>
      <c r="CI403" s="563" t="str">
        <f t="shared" si="177"/>
        <v/>
      </c>
      <c r="CJ403" s="563" t="str">
        <f t="shared" si="176"/>
        <v/>
      </c>
      <c r="CK403" s="563" t="str">
        <f t="shared" si="176"/>
        <v/>
      </c>
      <c r="CL403" s="563" t="str">
        <f t="shared" si="176"/>
        <v xml:space="preserve">
</v>
      </c>
      <c r="CM403" s="563" t="str">
        <f t="shared" si="176"/>
        <v xml:space="preserve">
</v>
      </c>
      <c r="CN403" s="563" t="str">
        <f t="shared" si="176"/>
        <v xml:space="preserve">
</v>
      </c>
      <c r="CO403" s="445"/>
      <c r="CP403" s="445"/>
      <c r="CQ403" s="445"/>
      <c r="CR403" s="445"/>
      <c r="CS403" s="445"/>
      <c r="CT403" s="445"/>
      <c r="CU403" s="445"/>
      <c r="CV403" s="445"/>
      <c r="CW403" s="445"/>
      <c r="CX403" s="445"/>
      <c r="CY403" s="445"/>
      <c r="CZ403" s="445"/>
      <c r="DA403" s="445"/>
      <c r="DB403" s="445"/>
      <c r="DC403" s="445"/>
      <c r="DD403" s="445"/>
      <c r="DE403" s="445"/>
      <c r="DF403" s="445"/>
      <c r="DG403" s="445"/>
      <c r="DH403" s="445"/>
      <c r="DI403" s="445"/>
      <c r="DJ403" s="445"/>
      <c r="DK403" s="445"/>
      <c r="DL403" s="445"/>
      <c r="DM403" s="445"/>
      <c r="DN403" s="445"/>
      <c r="DO403" s="445"/>
      <c r="DP403" s="445"/>
      <c r="DQ403" s="445"/>
      <c r="DR403" s="445"/>
      <c r="DS403" s="445"/>
      <c r="DT403" s="445"/>
      <c r="DU403" s="445"/>
      <c r="DV403" s="445"/>
      <c r="DW403" s="445"/>
      <c r="DX403" s="445"/>
      <c r="DY403" s="445"/>
      <c r="DZ403" s="445"/>
      <c r="EA403" s="445"/>
      <c r="EB403" s="445"/>
      <c r="EC403" s="445"/>
      <c r="ED403" s="445"/>
      <c r="EE403" s="445"/>
      <c r="EF403" s="445"/>
      <c r="EG403" s="445"/>
      <c r="EH403" s="445"/>
      <c r="EI403" s="445"/>
      <c r="EJ403" s="445"/>
      <c r="EK403" s="445"/>
      <c r="EL403" s="445"/>
      <c r="EM403" s="445"/>
      <c r="EN403" s="445"/>
      <c r="EO403" s="445"/>
      <c r="EP403" s="445"/>
      <c r="EQ403" s="445"/>
      <c r="ER403" s="445"/>
      <c r="ES403" s="445"/>
      <c r="ET403" s="445"/>
      <c r="EU403" s="445"/>
      <c r="EV403" s="445"/>
      <c r="EW403" s="445"/>
      <c r="EX403" s="445"/>
      <c r="EY403" s="445"/>
      <c r="EZ403" s="445"/>
      <c r="FA403" s="445"/>
      <c r="FB403" s="445"/>
    </row>
    <row r="404" spans="1:158" s="434" customFormat="1" ht="55.2" hidden="1" customHeight="1">
      <c r="A404" s="659"/>
      <c r="B404" s="520"/>
      <c r="C404" s="520"/>
      <c r="D404" s="519"/>
      <c r="E404" s="520"/>
      <c r="F404" s="520"/>
      <c r="G404" s="520"/>
      <c r="H404" s="520"/>
      <c r="I404" s="520"/>
      <c r="J404" s="520"/>
      <c r="K404" s="520"/>
      <c r="L404" s="520"/>
      <c r="M404" s="520"/>
      <c r="N404" s="520"/>
      <c r="O404" s="520"/>
      <c r="P404" s="520"/>
      <c r="Q404" s="520"/>
      <c r="R404" s="520"/>
      <c r="S404" s="520"/>
      <c r="T404" s="520"/>
      <c r="U404" s="520"/>
      <c r="V404" s="520"/>
      <c r="W404" s="520"/>
      <c r="X404" s="520"/>
      <c r="Y404" s="520"/>
      <c r="Z404" s="520"/>
      <c r="AA404" s="520"/>
      <c r="AB404" s="520"/>
      <c r="AC404" s="520"/>
      <c r="AD404" s="432"/>
      <c r="AE404" s="431"/>
      <c r="AF404" s="433"/>
      <c r="AG404" s="557" t="str">
        <f t="shared" si="181"/>
        <v/>
      </c>
      <c r="AH404" s="558" t="str">
        <f t="shared" si="182"/>
        <v/>
      </c>
      <c r="AI404" s="558" t="str">
        <f t="shared" si="183"/>
        <v/>
      </c>
      <c r="AJ404" s="558" t="str">
        <f t="shared" si="184"/>
        <v/>
      </c>
      <c r="AK404" s="558" t="str">
        <f t="shared" si="185"/>
        <v/>
      </c>
      <c r="AL404" s="558" t="str">
        <f t="shared" si="186"/>
        <v/>
      </c>
      <c r="AM404" s="558" t="str">
        <f t="shared" si="187"/>
        <v/>
      </c>
      <c r="AN404" s="558" t="str">
        <f t="shared" si="188"/>
        <v/>
      </c>
      <c r="AO404" s="557" t="str">
        <f t="shared" si="189"/>
        <v/>
      </c>
      <c r="AP404" s="557" t="str">
        <f t="shared" si="190"/>
        <v/>
      </c>
      <c r="AQ404" s="445"/>
      <c r="AR404" s="559" t="str">
        <f t="shared" si="191"/>
        <v/>
      </c>
      <c r="AS404" s="560" t="str">
        <f t="shared" si="175"/>
        <v/>
      </c>
      <c r="AT404" s="561" t="str">
        <f t="shared" si="192"/>
        <v/>
      </c>
      <c r="AU404" s="561" t="str">
        <f t="shared" si="193"/>
        <v/>
      </c>
      <c r="AV404" s="444"/>
      <c r="AW404" s="558" t="str">
        <f t="shared" si="195"/>
        <v/>
      </c>
      <c r="AX404" s="557" t="str">
        <f t="shared" si="196"/>
        <v/>
      </c>
      <c r="AY404" s="557" t="str">
        <f t="shared" si="197"/>
        <v/>
      </c>
      <c r="AZ404" s="444"/>
      <c r="BA404" s="562" t="str">
        <f t="shared" si="173"/>
        <v/>
      </c>
      <c r="BB404" s="445"/>
      <c r="BC404" s="563" t="str">
        <f t="shared" si="202"/>
        <v/>
      </c>
      <c r="BD404" s="563" t="str">
        <f t="shared" si="202"/>
        <v/>
      </c>
      <c r="BE404" s="563" t="str">
        <f t="shared" si="202"/>
        <v/>
      </c>
      <c r="BF404" s="563" t="str">
        <f t="shared" si="202"/>
        <v/>
      </c>
      <c r="BG404" s="563" t="str">
        <f t="shared" si="202"/>
        <v/>
      </c>
      <c r="BH404" s="563" t="str">
        <f t="shared" si="202"/>
        <v/>
      </c>
      <c r="BI404" s="563" t="str">
        <f t="shared" si="202"/>
        <v/>
      </c>
      <c r="BJ404" s="563" t="str">
        <f t="shared" si="202"/>
        <v/>
      </c>
      <c r="BK404" s="563" t="str">
        <f t="shared" si="202"/>
        <v/>
      </c>
      <c r="BL404" s="563" t="str">
        <f t="shared" si="202"/>
        <v/>
      </c>
      <c r="BM404" s="563" t="str">
        <f t="shared" si="202"/>
        <v/>
      </c>
      <c r="BN404" s="563" t="str">
        <f t="shared" si="198"/>
        <v/>
      </c>
      <c r="BO404" s="563" t="str">
        <f t="shared" si="198"/>
        <v/>
      </c>
      <c r="BP404" s="563" t="str">
        <f t="shared" si="198"/>
        <v/>
      </c>
      <c r="BQ404" s="563" t="str">
        <f t="shared" si="198"/>
        <v/>
      </c>
      <c r="BR404" s="563" t="str">
        <f t="shared" si="199"/>
        <v/>
      </c>
      <c r="BS404" s="563" t="str">
        <f t="shared" si="199"/>
        <v/>
      </c>
      <c r="BT404" s="563" t="str">
        <f t="shared" si="199"/>
        <v/>
      </c>
      <c r="BU404" s="563" t="str">
        <f t="shared" si="199"/>
        <v/>
      </c>
      <c r="BV404" s="563" t="str">
        <f t="shared" si="200"/>
        <v/>
      </c>
      <c r="BW404" s="563" t="str">
        <f t="shared" si="200"/>
        <v/>
      </c>
      <c r="BX404" s="563" t="str">
        <f t="shared" si="200"/>
        <v/>
      </c>
      <c r="BY404" s="563" t="str">
        <f t="shared" si="200"/>
        <v/>
      </c>
      <c r="BZ404" s="563" t="str">
        <f t="shared" si="201"/>
        <v/>
      </c>
      <c r="CA404" s="563" t="str">
        <f t="shared" si="201"/>
        <v/>
      </c>
      <c r="CB404" s="563" t="str">
        <f t="shared" si="201"/>
        <v/>
      </c>
      <c r="CC404" s="563" t="str">
        <f t="shared" si="201"/>
        <v/>
      </c>
      <c r="CD404" s="563" t="str">
        <f t="shared" si="194"/>
        <v/>
      </c>
      <c r="CE404" s="563" t="str">
        <f t="shared" si="194"/>
        <v/>
      </c>
      <c r="CF404" s="563" t="str">
        <f t="shared" si="180"/>
        <v/>
      </c>
      <c r="CG404" s="563" t="str">
        <f t="shared" si="202"/>
        <v/>
      </c>
      <c r="CH404" s="445"/>
      <c r="CI404" s="563" t="str">
        <f t="shared" si="177"/>
        <v/>
      </c>
      <c r="CJ404" s="563" t="str">
        <f t="shared" si="176"/>
        <v/>
      </c>
      <c r="CK404" s="563" t="str">
        <f t="shared" si="176"/>
        <v/>
      </c>
      <c r="CL404" s="563" t="str">
        <f t="shared" si="176"/>
        <v xml:space="preserve">
</v>
      </c>
      <c r="CM404" s="563" t="str">
        <f t="shared" si="176"/>
        <v xml:space="preserve">
</v>
      </c>
      <c r="CN404" s="563" t="str">
        <f t="shared" si="176"/>
        <v xml:space="preserve">
</v>
      </c>
      <c r="CO404" s="445"/>
      <c r="CP404" s="445"/>
      <c r="CQ404" s="445"/>
      <c r="CR404" s="445"/>
      <c r="CS404" s="445"/>
      <c r="CT404" s="445"/>
      <c r="CU404" s="445"/>
      <c r="CV404" s="445"/>
      <c r="CW404" s="445"/>
      <c r="CX404" s="445"/>
      <c r="CY404" s="445"/>
      <c r="CZ404" s="445"/>
      <c r="DA404" s="445"/>
      <c r="DB404" s="445"/>
      <c r="DC404" s="445"/>
      <c r="DD404" s="445"/>
      <c r="DE404" s="445"/>
      <c r="DF404" s="445"/>
      <c r="DG404" s="445"/>
      <c r="DH404" s="445"/>
      <c r="DI404" s="445"/>
      <c r="DJ404" s="445"/>
      <c r="DK404" s="445"/>
      <c r="DL404" s="445"/>
      <c r="DM404" s="445"/>
      <c r="DN404" s="445"/>
      <c r="DO404" s="445"/>
      <c r="DP404" s="445"/>
      <c r="DQ404" s="445"/>
      <c r="DR404" s="445"/>
      <c r="DS404" s="445"/>
      <c r="DT404" s="445"/>
      <c r="DU404" s="445"/>
      <c r="DV404" s="445"/>
      <c r="DW404" s="445"/>
      <c r="DX404" s="445"/>
      <c r="DY404" s="445"/>
      <c r="DZ404" s="445"/>
      <c r="EA404" s="445"/>
      <c r="EB404" s="445"/>
      <c r="EC404" s="445"/>
      <c r="ED404" s="445"/>
      <c r="EE404" s="445"/>
      <c r="EF404" s="445"/>
      <c r="EG404" s="445"/>
      <c r="EH404" s="445"/>
      <c r="EI404" s="445"/>
      <c r="EJ404" s="445"/>
      <c r="EK404" s="445"/>
      <c r="EL404" s="445"/>
      <c r="EM404" s="445"/>
      <c r="EN404" s="445"/>
      <c r="EO404" s="445"/>
      <c r="EP404" s="445"/>
      <c r="EQ404" s="445"/>
      <c r="ER404" s="445"/>
      <c r="ES404" s="445"/>
      <c r="ET404" s="445"/>
      <c r="EU404" s="445"/>
      <c r="EV404" s="445"/>
      <c r="EW404" s="445"/>
      <c r="EX404" s="445"/>
      <c r="EY404" s="445"/>
      <c r="EZ404" s="445"/>
      <c r="FA404" s="445"/>
      <c r="FB404" s="445"/>
    </row>
    <row r="405" spans="1:158" s="434" customFormat="1" ht="55.2" hidden="1" customHeight="1">
      <c r="A405" s="659"/>
      <c r="B405" s="520"/>
      <c r="C405" s="520"/>
      <c r="D405" s="519"/>
      <c r="E405" s="520"/>
      <c r="F405" s="520"/>
      <c r="G405" s="520"/>
      <c r="H405" s="520"/>
      <c r="I405" s="520"/>
      <c r="J405" s="520"/>
      <c r="K405" s="520"/>
      <c r="L405" s="520"/>
      <c r="M405" s="520"/>
      <c r="N405" s="520"/>
      <c r="O405" s="520"/>
      <c r="P405" s="520"/>
      <c r="Q405" s="520"/>
      <c r="R405" s="520"/>
      <c r="S405" s="520"/>
      <c r="T405" s="520"/>
      <c r="U405" s="520"/>
      <c r="V405" s="520"/>
      <c r="W405" s="520"/>
      <c r="X405" s="520"/>
      <c r="Y405" s="520"/>
      <c r="Z405" s="520"/>
      <c r="AA405" s="520"/>
      <c r="AB405" s="520"/>
      <c r="AC405" s="520"/>
      <c r="AD405" s="432"/>
      <c r="AE405" s="431"/>
      <c r="AF405" s="433"/>
      <c r="AG405" s="557" t="str">
        <f t="shared" si="181"/>
        <v/>
      </c>
      <c r="AH405" s="558" t="str">
        <f t="shared" si="182"/>
        <v/>
      </c>
      <c r="AI405" s="558" t="str">
        <f t="shared" si="183"/>
        <v/>
      </c>
      <c r="AJ405" s="558" t="str">
        <f t="shared" si="184"/>
        <v/>
      </c>
      <c r="AK405" s="558" t="str">
        <f t="shared" si="185"/>
        <v/>
      </c>
      <c r="AL405" s="558" t="str">
        <f t="shared" si="186"/>
        <v/>
      </c>
      <c r="AM405" s="558" t="str">
        <f t="shared" si="187"/>
        <v/>
      </c>
      <c r="AN405" s="558" t="str">
        <f t="shared" si="188"/>
        <v/>
      </c>
      <c r="AO405" s="557" t="str">
        <f t="shared" si="189"/>
        <v/>
      </c>
      <c r="AP405" s="557" t="str">
        <f t="shared" si="190"/>
        <v/>
      </c>
      <c r="AQ405" s="445"/>
      <c r="AR405" s="559" t="str">
        <f t="shared" si="191"/>
        <v/>
      </c>
      <c r="AS405" s="560" t="str">
        <f t="shared" si="175"/>
        <v/>
      </c>
      <c r="AT405" s="561" t="str">
        <f t="shared" si="192"/>
        <v/>
      </c>
      <c r="AU405" s="561" t="str">
        <f t="shared" si="193"/>
        <v/>
      </c>
      <c r="AV405" s="444"/>
      <c r="AW405" s="558" t="str">
        <f t="shared" si="195"/>
        <v/>
      </c>
      <c r="AX405" s="557" t="str">
        <f t="shared" si="196"/>
        <v/>
      </c>
      <c r="AY405" s="557" t="str">
        <f t="shared" si="197"/>
        <v/>
      </c>
      <c r="AZ405" s="444"/>
      <c r="BA405" s="562" t="str">
        <f t="shared" si="173"/>
        <v/>
      </c>
      <c r="BB405" s="445"/>
      <c r="BC405" s="563" t="str">
        <f t="shared" si="202"/>
        <v/>
      </c>
      <c r="BD405" s="563" t="str">
        <f t="shared" si="202"/>
        <v/>
      </c>
      <c r="BE405" s="563" t="str">
        <f t="shared" si="202"/>
        <v/>
      </c>
      <c r="BF405" s="563" t="str">
        <f t="shared" si="202"/>
        <v/>
      </c>
      <c r="BG405" s="563" t="str">
        <f t="shared" si="202"/>
        <v/>
      </c>
      <c r="BH405" s="563" t="str">
        <f t="shared" si="202"/>
        <v/>
      </c>
      <c r="BI405" s="563" t="str">
        <f t="shared" si="202"/>
        <v/>
      </c>
      <c r="BJ405" s="563" t="str">
        <f t="shared" si="202"/>
        <v/>
      </c>
      <c r="BK405" s="563" t="str">
        <f t="shared" si="202"/>
        <v/>
      </c>
      <c r="BL405" s="563" t="str">
        <f t="shared" si="202"/>
        <v/>
      </c>
      <c r="BM405" s="563" t="str">
        <f t="shared" si="202"/>
        <v/>
      </c>
      <c r="BN405" s="563" t="str">
        <f t="shared" si="198"/>
        <v/>
      </c>
      <c r="BO405" s="563" t="str">
        <f t="shared" si="198"/>
        <v/>
      </c>
      <c r="BP405" s="563" t="str">
        <f t="shared" si="198"/>
        <v/>
      </c>
      <c r="BQ405" s="563" t="str">
        <f t="shared" si="198"/>
        <v/>
      </c>
      <c r="BR405" s="563" t="str">
        <f t="shared" si="199"/>
        <v/>
      </c>
      <c r="BS405" s="563" t="str">
        <f t="shared" si="199"/>
        <v/>
      </c>
      <c r="BT405" s="563" t="str">
        <f t="shared" si="199"/>
        <v/>
      </c>
      <c r="BU405" s="563" t="str">
        <f t="shared" si="199"/>
        <v/>
      </c>
      <c r="BV405" s="563" t="str">
        <f t="shared" si="200"/>
        <v/>
      </c>
      <c r="BW405" s="563" t="str">
        <f t="shared" si="200"/>
        <v/>
      </c>
      <c r="BX405" s="563" t="str">
        <f t="shared" si="200"/>
        <v/>
      </c>
      <c r="BY405" s="563" t="str">
        <f t="shared" si="200"/>
        <v/>
      </c>
      <c r="BZ405" s="563" t="str">
        <f t="shared" si="201"/>
        <v/>
      </c>
      <c r="CA405" s="563" t="str">
        <f t="shared" si="201"/>
        <v/>
      </c>
      <c r="CB405" s="563" t="str">
        <f t="shared" si="201"/>
        <v/>
      </c>
      <c r="CC405" s="563" t="str">
        <f t="shared" si="201"/>
        <v/>
      </c>
      <c r="CD405" s="563" t="str">
        <f t="shared" si="194"/>
        <v/>
      </c>
      <c r="CE405" s="563" t="str">
        <f t="shared" si="194"/>
        <v/>
      </c>
      <c r="CF405" s="563" t="str">
        <f t="shared" si="180"/>
        <v/>
      </c>
      <c r="CG405" s="563" t="str">
        <f t="shared" si="202"/>
        <v/>
      </c>
      <c r="CH405" s="445"/>
      <c r="CI405" s="563" t="str">
        <f t="shared" si="177"/>
        <v/>
      </c>
      <c r="CJ405" s="563" t="str">
        <f t="shared" si="176"/>
        <v/>
      </c>
      <c r="CK405" s="563" t="str">
        <f t="shared" si="176"/>
        <v/>
      </c>
      <c r="CL405" s="563" t="str">
        <f t="shared" si="176"/>
        <v xml:space="preserve">
</v>
      </c>
      <c r="CM405" s="563" t="str">
        <f t="shared" si="176"/>
        <v xml:space="preserve">
</v>
      </c>
      <c r="CN405" s="563" t="str">
        <f t="shared" si="176"/>
        <v xml:space="preserve">
</v>
      </c>
      <c r="CO405" s="445"/>
      <c r="CP405" s="445"/>
      <c r="CQ405" s="445"/>
      <c r="CR405" s="445"/>
      <c r="CS405" s="445"/>
      <c r="CT405" s="445"/>
      <c r="CU405" s="445"/>
      <c r="CV405" s="445"/>
      <c r="CW405" s="445"/>
      <c r="CX405" s="445"/>
      <c r="CY405" s="445"/>
      <c r="CZ405" s="445"/>
      <c r="DA405" s="445"/>
      <c r="DB405" s="445"/>
      <c r="DC405" s="445"/>
      <c r="DD405" s="445"/>
      <c r="DE405" s="445"/>
      <c r="DF405" s="445"/>
      <c r="DG405" s="445"/>
      <c r="DH405" s="445"/>
      <c r="DI405" s="445"/>
      <c r="DJ405" s="445"/>
      <c r="DK405" s="445"/>
      <c r="DL405" s="445"/>
      <c r="DM405" s="445"/>
      <c r="DN405" s="445"/>
      <c r="DO405" s="445"/>
      <c r="DP405" s="445"/>
      <c r="DQ405" s="445"/>
      <c r="DR405" s="445"/>
      <c r="DS405" s="445"/>
      <c r="DT405" s="445"/>
      <c r="DU405" s="445"/>
      <c r="DV405" s="445"/>
      <c r="DW405" s="445"/>
      <c r="DX405" s="445"/>
      <c r="DY405" s="445"/>
      <c r="DZ405" s="445"/>
      <c r="EA405" s="445"/>
      <c r="EB405" s="445"/>
      <c r="EC405" s="445"/>
      <c r="ED405" s="445"/>
      <c r="EE405" s="445"/>
      <c r="EF405" s="445"/>
      <c r="EG405" s="445"/>
      <c r="EH405" s="445"/>
      <c r="EI405" s="445"/>
      <c r="EJ405" s="445"/>
      <c r="EK405" s="445"/>
      <c r="EL405" s="445"/>
      <c r="EM405" s="445"/>
      <c r="EN405" s="445"/>
      <c r="EO405" s="445"/>
      <c r="EP405" s="445"/>
      <c r="EQ405" s="445"/>
      <c r="ER405" s="445"/>
      <c r="ES405" s="445"/>
      <c r="ET405" s="445"/>
      <c r="EU405" s="445"/>
      <c r="EV405" s="445"/>
      <c r="EW405" s="445"/>
      <c r="EX405" s="445"/>
      <c r="EY405" s="445"/>
      <c r="EZ405" s="445"/>
      <c r="FA405" s="445"/>
      <c r="FB405" s="445"/>
    </row>
    <row r="406" spans="1:158" s="463" customFormat="1" ht="55.2" hidden="1" customHeight="1">
      <c r="A406" s="659"/>
      <c r="B406" s="520"/>
      <c r="C406" s="520"/>
      <c r="D406" s="519"/>
      <c r="E406" s="520"/>
      <c r="F406" s="520"/>
      <c r="G406" s="520"/>
      <c r="H406" s="520"/>
      <c r="I406" s="520"/>
      <c r="J406" s="520"/>
      <c r="K406" s="520"/>
      <c r="L406" s="520"/>
      <c r="M406" s="520"/>
      <c r="N406" s="520"/>
      <c r="O406" s="520"/>
      <c r="P406" s="520"/>
      <c r="Q406" s="520"/>
      <c r="R406" s="520"/>
      <c r="S406" s="520"/>
      <c r="T406" s="520"/>
      <c r="U406" s="520"/>
      <c r="V406" s="520"/>
      <c r="W406" s="520"/>
      <c r="X406" s="520"/>
      <c r="Y406" s="520"/>
      <c r="Z406" s="520"/>
      <c r="AA406" s="520"/>
      <c r="AB406" s="520"/>
      <c r="AC406" s="520"/>
      <c r="AD406" s="432"/>
      <c r="AE406" s="431"/>
      <c r="AF406" s="433"/>
      <c r="AG406" s="557" t="str">
        <f t="shared" si="181"/>
        <v/>
      </c>
      <c r="AH406" s="558" t="str">
        <f t="shared" si="182"/>
        <v/>
      </c>
      <c r="AI406" s="558" t="str">
        <f t="shared" si="183"/>
        <v/>
      </c>
      <c r="AJ406" s="558" t="str">
        <f t="shared" si="184"/>
        <v/>
      </c>
      <c r="AK406" s="558" t="str">
        <f t="shared" si="185"/>
        <v/>
      </c>
      <c r="AL406" s="558" t="str">
        <f t="shared" si="186"/>
        <v/>
      </c>
      <c r="AM406" s="558" t="str">
        <f t="shared" si="187"/>
        <v/>
      </c>
      <c r="AN406" s="558" t="str">
        <f t="shared" si="188"/>
        <v/>
      </c>
      <c r="AO406" s="557" t="str">
        <f t="shared" si="189"/>
        <v/>
      </c>
      <c r="AP406" s="557" t="str">
        <f t="shared" si="190"/>
        <v/>
      </c>
      <c r="AQ406" s="445"/>
      <c r="AR406" s="559" t="str">
        <f t="shared" si="191"/>
        <v/>
      </c>
      <c r="AS406" s="560" t="str">
        <f t="shared" si="175"/>
        <v/>
      </c>
      <c r="AT406" s="561" t="str">
        <f t="shared" si="192"/>
        <v/>
      </c>
      <c r="AU406" s="561" t="str">
        <f t="shared" si="193"/>
        <v/>
      </c>
      <c r="AV406" s="444"/>
      <c r="AW406" s="558" t="str">
        <f t="shared" si="195"/>
        <v/>
      </c>
      <c r="AX406" s="557" t="str">
        <f t="shared" si="196"/>
        <v/>
      </c>
      <c r="AY406" s="557" t="str">
        <f t="shared" si="197"/>
        <v/>
      </c>
      <c r="AZ406" s="444"/>
      <c r="BA406" s="562" t="str">
        <f t="shared" si="173"/>
        <v/>
      </c>
      <c r="BB406" s="445"/>
      <c r="BC406" s="563" t="str">
        <f t="shared" si="202"/>
        <v/>
      </c>
      <c r="BD406" s="563" t="str">
        <f t="shared" si="202"/>
        <v/>
      </c>
      <c r="BE406" s="563" t="str">
        <f t="shared" si="202"/>
        <v/>
      </c>
      <c r="BF406" s="563" t="str">
        <f t="shared" si="202"/>
        <v/>
      </c>
      <c r="BG406" s="563" t="str">
        <f t="shared" si="202"/>
        <v/>
      </c>
      <c r="BH406" s="563" t="str">
        <f t="shared" si="202"/>
        <v/>
      </c>
      <c r="BI406" s="563" t="str">
        <f t="shared" si="202"/>
        <v/>
      </c>
      <c r="BJ406" s="563" t="str">
        <f t="shared" si="202"/>
        <v/>
      </c>
      <c r="BK406" s="563" t="str">
        <f t="shared" si="202"/>
        <v/>
      </c>
      <c r="BL406" s="563" t="str">
        <f t="shared" si="202"/>
        <v/>
      </c>
      <c r="BM406" s="563" t="str">
        <f t="shared" si="202"/>
        <v/>
      </c>
      <c r="BN406" s="563" t="str">
        <f t="shared" si="198"/>
        <v/>
      </c>
      <c r="BO406" s="563" t="str">
        <f t="shared" si="198"/>
        <v/>
      </c>
      <c r="BP406" s="563" t="str">
        <f t="shared" si="198"/>
        <v/>
      </c>
      <c r="BQ406" s="563" t="str">
        <f t="shared" si="198"/>
        <v/>
      </c>
      <c r="BR406" s="563" t="str">
        <f t="shared" si="199"/>
        <v/>
      </c>
      <c r="BS406" s="563" t="str">
        <f t="shared" si="199"/>
        <v/>
      </c>
      <c r="BT406" s="563" t="str">
        <f t="shared" si="199"/>
        <v/>
      </c>
      <c r="BU406" s="563" t="str">
        <f t="shared" si="199"/>
        <v/>
      </c>
      <c r="BV406" s="563" t="str">
        <f t="shared" si="200"/>
        <v/>
      </c>
      <c r="BW406" s="563" t="str">
        <f t="shared" si="200"/>
        <v/>
      </c>
      <c r="BX406" s="563" t="str">
        <f t="shared" si="200"/>
        <v/>
      </c>
      <c r="BY406" s="563" t="str">
        <f t="shared" si="200"/>
        <v/>
      </c>
      <c r="BZ406" s="563" t="str">
        <f t="shared" si="201"/>
        <v/>
      </c>
      <c r="CA406" s="563" t="str">
        <f t="shared" si="201"/>
        <v/>
      </c>
      <c r="CB406" s="563" t="str">
        <f t="shared" si="201"/>
        <v/>
      </c>
      <c r="CC406" s="563" t="str">
        <f t="shared" si="201"/>
        <v/>
      </c>
      <c r="CD406" s="563" t="str">
        <f t="shared" si="194"/>
        <v/>
      </c>
      <c r="CE406" s="563" t="str">
        <f t="shared" si="194"/>
        <v/>
      </c>
      <c r="CF406" s="563" t="str">
        <f t="shared" si="180"/>
        <v/>
      </c>
      <c r="CG406" s="563" t="str">
        <f t="shared" si="202"/>
        <v/>
      </c>
      <c r="CH406" s="445"/>
      <c r="CI406" s="563" t="str">
        <f t="shared" si="177"/>
        <v/>
      </c>
      <c r="CJ406" s="563" t="str">
        <f t="shared" si="176"/>
        <v/>
      </c>
      <c r="CK406" s="563" t="str">
        <f t="shared" si="176"/>
        <v/>
      </c>
      <c r="CL406" s="563" t="str">
        <f t="shared" si="176"/>
        <v xml:space="preserve">
</v>
      </c>
      <c r="CM406" s="563" t="str">
        <f t="shared" si="176"/>
        <v xml:space="preserve">
</v>
      </c>
      <c r="CN406" s="563" t="str">
        <f t="shared" si="176"/>
        <v xml:space="preserve">
</v>
      </c>
      <c r="CO406" s="444"/>
      <c r="CP406" s="444"/>
      <c r="CQ406" s="444"/>
      <c r="CR406" s="444"/>
      <c r="CS406" s="444"/>
      <c r="CT406" s="444"/>
      <c r="CU406" s="444"/>
      <c r="CV406" s="444"/>
      <c r="CW406" s="444"/>
      <c r="CX406" s="444"/>
      <c r="CY406" s="444"/>
      <c r="CZ406" s="444"/>
      <c r="DA406" s="444"/>
      <c r="DB406" s="444"/>
      <c r="DC406" s="444"/>
      <c r="DD406" s="444"/>
      <c r="DE406" s="444"/>
      <c r="DF406" s="444"/>
      <c r="DG406" s="444"/>
      <c r="DH406" s="444"/>
      <c r="DI406" s="444"/>
      <c r="DJ406" s="444"/>
      <c r="DK406" s="444"/>
      <c r="DL406" s="444"/>
      <c r="DM406" s="444"/>
      <c r="DN406" s="444"/>
      <c r="DO406" s="444"/>
      <c r="DP406" s="444"/>
      <c r="DQ406" s="444"/>
      <c r="DR406" s="444"/>
      <c r="DS406" s="444"/>
      <c r="DT406" s="444"/>
      <c r="DU406" s="444"/>
      <c r="DV406" s="444"/>
      <c r="DW406" s="444"/>
      <c r="DX406" s="444"/>
      <c r="DY406" s="444"/>
      <c r="DZ406" s="444"/>
      <c r="EA406" s="444"/>
      <c r="EB406" s="444"/>
      <c r="EC406" s="444"/>
      <c r="ED406" s="444"/>
      <c r="EE406" s="444"/>
      <c r="EF406" s="444"/>
      <c r="EG406" s="444"/>
      <c r="EH406" s="444"/>
      <c r="EI406" s="444"/>
      <c r="EJ406" s="444"/>
      <c r="EK406" s="444"/>
      <c r="EL406" s="444"/>
      <c r="EM406" s="444"/>
      <c r="EN406" s="444"/>
      <c r="EO406" s="444"/>
      <c r="EP406" s="444"/>
      <c r="EQ406" s="444"/>
      <c r="ER406" s="444"/>
      <c r="ES406" s="444"/>
      <c r="ET406" s="444"/>
      <c r="EU406" s="444"/>
      <c r="EV406" s="444"/>
      <c r="EW406" s="444"/>
      <c r="EX406" s="444"/>
      <c r="EY406" s="444"/>
      <c r="EZ406" s="444"/>
      <c r="FA406" s="444"/>
      <c r="FB406" s="444"/>
    </row>
    <row r="407" spans="1:158" s="434" customFormat="1" ht="55.2" hidden="1" customHeight="1">
      <c r="A407" s="659"/>
      <c r="B407" s="520"/>
      <c r="C407" s="520"/>
      <c r="D407" s="519"/>
      <c r="E407" s="520"/>
      <c r="F407" s="520"/>
      <c r="G407" s="520"/>
      <c r="H407" s="520"/>
      <c r="I407" s="520"/>
      <c r="J407" s="520"/>
      <c r="K407" s="520"/>
      <c r="L407" s="520"/>
      <c r="M407" s="520"/>
      <c r="N407" s="520"/>
      <c r="O407" s="520"/>
      <c r="P407" s="520"/>
      <c r="Q407" s="520"/>
      <c r="R407" s="520"/>
      <c r="S407" s="520"/>
      <c r="T407" s="520"/>
      <c r="U407" s="520"/>
      <c r="V407" s="520"/>
      <c r="W407" s="520"/>
      <c r="X407" s="520"/>
      <c r="Y407" s="520"/>
      <c r="Z407" s="520"/>
      <c r="AA407" s="520"/>
      <c r="AB407" s="520"/>
      <c r="AC407" s="520"/>
      <c r="AD407" s="432"/>
      <c r="AE407" s="431"/>
      <c r="AF407" s="433"/>
      <c r="AG407" s="557" t="str">
        <f t="shared" si="181"/>
        <v/>
      </c>
      <c r="AH407" s="558" t="str">
        <f t="shared" si="182"/>
        <v/>
      </c>
      <c r="AI407" s="558" t="str">
        <f t="shared" si="183"/>
        <v/>
      </c>
      <c r="AJ407" s="558" t="str">
        <f t="shared" si="184"/>
        <v/>
      </c>
      <c r="AK407" s="558" t="str">
        <f t="shared" si="185"/>
        <v/>
      </c>
      <c r="AL407" s="558" t="str">
        <f t="shared" si="186"/>
        <v/>
      </c>
      <c r="AM407" s="558" t="str">
        <f t="shared" si="187"/>
        <v/>
      </c>
      <c r="AN407" s="558" t="str">
        <f t="shared" si="188"/>
        <v/>
      </c>
      <c r="AO407" s="557" t="str">
        <f t="shared" si="189"/>
        <v/>
      </c>
      <c r="AP407" s="557" t="str">
        <f t="shared" si="190"/>
        <v/>
      </c>
      <c r="AQ407" s="445"/>
      <c r="AR407" s="559" t="str">
        <f t="shared" si="191"/>
        <v/>
      </c>
      <c r="AS407" s="560" t="str">
        <f t="shared" si="175"/>
        <v/>
      </c>
      <c r="AT407" s="561" t="str">
        <f t="shared" si="192"/>
        <v/>
      </c>
      <c r="AU407" s="561" t="str">
        <f t="shared" si="193"/>
        <v/>
      </c>
      <c r="AV407" s="444"/>
      <c r="AW407" s="558" t="str">
        <f t="shared" si="195"/>
        <v/>
      </c>
      <c r="AX407" s="557" t="str">
        <f t="shared" si="196"/>
        <v/>
      </c>
      <c r="AY407" s="557" t="str">
        <f t="shared" si="197"/>
        <v/>
      </c>
      <c r="AZ407" s="444"/>
      <c r="BA407" s="562" t="str">
        <f t="shared" ref="BA407:BA470" si="203">IF(K407="","",J407&amp;"-"&amp;K407)</f>
        <v/>
      </c>
      <c r="BB407" s="445"/>
      <c r="BC407" s="563" t="str">
        <f t="shared" si="202"/>
        <v/>
      </c>
      <c r="BD407" s="563" t="str">
        <f t="shared" si="202"/>
        <v/>
      </c>
      <c r="BE407" s="563" t="str">
        <f t="shared" si="202"/>
        <v/>
      </c>
      <c r="BF407" s="563" t="str">
        <f t="shared" si="202"/>
        <v/>
      </c>
      <c r="BG407" s="563" t="str">
        <f t="shared" si="202"/>
        <v/>
      </c>
      <c r="BH407" s="563" t="str">
        <f t="shared" si="202"/>
        <v/>
      </c>
      <c r="BI407" s="563" t="str">
        <f t="shared" si="202"/>
        <v/>
      </c>
      <c r="BJ407" s="563" t="str">
        <f t="shared" si="202"/>
        <v/>
      </c>
      <c r="BK407" s="563" t="str">
        <f t="shared" si="202"/>
        <v/>
      </c>
      <c r="BL407" s="563" t="str">
        <f t="shared" si="202"/>
        <v/>
      </c>
      <c r="BM407" s="563" t="str">
        <f t="shared" si="202"/>
        <v/>
      </c>
      <c r="BN407" s="563" t="str">
        <f t="shared" si="198"/>
        <v/>
      </c>
      <c r="BO407" s="563" t="str">
        <f t="shared" si="198"/>
        <v/>
      </c>
      <c r="BP407" s="563" t="str">
        <f t="shared" si="198"/>
        <v/>
      </c>
      <c r="BQ407" s="563" t="str">
        <f t="shared" si="198"/>
        <v/>
      </c>
      <c r="BR407" s="563" t="str">
        <f t="shared" si="199"/>
        <v/>
      </c>
      <c r="BS407" s="563" t="str">
        <f t="shared" si="199"/>
        <v/>
      </c>
      <c r="BT407" s="563" t="str">
        <f t="shared" si="199"/>
        <v/>
      </c>
      <c r="BU407" s="563" t="str">
        <f t="shared" si="199"/>
        <v/>
      </c>
      <c r="BV407" s="563" t="str">
        <f t="shared" si="200"/>
        <v/>
      </c>
      <c r="BW407" s="563" t="str">
        <f t="shared" si="200"/>
        <v/>
      </c>
      <c r="BX407" s="563" t="str">
        <f t="shared" si="200"/>
        <v/>
      </c>
      <c r="BY407" s="563" t="str">
        <f t="shared" si="200"/>
        <v/>
      </c>
      <c r="BZ407" s="563" t="str">
        <f t="shared" si="201"/>
        <v/>
      </c>
      <c r="CA407" s="563" t="str">
        <f t="shared" si="201"/>
        <v/>
      </c>
      <c r="CB407" s="563" t="str">
        <f t="shared" si="201"/>
        <v/>
      </c>
      <c r="CC407" s="563" t="str">
        <f t="shared" si="201"/>
        <v/>
      </c>
      <c r="CD407" s="563" t="str">
        <f t="shared" si="194"/>
        <v/>
      </c>
      <c r="CE407" s="563" t="str">
        <f t="shared" si="194"/>
        <v/>
      </c>
      <c r="CF407" s="563" t="str">
        <f t="shared" si="180"/>
        <v/>
      </c>
      <c r="CG407" s="563" t="str">
        <f t="shared" si="202"/>
        <v/>
      </c>
      <c r="CH407" s="445"/>
      <c r="CI407" s="563" t="str">
        <f t="shared" si="177"/>
        <v/>
      </c>
      <c r="CJ407" s="563" t="str">
        <f t="shared" si="176"/>
        <v/>
      </c>
      <c r="CK407" s="563" t="str">
        <f t="shared" si="176"/>
        <v/>
      </c>
      <c r="CL407" s="563" t="str">
        <f t="shared" si="176"/>
        <v xml:space="preserve">
</v>
      </c>
      <c r="CM407" s="563" t="str">
        <f t="shared" si="176"/>
        <v xml:space="preserve">
</v>
      </c>
      <c r="CN407" s="563" t="str">
        <f t="shared" si="176"/>
        <v xml:space="preserve">
</v>
      </c>
      <c r="CO407" s="445"/>
      <c r="CP407" s="445"/>
      <c r="CQ407" s="445"/>
      <c r="CR407" s="445"/>
      <c r="CS407" s="445"/>
      <c r="CT407" s="445"/>
      <c r="CU407" s="445"/>
      <c r="CV407" s="445"/>
      <c r="CW407" s="445"/>
      <c r="CX407" s="445"/>
      <c r="CY407" s="445"/>
      <c r="CZ407" s="445"/>
      <c r="DA407" s="445"/>
      <c r="DB407" s="445"/>
      <c r="DC407" s="445"/>
      <c r="DD407" s="445"/>
      <c r="DE407" s="445"/>
      <c r="DF407" s="445"/>
      <c r="DG407" s="445"/>
      <c r="DH407" s="445"/>
      <c r="DI407" s="445"/>
      <c r="DJ407" s="445"/>
      <c r="DK407" s="445"/>
      <c r="DL407" s="445"/>
      <c r="DM407" s="445"/>
      <c r="DN407" s="445"/>
      <c r="DO407" s="445"/>
      <c r="DP407" s="445"/>
      <c r="DQ407" s="445"/>
      <c r="DR407" s="445"/>
      <c r="DS407" s="445"/>
      <c r="DT407" s="445"/>
      <c r="DU407" s="445"/>
      <c r="DV407" s="445"/>
      <c r="DW407" s="445"/>
      <c r="DX407" s="445"/>
      <c r="DY407" s="445"/>
      <c r="DZ407" s="445"/>
      <c r="EA407" s="445"/>
      <c r="EB407" s="445"/>
      <c r="EC407" s="445"/>
      <c r="ED407" s="445"/>
      <c r="EE407" s="445"/>
      <c r="EF407" s="445"/>
      <c r="EG407" s="445"/>
      <c r="EH407" s="445"/>
      <c r="EI407" s="445"/>
      <c r="EJ407" s="445"/>
      <c r="EK407" s="445"/>
      <c r="EL407" s="445"/>
      <c r="EM407" s="445"/>
      <c r="EN407" s="445"/>
      <c r="EO407" s="445"/>
      <c r="EP407" s="445"/>
      <c r="EQ407" s="445"/>
      <c r="ER407" s="445"/>
      <c r="ES407" s="445"/>
      <c r="ET407" s="445"/>
      <c r="EU407" s="445"/>
      <c r="EV407" s="445"/>
      <c r="EW407" s="445"/>
      <c r="EX407" s="445"/>
      <c r="EY407" s="445"/>
      <c r="EZ407" s="445"/>
      <c r="FA407" s="445"/>
      <c r="FB407" s="445"/>
    </row>
    <row r="408" spans="1:158" s="434" customFormat="1" ht="55.2" hidden="1" customHeight="1">
      <c r="A408" s="659"/>
      <c r="B408" s="520"/>
      <c r="C408" s="520"/>
      <c r="D408" s="519"/>
      <c r="E408" s="520"/>
      <c r="F408" s="520"/>
      <c r="G408" s="520"/>
      <c r="H408" s="520"/>
      <c r="I408" s="520"/>
      <c r="J408" s="520"/>
      <c r="K408" s="520"/>
      <c r="L408" s="520"/>
      <c r="M408" s="520"/>
      <c r="N408" s="520"/>
      <c r="O408" s="520"/>
      <c r="P408" s="520"/>
      <c r="Q408" s="520"/>
      <c r="R408" s="520"/>
      <c r="S408" s="520"/>
      <c r="T408" s="520"/>
      <c r="U408" s="520"/>
      <c r="V408" s="520"/>
      <c r="W408" s="520"/>
      <c r="X408" s="520"/>
      <c r="Y408" s="520"/>
      <c r="Z408" s="520"/>
      <c r="AA408" s="520"/>
      <c r="AB408" s="520"/>
      <c r="AC408" s="520"/>
      <c r="AD408" s="432"/>
      <c r="AE408" s="431"/>
      <c r="AF408" s="433"/>
      <c r="AG408" s="557" t="str">
        <f t="shared" si="181"/>
        <v/>
      </c>
      <c r="AH408" s="558" t="str">
        <f t="shared" si="182"/>
        <v/>
      </c>
      <c r="AI408" s="558" t="str">
        <f t="shared" si="183"/>
        <v/>
      </c>
      <c r="AJ408" s="558" t="str">
        <f t="shared" si="184"/>
        <v/>
      </c>
      <c r="AK408" s="558" t="str">
        <f t="shared" si="185"/>
        <v/>
      </c>
      <c r="AL408" s="558" t="str">
        <f t="shared" si="186"/>
        <v/>
      </c>
      <c r="AM408" s="558" t="str">
        <f t="shared" si="187"/>
        <v/>
      </c>
      <c r="AN408" s="558" t="str">
        <f t="shared" si="188"/>
        <v/>
      </c>
      <c r="AO408" s="557" t="str">
        <f t="shared" si="189"/>
        <v/>
      </c>
      <c r="AP408" s="557" t="str">
        <f t="shared" si="190"/>
        <v/>
      </c>
      <c r="AQ408" s="445"/>
      <c r="AR408" s="559" t="str">
        <f t="shared" si="191"/>
        <v/>
      </c>
      <c r="AS408" s="560" t="str">
        <f t="shared" si="175"/>
        <v/>
      </c>
      <c r="AT408" s="561" t="str">
        <f t="shared" si="192"/>
        <v/>
      </c>
      <c r="AU408" s="561" t="str">
        <f t="shared" si="193"/>
        <v/>
      </c>
      <c r="AV408" s="444"/>
      <c r="AW408" s="558" t="str">
        <f t="shared" si="195"/>
        <v/>
      </c>
      <c r="AX408" s="557" t="str">
        <f t="shared" si="196"/>
        <v/>
      </c>
      <c r="AY408" s="557" t="str">
        <f t="shared" si="197"/>
        <v/>
      </c>
      <c r="AZ408" s="444"/>
      <c r="BA408" s="562" t="str">
        <f t="shared" si="203"/>
        <v/>
      </c>
      <c r="BB408" s="445"/>
      <c r="BC408" s="563" t="str">
        <f t="shared" si="202"/>
        <v/>
      </c>
      <c r="BD408" s="563" t="str">
        <f t="shared" si="202"/>
        <v/>
      </c>
      <c r="BE408" s="563" t="str">
        <f t="shared" si="202"/>
        <v/>
      </c>
      <c r="BF408" s="563" t="str">
        <f t="shared" si="202"/>
        <v/>
      </c>
      <c r="BG408" s="563" t="str">
        <f t="shared" si="202"/>
        <v/>
      </c>
      <c r="BH408" s="563" t="str">
        <f t="shared" si="202"/>
        <v/>
      </c>
      <c r="BI408" s="563" t="str">
        <f t="shared" si="202"/>
        <v/>
      </c>
      <c r="BJ408" s="563" t="str">
        <f t="shared" si="202"/>
        <v/>
      </c>
      <c r="BK408" s="563" t="str">
        <f t="shared" si="202"/>
        <v/>
      </c>
      <c r="BL408" s="563" t="str">
        <f t="shared" si="202"/>
        <v/>
      </c>
      <c r="BM408" s="563" t="str">
        <f t="shared" si="202"/>
        <v/>
      </c>
      <c r="BN408" s="563" t="str">
        <f t="shared" si="198"/>
        <v/>
      </c>
      <c r="BO408" s="563" t="str">
        <f t="shared" si="198"/>
        <v/>
      </c>
      <c r="BP408" s="563" t="str">
        <f t="shared" si="198"/>
        <v/>
      </c>
      <c r="BQ408" s="563" t="str">
        <f t="shared" si="198"/>
        <v/>
      </c>
      <c r="BR408" s="563" t="str">
        <f t="shared" si="199"/>
        <v/>
      </c>
      <c r="BS408" s="563" t="str">
        <f t="shared" si="199"/>
        <v/>
      </c>
      <c r="BT408" s="563" t="str">
        <f t="shared" si="199"/>
        <v/>
      </c>
      <c r="BU408" s="563" t="str">
        <f t="shared" si="199"/>
        <v/>
      </c>
      <c r="BV408" s="563" t="str">
        <f t="shared" si="200"/>
        <v/>
      </c>
      <c r="BW408" s="563" t="str">
        <f t="shared" si="200"/>
        <v/>
      </c>
      <c r="BX408" s="563" t="str">
        <f t="shared" si="200"/>
        <v/>
      </c>
      <c r="BY408" s="563" t="str">
        <f t="shared" si="200"/>
        <v/>
      </c>
      <c r="BZ408" s="563" t="str">
        <f t="shared" si="201"/>
        <v/>
      </c>
      <c r="CA408" s="563" t="str">
        <f t="shared" si="201"/>
        <v/>
      </c>
      <c r="CB408" s="563" t="str">
        <f t="shared" si="201"/>
        <v/>
      </c>
      <c r="CC408" s="563" t="str">
        <f t="shared" si="201"/>
        <v/>
      </c>
      <c r="CD408" s="563" t="str">
        <f t="shared" si="194"/>
        <v/>
      </c>
      <c r="CE408" s="563" t="str">
        <f t="shared" si="194"/>
        <v/>
      </c>
      <c r="CF408" s="563" t="str">
        <f t="shared" si="180"/>
        <v/>
      </c>
      <c r="CG408" s="563" t="str">
        <f t="shared" si="202"/>
        <v/>
      </c>
      <c r="CH408" s="445"/>
      <c r="CI408" s="563" t="str">
        <f t="shared" si="177"/>
        <v/>
      </c>
      <c r="CJ408" s="563" t="str">
        <f t="shared" si="176"/>
        <v/>
      </c>
      <c r="CK408" s="563" t="str">
        <f t="shared" si="176"/>
        <v/>
      </c>
      <c r="CL408" s="563" t="str">
        <f t="shared" si="176"/>
        <v xml:space="preserve">
</v>
      </c>
      <c r="CM408" s="563" t="str">
        <f t="shared" si="176"/>
        <v xml:space="preserve">
</v>
      </c>
      <c r="CN408" s="563" t="str">
        <f t="shared" si="176"/>
        <v xml:space="preserve">
</v>
      </c>
      <c r="CO408" s="445"/>
      <c r="CP408" s="445"/>
      <c r="CQ408" s="445"/>
      <c r="CR408" s="445"/>
      <c r="CS408" s="445"/>
      <c r="CT408" s="445"/>
      <c r="CU408" s="445"/>
      <c r="CV408" s="445"/>
      <c r="CW408" s="445"/>
      <c r="CX408" s="445"/>
      <c r="CY408" s="445"/>
      <c r="CZ408" s="445"/>
      <c r="DA408" s="445"/>
      <c r="DB408" s="445"/>
      <c r="DC408" s="445"/>
      <c r="DD408" s="445"/>
      <c r="DE408" s="445"/>
      <c r="DF408" s="445"/>
      <c r="DG408" s="445"/>
      <c r="DH408" s="445"/>
      <c r="DI408" s="445"/>
      <c r="DJ408" s="445"/>
      <c r="DK408" s="445"/>
      <c r="DL408" s="445"/>
      <c r="DM408" s="445"/>
      <c r="DN408" s="445"/>
      <c r="DO408" s="445"/>
      <c r="DP408" s="445"/>
      <c r="DQ408" s="445"/>
      <c r="DR408" s="445"/>
      <c r="DS408" s="445"/>
      <c r="DT408" s="445"/>
      <c r="DU408" s="445"/>
      <c r="DV408" s="445"/>
      <c r="DW408" s="445"/>
      <c r="DX408" s="445"/>
      <c r="DY408" s="445"/>
      <c r="DZ408" s="445"/>
      <c r="EA408" s="445"/>
      <c r="EB408" s="445"/>
      <c r="EC408" s="445"/>
      <c r="ED408" s="445"/>
      <c r="EE408" s="445"/>
      <c r="EF408" s="445"/>
      <c r="EG408" s="445"/>
      <c r="EH408" s="445"/>
      <c r="EI408" s="445"/>
      <c r="EJ408" s="445"/>
      <c r="EK408" s="445"/>
      <c r="EL408" s="445"/>
      <c r="EM408" s="445"/>
      <c r="EN408" s="445"/>
      <c r="EO408" s="445"/>
      <c r="EP408" s="445"/>
      <c r="EQ408" s="445"/>
      <c r="ER408" s="445"/>
      <c r="ES408" s="445"/>
      <c r="ET408" s="445"/>
      <c r="EU408" s="445"/>
      <c r="EV408" s="445"/>
      <c r="EW408" s="445"/>
      <c r="EX408" s="445"/>
      <c r="EY408" s="445"/>
      <c r="EZ408" s="445"/>
      <c r="FA408" s="445"/>
      <c r="FB408" s="445"/>
    </row>
    <row r="409" spans="1:158" s="434" customFormat="1" ht="55.2" hidden="1" customHeight="1">
      <c r="A409" s="659"/>
      <c r="B409" s="520"/>
      <c r="C409" s="520"/>
      <c r="D409" s="519"/>
      <c r="E409" s="520"/>
      <c r="F409" s="520"/>
      <c r="G409" s="520"/>
      <c r="H409" s="520"/>
      <c r="I409" s="520"/>
      <c r="J409" s="520"/>
      <c r="K409" s="520"/>
      <c r="L409" s="520"/>
      <c r="M409" s="520"/>
      <c r="N409" s="520"/>
      <c r="O409" s="520"/>
      <c r="P409" s="520"/>
      <c r="Q409" s="520"/>
      <c r="R409" s="520"/>
      <c r="S409" s="520"/>
      <c r="T409" s="520"/>
      <c r="U409" s="520"/>
      <c r="V409" s="520"/>
      <c r="W409" s="520"/>
      <c r="X409" s="520"/>
      <c r="Y409" s="520"/>
      <c r="Z409" s="520"/>
      <c r="AA409" s="520"/>
      <c r="AB409" s="520"/>
      <c r="AC409" s="520"/>
      <c r="AD409" s="432"/>
      <c r="AE409" s="431"/>
      <c r="AF409" s="433"/>
      <c r="AG409" s="557" t="str">
        <f t="shared" si="181"/>
        <v/>
      </c>
      <c r="AH409" s="558" t="str">
        <f t="shared" si="182"/>
        <v/>
      </c>
      <c r="AI409" s="558" t="str">
        <f t="shared" si="183"/>
        <v/>
      </c>
      <c r="AJ409" s="558" t="str">
        <f t="shared" si="184"/>
        <v/>
      </c>
      <c r="AK409" s="558" t="str">
        <f t="shared" si="185"/>
        <v/>
      </c>
      <c r="AL409" s="558" t="str">
        <f t="shared" si="186"/>
        <v/>
      </c>
      <c r="AM409" s="558" t="str">
        <f t="shared" si="187"/>
        <v/>
      </c>
      <c r="AN409" s="558" t="str">
        <f t="shared" si="188"/>
        <v/>
      </c>
      <c r="AO409" s="557" t="str">
        <f t="shared" si="189"/>
        <v/>
      </c>
      <c r="AP409" s="557" t="str">
        <f t="shared" si="190"/>
        <v/>
      </c>
      <c r="AQ409" s="445"/>
      <c r="AR409" s="559" t="str">
        <f t="shared" si="191"/>
        <v/>
      </c>
      <c r="AS409" s="560" t="str">
        <f t="shared" si="175"/>
        <v/>
      </c>
      <c r="AT409" s="561" t="str">
        <f t="shared" si="192"/>
        <v/>
      </c>
      <c r="AU409" s="561" t="str">
        <f t="shared" si="193"/>
        <v/>
      </c>
      <c r="AV409" s="444"/>
      <c r="AW409" s="558" t="str">
        <f t="shared" si="195"/>
        <v/>
      </c>
      <c r="AX409" s="557" t="str">
        <f t="shared" si="196"/>
        <v/>
      </c>
      <c r="AY409" s="557" t="str">
        <f t="shared" si="197"/>
        <v/>
      </c>
      <c r="AZ409" s="444"/>
      <c r="BA409" s="562" t="str">
        <f t="shared" si="203"/>
        <v/>
      </c>
      <c r="BB409" s="445"/>
      <c r="BC409" s="563" t="str">
        <f t="shared" si="202"/>
        <v/>
      </c>
      <c r="BD409" s="563" t="str">
        <f t="shared" si="202"/>
        <v/>
      </c>
      <c r="BE409" s="563" t="str">
        <f t="shared" si="202"/>
        <v/>
      </c>
      <c r="BF409" s="563" t="str">
        <f t="shared" si="202"/>
        <v/>
      </c>
      <c r="BG409" s="563" t="str">
        <f t="shared" si="202"/>
        <v/>
      </c>
      <c r="BH409" s="563" t="str">
        <f t="shared" si="202"/>
        <v/>
      </c>
      <c r="BI409" s="563" t="str">
        <f t="shared" si="202"/>
        <v/>
      </c>
      <c r="BJ409" s="563" t="str">
        <f t="shared" si="202"/>
        <v/>
      </c>
      <c r="BK409" s="563" t="str">
        <f t="shared" si="202"/>
        <v/>
      </c>
      <c r="BL409" s="563" t="str">
        <f t="shared" si="202"/>
        <v/>
      </c>
      <c r="BM409" s="563" t="str">
        <f t="shared" si="202"/>
        <v/>
      </c>
      <c r="BN409" s="563" t="str">
        <f t="shared" si="198"/>
        <v/>
      </c>
      <c r="BO409" s="563" t="str">
        <f t="shared" si="198"/>
        <v/>
      </c>
      <c r="BP409" s="563" t="str">
        <f t="shared" si="198"/>
        <v/>
      </c>
      <c r="BQ409" s="563" t="str">
        <f t="shared" si="198"/>
        <v/>
      </c>
      <c r="BR409" s="563" t="str">
        <f t="shared" si="199"/>
        <v/>
      </c>
      <c r="BS409" s="563" t="str">
        <f t="shared" si="199"/>
        <v/>
      </c>
      <c r="BT409" s="563" t="str">
        <f t="shared" si="199"/>
        <v/>
      </c>
      <c r="BU409" s="563" t="str">
        <f t="shared" si="199"/>
        <v/>
      </c>
      <c r="BV409" s="563" t="str">
        <f t="shared" si="200"/>
        <v/>
      </c>
      <c r="BW409" s="563" t="str">
        <f t="shared" si="200"/>
        <v/>
      </c>
      <c r="BX409" s="563" t="str">
        <f t="shared" si="200"/>
        <v/>
      </c>
      <c r="BY409" s="563" t="str">
        <f t="shared" si="200"/>
        <v/>
      </c>
      <c r="BZ409" s="563" t="str">
        <f t="shared" si="201"/>
        <v/>
      </c>
      <c r="CA409" s="563" t="str">
        <f t="shared" si="201"/>
        <v/>
      </c>
      <c r="CB409" s="563" t="str">
        <f t="shared" si="201"/>
        <v/>
      </c>
      <c r="CC409" s="563" t="str">
        <f t="shared" si="201"/>
        <v/>
      </c>
      <c r="CD409" s="563" t="str">
        <f t="shared" si="194"/>
        <v/>
      </c>
      <c r="CE409" s="563" t="str">
        <f t="shared" si="194"/>
        <v/>
      </c>
      <c r="CF409" s="563" t="str">
        <f t="shared" si="180"/>
        <v/>
      </c>
      <c r="CG409" s="563" t="str">
        <f t="shared" si="202"/>
        <v/>
      </c>
      <c r="CH409" s="445"/>
      <c r="CI409" s="563" t="str">
        <f t="shared" si="177"/>
        <v/>
      </c>
      <c r="CJ409" s="563" t="str">
        <f t="shared" si="176"/>
        <v/>
      </c>
      <c r="CK409" s="563" t="str">
        <f t="shared" si="176"/>
        <v/>
      </c>
      <c r="CL409" s="563" t="str">
        <f t="shared" si="176"/>
        <v xml:space="preserve">
</v>
      </c>
      <c r="CM409" s="563" t="str">
        <f t="shared" si="176"/>
        <v xml:space="preserve">
</v>
      </c>
      <c r="CN409" s="563" t="str">
        <f t="shared" si="176"/>
        <v xml:space="preserve">
</v>
      </c>
      <c r="CO409" s="445"/>
      <c r="CP409" s="445"/>
      <c r="CQ409" s="445"/>
      <c r="CR409" s="445"/>
      <c r="CS409" s="445"/>
      <c r="CT409" s="445"/>
      <c r="CU409" s="445"/>
      <c r="CV409" s="445"/>
      <c r="CW409" s="445"/>
      <c r="CX409" s="445"/>
      <c r="CY409" s="445"/>
      <c r="CZ409" s="445"/>
      <c r="DA409" s="445"/>
      <c r="DB409" s="445"/>
      <c r="DC409" s="445"/>
      <c r="DD409" s="445"/>
      <c r="DE409" s="445"/>
      <c r="DF409" s="445"/>
      <c r="DG409" s="445"/>
      <c r="DH409" s="445"/>
      <c r="DI409" s="445"/>
      <c r="DJ409" s="445"/>
      <c r="DK409" s="445"/>
      <c r="DL409" s="445"/>
      <c r="DM409" s="445"/>
      <c r="DN409" s="445"/>
      <c r="DO409" s="445"/>
      <c r="DP409" s="445"/>
      <c r="DQ409" s="445"/>
      <c r="DR409" s="445"/>
      <c r="DS409" s="445"/>
      <c r="DT409" s="445"/>
      <c r="DU409" s="445"/>
      <c r="DV409" s="445"/>
      <c r="DW409" s="445"/>
      <c r="DX409" s="445"/>
      <c r="DY409" s="445"/>
      <c r="DZ409" s="445"/>
      <c r="EA409" s="445"/>
      <c r="EB409" s="445"/>
      <c r="EC409" s="445"/>
      <c r="ED409" s="445"/>
      <c r="EE409" s="445"/>
      <c r="EF409" s="445"/>
      <c r="EG409" s="445"/>
      <c r="EH409" s="445"/>
      <c r="EI409" s="445"/>
      <c r="EJ409" s="445"/>
      <c r="EK409" s="445"/>
      <c r="EL409" s="445"/>
      <c r="EM409" s="445"/>
      <c r="EN409" s="445"/>
      <c r="EO409" s="445"/>
      <c r="EP409" s="445"/>
      <c r="EQ409" s="445"/>
      <c r="ER409" s="445"/>
      <c r="ES409" s="445"/>
      <c r="ET409" s="445"/>
      <c r="EU409" s="445"/>
      <c r="EV409" s="445"/>
      <c r="EW409" s="445"/>
      <c r="EX409" s="445"/>
      <c r="EY409" s="445"/>
      <c r="EZ409" s="445"/>
      <c r="FA409" s="445"/>
      <c r="FB409" s="445"/>
    </row>
    <row r="410" spans="1:158" s="434" customFormat="1" ht="55.2" hidden="1" customHeight="1">
      <c r="A410" s="659"/>
      <c r="B410" s="520"/>
      <c r="C410" s="520"/>
      <c r="D410" s="519"/>
      <c r="E410" s="520"/>
      <c r="F410" s="520"/>
      <c r="G410" s="520"/>
      <c r="H410" s="520"/>
      <c r="I410" s="520"/>
      <c r="J410" s="520"/>
      <c r="K410" s="520"/>
      <c r="L410" s="520"/>
      <c r="M410" s="520"/>
      <c r="N410" s="520"/>
      <c r="O410" s="520"/>
      <c r="P410" s="520"/>
      <c r="Q410" s="520"/>
      <c r="R410" s="520"/>
      <c r="S410" s="520"/>
      <c r="T410" s="520"/>
      <c r="U410" s="520"/>
      <c r="V410" s="520"/>
      <c r="W410" s="520"/>
      <c r="X410" s="520"/>
      <c r="Y410" s="520"/>
      <c r="Z410" s="520"/>
      <c r="AA410" s="520"/>
      <c r="AB410" s="520"/>
      <c r="AC410" s="520"/>
      <c r="AD410" s="432"/>
      <c r="AE410" s="431"/>
      <c r="AF410" s="433"/>
      <c r="AG410" s="557" t="str">
        <f t="shared" si="181"/>
        <v/>
      </c>
      <c r="AH410" s="558" t="str">
        <f t="shared" si="182"/>
        <v/>
      </c>
      <c r="AI410" s="558" t="str">
        <f t="shared" si="183"/>
        <v/>
      </c>
      <c r="AJ410" s="558" t="str">
        <f t="shared" si="184"/>
        <v/>
      </c>
      <c r="AK410" s="558" t="str">
        <f t="shared" si="185"/>
        <v/>
      </c>
      <c r="AL410" s="558" t="str">
        <f t="shared" si="186"/>
        <v/>
      </c>
      <c r="AM410" s="558" t="str">
        <f t="shared" si="187"/>
        <v/>
      </c>
      <c r="AN410" s="558" t="str">
        <f t="shared" si="188"/>
        <v/>
      </c>
      <c r="AO410" s="557" t="str">
        <f t="shared" si="189"/>
        <v/>
      </c>
      <c r="AP410" s="557" t="str">
        <f t="shared" si="190"/>
        <v/>
      </c>
      <c r="AQ410" s="445"/>
      <c r="AR410" s="559" t="str">
        <f t="shared" si="191"/>
        <v/>
      </c>
      <c r="AS410" s="560" t="str">
        <f t="shared" si="175"/>
        <v/>
      </c>
      <c r="AT410" s="561" t="str">
        <f t="shared" si="192"/>
        <v/>
      </c>
      <c r="AU410" s="561" t="str">
        <f t="shared" si="193"/>
        <v/>
      </c>
      <c r="AV410" s="444"/>
      <c r="AW410" s="558" t="str">
        <f t="shared" si="195"/>
        <v/>
      </c>
      <c r="AX410" s="557" t="str">
        <f t="shared" si="196"/>
        <v/>
      </c>
      <c r="AY410" s="557" t="str">
        <f t="shared" si="197"/>
        <v/>
      </c>
      <c r="AZ410" s="444"/>
      <c r="BA410" s="562" t="str">
        <f t="shared" si="203"/>
        <v/>
      </c>
      <c r="BB410" s="445"/>
      <c r="BC410" s="563" t="str">
        <f t="shared" si="202"/>
        <v/>
      </c>
      <c r="BD410" s="563" t="str">
        <f t="shared" si="202"/>
        <v/>
      </c>
      <c r="BE410" s="563" t="str">
        <f t="shared" si="202"/>
        <v/>
      </c>
      <c r="BF410" s="563" t="str">
        <f t="shared" si="202"/>
        <v/>
      </c>
      <c r="BG410" s="563" t="str">
        <f t="shared" si="202"/>
        <v/>
      </c>
      <c r="BH410" s="563" t="str">
        <f t="shared" si="202"/>
        <v/>
      </c>
      <c r="BI410" s="563" t="str">
        <f t="shared" si="202"/>
        <v/>
      </c>
      <c r="BJ410" s="563" t="str">
        <f t="shared" si="202"/>
        <v/>
      </c>
      <c r="BK410" s="563" t="str">
        <f t="shared" si="202"/>
        <v/>
      </c>
      <c r="BL410" s="563" t="str">
        <f t="shared" si="202"/>
        <v/>
      </c>
      <c r="BM410" s="563" t="str">
        <f t="shared" si="202"/>
        <v/>
      </c>
      <c r="BN410" s="563" t="str">
        <f t="shared" si="198"/>
        <v/>
      </c>
      <c r="BO410" s="563" t="str">
        <f t="shared" si="198"/>
        <v/>
      </c>
      <c r="BP410" s="563" t="str">
        <f t="shared" si="198"/>
        <v/>
      </c>
      <c r="BQ410" s="563" t="str">
        <f t="shared" si="198"/>
        <v/>
      </c>
      <c r="BR410" s="563" t="str">
        <f t="shared" si="199"/>
        <v/>
      </c>
      <c r="BS410" s="563" t="str">
        <f t="shared" si="199"/>
        <v/>
      </c>
      <c r="BT410" s="563" t="str">
        <f t="shared" si="199"/>
        <v/>
      </c>
      <c r="BU410" s="563" t="str">
        <f t="shared" si="199"/>
        <v/>
      </c>
      <c r="BV410" s="563" t="str">
        <f t="shared" si="200"/>
        <v/>
      </c>
      <c r="BW410" s="563" t="str">
        <f t="shared" si="200"/>
        <v/>
      </c>
      <c r="BX410" s="563" t="str">
        <f t="shared" si="200"/>
        <v/>
      </c>
      <c r="BY410" s="563" t="str">
        <f t="shared" si="200"/>
        <v/>
      </c>
      <c r="BZ410" s="563" t="str">
        <f t="shared" si="201"/>
        <v/>
      </c>
      <c r="CA410" s="563" t="str">
        <f t="shared" si="201"/>
        <v/>
      </c>
      <c r="CB410" s="563" t="str">
        <f t="shared" si="201"/>
        <v/>
      </c>
      <c r="CC410" s="563" t="str">
        <f t="shared" si="201"/>
        <v/>
      </c>
      <c r="CD410" s="563" t="str">
        <f t="shared" si="194"/>
        <v/>
      </c>
      <c r="CE410" s="563" t="str">
        <f t="shared" si="194"/>
        <v/>
      </c>
      <c r="CF410" s="563" t="str">
        <f t="shared" si="180"/>
        <v/>
      </c>
      <c r="CG410" s="563" t="str">
        <f t="shared" si="202"/>
        <v/>
      </c>
      <c r="CH410" s="445"/>
      <c r="CI410" s="563" t="str">
        <f t="shared" si="177"/>
        <v/>
      </c>
      <c r="CJ410" s="563" t="str">
        <f t="shared" si="176"/>
        <v/>
      </c>
      <c r="CK410" s="563" t="str">
        <f t="shared" si="176"/>
        <v/>
      </c>
      <c r="CL410" s="563" t="str">
        <f t="shared" si="176"/>
        <v xml:space="preserve">
</v>
      </c>
      <c r="CM410" s="563" t="str">
        <f t="shared" si="176"/>
        <v xml:space="preserve">
</v>
      </c>
      <c r="CN410" s="563" t="str">
        <f t="shared" si="176"/>
        <v xml:space="preserve">
</v>
      </c>
      <c r="CO410" s="445"/>
      <c r="CP410" s="445"/>
      <c r="CQ410" s="445"/>
      <c r="CR410" s="445"/>
      <c r="CS410" s="445"/>
      <c r="CT410" s="445"/>
      <c r="CU410" s="445"/>
      <c r="CV410" s="445"/>
      <c r="CW410" s="445"/>
      <c r="CX410" s="445"/>
      <c r="CY410" s="445"/>
      <c r="CZ410" s="445"/>
      <c r="DA410" s="445"/>
      <c r="DB410" s="445"/>
      <c r="DC410" s="445"/>
      <c r="DD410" s="445"/>
      <c r="DE410" s="445"/>
      <c r="DF410" s="445"/>
      <c r="DG410" s="445"/>
      <c r="DH410" s="445"/>
      <c r="DI410" s="445"/>
      <c r="DJ410" s="445"/>
      <c r="DK410" s="445"/>
      <c r="DL410" s="445"/>
      <c r="DM410" s="445"/>
      <c r="DN410" s="445"/>
      <c r="DO410" s="445"/>
      <c r="DP410" s="445"/>
      <c r="DQ410" s="445"/>
      <c r="DR410" s="445"/>
      <c r="DS410" s="445"/>
      <c r="DT410" s="445"/>
      <c r="DU410" s="445"/>
      <c r="DV410" s="445"/>
      <c r="DW410" s="445"/>
      <c r="DX410" s="445"/>
      <c r="DY410" s="445"/>
      <c r="DZ410" s="445"/>
      <c r="EA410" s="445"/>
      <c r="EB410" s="445"/>
      <c r="EC410" s="445"/>
      <c r="ED410" s="445"/>
      <c r="EE410" s="445"/>
      <c r="EF410" s="445"/>
      <c r="EG410" s="445"/>
      <c r="EH410" s="445"/>
      <c r="EI410" s="445"/>
      <c r="EJ410" s="445"/>
      <c r="EK410" s="445"/>
      <c r="EL410" s="445"/>
      <c r="EM410" s="445"/>
      <c r="EN410" s="445"/>
      <c r="EO410" s="445"/>
      <c r="EP410" s="445"/>
      <c r="EQ410" s="445"/>
      <c r="ER410" s="445"/>
      <c r="ES410" s="445"/>
      <c r="ET410" s="445"/>
      <c r="EU410" s="445"/>
      <c r="EV410" s="445"/>
      <c r="EW410" s="445"/>
      <c r="EX410" s="445"/>
      <c r="EY410" s="445"/>
      <c r="EZ410" s="445"/>
      <c r="FA410" s="445"/>
      <c r="FB410" s="445"/>
    </row>
    <row r="411" spans="1:158" s="463" customFormat="1" ht="55.2" hidden="1" customHeight="1">
      <c r="A411" s="659"/>
      <c r="B411" s="520"/>
      <c r="C411" s="520"/>
      <c r="D411" s="519"/>
      <c r="E411" s="520"/>
      <c r="F411" s="520"/>
      <c r="G411" s="520"/>
      <c r="H411" s="520"/>
      <c r="I411" s="520"/>
      <c r="J411" s="520"/>
      <c r="K411" s="520"/>
      <c r="L411" s="520"/>
      <c r="M411" s="520"/>
      <c r="N411" s="520"/>
      <c r="O411" s="520"/>
      <c r="P411" s="520"/>
      <c r="Q411" s="520"/>
      <c r="R411" s="520"/>
      <c r="S411" s="520"/>
      <c r="T411" s="520"/>
      <c r="U411" s="520"/>
      <c r="V411" s="520"/>
      <c r="W411" s="520"/>
      <c r="X411" s="520"/>
      <c r="Y411" s="520"/>
      <c r="Z411" s="520"/>
      <c r="AA411" s="520"/>
      <c r="AB411" s="520"/>
      <c r="AC411" s="520"/>
      <c r="AD411" s="432"/>
      <c r="AE411" s="431"/>
      <c r="AF411" s="433"/>
      <c r="AG411" s="557" t="str">
        <f t="shared" si="181"/>
        <v/>
      </c>
      <c r="AH411" s="558" t="str">
        <f t="shared" si="182"/>
        <v/>
      </c>
      <c r="AI411" s="558" t="str">
        <f t="shared" si="183"/>
        <v/>
      </c>
      <c r="AJ411" s="558" t="str">
        <f t="shared" si="184"/>
        <v/>
      </c>
      <c r="AK411" s="558" t="str">
        <f t="shared" si="185"/>
        <v/>
      </c>
      <c r="AL411" s="558" t="str">
        <f t="shared" si="186"/>
        <v/>
      </c>
      <c r="AM411" s="558" t="str">
        <f t="shared" si="187"/>
        <v/>
      </c>
      <c r="AN411" s="558" t="str">
        <f t="shared" si="188"/>
        <v/>
      </c>
      <c r="AO411" s="557" t="str">
        <f t="shared" si="189"/>
        <v/>
      </c>
      <c r="AP411" s="557" t="str">
        <f t="shared" si="190"/>
        <v/>
      </c>
      <c r="AQ411" s="445"/>
      <c r="AR411" s="559" t="str">
        <f t="shared" si="191"/>
        <v/>
      </c>
      <c r="AS411" s="560" t="str">
        <f t="shared" si="175"/>
        <v/>
      </c>
      <c r="AT411" s="561" t="str">
        <f t="shared" si="192"/>
        <v/>
      </c>
      <c r="AU411" s="561" t="str">
        <f t="shared" si="193"/>
        <v/>
      </c>
      <c r="AV411" s="444"/>
      <c r="AW411" s="558" t="str">
        <f t="shared" si="195"/>
        <v/>
      </c>
      <c r="AX411" s="557" t="str">
        <f t="shared" si="196"/>
        <v/>
      </c>
      <c r="AY411" s="557" t="str">
        <f t="shared" si="197"/>
        <v/>
      </c>
      <c r="AZ411" s="444"/>
      <c r="BA411" s="562" t="str">
        <f t="shared" si="203"/>
        <v/>
      </c>
      <c r="BB411" s="445"/>
      <c r="BC411" s="563" t="str">
        <f t="shared" si="202"/>
        <v/>
      </c>
      <c r="BD411" s="563" t="str">
        <f t="shared" si="202"/>
        <v/>
      </c>
      <c r="BE411" s="563" t="str">
        <f t="shared" si="202"/>
        <v/>
      </c>
      <c r="BF411" s="563" t="str">
        <f t="shared" si="202"/>
        <v/>
      </c>
      <c r="BG411" s="563" t="str">
        <f t="shared" si="202"/>
        <v/>
      </c>
      <c r="BH411" s="563" t="str">
        <f t="shared" si="202"/>
        <v/>
      </c>
      <c r="BI411" s="563" t="str">
        <f t="shared" si="202"/>
        <v/>
      </c>
      <c r="BJ411" s="563" t="str">
        <f t="shared" si="202"/>
        <v/>
      </c>
      <c r="BK411" s="563" t="str">
        <f t="shared" si="202"/>
        <v/>
      </c>
      <c r="BL411" s="563" t="str">
        <f t="shared" si="202"/>
        <v/>
      </c>
      <c r="BM411" s="563" t="str">
        <f t="shared" si="202"/>
        <v/>
      </c>
      <c r="BN411" s="563" t="str">
        <f t="shared" si="198"/>
        <v/>
      </c>
      <c r="BO411" s="563" t="str">
        <f t="shared" si="198"/>
        <v/>
      </c>
      <c r="BP411" s="563" t="str">
        <f t="shared" si="198"/>
        <v/>
      </c>
      <c r="BQ411" s="563" t="str">
        <f t="shared" si="198"/>
        <v/>
      </c>
      <c r="BR411" s="563" t="str">
        <f t="shared" si="199"/>
        <v/>
      </c>
      <c r="BS411" s="563" t="str">
        <f t="shared" si="199"/>
        <v/>
      </c>
      <c r="BT411" s="563" t="str">
        <f t="shared" si="199"/>
        <v/>
      </c>
      <c r="BU411" s="563" t="str">
        <f t="shared" si="199"/>
        <v/>
      </c>
      <c r="BV411" s="563" t="str">
        <f t="shared" si="200"/>
        <v/>
      </c>
      <c r="BW411" s="563" t="str">
        <f t="shared" si="200"/>
        <v/>
      </c>
      <c r="BX411" s="563" t="str">
        <f t="shared" si="200"/>
        <v/>
      </c>
      <c r="BY411" s="563" t="str">
        <f t="shared" si="200"/>
        <v/>
      </c>
      <c r="BZ411" s="563" t="str">
        <f t="shared" si="201"/>
        <v/>
      </c>
      <c r="CA411" s="563" t="str">
        <f t="shared" si="201"/>
        <v/>
      </c>
      <c r="CB411" s="563" t="str">
        <f t="shared" si="201"/>
        <v/>
      </c>
      <c r="CC411" s="563" t="str">
        <f t="shared" si="201"/>
        <v/>
      </c>
      <c r="CD411" s="563" t="str">
        <f t="shared" si="194"/>
        <v/>
      </c>
      <c r="CE411" s="563" t="str">
        <f t="shared" si="194"/>
        <v/>
      </c>
      <c r="CF411" s="563" t="str">
        <f t="shared" si="180"/>
        <v/>
      </c>
      <c r="CG411" s="563" t="str">
        <f t="shared" si="202"/>
        <v/>
      </c>
      <c r="CH411" s="445"/>
      <c r="CI411" s="563" t="str">
        <f t="shared" si="177"/>
        <v/>
      </c>
      <c r="CJ411" s="563" t="str">
        <f t="shared" si="176"/>
        <v/>
      </c>
      <c r="CK411" s="563" t="str">
        <f t="shared" si="176"/>
        <v/>
      </c>
      <c r="CL411" s="563" t="str">
        <f t="shared" si="176"/>
        <v xml:space="preserve">
</v>
      </c>
      <c r="CM411" s="563" t="str">
        <f t="shared" si="176"/>
        <v xml:space="preserve">
</v>
      </c>
      <c r="CN411" s="563" t="str">
        <f t="shared" si="176"/>
        <v xml:space="preserve">
</v>
      </c>
      <c r="CO411" s="444"/>
      <c r="CP411" s="444"/>
      <c r="CQ411" s="444"/>
      <c r="CR411" s="444"/>
      <c r="CS411" s="444"/>
      <c r="CT411" s="444"/>
      <c r="CU411" s="444"/>
      <c r="CV411" s="444"/>
      <c r="CW411" s="444"/>
      <c r="CX411" s="444"/>
      <c r="CY411" s="444"/>
      <c r="CZ411" s="444"/>
      <c r="DA411" s="444"/>
      <c r="DB411" s="444"/>
      <c r="DC411" s="444"/>
      <c r="DD411" s="444"/>
      <c r="DE411" s="444"/>
      <c r="DF411" s="444"/>
      <c r="DG411" s="444"/>
      <c r="DH411" s="444"/>
      <c r="DI411" s="444"/>
      <c r="DJ411" s="444"/>
      <c r="DK411" s="444"/>
      <c r="DL411" s="444"/>
      <c r="DM411" s="444"/>
      <c r="DN411" s="444"/>
      <c r="DO411" s="444"/>
      <c r="DP411" s="444"/>
      <c r="DQ411" s="444"/>
      <c r="DR411" s="444"/>
      <c r="DS411" s="444"/>
      <c r="DT411" s="444"/>
      <c r="DU411" s="444"/>
      <c r="DV411" s="444"/>
      <c r="DW411" s="444"/>
      <c r="DX411" s="444"/>
      <c r="DY411" s="444"/>
      <c r="DZ411" s="444"/>
      <c r="EA411" s="444"/>
      <c r="EB411" s="444"/>
      <c r="EC411" s="444"/>
      <c r="ED411" s="444"/>
      <c r="EE411" s="444"/>
      <c r="EF411" s="444"/>
      <c r="EG411" s="444"/>
      <c r="EH411" s="444"/>
      <c r="EI411" s="444"/>
      <c r="EJ411" s="444"/>
      <c r="EK411" s="444"/>
      <c r="EL411" s="444"/>
      <c r="EM411" s="444"/>
      <c r="EN411" s="444"/>
      <c r="EO411" s="444"/>
      <c r="EP411" s="444"/>
      <c r="EQ411" s="444"/>
      <c r="ER411" s="444"/>
      <c r="ES411" s="444"/>
      <c r="ET411" s="444"/>
      <c r="EU411" s="444"/>
      <c r="EV411" s="444"/>
      <c r="EW411" s="444"/>
      <c r="EX411" s="444"/>
      <c r="EY411" s="444"/>
      <c r="EZ411" s="444"/>
      <c r="FA411" s="444"/>
      <c r="FB411" s="444"/>
    </row>
    <row r="412" spans="1:158" s="463" customFormat="1" ht="55.2" hidden="1" customHeight="1">
      <c r="A412" s="659"/>
      <c r="B412" s="520"/>
      <c r="C412" s="520"/>
      <c r="D412" s="519"/>
      <c r="E412" s="520"/>
      <c r="F412" s="520"/>
      <c r="G412" s="520"/>
      <c r="H412" s="520"/>
      <c r="I412" s="520"/>
      <c r="J412" s="520"/>
      <c r="K412" s="520"/>
      <c r="L412" s="520"/>
      <c r="M412" s="520"/>
      <c r="N412" s="520"/>
      <c r="O412" s="520"/>
      <c r="P412" s="520"/>
      <c r="Q412" s="520"/>
      <c r="R412" s="520"/>
      <c r="S412" s="520"/>
      <c r="T412" s="520"/>
      <c r="U412" s="520"/>
      <c r="V412" s="520"/>
      <c r="W412" s="520"/>
      <c r="X412" s="520"/>
      <c r="Y412" s="520"/>
      <c r="Z412" s="520"/>
      <c r="AA412" s="520"/>
      <c r="AB412" s="520"/>
      <c r="AC412" s="520"/>
      <c r="AD412" s="432"/>
      <c r="AE412" s="431"/>
      <c r="AF412" s="433"/>
      <c r="AG412" s="557" t="str">
        <f t="shared" si="181"/>
        <v/>
      </c>
      <c r="AH412" s="558" t="str">
        <f t="shared" si="182"/>
        <v/>
      </c>
      <c r="AI412" s="558" t="str">
        <f t="shared" si="183"/>
        <v/>
      </c>
      <c r="AJ412" s="558" t="str">
        <f t="shared" si="184"/>
        <v/>
      </c>
      <c r="AK412" s="558" t="str">
        <f t="shared" si="185"/>
        <v/>
      </c>
      <c r="AL412" s="558" t="str">
        <f t="shared" si="186"/>
        <v/>
      </c>
      <c r="AM412" s="558" t="str">
        <f t="shared" si="187"/>
        <v/>
      </c>
      <c r="AN412" s="558" t="str">
        <f t="shared" si="188"/>
        <v/>
      </c>
      <c r="AO412" s="557" t="str">
        <f t="shared" si="189"/>
        <v/>
      </c>
      <c r="AP412" s="557" t="str">
        <f t="shared" si="190"/>
        <v/>
      </c>
      <c r="AQ412" s="445"/>
      <c r="AR412" s="559" t="str">
        <f t="shared" si="191"/>
        <v/>
      </c>
      <c r="AS412" s="560" t="str">
        <f t="shared" si="175"/>
        <v/>
      </c>
      <c r="AT412" s="561" t="str">
        <f t="shared" si="192"/>
        <v/>
      </c>
      <c r="AU412" s="561" t="str">
        <f t="shared" si="193"/>
        <v/>
      </c>
      <c r="AV412" s="444"/>
      <c r="AW412" s="558" t="str">
        <f t="shared" si="195"/>
        <v/>
      </c>
      <c r="AX412" s="557" t="str">
        <f t="shared" si="196"/>
        <v/>
      </c>
      <c r="AY412" s="557" t="str">
        <f t="shared" si="197"/>
        <v/>
      </c>
      <c r="AZ412" s="444"/>
      <c r="BA412" s="562" t="str">
        <f t="shared" si="203"/>
        <v/>
      </c>
      <c r="BB412" s="445"/>
      <c r="BC412" s="563" t="str">
        <f t="shared" si="202"/>
        <v/>
      </c>
      <c r="BD412" s="563" t="str">
        <f t="shared" si="202"/>
        <v/>
      </c>
      <c r="BE412" s="563" t="str">
        <f t="shared" si="202"/>
        <v/>
      </c>
      <c r="BF412" s="563" t="str">
        <f t="shared" si="202"/>
        <v/>
      </c>
      <c r="BG412" s="563" t="str">
        <f t="shared" si="202"/>
        <v/>
      </c>
      <c r="BH412" s="563" t="str">
        <f t="shared" si="202"/>
        <v/>
      </c>
      <c r="BI412" s="563" t="str">
        <f t="shared" si="202"/>
        <v/>
      </c>
      <c r="BJ412" s="563" t="str">
        <f t="shared" si="202"/>
        <v/>
      </c>
      <c r="BK412" s="563" t="str">
        <f t="shared" si="202"/>
        <v/>
      </c>
      <c r="BL412" s="563" t="str">
        <f t="shared" si="202"/>
        <v/>
      </c>
      <c r="BM412" s="563" t="str">
        <f t="shared" si="202"/>
        <v/>
      </c>
      <c r="BN412" s="563" t="str">
        <f t="shared" si="198"/>
        <v/>
      </c>
      <c r="BO412" s="563" t="str">
        <f t="shared" si="198"/>
        <v/>
      </c>
      <c r="BP412" s="563" t="str">
        <f t="shared" si="198"/>
        <v/>
      </c>
      <c r="BQ412" s="563" t="str">
        <f t="shared" si="198"/>
        <v/>
      </c>
      <c r="BR412" s="563" t="str">
        <f t="shared" si="199"/>
        <v/>
      </c>
      <c r="BS412" s="563" t="str">
        <f t="shared" si="199"/>
        <v/>
      </c>
      <c r="BT412" s="563" t="str">
        <f t="shared" si="199"/>
        <v/>
      </c>
      <c r="BU412" s="563" t="str">
        <f t="shared" si="199"/>
        <v/>
      </c>
      <c r="BV412" s="563" t="str">
        <f t="shared" si="200"/>
        <v/>
      </c>
      <c r="BW412" s="563" t="str">
        <f t="shared" si="200"/>
        <v/>
      </c>
      <c r="BX412" s="563" t="str">
        <f t="shared" si="200"/>
        <v/>
      </c>
      <c r="BY412" s="563" t="str">
        <f t="shared" si="200"/>
        <v/>
      </c>
      <c r="BZ412" s="563" t="str">
        <f t="shared" si="201"/>
        <v/>
      </c>
      <c r="CA412" s="563" t="str">
        <f t="shared" si="201"/>
        <v/>
      </c>
      <c r="CB412" s="563" t="str">
        <f t="shared" si="201"/>
        <v/>
      </c>
      <c r="CC412" s="563" t="str">
        <f t="shared" si="201"/>
        <v/>
      </c>
      <c r="CD412" s="563" t="str">
        <f t="shared" si="194"/>
        <v/>
      </c>
      <c r="CE412" s="563" t="str">
        <f t="shared" si="194"/>
        <v/>
      </c>
      <c r="CF412" s="563" t="str">
        <f t="shared" si="180"/>
        <v/>
      </c>
      <c r="CG412" s="563" t="str">
        <f t="shared" si="202"/>
        <v/>
      </c>
      <c r="CH412" s="445"/>
      <c r="CI412" s="563" t="str">
        <f t="shared" si="177"/>
        <v/>
      </c>
      <c r="CJ412" s="563" t="str">
        <f t="shared" si="176"/>
        <v/>
      </c>
      <c r="CK412" s="563" t="str">
        <f t="shared" si="176"/>
        <v/>
      </c>
      <c r="CL412" s="563" t="str">
        <f t="shared" si="176"/>
        <v xml:space="preserve">
</v>
      </c>
      <c r="CM412" s="563" t="str">
        <f t="shared" si="176"/>
        <v xml:space="preserve">
</v>
      </c>
      <c r="CN412" s="563" t="str">
        <f t="shared" si="176"/>
        <v xml:space="preserve">
</v>
      </c>
      <c r="CO412" s="444"/>
      <c r="CP412" s="444"/>
      <c r="CQ412" s="444"/>
      <c r="CR412" s="444"/>
      <c r="CS412" s="444"/>
      <c r="CT412" s="444"/>
      <c r="CU412" s="444"/>
      <c r="CV412" s="444"/>
      <c r="CW412" s="444"/>
      <c r="CX412" s="444"/>
      <c r="CY412" s="444"/>
      <c r="CZ412" s="444"/>
      <c r="DA412" s="444"/>
      <c r="DB412" s="444"/>
      <c r="DC412" s="444"/>
      <c r="DD412" s="444"/>
      <c r="DE412" s="444"/>
      <c r="DF412" s="444"/>
      <c r="DG412" s="444"/>
      <c r="DH412" s="444"/>
      <c r="DI412" s="444"/>
      <c r="DJ412" s="444"/>
      <c r="DK412" s="444"/>
      <c r="DL412" s="444"/>
      <c r="DM412" s="444"/>
      <c r="DN412" s="444"/>
      <c r="DO412" s="444"/>
      <c r="DP412" s="444"/>
      <c r="DQ412" s="444"/>
      <c r="DR412" s="444"/>
      <c r="DS412" s="444"/>
      <c r="DT412" s="444"/>
      <c r="DU412" s="444"/>
      <c r="DV412" s="444"/>
      <c r="DW412" s="444"/>
      <c r="DX412" s="444"/>
      <c r="DY412" s="444"/>
      <c r="DZ412" s="444"/>
      <c r="EA412" s="444"/>
      <c r="EB412" s="444"/>
      <c r="EC412" s="444"/>
      <c r="ED412" s="444"/>
      <c r="EE412" s="444"/>
      <c r="EF412" s="444"/>
      <c r="EG412" s="444"/>
      <c r="EH412" s="444"/>
      <c r="EI412" s="444"/>
      <c r="EJ412" s="444"/>
      <c r="EK412" s="444"/>
      <c r="EL412" s="444"/>
      <c r="EM412" s="444"/>
      <c r="EN412" s="444"/>
      <c r="EO412" s="444"/>
      <c r="EP412" s="444"/>
      <c r="EQ412" s="444"/>
      <c r="ER412" s="444"/>
      <c r="ES412" s="444"/>
      <c r="ET412" s="444"/>
      <c r="EU412" s="444"/>
      <c r="EV412" s="444"/>
      <c r="EW412" s="444"/>
      <c r="EX412" s="444"/>
      <c r="EY412" s="444"/>
      <c r="EZ412" s="444"/>
      <c r="FA412" s="444"/>
      <c r="FB412" s="444"/>
    </row>
    <row r="413" spans="1:158" s="434" customFormat="1" ht="55.2" hidden="1" customHeight="1">
      <c r="A413" s="659"/>
      <c r="B413" s="520"/>
      <c r="C413" s="520"/>
      <c r="D413" s="519"/>
      <c r="E413" s="520"/>
      <c r="F413" s="520"/>
      <c r="G413" s="520"/>
      <c r="H413" s="520"/>
      <c r="I413" s="520"/>
      <c r="J413" s="520"/>
      <c r="K413" s="520"/>
      <c r="L413" s="520"/>
      <c r="M413" s="520"/>
      <c r="N413" s="520"/>
      <c r="O413" s="520"/>
      <c r="P413" s="520"/>
      <c r="Q413" s="520"/>
      <c r="R413" s="520"/>
      <c r="S413" s="520"/>
      <c r="T413" s="520"/>
      <c r="U413" s="520"/>
      <c r="V413" s="520"/>
      <c r="W413" s="520"/>
      <c r="X413" s="520"/>
      <c r="Y413" s="520"/>
      <c r="Z413" s="520"/>
      <c r="AA413" s="520"/>
      <c r="AB413" s="520"/>
      <c r="AC413" s="520"/>
      <c r="AD413" s="432"/>
      <c r="AE413" s="431"/>
      <c r="AF413" s="433"/>
      <c r="AG413" s="557" t="str">
        <f t="shared" si="181"/>
        <v/>
      </c>
      <c r="AH413" s="558" t="str">
        <f t="shared" si="182"/>
        <v/>
      </c>
      <c r="AI413" s="558" t="str">
        <f t="shared" si="183"/>
        <v/>
      </c>
      <c r="AJ413" s="558" t="str">
        <f t="shared" si="184"/>
        <v/>
      </c>
      <c r="AK413" s="558" t="str">
        <f t="shared" si="185"/>
        <v/>
      </c>
      <c r="AL413" s="558" t="str">
        <f t="shared" si="186"/>
        <v/>
      </c>
      <c r="AM413" s="558" t="str">
        <f t="shared" si="187"/>
        <v/>
      </c>
      <c r="AN413" s="558" t="str">
        <f t="shared" si="188"/>
        <v/>
      </c>
      <c r="AO413" s="557" t="str">
        <f t="shared" si="189"/>
        <v/>
      </c>
      <c r="AP413" s="557" t="str">
        <f t="shared" si="190"/>
        <v/>
      </c>
      <c r="AQ413" s="445"/>
      <c r="AR413" s="559" t="str">
        <f t="shared" si="191"/>
        <v/>
      </c>
      <c r="AS413" s="560" t="str">
        <f t="shared" si="175"/>
        <v/>
      </c>
      <c r="AT413" s="561" t="str">
        <f t="shared" si="192"/>
        <v/>
      </c>
      <c r="AU413" s="561" t="str">
        <f t="shared" si="193"/>
        <v/>
      </c>
      <c r="AV413" s="444"/>
      <c r="AW413" s="558" t="str">
        <f t="shared" si="195"/>
        <v/>
      </c>
      <c r="AX413" s="557" t="str">
        <f t="shared" si="196"/>
        <v/>
      </c>
      <c r="AY413" s="557" t="str">
        <f t="shared" si="197"/>
        <v/>
      </c>
      <c r="AZ413" s="444"/>
      <c r="BA413" s="562" t="str">
        <f t="shared" si="203"/>
        <v/>
      </c>
      <c r="BB413" s="445"/>
      <c r="BC413" s="563" t="str">
        <f t="shared" si="202"/>
        <v/>
      </c>
      <c r="BD413" s="563" t="str">
        <f t="shared" si="202"/>
        <v/>
      </c>
      <c r="BE413" s="563" t="str">
        <f t="shared" si="202"/>
        <v/>
      </c>
      <c r="BF413" s="563" t="str">
        <f t="shared" si="202"/>
        <v/>
      </c>
      <c r="BG413" s="563" t="str">
        <f t="shared" si="202"/>
        <v/>
      </c>
      <c r="BH413" s="563" t="str">
        <f t="shared" si="202"/>
        <v/>
      </c>
      <c r="BI413" s="563" t="str">
        <f t="shared" si="202"/>
        <v/>
      </c>
      <c r="BJ413" s="563" t="str">
        <f t="shared" si="202"/>
        <v/>
      </c>
      <c r="BK413" s="563" t="str">
        <f t="shared" si="202"/>
        <v/>
      </c>
      <c r="BL413" s="563" t="str">
        <f t="shared" si="202"/>
        <v/>
      </c>
      <c r="BM413" s="563" t="str">
        <f t="shared" si="202"/>
        <v/>
      </c>
      <c r="BN413" s="563" t="str">
        <f t="shared" si="198"/>
        <v/>
      </c>
      <c r="BO413" s="563" t="str">
        <f t="shared" si="198"/>
        <v/>
      </c>
      <c r="BP413" s="563" t="str">
        <f t="shared" si="198"/>
        <v/>
      </c>
      <c r="BQ413" s="563" t="str">
        <f t="shared" si="198"/>
        <v/>
      </c>
      <c r="BR413" s="563" t="str">
        <f t="shared" si="199"/>
        <v/>
      </c>
      <c r="BS413" s="563" t="str">
        <f t="shared" si="199"/>
        <v/>
      </c>
      <c r="BT413" s="563" t="str">
        <f t="shared" si="199"/>
        <v/>
      </c>
      <c r="BU413" s="563" t="str">
        <f t="shared" si="199"/>
        <v/>
      </c>
      <c r="BV413" s="563" t="str">
        <f t="shared" si="200"/>
        <v/>
      </c>
      <c r="BW413" s="563" t="str">
        <f t="shared" si="200"/>
        <v/>
      </c>
      <c r="BX413" s="563" t="str">
        <f t="shared" si="200"/>
        <v/>
      </c>
      <c r="BY413" s="563" t="str">
        <f t="shared" si="200"/>
        <v/>
      </c>
      <c r="BZ413" s="563" t="str">
        <f t="shared" si="201"/>
        <v/>
      </c>
      <c r="CA413" s="563" t="str">
        <f t="shared" si="201"/>
        <v/>
      </c>
      <c r="CB413" s="563" t="str">
        <f t="shared" si="201"/>
        <v/>
      </c>
      <c r="CC413" s="563" t="str">
        <f t="shared" si="201"/>
        <v/>
      </c>
      <c r="CD413" s="563" t="str">
        <f t="shared" si="194"/>
        <v/>
      </c>
      <c r="CE413" s="563" t="str">
        <f t="shared" si="194"/>
        <v/>
      </c>
      <c r="CF413" s="563" t="str">
        <f t="shared" si="180"/>
        <v/>
      </c>
      <c r="CG413" s="563" t="str">
        <f t="shared" si="202"/>
        <v/>
      </c>
      <c r="CH413" s="445"/>
      <c r="CI413" s="563" t="str">
        <f t="shared" si="177"/>
        <v/>
      </c>
      <c r="CJ413" s="563" t="str">
        <f t="shared" si="176"/>
        <v/>
      </c>
      <c r="CK413" s="563" t="str">
        <f t="shared" si="176"/>
        <v/>
      </c>
      <c r="CL413" s="563" t="str">
        <f t="shared" ref="CJ413:CN464" si="204">IF(CL$10=$BA413,IF($AB413="","","Complaint: "&amp;$AB413)&amp;CHAR(10)&amp;IF($AC413="","","Action Taken: "&amp;$AC413),"")</f>
        <v xml:space="preserve">
</v>
      </c>
      <c r="CM413" s="563" t="str">
        <f t="shared" si="204"/>
        <v xml:space="preserve">
</v>
      </c>
      <c r="CN413" s="563" t="str">
        <f t="shared" si="204"/>
        <v xml:space="preserve">
</v>
      </c>
      <c r="CO413" s="445"/>
      <c r="CP413" s="445"/>
      <c r="CQ413" s="445"/>
      <c r="CR413" s="445"/>
      <c r="CS413" s="445"/>
      <c r="CT413" s="445"/>
      <c r="CU413" s="445"/>
      <c r="CV413" s="445"/>
      <c r="CW413" s="445"/>
      <c r="CX413" s="445"/>
      <c r="CY413" s="445"/>
      <c r="CZ413" s="445"/>
      <c r="DA413" s="445"/>
      <c r="DB413" s="445"/>
      <c r="DC413" s="445"/>
      <c r="DD413" s="445"/>
      <c r="DE413" s="445"/>
      <c r="DF413" s="445"/>
      <c r="DG413" s="445"/>
      <c r="DH413" s="445"/>
      <c r="DI413" s="445"/>
      <c r="DJ413" s="445"/>
      <c r="DK413" s="445"/>
      <c r="DL413" s="445"/>
      <c r="DM413" s="445"/>
      <c r="DN413" s="445"/>
      <c r="DO413" s="445"/>
      <c r="DP413" s="445"/>
      <c r="DQ413" s="445"/>
      <c r="DR413" s="445"/>
      <c r="DS413" s="445"/>
      <c r="DT413" s="445"/>
      <c r="DU413" s="445"/>
      <c r="DV413" s="445"/>
      <c r="DW413" s="445"/>
      <c r="DX413" s="445"/>
      <c r="DY413" s="445"/>
      <c r="DZ413" s="445"/>
      <c r="EA413" s="445"/>
      <c r="EB413" s="445"/>
      <c r="EC413" s="445"/>
      <c r="ED413" s="445"/>
      <c r="EE413" s="445"/>
      <c r="EF413" s="445"/>
      <c r="EG413" s="445"/>
      <c r="EH413" s="445"/>
      <c r="EI413" s="445"/>
      <c r="EJ413" s="445"/>
      <c r="EK413" s="445"/>
      <c r="EL413" s="445"/>
      <c r="EM413" s="445"/>
      <c r="EN413" s="445"/>
      <c r="EO413" s="445"/>
      <c r="EP413" s="445"/>
      <c r="EQ413" s="445"/>
      <c r="ER413" s="445"/>
      <c r="ES413" s="445"/>
      <c r="ET413" s="445"/>
      <c r="EU413" s="445"/>
      <c r="EV413" s="445"/>
      <c r="EW413" s="445"/>
      <c r="EX413" s="445"/>
      <c r="EY413" s="445"/>
      <c r="EZ413" s="445"/>
      <c r="FA413" s="445"/>
      <c r="FB413" s="445"/>
    </row>
    <row r="414" spans="1:158" s="434" customFormat="1" ht="55.2" hidden="1" customHeight="1">
      <c r="A414" s="659"/>
      <c r="B414" s="520"/>
      <c r="C414" s="520"/>
      <c r="D414" s="519"/>
      <c r="E414" s="520"/>
      <c r="F414" s="520"/>
      <c r="G414" s="520"/>
      <c r="H414" s="520"/>
      <c r="I414" s="520"/>
      <c r="J414" s="520"/>
      <c r="K414" s="520"/>
      <c r="L414" s="520"/>
      <c r="M414" s="520"/>
      <c r="N414" s="520"/>
      <c r="O414" s="520"/>
      <c r="P414" s="520"/>
      <c r="Q414" s="520"/>
      <c r="R414" s="520"/>
      <c r="S414" s="520"/>
      <c r="T414" s="520"/>
      <c r="U414" s="520"/>
      <c r="V414" s="520"/>
      <c r="W414" s="520"/>
      <c r="X414" s="520"/>
      <c r="Y414" s="520"/>
      <c r="Z414" s="520"/>
      <c r="AA414" s="520"/>
      <c r="AB414" s="520"/>
      <c r="AC414" s="520"/>
      <c r="AD414" s="432"/>
      <c r="AE414" s="431"/>
      <c r="AF414" s="433"/>
      <c r="AG414" s="557" t="str">
        <f t="shared" si="181"/>
        <v/>
      </c>
      <c r="AH414" s="558" t="str">
        <f t="shared" si="182"/>
        <v/>
      </c>
      <c r="AI414" s="558" t="str">
        <f t="shared" si="183"/>
        <v/>
      </c>
      <c r="AJ414" s="558" t="str">
        <f t="shared" si="184"/>
        <v/>
      </c>
      <c r="AK414" s="558" t="str">
        <f t="shared" si="185"/>
        <v/>
      </c>
      <c r="AL414" s="558" t="str">
        <f t="shared" si="186"/>
        <v/>
      </c>
      <c r="AM414" s="558" t="str">
        <f t="shared" si="187"/>
        <v/>
      </c>
      <c r="AN414" s="558" t="str">
        <f t="shared" si="188"/>
        <v/>
      </c>
      <c r="AO414" s="557" t="str">
        <f t="shared" si="189"/>
        <v/>
      </c>
      <c r="AP414" s="557" t="str">
        <f t="shared" si="190"/>
        <v/>
      </c>
      <c r="AQ414" s="445"/>
      <c r="AR414" s="559" t="str">
        <f t="shared" si="191"/>
        <v/>
      </c>
      <c r="AS414" s="560" t="str">
        <f t="shared" si="175"/>
        <v/>
      </c>
      <c r="AT414" s="561" t="str">
        <f t="shared" si="192"/>
        <v/>
      </c>
      <c r="AU414" s="561" t="str">
        <f t="shared" si="193"/>
        <v/>
      </c>
      <c r="AV414" s="444"/>
      <c r="AW414" s="558" t="str">
        <f t="shared" si="195"/>
        <v/>
      </c>
      <c r="AX414" s="557" t="str">
        <f t="shared" si="196"/>
        <v/>
      </c>
      <c r="AY414" s="557" t="str">
        <f t="shared" si="197"/>
        <v/>
      </c>
      <c r="AZ414" s="444"/>
      <c r="BA414" s="562" t="str">
        <f t="shared" si="203"/>
        <v/>
      </c>
      <c r="BB414" s="445"/>
      <c r="BC414" s="563" t="str">
        <f t="shared" si="202"/>
        <v/>
      </c>
      <c r="BD414" s="563" t="str">
        <f t="shared" si="202"/>
        <v/>
      </c>
      <c r="BE414" s="563" t="str">
        <f t="shared" si="202"/>
        <v/>
      </c>
      <c r="BF414" s="563" t="str">
        <f t="shared" si="202"/>
        <v/>
      </c>
      <c r="BG414" s="563" t="str">
        <f t="shared" si="202"/>
        <v/>
      </c>
      <c r="BH414" s="563" t="str">
        <f t="shared" si="202"/>
        <v/>
      </c>
      <c r="BI414" s="563" t="str">
        <f t="shared" si="202"/>
        <v/>
      </c>
      <c r="BJ414" s="563" t="str">
        <f t="shared" si="202"/>
        <v/>
      </c>
      <c r="BK414" s="563" t="str">
        <f t="shared" si="202"/>
        <v/>
      </c>
      <c r="BL414" s="563" t="str">
        <f t="shared" si="202"/>
        <v/>
      </c>
      <c r="BM414" s="563" t="str">
        <f t="shared" si="202"/>
        <v/>
      </c>
      <c r="BN414" s="563" t="str">
        <f t="shared" si="198"/>
        <v/>
      </c>
      <c r="BO414" s="563" t="str">
        <f t="shared" si="198"/>
        <v/>
      </c>
      <c r="BP414" s="563" t="str">
        <f t="shared" si="198"/>
        <v/>
      </c>
      <c r="BQ414" s="563" t="str">
        <f t="shared" si="198"/>
        <v/>
      </c>
      <c r="BR414" s="563" t="str">
        <f t="shared" si="199"/>
        <v/>
      </c>
      <c r="BS414" s="563" t="str">
        <f t="shared" si="199"/>
        <v/>
      </c>
      <c r="BT414" s="563" t="str">
        <f t="shared" si="199"/>
        <v/>
      </c>
      <c r="BU414" s="563" t="str">
        <f t="shared" si="199"/>
        <v/>
      </c>
      <c r="BV414" s="563" t="str">
        <f t="shared" si="200"/>
        <v/>
      </c>
      <c r="BW414" s="563" t="str">
        <f t="shared" si="200"/>
        <v/>
      </c>
      <c r="BX414" s="563" t="str">
        <f t="shared" si="200"/>
        <v/>
      </c>
      <c r="BY414" s="563" t="str">
        <f t="shared" si="200"/>
        <v/>
      </c>
      <c r="BZ414" s="563" t="str">
        <f t="shared" si="201"/>
        <v/>
      </c>
      <c r="CA414" s="563" t="str">
        <f t="shared" si="201"/>
        <v/>
      </c>
      <c r="CB414" s="563" t="str">
        <f t="shared" si="201"/>
        <v/>
      </c>
      <c r="CC414" s="563" t="str">
        <f t="shared" si="201"/>
        <v/>
      </c>
      <c r="CD414" s="563" t="str">
        <f t="shared" si="194"/>
        <v/>
      </c>
      <c r="CE414" s="563" t="str">
        <f t="shared" si="194"/>
        <v/>
      </c>
      <c r="CF414" s="563" t="str">
        <f t="shared" si="180"/>
        <v/>
      </c>
      <c r="CG414" s="563" t="str">
        <f t="shared" si="202"/>
        <v/>
      </c>
      <c r="CH414" s="445"/>
      <c r="CI414" s="563" t="str">
        <f t="shared" si="177"/>
        <v/>
      </c>
      <c r="CJ414" s="563" t="str">
        <f t="shared" si="204"/>
        <v/>
      </c>
      <c r="CK414" s="563" t="str">
        <f t="shared" si="204"/>
        <v/>
      </c>
      <c r="CL414" s="563" t="str">
        <f t="shared" si="204"/>
        <v xml:space="preserve">
</v>
      </c>
      <c r="CM414" s="563" t="str">
        <f t="shared" si="204"/>
        <v xml:space="preserve">
</v>
      </c>
      <c r="CN414" s="563" t="str">
        <f t="shared" si="204"/>
        <v xml:space="preserve">
</v>
      </c>
      <c r="CO414" s="445"/>
      <c r="CP414" s="445"/>
      <c r="CQ414" s="445"/>
      <c r="CR414" s="445"/>
      <c r="CS414" s="445"/>
      <c r="CT414" s="445"/>
      <c r="CU414" s="445"/>
      <c r="CV414" s="445"/>
      <c r="CW414" s="445"/>
      <c r="CX414" s="445"/>
      <c r="CY414" s="445"/>
      <c r="CZ414" s="445"/>
      <c r="DA414" s="445"/>
      <c r="DB414" s="445"/>
      <c r="DC414" s="445"/>
      <c r="DD414" s="445"/>
      <c r="DE414" s="445"/>
      <c r="DF414" s="445"/>
      <c r="DG414" s="445"/>
      <c r="DH414" s="445"/>
      <c r="DI414" s="445"/>
      <c r="DJ414" s="445"/>
      <c r="DK414" s="445"/>
      <c r="DL414" s="445"/>
      <c r="DM414" s="445"/>
      <c r="DN414" s="445"/>
      <c r="DO414" s="445"/>
      <c r="DP414" s="445"/>
      <c r="DQ414" s="445"/>
      <c r="DR414" s="445"/>
      <c r="DS414" s="445"/>
      <c r="DT414" s="445"/>
      <c r="DU414" s="445"/>
      <c r="DV414" s="445"/>
      <c r="DW414" s="445"/>
      <c r="DX414" s="445"/>
      <c r="DY414" s="445"/>
      <c r="DZ414" s="445"/>
      <c r="EA414" s="445"/>
      <c r="EB414" s="445"/>
      <c r="EC414" s="445"/>
      <c r="ED414" s="445"/>
      <c r="EE414" s="445"/>
      <c r="EF414" s="445"/>
      <c r="EG414" s="445"/>
      <c r="EH414" s="445"/>
      <c r="EI414" s="445"/>
      <c r="EJ414" s="445"/>
      <c r="EK414" s="445"/>
      <c r="EL414" s="445"/>
      <c r="EM414" s="445"/>
      <c r="EN414" s="445"/>
      <c r="EO414" s="445"/>
      <c r="EP414" s="445"/>
      <c r="EQ414" s="445"/>
      <c r="ER414" s="445"/>
      <c r="ES414" s="445"/>
      <c r="ET414" s="445"/>
      <c r="EU414" s="445"/>
      <c r="EV414" s="445"/>
      <c r="EW414" s="445"/>
      <c r="EX414" s="445"/>
      <c r="EY414" s="445"/>
      <c r="EZ414" s="445"/>
      <c r="FA414" s="445"/>
      <c r="FB414" s="445"/>
    </row>
    <row r="415" spans="1:158" s="434" customFormat="1" ht="55.2" hidden="1" customHeight="1">
      <c r="A415" s="659"/>
      <c r="B415" s="520"/>
      <c r="C415" s="520"/>
      <c r="D415" s="519"/>
      <c r="E415" s="520"/>
      <c r="F415" s="520"/>
      <c r="G415" s="520"/>
      <c r="H415" s="520"/>
      <c r="I415" s="520"/>
      <c r="J415" s="520"/>
      <c r="K415" s="520"/>
      <c r="L415" s="520"/>
      <c r="M415" s="520"/>
      <c r="N415" s="520"/>
      <c r="O415" s="520"/>
      <c r="P415" s="520"/>
      <c r="Q415" s="520"/>
      <c r="R415" s="520"/>
      <c r="S415" s="520"/>
      <c r="T415" s="520"/>
      <c r="U415" s="520"/>
      <c r="V415" s="520"/>
      <c r="W415" s="520"/>
      <c r="X415" s="520"/>
      <c r="Y415" s="520"/>
      <c r="Z415" s="520"/>
      <c r="AA415" s="520"/>
      <c r="AB415" s="520"/>
      <c r="AC415" s="520"/>
      <c r="AD415" s="432"/>
      <c r="AE415" s="431"/>
      <c r="AF415" s="433"/>
      <c r="AG415" s="557" t="str">
        <f t="shared" si="181"/>
        <v/>
      </c>
      <c r="AH415" s="558" t="str">
        <f t="shared" si="182"/>
        <v/>
      </c>
      <c r="AI415" s="558" t="str">
        <f t="shared" si="183"/>
        <v/>
      </c>
      <c r="AJ415" s="558" t="str">
        <f t="shared" si="184"/>
        <v/>
      </c>
      <c r="AK415" s="558" t="str">
        <f t="shared" si="185"/>
        <v/>
      </c>
      <c r="AL415" s="558" t="str">
        <f t="shared" si="186"/>
        <v/>
      </c>
      <c r="AM415" s="558" t="str">
        <f t="shared" si="187"/>
        <v/>
      </c>
      <c r="AN415" s="558" t="str">
        <f t="shared" si="188"/>
        <v/>
      </c>
      <c r="AO415" s="557" t="str">
        <f t="shared" si="189"/>
        <v/>
      </c>
      <c r="AP415" s="557" t="str">
        <f t="shared" si="190"/>
        <v/>
      </c>
      <c r="AQ415" s="445"/>
      <c r="AR415" s="559" t="str">
        <f t="shared" si="191"/>
        <v/>
      </c>
      <c r="AS415" s="560" t="str">
        <f t="shared" si="175"/>
        <v/>
      </c>
      <c r="AT415" s="561" t="str">
        <f t="shared" si="192"/>
        <v/>
      </c>
      <c r="AU415" s="561" t="str">
        <f t="shared" si="193"/>
        <v/>
      </c>
      <c r="AV415" s="444"/>
      <c r="AW415" s="558" t="str">
        <f t="shared" si="195"/>
        <v/>
      </c>
      <c r="AX415" s="557" t="str">
        <f t="shared" si="196"/>
        <v/>
      </c>
      <c r="AY415" s="557" t="str">
        <f t="shared" si="197"/>
        <v/>
      </c>
      <c r="AZ415" s="444"/>
      <c r="BA415" s="562" t="str">
        <f t="shared" si="203"/>
        <v/>
      </c>
      <c r="BB415" s="445"/>
      <c r="BC415" s="563" t="str">
        <f t="shared" si="202"/>
        <v/>
      </c>
      <c r="BD415" s="563" t="str">
        <f t="shared" si="202"/>
        <v/>
      </c>
      <c r="BE415" s="563" t="str">
        <f t="shared" si="202"/>
        <v/>
      </c>
      <c r="BF415" s="563" t="str">
        <f t="shared" si="202"/>
        <v/>
      </c>
      <c r="BG415" s="563" t="str">
        <f t="shared" si="202"/>
        <v/>
      </c>
      <c r="BH415" s="563" t="str">
        <f t="shared" si="202"/>
        <v/>
      </c>
      <c r="BI415" s="563" t="str">
        <f t="shared" si="202"/>
        <v/>
      </c>
      <c r="BJ415" s="563" t="str">
        <f t="shared" si="202"/>
        <v/>
      </c>
      <c r="BK415" s="563" t="str">
        <f t="shared" si="202"/>
        <v/>
      </c>
      <c r="BL415" s="563" t="str">
        <f t="shared" si="202"/>
        <v/>
      </c>
      <c r="BM415" s="563" t="str">
        <f t="shared" si="202"/>
        <v/>
      </c>
      <c r="BN415" s="563" t="str">
        <f t="shared" si="198"/>
        <v/>
      </c>
      <c r="BO415" s="563" t="str">
        <f t="shared" si="198"/>
        <v/>
      </c>
      <c r="BP415" s="563" t="str">
        <f t="shared" si="198"/>
        <v/>
      </c>
      <c r="BQ415" s="563" t="str">
        <f t="shared" si="198"/>
        <v/>
      </c>
      <c r="BR415" s="563" t="str">
        <f t="shared" si="199"/>
        <v/>
      </c>
      <c r="BS415" s="563" t="str">
        <f t="shared" si="199"/>
        <v/>
      </c>
      <c r="BT415" s="563" t="str">
        <f t="shared" si="199"/>
        <v/>
      </c>
      <c r="BU415" s="563" t="str">
        <f t="shared" si="199"/>
        <v/>
      </c>
      <c r="BV415" s="563" t="str">
        <f t="shared" si="200"/>
        <v/>
      </c>
      <c r="BW415" s="563" t="str">
        <f t="shared" si="200"/>
        <v/>
      </c>
      <c r="BX415" s="563" t="str">
        <f t="shared" si="200"/>
        <v/>
      </c>
      <c r="BY415" s="563" t="str">
        <f t="shared" si="200"/>
        <v/>
      </c>
      <c r="BZ415" s="563" t="str">
        <f t="shared" si="201"/>
        <v/>
      </c>
      <c r="CA415" s="563" t="str">
        <f t="shared" si="201"/>
        <v/>
      </c>
      <c r="CB415" s="563" t="str">
        <f t="shared" si="201"/>
        <v/>
      </c>
      <c r="CC415" s="563" t="str">
        <f t="shared" si="201"/>
        <v/>
      </c>
      <c r="CD415" s="563" t="str">
        <f t="shared" si="194"/>
        <v/>
      </c>
      <c r="CE415" s="563" t="str">
        <f t="shared" si="194"/>
        <v/>
      </c>
      <c r="CF415" s="563" t="str">
        <f t="shared" si="180"/>
        <v/>
      </c>
      <c r="CG415" s="563" t="str">
        <f t="shared" si="202"/>
        <v/>
      </c>
      <c r="CH415" s="445"/>
      <c r="CI415" s="563" t="str">
        <f t="shared" si="177"/>
        <v/>
      </c>
      <c r="CJ415" s="563" t="str">
        <f t="shared" si="204"/>
        <v/>
      </c>
      <c r="CK415" s="563" t="str">
        <f t="shared" si="204"/>
        <v/>
      </c>
      <c r="CL415" s="563" t="str">
        <f t="shared" si="204"/>
        <v xml:space="preserve">
</v>
      </c>
      <c r="CM415" s="563" t="str">
        <f t="shared" si="204"/>
        <v xml:space="preserve">
</v>
      </c>
      <c r="CN415" s="563" t="str">
        <f t="shared" si="204"/>
        <v xml:space="preserve">
</v>
      </c>
      <c r="CO415" s="445"/>
      <c r="CP415" s="445"/>
      <c r="CQ415" s="445"/>
      <c r="CR415" s="445"/>
      <c r="CS415" s="445"/>
      <c r="CT415" s="445"/>
      <c r="CU415" s="445"/>
      <c r="CV415" s="445"/>
      <c r="CW415" s="445"/>
      <c r="CX415" s="445"/>
      <c r="CY415" s="445"/>
      <c r="CZ415" s="445"/>
      <c r="DA415" s="445"/>
      <c r="DB415" s="445"/>
      <c r="DC415" s="445"/>
      <c r="DD415" s="445"/>
      <c r="DE415" s="445"/>
      <c r="DF415" s="445"/>
      <c r="DG415" s="445"/>
      <c r="DH415" s="445"/>
      <c r="DI415" s="445"/>
      <c r="DJ415" s="445"/>
      <c r="DK415" s="445"/>
      <c r="DL415" s="445"/>
      <c r="DM415" s="445"/>
      <c r="DN415" s="445"/>
      <c r="DO415" s="445"/>
      <c r="DP415" s="445"/>
      <c r="DQ415" s="445"/>
      <c r="DR415" s="445"/>
      <c r="DS415" s="445"/>
      <c r="DT415" s="445"/>
      <c r="DU415" s="445"/>
      <c r="DV415" s="445"/>
      <c r="DW415" s="445"/>
      <c r="DX415" s="445"/>
      <c r="DY415" s="445"/>
      <c r="DZ415" s="445"/>
      <c r="EA415" s="445"/>
      <c r="EB415" s="445"/>
      <c r="EC415" s="445"/>
      <c r="ED415" s="445"/>
      <c r="EE415" s="445"/>
      <c r="EF415" s="445"/>
      <c r="EG415" s="445"/>
      <c r="EH415" s="445"/>
      <c r="EI415" s="445"/>
      <c r="EJ415" s="445"/>
      <c r="EK415" s="445"/>
      <c r="EL415" s="445"/>
      <c r="EM415" s="445"/>
      <c r="EN415" s="445"/>
      <c r="EO415" s="445"/>
      <c r="EP415" s="445"/>
      <c r="EQ415" s="445"/>
      <c r="ER415" s="445"/>
      <c r="ES415" s="445"/>
      <c r="ET415" s="445"/>
      <c r="EU415" s="445"/>
      <c r="EV415" s="445"/>
      <c r="EW415" s="445"/>
      <c r="EX415" s="445"/>
      <c r="EY415" s="445"/>
      <c r="EZ415" s="445"/>
      <c r="FA415" s="445"/>
      <c r="FB415" s="445"/>
    </row>
    <row r="416" spans="1:158" s="463" customFormat="1" ht="55.2" hidden="1" customHeight="1">
      <c r="A416" s="659"/>
      <c r="B416" s="520"/>
      <c r="C416" s="520"/>
      <c r="D416" s="519"/>
      <c r="E416" s="520"/>
      <c r="F416" s="520"/>
      <c r="G416" s="520"/>
      <c r="H416" s="520"/>
      <c r="I416" s="520"/>
      <c r="J416" s="520"/>
      <c r="K416" s="520"/>
      <c r="L416" s="520"/>
      <c r="M416" s="520"/>
      <c r="N416" s="520"/>
      <c r="O416" s="520"/>
      <c r="P416" s="520"/>
      <c r="Q416" s="520"/>
      <c r="R416" s="520"/>
      <c r="S416" s="520"/>
      <c r="T416" s="520"/>
      <c r="U416" s="520"/>
      <c r="V416" s="520"/>
      <c r="W416" s="520"/>
      <c r="X416" s="520"/>
      <c r="Y416" s="520"/>
      <c r="Z416" s="520"/>
      <c r="AA416" s="520"/>
      <c r="AB416" s="520"/>
      <c r="AC416" s="520"/>
      <c r="AD416" s="432"/>
      <c r="AE416" s="431"/>
      <c r="AF416" s="433"/>
      <c r="AG416" s="557" t="str">
        <f t="shared" si="181"/>
        <v/>
      </c>
      <c r="AH416" s="558" t="str">
        <f t="shared" si="182"/>
        <v/>
      </c>
      <c r="AI416" s="558" t="str">
        <f t="shared" si="183"/>
        <v/>
      </c>
      <c r="AJ416" s="558" t="str">
        <f t="shared" si="184"/>
        <v/>
      </c>
      <c r="AK416" s="558" t="str">
        <f t="shared" si="185"/>
        <v/>
      </c>
      <c r="AL416" s="558" t="str">
        <f t="shared" si="186"/>
        <v/>
      </c>
      <c r="AM416" s="558" t="str">
        <f t="shared" si="187"/>
        <v/>
      </c>
      <c r="AN416" s="558" t="str">
        <f t="shared" si="188"/>
        <v/>
      </c>
      <c r="AO416" s="557" t="str">
        <f t="shared" si="189"/>
        <v/>
      </c>
      <c r="AP416" s="557" t="str">
        <f t="shared" si="190"/>
        <v/>
      </c>
      <c r="AQ416" s="445"/>
      <c r="AR416" s="559" t="str">
        <f t="shared" si="191"/>
        <v/>
      </c>
      <c r="AS416" s="560" t="str">
        <f t="shared" si="175"/>
        <v/>
      </c>
      <c r="AT416" s="561" t="str">
        <f t="shared" si="192"/>
        <v/>
      </c>
      <c r="AU416" s="561" t="str">
        <f t="shared" si="193"/>
        <v/>
      </c>
      <c r="AV416" s="444"/>
      <c r="AW416" s="558" t="str">
        <f t="shared" si="195"/>
        <v/>
      </c>
      <c r="AX416" s="557" t="str">
        <f t="shared" si="196"/>
        <v/>
      </c>
      <c r="AY416" s="557" t="str">
        <f t="shared" si="197"/>
        <v/>
      </c>
      <c r="AZ416" s="444"/>
      <c r="BA416" s="562" t="str">
        <f t="shared" si="203"/>
        <v/>
      </c>
      <c r="BB416" s="445"/>
      <c r="BC416" s="563" t="str">
        <f t="shared" ref="BC416:CG432" si="205">IF(BC$10=$BA416,IF($AB416="","","Complaint: "&amp;$AB416)&amp;CHAR(10)&amp;IF($AC416="","","Action Taken: "&amp;$AC416),"")</f>
        <v/>
      </c>
      <c r="BD416" s="563" t="str">
        <f t="shared" si="205"/>
        <v/>
      </c>
      <c r="BE416" s="563" t="str">
        <f t="shared" si="205"/>
        <v/>
      </c>
      <c r="BF416" s="563" t="str">
        <f t="shared" si="205"/>
        <v/>
      </c>
      <c r="BG416" s="563" t="str">
        <f t="shared" si="205"/>
        <v/>
      </c>
      <c r="BH416" s="563" t="str">
        <f t="shared" si="205"/>
        <v/>
      </c>
      <c r="BI416" s="563" t="str">
        <f t="shared" si="205"/>
        <v/>
      </c>
      <c r="BJ416" s="563" t="str">
        <f t="shared" si="205"/>
        <v/>
      </c>
      <c r="BK416" s="563" t="str">
        <f t="shared" si="205"/>
        <v/>
      </c>
      <c r="BL416" s="563" t="str">
        <f t="shared" si="205"/>
        <v/>
      </c>
      <c r="BM416" s="563" t="str">
        <f t="shared" si="205"/>
        <v/>
      </c>
      <c r="BN416" s="563" t="str">
        <f t="shared" si="198"/>
        <v/>
      </c>
      <c r="BO416" s="563" t="str">
        <f t="shared" si="198"/>
        <v/>
      </c>
      <c r="BP416" s="563" t="str">
        <f t="shared" si="198"/>
        <v/>
      </c>
      <c r="BQ416" s="563" t="str">
        <f t="shared" si="198"/>
        <v/>
      </c>
      <c r="BR416" s="563" t="str">
        <f t="shared" si="199"/>
        <v/>
      </c>
      <c r="BS416" s="563" t="str">
        <f t="shared" si="199"/>
        <v/>
      </c>
      <c r="BT416" s="563" t="str">
        <f t="shared" si="199"/>
        <v/>
      </c>
      <c r="BU416" s="563" t="str">
        <f t="shared" si="199"/>
        <v/>
      </c>
      <c r="BV416" s="563" t="str">
        <f t="shared" si="200"/>
        <v/>
      </c>
      <c r="BW416" s="563" t="str">
        <f t="shared" si="200"/>
        <v/>
      </c>
      <c r="BX416" s="563" t="str">
        <f t="shared" si="200"/>
        <v/>
      </c>
      <c r="BY416" s="563" t="str">
        <f t="shared" si="200"/>
        <v/>
      </c>
      <c r="BZ416" s="563" t="str">
        <f t="shared" si="201"/>
        <v/>
      </c>
      <c r="CA416" s="563" t="str">
        <f t="shared" si="201"/>
        <v/>
      </c>
      <c r="CB416" s="563" t="str">
        <f t="shared" si="201"/>
        <v/>
      </c>
      <c r="CC416" s="563" t="str">
        <f t="shared" si="201"/>
        <v/>
      </c>
      <c r="CD416" s="563" t="str">
        <f t="shared" si="194"/>
        <v/>
      </c>
      <c r="CE416" s="563" t="str">
        <f t="shared" si="194"/>
        <v/>
      </c>
      <c r="CF416" s="563" t="str">
        <f t="shared" si="180"/>
        <v/>
      </c>
      <c r="CG416" s="563" t="str">
        <f t="shared" si="205"/>
        <v/>
      </c>
      <c r="CH416" s="445"/>
      <c r="CI416" s="563" t="str">
        <f t="shared" si="177"/>
        <v/>
      </c>
      <c r="CJ416" s="563" t="str">
        <f t="shared" si="204"/>
        <v/>
      </c>
      <c r="CK416" s="563" t="str">
        <f t="shared" si="204"/>
        <v/>
      </c>
      <c r="CL416" s="563" t="str">
        <f t="shared" si="204"/>
        <v xml:space="preserve">
</v>
      </c>
      <c r="CM416" s="563" t="str">
        <f t="shared" si="204"/>
        <v xml:space="preserve">
</v>
      </c>
      <c r="CN416" s="563" t="str">
        <f t="shared" si="204"/>
        <v xml:space="preserve">
</v>
      </c>
      <c r="CO416" s="444"/>
      <c r="CP416" s="444"/>
      <c r="CQ416" s="444"/>
      <c r="CR416" s="444"/>
      <c r="CS416" s="444"/>
      <c r="CT416" s="444"/>
      <c r="CU416" s="444"/>
      <c r="CV416" s="444"/>
      <c r="CW416" s="444"/>
      <c r="CX416" s="444"/>
      <c r="CY416" s="444"/>
      <c r="CZ416" s="444"/>
      <c r="DA416" s="444"/>
      <c r="DB416" s="444"/>
      <c r="DC416" s="444"/>
      <c r="DD416" s="444"/>
      <c r="DE416" s="444"/>
      <c r="DF416" s="444"/>
      <c r="DG416" s="444"/>
      <c r="DH416" s="444"/>
      <c r="DI416" s="444"/>
      <c r="DJ416" s="444"/>
      <c r="DK416" s="444"/>
      <c r="DL416" s="444"/>
      <c r="DM416" s="444"/>
      <c r="DN416" s="444"/>
      <c r="DO416" s="444"/>
      <c r="DP416" s="444"/>
      <c r="DQ416" s="444"/>
      <c r="DR416" s="444"/>
      <c r="DS416" s="444"/>
      <c r="DT416" s="444"/>
      <c r="DU416" s="444"/>
      <c r="DV416" s="444"/>
      <c r="DW416" s="444"/>
      <c r="DX416" s="444"/>
      <c r="DY416" s="444"/>
      <c r="DZ416" s="444"/>
      <c r="EA416" s="444"/>
      <c r="EB416" s="444"/>
      <c r="EC416" s="444"/>
      <c r="ED416" s="444"/>
      <c r="EE416" s="444"/>
      <c r="EF416" s="444"/>
      <c r="EG416" s="444"/>
      <c r="EH416" s="444"/>
      <c r="EI416" s="444"/>
      <c r="EJ416" s="444"/>
      <c r="EK416" s="444"/>
      <c r="EL416" s="444"/>
      <c r="EM416" s="444"/>
      <c r="EN416" s="444"/>
      <c r="EO416" s="444"/>
      <c r="EP416" s="444"/>
      <c r="EQ416" s="444"/>
      <c r="ER416" s="444"/>
      <c r="ES416" s="444"/>
      <c r="ET416" s="444"/>
      <c r="EU416" s="444"/>
      <c r="EV416" s="444"/>
      <c r="EW416" s="444"/>
      <c r="EX416" s="444"/>
      <c r="EY416" s="444"/>
      <c r="EZ416" s="444"/>
      <c r="FA416" s="444"/>
      <c r="FB416" s="444"/>
    </row>
    <row r="417" spans="1:158" s="434" customFormat="1" ht="55.2" hidden="1" customHeight="1">
      <c r="A417" s="659"/>
      <c r="B417" s="520"/>
      <c r="C417" s="520"/>
      <c r="D417" s="519"/>
      <c r="E417" s="520"/>
      <c r="F417" s="520"/>
      <c r="G417" s="520"/>
      <c r="H417" s="520"/>
      <c r="I417" s="520"/>
      <c r="J417" s="520"/>
      <c r="K417" s="520"/>
      <c r="L417" s="520"/>
      <c r="M417" s="520"/>
      <c r="N417" s="520"/>
      <c r="O417" s="520"/>
      <c r="P417" s="520"/>
      <c r="Q417" s="520"/>
      <c r="R417" s="520"/>
      <c r="S417" s="520"/>
      <c r="T417" s="520"/>
      <c r="U417" s="520"/>
      <c r="V417" s="520"/>
      <c r="W417" s="520"/>
      <c r="X417" s="520"/>
      <c r="Y417" s="520"/>
      <c r="Z417" s="520"/>
      <c r="AA417" s="520"/>
      <c r="AB417" s="520"/>
      <c r="AC417" s="520"/>
      <c r="AD417" s="432"/>
      <c r="AE417" s="431"/>
      <c r="AF417" s="433"/>
      <c r="AG417" s="557" t="str">
        <f t="shared" si="181"/>
        <v/>
      </c>
      <c r="AH417" s="558" t="str">
        <f t="shared" si="182"/>
        <v/>
      </c>
      <c r="AI417" s="558" t="str">
        <f t="shared" si="183"/>
        <v/>
      </c>
      <c r="AJ417" s="558" t="str">
        <f t="shared" si="184"/>
        <v/>
      </c>
      <c r="AK417" s="558" t="str">
        <f t="shared" si="185"/>
        <v/>
      </c>
      <c r="AL417" s="558" t="str">
        <f t="shared" si="186"/>
        <v/>
      </c>
      <c r="AM417" s="558" t="str">
        <f t="shared" si="187"/>
        <v/>
      </c>
      <c r="AN417" s="558" t="str">
        <f t="shared" si="188"/>
        <v/>
      </c>
      <c r="AO417" s="557" t="str">
        <f t="shared" si="189"/>
        <v/>
      </c>
      <c r="AP417" s="557" t="str">
        <f t="shared" si="190"/>
        <v/>
      </c>
      <c r="AQ417" s="445"/>
      <c r="AR417" s="559" t="str">
        <f t="shared" si="191"/>
        <v/>
      </c>
      <c r="AS417" s="560" t="str">
        <f t="shared" ref="AS417:AS480" si="206">IF(K417="","",IF(K417="Did not specify","Did not specify",IF(K417="External Services",IF(AP417&lt;=19,"External Services"&amp;"-"&amp;"19 or Lower",IF(AND(AP417&gt;=20,AP417&lt;=34),"External Services"&amp;"-"&amp;"20 to 34",IF(AND(AP417&gt;=35,AP417&lt;=49),"External Services"&amp;"-"&amp;"35 to 49",IF(AND(AP417&gt;=50,AP417&lt;=64),"External Services"&amp;"-"&amp;"50 to 64",IF(AND(AP417&gt;=65,AP417&lt;=100),"External Services"&amp;"-"&amp;"65 or higher","External Services-Did not Specify"))))),IF(AP417&lt;=19,"Internal Services"&amp;"-"&amp;"19 or Lower",IF(AND(AP417&gt;=20,AP417&lt;=34),"Internal Services"&amp;"-"&amp;"20 to 34",IF(AND(AP417&gt;=35,AP417&lt;=49),"Internal Services"&amp;"-"&amp;"35 to 49",IF(AND(AP417&gt;=50,AP417&lt;=64),"Internal Services"&amp;"-"&amp;"50 to 64",IF(AND(AP417&gt;=65,AP417&lt;=100),"Internal Services"&amp;"-"&amp;"65 or higher","Internal Services-Did not Specify"))))))))</f>
        <v/>
      </c>
      <c r="AT417" s="561" t="str">
        <f t="shared" si="192"/>
        <v/>
      </c>
      <c r="AU417" s="561" t="str">
        <f t="shared" si="193"/>
        <v/>
      </c>
      <c r="AV417" s="444"/>
      <c r="AW417" s="558" t="str">
        <f t="shared" si="195"/>
        <v/>
      </c>
      <c r="AX417" s="557" t="str">
        <f t="shared" si="196"/>
        <v/>
      </c>
      <c r="AY417" s="557" t="str">
        <f t="shared" si="197"/>
        <v/>
      </c>
      <c r="AZ417" s="444"/>
      <c r="BA417" s="562" t="str">
        <f t="shared" si="203"/>
        <v/>
      </c>
      <c r="BB417" s="445"/>
      <c r="BC417" s="563" t="str">
        <f t="shared" si="205"/>
        <v/>
      </c>
      <c r="BD417" s="563" t="str">
        <f t="shared" si="205"/>
        <v/>
      </c>
      <c r="BE417" s="563" t="str">
        <f t="shared" si="205"/>
        <v/>
      </c>
      <c r="BF417" s="563" t="str">
        <f t="shared" si="205"/>
        <v/>
      </c>
      <c r="BG417" s="563" t="str">
        <f t="shared" si="205"/>
        <v/>
      </c>
      <c r="BH417" s="563" t="str">
        <f t="shared" si="205"/>
        <v/>
      </c>
      <c r="BI417" s="563" t="str">
        <f t="shared" si="205"/>
        <v/>
      </c>
      <c r="BJ417" s="563" t="str">
        <f t="shared" si="205"/>
        <v/>
      </c>
      <c r="BK417" s="563" t="str">
        <f t="shared" si="205"/>
        <v/>
      </c>
      <c r="BL417" s="563" t="str">
        <f t="shared" si="205"/>
        <v/>
      </c>
      <c r="BM417" s="563" t="str">
        <f t="shared" si="205"/>
        <v/>
      </c>
      <c r="BN417" s="563" t="str">
        <f t="shared" si="198"/>
        <v/>
      </c>
      <c r="BO417" s="563" t="str">
        <f t="shared" si="198"/>
        <v/>
      </c>
      <c r="BP417" s="563" t="str">
        <f t="shared" si="198"/>
        <v/>
      </c>
      <c r="BQ417" s="563" t="str">
        <f t="shared" si="198"/>
        <v/>
      </c>
      <c r="BR417" s="563" t="str">
        <f t="shared" si="199"/>
        <v/>
      </c>
      <c r="BS417" s="563" t="str">
        <f t="shared" si="199"/>
        <v/>
      </c>
      <c r="BT417" s="563" t="str">
        <f t="shared" si="199"/>
        <v/>
      </c>
      <c r="BU417" s="563" t="str">
        <f t="shared" si="199"/>
        <v/>
      </c>
      <c r="BV417" s="563" t="str">
        <f t="shared" si="200"/>
        <v/>
      </c>
      <c r="BW417" s="563" t="str">
        <f t="shared" si="200"/>
        <v/>
      </c>
      <c r="BX417" s="563" t="str">
        <f t="shared" si="200"/>
        <v/>
      </c>
      <c r="BY417" s="563" t="str">
        <f t="shared" si="200"/>
        <v/>
      </c>
      <c r="BZ417" s="563" t="str">
        <f t="shared" si="201"/>
        <v/>
      </c>
      <c r="CA417" s="563" t="str">
        <f t="shared" si="201"/>
        <v/>
      </c>
      <c r="CB417" s="563" t="str">
        <f t="shared" si="201"/>
        <v/>
      </c>
      <c r="CC417" s="563" t="str">
        <f t="shared" si="201"/>
        <v/>
      </c>
      <c r="CD417" s="563" t="str">
        <f t="shared" si="194"/>
        <v/>
      </c>
      <c r="CE417" s="563" t="str">
        <f t="shared" si="194"/>
        <v/>
      </c>
      <c r="CF417" s="563" t="str">
        <f t="shared" si="180"/>
        <v/>
      </c>
      <c r="CG417" s="563" t="str">
        <f t="shared" si="205"/>
        <v/>
      </c>
      <c r="CH417" s="445"/>
      <c r="CI417" s="563" t="str">
        <f t="shared" si="177"/>
        <v/>
      </c>
      <c r="CJ417" s="563" t="str">
        <f t="shared" si="204"/>
        <v/>
      </c>
      <c r="CK417" s="563" t="str">
        <f t="shared" si="204"/>
        <v/>
      </c>
      <c r="CL417" s="563" t="str">
        <f t="shared" si="204"/>
        <v xml:space="preserve">
</v>
      </c>
      <c r="CM417" s="563" t="str">
        <f t="shared" si="204"/>
        <v xml:space="preserve">
</v>
      </c>
      <c r="CN417" s="563" t="str">
        <f t="shared" si="204"/>
        <v xml:space="preserve">
</v>
      </c>
      <c r="CO417" s="445"/>
      <c r="CP417" s="445"/>
      <c r="CQ417" s="445"/>
      <c r="CR417" s="445"/>
      <c r="CS417" s="445"/>
      <c r="CT417" s="445"/>
      <c r="CU417" s="445"/>
      <c r="CV417" s="445"/>
      <c r="CW417" s="445"/>
      <c r="CX417" s="445"/>
      <c r="CY417" s="445"/>
      <c r="CZ417" s="445"/>
      <c r="DA417" s="445"/>
      <c r="DB417" s="445"/>
      <c r="DC417" s="445"/>
      <c r="DD417" s="445"/>
      <c r="DE417" s="445"/>
      <c r="DF417" s="445"/>
      <c r="DG417" s="445"/>
      <c r="DH417" s="445"/>
      <c r="DI417" s="445"/>
      <c r="DJ417" s="445"/>
      <c r="DK417" s="445"/>
      <c r="DL417" s="445"/>
      <c r="DM417" s="445"/>
      <c r="DN417" s="445"/>
      <c r="DO417" s="445"/>
      <c r="DP417" s="445"/>
      <c r="DQ417" s="445"/>
      <c r="DR417" s="445"/>
      <c r="DS417" s="445"/>
      <c r="DT417" s="445"/>
      <c r="DU417" s="445"/>
      <c r="DV417" s="445"/>
      <c r="DW417" s="445"/>
      <c r="DX417" s="445"/>
      <c r="DY417" s="445"/>
      <c r="DZ417" s="445"/>
      <c r="EA417" s="445"/>
      <c r="EB417" s="445"/>
      <c r="EC417" s="445"/>
      <c r="ED417" s="445"/>
      <c r="EE417" s="445"/>
      <c r="EF417" s="445"/>
      <c r="EG417" s="445"/>
      <c r="EH417" s="445"/>
      <c r="EI417" s="445"/>
      <c r="EJ417" s="445"/>
      <c r="EK417" s="445"/>
      <c r="EL417" s="445"/>
      <c r="EM417" s="445"/>
      <c r="EN417" s="445"/>
      <c r="EO417" s="445"/>
      <c r="EP417" s="445"/>
      <c r="EQ417" s="445"/>
      <c r="ER417" s="445"/>
      <c r="ES417" s="445"/>
      <c r="ET417" s="445"/>
      <c r="EU417" s="445"/>
      <c r="EV417" s="445"/>
      <c r="EW417" s="445"/>
      <c r="EX417" s="445"/>
      <c r="EY417" s="445"/>
      <c r="EZ417" s="445"/>
      <c r="FA417" s="445"/>
      <c r="FB417" s="445"/>
    </row>
    <row r="418" spans="1:158" s="434" customFormat="1" ht="55.2" hidden="1" customHeight="1">
      <c r="A418" s="659"/>
      <c r="B418" s="520"/>
      <c r="C418" s="520"/>
      <c r="D418" s="519"/>
      <c r="E418" s="520"/>
      <c r="F418" s="520"/>
      <c r="G418" s="520"/>
      <c r="H418" s="520"/>
      <c r="I418" s="520"/>
      <c r="J418" s="520"/>
      <c r="K418" s="520"/>
      <c r="L418" s="520"/>
      <c r="M418" s="520"/>
      <c r="N418" s="520"/>
      <c r="O418" s="520"/>
      <c r="P418" s="520"/>
      <c r="Q418" s="520"/>
      <c r="R418" s="520"/>
      <c r="S418" s="520"/>
      <c r="T418" s="520"/>
      <c r="U418" s="520"/>
      <c r="V418" s="520"/>
      <c r="W418" s="520"/>
      <c r="X418" s="520"/>
      <c r="Y418" s="520"/>
      <c r="Z418" s="520"/>
      <c r="AA418" s="520"/>
      <c r="AB418" s="520"/>
      <c r="AC418" s="520"/>
      <c r="AD418" s="432"/>
      <c r="AE418" s="431"/>
      <c r="AF418" s="433"/>
      <c r="AG418" s="557" t="str">
        <f t="shared" si="181"/>
        <v/>
      </c>
      <c r="AH418" s="558" t="str">
        <f t="shared" si="182"/>
        <v/>
      </c>
      <c r="AI418" s="558" t="str">
        <f t="shared" si="183"/>
        <v/>
      </c>
      <c r="AJ418" s="558" t="str">
        <f t="shared" si="184"/>
        <v/>
      </c>
      <c r="AK418" s="558" t="str">
        <f t="shared" si="185"/>
        <v/>
      </c>
      <c r="AL418" s="558" t="str">
        <f t="shared" si="186"/>
        <v/>
      </c>
      <c r="AM418" s="558" t="str">
        <f t="shared" si="187"/>
        <v/>
      </c>
      <c r="AN418" s="558" t="str">
        <f t="shared" si="188"/>
        <v/>
      </c>
      <c r="AO418" s="557" t="str">
        <f t="shared" si="189"/>
        <v/>
      </c>
      <c r="AP418" s="557" t="str">
        <f t="shared" si="190"/>
        <v/>
      </c>
      <c r="AQ418" s="445"/>
      <c r="AR418" s="559" t="str">
        <f t="shared" si="191"/>
        <v/>
      </c>
      <c r="AS418" s="560" t="str">
        <f t="shared" si="206"/>
        <v/>
      </c>
      <c r="AT418" s="561" t="str">
        <f t="shared" si="192"/>
        <v/>
      </c>
      <c r="AU418" s="561" t="str">
        <f t="shared" si="193"/>
        <v/>
      </c>
      <c r="AV418" s="444"/>
      <c r="AW418" s="558" t="str">
        <f t="shared" si="195"/>
        <v/>
      </c>
      <c r="AX418" s="557" t="str">
        <f t="shared" si="196"/>
        <v/>
      </c>
      <c r="AY418" s="557" t="str">
        <f t="shared" si="197"/>
        <v/>
      </c>
      <c r="AZ418" s="444"/>
      <c r="BA418" s="562" t="str">
        <f t="shared" si="203"/>
        <v/>
      </c>
      <c r="BB418" s="445"/>
      <c r="BC418" s="563" t="str">
        <f t="shared" si="205"/>
        <v/>
      </c>
      <c r="BD418" s="563" t="str">
        <f t="shared" si="205"/>
        <v/>
      </c>
      <c r="BE418" s="563" t="str">
        <f t="shared" si="205"/>
        <v/>
      </c>
      <c r="BF418" s="563" t="str">
        <f t="shared" si="205"/>
        <v/>
      </c>
      <c r="BG418" s="563" t="str">
        <f t="shared" si="205"/>
        <v/>
      </c>
      <c r="BH418" s="563" t="str">
        <f t="shared" si="205"/>
        <v/>
      </c>
      <c r="BI418" s="563" t="str">
        <f t="shared" si="205"/>
        <v/>
      </c>
      <c r="BJ418" s="563" t="str">
        <f t="shared" si="205"/>
        <v/>
      </c>
      <c r="BK418" s="563" t="str">
        <f t="shared" si="205"/>
        <v/>
      </c>
      <c r="BL418" s="563" t="str">
        <f t="shared" si="205"/>
        <v/>
      </c>
      <c r="BM418" s="563" t="str">
        <f t="shared" si="205"/>
        <v/>
      </c>
      <c r="BN418" s="563" t="str">
        <f t="shared" si="198"/>
        <v/>
      </c>
      <c r="BO418" s="563" t="str">
        <f t="shared" si="198"/>
        <v/>
      </c>
      <c r="BP418" s="563" t="str">
        <f t="shared" si="198"/>
        <v/>
      </c>
      <c r="BQ418" s="563" t="str">
        <f t="shared" si="198"/>
        <v/>
      </c>
      <c r="BR418" s="563" t="str">
        <f t="shared" si="199"/>
        <v/>
      </c>
      <c r="BS418" s="563" t="str">
        <f t="shared" si="199"/>
        <v/>
      </c>
      <c r="BT418" s="563" t="str">
        <f t="shared" si="199"/>
        <v/>
      </c>
      <c r="BU418" s="563" t="str">
        <f t="shared" si="199"/>
        <v/>
      </c>
      <c r="BV418" s="563" t="str">
        <f t="shared" si="200"/>
        <v/>
      </c>
      <c r="BW418" s="563" t="str">
        <f t="shared" si="200"/>
        <v/>
      </c>
      <c r="BX418" s="563" t="str">
        <f t="shared" si="200"/>
        <v/>
      </c>
      <c r="BY418" s="563" t="str">
        <f t="shared" si="200"/>
        <v/>
      </c>
      <c r="BZ418" s="563" t="str">
        <f t="shared" si="201"/>
        <v/>
      </c>
      <c r="CA418" s="563" t="str">
        <f t="shared" si="201"/>
        <v/>
      </c>
      <c r="CB418" s="563" t="str">
        <f t="shared" si="201"/>
        <v/>
      </c>
      <c r="CC418" s="563" t="str">
        <f t="shared" si="201"/>
        <v/>
      </c>
      <c r="CD418" s="563" t="str">
        <f t="shared" si="194"/>
        <v/>
      </c>
      <c r="CE418" s="563" t="str">
        <f t="shared" si="194"/>
        <v/>
      </c>
      <c r="CF418" s="563" t="str">
        <f t="shared" si="180"/>
        <v/>
      </c>
      <c r="CG418" s="563" t="str">
        <f t="shared" si="205"/>
        <v/>
      </c>
      <c r="CH418" s="445"/>
      <c r="CI418" s="563" t="str">
        <f t="shared" si="177"/>
        <v/>
      </c>
      <c r="CJ418" s="563" t="str">
        <f t="shared" si="204"/>
        <v/>
      </c>
      <c r="CK418" s="563" t="str">
        <f t="shared" si="204"/>
        <v/>
      </c>
      <c r="CL418" s="563" t="str">
        <f t="shared" si="204"/>
        <v xml:space="preserve">
</v>
      </c>
      <c r="CM418" s="563" t="str">
        <f t="shared" si="204"/>
        <v xml:space="preserve">
</v>
      </c>
      <c r="CN418" s="563" t="str">
        <f t="shared" si="204"/>
        <v xml:space="preserve">
</v>
      </c>
      <c r="CO418" s="445"/>
      <c r="CP418" s="445"/>
      <c r="CQ418" s="445"/>
      <c r="CR418" s="445"/>
      <c r="CS418" s="445"/>
      <c r="CT418" s="445"/>
      <c r="CU418" s="445"/>
      <c r="CV418" s="445"/>
      <c r="CW418" s="445"/>
      <c r="CX418" s="445"/>
      <c r="CY418" s="445"/>
      <c r="CZ418" s="445"/>
      <c r="DA418" s="445"/>
      <c r="DB418" s="445"/>
      <c r="DC418" s="445"/>
      <c r="DD418" s="445"/>
      <c r="DE418" s="445"/>
      <c r="DF418" s="445"/>
      <c r="DG418" s="445"/>
      <c r="DH418" s="445"/>
      <c r="DI418" s="445"/>
      <c r="DJ418" s="445"/>
      <c r="DK418" s="445"/>
      <c r="DL418" s="445"/>
      <c r="DM418" s="445"/>
      <c r="DN418" s="445"/>
      <c r="DO418" s="445"/>
      <c r="DP418" s="445"/>
      <c r="DQ418" s="445"/>
      <c r="DR418" s="445"/>
      <c r="DS418" s="445"/>
      <c r="DT418" s="445"/>
      <c r="DU418" s="445"/>
      <c r="DV418" s="445"/>
      <c r="DW418" s="445"/>
      <c r="DX418" s="445"/>
      <c r="DY418" s="445"/>
      <c r="DZ418" s="445"/>
      <c r="EA418" s="445"/>
      <c r="EB418" s="445"/>
      <c r="EC418" s="445"/>
      <c r="ED418" s="445"/>
      <c r="EE418" s="445"/>
      <c r="EF418" s="445"/>
      <c r="EG418" s="445"/>
      <c r="EH418" s="445"/>
      <c r="EI418" s="445"/>
      <c r="EJ418" s="445"/>
      <c r="EK418" s="445"/>
      <c r="EL418" s="445"/>
      <c r="EM418" s="445"/>
      <c r="EN418" s="445"/>
      <c r="EO418" s="445"/>
      <c r="EP418" s="445"/>
      <c r="EQ418" s="445"/>
      <c r="ER418" s="445"/>
      <c r="ES418" s="445"/>
      <c r="ET418" s="445"/>
      <c r="EU418" s="445"/>
      <c r="EV418" s="445"/>
      <c r="EW418" s="445"/>
      <c r="EX418" s="445"/>
      <c r="EY418" s="445"/>
      <c r="EZ418" s="445"/>
      <c r="FA418" s="445"/>
      <c r="FB418" s="445"/>
    </row>
    <row r="419" spans="1:158" s="434" customFormat="1" ht="55.2" hidden="1" customHeight="1">
      <c r="A419" s="659"/>
      <c r="B419" s="520"/>
      <c r="C419" s="520"/>
      <c r="D419" s="519"/>
      <c r="E419" s="520"/>
      <c r="F419" s="520"/>
      <c r="G419" s="520"/>
      <c r="H419" s="520"/>
      <c r="I419" s="520"/>
      <c r="J419" s="520"/>
      <c r="K419" s="520"/>
      <c r="L419" s="520"/>
      <c r="M419" s="520"/>
      <c r="N419" s="520"/>
      <c r="O419" s="520"/>
      <c r="P419" s="520"/>
      <c r="Q419" s="520"/>
      <c r="R419" s="520"/>
      <c r="S419" s="520"/>
      <c r="T419" s="520"/>
      <c r="U419" s="520"/>
      <c r="V419" s="520"/>
      <c r="W419" s="520"/>
      <c r="X419" s="520"/>
      <c r="Y419" s="520"/>
      <c r="Z419" s="520"/>
      <c r="AA419" s="520"/>
      <c r="AB419" s="520"/>
      <c r="AC419" s="520"/>
      <c r="AD419" s="432"/>
      <c r="AE419" s="431"/>
      <c r="AF419" s="433"/>
      <c r="AG419" s="557" t="str">
        <f t="shared" si="181"/>
        <v/>
      </c>
      <c r="AH419" s="558" t="str">
        <f t="shared" si="182"/>
        <v/>
      </c>
      <c r="AI419" s="558" t="str">
        <f t="shared" si="183"/>
        <v/>
      </c>
      <c r="AJ419" s="558" t="str">
        <f t="shared" si="184"/>
        <v/>
      </c>
      <c r="AK419" s="558" t="str">
        <f t="shared" si="185"/>
        <v/>
      </c>
      <c r="AL419" s="558" t="str">
        <f t="shared" si="186"/>
        <v/>
      </c>
      <c r="AM419" s="558" t="str">
        <f t="shared" si="187"/>
        <v/>
      </c>
      <c r="AN419" s="558" t="str">
        <f t="shared" si="188"/>
        <v/>
      </c>
      <c r="AO419" s="557" t="str">
        <f t="shared" si="189"/>
        <v/>
      </c>
      <c r="AP419" s="557" t="str">
        <f t="shared" si="190"/>
        <v/>
      </c>
      <c r="AQ419" s="445"/>
      <c r="AR419" s="559" t="str">
        <f t="shared" si="191"/>
        <v/>
      </c>
      <c r="AS419" s="560" t="str">
        <f t="shared" si="206"/>
        <v/>
      </c>
      <c r="AT419" s="561" t="str">
        <f t="shared" si="192"/>
        <v/>
      </c>
      <c r="AU419" s="561" t="str">
        <f t="shared" si="193"/>
        <v/>
      </c>
      <c r="AV419" s="444"/>
      <c r="AW419" s="558" t="str">
        <f t="shared" si="195"/>
        <v/>
      </c>
      <c r="AX419" s="557" t="str">
        <f t="shared" si="196"/>
        <v/>
      </c>
      <c r="AY419" s="557" t="str">
        <f t="shared" si="197"/>
        <v/>
      </c>
      <c r="AZ419" s="444"/>
      <c r="BA419" s="562" t="str">
        <f t="shared" si="203"/>
        <v/>
      </c>
      <c r="BB419" s="445"/>
      <c r="BC419" s="563" t="str">
        <f t="shared" si="205"/>
        <v/>
      </c>
      <c r="BD419" s="563" t="str">
        <f t="shared" si="205"/>
        <v/>
      </c>
      <c r="BE419" s="563" t="str">
        <f t="shared" si="205"/>
        <v/>
      </c>
      <c r="BF419" s="563" t="str">
        <f t="shared" si="205"/>
        <v/>
      </c>
      <c r="BG419" s="563" t="str">
        <f t="shared" si="205"/>
        <v/>
      </c>
      <c r="BH419" s="563" t="str">
        <f t="shared" si="205"/>
        <v/>
      </c>
      <c r="BI419" s="563" t="str">
        <f t="shared" si="205"/>
        <v/>
      </c>
      <c r="BJ419" s="563" t="str">
        <f t="shared" si="205"/>
        <v/>
      </c>
      <c r="BK419" s="563" t="str">
        <f t="shared" si="205"/>
        <v/>
      </c>
      <c r="BL419" s="563" t="str">
        <f t="shared" si="205"/>
        <v/>
      </c>
      <c r="BM419" s="563" t="str">
        <f t="shared" si="205"/>
        <v/>
      </c>
      <c r="BN419" s="563" t="str">
        <f t="shared" si="198"/>
        <v/>
      </c>
      <c r="BO419" s="563" t="str">
        <f t="shared" si="198"/>
        <v/>
      </c>
      <c r="BP419" s="563" t="str">
        <f t="shared" si="198"/>
        <v/>
      </c>
      <c r="BQ419" s="563" t="str">
        <f t="shared" si="198"/>
        <v/>
      </c>
      <c r="BR419" s="563" t="str">
        <f t="shared" si="199"/>
        <v/>
      </c>
      <c r="BS419" s="563" t="str">
        <f t="shared" si="199"/>
        <v/>
      </c>
      <c r="BT419" s="563" t="str">
        <f t="shared" si="199"/>
        <v/>
      </c>
      <c r="BU419" s="563" t="str">
        <f t="shared" si="199"/>
        <v/>
      </c>
      <c r="BV419" s="563" t="str">
        <f t="shared" si="200"/>
        <v/>
      </c>
      <c r="BW419" s="563" t="str">
        <f t="shared" si="200"/>
        <v/>
      </c>
      <c r="BX419" s="563" t="str">
        <f t="shared" si="200"/>
        <v/>
      </c>
      <c r="BY419" s="563" t="str">
        <f t="shared" si="200"/>
        <v/>
      </c>
      <c r="BZ419" s="563" t="str">
        <f t="shared" si="201"/>
        <v/>
      </c>
      <c r="CA419" s="563" t="str">
        <f t="shared" si="201"/>
        <v/>
      </c>
      <c r="CB419" s="563" t="str">
        <f t="shared" si="201"/>
        <v/>
      </c>
      <c r="CC419" s="563" t="str">
        <f t="shared" si="201"/>
        <v/>
      </c>
      <c r="CD419" s="563" t="str">
        <f t="shared" si="194"/>
        <v/>
      </c>
      <c r="CE419" s="563" t="str">
        <f t="shared" si="194"/>
        <v/>
      </c>
      <c r="CF419" s="563" t="str">
        <f t="shared" si="180"/>
        <v/>
      </c>
      <c r="CG419" s="563" t="str">
        <f t="shared" si="205"/>
        <v/>
      </c>
      <c r="CH419" s="445"/>
      <c r="CI419" s="563" t="str">
        <f t="shared" si="177"/>
        <v/>
      </c>
      <c r="CJ419" s="563" t="str">
        <f t="shared" si="204"/>
        <v/>
      </c>
      <c r="CK419" s="563" t="str">
        <f t="shared" si="204"/>
        <v/>
      </c>
      <c r="CL419" s="563" t="str">
        <f t="shared" si="204"/>
        <v xml:space="preserve">
</v>
      </c>
      <c r="CM419" s="563" t="str">
        <f t="shared" si="204"/>
        <v xml:space="preserve">
</v>
      </c>
      <c r="CN419" s="563" t="str">
        <f t="shared" si="204"/>
        <v xml:space="preserve">
</v>
      </c>
      <c r="CO419" s="445"/>
      <c r="CP419" s="445"/>
      <c r="CQ419" s="445"/>
      <c r="CR419" s="445"/>
      <c r="CS419" s="445"/>
      <c r="CT419" s="445"/>
      <c r="CU419" s="445"/>
      <c r="CV419" s="445"/>
      <c r="CW419" s="445"/>
      <c r="CX419" s="445"/>
      <c r="CY419" s="445"/>
      <c r="CZ419" s="445"/>
      <c r="DA419" s="445"/>
      <c r="DB419" s="445"/>
      <c r="DC419" s="445"/>
      <c r="DD419" s="445"/>
      <c r="DE419" s="445"/>
      <c r="DF419" s="445"/>
      <c r="DG419" s="445"/>
      <c r="DH419" s="445"/>
      <c r="DI419" s="445"/>
      <c r="DJ419" s="445"/>
      <c r="DK419" s="445"/>
      <c r="DL419" s="445"/>
      <c r="DM419" s="445"/>
      <c r="DN419" s="445"/>
      <c r="DO419" s="445"/>
      <c r="DP419" s="445"/>
      <c r="DQ419" s="445"/>
      <c r="DR419" s="445"/>
      <c r="DS419" s="445"/>
      <c r="DT419" s="445"/>
      <c r="DU419" s="445"/>
      <c r="DV419" s="445"/>
      <c r="DW419" s="445"/>
      <c r="DX419" s="445"/>
      <c r="DY419" s="445"/>
      <c r="DZ419" s="445"/>
      <c r="EA419" s="445"/>
      <c r="EB419" s="445"/>
      <c r="EC419" s="445"/>
      <c r="ED419" s="445"/>
      <c r="EE419" s="445"/>
      <c r="EF419" s="445"/>
      <c r="EG419" s="445"/>
      <c r="EH419" s="445"/>
      <c r="EI419" s="445"/>
      <c r="EJ419" s="445"/>
      <c r="EK419" s="445"/>
      <c r="EL419" s="445"/>
      <c r="EM419" s="445"/>
      <c r="EN419" s="445"/>
      <c r="EO419" s="445"/>
      <c r="EP419" s="445"/>
      <c r="EQ419" s="445"/>
      <c r="ER419" s="445"/>
      <c r="ES419" s="445"/>
      <c r="ET419" s="445"/>
      <c r="EU419" s="445"/>
      <c r="EV419" s="445"/>
      <c r="EW419" s="445"/>
      <c r="EX419" s="445"/>
      <c r="EY419" s="445"/>
      <c r="EZ419" s="445"/>
      <c r="FA419" s="445"/>
      <c r="FB419" s="445"/>
    </row>
    <row r="420" spans="1:158" s="434" customFormat="1" ht="55.2" hidden="1" customHeight="1">
      <c r="A420" s="659"/>
      <c r="B420" s="520"/>
      <c r="C420" s="520"/>
      <c r="D420" s="519"/>
      <c r="E420" s="520"/>
      <c r="F420" s="520"/>
      <c r="G420" s="520"/>
      <c r="H420" s="520"/>
      <c r="I420" s="520"/>
      <c r="J420" s="520"/>
      <c r="K420" s="520"/>
      <c r="L420" s="520"/>
      <c r="M420" s="520"/>
      <c r="N420" s="520"/>
      <c r="O420" s="520"/>
      <c r="P420" s="520"/>
      <c r="Q420" s="520"/>
      <c r="R420" s="520"/>
      <c r="S420" s="520"/>
      <c r="T420" s="520"/>
      <c r="U420" s="520"/>
      <c r="V420" s="520"/>
      <c r="W420" s="520"/>
      <c r="X420" s="520"/>
      <c r="Y420" s="520"/>
      <c r="Z420" s="520"/>
      <c r="AA420" s="520"/>
      <c r="AB420" s="520"/>
      <c r="AC420" s="520"/>
      <c r="AD420" s="432"/>
      <c r="AE420" s="431"/>
      <c r="AF420" s="433"/>
      <c r="AG420" s="557" t="str">
        <f t="shared" si="181"/>
        <v/>
      </c>
      <c r="AH420" s="558" t="str">
        <f t="shared" si="182"/>
        <v/>
      </c>
      <c r="AI420" s="558" t="str">
        <f t="shared" si="183"/>
        <v/>
      </c>
      <c r="AJ420" s="558" t="str">
        <f t="shared" si="184"/>
        <v/>
      </c>
      <c r="AK420" s="558" t="str">
        <f t="shared" si="185"/>
        <v/>
      </c>
      <c r="AL420" s="558" t="str">
        <f t="shared" si="186"/>
        <v/>
      </c>
      <c r="AM420" s="558" t="str">
        <f t="shared" si="187"/>
        <v/>
      </c>
      <c r="AN420" s="558" t="str">
        <f t="shared" si="188"/>
        <v/>
      </c>
      <c r="AO420" s="557" t="str">
        <f t="shared" si="189"/>
        <v/>
      </c>
      <c r="AP420" s="557" t="str">
        <f t="shared" si="190"/>
        <v/>
      </c>
      <c r="AQ420" s="445"/>
      <c r="AR420" s="559" t="str">
        <f t="shared" si="191"/>
        <v/>
      </c>
      <c r="AS420" s="560" t="str">
        <f t="shared" si="206"/>
        <v/>
      </c>
      <c r="AT420" s="561" t="str">
        <f t="shared" si="192"/>
        <v/>
      </c>
      <c r="AU420" s="561" t="str">
        <f t="shared" si="193"/>
        <v/>
      </c>
      <c r="AV420" s="444"/>
      <c r="AW420" s="558" t="str">
        <f t="shared" si="195"/>
        <v/>
      </c>
      <c r="AX420" s="557" t="str">
        <f t="shared" si="196"/>
        <v/>
      </c>
      <c r="AY420" s="557" t="str">
        <f t="shared" si="197"/>
        <v/>
      </c>
      <c r="AZ420" s="444"/>
      <c r="BA420" s="562" t="str">
        <f t="shared" si="203"/>
        <v/>
      </c>
      <c r="BB420" s="445"/>
      <c r="BC420" s="563" t="str">
        <f t="shared" si="205"/>
        <v/>
      </c>
      <c r="BD420" s="563" t="str">
        <f t="shared" si="205"/>
        <v/>
      </c>
      <c r="BE420" s="563" t="str">
        <f t="shared" si="205"/>
        <v/>
      </c>
      <c r="BF420" s="563" t="str">
        <f t="shared" si="205"/>
        <v/>
      </c>
      <c r="BG420" s="563" t="str">
        <f t="shared" si="205"/>
        <v/>
      </c>
      <c r="BH420" s="563" t="str">
        <f t="shared" si="205"/>
        <v/>
      </c>
      <c r="BI420" s="563" t="str">
        <f t="shared" si="205"/>
        <v/>
      </c>
      <c r="BJ420" s="563" t="str">
        <f t="shared" si="205"/>
        <v/>
      </c>
      <c r="BK420" s="563" t="str">
        <f t="shared" si="205"/>
        <v/>
      </c>
      <c r="BL420" s="563" t="str">
        <f t="shared" si="205"/>
        <v/>
      </c>
      <c r="BM420" s="563" t="str">
        <f t="shared" si="205"/>
        <v/>
      </c>
      <c r="BN420" s="563" t="str">
        <f t="shared" si="198"/>
        <v/>
      </c>
      <c r="BO420" s="563" t="str">
        <f t="shared" si="198"/>
        <v/>
      </c>
      <c r="BP420" s="563" t="str">
        <f t="shared" si="198"/>
        <v/>
      </c>
      <c r="BQ420" s="563" t="str">
        <f t="shared" si="198"/>
        <v/>
      </c>
      <c r="BR420" s="563" t="str">
        <f t="shared" si="199"/>
        <v/>
      </c>
      <c r="BS420" s="563" t="str">
        <f t="shared" si="199"/>
        <v/>
      </c>
      <c r="BT420" s="563" t="str">
        <f t="shared" si="199"/>
        <v/>
      </c>
      <c r="BU420" s="563" t="str">
        <f t="shared" si="199"/>
        <v/>
      </c>
      <c r="BV420" s="563" t="str">
        <f t="shared" si="200"/>
        <v/>
      </c>
      <c r="BW420" s="563" t="str">
        <f t="shared" si="200"/>
        <v/>
      </c>
      <c r="BX420" s="563" t="str">
        <f t="shared" si="200"/>
        <v/>
      </c>
      <c r="BY420" s="563" t="str">
        <f t="shared" si="200"/>
        <v/>
      </c>
      <c r="BZ420" s="563" t="str">
        <f t="shared" si="201"/>
        <v/>
      </c>
      <c r="CA420" s="563" t="str">
        <f t="shared" si="201"/>
        <v/>
      </c>
      <c r="CB420" s="563" t="str">
        <f t="shared" si="201"/>
        <v/>
      </c>
      <c r="CC420" s="563" t="str">
        <f t="shared" si="201"/>
        <v/>
      </c>
      <c r="CD420" s="563" t="str">
        <f t="shared" si="194"/>
        <v/>
      </c>
      <c r="CE420" s="563" t="str">
        <f t="shared" si="194"/>
        <v/>
      </c>
      <c r="CF420" s="563" t="str">
        <f t="shared" si="180"/>
        <v/>
      </c>
      <c r="CG420" s="563" t="str">
        <f t="shared" si="205"/>
        <v/>
      </c>
      <c r="CH420" s="445"/>
      <c r="CI420" s="563" t="str">
        <f t="shared" si="177"/>
        <v/>
      </c>
      <c r="CJ420" s="563" t="str">
        <f t="shared" si="204"/>
        <v/>
      </c>
      <c r="CK420" s="563" t="str">
        <f t="shared" si="204"/>
        <v/>
      </c>
      <c r="CL420" s="563" t="str">
        <f t="shared" si="204"/>
        <v xml:space="preserve">
</v>
      </c>
      <c r="CM420" s="563" t="str">
        <f t="shared" si="204"/>
        <v xml:space="preserve">
</v>
      </c>
      <c r="CN420" s="563" t="str">
        <f t="shared" si="204"/>
        <v xml:space="preserve">
</v>
      </c>
      <c r="CO420" s="445"/>
      <c r="CP420" s="445"/>
      <c r="CQ420" s="445"/>
      <c r="CR420" s="445"/>
      <c r="CS420" s="445"/>
      <c r="CT420" s="445"/>
      <c r="CU420" s="445"/>
      <c r="CV420" s="445"/>
      <c r="CW420" s="445"/>
      <c r="CX420" s="445"/>
      <c r="CY420" s="445"/>
      <c r="CZ420" s="445"/>
      <c r="DA420" s="445"/>
      <c r="DB420" s="445"/>
      <c r="DC420" s="445"/>
      <c r="DD420" s="445"/>
      <c r="DE420" s="445"/>
      <c r="DF420" s="445"/>
      <c r="DG420" s="445"/>
      <c r="DH420" s="445"/>
      <c r="DI420" s="445"/>
      <c r="DJ420" s="445"/>
      <c r="DK420" s="445"/>
      <c r="DL420" s="445"/>
      <c r="DM420" s="445"/>
      <c r="DN420" s="445"/>
      <c r="DO420" s="445"/>
      <c r="DP420" s="445"/>
      <c r="DQ420" s="445"/>
      <c r="DR420" s="445"/>
      <c r="DS420" s="445"/>
      <c r="DT420" s="445"/>
      <c r="DU420" s="445"/>
      <c r="DV420" s="445"/>
      <c r="DW420" s="445"/>
      <c r="DX420" s="445"/>
      <c r="DY420" s="445"/>
      <c r="DZ420" s="445"/>
      <c r="EA420" s="445"/>
      <c r="EB420" s="445"/>
      <c r="EC420" s="445"/>
      <c r="ED420" s="445"/>
      <c r="EE420" s="445"/>
      <c r="EF420" s="445"/>
      <c r="EG420" s="445"/>
      <c r="EH420" s="445"/>
      <c r="EI420" s="445"/>
      <c r="EJ420" s="445"/>
      <c r="EK420" s="445"/>
      <c r="EL420" s="445"/>
      <c r="EM420" s="445"/>
      <c r="EN420" s="445"/>
      <c r="EO420" s="445"/>
      <c r="EP420" s="445"/>
      <c r="EQ420" s="445"/>
      <c r="ER420" s="445"/>
      <c r="ES420" s="445"/>
      <c r="ET420" s="445"/>
      <c r="EU420" s="445"/>
      <c r="EV420" s="445"/>
      <c r="EW420" s="445"/>
      <c r="EX420" s="445"/>
      <c r="EY420" s="445"/>
      <c r="EZ420" s="445"/>
      <c r="FA420" s="445"/>
      <c r="FB420" s="445"/>
    </row>
    <row r="421" spans="1:158" s="463" customFormat="1" ht="55.2" hidden="1" customHeight="1">
      <c r="A421" s="659"/>
      <c r="B421" s="520"/>
      <c r="C421" s="520"/>
      <c r="D421" s="519"/>
      <c r="E421" s="520"/>
      <c r="F421" s="520"/>
      <c r="G421" s="520"/>
      <c r="H421" s="520"/>
      <c r="I421" s="520"/>
      <c r="J421" s="520"/>
      <c r="K421" s="520"/>
      <c r="L421" s="520"/>
      <c r="M421" s="520"/>
      <c r="N421" s="520"/>
      <c r="O421" s="520"/>
      <c r="P421" s="520"/>
      <c r="Q421" s="520"/>
      <c r="R421" s="520"/>
      <c r="S421" s="520"/>
      <c r="T421" s="520"/>
      <c r="U421" s="520"/>
      <c r="V421" s="520"/>
      <c r="W421" s="520"/>
      <c r="X421" s="520"/>
      <c r="Y421" s="520"/>
      <c r="Z421" s="520"/>
      <c r="AA421" s="520"/>
      <c r="AB421" s="520"/>
      <c r="AC421" s="520"/>
      <c r="AD421" s="432"/>
      <c r="AE421" s="431"/>
      <c r="AF421" s="433"/>
      <c r="AG421" s="557" t="str">
        <f t="shared" si="181"/>
        <v/>
      </c>
      <c r="AH421" s="558" t="str">
        <f t="shared" si="182"/>
        <v/>
      </c>
      <c r="AI421" s="558" t="str">
        <f t="shared" si="183"/>
        <v/>
      </c>
      <c r="AJ421" s="558" t="str">
        <f t="shared" si="184"/>
        <v/>
      </c>
      <c r="AK421" s="558" t="str">
        <f t="shared" si="185"/>
        <v/>
      </c>
      <c r="AL421" s="558" t="str">
        <f t="shared" si="186"/>
        <v/>
      </c>
      <c r="AM421" s="558" t="str">
        <f t="shared" si="187"/>
        <v/>
      </c>
      <c r="AN421" s="558" t="str">
        <f t="shared" si="188"/>
        <v/>
      </c>
      <c r="AO421" s="557" t="str">
        <f t="shared" si="189"/>
        <v/>
      </c>
      <c r="AP421" s="557" t="str">
        <f t="shared" si="190"/>
        <v/>
      </c>
      <c r="AQ421" s="445"/>
      <c r="AR421" s="559" t="str">
        <f t="shared" si="191"/>
        <v/>
      </c>
      <c r="AS421" s="560" t="str">
        <f t="shared" si="206"/>
        <v/>
      </c>
      <c r="AT421" s="561" t="str">
        <f t="shared" si="192"/>
        <v/>
      </c>
      <c r="AU421" s="561" t="str">
        <f t="shared" si="193"/>
        <v/>
      </c>
      <c r="AV421" s="444"/>
      <c r="AW421" s="558" t="str">
        <f t="shared" si="195"/>
        <v/>
      </c>
      <c r="AX421" s="557" t="str">
        <f t="shared" si="196"/>
        <v/>
      </c>
      <c r="AY421" s="557" t="str">
        <f t="shared" si="197"/>
        <v/>
      </c>
      <c r="AZ421" s="444"/>
      <c r="BA421" s="562" t="str">
        <f t="shared" si="203"/>
        <v/>
      </c>
      <c r="BB421" s="445"/>
      <c r="BC421" s="563" t="str">
        <f t="shared" si="205"/>
        <v/>
      </c>
      <c r="BD421" s="563" t="str">
        <f t="shared" si="205"/>
        <v/>
      </c>
      <c r="BE421" s="563" t="str">
        <f t="shared" si="205"/>
        <v/>
      </c>
      <c r="BF421" s="563" t="str">
        <f t="shared" si="205"/>
        <v/>
      </c>
      <c r="BG421" s="563" t="str">
        <f t="shared" si="205"/>
        <v/>
      </c>
      <c r="BH421" s="563" t="str">
        <f t="shared" si="205"/>
        <v/>
      </c>
      <c r="BI421" s="563" t="str">
        <f t="shared" si="205"/>
        <v/>
      </c>
      <c r="BJ421" s="563" t="str">
        <f t="shared" si="205"/>
        <v/>
      </c>
      <c r="BK421" s="563" t="str">
        <f t="shared" si="205"/>
        <v/>
      </c>
      <c r="BL421" s="563" t="str">
        <f t="shared" si="205"/>
        <v/>
      </c>
      <c r="BM421" s="563" t="str">
        <f t="shared" si="205"/>
        <v/>
      </c>
      <c r="BN421" s="563" t="str">
        <f t="shared" si="198"/>
        <v/>
      </c>
      <c r="BO421" s="563" t="str">
        <f t="shared" si="198"/>
        <v/>
      </c>
      <c r="BP421" s="563" t="str">
        <f t="shared" si="198"/>
        <v/>
      </c>
      <c r="BQ421" s="563" t="str">
        <f t="shared" si="198"/>
        <v/>
      </c>
      <c r="BR421" s="563" t="str">
        <f t="shared" si="199"/>
        <v/>
      </c>
      <c r="BS421" s="563" t="str">
        <f t="shared" si="199"/>
        <v/>
      </c>
      <c r="BT421" s="563" t="str">
        <f t="shared" si="199"/>
        <v/>
      </c>
      <c r="BU421" s="563" t="str">
        <f t="shared" si="199"/>
        <v/>
      </c>
      <c r="BV421" s="563" t="str">
        <f t="shared" si="200"/>
        <v/>
      </c>
      <c r="BW421" s="563" t="str">
        <f t="shared" si="200"/>
        <v/>
      </c>
      <c r="BX421" s="563" t="str">
        <f t="shared" si="200"/>
        <v/>
      </c>
      <c r="BY421" s="563" t="str">
        <f t="shared" si="200"/>
        <v/>
      </c>
      <c r="BZ421" s="563" t="str">
        <f t="shared" si="201"/>
        <v/>
      </c>
      <c r="CA421" s="563" t="str">
        <f t="shared" si="201"/>
        <v/>
      </c>
      <c r="CB421" s="563" t="str">
        <f t="shared" si="201"/>
        <v/>
      </c>
      <c r="CC421" s="563" t="str">
        <f t="shared" si="201"/>
        <v/>
      </c>
      <c r="CD421" s="563" t="str">
        <f t="shared" si="194"/>
        <v/>
      </c>
      <c r="CE421" s="563" t="str">
        <f t="shared" si="194"/>
        <v/>
      </c>
      <c r="CF421" s="563" t="str">
        <f t="shared" si="180"/>
        <v/>
      </c>
      <c r="CG421" s="563" t="str">
        <f t="shared" si="205"/>
        <v/>
      </c>
      <c r="CH421" s="445"/>
      <c r="CI421" s="563" t="str">
        <f t="shared" si="177"/>
        <v/>
      </c>
      <c r="CJ421" s="563" t="str">
        <f t="shared" si="204"/>
        <v/>
      </c>
      <c r="CK421" s="563" t="str">
        <f t="shared" si="204"/>
        <v/>
      </c>
      <c r="CL421" s="563" t="str">
        <f t="shared" si="204"/>
        <v xml:space="preserve">
</v>
      </c>
      <c r="CM421" s="563" t="str">
        <f t="shared" si="204"/>
        <v xml:space="preserve">
</v>
      </c>
      <c r="CN421" s="563" t="str">
        <f t="shared" si="204"/>
        <v xml:space="preserve">
</v>
      </c>
      <c r="CO421" s="444"/>
      <c r="CP421" s="444"/>
      <c r="CQ421" s="444"/>
      <c r="CR421" s="444"/>
      <c r="CS421" s="444"/>
      <c r="CT421" s="444"/>
      <c r="CU421" s="444"/>
      <c r="CV421" s="444"/>
      <c r="CW421" s="444"/>
      <c r="CX421" s="444"/>
      <c r="CY421" s="444"/>
      <c r="CZ421" s="444"/>
      <c r="DA421" s="444"/>
      <c r="DB421" s="444"/>
      <c r="DC421" s="444"/>
      <c r="DD421" s="444"/>
      <c r="DE421" s="444"/>
      <c r="DF421" s="444"/>
      <c r="DG421" s="444"/>
      <c r="DH421" s="444"/>
      <c r="DI421" s="444"/>
      <c r="DJ421" s="444"/>
      <c r="DK421" s="444"/>
      <c r="DL421" s="444"/>
      <c r="DM421" s="444"/>
      <c r="DN421" s="444"/>
      <c r="DO421" s="444"/>
      <c r="DP421" s="444"/>
      <c r="DQ421" s="444"/>
      <c r="DR421" s="444"/>
      <c r="DS421" s="444"/>
      <c r="DT421" s="444"/>
      <c r="DU421" s="444"/>
      <c r="DV421" s="444"/>
      <c r="DW421" s="444"/>
      <c r="DX421" s="444"/>
      <c r="DY421" s="444"/>
      <c r="DZ421" s="444"/>
      <c r="EA421" s="444"/>
      <c r="EB421" s="444"/>
      <c r="EC421" s="444"/>
      <c r="ED421" s="444"/>
      <c r="EE421" s="444"/>
      <c r="EF421" s="444"/>
      <c r="EG421" s="444"/>
      <c r="EH421" s="444"/>
      <c r="EI421" s="444"/>
      <c r="EJ421" s="444"/>
      <c r="EK421" s="444"/>
      <c r="EL421" s="444"/>
      <c r="EM421" s="444"/>
      <c r="EN421" s="444"/>
      <c r="EO421" s="444"/>
      <c r="EP421" s="444"/>
      <c r="EQ421" s="444"/>
      <c r="ER421" s="444"/>
      <c r="ES421" s="444"/>
      <c r="ET421" s="444"/>
      <c r="EU421" s="444"/>
      <c r="EV421" s="444"/>
      <c r="EW421" s="444"/>
      <c r="EX421" s="444"/>
      <c r="EY421" s="444"/>
      <c r="EZ421" s="444"/>
      <c r="FA421" s="444"/>
      <c r="FB421" s="444"/>
    </row>
    <row r="422" spans="1:158" s="463" customFormat="1" ht="55.2" hidden="1" customHeight="1">
      <c r="A422" s="659"/>
      <c r="B422" s="520"/>
      <c r="C422" s="520"/>
      <c r="D422" s="519"/>
      <c r="E422" s="520"/>
      <c r="F422" s="520"/>
      <c r="G422" s="520"/>
      <c r="H422" s="520"/>
      <c r="I422" s="520"/>
      <c r="J422" s="520"/>
      <c r="K422" s="520"/>
      <c r="L422" s="520"/>
      <c r="M422" s="520"/>
      <c r="N422" s="520"/>
      <c r="O422" s="520"/>
      <c r="P422" s="520"/>
      <c r="Q422" s="520"/>
      <c r="R422" s="520"/>
      <c r="S422" s="520"/>
      <c r="T422" s="520"/>
      <c r="U422" s="520"/>
      <c r="V422" s="520"/>
      <c r="W422" s="520"/>
      <c r="X422" s="520"/>
      <c r="Y422" s="520"/>
      <c r="Z422" s="520"/>
      <c r="AA422" s="520"/>
      <c r="AB422" s="520"/>
      <c r="AC422" s="520"/>
      <c r="AD422" s="432"/>
      <c r="AE422" s="431"/>
      <c r="AF422" s="433"/>
      <c r="AG422" s="557" t="str">
        <f t="shared" si="181"/>
        <v/>
      </c>
      <c r="AH422" s="558" t="str">
        <f t="shared" si="182"/>
        <v/>
      </c>
      <c r="AI422" s="558" t="str">
        <f t="shared" si="183"/>
        <v/>
      </c>
      <c r="AJ422" s="558" t="str">
        <f t="shared" si="184"/>
        <v/>
      </c>
      <c r="AK422" s="558" t="str">
        <f t="shared" si="185"/>
        <v/>
      </c>
      <c r="AL422" s="558" t="str">
        <f t="shared" si="186"/>
        <v/>
      </c>
      <c r="AM422" s="558" t="str">
        <f t="shared" si="187"/>
        <v/>
      </c>
      <c r="AN422" s="558" t="str">
        <f t="shared" si="188"/>
        <v/>
      </c>
      <c r="AO422" s="557" t="str">
        <f t="shared" si="189"/>
        <v/>
      </c>
      <c r="AP422" s="557" t="str">
        <f t="shared" si="190"/>
        <v/>
      </c>
      <c r="AQ422" s="445"/>
      <c r="AR422" s="559" t="str">
        <f t="shared" si="191"/>
        <v/>
      </c>
      <c r="AS422" s="560" t="str">
        <f t="shared" si="206"/>
        <v/>
      </c>
      <c r="AT422" s="561" t="str">
        <f t="shared" si="192"/>
        <v/>
      </c>
      <c r="AU422" s="561" t="str">
        <f t="shared" si="193"/>
        <v/>
      </c>
      <c r="AV422" s="444"/>
      <c r="AW422" s="558" t="str">
        <f t="shared" si="195"/>
        <v/>
      </c>
      <c r="AX422" s="557" t="str">
        <f t="shared" si="196"/>
        <v/>
      </c>
      <c r="AY422" s="557" t="str">
        <f t="shared" si="197"/>
        <v/>
      </c>
      <c r="AZ422" s="444"/>
      <c r="BA422" s="562" t="str">
        <f t="shared" si="203"/>
        <v/>
      </c>
      <c r="BB422" s="445"/>
      <c r="BC422" s="563" t="str">
        <f t="shared" si="205"/>
        <v/>
      </c>
      <c r="BD422" s="563" t="str">
        <f t="shared" si="205"/>
        <v/>
      </c>
      <c r="BE422" s="563" t="str">
        <f t="shared" si="205"/>
        <v/>
      </c>
      <c r="BF422" s="563" t="str">
        <f t="shared" si="205"/>
        <v/>
      </c>
      <c r="BG422" s="563" t="str">
        <f t="shared" si="205"/>
        <v/>
      </c>
      <c r="BH422" s="563" t="str">
        <f t="shared" si="205"/>
        <v/>
      </c>
      <c r="BI422" s="563" t="str">
        <f t="shared" si="205"/>
        <v/>
      </c>
      <c r="BJ422" s="563" t="str">
        <f t="shared" si="205"/>
        <v/>
      </c>
      <c r="BK422" s="563" t="str">
        <f t="shared" si="205"/>
        <v/>
      </c>
      <c r="BL422" s="563" t="str">
        <f t="shared" si="205"/>
        <v/>
      </c>
      <c r="BM422" s="563" t="str">
        <f t="shared" si="205"/>
        <v/>
      </c>
      <c r="BN422" s="563" t="str">
        <f t="shared" si="198"/>
        <v/>
      </c>
      <c r="BO422" s="563" t="str">
        <f t="shared" si="198"/>
        <v/>
      </c>
      <c r="BP422" s="563" t="str">
        <f t="shared" si="198"/>
        <v/>
      </c>
      <c r="BQ422" s="563" t="str">
        <f t="shared" si="198"/>
        <v/>
      </c>
      <c r="BR422" s="563" t="str">
        <f t="shared" si="199"/>
        <v/>
      </c>
      <c r="BS422" s="563" t="str">
        <f t="shared" si="199"/>
        <v/>
      </c>
      <c r="BT422" s="563" t="str">
        <f t="shared" si="199"/>
        <v/>
      </c>
      <c r="BU422" s="563" t="str">
        <f t="shared" si="199"/>
        <v/>
      </c>
      <c r="BV422" s="563" t="str">
        <f t="shared" si="200"/>
        <v/>
      </c>
      <c r="BW422" s="563" t="str">
        <f t="shared" si="200"/>
        <v/>
      </c>
      <c r="BX422" s="563" t="str">
        <f t="shared" si="200"/>
        <v/>
      </c>
      <c r="BY422" s="563" t="str">
        <f t="shared" si="200"/>
        <v/>
      </c>
      <c r="BZ422" s="563" t="str">
        <f t="shared" si="201"/>
        <v/>
      </c>
      <c r="CA422" s="563" t="str">
        <f t="shared" si="201"/>
        <v/>
      </c>
      <c r="CB422" s="563" t="str">
        <f t="shared" si="201"/>
        <v/>
      </c>
      <c r="CC422" s="563" t="str">
        <f t="shared" si="201"/>
        <v/>
      </c>
      <c r="CD422" s="563" t="str">
        <f t="shared" si="194"/>
        <v/>
      </c>
      <c r="CE422" s="563" t="str">
        <f t="shared" si="194"/>
        <v/>
      </c>
      <c r="CF422" s="563" t="str">
        <f t="shared" si="180"/>
        <v/>
      </c>
      <c r="CG422" s="563" t="str">
        <f t="shared" si="205"/>
        <v/>
      </c>
      <c r="CH422" s="445"/>
      <c r="CI422" s="563" t="str">
        <f t="shared" si="177"/>
        <v/>
      </c>
      <c r="CJ422" s="563" t="str">
        <f t="shared" si="204"/>
        <v/>
      </c>
      <c r="CK422" s="563" t="str">
        <f t="shared" si="204"/>
        <v/>
      </c>
      <c r="CL422" s="563" t="str">
        <f t="shared" si="204"/>
        <v xml:space="preserve">
</v>
      </c>
      <c r="CM422" s="563" t="str">
        <f t="shared" si="204"/>
        <v xml:space="preserve">
</v>
      </c>
      <c r="CN422" s="563" t="str">
        <f t="shared" si="204"/>
        <v xml:space="preserve">
</v>
      </c>
      <c r="CO422" s="444"/>
      <c r="CP422" s="444"/>
      <c r="CQ422" s="444"/>
      <c r="CR422" s="444"/>
      <c r="CS422" s="444"/>
      <c r="CT422" s="444"/>
      <c r="CU422" s="444"/>
      <c r="CV422" s="444"/>
      <c r="CW422" s="444"/>
      <c r="CX422" s="444"/>
      <c r="CY422" s="444"/>
      <c r="CZ422" s="444"/>
      <c r="DA422" s="444"/>
      <c r="DB422" s="444"/>
      <c r="DC422" s="444"/>
      <c r="DD422" s="444"/>
      <c r="DE422" s="444"/>
      <c r="DF422" s="444"/>
      <c r="DG422" s="444"/>
      <c r="DH422" s="444"/>
      <c r="DI422" s="444"/>
      <c r="DJ422" s="444"/>
      <c r="DK422" s="444"/>
      <c r="DL422" s="444"/>
      <c r="DM422" s="444"/>
      <c r="DN422" s="444"/>
      <c r="DO422" s="444"/>
      <c r="DP422" s="444"/>
      <c r="DQ422" s="444"/>
      <c r="DR422" s="444"/>
      <c r="DS422" s="444"/>
      <c r="DT422" s="444"/>
      <c r="DU422" s="444"/>
      <c r="DV422" s="444"/>
      <c r="DW422" s="444"/>
      <c r="DX422" s="444"/>
      <c r="DY422" s="444"/>
      <c r="DZ422" s="444"/>
      <c r="EA422" s="444"/>
      <c r="EB422" s="444"/>
      <c r="EC422" s="444"/>
      <c r="ED422" s="444"/>
      <c r="EE422" s="444"/>
      <c r="EF422" s="444"/>
      <c r="EG422" s="444"/>
      <c r="EH422" s="444"/>
      <c r="EI422" s="444"/>
      <c r="EJ422" s="444"/>
      <c r="EK422" s="444"/>
      <c r="EL422" s="444"/>
      <c r="EM422" s="444"/>
      <c r="EN422" s="444"/>
      <c r="EO422" s="444"/>
      <c r="EP422" s="444"/>
      <c r="EQ422" s="444"/>
      <c r="ER422" s="444"/>
      <c r="ES422" s="444"/>
      <c r="ET422" s="444"/>
      <c r="EU422" s="444"/>
      <c r="EV422" s="444"/>
      <c r="EW422" s="444"/>
      <c r="EX422" s="444"/>
      <c r="EY422" s="444"/>
      <c r="EZ422" s="444"/>
      <c r="FA422" s="444"/>
      <c r="FB422" s="444"/>
    </row>
    <row r="423" spans="1:158" s="434" customFormat="1" ht="55.2" hidden="1" customHeight="1">
      <c r="A423" s="659"/>
      <c r="B423" s="520"/>
      <c r="C423" s="520"/>
      <c r="D423" s="519"/>
      <c r="E423" s="520"/>
      <c r="F423" s="520"/>
      <c r="G423" s="520"/>
      <c r="H423" s="520"/>
      <c r="I423" s="520"/>
      <c r="J423" s="520"/>
      <c r="K423" s="520"/>
      <c r="L423" s="520"/>
      <c r="M423" s="520"/>
      <c r="N423" s="520"/>
      <c r="O423" s="520"/>
      <c r="P423" s="520"/>
      <c r="Q423" s="520"/>
      <c r="R423" s="520"/>
      <c r="S423" s="520"/>
      <c r="T423" s="520"/>
      <c r="U423" s="520"/>
      <c r="V423" s="520"/>
      <c r="W423" s="520"/>
      <c r="X423" s="520"/>
      <c r="Y423" s="520"/>
      <c r="Z423" s="520"/>
      <c r="AA423" s="520"/>
      <c r="AB423" s="520"/>
      <c r="AC423" s="520"/>
      <c r="AD423" s="432"/>
      <c r="AE423" s="431"/>
      <c r="AF423" s="433"/>
      <c r="AG423" s="557" t="str">
        <f t="shared" si="181"/>
        <v/>
      </c>
      <c r="AH423" s="558" t="str">
        <f t="shared" si="182"/>
        <v/>
      </c>
      <c r="AI423" s="558" t="str">
        <f t="shared" si="183"/>
        <v/>
      </c>
      <c r="AJ423" s="558" t="str">
        <f t="shared" si="184"/>
        <v/>
      </c>
      <c r="AK423" s="558" t="str">
        <f t="shared" si="185"/>
        <v/>
      </c>
      <c r="AL423" s="558" t="str">
        <f t="shared" si="186"/>
        <v/>
      </c>
      <c r="AM423" s="558" t="str">
        <f t="shared" si="187"/>
        <v/>
      </c>
      <c r="AN423" s="558" t="str">
        <f t="shared" si="188"/>
        <v/>
      </c>
      <c r="AO423" s="557" t="str">
        <f t="shared" si="189"/>
        <v/>
      </c>
      <c r="AP423" s="557" t="str">
        <f t="shared" si="190"/>
        <v/>
      </c>
      <c r="AQ423" s="445"/>
      <c r="AR423" s="559" t="str">
        <f t="shared" si="191"/>
        <v/>
      </c>
      <c r="AS423" s="560" t="str">
        <f t="shared" si="206"/>
        <v/>
      </c>
      <c r="AT423" s="561" t="str">
        <f t="shared" si="192"/>
        <v/>
      </c>
      <c r="AU423" s="561" t="str">
        <f t="shared" si="193"/>
        <v/>
      </c>
      <c r="AV423" s="444"/>
      <c r="AW423" s="558" t="str">
        <f t="shared" si="195"/>
        <v/>
      </c>
      <c r="AX423" s="557" t="str">
        <f t="shared" si="196"/>
        <v/>
      </c>
      <c r="AY423" s="557" t="str">
        <f t="shared" si="197"/>
        <v/>
      </c>
      <c r="AZ423" s="444"/>
      <c r="BA423" s="562" t="str">
        <f t="shared" si="203"/>
        <v/>
      </c>
      <c r="BB423" s="445"/>
      <c r="BC423" s="563" t="str">
        <f t="shared" si="205"/>
        <v/>
      </c>
      <c r="BD423" s="563" t="str">
        <f t="shared" si="205"/>
        <v/>
      </c>
      <c r="BE423" s="563" t="str">
        <f t="shared" si="205"/>
        <v/>
      </c>
      <c r="BF423" s="563" t="str">
        <f t="shared" si="205"/>
        <v/>
      </c>
      <c r="BG423" s="563" t="str">
        <f t="shared" si="205"/>
        <v/>
      </c>
      <c r="BH423" s="563" t="str">
        <f t="shared" si="205"/>
        <v/>
      </c>
      <c r="BI423" s="563" t="str">
        <f t="shared" si="205"/>
        <v/>
      </c>
      <c r="BJ423" s="563" t="str">
        <f t="shared" si="205"/>
        <v/>
      </c>
      <c r="BK423" s="563" t="str">
        <f t="shared" si="205"/>
        <v/>
      </c>
      <c r="BL423" s="563" t="str">
        <f t="shared" si="205"/>
        <v/>
      </c>
      <c r="BM423" s="563" t="str">
        <f t="shared" si="205"/>
        <v/>
      </c>
      <c r="BN423" s="563" t="str">
        <f t="shared" si="198"/>
        <v/>
      </c>
      <c r="BO423" s="563" t="str">
        <f t="shared" si="198"/>
        <v/>
      </c>
      <c r="BP423" s="563" t="str">
        <f t="shared" si="198"/>
        <v/>
      </c>
      <c r="BQ423" s="563" t="str">
        <f t="shared" si="198"/>
        <v/>
      </c>
      <c r="BR423" s="563" t="str">
        <f t="shared" si="199"/>
        <v/>
      </c>
      <c r="BS423" s="563" t="str">
        <f t="shared" si="199"/>
        <v/>
      </c>
      <c r="BT423" s="563" t="str">
        <f t="shared" si="199"/>
        <v/>
      </c>
      <c r="BU423" s="563" t="str">
        <f t="shared" si="199"/>
        <v/>
      </c>
      <c r="BV423" s="563" t="str">
        <f t="shared" si="200"/>
        <v/>
      </c>
      <c r="BW423" s="563" t="str">
        <f t="shared" si="200"/>
        <v/>
      </c>
      <c r="BX423" s="563" t="str">
        <f t="shared" si="200"/>
        <v/>
      </c>
      <c r="BY423" s="563" t="str">
        <f t="shared" si="200"/>
        <v/>
      </c>
      <c r="BZ423" s="563" t="str">
        <f t="shared" si="201"/>
        <v/>
      </c>
      <c r="CA423" s="563" t="str">
        <f t="shared" si="201"/>
        <v/>
      </c>
      <c r="CB423" s="563" t="str">
        <f t="shared" si="201"/>
        <v/>
      </c>
      <c r="CC423" s="563" t="str">
        <f t="shared" si="201"/>
        <v/>
      </c>
      <c r="CD423" s="563" t="str">
        <f t="shared" si="194"/>
        <v/>
      </c>
      <c r="CE423" s="563" t="str">
        <f t="shared" si="194"/>
        <v/>
      </c>
      <c r="CF423" s="563" t="str">
        <f t="shared" si="180"/>
        <v/>
      </c>
      <c r="CG423" s="563" t="str">
        <f t="shared" si="205"/>
        <v/>
      </c>
      <c r="CH423" s="445"/>
      <c r="CI423" s="563" t="str">
        <f t="shared" si="177"/>
        <v/>
      </c>
      <c r="CJ423" s="563" t="str">
        <f t="shared" si="204"/>
        <v/>
      </c>
      <c r="CK423" s="563" t="str">
        <f t="shared" si="204"/>
        <v/>
      </c>
      <c r="CL423" s="563" t="str">
        <f t="shared" si="204"/>
        <v xml:space="preserve">
</v>
      </c>
      <c r="CM423" s="563" t="str">
        <f t="shared" si="204"/>
        <v xml:space="preserve">
</v>
      </c>
      <c r="CN423" s="563" t="str">
        <f t="shared" si="204"/>
        <v xml:space="preserve">
</v>
      </c>
      <c r="CO423" s="445"/>
      <c r="CP423" s="445"/>
      <c r="CQ423" s="445"/>
      <c r="CR423" s="445"/>
      <c r="CS423" s="445"/>
      <c r="CT423" s="445"/>
      <c r="CU423" s="445"/>
      <c r="CV423" s="445"/>
      <c r="CW423" s="445"/>
      <c r="CX423" s="445"/>
      <c r="CY423" s="445"/>
      <c r="CZ423" s="445"/>
      <c r="DA423" s="445"/>
      <c r="DB423" s="445"/>
      <c r="DC423" s="445"/>
      <c r="DD423" s="445"/>
      <c r="DE423" s="445"/>
      <c r="DF423" s="445"/>
      <c r="DG423" s="445"/>
      <c r="DH423" s="445"/>
      <c r="DI423" s="445"/>
      <c r="DJ423" s="445"/>
      <c r="DK423" s="445"/>
      <c r="DL423" s="445"/>
      <c r="DM423" s="445"/>
      <c r="DN423" s="445"/>
      <c r="DO423" s="445"/>
      <c r="DP423" s="445"/>
      <c r="DQ423" s="445"/>
      <c r="DR423" s="445"/>
      <c r="DS423" s="445"/>
      <c r="DT423" s="445"/>
      <c r="DU423" s="445"/>
      <c r="DV423" s="445"/>
      <c r="DW423" s="445"/>
      <c r="DX423" s="445"/>
      <c r="DY423" s="445"/>
      <c r="DZ423" s="445"/>
      <c r="EA423" s="445"/>
      <c r="EB423" s="445"/>
      <c r="EC423" s="445"/>
      <c r="ED423" s="445"/>
      <c r="EE423" s="445"/>
      <c r="EF423" s="445"/>
      <c r="EG423" s="445"/>
      <c r="EH423" s="445"/>
      <c r="EI423" s="445"/>
      <c r="EJ423" s="445"/>
      <c r="EK423" s="445"/>
      <c r="EL423" s="445"/>
      <c r="EM423" s="445"/>
      <c r="EN423" s="445"/>
      <c r="EO423" s="445"/>
      <c r="EP423" s="445"/>
      <c r="EQ423" s="445"/>
      <c r="ER423" s="445"/>
      <c r="ES423" s="445"/>
      <c r="ET423" s="445"/>
      <c r="EU423" s="445"/>
      <c r="EV423" s="445"/>
      <c r="EW423" s="445"/>
      <c r="EX423" s="445"/>
      <c r="EY423" s="445"/>
      <c r="EZ423" s="445"/>
      <c r="FA423" s="445"/>
      <c r="FB423" s="445"/>
    </row>
    <row r="424" spans="1:158" s="434" customFormat="1" ht="55.2" hidden="1" customHeight="1">
      <c r="A424" s="659"/>
      <c r="B424" s="520"/>
      <c r="C424" s="520"/>
      <c r="D424" s="519"/>
      <c r="E424" s="520"/>
      <c r="F424" s="520"/>
      <c r="G424" s="520"/>
      <c r="H424" s="520"/>
      <c r="I424" s="520"/>
      <c r="J424" s="520"/>
      <c r="K424" s="520"/>
      <c r="L424" s="520"/>
      <c r="M424" s="520"/>
      <c r="N424" s="520"/>
      <c r="O424" s="520"/>
      <c r="P424" s="520"/>
      <c r="Q424" s="520"/>
      <c r="R424" s="520"/>
      <c r="S424" s="520"/>
      <c r="T424" s="520"/>
      <c r="U424" s="520"/>
      <c r="V424" s="520"/>
      <c r="W424" s="520"/>
      <c r="X424" s="520"/>
      <c r="Y424" s="520"/>
      <c r="Z424" s="520"/>
      <c r="AA424" s="520"/>
      <c r="AB424" s="520"/>
      <c r="AC424" s="520"/>
      <c r="AD424" s="432"/>
      <c r="AE424" s="431"/>
      <c r="AF424" s="433"/>
      <c r="AG424" s="557" t="str">
        <f t="shared" si="181"/>
        <v/>
      </c>
      <c r="AH424" s="558" t="str">
        <f t="shared" si="182"/>
        <v/>
      </c>
      <c r="AI424" s="558" t="str">
        <f t="shared" si="183"/>
        <v/>
      </c>
      <c r="AJ424" s="558" t="str">
        <f t="shared" si="184"/>
        <v/>
      </c>
      <c r="AK424" s="558" t="str">
        <f t="shared" si="185"/>
        <v/>
      </c>
      <c r="AL424" s="558" t="str">
        <f t="shared" si="186"/>
        <v/>
      </c>
      <c r="AM424" s="558" t="str">
        <f t="shared" si="187"/>
        <v/>
      </c>
      <c r="AN424" s="558" t="str">
        <f t="shared" si="188"/>
        <v/>
      </c>
      <c r="AO424" s="557" t="str">
        <f t="shared" si="189"/>
        <v/>
      </c>
      <c r="AP424" s="557" t="str">
        <f t="shared" si="190"/>
        <v/>
      </c>
      <c r="AQ424" s="445"/>
      <c r="AR424" s="559" t="str">
        <f t="shared" si="191"/>
        <v/>
      </c>
      <c r="AS424" s="560" t="str">
        <f t="shared" si="206"/>
        <v/>
      </c>
      <c r="AT424" s="561" t="str">
        <f t="shared" si="192"/>
        <v/>
      </c>
      <c r="AU424" s="561" t="str">
        <f t="shared" si="193"/>
        <v/>
      </c>
      <c r="AV424" s="444"/>
      <c r="AW424" s="558" t="str">
        <f t="shared" si="195"/>
        <v/>
      </c>
      <c r="AX424" s="557" t="str">
        <f t="shared" si="196"/>
        <v/>
      </c>
      <c r="AY424" s="557" t="str">
        <f t="shared" si="197"/>
        <v/>
      </c>
      <c r="AZ424" s="444"/>
      <c r="BA424" s="562" t="str">
        <f t="shared" si="203"/>
        <v/>
      </c>
      <c r="BB424" s="445"/>
      <c r="BC424" s="563" t="str">
        <f t="shared" si="205"/>
        <v/>
      </c>
      <c r="BD424" s="563" t="str">
        <f t="shared" si="205"/>
        <v/>
      </c>
      <c r="BE424" s="563" t="str">
        <f t="shared" si="205"/>
        <v/>
      </c>
      <c r="BF424" s="563" t="str">
        <f t="shared" si="205"/>
        <v/>
      </c>
      <c r="BG424" s="563" t="str">
        <f t="shared" si="205"/>
        <v/>
      </c>
      <c r="BH424" s="563" t="str">
        <f t="shared" si="205"/>
        <v/>
      </c>
      <c r="BI424" s="563" t="str">
        <f t="shared" si="205"/>
        <v/>
      </c>
      <c r="BJ424" s="563" t="str">
        <f t="shared" si="205"/>
        <v/>
      </c>
      <c r="BK424" s="563" t="str">
        <f t="shared" si="205"/>
        <v/>
      </c>
      <c r="BL424" s="563" t="str">
        <f t="shared" si="205"/>
        <v/>
      </c>
      <c r="BM424" s="563" t="str">
        <f t="shared" si="205"/>
        <v/>
      </c>
      <c r="BN424" s="563" t="str">
        <f t="shared" si="198"/>
        <v/>
      </c>
      <c r="BO424" s="563" t="str">
        <f t="shared" si="198"/>
        <v/>
      </c>
      <c r="BP424" s="563" t="str">
        <f t="shared" si="198"/>
        <v/>
      </c>
      <c r="BQ424" s="563" t="str">
        <f t="shared" si="198"/>
        <v/>
      </c>
      <c r="BR424" s="563" t="str">
        <f t="shared" si="199"/>
        <v/>
      </c>
      <c r="BS424" s="563" t="str">
        <f t="shared" si="199"/>
        <v/>
      </c>
      <c r="BT424" s="563" t="str">
        <f t="shared" si="199"/>
        <v/>
      </c>
      <c r="BU424" s="563" t="str">
        <f t="shared" si="199"/>
        <v/>
      </c>
      <c r="BV424" s="563" t="str">
        <f t="shared" si="200"/>
        <v/>
      </c>
      <c r="BW424" s="563" t="str">
        <f t="shared" si="200"/>
        <v/>
      </c>
      <c r="BX424" s="563" t="str">
        <f t="shared" si="200"/>
        <v/>
      </c>
      <c r="BY424" s="563" t="str">
        <f t="shared" si="200"/>
        <v/>
      </c>
      <c r="BZ424" s="563" t="str">
        <f t="shared" si="201"/>
        <v/>
      </c>
      <c r="CA424" s="563" t="str">
        <f t="shared" si="201"/>
        <v/>
      </c>
      <c r="CB424" s="563" t="str">
        <f t="shared" si="201"/>
        <v/>
      </c>
      <c r="CC424" s="563" t="str">
        <f t="shared" si="201"/>
        <v/>
      </c>
      <c r="CD424" s="563" t="str">
        <f t="shared" si="194"/>
        <v/>
      </c>
      <c r="CE424" s="563" t="str">
        <f t="shared" si="194"/>
        <v/>
      </c>
      <c r="CF424" s="563" t="str">
        <f t="shared" si="180"/>
        <v/>
      </c>
      <c r="CG424" s="563" t="str">
        <f t="shared" si="205"/>
        <v/>
      </c>
      <c r="CH424" s="445"/>
      <c r="CI424" s="563" t="str">
        <f t="shared" si="177"/>
        <v/>
      </c>
      <c r="CJ424" s="563" t="str">
        <f t="shared" si="204"/>
        <v/>
      </c>
      <c r="CK424" s="563" t="str">
        <f t="shared" si="204"/>
        <v/>
      </c>
      <c r="CL424" s="563" t="str">
        <f t="shared" si="204"/>
        <v xml:space="preserve">
</v>
      </c>
      <c r="CM424" s="563" t="str">
        <f t="shared" si="204"/>
        <v xml:space="preserve">
</v>
      </c>
      <c r="CN424" s="563" t="str">
        <f t="shared" si="204"/>
        <v xml:space="preserve">
</v>
      </c>
      <c r="CO424" s="445"/>
      <c r="CP424" s="445"/>
      <c r="CQ424" s="445"/>
      <c r="CR424" s="445"/>
      <c r="CS424" s="445"/>
      <c r="CT424" s="445"/>
      <c r="CU424" s="445"/>
      <c r="CV424" s="445"/>
      <c r="CW424" s="445"/>
      <c r="CX424" s="445"/>
      <c r="CY424" s="445"/>
      <c r="CZ424" s="445"/>
      <c r="DA424" s="445"/>
      <c r="DB424" s="445"/>
      <c r="DC424" s="445"/>
      <c r="DD424" s="445"/>
      <c r="DE424" s="445"/>
      <c r="DF424" s="445"/>
      <c r="DG424" s="445"/>
      <c r="DH424" s="445"/>
      <c r="DI424" s="445"/>
      <c r="DJ424" s="445"/>
      <c r="DK424" s="445"/>
      <c r="DL424" s="445"/>
      <c r="DM424" s="445"/>
      <c r="DN424" s="445"/>
      <c r="DO424" s="445"/>
      <c r="DP424" s="445"/>
      <c r="DQ424" s="445"/>
      <c r="DR424" s="445"/>
      <c r="DS424" s="445"/>
      <c r="DT424" s="445"/>
      <c r="DU424" s="445"/>
      <c r="DV424" s="445"/>
      <c r="DW424" s="445"/>
      <c r="DX424" s="445"/>
      <c r="DY424" s="445"/>
      <c r="DZ424" s="445"/>
      <c r="EA424" s="445"/>
      <c r="EB424" s="445"/>
      <c r="EC424" s="445"/>
      <c r="ED424" s="445"/>
      <c r="EE424" s="445"/>
      <c r="EF424" s="445"/>
      <c r="EG424" s="445"/>
      <c r="EH424" s="445"/>
      <c r="EI424" s="445"/>
      <c r="EJ424" s="445"/>
      <c r="EK424" s="445"/>
      <c r="EL424" s="445"/>
      <c r="EM424" s="445"/>
      <c r="EN424" s="445"/>
      <c r="EO424" s="445"/>
      <c r="EP424" s="445"/>
      <c r="EQ424" s="445"/>
      <c r="ER424" s="445"/>
      <c r="ES424" s="445"/>
      <c r="ET424" s="445"/>
      <c r="EU424" s="445"/>
      <c r="EV424" s="445"/>
      <c r="EW424" s="445"/>
      <c r="EX424" s="445"/>
      <c r="EY424" s="445"/>
      <c r="EZ424" s="445"/>
      <c r="FA424" s="445"/>
      <c r="FB424" s="445"/>
    </row>
    <row r="425" spans="1:158" s="434" customFormat="1" ht="55.2" hidden="1" customHeight="1">
      <c r="A425" s="659"/>
      <c r="B425" s="520"/>
      <c r="C425" s="520"/>
      <c r="D425" s="519"/>
      <c r="E425" s="520"/>
      <c r="F425" s="520"/>
      <c r="G425" s="520"/>
      <c r="H425" s="520"/>
      <c r="I425" s="520"/>
      <c r="J425" s="520"/>
      <c r="K425" s="520"/>
      <c r="L425" s="520"/>
      <c r="M425" s="520"/>
      <c r="N425" s="520"/>
      <c r="O425" s="520"/>
      <c r="P425" s="520"/>
      <c r="Q425" s="520"/>
      <c r="R425" s="520"/>
      <c r="S425" s="520"/>
      <c r="T425" s="520"/>
      <c r="U425" s="520"/>
      <c r="V425" s="520"/>
      <c r="W425" s="520"/>
      <c r="X425" s="520"/>
      <c r="Y425" s="520"/>
      <c r="Z425" s="520"/>
      <c r="AA425" s="520"/>
      <c r="AB425" s="520"/>
      <c r="AC425" s="520"/>
      <c r="AD425" s="432"/>
      <c r="AE425" s="431"/>
      <c r="AF425" s="433"/>
      <c r="AG425" s="557" t="str">
        <f t="shared" si="181"/>
        <v/>
      </c>
      <c r="AH425" s="558" t="str">
        <f t="shared" si="182"/>
        <v/>
      </c>
      <c r="AI425" s="558" t="str">
        <f t="shared" si="183"/>
        <v/>
      </c>
      <c r="AJ425" s="558" t="str">
        <f t="shared" si="184"/>
        <v/>
      </c>
      <c r="AK425" s="558" t="str">
        <f t="shared" si="185"/>
        <v/>
      </c>
      <c r="AL425" s="558" t="str">
        <f t="shared" si="186"/>
        <v/>
      </c>
      <c r="AM425" s="558" t="str">
        <f t="shared" si="187"/>
        <v/>
      </c>
      <c r="AN425" s="558" t="str">
        <f t="shared" si="188"/>
        <v/>
      </c>
      <c r="AO425" s="557" t="str">
        <f t="shared" si="189"/>
        <v/>
      </c>
      <c r="AP425" s="557" t="str">
        <f t="shared" si="190"/>
        <v/>
      </c>
      <c r="AQ425" s="445"/>
      <c r="AR425" s="559" t="str">
        <f t="shared" si="191"/>
        <v/>
      </c>
      <c r="AS425" s="560" t="str">
        <f t="shared" si="206"/>
        <v/>
      </c>
      <c r="AT425" s="561" t="str">
        <f t="shared" si="192"/>
        <v/>
      </c>
      <c r="AU425" s="561" t="str">
        <f t="shared" si="193"/>
        <v/>
      </c>
      <c r="AV425" s="444"/>
      <c r="AW425" s="558" t="str">
        <f t="shared" si="195"/>
        <v/>
      </c>
      <c r="AX425" s="557" t="str">
        <f t="shared" si="196"/>
        <v/>
      </c>
      <c r="AY425" s="557" t="str">
        <f t="shared" si="197"/>
        <v/>
      </c>
      <c r="AZ425" s="444"/>
      <c r="BA425" s="562" t="str">
        <f t="shared" si="203"/>
        <v/>
      </c>
      <c r="BB425" s="445"/>
      <c r="BC425" s="563" t="str">
        <f t="shared" si="205"/>
        <v/>
      </c>
      <c r="BD425" s="563" t="str">
        <f t="shared" si="205"/>
        <v/>
      </c>
      <c r="BE425" s="563" t="str">
        <f t="shared" si="205"/>
        <v/>
      </c>
      <c r="BF425" s="563" t="str">
        <f t="shared" si="205"/>
        <v/>
      </c>
      <c r="BG425" s="563" t="str">
        <f t="shared" si="205"/>
        <v/>
      </c>
      <c r="BH425" s="563" t="str">
        <f t="shared" si="205"/>
        <v/>
      </c>
      <c r="BI425" s="563" t="str">
        <f t="shared" si="205"/>
        <v/>
      </c>
      <c r="BJ425" s="563" t="str">
        <f t="shared" si="205"/>
        <v/>
      </c>
      <c r="BK425" s="563" t="str">
        <f t="shared" si="205"/>
        <v/>
      </c>
      <c r="BL425" s="563" t="str">
        <f t="shared" si="205"/>
        <v/>
      </c>
      <c r="BM425" s="563" t="str">
        <f t="shared" si="205"/>
        <v/>
      </c>
      <c r="BN425" s="563" t="str">
        <f t="shared" si="198"/>
        <v/>
      </c>
      <c r="BO425" s="563" t="str">
        <f t="shared" si="198"/>
        <v/>
      </c>
      <c r="BP425" s="563" t="str">
        <f t="shared" si="198"/>
        <v/>
      </c>
      <c r="BQ425" s="563" t="str">
        <f t="shared" si="198"/>
        <v/>
      </c>
      <c r="BR425" s="563" t="str">
        <f t="shared" si="199"/>
        <v/>
      </c>
      <c r="BS425" s="563" t="str">
        <f t="shared" si="199"/>
        <v/>
      </c>
      <c r="BT425" s="563" t="str">
        <f t="shared" si="199"/>
        <v/>
      </c>
      <c r="BU425" s="563" t="str">
        <f t="shared" si="199"/>
        <v/>
      </c>
      <c r="BV425" s="563" t="str">
        <f t="shared" si="200"/>
        <v/>
      </c>
      <c r="BW425" s="563" t="str">
        <f t="shared" si="200"/>
        <v/>
      </c>
      <c r="BX425" s="563" t="str">
        <f t="shared" si="200"/>
        <v/>
      </c>
      <c r="BY425" s="563" t="str">
        <f t="shared" si="200"/>
        <v/>
      </c>
      <c r="BZ425" s="563" t="str">
        <f t="shared" si="201"/>
        <v/>
      </c>
      <c r="CA425" s="563" t="str">
        <f t="shared" si="201"/>
        <v/>
      </c>
      <c r="CB425" s="563" t="str">
        <f t="shared" si="201"/>
        <v/>
      </c>
      <c r="CC425" s="563" t="str">
        <f t="shared" si="201"/>
        <v/>
      </c>
      <c r="CD425" s="563" t="str">
        <f t="shared" si="194"/>
        <v/>
      </c>
      <c r="CE425" s="563" t="str">
        <f t="shared" si="194"/>
        <v/>
      </c>
      <c r="CF425" s="563" t="str">
        <f t="shared" si="180"/>
        <v/>
      </c>
      <c r="CG425" s="563" t="str">
        <f t="shared" si="205"/>
        <v/>
      </c>
      <c r="CH425" s="445"/>
      <c r="CI425" s="563" t="str">
        <f t="shared" si="177"/>
        <v/>
      </c>
      <c r="CJ425" s="563" t="str">
        <f t="shared" si="204"/>
        <v/>
      </c>
      <c r="CK425" s="563" t="str">
        <f t="shared" si="204"/>
        <v/>
      </c>
      <c r="CL425" s="563" t="str">
        <f t="shared" si="204"/>
        <v xml:space="preserve">
</v>
      </c>
      <c r="CM425" s="563" t="str">
        <f t="shared" si="204"/>
        <v xml:space="preserve">
</v>
      </c>
      <c r="CN425" s="563" t="str">
        <f t="shared" si="204"/>
        <v xml:space="preserve">
</v>
      </c>
      <c r="CO425" s="445"/>
      <c r="CP425" s="445"/>
      <c r="CQ425" s="445"/>
      <c r="CR425" s="445"/>
      <c r="CS425" s="445"/>
      <c r="CT425" s="445"/>
      <c r="CU425" s="445"/>
      <c r="CV425" s="445"/>
      <c r="CW425" s="445"/>
      <c r="CX425" s="445"/>
      <c r="CY425" s="445"/>
      <c r="CZ425" s="445"/>
      <c r="DA425" s="445"/>
      <c r="DB425" s="445"/>
      <c r="DC425" s="445"/>
      <c r="DD425" s="445"/>
      <c r="DE425" s="445"/>
      <c r="DF425" s="445"/>
      <c r="DG425" s="445"/>
      <c r="DH425" s="445"/>
      <c r="DI425" s="445"/>
      <c r="DJ425" s="445"/>
      <c r="DK425" s="445"/>
      <c r="DL425" s="445"/>
      <c r="DM425" s="445"/>
      <c r="DN425" s="445"/>
      <c r="DO425" s="445"/>
      <c r="DP425" s="445"/>
      <c r="DQ425" s="445"/>
      <c r="DR425" s="445"/>
      <c r="DS425" s="445"/>
      <c r="DT425" s="445"/>
      <c r="DU425" s="445"/>
      <c r="DV425" s="445"/>
      <c r="DW425" s="445"/>
      <c r="DX425" s="445"/>
      <c r="DY425" s="445"/>
      <c r="DZ425" s="445"/>
      <c r="EA425" s="445"/>
      <c r="EB425" s="445"/>
      <c r="EC425" s="445"/>
      <c r="ED425" s="445"/>
      <c r="EE425" s="445"/>
      <c r="EF425" s="445"/>
      <c r="EG425" s="445"/>
      <c r="EH425" s="445"/>
      <c r="EI425" s="445"/>
      <c r="EJ425" s="445"/>
      <c r="EK425" s="445"/>
      <c r="EL425" s="445"/>
      <c r="EM425" s="445"/>
      <c r="EN425" s="445"/>
      <c r="EO425" s="445"/>
      <c r="EP425" s="445"/>
      <c r="EQ425" s="445"/>
      <c r="ER425" s="445"/>
      <c r="ES425" s="445"/>
      <c r="ET425" s="445"/>
      <c r="EU425" s="445"/>
      <c r="EV425" s="445"/>
      <c r="EW425" s="445"/>
      <c r="EX425" s="445"/>
      <c r="EY425" s="445"/>
      <c r="EZ425" s="445"/>
      <c r="FA425" s="445"/>
      <c r="FB425" s="445"/>
    </row>
    <row r="426" spans="1:158" s="463" customFormat="1" ht="55.2" hidden="1" customHeight="1">
      <c r="A426" s="659"/>
      <c r="B426" s="520"/>
      <c r="C426" s="520"/>
      <c r="D426" s="519"/>
      <c r="E426" s="520"/>
      <c r="F426" s="520"/>
      <c r="G426" s="520"/>
      <c r="H426" s="520"/>
      <c r="I426" s="520"/>
      <c r="J426" s="520"/>
      <c r="K426" s="520"/>
      <c r="L426" s="520"/>
      <c r="M426" s="520"/>
      <c r="N426" s="520"/>
      <c r="O426" s="520"/>
      <c r="P426" s="520"/>
      <c r="Q426" s="520"/>
      <c r="R426" s="520"/>
      <c r="S426" s="520"/>
      <c r="T426" s="520"/>
      <c r="U426" s="520"/>
      <c r="V426" s="520"/>
      <c r="W426" s="520"/>
      <c r="X426" s="520"/>
      <c r="Y426" s="520"/>
      <c r="Z426" s="520"/>
      <c r="AA426" s="520"/>
      <c r="AB426" s="520"/>
      <c r="AC426" s="520"/>
      <c r="AD426" s="432"/>
      <c r="AE426" s="431"/>
      <c r="AF426" s="433"/>
      <c r="AG426" s="557" t="str">
        <f t="shared" si="181"/>
        <v/>
      </c>
      <c r="AH426" s="558" t="str">
        <f t="shared" si="182"/>
        <v/>
      </c>
      <c r="AI426" s="558" t="str">
        <f t="shared" si="183"/>
        <v/>
      </c>
      <c r="AJ426" s="558" t="str">
        <f t="shared" si="184"/>
        <v/>
      </c>
      <c r="AK426" s="558" t="str">
        <f t="shared" si="185"/>
        <v/>
      </c>
      <c r="AL426" s="558" t="str">
        <f t="shared" si="186"/>
        <v/>
      </c>
      <c r="AM426" s="558" t="str">
        <f t="shared" si="187"/>
        <v/>
      </c>
      <c r="AN426" s="558" t="str">
        <f t="shared" si="188"/>
        <v/>
      </c>
      <c r="AO426" s="557" t="str">
        <f t="shared" si="189"/>
        <v/>
      </c>
      <c r="AP426" s="557" t="str">
        <f t="shared" si="190"/>
        <v/>
      </c>
      <c r="AQ426" s="445"/>
      <c r="AR426" s="559" t="str">
        <f t="shared" si="191"/>
        <v/>
      </c>
      <c r="AS426" s="560" t="str">
        <f t="shared" si="206"/>
        <v/>
      </c>
      <c r="AT426" s="561" t="str">
        <f t="shared" si="192"/>
        <v/>
      </c>
      <c r="AU426" s="561" t="str">
        <f t="shared" si="193"/>
        <v/>
      </c>
      <c r="AV426" s="444"/>
      <c r="AW426" s="558" t="str">
        <f t="shared" si="195"/>
        <v/>
      </c>
      <c r="AX426" s="557" t="str">
        <f t="shared" si="196"/>
        <v/>
      </c>
      <c r="AY426" s="557" t="str">
        <f t="shared" si="197"/>
        <v/>
      </c>
      <c r="AZ426" s="444"/>
      <c r="BA426" s="562" t="str">
        <f t="shared" si="203"/>
        <v/>
      </c>
      <c r="BB426" s="445"/>
      <c r="BC426" s="563" t="str">
        <f t="shared" si="205"/>
        <v/>
      </c>
      <c r="BD426" s="563" t="str">
        <f t="shared" si="205"/>
        <v/>
      </c>
      <c r="BE426" s="563" t="str">
        <f t="shared" si="205"/>
        <v/>
      </c>
      <c r="BF426" s="563" t="str">
        <f t="shared" si="205"/>
        <v/>
      </c>
      <c r="BG426" s="563" t="str">
        <f t="shared" si="205"/>
        <v/>
      </c>
      <c r="BH426" s="563" t="str">
        <f t="shared" si="205"/>
        <v/>
      </c>
      <c r="BI426" s="563" t="str">
        <f t="shared" si="205"/>
        <v/>
      </c>
      <c r="BJ426" s="563" t="str">
        <f t="shared" si="205"/>
        <v/>
      </c>
      <c r="BK426" s="563" t="str">
        <f t="shared" si="205"/>
        <v/>
      </c>
      <c r="BL426" s="563" t="str">
        <f t="shared" si="205"/>
        <v/>
      </c>
      <c r="BM426" s="563" t="str">
        <f t="shared" si="205"/>
        <v/>
      </c>
      <c r="BN426" s="563" t="str">
        <f t="shared" si="198"/>
        <v/>
      </c>
      <c r="BO426" s="563" t="str">
        <f t="shared" si="198"/>
        <v/>
      </c>
      <c r="BP426" s="563" t="str">
        <f t="shared" si="198"/>
        <v/>
      </c>
      <c r="BQ426" s="563" t="str">
        <f t="shared" si="198"/>
        <v/>
      </c>
      <c r="BR426" s="563" t="str">
        <f t="shared" si="199"/>
        <v/>
      </c>
      <c r="BS426" s="563" t="str">
        <f t="shared" si="199"/>
        <v/>
      </c>
      <c r="BT426" s="563" t="str">
        <f t="shared" si="199"/>
        <v/>
      </c>
      <c r="BU426" s="563" t="str">
        <f t="shared" si="199"/>
        <v/>
      </c>
      <c r="BV426" s="563" t="str">
        <f t="shared" si="200"/>
        <v/>
      </c>
      <c r="BW426" s="563" t="str">
        <f t="shared" si="200"/>
        <v/>
      </c>
      <c r="BX426" s="563" t="str">
        <f t="shared" si="200"/>
        <v/>
      </c>
      <c r="BY426" s="563" t="str">
        <f t="shared" si="200"/>
        <v/>
      </c>
      <c r="BZ426" s="563" t="str">
        <f t="shared" si="201"/>
        <v/>
      </c>
      <c r="CA426" s="563" t="str">
        <f t="shared" si="201"/>
        <v/>
      </c>
      <c r="CB426" s="563" t="str">
        <f t="shared" si="201"/>
        <v/>
      </c>
      <c r="CC426" s="563" t="str">
        <f t="shared" si="201"/>
        <v/>
      </c>
      <c r="CD426" s="563" t="str">
        <f t="shared" si="194"/>
        <v/>
      </c>
      <c r="CE426" s="563" t="str">
        <f t="shared" si="194"/>
        <v/>
      </c>
      <c r="CF426" s="563" t="str">
        <f t="shared" si="180"/>
        <v/>
      </c>
      <c r="CG426" s="563" t="str">
        <f t="shared" si="205"/>
        <v/>
      </c>
      <c r="CH426" s="445"/>
      <c r="CI426" s="563" t="str">
        <f t="shared" si="177"/>
        <v/>
      </c>
      <c r="CJ426" s="563" t="str">
        <f t="shared" si="204"/>
        <v/>
      </c>
      <c r="CK426" s="563" t="str">
        <f t="shared" si="204"/>
        <v/>
      </c>
      <c r="CL426" s="563" t="str">
        <f t="shared" si="204"/>
        <v xml:space="preserve">
</v>
      </c>
      <c r="CM426" s="563" t="str">
        <f t="shared" si="204"/>
        <v xml:space="preserve">
</v>
      </c>
      <c r="CN426" s="563" t="str">
        <f t="shared" si="204"/>
        <v xml:space="preserve">
</v>
      </c>
      <c r="CO426" s="444"/>
      <c r="CP426" s="444"/>
      <c r="CQ426" s="444"/>
      <c r="CR426" s="444"/>
      <c r="CS426" s="444"/>
      <c r="CT426" s="444"/>
      <c r="CU426" s="444"/>
      <c r="CV426" s="444"/>
      <c r="CW426" s="444"/>
      <c r="CX426" s="444"/>
      <c r="CY426" s="444"/>
      <c r="CZ426" s="444"/>
      <c r="DA426" s="444"/>
      <c r="DB426" s="444"/>
      <c r="DC426" s="444"/>
      <c r="DD426" s="444"/>
      <c r="DE426" s="444"/>
      <c r="DF426" s="444"/>
      <c r="DG426" s="444"/>
      <c r="DH426" s="444"/>
      <c r="DI426" s="444"/>
      <c r="DJ426" s="444"/>
      <c r="DK426" s="444"/>
      <c r="DL426" s="444"/>
      <c r="DM426" s="444"/>
      <c r="DN426" s="444"/>
      <c r="DO426" s="444"/>
      <c r="DP426" s="444"/>
      <c r="DQ426" s="444"/>
      <c r="DR426" s="444"/>
      <c r="DS426" s="444"/>
      <c r="DT426" s="444"/>
      <c r="DU426" s="444"/>
      <c r="DV426" s="444"/>
      <c r="DW426" s="444"/>
      <c r="DX426" s="444"/>
      <c r="DY426" s="444"/>
      <c r="DZ426" s="444"/>
      <c r="EA426" s="444"/>
      <c r="EB426" s="444"/>
      <c r="EC426" s="444"/>
      <c r="ED426" s="444"/>
      <c r="EE426" s="444"/>
      <c r="EF426" s="444"/>
      <c r="EG426" s="444"/>
      <c r="EH426" s="444"/>
      <c r="EI426" s="444"/>
      <c r="EJ426" s="444"/>
      <c r="EK426" s="444"/>
      <c r="EL426" s="444"/>
      <c r="EM426" s="444"/>
      <c r="EN426" s="444"/>
      <c r="EO426" s="444"/>
      <c r="EP426" s="444"/>
      <c r="EQ426" s="444"/>
      <c r="ER426" s="444"/>
      <c r="ES426" s="444"/>
      <c r="ET426" s="444"/>
      <c r="EU426" s="444"/>
      <c r="EV426" s="444"/>
      <c r="EW426" s="444"/>
      <c r="EX426" s="444"/>
      <c r="EY426" s="444"/>
      <c r="EZ426" s="444"/>
      <c r="FA426" s="444"/>
      <c r="FB426" s="444"/>
    </row>
    <row r="427" spans="1:158" s="434" customFormat="1" ht="55.2" hidden="1" customHeight="1">
      <c r="A427" s="659"/>
      <c r="B427" s="520"/>
      <c r="C427" s="520"/>
      <c r="D427" s="519"/>
      <c r="E427" s="520"/>
      <c r="F427" s="520"/>
      <c r="G427" s="520"/>
      <c r="H427" s="520"/>
      <c r="I427" s="520"/>
      <c r="J427" s="520"/>
      <c r="K427" s="520"/>
      <c r="L427" s="520"/>
      <c r="M427" s="520"/>
      <c r="N427" s="520"/>
      <c r="O427" s="520"/>
      <c r="P427" s="520"/>
      <c r="Q427" s="520"/>
      <c r="R427" s="520"/>
      <c r="S427" s="520"/>
      <c r="T427" s="520"/>
      <c r="U427" s="520"/>
      <c r="V427" s="520"/>
      <c r="W427" s="520"/>
      <c r="X427" s="520"/>
      <c r="Y427" s="520"/>
      <c r="Z427" s="520"/>
      <c r="AA427" s="520"/>
      <c r="AB427" s="520"/>
      <c r="AC427" s="520"/>
      <c r="AD427" s="432"/>
      <c r="AE427" s="431"/>
      <c r="AF427" s="433"/>
      <c r="AG427" s="557" t="str">
        <f t="shared" si="181"/>
        <v/>
      </c>
      <c r="AH427" s="558" t="str">
        <f t="shared" si="182"/>
        <v/>
      </c>
      <c r="AI427" s="558" t="str">
        <f t="shared" si="183"/>
        <v/>
      </c>
      <c r="AJ427" s="558" t="str">
        <f t="shared" si="184"/>
        <v/>
      </c>
      <c r="AK427" s="558" t="str">
        <f t="shared" si="185"/>
        <v/>
      </c>
      <c r="AL427" s="558" t="str">
        <f t="shared" si="186"/>
        <v/>
      </c>
      <c r="AM427" s="558" t="str">
        <f t="shared" si="187"/>
        <v/>
      </c>
      <c r="AN427" s="558" t="str">
        <f t="shared" si="188"/>
        <v/>
      </c>
      <c r="AO427" s="557" t="str">
        <f t="shared" si="189"/>
        <v/>
      </c>
      <c r="AP427" s="557" t="str">
        <f t="shared" si="190"/>
        <v/>
      </c>
      <c r="AQ427" s="445"/>
      <c r="AR427" s="559" t="str">
        <f t="shared" si="191"/>
        <v/>
      </c>
      <c r="AS427" s="560" t="str">
        <f t="shared" si="206"/>
        <v/>
      </c>
      <c r="AT427" s="561" t="str">
        <f t="shared" si="192"/>
        <v/>
      </c>
      <c r="AU427" s="561" t="str">
        <f t="shared" si="193"/>
        <v/>
      </c>
      <c r="AV427" s="444"/>
      <c r="AW427" s="558" t="str">
        <f t="shared" si="195"/>
        <v/>
      </c>
      <c r="AX427" s="557" t="str">
        <f t="shared" si="196"/>
        <v/>
      </c>
      <c r="AY427" s="557" t="str">
        <f t="shared" si="197"/>
        <v/>
      </c>
      <c r="AZ427" s="444"/>
      <c r="BA427" s="562" t="str">
        <f t="shared" si="203"/>
        <v/>
      </c>
      <c r="BB427" s="445"/>
      <c r="BC427" s="563" t="str">
        <f t="shared" si="205"/>
        <v/>
      </c>
      <c r="BD427" s="563" t="str">
        <f t="shared" si="205"/>
        <v/>
      </c>
      <c r="BE427" s="563" t="str">
        <f t="shared" si="205"/>
        <v/>
      </c>
      <c r="BF427" s="563" t="str">
        <f t="shared" si="205"/>
        <v/>
      </c>
      <c r="BG427" s="563" t="str">
        <f t="shared" si="205"/>
        <v/>
      </c>
      <c r="BH427" s="563" t="str">
        <f t="shared" si="205"/>
        <v/>
      </c>
      <c r="BI427" s="563" t="str">
        <f t="shared" si="205"/>
        <v/>
      </c>
      <c r="BJ427" s="563" t="str">
        <f t="shared" si="205"/>
        <v/>
      </c>
      <c r="BK427" s="563" t="str">
        <f t="shared" si="205"/>
        <v/>
      </c>
      <c r="BL427" s="563" t="str">
        <f t="shared" si="205"/>
        <v/>
      </c>
      <c r="BM427" s="563" t="str">
        <f t="shared" si="205"/>
        <v/>
      </c>
      <c r="BN427" s="563" t="str">
        <f t="shared" si="198"/>
        <v/>
      </c>
      <c r="BO427" s="563" t="str">
        <f t="shared" si="198"/>
        <v/>
      </c>
      <c r="BP427" s="563" t="str">
        <f t="shared" si="198"/>
        <v/>
      </c>
      <c r="BQ427" s="563" t="str">
        <f t="shared" si="198"/>
        <v/>
      </c>
      <c r="BR427" s="563" t="str">
        <f t="shared" si="199"/>
        <v/>
      </c>
      <c r="BS427" s="563" t="str">
        <f t="shared" si="199"/>
        <v/>
      </c>
      <c r="BT427" s="563" t="str">
        <f t="shared" si="199"/>
        <v/>
      </c>
      <c r="BU427" s="563" t="str">
        <f t="shared" si="199"/>
        <v/>
      </c>
      <c r="BV427" s="563" t="str">
        <f t="shared" si="200"/>
        <v/>
      </c>
      <c r="BW427" s="563" t="str">
        <f t="shared" si="200"/>
        <v/>
      </c>
      <c r="BX427" s="563" t="str">
        <f t="shared" si="200"/>
        <v/>
      </c>
      <c r="BY427" s="563" t="str">
        <f t="shared" si="200"/>
        <v/>
      </c>
      <c r="BZ427" s="563" t="str">
        <f t="shared" si="201"/>
        <v/>
      </c>
      <c r="CA427" s="563" t="str">
        <f t="shared" si="201"/>
        <v/>
      </c>
      <c r="CB427" s="563" t="str">
        <f t="shared" si="201"/>
        <v/>
      </c>
      <c r="CC427" s="563" t="str">
        <f t="shared" si="201"/>
        <v/>
      </c>
      <c r="CD427" s="563" t="str">
        <f t="shared" si="194"/>
        <v/>
      </c>
      <c r="CE427" s="563" t="str">
        <f t="shared" si="194"/>
        <v/>
      </c>
      <c r="CF427" s="563" t="str">
        <f t="shared" si="180"/>
        <v/>
      </c>
      <c r="CG427" s="563" t="str">
        <f t="shared" si="205"/>
        <v/>
      </c>
      <c r="CH427" s="445"/>
      <c r="CI427" s="563" t="str">
        <f t="shared" si="177"/>
        <v/>
      </c>
      <c r="CJ427" s="563" t="str">
        <f t="shared" si="204"/>
        <v/>
      </c>
      <c r="CK427" s="563" t="str">
        <f t="shared" si="204"/>
        <v/>
      </c>
      <c r="CL427" s="563" t="str">
        <f t="shared" si="204"/>
        <v xml:space="preserve">
</v>
      </c>
      <c r="CM427" s="563" t="str">
        <f t="shared" si="204"/>
        <v xml:space="preserve">
</v>
      </c>
      <c r="CN427" s="563" t="str">
        <f t="shared" si="204"/>
        <v xml:space="preserve">
</v>
      </c>
      <c r="CO427" s="445"/>
      <c r="CP427" s="445"/>
      <c r="CQ427" s="445"/>
      <c r="CR427" s="445"/>
      <c r="CS427" s="445"/>
      <c r="CT427" s="445"/>
      <c r="CU427" s="445"/>
      <c r="CV427" s="445"/>
      <c r="CW427" s="445"/>
      <c r="CX427" s="445"/>
      <c r="CY427" s="445"/>
      <c r="CZ427" s="445"/>
      <c r="DA427" s="445"/>
      <c r="DB427" s="445"/>
      <c r="DC427" s="445"/>
      <c r="DD427" s="445"/>
      <c r="DE427" s="445"/>
      <c r="DF427" s="445"/>
      <c r="DG427" s="445"/>
      <c r="DH427" s="445"/>
      <c r="DI427" s="445"/>
      <c r="DJ427" s="445"/>
      <c r="DK427" s="445"/>
      <c r="DL427" s="445"/>
      <c r="DM427" s="445"/>
      <c r="DN427" s="445"/>
      <c r="DO427" s="445"/>
      <c r="DP427" s="445"/>
      <c r="DQ427" s="445"/>
      <c r="DR427" s="445"/>
      <c r="DS427" s="445"/>
      <c r="DT427" s="445"/>
      <c r="DU427" s="445"/>
      <c r="DV427" s="445"/>
      <c r="DW427" s="445"/>
      <c r="DX427" s="445"/>
      <c r="DY427" s="445"/>
      <c r="DZ427" s="445"/>
      <c r="EA427" s="445"/>
      <c r="EB427" s="445"/>
      <c r="EC427" s="445"/>
      <c r="ED427" s="445"/>
      <c r="EE427" s="445"/>
      <c r="EF427" s="445"/>
      <c r="EG427" s="445"/>
      <c r="EH427" s="445"/>
      <c r="EI427" s="445"/>
      <c r="EJ427" s="445"/>
      <c r="EK427" s="445"/>
      <c r="EL427" s="445"/>
      <c r="EM427" s="445"/>
      <c r="EN427" s="445"/>
      <c r="EO427" s="445"/>
      <c r="EP427" s="445"/>
      <c r="EQ427" s="445"/>
      <c r="ER427" s="445"/>
      <c r="ES427" s="445"/>
      <c r="ET427" s="445"/>
      <c r="EU427" s="445"/>
      <c r="EV427" s="445"/>
      <c r="EW427" s="445"/>
      <c r="EX427" s="445"/>
      <c r="EY427" s="445"/>
      <c r="EZ427" s="445"/>
      <c r="FA427" s="445"/>
      <c r="FB427" s="445"/>
    </row>
    <row r="428" spans="1:158" s="434" customFormat="1" ht="55.2" hidden="1" customHeight="1">
      <c r="A428" s="659"/>
      <c r="B428" s="520"/>
      <c r="C428" s="520"/>
      <c r="D428" s="519"/>
      <c r="E428" s="520"/>
      <c r="F428" s="520"/>
      <c r="G428" s="520"/>
      <c r="H428" s="520"/>
      <c r="I428" s="520"/>
      <c r="J428" s="520"/>
      <c r="K428" s="520"/>
      <c r="L428" s="520"/>
      <c r="M428" s="520"/>
      <c r="N428" s="520"/>
      <c r="O428" s="520"/>
      <c r="P428" s="520"/>
      <c r="Q428" s="520"/>
      <c r="R428" s="520"/>
      <c r="S428" s="520"/>
      <c r="T428" s="520"/>
      <c r="U428" s="520"/>
      <c r="V428" s="520"/>
      <c r="W428" s="520"/>
      <c r="X428" s="520"/>
      <c r="Y428" s="520"/>
      <c r="Z428" s="520"/>
      <c r="AA428" s="520"/>
      <c r="AB428" s="520"/>
      <c r="AC428" s="520"/>
      <c r="AD428" s="432"/>
      <c r="AE428" s="431"/>
      <c r="AF428" s="433"/>
      <c r="AG428" s="557" t="str">
        <f t="shared" si="181"/>
        <v/>
      </c>
      <c r="AH428" s="558" t="str">
        <f t="shared" si="182"/>
        <v/>
      </c>
      <c r="AI428" s="558" t="str">
        <f t="shared" si="183"/>
        <v/>
      </c>
      <c r="AJ428" s="558" t="str">
        <f t="shared" si="184"/>
        <v/>
      </c>
      <c r="AK428" s="558" t="str">
        <f t="shared" si="185"/>
        <v/>
      </c>
      <c r="AL428" s="558" t="str">
        <f t="shared" si="186"/>
        <v/>
      </c>
      <c r="AM428" s="558" t="str">
        <f t="shared" si="187"/>
        <v/>
      </c>
      <c r="AN428" s="558" t="str">
        <f t="shared" si="188"/>
        <v/>
      </c>
      <c r="AO428" s="557" t="str">
        <f t="shared" si="189"/>
        <v/>
      </c>
      <c r="AP428" s="557" t="str">
        <f t="shared" si="190"/>
        <v/>
      </c>
      <c r="AQ428" s="445"/>
      <c r="AR428" s="559" t="str">
        <f t="shared" si="191"/>
        <v/>
      </c>
      <c r="AS428" s="560" t="str">
        <f t="shared" si="206"/>
        <v/>
      </c>
      <c r="AT428" s="561" t="str">
        <f t="shared" si="192"/>
        <v/>
      </c>
      <c r="AU428" s="561" t="str">
        <f t="shared" si="193"/>
        <v/>
      </c>
      <c r="AV428" s="444"/>
      <c r="AW428" s="558" t="str">
        <f t="shared" si="195"/>
        <v/>
      </c>
      <c r="AX428" s="557" t="str">
        <f t="shared" si="196"/>
        <v/>
      </c>
      <c r="AY428" s="557" t="str">
        <f t="shared" si="197"/>
        <v/>
      </c>
      <c r="AZ428" s="444"/>
      <c r="BA428" s="562" t="str">
        <f t="shared" si="203"/>
        <v/>
      </c>
      <c r="BB428" s="445"/>
      <c r="BC428" s="563" t="str">
        <f t="shared" si="205"/>
        <v/>
      </c>
      <c r="BD428" s="563" t="str">
        <f t="shared" si="205"/>
        <v/>
      </c>
      <c r="BE428" s="563" t="str">
        <f t="shared" si="205"/>
        <v/>
      </c>
      <c r="BF428" s="563" t="str">
        <f t="shared" si="205"/>
        <v/>
      </c>
      <c r="BG428" s="563" t="str">
        <f t="shared" si="205"/>
        <v/>
      </c>
      <c r="BH428" s="563" t="str">
        <f t="shared" si="205"/>
        <v/>
      </c>
      <c r="BI428" s="563" t="str">
        <f t="shared" si="205"/>
        <v/>
      </c>
      <c r="BJ428" s="563" t="str">
        <f t="shared" si="205"/>
        <v/>
      </c>
      <c r="BK428" s="563" t="str">
        <f t="shared" si="205"/>
        <v/>
      </c>
      <c r="BL428" s="563" t="str">
        <f t="shared" si="205"/>
        <v/>
      </c>
      <c r="BM428" s="563" t="str">
        <f t="shared" si="205"/>
        <v/>
      </c>
      <c r="BN428" s="563" t="str">
        <f t="shared" si="198"/>
        <v/>
      </c>
      <c r="BO428" s="563" t="str">
        <f t="shared" si="198"/>
        <v/>
      </c>
      <c r="BP428" s="563" t="str">
        <f t="shared" si="198"/>
        <v/>
      </c>
      <c r="BQ428" s="563" t="str">
        <f t="shared" si="198"/>
        <v/>
      </c>
      <c r="BR428" s="563" t="str">
        <f t="shared" si="199"/>
        <v/>
      </c>
      <c r="BS428" s="563" t="str">
        <f t="shared" si="199"/>
        <v/>
      </c>
      <c r="BT428" s="563" t="str">
        <f t="shared" si="199"/>
        <v/>
      </c>
      <c r="BU428" s="563" t="str">
        <f t="shared" si="199"/>
        <v/>
      </c>
      <c r="BV428" s="563" t="str">
        <f t="shared" si="200"/>
        <v/>
      </c>
      <c r="BW428" s="563" t="str">
        <f t="shared" si="200"/>
        <v/>
      </c>
      <c r="BX428" s="563" t="str">
        <f t="shared" si="200"/>
        <v/>
      </c>
      <c r="BY428" s="563" t="str">
        <f t="shared" si="200"/>
        <v/>
      </c>
      <c r="BZ428" s="563" t="str">
        <f t="shared" si="201"/>
        <v/>
      </c>
      <c r="CA428" s="563" t="str">
        <f t="shared" si="201"/>
        <v/>
      </c>
      <c r="CB428" s="563" t="str">
        <f t="shared" si="201"/>
        <v/>
      </c>
      <c r="CC428" s="563" t="str">
        <f t="shared" si="201"/>
        <v/>
      </c>
      <c r="CD428" s="563" t="str">
        <f t="shared" si="194"/>
        <v/>
      </c>
      <c r="CE428" s="563" t="str">
        <f t="shared" si="194"/>
        <v/>
      </c>
      <c r="CF428" s="563" t="str">
        <f t="shared" si="180"/>
        <v/>
      </c>
      <c r="CG428" s="563" t="str">
        <f t="shared" si="205"/>
        <v/>
      </c>
      <c r="CH428" s="445"/>
      <c r="CI428" s="563" t="str">
        <f t="shared" ref="CI428:CI491" si="207">IF(CI$10=$BA428,IF($AB428="","","Complaint: "&amp;$AB428)&amp;CHAR(10)&amp;IF($AC428="","","Action Taken: "&amp;$AC428),"")</f>
        <v/>
      </c>
      <c r="CJ428" s="563" t="str">
        <f t="shared" si="204"/>
        <v/>
      </c>
      <c r="CK428" s="563" t="str">
        <f t="shared" si="204"/>
        <v/>
      </c>
      <c r="CL428" s="563" t="str">
        <f t="shared" si="204"/>
        <v xml:space="preserve">
</v>
      </c>
      <c r="CM428" s="563" t="str">
        <f t="shared" si="204"/>
        <v xml:space="preserve">
</v>
      </c>
      <c r="CN428" s="563" t="str">
        <f t="shared" si="204"/>
        <v xml:space="preserve">
</v>
      </c>
      <c r="CO428" s="445"/>
      <c r="CP428" s="445"/>
      <c r="CQ428" s="445"/>
      <c r="CR428" s="445"/>
      <c r="CS428" s="445"/>
      <c r="CT428" s="445"/>
      <c r="CU428" s="445"/>
      <c r="CV428" s="445"/>
      <c r="CW428" s="445"/>
      <c r="CX428" s="445"/>
      <c r="CY428" s="445"/>
      <c r="CZ428" s="445"/>
      <c r="DA428" s="445"/>
      <c r="DB428" s="445"/>
      <c r="DC428" s="445"/>
      <c r="DD428" s="445"/>
      <c r="DE428" s="445"/>
      <c r="DF428" s="445"/>
      <c r="DG428" s="445"/>
      <c r="DH428" s="445"/>
      <c r="DI428" s="445"/>
      <c r="DJ428" s="445"/>
      <c r="DK428" s="445"/>
      <c r="DL428" s="445"/>
      <c r="DM428" s="445"/>
      <c r="DN428" s="445"/>
      <c r="DO428" s="445"/>
      <c r="DP428" s="445"/>
      <c r="DQ428" s="445"/>
      <c r="DR428" s="445"/>
      <c r="DS428" s="445"/>
      <c r="DT428" s="445"/>
      <c r="DU428" s="445"/>
      <c r="DV428" s="445"/>
      <c r="DW428" s="445"/>
      <c r="DX428" s="445"/>
      <c r="DY428" s="445"/>
      <c r="DZ428" s="445"/>
      <c r="EA428" s="445"/>
      <c r="EB428" s="445"/>
      <c r="EC428" s="445"/>
      <c r="ED428" s="445"/>
      <c r="EE428" s="445"/>
      <c r="EF428" s="445"/>
      <c r="EG428" s="445"/>
      <c r="EH428" s="445"/>
      <c r="EI428" s="445"/>
      <c r="EJ428" s="445"/>
      <c r="EK428" s="445"/>
      <c r="EL428" s="445"/>
      <c r="EM428" s="445"/>
      <c r="EN428" s="445"/>
      <c r="EO428" s="445"/>
      <c r="EP428" s="445"/>
      <c r="EQ428" s="445"/>
      <c r="ER428" s="445"/>
      <c r="ES428" s="445"/>
      <c r="ET428" s="445"/>
      <c r="EU428" s="445"/>
      <c r="EV428" s="445"/>
      <c r="EW428" s="445"/>
      <c r="EX428" s="445"/>
      <c r="EY428" s="445"/>
      <c r="EZ428" s="445"/>
      <c r="FA428" s="445"/>
      <c r="FB428" s="445"/>
    </row>
    <row r="429" spans="1:158" s="434" customFormat="1" ht="55.2" hidden="1" customHeight="1">
      <c r="A429" s="659"/>
      <c r="B429" s="520"/>
      <c r="C429" s="520"/>
      <c r="D429" s="519"/>
      <c r="E429" s="520"/>
      <c r="F429" s="520"/>
      <c r="G429" s="520"/>
      <c r="H429" s="520"/>
      <c r="I429" s="520"/>
      <c r="J429" s="520"/>
      <c r="K429" s="520"/>
      <c r="L429" s="520"/>
      <c r="M429" s="520"/>
      <c r="N429" s="520"/>
      <c r="O429" s="520"/>
      <c r="P429" s="520"/>
      <c r="Q429" s="520"/>
      <c r="R429" s="520"/>
      <c r="S429" s="520"/>
      <c r="T429" s="520"/>
      <c r="U429" s="520"/>
      <c r="V429" s="520"/>
      <c r="W429" s="520"/>
      <c r="X429" s="520"/>
      <c r="Y429" s="520"/>
      <c r="Z429" s="520"/>
      <c r="AA429" s="520"/>
      <c r="AB429" s="520"/>
      <c r="AC429" s="520"/>
      <c r="AD429" s="432"/>
      <c r="AE429" s="431"/>
      <c r="AF429" s="433"/>
      <c r="AG429" s="557" t="str">
        <f t="shared" si="181"/>
        <v/>
      </c>
      <c r="AH429" s="558" t="str">
        <f t="shared" si="182"/>
        <v/>
      </c>
      <c r="AI429" s="558" t="str">
        <f t="shared" si="183"/>
        <v/>
      </c>
      <c r="AJ429" s="558" t="str">
        <f t="shared" si="184"/>
        <v/>
      </c>
      <c r="AK429" s="558" t="str">
        <f t="shared" si="185"/>
        <v/>
      </c>
      <c r="AL429" s="558" t="str">
        <f t="shared" si="186"/>
        <v/>
      </c>
      <c r="AM429" s="558" t="str">
        <f t="shared" si="187"/>
        <v/>
      </c>
      <c r="AN429" s="558" t="str">
        <f t="shared" si="188"/>
        <v/>
      </c>
      <c r="AO429" s="557" t="str">
        <f t="shared" si="189"/>
        <v/>
      </c>
      <c r="AP429" s="557" t="str">
        <f t="shared" si="190"/>
        <v/>
      </c>
      <c r="AQ429" s="445"/>
      <c r="AR429" s="559" t="str">
        <f t="shared" si="191"/>
        <v/>
      </c>
      <c r="AS429" s="560" t="str">
        <f t="shared" si="206"/>
        <v/>
      </c>
      <c r="AT429" s="561" t="str">
        <f t="shared" si="192"/>
        <v/>
      </c>
      <c r="AU429" s="561" t="str">
        <f t="shared" si="193"/>
        <v/>
      </c>
      <c r="AV429" s="444"/>
      <c r="AW429" s="558" t="str">
        <f t="shared" si="195"/>
        <v/>
      </c>
      <c r="AX429" s="557" t="str">
        <f t="shared" si="196"/>
        <v/>
      </c>
      <c r="AY429" s="557" t="str">
        <f t="shared" si="197"/>
        <v/>
      </c>
      <c r="AZ429" s="444"/>
      <c r="BA429" s="562" t="str">
        <f t="shared" si="203"/>
        <v/>
      </c>
      <c r="BB429" s="445"/>
      <c r="BC429" s="563" t="str">
        <f t="shared" si="205"/>
        <v/>
      </c>
      <c r="BD429" s="563" t="str">
        <f t="shared" si="205"/>
        <v/>
      </c>
      <c r="BE429" s="563" t="str">
        <f t="shared" si="205"/>
        <v/>
      </c>
      <c r="BF429" s="563" t="str">
        <f t="shared" si="205"/>
        <v/>
      </c>
      <c r="BG429" s="563" t="str">
        <f t="shared" si="205"/>
        <v/>
      </c>
      <c r="BH429" s="563" t="str">
        <f t="shared" si="205"/>
        <v/>
      </c>
      <c r="BI429" s="563" t="str">
        <f t="shared" si="205"/>
        <v/>
      </c>
      <c r="BJ429" s="563" t="str">
        <f t="shared" si="205"/>
        <v/>
      </c>
      <c r="BK429" s="563" t="str">
        <f t="shared" si="205"/>
        <v/>
      </c>
      <c r="BL429" s="563" t="str">
        <f t="shared" si="205"/>
        <v/>
      </c>
      <c r="BM429" s="563" t="str">
        <f t="shared" si="205"/>
        <v/>
      </c>
      <c r="BN429" s="563" t="str">
        <f t="shared" si="198"/>
        <v/>
      </c>
      <c r="BO429" s="563" t="str">
        <f t="shared" si="198"/>
        <v/>
      </c>
      <c r="BP429" s="563" t="str">
        <f t="shared" si="198"/>
        <v/>
      </c>
      <c r="BQ429" s="563" t="str">
        <f t="shared" si="198"/>
        <v/>
      </c>
      <c r="BR429" s="563" t="str">
        <f t="shared" si="199"/>
        <v/>
      </c>
      <c r="BS429" s="563" t="str">
        <f t="shared" si="199"/>
        <v/>
      </c>
      <c r="BT429" s="563" t="str">
        <f t="shared" si="199"/>
        <v/>
      </c>
      <c r="BU429" s="563" t="str">
        <f t="shared" si="199"/>
        <v/>
      </c>
      <c r="BV429" s="563" t="str">
        <f t="shared" si="200"/>
        <v/>
      </c>
      <c r="BW429" s="563" t="str">
        <f t="shared" si="200"/>
        <v/>
      </c>
      <c r="BX429" s="563" t="str">
        <f t="shared" si="200"/>
        <v/>
      </c>
      <c r="BY429" s="563" t="str">
        <f t="shared" si="200"/>
        <v/>
      </c>
      <c r="BZ429" s="563" t="str">
        <f t="shared" si="201"/>
        <v/>
      </c>
      <c r="CA429" s="563" t="str">
        <f t="shared" si="201"/>
        <v/>
      </c>
      <c r="CB429" s="563" t="str">
        <f t="shared" si="201"/>
        <v/>
      </c>
      <c r="CC429" s="563" t="str">
        <f t="shared" si="201"/>
        <v/>
      </c>
      <c r="CD429" s="563" t="str">
        <f t="shared" si="194"/>
        <v/>
      </c>
      <c r="CE429" s="563" t="str">
        <f t="shared" si="194"/>
        <v/>
      </c>
      <c r="CF429" s="563" t="str">
        <f t="shared" si="180"/>
        <v/>
      </c>
      <c r="CG429" s="563" t="str">
        <f t="shared" si="205"/>
        <v/>
      </c>
      <c r="CH429" s="445"/>
      <c r="CI429" s="563" t="str">
        <f t="shared" si="207"/>
        <v/>
      </c>
      <c r="CJ429" s="563" t="str">
        <f t="shared" si="204"/>
        <v/>
      </c>
      <c r="CK429" s="563" t="str">
        <f t="shared" si="204"/>
        <v/>
      </c>
      <c r="CL429" s="563" t="str">
        <f t="shared" si="204"/>
        <v xml:space="preserve">
</v>
      </c>
      <c r="CM429" s="563" t="str">
        <f t="shared" si="204"/>
        <v xml:space="preserve">
</v>
      </c>
      <c r="CN429" s="563" t="str">
        <f t="shared" si="204"/>
        <v xml:space="preserve">
</v>
      </c>
      <c r="CO429" s="445"/>
      <c r="CP429" s="445"/>
      <c r="CQ429" s="445"/>
      <c r="CR429" s="445"/>
      <c r="CS429" s="445"/>
      <c r="CT429" s="445"/>
      <c r="CU429" s="445"/>
      <c r="CV429" s="445"/>
      <c r="CW429" s="445"/>
      <c r="CX429" s="445"/>
      <c r="CY429" s="445"/>
      <c r="CZ429" s="445"/>
      <c r="DA429" s="445"/>
      <c r="DB429" s="445"/>
      <c r="DC429" s="445"/>
      <c r="DD429" s="445"/>
      <c r="DE429" s="445"/>
      <c r="DF429" s="445"/>
      <c r="DG429" s="445"/>
      <c r="DH429" s="445"/>
      <c r="DI429" s="445"/>
      <c r="DJ429" s="445"/>
      <c r="DK429" s="445"/>
      <c r="DL429" s="445"/>
      <c r="DM429" s="445"/>
      <c r="DN429" s="445"/>
      <c r="DO429" s="445"/>
      <c r="DP429" s="445"/>
      <c r="DQ429" s="445"/>
      <c r="DR429" s="445"/>
      <c r="DS429" s="445"/>
      <c r="DT429" s="445"/>
      <c r="DU429" s="445"/>
      <c r="DV429" s="445"/>
      <c r="DW429" s="445"/>
      <c r="DX429" s="445"/>
      <c r="DY429" s="445"/>
      <c r="DZ429" s="445"/>
      <c r="EA429" s="445"/>
      <c r="EB429" s="445"/>
      <c r="EC429" s="445"/>
      <c r="ED429" s="445"/>
      <c r="EE429" s="445"/>
      <c r="EF429" s="445"/>
      <c r="EG429" s="445"/>
      <c r="EH429" s="445"/>
      <c r="EI429" s="445"/>
      <c r="EJ429" s="445"/>
      <c r="EK429" s="445"/>
      <c r="EL429" s="445"/>
      <c r="EM429" s="445"/>
      <c r="EN429" s="445"/>
      <c r="EO429" s="445"/>
      <c r="EP429" s="445"/>
      <c r="EQ429" s="445"/>
      <c r="ER429" s="445"/>
      <c r="ES429" s="445"/>
      <c r="ET429" s="445"/>
      <c r="EU429" s="445"/>
      <c r="EV429" s="445"/>
      <c r="EW429" s="445"/>
      <c r="EX429" s="445"/>
      <c r="EY429" s="445"/>
      <c r="EZ429" s="445"/>
      <c r="FA429" s="445"/>
      <c r="FB429" s="445"/>
    </row>
    <row r="430" spans="1:158" s="434" customFormat="1" ht="55.2" hidden="1" customHeight="1">
      <c r="A430" s="659"/>
      <c r="B430" s="520"/>
      <c r="C430" s="520"/>
      <c r="D430" s="519"/>
      <c r="E430" s="520"/>
      <c r="F430" s="520"/>
      <c r="G430" s="520"/>
      <c r="H430" s="520"/>
      <c r="I430" s="520"/>
      <c r="J430" s="520"/>
      <c r="K430" s="520"/>
      <c r="L430" s="520"/>
      <c r="M430" s="520"/>
      <c r="N430" s="520"/>
      <c r="O430" s="520"/>
      <c r="P430" s="520"/>
      <c r="Q430" s="520"/>
      <c r="R430" s="520"/>
      <c r="S430" s="520"/>
      <c r="T430" s="520"/>
      <c r="U430" s="520"/>
      <c r="V430" s="520"/>
      <c r="W430" s="520"/>
      <c r="X430" s="520"/>
      <c r="Y430" s="520"/>
      <c r="Z430" s="520"/>
      <c r="AA430" s="520"/>
      <c r="AB430" s="520"/>
      <c r="AC430" s="520"/>
      <c r="AD430" s="432"/>
      <c r="AE430" s="431"/>
      <c r="AF430" s="433"/>
      <c r="AG430" s="557" t="str">
        <f t="shared" si="181"/>
        <v/>
      </c>
      <c r="AH430" s="558" t="str">
        <f t="shared" si="182"/>
        <v/>
      </c>
      <c r="AI430" s="558" t="str">
        <f t="shared" si="183"/>
        <v/>
      </c>
      <c r="AJ430" s="558" t="str">
        <f t="shared" si="184"/>
        <v/>
      </c>
      <c r="AK430" s="558" t="str">
        <f t="shared" si="185"/>
        <v/>
      </c>
      <c r="AL430" s="558" t="str">
        <f t="shared" si="186"/>
        <v/>
      </c>
      <c r="AM430" s="558" t="str">
        <f t="shared" si="187"/>
        <v/>
      </c>
      <c r="AN430" s="558" t="str">
        <f t="shared" si="188"/>
        <v/>
      </c>
      <c r="AO430" s="557" t="str">
        <f t="shared" si="189"/>
        <v/>
      </c>
      <c r="AP430" s="557" t="str">
        <f t="shared" si="190"/>
        <v/>
      </c>
      <c r="AQ430" s="445"/>
      <c r="AR430" s="559" t="str">
        <f t="shared" si="191"/>
        <v/>
      </c>
      <c r="AS430" s="560" t="str">
        <f t="shared" si="206"/>
        <v/>
      </c>
      <c r="AT430" s="561" t="str">
        <f t="shared" si="192"/>
        <v/>
      </c>
      <c r="AU430" s="561" t="str">
        <f t="shared" si="193"/>
        <v/>
      </c>
      <c r="AV430" s="444"/>
      <c r="AW430" s="558" t="str">
        <f t="shared" si="195"/>
        <v/>
      </c>
      <c r="AX430" s="557" t="str">
        <f t="shared" si="196"/>
        <v/>
      </c>
      <c r="AY430" s="557" t="str">
        <f t="shared" si="197"/>
        <v/>
      </c>
      <c r="AZ430" s="444"/>
      <c r="BA430" s="562" t="str">
        <f t="shared" si="203"/>
        <v/>
      </c>
      <c r="BB430" s="445"/>
      <c r="BC430" s="563" t="str">
        <f t="shared" si="205"/>
        <v/>
      </c>
      <c r="BD430" s="563" t="str">
        <f t="shared" si="205"/>
        <v/>
      </c>
      <c r="BE430" s="563" t="str">
        <f t="shared" si="205"/>
        <v/>
      </c>
      <c r="BF430" s="563" t="str">
        <f t="shared" si="205"/>
        <v/>
      </c>
      <c r="BG430" s="563" t="str">
        <f t="shared" si="205"/>
        <v/>
      </c>
      <c r="BH430" s="563" t="str">
        <f t="shared" si="205"/>
        <v/>
      </c>
      <c r="BI430" s="563" t="str">
        <f t="shared" si="205"/>
        <v/>
      </c>
      <c r="BJ430" s="563" t="str">
        <f t="shared" si="205"/>
        <v/>
      </c>
      <c r="BK430" s="563" t="str">
        <f t="shared" si="205"/>
        <v/>
      </c>
      <c r="BL430" s="563" t="str">
        <f t="shared" si="205"/>
        <v/>
      </c>
      <c r="BM430" s="563" t="str">
        <f t="shared" si="205"/>
        <v/>
      </c>
      <c r="BN430" s="563" t="str">
        <f t="shared" si="198"/>
        <v/>
      </c>
      <c r="BO430" s="563" t="str">
        <f t="shared" si="198"/>
        <v/>
      </c>
      <c r="BP430" s="563" t="str">
        <f t="shared" si="198"/>
        <v/>
      </c>
      <c r="BQ430" s="563" t="str">
        <f t="shared" si="198"/>
        <v/>
      </c>
      <c r="BR430" s="563" t="str">
        <f t="shared" si="199"/>
        <v/>
      </c>
      <c r="BS430" s="563" t="str">
        <f t="shared" si="199"/>
        <v/>
      </c>
      <c r="BT430" s="563" t="str">
        <f t="shared" si="199"/>
        <v/>
      </c>
      <c r="BU430" s="563" t="str">
        <f t="shared" si="199"/>
        <v/>
      </c>
      <c r="BV430" s="563" t="str">
        <f t="shared" si="200"/>
        <v/>
      </c>
      <c r="BW430" s="563" t="str">
        <f t="shared" si="200"/>
        <v/>
      </c>
      <c r="BX430" s="563" t="str">
        <f t="shared" si="200"/>
        <v/>
      </c>
      <c r="BY430" s="563" t="str">
        <f t="shared" si="200"/>
        <v/>
      </c>
      <c r="BZ430" s="563" t="str">
        <f t="shared" si="201"/>
        <v/>
      </c>
      <c r="CA430" s="563" t="str">
        <f t="shared" si="201"/>
        <v/>
      </c>
      <c r="CB430" s="563" t="str">
        <f t="shared" si="201"/>
        <v/>
      </c>
      <c r="CC430" s="563" t="str">
        <f t="shared" si="201"/>
        <v/>
      </c>
      <c r="CD430" s="563" t="str">
        <f t="shared" si="194"/>
        <v/>
      </c>
      <c r="CE430" s="563" t="str">
        <f t="shared" si="194"/>
        <v/>
      </c>
      <c r="CF430" s="563" t="str">
        <f t="shared" si="180"/>
        <v/>
      </c>
      <c r="CG430" s="563" t="str">
        <f t="shared" si="205"/>
        <v/>
      </c>
      <c r="CH430" s="445"/>
      <c r="CI430" s="563" t="str">
        <f t="shared" si="207"/>
        <v/>
      </c>
      <c r="CJ430" s="563" t="str">
        <f t="shared" si="204"/>
        <v/>
      </c>
      <c r="CK430" s="563" t="str">
        <f t="shared" si="204"/>
        <v/>
      </c>
      <c r="CL430" s="563" t="str">
        <f t="shared" si="204"/>
        <v xml:space="preserve">
</v>
      </c>
      <c r="CM430" s="563" t="str">
        <f t="shared" si="204"/>
        <v xml:space="preserve">
</v>
      </c>
      <c r="CN430" s="563" t="str">
        <f t="shared" si="204"/>
        <v xml:space="preserve">
</v>
      </c>
      <c r="CO430" s="445"/>
      <c r="CP430" s="445"/>
      <c r="CQ430" s="445"/>
      <c r="CR430" s="445"/>
      <c r="CS430" s="445"/>
      <c r="CT430" s="445"/>
      <c r="CU430" s="445"/>
      <c r="CV430" s="445"/>
      <c r="CW430" s="445"/>
      <c r="CX430" s="445"/>
      <c r="CY430" s="445"/>
      <c r="CZ430" s="445"/>
      <c r="DA430" s="445"/>
      <c r="DB430" s="445"/>
      <c r="DC430" s="445"/>
      <c r="DD430" s="445"/>
      <c r="DE430" s="445"/>
      <c r="DF430" s="445"/>
      <c r="DG430" s="445"/>
      <c r="DH430" s="445"/>
      <c r="DI430" s="445"/>
      <c r="DJ430" s="445"/>
      <c r="DK430" s="445"/>
      <c r="DL430" s="445"/>
      <c r="DM430" s="445"/>
      <c r="DN430" s="445"/>
      <c r="DO430" s="445"/>
      <c r="DP430" s="445"/>
      <c r="DQ430" s="445"/>
      <c r="DR430" s="445"/>
      <c r="DS430" s="445"/>
      <c r="DT430" s="445"/>
      <c r="DU430" s="445"/>
      <c r="DV430" s="445"/>
      <c r="DW430" s="445"/>
      <c r="DX430" s="445"/>
      <c r="DY430" s="445"/>
      <c r="DZ430" s="445"/>
      <c r="EA430" s="445"/>
      <c r="EB430" s="445"/>
      <c r="EC430" s="445"/>
      <c r="ED430" s="445"/>
      <c r="EE430" s="445"/>
      <c r="EF430" s="445"/>
      <c r="EG430" s="445"/>
      <c r="EH430" s="445"/>
      <c r="EI430" s="445"/>
      <c r="EJ430" s="445"/>
      <c r="EK430" s="445"/>
      <c r="EL430" s="445"/>
      <c r="EM430" s="445"/>
      <c r="EN430" s="445"/>
      <c r="EO430" s="445"/>
      <c r="EP430" s="445"/>
      <c r="EQ430" s="445"/>
      <c r="ER430" s="445"/>
      <c r="ES430" s="445"/>
      <c r="ET430" s="445"/>
      <c r="EU430" s="445"/>
      <c r="EV430" s="445"/>
      <c r="EW430" s="445"/>
      <c r="EX430" s="445"/>
      <c r="EY430" s="445"/>
      <c r="EZ430" s="445"/>
      <c r="FA430" s="445"/>
      <c r="FB430" s="445"/>
    </row>
    <row r="431" spans="1:158" s="463" customFormat="1" ht="55.2" hidden="1" customHeight="1">
      <c r="A431" s="659"/>
      <c r="B431" s="520"/>
      <c r="C431" s="520"/>
      <c r="D431" s="519"/>
      <c r="E431" s="520"/>
      <c r="F431" s="520"/>
      <c r="G431" s="520"/>
      <c r="H431" s="520"/>
      <c r="I431" s="520"/>
      <c r="J431" s="520"/>
      <c r="K431" s="520"/>
      <c r="L431" s="520"/>
      <c r="M431" s="520"/>
      <c r="N431" s="520"/>
      <c r="O431" s="520"/>
      <c r="P431" s="520"/>
      <c r="Q431" s="520"/>
      <c r="R431" s="520"/>
      <c r="S431" s="520"/>
      <c r="T431" s="520"/>
      <c r="U431" s="520"/>
      <c r="V431" s="520"/>
      <c r="W431" s="520"/>
      <c r="X431" s="520"/>
      <c r="Y431" s="520"/>
      <c r="Z431" s="520"/>
      <c r="AA431" s="520"/>
      <c r="AB431" s="520"/>
      <c r="AC431" s="520"/>
      <c r="AD431" s="432"/>
      <c r="AE431" s="431"/>
      <c r="AF431" s="433"/>
      <c r="AG431" s="557" t="str">
        <f t="shared" si="181"/>
        <v/>
      </c>
      <c r="AH431" s="558" t="str">
        <f t="shared" si="182"/>
        <v/>
      </c>
      <c r="AI431" s="558" t="str">
        <f t="shared" si="183"/>
        <v/>
      </c>
      <c r="AJ431" s="558" t="str">
        <f t="shared" si="184"/>
        <v/>
      </c>
      <c r="AK431" s="558" t="str">
        <f t="shared" si="185"/>
        <v/>
      </c>
      <c r="AL431" s="558" t="str">
        <f t="shared" si="186"/>
        <v/>
      </c>
      <c r="AM431" s="558" t="str">
        <f t="shared" si="187"/>
        <v/>
      </c>
      <c r="AN431" s="558" t="str">
        <f t="shared" si="188"/>
        <v/>
      </c>
      <c r="AO431" s="557" t="str">
        <f t="shared" si="189"/>
        <v/>
      </c>
      <c r="AP431" s="557" t="str">
        <f t="shared" si="190"/>
        <v/>
      </c>
      <c r="AQ431" s="445"/>
      <c r="AR431" s="559" t="str">
        <f t="shared" si="191"/>
        <v/>
      </c>
      <c r="AS431" s="560" t="str">
        <f t="shared" si="206"/>
        <v/>
      </c>
      <c r="AT431" s="561" t="str">
        <f t="shared" si="192"/>
        <v/>
      </c>
      <c r="AU431" s="561" t="str">
        <f t="shared" si="193"/>
        <v/>
      </c>
      <c r="AV431" s="444"/>
      <c r="AW431" s="558" t="str">
        <f t="shared" si="195"/>
        <v/>
      </c>
      <c r="AX431" s="557" t="str">
        <f t="shared" si="196"/>
        <v/>
      </c>
      <c r="AY431" s="557" t="str">
        <f t="shared" si="197"/>
        <v/>
      </c>
      <c r="AZ431" s="444"/>
      <c r="BA431" s="562" t="str">
        <f t="shared" si="203"/>
        <v/>
      </c>
      <c r="BB431" s="445"/>
      <c r="BC431" s="563" t="str">
        <f t="shared" si="205"/>
        <v/>
      </c>
      <c r="BD431" s="563" t="str">
        <f t="shared" si="205"/>
        <v/>
      </c>
      <c r="BE431" s="563" t="str">
        <f t="shared" si="205"/>
        <v/>
      </c>
      <c r="BF431" s="563" t="str">
        <f t="shared" si="205"/>
        <v/>
      </c>
      <c r="BG431" s="563" t="str">
        <f t="shared" si="205"/>
        <v/>
      </c>
      <c r="BH431" s="563" t="str">
        <f t="shared" si="205"/>
        <v/>
      </c>
      <c r="BI431" s="563" t="str">
        <f t="shared" si="205"/>
        <v/>
      </c>
      <c r="BJ431" s="563" t="str">
        <f t="shared" si="205"/>
        <v/>
      </c>
      <c r="BK431" s="563" t="str">
        <f t="shared" si="205"/>
        <v/>
      </c>
      <c r="BL431" s="563" t="str">
        <f t="shared" si="205"/>
        <v/>
      </c>
      <c r="BM431" s="563" t="str">
        <f t="shared" si="205"/>
        <v/>
      </c>
      <c r="BN431" s="563" t="str">
        <f t="shared" si="198"/>
        <v/>
      </c>
      <c r="BO431" s="563" t="str">
        <f t="shared" si="198"/>
        <v/>
      </c>
      <c r="BP431" s="563" t="str">
        <f t="shared" si="198"/>
        <v/>
      </c>
      <c r="BQ431" s="563" t="str">
        <f t="shared" si="198"/>
        <v/>
      </c>
      <c r="BR431" s="563" t="str">
        <f t="shared" si="199"/>
        <v/>
      </c>
      <c r="BS431" s="563" t="str">
        <f t="shared" si="199"/>
        <v/>
      </c>
      <c r="BT431" s="563" t="str">
        <f t="shared" si="199"/>
        <v/>
      </c>
      <c r="BU431" s="563" t="str">
        <f t="shared" si="199"/>
        <v/>
      </c>
      <c r="BV431" s="563" t="str">
        <f t="shared" si="200"/>
        <v/>
      </c>
      <c r="BW431" s="563" t="str">
        <f t="shared" si="200"/>
        <v/>
      </c>
      <c r="BX431" s="563" t="str">
        <f t="shared" si="200"/>
        <v/>
      </c>
      <c r="BY431" s="563" t="str">
        <f t="shared" si="200"/>
        <v/>
      </c>
      <c r="BZ431" s="563" t="str">
        <f t="shared" si="201"/>
        <v/>
      </c>
      <c r="CA431" s="563" t="str">
        <f t="shared" si="201"/>
        <v/>
      </c>
      <c r="CB431" s="563" t="str">
        <f t="shared" si="201"/>
        <v/>
      </c>
      <c r="CC431" s="563" t="str">
        <f t="shared" si="201"/>
        <v/>
      </c>
      <c r="CD431" s="563" t="str">
        <f t="shared" si="194"/>
        <v/>
      </c>
      <c r="CE431" s="563" t="str">
        <f t="shared" si="194"/>
        <v/>
      </c>
      <c r="CF431" s="563" t="str">
        <f t="shared" si="180"/>
        <v/>
      </c>
      <c r="CG431" s="563" t="str">
        <f t="shared" si="205"/>
        <v/>
      </c>
      <c r="CH431" s="445"/>
      <c r="CI431" s="563" t="str">
        <f t="shared" si="207"/>
        <v/>
      </c>
      <c r="CJ431" s="563" t="str">
        <f t="shared" si="204"/>
        <v/>
      </c>
      <c r="CK431" s="563" t="str">
        <f t="shared" si="204"/>
        <v/>
      </c>
      <c r="CL431" s="563" t="str">
        <f t="shared" si="204"/>
        <v xml:space="preserve">
</v>
      </c>
      <c r="CM431" s="563" t="str">
        <f t="shared" si="204"/>
        <v xml:space="preserve">
</v>
      </c>
      <c r="CN431" s="563" t="str">
        <f t="shared" si="204"/>
        <v xml:space="preserve">
</v>
      </c>
      <c r="CO431" s="444"/>
      <c r="CP431" s="444"/>
      <c r="CQ431" s="444"/>
      <c r="CR431" s="444"/>
      <c r="CS431" s="444"/>
      <c r="CT431" s="444"/>
      <c r="CU431" s="444"/>
      <c r="CV431" s="444"/>
      <c r="CW431" s="444"/>
      <c r="CX431" s="444"/>
      <c r="CY431" s="444"/>
      <c r="CZ431" s="444"/>
      <c r="DA431" s="444"/>
      <c r="DB431" s="444"/>
      <c r="DC431" s="444"/>
      <c r="DD431" s="444"/>
      <c r="DE431" s="444"/>
      <c r="DF431" s="444"/>
      <c r="DG431" s="444"/>
      <c r="DH431" s="444"/>
      <c r="DI431" s="444"/>
      <c r="DJ431" s="444"/>
      <c r="DK431" s="444"/>
      <c r="DL431" s="444"/>
      <c r="DM431" s="444"/>
      <c r="DN431" s="444"/>
      <c r="DO431" s="444"/>
      <c r="DP431" s="444"/>
      <c r="DQ431" s="444"/>
      <c r="DR431" s="444"/>
      <c r="DS431" s="444"/>
      <c r="DT431" s="444"/>
      <c r="DU431" s="444"/>
      <c r="DV431" s="444"/>
      <c r="DW431" s="444"/>
      <c r="DX431" s="444"/>
      <c r="DY431" s="444"/>
      <c r="DZ431" s="444"/>
      <c r="EA431" s="444"/>
      <c r="EB431" s="444"/>
      <c r="EC431" s="444"/>
      <c r="ED431" s="444"/>
      <c r="EE431" s="444"/>
      <c r="EF431" s="444"/>
      <c r="EG431" s="444"/>
      <c r="EH431" s="444"/>
      <c r="EI431" s="444"/>
      <c r="EJ431" s="444"/>
      <c r="EK431" s="444"/>
      <c r="EL431" s="444"/>
      <c r="EM431" s="444"/>
      <c r="EN431" s="444"/>
      <c r="EO431" s="444"/>
      <c r="EP431" s="444"/>
      <c r="EQ431" s="444"/>
      <c r="ER431" s="444"/>
      <c r="ES431" s="444"/>
      <c r="ET431" s="444"/>
      <c r="EU431" s="444"/>
      <c r="EV431" s="444"/>
      <c r="EW431" s="444"/>
      <c r="EX431" s="444"/>
      <c r="EY431" s="444"/>
      <c r="EZ431" s="444"/>
      <c r="FA431" s="444"/>
      <c r="FB431" s="444"/>
    </row>
    <row r="432" spans="1:158" s="463" customFormat="1" ht="55.2" hidden="1" customHeight="1">
      <c r="A432" s="659"/>
      <c r="B432" s="520"/>
      <c r="C432" s="520"/>
      <c r="D432" s="519"/>
      <c r="E432" s="520"/>
      <c r="F432" s="520"/>
      <c r="G432" s="520"/>
      <c r="H432" s="520"/>
      <c r="I432" s="520"/>
      <c r="J432" s="520"/>
      <c r="K432" s="520"/>
      <c r="L432" s="520"/>
      <c r="M432" s="520"/>
      <c r="N432" s="520"/>
      <c r="O432" s="520"/>
      <c r="P432" s="520"/>
      <c r="Q432" s="520"/>
      <c r="R432" s="520"/>
      <c r="S432" s="520"/>
      <c r="T432" s="520"/>
      <c r="U432" s="520"/>
      <c r="V432" s="520"/>
      <c r="W432" s="520"/>
      <c r="X432" s="520"/>
      <c r="Y432" s="520"/>
      <c r="Z432" s="520"/>
      <c r="AA432" s="520"/>
      <c r="AB432" s="520"/>
      <c r="AC432" s="520"/>
      <c r="AD432" s="432"/>
      <c r="AE432" s="431"/>
      <c r="AF432" s="433"/>
      <c r="AG432" s="557" t="str">
        <f t="shared" si="181"/>
        <v/>
      </c>
      <c r="AH432" s="558" t="str">
        <f t="shared" si="182"/>
        <v/>
      </c>
      <c r="AI432" s="558" t="str">
        <f t="shared" si="183"/>
        <v/>
      </c>
      <c r="AJ432" s="558" t="str">
        <f t="shared" si="184"/>
        <v/>
      </c>
      <c r="AK432" s="558" t="str">
        <f t="shared" si="185"/>
        <v/>
      </c>
      <c r="AL432" s="558" t="str">
        <f t="shared" si="186"/>
        <v/>
      </c>
      <c r="AM432" s="558" t="str">
        <f t="shared" si="187"/>
        <v/>
      </c>
      <c r="AN432" s="558" t="str">
        <f t="shared" si="188"/>
        <v/>
      </c>
      <c r="AO432" s="557" t="str">
        <f t="shared" si="189"/>
        <v/>
      </c>
      <c r="AP432" s="557" t="str">
        <f t="shared" si="190"/>
        <v/>
      </c>
      <c r="AQ432" s="445"/>
      <c r="AR432" s="559" t="str">
        <f t="shared" si="191"/>
        <v/>
      </c>
      <c r="AS432" s="560" t="str">
        <f t="shared" si="206"/>
        <v/>
      </c>
      <c r="AT432" s="561" t="str">
        <f t="shared" si="192"/>
        <v/>
      </c>
      <c r="AU432" s="561" t="str">
        <f t="shared" si="193"/>
        <v/>
      </c>
      <c r="AV432" s="444"/>
      <c r="AW432" s="558" t="str">
        <f t="shared" si="195"/>
        <v/>
      </c>
      <c r="AX432" s="557" t="str">
        <f t="shared" si="196"/>
        <v/>
      </c>
      <c r="AY432" s="557" t="str">
        <f t="shared" si="197"/>
        <v/>
      </c>
      <c r="AZ432" s="444"/>
      <c r="BA432" s="562" t="str">
        <f t="shared" si="203"/>
        <v/>
      </c>
      <c r="BB432" s="445"/>
      <c r="BC432" s="563" t="str">
        <f t="shared" si="205"/>
        <v/>
      </c>
      <c r="BD432" s="563" t="str">
        <f t="shared" si="205"/>
        <v/>
      </c>
      <c r="BE432" s="563" t="str">
        <f t="shared" si="205"/>
        <v/>
      </c>
      <c r="BF432" s="563" t="str">
        <f t="shared" si="205"/>
        <v/>
      </c>
      <c r="BG432" s="563" t="str">
        <f t="shared" si="205"/>
        <v/>
      </c>
      <c r="BH432" s="563" t="str">
        <f t="shared" si="205"/>
        <v/>
      </c>
      <c r="BI432" s="563" t="str">
        <f t="shared" si="205"/>
        <v/>
      </c>
      <c r="BJ432" s="563" t="str">
        <f t="shared" si="205"/>
        <v/>
      </c>
      <c r="BK432" s="563" t="str">
        <f t="shared" si="205"/>
        <v/>
      </c>
      <c r="BL432" s="563" t="str">
        <f t="shared" si="205"/>
        <v/>
      </c>
      <c r="BM432" s="563" t="str">
        <f t="shared" si="205"/>
        <v/>
      </c>
      <c r="BN432" s="563" t="str">
        <f t="shared" si="198"/>
        <v/>
      </c>
      <c r="BO432" s="563" t="str">
        <f t="shared" si="198"/>
        <v/>
      </c>
      <c r="BP432" s="563" t="str">
        <f t="shared" si="198"/>
        <v/>
      </c>
      <c r="BQ432" s="563" t="str">
        <f t="shared" si="198"/>
        <v/>
      </c>
      <c r="BR432" s="563" t="str">
        <f t="shared" si="199"/>
        <v/>
      </c>
      <c r="BS432" s="563" t="str">
        <f t="shared" si="199"/>
        <v/>
      </c>
      <c r="BT432" s="563" t="str">
        <f t="shared" si="199"/>
        <v/>
      </c>
      <c r="BU432" s="563" t="str">
        <f t="shared" si="199"/>
        <v/>
      </c>
      <c r="BV432" s="563" t="str">
        <f t="shared" si="200"/>
        <v/>
      </c>
      <c r="BW432" s="563" t="str">
        <f t="shared" si="200"/>
        <v/>
      </c>
      <c r="BX432" s="563" t="str">
        <f t="shared" si="200"/>
        <v/>
      </c>
      <c r="BY432" s="563" t="str">
        <f t="shared" si="200"/>
        <v/>
      </c>
      <c r="BZ432" s="563" t="str">
        <f t="shared" si="201"/>
        <v/>
      </c>
      <c r="CA432" s="563" t="str">
        <f t="shared" si="201"/>
        <v/>
      </c>
      <c r="CB432" s="563" t="str">
        <f t="shared" si="201"/>
        <v/>
      </c>
      <c r="CC432" s="563" t="str">
        <f t="shared" si="201"/>
        <v/>
      </c>
      <c r="CD432" s="563" t="str">
        <f t="shared" si="194"/>
        <v/>
      </c>
      <c r="CE432" s="563" t="str">
        <f t="shared" si="194"/>
        <v/>
      </c>
      <c r="CF432" s="563" t="str">
        <f t="shared" si="180"/>
        <v/>
      </c>
      <c r="CG432" s="563" t="str">
        <f t="shared" si="205"/>
        <v/>
      </c>
      <c r="CH432" s="445"/>
      <c r="CI432" s="563" t="str">
        <f t="shared" si="207"/>
        <v/>
      </c>
      <c r="CJ432" s="563" t="str">
        <f t="shared" si="204"/>
        <v/>
      </c>
      <c r="CK432" s="563" t="str">
        <f t="shared" si="204"/>
        <v/>
      </c>
      <c r="CL432" s="563" t="str">
        <f t="shared" si="204"/>
        <v xml:space="preserve">
</v>
      </c>
      <c r="CM432" s="563" t="str">
        <f t="shared" si="204"/>
        <v xml:space="preserve">
</v>
      </c>
      <c r="CN432" s="563" t="str">
        <f t="shared" si="204"/>
        <v xml:space="preserve">
</v>
      </c>
      <c r="CO432" s="444"/>
      <c r="CP432" s="444"/>
      <c r="CQ432" s="444"/>
      <c r="CR432" s="444"/>
      <c r="CS432" s="444"/>
      <c r="CT432" s="444"/>
      <c r="CU432" s="444"/>
      <c r="CV432" s="444"/>
      <c r="CW432" s="444"/>
      <c r="CX432" s="444"/>
      <c r="CY432" s="444"/>
      <c r="CZ432" s="444"/>
      <c r="DA432" s="444"/>
      <c r="DB432" s="444"/>
      <c r="DC432" s="444"/>
      <c r="DD432" s="444"/>
      <c r="DE432" s="444"/>
      <c r="DF432" s="444"/>
      <c r="DG432" s="444"/>
      <c r="DH432" s="444"/>
      <c r="DI432" s="444"/>
      <c r="DJ432" s="444"/>
      <c r="DK432" s="444"/>
      <c r="DL432" s="444"/>
      <c r="DM432" s="444"/>
      <c r="DN432" s="444"/>
      <c r="DO432" s="444"/>
      <c r="DP432" s="444"/>
      <c r="DQ432" s="444"/>
      <c r="DR432" s="444"/>
      <c r="DS432" s="444"/>
      <c r="DT432" s="444"/>
      <c r="DU432" s="444"/>
      <c r="DV432" s="444"/>
      <c r="DW432" s="444"/>
      <c r="DX432" s="444"/>
      <c r="DY432" s="444"/>
      <c r="DZ432" s="444"/>
      <c r="EA432" s="444"/>
      <c r="EB432" s="444"/>
      <c r="EC432" s="444"/>
      <c r="ED432" s="444"/>
      <c r="EE432" s="444"/>
      <c r="EF432" s="444"/>
      <c r="EG432" s="444"/>
      <c r="EH432" s="444"/>
      <c r="EI432" s="444"/>
      <c r="EJ432" s="444"/>
      <c r="EK432" s="444"/>
      <c r="EL432" s="444"/>
      <c r="EM432" s="444"/>
      <c r="EN432" s="444"/>
      <c r="EO432" s="444"/>
      <c r="EP432" s="444"/>
      <c r="EQ432" s="444"/>
      <c r="ER432" s="444"/>
      <c r="ES432" s="444"/>
      <c r="ET432" s="444"/>
      <c r="EU432" s="444"/>
      <c r="EV432" s="444"/>
      <c r="EW432" s="444"/>
      <c r="EX432" s="444"/>
      <c r="EY432" s="444"/>
      <c r="EZ432" s="444"/>
      <c r="FA432" s="444"/>
      <c r="FB432" s="444"/>
    </row>
    <row r="433" spans="1:158" s="434" customFormat="1" ht="55.2" hidden="1" customHeight="1">
      <c r="A433" s="659"/>
      <c r="B433" s="520"/>
      <c r="C433" s="520"/>
      <c r="D433" s="519"/>
      <c r="E433" s="520"/>
      <c r="F433" s="520"/>
      <c r="G433" s="520"/>
      <c r="H433" s="520"/>
      <c r="I433" s="520"/>
      <c r="J433" s="520"/>
      <c r="K433" s="520"/>
      <c r="L433" s="520"/>
      <c r="M433" s="520"/>
      <c r="N433" s="520"/>
      <c r="O433" s="520"/>
      <c r="P433" s="520"/>
      <c r="Q433" s="520"/>
      <c r="R433" s="520"/>
      <c r="S433" s="520"/>
      <c r="T433" s="520"/>
      <c r="U433" s="520"/>
      <c r="V433" s="520"/>
      <c r="W433" s="520"/>
      <c r="X433" s="520"/>
      <c r="Y433" s="520"/>
      <c r="Z433" s="520"/>
      <c r="AA433" s="520"/>
      <c r="AB433" s="520"/>
      <c r="AC433" s="520"/>
      <c r="AD433" s="432"/>
      <c r="AE433" s="431"/>
      <c r="AF433" s="433"/>
      <c r="AG433" s="557" t="str">
        <f t="shared" si="181"/>
        <v/>
      </c>
      <c r="AH433" s="558" t="str">
        <f t="shared" si="182"/>
        <v/>
      </c>
      <c r="AI433" s="558" t="str">
        <f t="shared" si="183"/>
        <v/>
      </c>
      <c r="AJ433" s="558" t="str">
        <f t="shared" si="184"/>
        <v/>
      </c>
      <c r="AK433" s="558" t="str">
        <f t="shared" si="185"/>
        <v/>
      </c>
      <c r="AL433" s="558" t="str">
        <f t="shared" si="186"/>
        <v/>
      </c>
      <c r="AM433" s="558" t="str">
        <f t="shared" si="187"/>
        <v/>
      </c>
      <c r="AN433" s="558" t="str">
        <f t="shared" si="188"/>
        <v/>
      </c>
      <c r="AO433" s="557" t="str">
        <f t="shared" si="189"/>
        <v/>
      </c>
      <c r="AP433" s="557" t="str">
        <f t="shared" si="190"/>
        <v/>
      </c>
      <c r="AQ433" s="445"/>
      <c r="AR433" s="559" t="str">
        <f t="shared" si="191"/>
        <v/>
      </c>
      <c r="AS433" s="560" t="str">
        <f t="shared" si="206"/>
        <v/>
      </c>
      <c r="AT433" s="561" t="str">
        <f t="shared" si="192"/>
        <v/>
      </c>
      <c r="AU433" s="561" t="str">
        <f t="shared" si="193"/>
        <v/>
      </c>
      <c r="AV433" s="444"/>
      <c r="AW433" s="558" t="str">
        <f t="shared" si="195"/>
        <v/>
      </c>
      <c r="AX433" s="557" t="str">
        <f t="shared" si="196"/>
        <v/>
      </c>
      <c r="AY433" s="557" t="str">
        <f t="shared" si="197"/>
        <v/>
      </c>
      <c r="AZ433" s="444"/>
      <c r="BA433" s="562" t="str">
        <f t="shared" si="203"/>
        <v/>
      </c>
      <c r="BB433" s="445"/>
      <c r="BC433" s="563" t="str">
        <f t="shared" ref="BC433:CG449" si="208">IF(BC$10=$BA433,IF($AB433="","","Complaint: "&amp;$AB433)&amp;CHAR(10)&amp;IF($AC433="","","Action Taken: "&amp;$AC433),"")</f>
        <v/>
      </c>
      <c r="BD433" s="563" t="str">
        <f t="shared" si="208"/>
        <v/>
      </c>
      <c r="BE433" s="563" t="str">
        <f t="shared" si="208"/>
        <v/>
      </c>
      <c r="BF433" s="563" t="str">
        <f t="shared" si="208"/>
        <v/>
      </c>
      <c r="BG433" s="563" t="str">
        <f t="shared" si="208"/>
        <v/>
      </c>
      <c r="BH433" s="563" t="str">
        <f t="shared" si="208"/>
        <v/>
      </c>
      <c r="BI433" s="563" t="str">
        <f t="shared" si="208"/>
        <v/>
      </c>
      <c r="BJ433" s="563" t="str">
        <f t="shared" si="208"/>
        <v/>
      </c>
      <c r="BK433" s="563" t="str">
        <f t="shared" si="208"/>
        <v/>
      </c>
      <c r="BL433" s="563" t="str">
        <f t="shared" si="208"/>
        <v/>
      </c>
      <c r="BM433" s="563" t="str">
        <f t="shared" si="208"/>
        <v/>
      </c>
      <c r="BN433" s="563" t="str">
        <f t="shared" si="198"/>
        <v/>
      </c>
      <c r="BO433" s="563" t="str">
        <f t="shared" si="198"/>
        <v/>
      </c>
      <c r="BP433" s="563" t="str">
        <f t="shared" si="198"/>
        <v/>
      </c>
      <c r="BQ433" s="563" t="str">
        <f t="shared" si="198"/>
        <v/>
      </c>
      <c r="BR433" s="563" t="str">
        <f t="shared" si="199"/>
        <v/>
      </c>
      <c r="BS433" s="563" t="str">
        <f t="shared" si="199"/>
        <v/>
      </c>
      <c r="BT433" s="563" t="str">
        <f t="shared" si="199"/>
        <v/>
      </c>
      <c r="BU433" s="563" t="str">
        <f t="shared" si="199"/>
        <v/>
      </c>
      <c r="BV433" s="563" t="str">
        <f t="shared" si="200"/>
        <v/>
      </c>
      <c r="BW433" s="563" t="str">
        <f t="shared" si="200"/>
        <v/>
      </c>
      <c r="BX433" s="563" t="str">
        <f t="shared" si="200"/>
        <v/>
      </c>
      <c r="BY433" s="563" t="str">
        <f t="shared" si="200"/>
        <v/>
      </c>
      <c r="BZ433" s="563" t="str">
        <f t="shared" si="201"/>
        <v/>
      </c>
      <c r="CA433" s="563" t="str">
        <f t="shared" si="201"/>
        <v/>
      </c>
      <c r="CB433" s="563" t="str">
        <f t="shared" si="201"/>
        <v/>
      </c>
      <c r="CC433" s="563" t="str">
        <f t="shared" si="201"/>
        <v/>
      </c>
      <c r="CD433" s="563" t="str">
        <f t="shared" si="194"/>
        <v/>
      </c>
      <c r="CE433" s="563" t="str">
        <f t="shared" si="194"/>
        <v/>
      </c>
      <c r="CF433" s="563" t="str">
        <f t="shared" si="180"/>
        <v/>
      </c>
      <c r="CG433" s="563" t="str">
        <f t="shared" si="208"/>
        <v/>
      </c>
      <c r="CH433" s="445"/>
      <c r="CI433" s="563" t="str">
        <f t="shared" si="207"/>
        <v/>
      </c>
      <c r="CJ433" s="563" t="str">
        <f t="shared" si="204"/>
        <v/>
      </c>
      <c r="CK433" s="563" t="str">
        <f t="shared" si="204"/>
        <v/>
      </c>
      <c r="CL433" s="563" t="str">
        <f t="shared" si="204"/>
        <v xml:space="preserve">
</v>
      </c>
      <c r="CM433" s="563" t="str">
        <f t="shared" si="204"/>
        <v xml:space="preserve">
</v>
      </c>
      <c r="CN433" s="563" t="str">
        <f t="shared" si="204"/>
        <v xml:space="preserve">
</v>
      </c>
      <c r="CO433" s="445"/>
      <c r="CP433" s="445"/>
      <c r="CQ433" s="445"/>
      <c r="CR433" s="445"/>
      <c r="CS433" s="445"/>
      <c r="CT433" s="445"/>
      <c r="CU433" s="445"/>
      <c r="CV433" s="445"/>
      <c r="CW433" s="445"/>
      <c r="CX433" s="445"/>
      <c r="CY433" s="445"/>
      <c r="CZ433" s="445"/>
      <c r="DA433" s="445"/>
      <c r="DB433" s="445"/>
      <c r="DC433" s="445"/>
      <c r="DD433" s="445"/>
      <c r="DE433" s="445"/>
      <c r="DF433" s="445"/>
      <c r="DG433" s="445"/>
      <c r="DH433" s="445"/>
      <c r="DI433" s="445"/>
      <c r="DJ433" s="445"/>
      <c r="DK433" s="445"/>
      <c r="DL433" s="445"/>
      <c r="DM433" s="445"/>
      <c r="DN433" s="445"/>
      <c r="DO433" s="445"/>
      <c r="DP433" s="445"/>
      <c r="DQ433" s="445"/>
      <c r="DR433" s="445"/>
      <c r="DS433" s="445"/>
      <c r="DT433" s="445"/>
      <c r="DU433" s="445"/>
      <c r="DV433" s="445"/>
      <c r="DW433" s="445"/>
      <c r="DX433" s="445"/>
      <c r="DY433" s="445"/>
      <c r="DZ433" s="445"/>
      <c r="EA433" s="445"/>
      <c r="EB433" s="445"/>
      <c r="EC433" s="445"/>
      <c r="ED433" s="445"/>
      <c r="EE433" s="445"/>
      <c r="EF433" s="445"/>
      <c r="EG433" s="445"/>
      <c r="EH433" s="445"/>
      <c r="EI433" s="445"/>
      <c r="EJ433" s="445"/>
      <c r="EK433" s="445"/>
      <c r="EL433" s="445"/>
      <c r="EM433" s="445"/>
      <c r="EN433" s="445"/>
      <c r="EO433" s="445"/>
      <c r="EP433" s="445"/>
      <c r="EQ433" s="445"/>
      <c r="ER433" s="445"/>
      <c r="ES433" s="445"/>
      <c r="ET433" s="445"/>
      <c r="EU433" s="445"/>
      <c r="EV433" s="445"/>
      <c r="EW433" s="445"/>
      <c r="EX433" s="445"/>
      <c r="EY433" s="445"/>
      <c r="EZ433" s="445"/>
      <c r="FA433" s="445"/>
      <c r="FB433" s="445"/>
    </row>
    <row r="434" spans="1:158" s="434" customFormat="1" ht="55.2" hidden="1" customHeight="1">
      <c r="A434" s="659"/>
      <c r="B434" s="520"/>
      <c r="C434" s="520"/>
      <c r="D434" s="519"/>
      <c r="E434" s="520"/>
      <c r="F434" s="520"/>
      <c r="G434" s="520"/>
      <c r="H434" s="520"/>
      <c r="I434" s="520"/>
      <c r="J434" s="520"/>
      <c r="K434" s="520"/>
      <c r="L434" s="520"/>
      <c r="M434" s="520"/>
      <c r="N434" s="520"/>
      <c r="O434" s="520"/>
      <c r="P434" s="520"/>
      <c r="Q434" s="520"/>
      <c r="R434" s="520"/>
      <c r="S434" s="520"/>
      <c r="T434" s="520"/>
      <c r="U434" s="520"/>
      <c r="V434" s="520"/>
      <c r="W434" s="520"/>
      <c r="X434" s="520"/>
      <c r="Y434" s="520"/>
      <c r="Z434" s="520"/>
      <c r="AA434" s="520"/>
      <c r="AB434" s="520"/>
      <c r="AC434" s="520"/>
      <c r="AD434" s="432"/>
      <c r="AE434" s="431"/>
      <c r="AF434" s="433"/>
      <c r="AG434" s="557" t="str">
        <f t="shared" si="181"/>
        <v/>
      </c>
      <c r="AH434" s="558" t="str">
        <f t="shared" si="182"/>
        <v/>
      </c>
      <c r="AI434" s="558" t="str">
        <f t="shared" si="183"/>
        <v/>
      </c>
      <c r="AJ434" s="558" t="str">
        <f t="shared" si="184"/>
        <v/>
      </c>
      <c r="AK434" s="558" t="str">
        <f t="shared" si="185"/>
        <v/>
      </c>
      <c r="AL434" s="558" t="str">
        <f t="shared" si="186"/>
        <v/>
      </c>
      <c r="AM434" s="558" t="str">
        <f t="shared" si="187"/>
        <v/>
      </c>
      <c r="AN434" s="558" t="str">
        <f t="shared" si="188"/>
        <v/>
      </c>
      <c r="AO434" s="557" t="str">
        <f t="shared" si="189"/>
        <v/>
      </c>
      <c r="AP434" s="557" t="str">
        <f t="shared" si="190"/>
        <v/>
      </c>
      <c r="AQ434" s="445"/>
      <c r="AR434" s="559" t="str">
        <f t="shared" si="191"/>
        <v/>
      </c>
      <c r="AS434" s="560" t="str">
        <f t="shared" si="206"/>
        <v/>
      </c>
      <c r="AT434" s="561" t="str">
        <f t="shared" si="192"/>
        <v/>
      </c>
      <c r="AU434" s="561" t="str">
        <f t="shared" si="193"/>
        <v/>
      </c>
      <c r="AV434" s="444"/>
      <c r="AW434" s="558" t="str">
        <f t="shared" si="195"/>
        <v/>
      </c>
      <c r="AX434" s="557" t="str">
        <f t="shared" si="196"/>
        <v/>
      </c>
      <c r="AY434" s="557" t="str">
        <f t="shared" si="197"/>
        <v/>
      </c>
      <c r="AZ434" s="444"/>
      <c r="BA434" s="562" t="str">
        <f t="shared" si="203"/>
        <v/>
      </c>
      <c r="BB434" s="445"/>
      <c r="BC434" s="563" t="str">
        <f t="shared" si="208"/>
        <v/>
      </c>
      <c r="BD434" s="563" t="str">
        <f t="shared" si="208"/>
        <v/>
      </c>
      <c r="BE434" s="563" t="str">
        <f t="shared" si="208"/>
        <v/>
      </c>
      <c r="BF434" s="563" t="str">
        <f t="shared" si="208"/>
        <v/>
      </c>
      <c r="BG434" s="563" t="str">
        <f t="shared" si="208"/>
        <v/>
      </c>
      <c r="BH434" s="563" t="str">
        <f t="shared" si="208"/>
        <v/>
      </c>
      <c r="BI434" s="563" t="str">
        <f t="shared" si="208"/>
        <v/>
      </c>
      <c r="BJ434" s="563" t="str">
        <f t="shared" si="208"/>
        <v/>
      </c>
      <c r="BK434" s="563" t="str">
        <f t="shared" si="208"/>
        <v/>
      </c>
      <c r="BL434" s="563" t="str">
        <f t="shared" si="208"/>
        <v/>
      </c>
      <c r="BM434" s="563" t="str">
        <f t="shared" si="208"/>
        <v/>
      </c>
      <c r="BN434" s="563" t="str">
        <f t="shared" si="198"/>
        <v/>
      </c>
      <c r="BO434" s="563" t="str">
        <f t="shared" si="198"/>
        <v/>
      </c>
      <c r="BP434" s="563" t="str">
        <f t="shared" si="198"/>
        <v/>
      </c>
      <c r="BQ434" s="563" t="str">
        <f t="shared" si="198"/>
        <v/>
      </c>
      <c r="BR434" s="563" t="str">
        <f t="shared" si="199"/>
        <v/>
      </c>
      <c r="BS434" s="563" t="str">
        <f t="shared" si="199"/>
        <v/>
      </c>
      <c r="BT434" s="563" t="str">
        <f t="shared" si="199"/>
        <v/>
      </c>
      <c r="BU434" s="563" t="str">
        <f t="shared" si="199"/>
        <v/>
      </c>
      <c r="BV434" s="563" t="str">
        <f t="shared" si="200"/>
        <v/>
      </c>
      <c r="BW434" s="563" t="str">
        <f t="shared" si="200"/>
        <v/>
      </c>
      <c r="BX434" s="563" t="str">
        <f t="shared" si="200"/>
        <v/>
      </c>
      <c r="BY434" s="563" t="str">
        <f t="shared" si="200"/>
        <v/>
      </c>
      <c r="BZ434" s="563" t="str">
        <f t="shared" si="201"/>
        <v/>
      </c>
      <c r="CA434" s="563" t="str">
        <f t="shared" si="201"/>
        <v/>
      </c>
      <c r="CB434" s="563" t="str">
        <f t="shared" si="201"/>
        <v/>
      </c>
      <c r="CC434" s="563" t="str">
        <f t="shared" si="201"/>
        <v/>
      </c>
      <c r="CD434" s="563" t="str">
        <f t="shared" si="194"/>
        <v/>
      </c>
      <c r="CE434" s="563" t="str">
        <f t="shared" si="194"/>
        <v/>
      </c>
      <c r="CF434" s="563" t="str">
        <f t="shared" si="180"/>
        <v/>
      </c>
      <c r="CG434" s="563" t="str">
        <f t="shared" si="208"/>
        <v/>
      </c>
      <c r="CH434" s="445"/>
      <c r="CI434" s="563" t="str">
        <f t="shared" si="207"/>
        <v/>
      </c>
      <c r="CJ434" s="563" t="str">
        <f t="shared" si="204"/>
        <v/>
      </c>
      <c r="CK434" s="563" t="str">
        <f t="shared" si="204"/>
        <v/>
      </c>
      <c r="CL434" s="563" t="str">
        <f t="shared" si="204"/>
        <v xml:space="preserve">
</v>
      </c>
      <c r="CM434" s="563" t="str">
        <f t="shared" si="204"/>
        <v xml:space="preserve">
</v>
      </c>
      <c r="CN434" s="563" t="str">
        <f t="shared" si="204"/>
        <v xml:space="preserve">
</v>
      </c>
      <c r="CO434" s="445"/>
      <c r="CP434" s="445"/>
      <c r="CQ434" s="445"/>
      <c r="CR434" s="445"/>
      <c r="CS434" s="445"/>
      <c r="CT434" s="445"/>
      <c r="CU434" s="445"/>
      <c r="CV434" s="445"/>
      <c r="CW434" s="445"/>
      <c r="CX434" s="445"/>
      <c r="CY434" s="445"/>
      <c r="CZ434" s="445"/>
      <c r="DA434" s="445"/>
      <c r="DB434" s="445"/>
      <c r="DC434" s="445"/>
      <c r="DD434" s="445"/>
      <c r="DE434" s="445"/>
      <c r="DF434" s="445"/>
      <c r="DG434" s="445"/>
      <c r="DH434" s="445"/>
      <c r="DI434" s="445"/>
      <c r="DJ434" s="445"/>
      <c r="DK434" s="445"/>
      <c r="DL434" s="445"/>
      <c r="DM434" s="445"/>
      <c r="DN434" s="445"/>
      <c r="DO434" s="445"/>
      <c r="DP434" s="445"/>
      <c r="DQ434" s="445"/>
      <c r="DR434" s="445"/>
      <c r="DS434" s="445"/>
      <c r="DT434" s="445"/>
      <c r="DU434" s="445"/>
      <c r="DV434" s="445"/>
      <c r="DW434" s="445"/>
      <c r="DX434" s="445"/>
      <c r="DY434" s="445"/>
      <c r="DZ434" s="445"/>
      <c r="EA434" s="445"/>
      <c r="EB434" s="445"/>
      <c r="EC434" s="445"/>
      <c r="ED434" s="445"/>
      <c r="EE434" s="445"/>
      <c r="EF434" s="445"/>
      <c r="EG434" s="445"/>
      <c r="EH434" s="445"/>
      <c r="EI434" s="445"/>
      <c r="EJ434" s="445"/>
      <c r="EK434" s="445"/>
      <c r="EL434" s="445"/>
      <c r="EM434" s="445"/>
      <c r="EN434" s="445"/>
      <c r="EO434" s="445"/>
      <c r="EP434" s="445"/>
      <c r="EQ434" s="445"/>
      <c r="ER434" s="445"/>
      <c r="ES434" s="445"/>
      <c r="ET434" s="445"/>
      <c r="EU434" s="445"/>
      <c r="EV434" s="445"/>
      <c r="EW434" s="445"/>
      <c r="EX434" s="445"/>
      <c r="EY434" s="445"/>
      <c r="EZ434" s="445"/>
      <c r="FA434" s="445"/>
      <c r="FB434" s="445"/>
    </row>
    <row r="435" spans="1:158" s="434" customFormat="1" ht="55.2" hidden="1" customHeight="1">
      <c r="A435" s="659"/>
      <c r="B435" s="520"/>
      <c r="C435" s="520"/>
      <c r="D435" s="519"/>
      <c r="E435" s="520"/>
      <c r="F435" s="520"/>
      <c r="G435" s="520"/>
      <c r="H435" s="520"/>
      <c r="I435" s="520"/>
      <c r="J435" s="520"/>
      <c r="K435" s="520"/>
      <c r="L435" s="520"/>
      <c r="M435" s="520"/>
      <c r="N435" s="520"/>
      <c r="O435" s="520"/>
      <c r="P435" s="520"/>
      <c r="Q435" s="520"/>
      <c r="R435" s="520"/>
      <c r="S435" s="520"/>
      <c r="T435" s="520"/>
      <c r="U435" s="520"/>
      <c r="V435" s="520"/>
      <c r="W435" s="520"/>
      <c r="X435" s="520"/>
      <c r="Y435" s="520"/>
      <c r="Z435" s="520"/>
      <c r="AA435" s="520"/>
      <c r="AB435" s="520"/>
      <c r="AC435" s="520"/>
      <c r="AD435" s="432"/>
      <c r="AE435" s="431"/>
      <c r="AF435" s="433"/>
      <c r="AG435" s="557" t="str">
        <f t="shared" si="181"/>
        <v/>
      </c>
      <c r="AH435" s="558" t="str">
        <f t="shared" si="182"/>
        <v/>
      </c>
      <c r="AI435" s="558" t="str">
        <f t="shared" si="183"/>
        <v/>
      </c>
      <c r="AJ435" s="558" t="str">
        <f t="shared" si="184"/>
        <v/>
      </c>
      <c r="AK435" s="558" t="str">
        <f t="shared" si="185"/>
        <v/>
      </c>
      <c r="AL435" s="558" t="str">
        <f t="shared" si="186"/>
        <v/>
      </c>
      <c r="AM435" s="558" t="str">
        <f t="shared" si="187"/>
        <v/>
      </c>
      <c r="AN435" s="558" t="str">
        <f t="shared" si="188"/>
        <v/>
      </c>
      <c r="AO435" s="557" t="str">
        <f t="shared" si="189"/>
        <v/>
      </c>
      <c r="AP435" s="557" t="str">
        <f t="shared" si="190"/>
        <v/>
      </c>
      <c r="AQ435" s="445"/>
      <c r="AR435" s="559" t="str">
        <f t="shared" si="191"/>
        <v/>
      </c>
      <c r="AS435" s="560" t="str">
        <f t="shared" si="206"/>
        <v/>
      </c>
      <c r="AT435" s="561" t="str">
        <f t="shared" si="192"/>
        <v/>
      </c>
      <c r="AU435" s="561" t="str">
        <f t="shared" si="193"/>
        <v/>
      </c>
      <c r="AV435" s="444"/>
      <c r="AW435" s="558" t="str">
        <f t="shared" si="195"/>
        <v/>
      </c>
      <c r="AX435" s="557" t="str">
        <f t="shared" si="196"/>
        <v/>
      </c>
      <c r="AY435" s="557" t="str">
        <f t="shared" si="197"/>
        <v/>
      </c>
      <c r="AZ435" s="444"/>
      <c r="BA435" s="562" t="str">
        <f t="shared" si="203"/>
        <v/>
      </c>
      <c r="BB435" s="445"/>
      <c r="BC435" s="563" t="str">
        <f t="shared" si="208"/>
        <v/>
      </c>
      <c r="BD435" s="563" t="str">
        <f t="shared" si="208"/>
        <v/>
      </c>
      <c r="BE435" s="563" t="str">
        <f t="shared" si="208"/>
        <v/>
      </c>
      <c r="BF435" s="563" t="str">
        <f t="shared" si="208"/>
        <v/>
      </c>
      <c r="BG435" s="563" t="str">
        <f t="shared" si="208"/>
        <v/>
      </c>
      <c r="BH435" s="563" t="str">
        <f t="shared" si="208"/>
        <v/>
      </c>
      <c r="BI435" s="563" t="str">
        <f t="shared" si="208"/>
        <v/>
      </c>
      <c r="BJ435" s="563" t="str">
        <f t="shared" si="208"/>
        <v/>
      </c>
      <c r="BK435" s="563" t="str">
        <f t="shared" si="208"/>
        <v/>
      </c>
      <c r="BL435" s="563" t="str">
        <f t="shared" si="208"/>
        <v/>
      </c>
      <c r="BM435" s="563" t="str">
        <f t="shared" si="208"/>
        <v/>
      </c>
      <c r="BN435" s="563" t="str">
        <f t="shared" si="198"/>
        <v/>
      </c>
      <c r="BO435" s="563" t="str">
        <f t="shared" si="198"/>
        <v/>
      </c>
      <c r="BP435" s="563" t="str">
        <f t="shared" si="198"/>
        <v/>
      </c>
      <c r="BQ435" s="563" t="str">
        <f t="shared" si="198"/>
        <v/>
      </c>
      <c r="BR435" s="563" t="str">
        <f t="shared" si="199"/>
        <v/>
      </c>
      <c r="BS435" s="563" t="str">
        <f t="shared" si="199"/>
        <v/>
      </c>
      <c r="BT435" s="563" t="str">
        <f t="shared" si="199"/>
        <v/>
      </c>
      <c r="BU435" s="563" t="str">
        <f t="shared" si="199"/>
        <v/>
      </c>
      <c r="BV435" s="563" t="str">
        <f t="shared" si="200"/>
        <v/>
      </c>
      <c r="BW435" s="563" t="str">
        <f t="shared" si="200"/>
        <v/>
      </c>
      <c r="BX435" s="563" t="str">
        <f t="shared" si="200"/>
        <v/>
      </c>
      <c r="BY435" s="563" t="str">
        <f t="shared" si="200"/>
        <v/>
      </c>
      <c r="BZ435" s="563" t="str">
        <f t="shared" si="201"/>
        <v/>
      </c>
      <c r="CA435" s="563" t="str">
        <f t="shared" si="201"/>
        <v/>
      </c>
      <c r="CB435" s="563" t="str">
        <f t="shared" si="201"/>
        <v/>
      </c>
      <c r="CC435" s="563" t="str">
        <f t="shared" si="201"/>
        <v/>
      </c>
      <c r="CD435" s="563" t="str">
        <f t="shared" si="194"/>
        <v/>
      </c>
      <c r="CE435" s="563" t="str">
        <f t="shared" si="194"/>
        <v/>
      </c>
      <c r="CF435" s="563" t="str">
        <f t="shared" si="180"/>
        <v/>
      </c>
      <c r="CG435" s="563" t="str">
        <f t="shared" si="208"/>
        <v/>
      </c>
      <c r="CH435" s="445"/>
      <c r="CI435" s="563" t="str">
        <f t="shared" si="207"/>
        <v/>
      </c>
      <c r="CJ435" s="563" t="str">
        <f t="shared" si="204"/>
        <v/>
      </c>
      <c r="CK435" s="563" t="str">
        <f t="shared" si="204"/>
        <v/>
      </c>
      <c r="CL435" s="563" t="str">
        <f t="shared" si="204"/>
        <v xml:space="preserve">
</v>
      </c>
      <c r="CM435" s="563" t="str">
        <f t="shared" si="204"/>
        <v xml:space="preserve">
</v>
      </c>
      <c r="CN435" s="563" t="str">
        <f t="shared" si="204"/>
        <v xml:space="preserve">
</v>
      </c>
      <c r="CO435" s="445"/>
      <c r="CP435" s="445"/>
      <c r="CQ435" s="445"/>
      <c r="CR435" s="445"/>
      <c r="CS435" s="445"/>
      <c r="CT435" s="445"/>
      <c r="CU435" s="445"/>
      <c r="CV435" s="445"/>
      <c r="CW435" s="445"/>
      <c r="CX435" s="445"/>
      <c r="CY435" s="445"/>
      <c r="CZ435" s="445"/>
      <c r="DA435" s="445"/>
      <c r="DB435" s="445"/>
      <c r="DC435" s="445"/>
      <c r="DD435" s="445"/>
      <c r="DE435" s="445"/>
      <c r="DF435" s="445"/>
      <c r="DG435" s="445"/>
      <c r="DH435" s="445"/>
      <c r="DI435" s="445"/>
      <c r="DJ435" s="445"/>
      <c r="DK435" s="445"/>
      <c r="DL435" s="445"/>
      <c r="DM435" s="445"/>
      <c r="DN435" s="445"/>
      <c r="DO435" s="445"/>
      <c r="DP435" s="445"/>
      <c r="DQ435" s="445"/>
      <c r="DR435" s="445"/>
      <c r="DS435" s="445"/>
      <c r="DT435" s="445"/>
      <c r="DU435" s="445"/>
      <c r="DV435" s="445"/>
      <c r="DW435" s="445"/>
      <c r="DX435" s="445"/>
      <c r="DY435" s="445"/>
      <c r="DZ435" s="445"/>
      <c r="EA435" s="445"/>
      <c r="EB435" s="445"/>
      <c r="EC435" s="445"/>
      <c r="ED435" s="445"/>
      <c r="EE435" s="445"/>
      <c r="EF435" s="445"/>
      <c r="EG435" s="445"/>
      <c r="EH435" s="445"/>
      <c r="EI435" s="445"/>
      <c r="EJ435" s="445"/>
      <c r="EK435" s="445"/>
      <c r="EL435" s="445"/>
      <c r="EM435" s="445"/>
      <c r="EN435" s="445"/>
      <c r="EO435" s="445"/>
      <c r="EP435" s="445"/>
      <c r="EQ435" s="445"/>
      <c r="ER435" s="445"/>
      <c r="ES435" s="445"/>
      <c r="ET435" s="445"/>
      <c r="EU435" s="445"/>
      <c r="EV435" s="445"/>
      <c r="EW435" s="445"/>
      <c r="EX435" s="445"/>
      <c r="EY435" s="445"/>
      <c r="EZ435" s="445"/>
      <c r="FA435" s="445"/>
      <c r="FB435" s="445"/>
    </row>
    <row r="436" spans="1:158" s="463" customFormat="1" ht="55.2" hidden="1" customHeight="1">
      <c r="A436" s="659"/>
      <c r="B436" s="520"/>
      <c r="C436" s="520"/>
      <c r="D436" s="519"/>
      <c r="E436" s="520"/>
      <c r="F436" s="520"/>
      <c r="G436" s="520"/>
      <c r="H436" s="520"/>
      <c r="I436" s="520"/>
      <c r="J436" s="520"/>
      <c r="K436" s="520"/>
      <c r="L436" s="520"/>
      <c r="M436" s="520"/>
      <c r="N436" s="520"/>
      <c r="O436" s="520"/>
      <c r="P436" s="520"/>
      <c r="Q436" s="520"/>
      <c r="R436" s="520"/>
      <c r="S436" s="520"/>
      <c r="T436" s="520"/>
      <c r="U436" s="520"/>
      <c r="V436" s="520"/>
      <c r="W436" s="520"/>
      <c r="X436" s="520"/>
      <c r="Y436" s="520"/>
      <c r="Z436" s="520"/>
      <c r="AA436" s="520"/>
      <c r="AB436" s="520"/>
      <c r="AC436" s="520"/>
      <c r="AD436" s="432"/>
      <c r="AE436" s="431"/>
      <c r="AF436" s="433"/>
      <c r="AG436" s="557" t="str">
        <f t="shared" si="181"/>
        <v/>
      </c>
      <c r="AH436" s="558" t="str">
        <f t="shared" si="182"/>
        <v/>
      </c>
      <c r="AI436" s="558" t="str">
        <f t="shared" si="183"/>
        <v/>
      </c>
      <c r="AJ436" s="558" t="str">
        <f t="shared" si="184"/>
        <v/>
      </c>
      <c r="AK436" s="558" t="str">
        <f t="shared" si="185"/>
        <v/>
      </c>
      <c r="AL436" s="558" t="str">
        <f t="shared" si="186"/>
        <v/>
      </c>
      <c r="AM436" s="558" t="str">
        <f t="shared" si="187"/>
        <v/>
      </c>
      <c r="AN436" s="558" t="str">
        <f t="shared" si="188"/>
        <v/>
      </c>
      <c r="AO436" s="557" t="str">
        <f t="shared" si="189"/>
        <v/>
      </c>
      <c r="AP436" s="557" t="str">
        <f t="shared" si="190"/>
        <v/>
      </c>
      <c r="AQ436" s="445"/>
      <c r="AR436" s="559" t="str">
        <f t="shared" si="191"/>
        <v/>
      </c>
      <c r="AS436" s="560" t="str">
        <f t="shared" si="206"/>
        <v/>
      </c>
      <c r="AT436" s="561" t="str">
        <f t="shared" si="192"/>
        <v/>
      </c>
      <c r="AU436" s="561" t="str">
        <f t="shared" si="193"/>
        <v/>
      </c>
      <c r="AV436" s="444"/>
      <c r="AW436" s="558" t="str">
        <f t="shared" si="195"/>
        <v/>
      </c>
      <c r="AX436" s="557" t="str">
        <f t="shared" si="196"/>
        <v/>
      </c>
      <c r="AY436" s="557" t="str">
        <f t="shared" si="197"/>
        <v/>
      </c>
      <c r="AZ436" s="444"/>
      <c r="BA436" s="562" t="str">
        <f t="shared" si="203"/>
        <v/>
      </c>
      <c r="BB436" s="445"/>
      <c r="BC436" s="563" t="str">
        <f t="shared" si="208"/>
        <v/>
      </c>
      <c r="BD436" s="563" t="str">
        <f t="shared" si="208"/>
        <v/>
      </c>
      <c r="BE436" s="563" t="str">
        <f t="shared" si="208"/>
        <v/>
      </c>
      <c r="BF436" s="563" t="str">
        <f t="shared" si="208"/>
        <v/>
      </c>
      <c r="BG436" s="563" t="str">
        <f t="shared" si="208"/>
        <v/>
      </c>
      <c r="BH436" s="563" t="str">
        <f t="shared" si="208"/>
        <v/>
      </c>
      <c r="BI436" s="563" t="str">
        <f t="shared" si="208"/>
        <v/>
      </c>
      <c r="BJ436" s="563" t="str">
        <f t="shared" si="208"/>
        <v/>
      </c>
      <c r="BK436" s="563" t="str">
        <f t="shared" si="208"/>
        <v/>
      </c>
      <c r="BL436" s="563" t="str">
        <f t="shared" si="208"/>
        <v/>
      </c>
      <c r="BM436" s="563" t="str">
        <f t="shared" si="208"/>
        <v/>
      </c>
      <c r="BN436" s="563" t="str">
        <f t="shared" si="198"/>
        <v/>
      </c>
      <c r="BO436" s="563" t="str">
        <f t="shared" si="198"/>
        <v/>
      </c>
      <c r="BP436" s="563" t="str">
        <f t="shared" si="198"/>
        <v/>
      </c>
      <c r="BQ436" s="563" t="str">
        <f t="shared" si="198"/>
        <v/>
      </c>
      <c r="BR436" s="563" t="str">
        <f t="shared" si="199"/>
        <v/>
      </c>
      <c r="BS436" s="563" t="str">
        <f t="shared" si="199"/>
        <v/>
      </c>
      <c r="BT436" s="563" t="str">
        <f t="shared" si="199"/>
        <v/>
      </c>
      <c r="BU436" s="563" t="str">
        <f t="shared" si="199"/>
        <v/>
      </c>
      <c r="BV436" s="563" t="str">
        <f t="shared" si="200"/>
        <v/>
      </c>
      <c r="BW436" s="563" t="str">
        <f t="shared" si="200"/>
        <v/>
      </c>
      <c r="BX436" s="563" t="str">
        <f t="shared" si="200"/>
        <v/>
      </c>
      <c r="BY436" s="563" t="str">
        <f t="shared" si="200"/>
        <v/>
      </c>
      <c r="BZ436" s="563" t="str">
        <f t="shared" si="201"/>
        <v/>
      </c>
      <c r="CA436" s="563" t="str">
        <f t="shared" si="201"/>
        <v/>
      </c>
      <c r="CB436" s="563" t="str">
        <f t="shared" si="201"/>
        <v/>
      </c>
      <c r="CC436" s="563" t="str">
        <f t="shared" si="201"/>
        <v/>
      </c>
      <c r="CD436" s="563" t="str">
        <f t="shared" si="194"/>
        <v/>
      </c>
      <c r="CE436" s="563" t="str">
        <f t="shared" si="194"/>
        <v/>
      </c>
      <c r="CF436" s="563" t="str">
        <f t="shared" si="180"/>
        <v/>
      </c>
      <c r="CG436" s="563" t="str">
        <f t="shared" si="208"/>
        <v/>
      </c>
      <c r="CH436" s="445"/>
      <c r="CI436" s="563" t="str">
        <f t="shared" si="207"/>
        <v/>
      </c>
      <c r="CJ436" s="563" t="str">
        <f t="shared" si="204"/>
        <v/>
      </c>
      <c r="CK436" s="563" t="str">
        <f t="shared" si="204"/>
        <v/>
      </c>
      <c r="CL436" s="563" t="str">
        <f t="shared" si="204"/>
        <v xml:space="preserve">
</v>
      </c>
      <c r="CM436" s="563" t="str">
        <f t="shared" si="204"/>
        <v xml:space="preserve">
</v>
      </c>
      <c r="CN436" s="563" t="str">
        <f t="shared" si="204"/>
        <v xml:space="preserve">
</v>
      </c>
      <c r="CO436" s="444"/>
      <c r="CP436" s="444"/>
      <c r="CQ436" s="444"/>
      <c r="CR436" s="444"/>
      <c r="CS436" s="444"/>
      <c r="CT436" s="444"/>
      <c r="CU436" s="444"/>
      <c r="CV436" s="444"/>
      <c r="CW436" s="444"/>
      <c r="CX436" s="444"/>
      <c r="CY436" s="444"/>
      <c r="CZ436" s="444"/>
      <c r="DA436" s="444"/>
      <c r="DB436" s="444"/>
      <c r="DC436" s="444"/>
      <c r="DD436" s="444"/>
      <c r="DE436" s="444"/>
      <c r="DF436" s="444"/>
      <c r="DG436" s="444"/>
      <c r="DH436" s="444"/>
      <c r="DI436" s="444"/>
      <c r="DJ436" s="444"/>
      <c r="DK436" s="444"/>
      <c r="DL436" s="444"/>
      <c r="DM436" s="444"/>
      <c r="DN436" s="444"/>
      <c r="DO436" s="444"/>
      <c r="DP436" s="444"/>
      <c r="DQ436" s="444"/>
      <c r="DR436" s="444"/>
      <c r="DS436" s="444"/>
      <c r="DT436" s="444"/>
      <c r="DU436" s="444"/>
      <c r="DV436" s="444"/>
      <c r="DW436" s="444"/>
      <c r="DX436" s="444"/>
      <c r="DY436" s="444"/>
      <c r="DZ436" s="444"/>
      <c r="EA436" s="444"/>
      <c r="EB436" s="444"/>
      <c r="EC436" s="444"/>
      <c r="ED436" s="444"/>
      <c r="EE436" s="444"/>
      <c r="EF436" s="444"/>
      <c r="EG436" s="444"/>
      <c r="EH436" s="444"/>
      <c r="EI436" s="444"/>
      <c r="EJ436" s="444"/>
      <c r="EK436" s="444"/>
      <c r="EL436" s="444"/>
      <c r="EM436" s="444"/>
      <c r="EN436" s="444"/>
      <c r="EO436" s="444"/>
      <c r="EP436" s="444"/>
      <c r="EQ436" s="444"/>
      <c r="ER436" s="444"/>
      <c r="ES436" s="444"/>
      <c r="ET436" s="444"/>
      <c r="EU436" s="444"/>
      <c r="EV436" s="444"/>
      <c r="EW436" s="444"/>
      <c r="EX436" s="444"/>
      <c r="EY436" s="444"/>
      <c r="EZ436" s="444"/>
      <c r="FA436" s="444"/>
      <c r="FB436" s="444"/>
    </row>
    <row r="437" spans="1:158" s="434" customFormat="1" ht="55.2" hidden="1" customHeight="1">
      <c r="A437" s="659"/>
      <c r="B437" s="520"/>
      <c r="C437" s="520"/>
      <c r="D437" s="519"/>
      <c r="E437" s="520"/>
      <c r="F437" s="520"/>
      <c r="G437" s="520"/>
      <c r="H437" s="520"/>
      <c r="I437" s="520"/>
      <c r="J437" s="520"/>
      <c r="K437" s="520"/>
      <c r="L437" s="520"/>
      <c r="M437" s="520"/>
      <c r="N437" s="520"/>
      <c r="O437" s="520"/>
      <c r="P437" s="520"/>
      <c r="Q437" s="520"/>
      <c r="R437" s="520"/>
      <c r="S437" s="520"/>
      <c r="T437" s="520"/>
      <c r="U437" s="520"/>
      <c r="V437" s="520"/>
      <c r="W437" s="520"/>
      <c r="X437" s="520"/>
      <c r="Y437" s="520"/>
      <c r="Z437" s="520"/>
      <c r="AA437" s="520"/>
      <c r="AB437" s="520"/>
      <c r="AC437" s="520"/>
      <c r="AD437" s="432"/>
      <c r="AE437" s="431"/>
      <c r="AF437" s="433"/>
      <c r="AG437" s="557" t="str">
        <f t="shared" si="181"/>
        <v/>
      </c>
      <c r="AH437" s="558" t="str">
        <f t="shared" si="182"/>
        <v/>
      </c>
      <c r="AI437" s="558" t="str">
        <f t="shared" si="183"/>
        <v/>
      </c>
      <c r="AJ437" s="558" t="str">
        <f t="shared" si="184"/>
        <v/>
      </c>
      <c r="AK437" s="558" t="str">
        <f t="shared" si="185"/>
        <v/>
      </c>
      <c r="AL437" s="558" t="str">
        <f t="shared" si="186"/>
        <v/>
      </c>
      <c r="AM437" s="558" t="str">
        <f t="shared" si="187"/>
        <v/>
      </c>
      <c r="AN437" s="558" t="str">
        <f t="shared" si="188"/>
        <v/>
      </c>
      <c r="AO437" s="557" t="str">
        <f t="shared" si="189"/>
        <v/>
      </c>
      <c r="AP437" s="557" t="str">
        <f t="shared" si="190"/>
        <v/>
      </c>
      <c r="AQ437" s="445"/>
      <c r="AR437" s="559" t="str">
        <f t="shared" si="191"/>
        <v/>
      </c>
      <c r="AS437" s="560" t="str">
        <f t="shared" si="206"/>
        <v/>
      </c>
      <c r="AT437" s="561" t="str">
        <f t="shared" si="192"/>
        <v/>
      </c>
      <c r="AU437" s="561" t="str">
        <f t="shared" si="193"/>
        <v/>
      </c>
      <c r="AV437" s="444"/>
      <c r="AW437" s="558" t="str">
        <f t="shared" si="195"/>
        <v/>
      </c>
      <c r="AX437" s="557" t="str">
        <f t="shared" si="196"/>
        <v/>
      </c>
      <c r="AY437" s="557" t="str">
        <f t="shared" si="197"/>
        <v/>
      </c>
      <c r="AZ437" s="444"/>
      <c r="BA437" s="562" t="str">
        <f t="shared" si="203"/>
        <v/>
      </c>
      <c r="BB437" s="445"/>
      <c r="BC437" s="563" t="str">
        <f t="shared" si="208"/>
        <v/>
      </c>
      <c r="BD437" s="563" t="str">
        <f t="shared" si="208"/>
        <v/>
      </c>
      <c r="BE437" s="563" t="str">
        <f t="shared" si="208"/>
        <v/>
      </c>
      <c r="BF437" s="563" t="str">
        <f t="shared" si="208"/>
        <v/>
      </c>
      <c r="BG437" s="563" t="str">
        <f t="shared" si="208"/>
        <v/>
      </c>
      <c r="BH437" s="563" t="str">
        <f t="shared" si="208"/>
        <v/>
      </c>
      <c r="BI437" s="563" t="str">
        <f t="shared" si="208"/>
        <v/>
      </c>
      <c r="BJ437" s="563" t="str">
        <f t="shared" si="208"/>
        <v/>
      </c>
      <c r="BK437" s="563" t="str">
        <f t="shared" si="208"/>
        <v/>
      </c>
      <c r="BL437" s="563" t="str">
        <f t="shared" si="208"/>
        <v/>
      </c>
      <c r="BM437" s="563" t="str">
        <f t="shared" si="208"/>
        <v/>
      </c>
      <c r="BN437" s="563" t="str">
        <f t="shared" si="198"/>
        <v/>
      </c>
      <c r="BO437" s="563" t="str">
        <f t="shared" si="198"/>
        <v/>
      </c>
      <c r="BP437" s="563" t="str">
        <f t="shared" si="198"/>
        <v/>
      </c>
      <c r="BQ437" s="563" t="str">
        <f t="shared" si="198"/>
        <v/>
      </c>
      <c r="BR437" s="563" t="str">
        <f t="shared" si="199"/>
        <v/>
      </c>
      <c r="BS437" s="563" t="str">
        <f t="shared" si="199"/>
        <v/>
      </c>
      <c r="BT437" s="563" t="str">
        <f t="shared" si="199"/>
        <v/>
      </c>
      <c r="BU437" s="563" t="str">
        <f t="shared" si="199"/>
        <v/>
      </c>
      <c r="BV437" s="563" t="str">
        <f t="shared" si="200"/>
        <v/>
      </c>
      <c r="BW437" s="563" t="str">
        <f t="shared" si="200"/>
        <v/>
      </c>
      <c r="BX437" s="563" t="str">
        <f t="shared" si="200"/>
        <v/>
      </c>
      <c r="BY437" s="563" t="str">
        <f t="shared" si="200"/>
        <v/>
      </c>
      <c r="BZ437" s="563" t="str">
        <f t="shared" si="201"/>
        <v/>
      </c>
      <c r="CA437" s="563" t="str">
        <f t="shared" si="201"/>
        <v/>
      </c>
      <c r="CB437" s="563" t="str">
        <f t="shared" si="201"/>
        <v/>
      </c>
      <c r="CC437" s="563" t="str">
        <f t="shared" si="201"/>
        <v/>
      </c>
      <c r="CD437" s="563" t="str">
        <f t="shared" si="194"/>
        <v/>
      </c>
      <c r="CE437" s="563" t="str">
        <f t="shared" si="194"/>
        <v/>
      </c>
      <c r="CF437" s="563" t="str">
        <f t="shared" si="180"/>
        <v/>
      </c>
      <c r="CG437" s="563" t="str">
        <f t="shared" si="208"/>
        <v/>
      </c>
      <c r="CH437" s="445"/>
      <c r="CI437" s="563" t="str">
        <f t="shared" si="207"/>
        <v/>
      </c>
      <c r="CJ437" s="563" t="str">
        <f t="shared" si="204"/>
        <v/>
      </c>
      <c r="CK437" s="563" t="str">
        <f t="shared" si="204"/>
        <v/>
      </c>
      <c r="CL437" s="563" t="str">
        <f t="shared" si="204"/>
        <v xml:space="preserve">
</v>
      </c>
      <c r="CM437" s="563" t="str">
        <f t="shared" si="204"/>
        <v xml:space="preserve">
</v>
      </c>
      <c r="CN437" s="563" t="str">
        <f t="shared" si="204"/>
        <v xml:space="preserve">
</v>
      </c>
      <c r="CO437" s="445"/>
      <c r="CP437" s="445"/>
      <c r="CQ437" s="445"/>
      <c r="CR437" s="445"/>
      <c r="CS437" s="445"/>
      <c r="CT437" s="445"/>
      <c r="CU437" s="445"/>
      <c r="CV437" s="445"/>
      <c r="CW437" s="445"/>
      <c r="CX437" s="445"/>
      <c r="CY437" s="445"/>
      <c r="CZ437" s="445"/>
      <c r="DA437" s="445"/>
      <c r="DB437" s="445"/>
      <c r="DC437" s="445"/>
      <c r="DD437" s="445"/>
      <c r="DE437" s="445"/>
      <c r="DF437" s="445"/>
      <c r="DG437" s="445"/>
      <c r="DH437" s="445"/>
      <c r="DI437" s="445"/>
      <c r="DJ437" s="445"/>
      <c r="DK437" s="445"/>
      <c r="DL437" s="445"/>
      <c r="DM437" s="445"/>
      <c r="DN437" s="445"/>
      <c r="DO437" s="445"/>
      <c r="DP437" s="445"/>
      <c r="DQ437" s="445"/>
      <c r="DR437" s="445"/>
      <c r="DS437" s="445"/>
      <c r="DT437" s="445"/>
      <c r="DU437" s="445"/>
      <c r="DV437" s="445"/>
      <c r="DW437" s="445"/>
      <c r="DX437" s="445"/>
      <c r="DY437" s="445"/>
      <c r="DZ437" s="445"/>
      <c r="EA437" s="445"/>
      <c r="EB437" s="445"/>
      <c r="EC437" s="445"/>
      <c r="ED437" s="445"/>
      <c r="EE437" s="445"/>
      <c r="EF437" s="445"/>
      <c r="EG437" s="445"/>
      <c r="EH437" s="445"/>
      <c r="EI437" s="445"/>
      <c r="EJ437" s="445"/>
      <c r="EK437" s="445"/>
      <c r="EL437" s="445"/>
      <c r="EM437" s="445"/>
      <c r="EN437" s="445"/>
      <c r="EO437" s="445"/>
      <c r="EP437" s="445"/>
      <c r="EQ437" s="445"/>
      <c r="ER437" s="445"/>
      <c r="ES437" s="445"/>
      <c r="ET437" s="445"/>
      <c r="EU437" s="445"/>
      <c r="EV437" s="445"/>
      <c r="EW437" s="445"/>
      <c r="EX437" s="445"/>
      <c r="EY437" s="445"/>
      <c r="EZ437" s="445"/>
      <c r="FA437" s="445"/>
      <c r="FB437" s="445"/>
    </row>
    <row r="438" spans="1:158" s="434" customFormat="1" ht="55.2" hidden="1" customHeight="1">
      <c r="A438" s="659"/>
      <c r="B438" s="520"/>
      <c r="C438" s="520"/>
      <c r="D438" s="519"/>
      <c r="E438" s="520"/>
      <c r="F438" s="520"/>
      <c r="G438" s="520"/>
      <c r="H438" s="520"/>
      <c r="I438" s="520"/>
      <c r="J438" s="520"/>
      <c r="K438" s="520"/>
      <c r="L438" s="520"/>
      <c r="M438" s="520"/>
      <c r="N438" s="520"/>
      <c r="O438" s="520"/>
      <c r="P438" s="520"/>
      <c r="Q438" s="520"/>
      <c r="R438" s="520"/>
      <c r="S438" s="520"/>
      <c r="T438" s="520"/>
      <c r="U438" s="520"/>
      <c r="V438" s="520"/>
      <c r="W438" s="520"/>
      <c r="X438" s="520"/>
      <c r="Y438" s="520"/>
      <c r="Z438" s="520"/>
      <c r="AA438" s="520"/>
      <c r="AB438" s="520"/>
      <c r="AC438" s="520"/>
      <c r="AD438" s="432"/>
      <c r="AE438" s="431"/>
      <c r="AF438" s="433"/>
      <c r="AG438" s="557" t="str">
        <f t="shared" si="181"/>
        <v/>
      </c>
      <c r="AH438" s="558" t="str">
        <f t="shared" si="182"/>
        <v/>
      </c>
      <c r="AI438" s="558" t="str">
        <f t="shared" si="183"/>
        <v/>
      </c>
      <c r="AJ438" s="558" t="str">
        <f t="shared" si="184"/>
        <v/>
      </c>
      <c r="AK438" s="558" t="str">
        <f t="shared" si="185"/>
        <v/>
      </c>
      <c r="AL438" s="558" t="str">
        <f t="shared" si="186"/>
        <v/>
      </c>
      <c r="AM438" s="558" t="str">
        <f t="shared" si="187"/>
        <v/>
      </c>
      <c r="AN438" s="558" t="str">
        <f t="shared" si="188"/>
        <v/>
      </c>
      <c r="AO438" s="557" t="str">
        <f t="shared" si="189"/>
        <v/>
      </c>
      <c r="AP438" s="557" t="str">
        <f t="shared" si="190"/>
        <v/>
      </c>
      <c r="AQ438" s="445"/>
      <c r="AR438" s="559" t="str">
        <f t="shared" si="191"/>
        <v/>
      </c>
      <c r="AS438" s="560" t="str">
        <f t="shared" si="206"/>
        <v/>
      </c>
      <c r="AT438" s="561" t="str">
        <f t="shared" si="192"/>
        <v/>
      </c>
      <c r="AU438" s="561" t="str">
        <f t="shared" si="193"/>
        <v/>
      </c>
      <c r="AV438" s="444"/>
      <c r="AW438" s="558" t="str">
        <f t="shared" si="195"/>
        <v/>
      </c>
      <c r="AX438" s="557" t="str">
        <f t="shared" si="196"/>
        <v/>
      </c>
      <c r="AY438" s="557" t="str">
        <f t="shared" si="197"/>
        <v/>
      </c>
      <c r="AZ438" s="444"/>
      <c r="BA438" s="562" t="str">
        <f t="shared" si="203"/>
        <v/>
      </c>
      <c r="BB438" s="445"/>
      <c r="BC438" s="563" t="str">
        <f t="shared" si="208"/>
        <v/>
      </c>
      <c r="BD438" s="563" t="str">
        <f t="shared" si="208"/>
        <v/>
      </c>
      <c r="BE438" s="563" t="str">
        <f t="shared" si="208"/>
        <v/>
      </c>
      <c r="BF438" s="563" t="str">
        <f t="shared" si="208"/>
        <v/>
      </c>
      <c r="BG438" s="563" t="str">
        <f t="shared" si="208"/>
        <v/>
      </c>
      <c r="BH438" s="563" t="str">
        <f t="shared" si="208"/>
        <v/>
      </c>
      <c r="BI438" s="563" t="str">
        <f t="shared" si="208"/>
        <v/>
      </c>
      <c r="BJ438" s="563" t="str">
        <f t="shared" si="208"/>
        <v/>
      </c>
      <c r="BK438" s="563" t="str">
        <f t="shared" si="208"/>
        <v/>
      </c>
      <c r="BL438" s="563" t="str">
        <f t="shared" si="208"/>
        <v/>
      </c>
      <c r="BM438" s="563" t="str">
        <f t="shared" si="208"/>
        <v/>
      </c>
      <c r="BN438" s="563" t="str">
        <f t="shared" si="198"/>
        <v/>
      </c>
      <c r="BO438" s="563" t="str">
        <f t="shared" si="198"/>
        <v/>
      </c>
      <c r="BP438" s="563" t="str">
        <f t="shared" si="198"/>
        <v/>
      </c>
      <c r="BQ438" s="563" t="str">
        <f t="shared" si="198"/>
        <v/>
      </c>
      <c r="BR438" s="563" t="str">
        <f t="shared" si="199"/>
        <v/>
      </c>
      <c r="BS438" s="563" t="str">
        <f t="shared" si="199"/>
        <v/>
      </c>
      <c r="BT438" s="563" t="str">
        <f t="shared" si="199"/>
        <v/>
      </c>
      <c r="BU438" s="563" t="str">
        <f t="shared" si="199"/>
        <v/>
      </c>
      <c r="BV438" s="563" t="str">
        <f t="shared" si="200"/>
        <v/>
      </c>
      <c r="BW438" s="563" t="str">
        <f t="shared" si="200"/>
        <v/>
      </c>
      <c r="BX438" s="563" t="str">
        <f t="shared" si="200"/>
        <v/>
      </c>
      <c r="BY438" s="563" t="str">
        <f t="shared" si="200"/>
        <v/>
      </c>
      <c r="BZ438" s="563" t="str">
        <f t="shared" si="201"/>
        <v/>
      </c>
      <c r="CA438" s="563" t="str">
        <f t="shared" si="201"/>
        <v/>
      </c>
      <c r="CB438" s="563" t="str">
        <f t="shared" si="201"/>
        <v/>
      </c>
      <c r="CC438" s="563" t="str">
        <f t="shared" si="201"/>
        <v/>
      </c>
      <c r="CD438" s="563" t="str">
        <f t="shared" si="194"/>
        <v/>
      </c>
      <c r="CE438" s="563" t="str">
        <f t="shared" si="194"/>
        <v/>
      </c>
      <c r="CF438" s="563" t="str">
        <f t="shared" si="180"/>
        <v/>
      </c>
      <c r="CG438" s="563" t="str">
        <f t="shared" si="208"/>
        <v/>
      </c>
      <c r="CH438" s="445"/>
      <c r="CI438" s="563" t="str">
        <f t="shared" si="207"/>
        <v/>
      </c>
      <c r="CJ438" s="563" t="str">
        <f t="shared" si="204"/>
        <v/>
      </c>
      <c r="CK438" s="563" t="str">
        <f t="shared" si="204"/>
        <v/>
      </c>
      <c r="CL438" s="563" t="str">
        <f t="shared" si="204"/>
        <v xml:space="preserve">
</v>
      </c>
      <c r="CM438" s="563" t="str">
        <f t="shared" si="204"/>
        <v xml:space="preserve">
</v>
      </c>
      <c r="CN438" s="563" t="str">
        <f t="shared" si="204"/>
        <v xml:space="preserve">
</v>
      </c>
      <c r="CO438" s="445"/>
      <c r="CP438" s="445"/>
      <c r="CQ438" s="445"/>
      <c r="CR438" s="445"/>
      <c r="CS438" s="445"/>
      <c r="CT438" s="445"/>
      <c r="CU438" s="445"/>
      <c r="CV438" s="445"/>
      <c r="CW438" s="445"/>
      <c r="CX438" s="445"/>
      <c r="CY438" s="445"/>
      <c r="CZ438" s="445"/>
      <c r="DA438" s="445"/>
      <c r="DB438" s="445"/>
      <c r="DC438" s="445"/>
      <c r="DD438" s="445"/>
      <c r="DE438" s="445"/>
      <c r="DF438" s="445"/>
      <c r="DG438" s="445"/>
      <c r="DH438" s="445"/>
      <c r="DI438" s="445"/>
      <c r="DJ438" s="445"/>
      <c r="DK438" s="445"/>
      <c r="DL438" s="445"/>
      <c r="DM438" s="445"/>
      <c r="DN438" s="445"/>
      <c r="DO438" s="445"/>
      <c r="DP438" s="445"/>
      <c r="DQ438" s="445"/>
      <c r="DR438" s="445"/>
      <c r="DS438" s="445"/>
      <c r="DT438" s="445"/>
      <c r="DU438" s="445"/>
      <c r="DV438" s="445"/>
      <c r="DW438" s="445"/>
      <c r="DX438" s="445"/>
      <c r="DY438" s="445"/>
      <c r="DZ438" s="445"/>
      <c r="EA438" s="445"/>
      <c r="EB438" s="445"/>
      <c r="EC438" s="445"/>
      <c r="ED438" s="445"/>
      <c r="EE438" s="445"/>
      <c r="EF438" s="445"/>
      <c r="EG438" s="445"/>
      <c r="EH438" s="445"/>
      <c r="EI438" s="445"/>
      <c r="EJ438" s="445"/>
      <c r="EK438" s="445"/>
      <c r="EL438" s="445"/>
      <c r="EM438" s="445"/>
      <c r="EN438" s="445"/>
      <c r="EO438" s="445"/>
      <c r="EP438" s="445"/>
      <c r="EQ438" s="445"/>
      <c r="ER438" s="445"/>
      <c r="ES438" s="445"/>
      <c r="ET438" s="445"/>
      <c r="EU438" s="445"/>
      <c r="EV438" s="445"/>
      <c r="EW438" s="445"/>
      <c r="EX438" s="445"/>
      <c r="EY438" s="445"/>
      <c r="EZ438" s="445"/>
      <c r="FA438" s="445"/>
      <c r="FB438" s="445"/>
    </row>
    <row r="439" spans="1:158" s="434" customFormat="1" ht="55.2" hidden="1" customHeight="1">
      <c r="A439" s="659"/>
      <c r="B439" s="520"/>
      <c r="C439" s="520"/>
      <c r="D439" s="519"/>
      <c r="E439" s="520"/>
      <c r="F439" s="520"/>
      <c r="G439" s="520"/>
      <c r="H439" s="520"/>
      <c r="I439" s="520"/>
      <c r="J439" s="520"/>
      <c r="K439" s="520"/>
      <c r="L439" s="520"/>
      <c r="M439" s="520"/>
      <c r="N439" s="520"/>
      <c r="O439" s="520"/>
      <c r="P439" s="520"/>
      <c r="Q439" s="520"/>
      <c r="R439" s="520"/>
      <c r="S439" s="520"/>
      <c r="T439" s="520"/>
      <c r="U439" s="520"/>
      <c r="V439" s="520"/>
      <c r="W439" s="520"/>
      <c r="X439" s="520"/>
      <c r="Y439" s="520"/>
      <c r="Z439" s="520"/>
      <c r="AA439" s="520"/>
      <c r="AB439" s="520"/>
      <c r="AC439" s="520"/>
      <c r="AD439" s="432"/>
      <c r="AE439" s="431"/>
      <c r="AF439" s="433"/>
      <c r="AG439" s="557" t="str">
        <f t="shared" si="181"/>
        <v/>
      </c>
      <c r="AH439" s="558" t="str">
        <f t="shared" si="182"/>
        <v/>
      </c>
      <c r="AI439" s="558" t="str">
        <f t="shared" si="183"/>
        <v/>
      </c>
      <c r="AJ439" s="558" t="str">
        <f t="shared" si="184"/>
        <v/>
      </c>
      <c r="AK439" s="558" t="str">
        <f t="shared" si="185"/>
        <v/>
      </c>
      <c r="AL439" s="558" t="str">
        <f t="shared" si="186"/>
        <v/>
      </c>
      <c r="AM439" s="558" t="str">
        <f t="shared" si="187"/>
        <v/>
      </c>
      <c r="AN439" s="558" t="str">
        <f t="shared" si="188"/>
        <v/>
      </c>
      <c r="AO439" s="557" t="str">
        <f t="shared" si="189"/>
        <v/>
      </c>
      <c r="AP439" s="557" t="str">
        <f t="shared" si="190"/>
        <v/>
      </c>
      <c r="AQ439" s="445"/>
      <c r="AR439" s="559" t="str">
        <f t="shared" si="191"/>
        <v/>
      </c>
      <c r="AS439" s="560" t="str">
        <f t="shared" si="206"/>
        <v/>
      </c>
      <c r="AT439" s="561" t="str">
        <f t="shared" si="192"/>
        <v/>
      </c>
      <c r="AU439" s="561" t="str">
        <f t="shared" si="193"/>
        <v/>
      </c>
      <c r="AV439" s="444"/>
      <c r="AW439" s="558" t="str">
        <f t="shared" si="195"/>
        <v/>
      </c>
      <c r="AX439" s="557" t="str">
        <f t="shared" si="196"/>
        <v/>
      </c>
      <c r="AY439" s="557" t="str">
        <f t="shared" si="197"/>
        <v/>
      </c>
      <c r="AZ439" s="444"/>
      <c r="BA439" s="562" t="str">
        <f t="shared" si="203"/>
        <v/>
      </c>
      <c r="BB439" s="445"/>
      <c r="BC439" s="563" t="str">
        <f t="shared" si="208"/>
        <v/>
      </c>
      <c r="BD439" s="563" t="str">
        <f t="shared" si="208"/>
        <v/>
      </c>
      <c r="BE439" s="563" t="str">
        <f t="shared" si="208"/>
        <v/>
      </c>
      <c r="BF439" s="563" t="str">
        <f t="shared" si="208"/>
        <v/>
      </c>
      <c r="BG439" s="563" t="str">
        <f t="shared" si="208"/>
        <v/>
      </c>
      <c r="BH439" s="563" t="str">
        <f t="shared" si="208"/>
        <v/>
      </c>
      <c r="BI439" s="563" t="str">
        <f t="shared" si="208"/>
        <v/>
      </c>
      <c r="BJ439" s="563" t="str">
        <f t="shared" si="208"/>
        <v/>
      </c>
      <c r="BK439" s="563" t="str">
        <f t="shared" si="208"/>
        <v/>
      </c>
      <c r="BL439" s="563" t="str">
        <f t="shared" si="208"/>
        <v/>
      </c>
      <c r="BM439" s="563" t="str">
        <f t="shared" si="208"/>
        <v/>
      </c>
      <c r="BN439" s="563" t="str">
        <f t="shared" si="198"/>
        <v/>
      </c>
      <c r="BO439" s="563" t="str">
        <f t="shared" si="198"/>
        <v/>
      </c>
      <c r="BP439" s="563" t="str">
        <f t="shared" si="198"/>
        <v/>
      </c>
      <c r="BQ439" s="563" t="str">
        <f t="shared" si="198"/>
        <v/>
      </c>
      <c r="BR439" s="563" t="str">
        <f t="shared" si="199"/>
        <v/>
      </c>
      <c r="BS439" s="563" t="str">
        <f t="shared" si="199"/>
        <v/>
      </c>
      <c r="BT439" s="563" t="str">
        <f t="shared" si="199"/>
        <v/>
      </c>
      <c r="BU439" s="563" t="str">
        <f t="shared" si="199"/>
        <v/>
      </c>
      <c r="BV439" s="563" t="str">
        <f t="shared" si="200"/>
        <v/>
      </c>
      <c r="BW439" s="563" t="str">
        <f t="shared" si="200"/>
        <v/>
      </c>
      <c r="BX439" s="563" t="str">
        <f t="shared" si="200"/>
        <v/>
      </c>
      <c r="BY439" s="563" t="str">
        <f t="shared" si="200"/>
        <v/>
      </c>
      <c r="BZ439" s="563" t="str">
        <f t="shared" si="201"/>
        <v/>
      </c>
      <c r="CA439" s="563" t="str">
        <f t="shared" si="201"/>
        <v/>
      </c>
      <c r="CB439" s="563" t="str">
        <f t="shared" si="201"/>
        <v/>
      </c>
      <c r="CC439" s="563" t="str">
        <f t="shared" si="201"/>
        <v/>
      </c>
      <c r="CD439" s="563" t="str">
        <f t="shared" si="194"/>
        <v/>
      </c>
      <c r="CE439" s="563" t="str">
        <f t="shared" si="194"/>
        <v/>
      </c>
      <c r="CF439" s="563" t="str">
        <f t="shared" si="180"/>
        <v/>
      </c>
      <c r="CG439" s="563" t="str">
        <f t="shared" si="208"/>
        <v/>
      </c>
      <c r="CH439" s="445"/>
      <c r="CI439" s="563" t="str">
        <f t="shared" si="207"/>
        <v/>
      </c>
      <c r="CJ439" s="563" t="str">
        <f t="shared" si="204"/>
        <v/>
      </c>
      <c r="CK439" s="563" t="str">
        <f t="shared" si="204"/>
        <v/>
      </c>
      <c r="CL439" s="563" t="str">
        <f t="shared" si="204"/>
        <v xml:space="preserve">
</v>
      </c>
      <c r="CM439" s="563" t="str">
        <f t="shared" si="204"/>
        <v xml:space="preserve">
</v>
      </c>
      <c r="CN439" s="563" t="str">
        <f t="shared" si="204"/>
        <v xml:space="preserve">
</v>
      </c>
      <c r="CO439" s="445"/>
      <c r="CP439" s="445"/>
      <c r="CQ439" s="445"/>
      <c r="CR439" s="445"/>
      <c r="CS439" s="445"/>
      <c r="CT439" s="445"/>
      <c r="CU439" s="445"/>
      <c r="CV439" s="445"/>
      <c r="CW439" s="445"/>
      <c r="CX439" s="445"/>
      <c r="CY439" s="445"/>
      <c r="CZ439" s="445"/>
      <c r="DA439" s="445"/>
      <c r="DB439" s="445"/>
      <c r="DC439" s="445"/>
      <c r="DD439" s="445"/>
      <c r="DE439" s="445"/>
      <c r="DF439" s="445"/>
      <c r="DG439" s="445"/>
      <c r="DH439" s="445"/>
      <c r="DI439" s="445"/>
      <c r="DJ439" s="445"/>
      <c r="DK439" s="445"/>
      <c r="DL439" s="445"/>
      <c r="DM439" s="445"/>
      <c r="DN439" s="445"/>
      <c r="DO439" s="445"/>
      <c r="DP439" s="445"/>
      <c r="DQ439" s="445"/>
      <c r="DR439" s="445"/>
      <c r="DS439" s="445"/>
      <c r="DT439" s="445"/>
      <c r="DU439" s="445"/>
      <c r="DV439" s="445"/>
      <c r="DW439" s="445"/>
      <c r="DX439" s="445"/>
      <c r="DY439" s="445"/>
      <c r="DZ439" s="445"/>
      <c r="EA439" s="445"/>
      <c r="EB439" s="445"/>
      <c r="EC439" s="445"/>
      <c r="ED439" s="445"/>
      <c r="EE439" s="445"/>
      <c r="EF439" s="445"/>
      <c r="EG439" s="445"/>
      <c r="EH439" s="445"/>
      <c r="EI439" s="445"/>
      <c r="EJ439" s="445"/>
      <c r="EK439" s="445"/>
      <c r="EL439" s="445"/>
      <c r="EM439" s="445"/>
      <c r="EN439" s="445"/>
      <c r="EO439" s="445"/>
      <c r="EP439" s="445"/>
      <c r="EQ439" s="445"/>
      <c r="ER439" s="445"/>
      <c r="ES439" s="445"/>
      <c r="ET439" s="445"/>
      <c r="EU439" s="445"/>
      <c r="EV439" s="445"/>
      <c r="EW439" s="445"/>
      <c r="EX439" s="445"/>
      <c r="EY439" s="445"/>
      <c r="EZ439" s="445"/>
      <c r="FA439" s="445"/>
      <c r="FB439" s="445"/>
    </row>
    <row r="440" spans="1:158" s="434" customFormat="1" ht="55.2" hidden="1" customHeight="1">
      <c r="A440" s="659"/>
      <c r="B440" s="520"/>
      <c r="C440" s="520"/>
      <c r="D440" s="519"/>
      <c r="E440" s="520"/>
      <c r="F440" s="520"/>
      <c r="G440" s="520"/>
      <c r="H440" s="520"/>
      <c r="I440" s="520"/>
      <c r="J440" s="520"/>
      <c r="K440" s="520"/>
      <c r="L440" s="520"/>
      <c r="M440" s="520"/>
      <c r="N440" s="520"/>
      <c r="O440" s="520"/>
      <c r="P440" s="520"/>
      <c r="Q440" s="520"/>
      <c r="R440" s="520"/>
      <c r="S440" s="520"/>
      <c r="T440" s="520"/>
      <c r="U440" s="520"/>
      <c r="V440" s="520"/>
      <c r="W440" s="520"/>
      <c r="X440" s="520"/>
      <c r="Y440" s="520"/>
      <c r="Z440" s="520"/>
      <c r="AA440" s="520"/>
      <c r="AB440" s="520"/>
      <c r="AC440" s="520"/>
      <c r="AD440" s="432"/>
      <c r="AE440" s="431"/>
      <c r="AF440" s="433"/>
      <c r="AG440" s="557" t="str">
        <f t="shared" si="181"/>
        <v/>
      </c>
      <c r="AH440" s="558" t="str">
        <f t="shared" si="182"/>
        <v/>
      </c>
      <c r="AI440" s="558" t="str">
        <f t="shared" si="183"/>
        <v/>
      </c>
      <c r="AJ440" s="558" t="str">
        <f t="shared" si="184"/>
        <v/>
      </c>
      <c r="AK440" s="558" t="str">
        <f t="shared" si="185"/>
        <v/>
      </c>
      <c r="AL440" s="558" t="str">
        <f t="shared" si="186"/>
        <v/>
      </c>
      <c r="AM440" s="558" t="str">
        <f t="shared" si="187"/>
        <v/>
      </c>
      <c r="AN440" s="558" t="str">
        <f t="shared" si="188"/>
        <v/>
      </c>
      <c r="AO440" s="557" t="str">
        <f t="shared" si="189"/>
        <v/>
      </c>
      <c r="AP440" s="557" t="str">
        <f t="shared" si="190"/>
        <v/>
      </c>
      <c r="AQ440" s="445"/>
      <c r="AR440" s="559" t="str">
        <f t="shared" si="191"/>
        <v/>
      </c>
      <c r="AS440" s="560" t="str">
        <f t="shared" si="206"/>
        <v/>
      </c>
      <c r="AT440" s="561" t="str">
        <f t="shared" si="192"/>
        <v/>
      </c>
      <c r="AU440" s="561" t="str">
        <f t="shared" si="193"/>
        <v/>
      </c>
      <c r="AV440" s="444"/>
      <c r="AW440" s="558" t="str">
        <f t="shared" si="195"/>
        <v/>
      </c>
      <c r="AX440" s="557" t="str">
        <f t="shared" si="196"/>
        <v/>
      </c>
      <c r="AY440" s="557" t="str">
        <f t="shared" si="197"/>
        <v/>
      </c>
      <c r="AZ440" s="444"/>
      <c r="BA440" s="562" t="str">
        <f t="shared" si="203"/>
        <v/>
      </c>
      <c r="BB440" s="445"/>
      <c r="BC440" s="563" t="str">
        <f t="shared" si="208"/>
        <v/>
      </c>
      <c r="BD440" s="563" t="str">
        <f t="shared" si="208"/>
        <v/>
      </c>
      <c r="BE440" s="563" t="str">
        <f t="shared" si="208"/>
        <v/>
      </c>
      <c r="BF440" s="563" t="str">
        <f t="shared" si="208"/>
        <v/>
      </c>
      <c r="BG440" s="563" t="str">
        <f t="shared" si="208"/>
        <v/>
      </c>
      <c r="BH440" s="563" t="str">
        <f t="shared" si="208"/>
        <v/>
      </c>
      <c r="BI440" s="563" t="str">
        <f t="shared" si="208"/>
        <v/>
      </c>
      <c r="BJ440" s="563" t="str">
        <f t="shared" si="208"/>
        <v/>
      </c>
      <c r="BK440" s="563" t="str">
        <f t="shared" si="208"/>
        <v/>
      </c>
      <c r="BL440" s="563" t="str">
        <f t="shared" si="208"/>
        <v/>
      </c>
      <c r="BM440" s="563" t="str">
        <f t="shared" si="208"/>
        <v/>
      </c>
      <c r="BN440" s="563" t="str">
        <f t="shared" si="198"/>
        <v/>
      </c>
      <c r="BO440" s="563" t="str">
        <f t="shared" si="198"/>
        <v/>
      </c>
      <c r="BP440" s="563" t="str">
        <f t="shared" si="198"/>
        <v/>
      </c>
      <c r="BQ440" s="563" t="str">
        <f t="shared" si="198"/>
        <v/>
      </c>
      <c r="BR440" s="563" t="str">
        <f t="shared" si="199"/>
        <v/>
      </c>
      <c r="BS440" s="563" t="str">
        <f t="shared" si="199"/>
        <v/>
      </c>
      <c r="BT440" s="563" t="str">
        <f t="shared" si="199"/>
        <v/>
      </c>
      <c r="BU440" s="563" t="str">
        <f t="shared" si="199"/>
        <v/>
      </c>
      <c r="BV440" s="563" t="str">
        <f t="shared" si="200"/>
        <v/>
      </c>
      <c r="BW440" s="563" t="str">
        <f t="shared" si="200"/>
        <v/>
      </c>
      <c r="BX440" s="563" t="str">
        <f t="shared" si="200"/>
        <v/>
      </c>
      <c r="BY440" s="563" t="str">
        <f t="shared" si="200"/>
        <v/>
      </c>
      <c r="BZ440" s="563" t="str">
        <f t="shared" si="201"/>
        <v/>
      </c>
      <c r="CA440" s="563" t="str">
        <f t="shared" si="201"/>
        <v/>
      </c>
      <c r="CB440" s="563" t="str">
        <f t="shared" si="201"/>
        <v/>
      </c>
      <c r="CC440" s="563" t="str">
        <f t="shared" si="201"/>
        <v/>
      </c>
      <c r="CD440" s="563" t="str">
        <f t="shared" si="194"/>
        <v/>
      </c>
      <c r="CE440" s="563" t="str">
        <f t="shared" si="194"/>
        <v/>
      </c>
      <c r="CF440" s="563" t="str">
        <f t="shared" si="180"/>
        <v/>
      </c>
      <c r="CG440" s="563" t="str">
        <f t="shared" si="208"/>
        <v/>
      </c>
      <c r="CH440" s="445"/>
      <c r="CI440" s="563" t="str">
        <f t="shared" si="207"/>
        <v/>
      </c>
      <c r="CJ440" s="563" t="str">
        <f t="shared" si="204"/>
        <v/>
      </c>
      <c r="CK440" s="563" t="str">
        <f t="shared" si="204"/>
        <v/>
      </c>
      <c r="CL440" s="563" t="str">
        <f t="shared" si="204"/>
        <v xml:space="preserve">
</v>
      </c>
      <c r="CM440" s="563" t="str">
        <f t="shared" si="204"/>
        <v xml:space="preserve">
</v>
      </c>
      <c r="CN440" s="563" t="str">
        <f t="shared" si="204"/>
        <v xml:space="preserve">
</v>
      </c>
      <c r="CO440" s="445"/>
      <c r="CP440" s="445"/>
      <c r="CQ440" s="445"/>
      <c r="CR440" s="445"/>
      <c r="CS440" s="445"/>
      <c r="CT440" s="445"/>
      <c r="CU440" s="445"/>
      <c r="CV440" s="445"/>
      <c r="CW440" s="445"/>
      <c r="CX440" s="445"/>
      <c r="CY440" s="445"/>
      <c r="CZ440" s="445"/>
      <c r="DA440" s="445"/>
      <c r="DB440" s="445"/>
      <c r="DC440" s="445"/>
      <c r="DD440" s="445"/>
      <c r="DE440" s="445"/>
      <c r="DF440" s="445"/>
      <c r="DG440" s="445"/>
      <c r="DH440" s="445"/>
      <c r="DI440" s="445"/>
      <c r="DJ440" s="445"/>
      <c r="DK440" s="445"/>
      <c r="DL440" s="445"/>
      <c r="DM440" s="445"/>
      <c r="DN440" s="445"/>
      <c r="DO440" s="445"/>
      <c r="DP440" s="445"/>
      <c r="DQ440" s="445"/>
      <c r="DR440" s="445"/>
      <c r="DS440" s="445"/>
      <c r="DT440" s="445"/>
      <c r="DU440" s="445"/>
      <c r="DV440" s="445"/>
      <c r="DW440" s="445"/>
      <c r="DX440" s="445"/>
      <c r="DY440" s="445"/>
      <c r="DZ440" s="445"/>
      <c r="EA440" s="445"/>
      <c r="EB440" s="445"/>
      <c r="EC440" s="445"/>
      <c r="ED440" s="445"/>
      <c r="EE440" s="445"/>
      <c r="EF440" s="445"/>
      <c r="EG440" s="445"/>
      <c r="EH440" s="445"/>
      <c r="EI440" s="445"/>
      <c r="EJ440" s="445"/>
      <c r="EK440" s="445"/>
      <c r="EL440" s="445"/>
      <c r="EM440" s="445"/>
      <c r="EN440" s="445"/>
      <c r="EO440" s="445"/>
      <c r="EP440" s="445"/>
      <c r="EQ440" s="445"/>
      <c r="ER440" s="445"/>
      <c r="ES440" s="445"/>
      <c r="ET440" s="445"/>
      <c r="EU440" s="445"/>
      <c r="EV440" s="445"/>
      <c r="EW440" s="445"/>
      <c r="EX440" s="445"/>
      <c r="EY440" s="445"/>
      <c r="EZ440" s="445"/>
      <c r="FA440" s="445"/>
      <c r="FB440" s="445"/>
    </row>
    <row r="441" spans="1:158" s="463" customFormat="1" ht="55.2" hidden="1" customHeight="1">
      <c r="A441" s="659"/>
      <c r="B441" s="520"/>
      <c r="C441" s="520"/>
      <c r="D441" s="519"/>
      <c r="E441" s="520"/>
      <c r="F441" s="520"/>
      <c r="G441" s="520"/>
      <c r="H441" s="520"/>
      <c r="I441" s="520"/>
      <c r="J441" s="520"/>
      <c r="K441" s="520"/>
      <c r="L441" s="520"/>
      <c r="M441" s="520"/>
      <c r="N441" s="520"/>
      <c r="O441" s="520"/>
      <c r="P441" s="520"/>
      <c r="Q441" s="520"/>
      <c r="R441" s="520"/>
      <c r="S441" s="520"/>
      <c r="T441" s="520"/>
      <c r="U441" s="520"/>
      <c r="V441" s="520"/>
      <c r="W441" s="520"/>
      <c r="X441" s="520"/>
      <c r="Y441" s="520"/>
      <c r="Z441" s="520"/>
      <c r="AA441" s="520"/>
      <c r="AB441" s="520"/>
      <c r="AC441" s="520"/>
      <c r="AD441" s="432"/>
      <c r="AE441" s="431"/>
      <c r="AF441" s="433"/>
      <c r="AG441" s="557" t="str">
        <f t="shared" si="181"/>
        <v/>
      </c>
      <c r="AH441" s="558" t="str">
        <f t="shared" si="182"/>
        <v/>
      </c>
      <c r="AI441" s="558" t="str">
        <f t="shared" si="183"/>
        <v/>
      </c>
      <c r="AJ441" s="558" t="str">
        <f t="shared" si="184"/>
        <v/>
      </c>
      <c r="AK441" s="558" t="str">
        <f t="shared" si="185"/>
        <v/>
      </c>
      <c r="AL441" s="558" t="str">
        <f t="shared" si="186"/>
        <v/>
      </c>
      <c r="AM441" s="558" t="str">
        <f t="shared" si="187"/>
        <v/>
      </c>
      <c r="AN441" s="558" t="str">
        <f t="shared" si="188"/>
        <v/>
      </c>
      <c r="AO441" s="557" t="str">
        <f t="shared" si="189"/>
        <v/>
      </c>
      <c r="AP441" s="557" t="str">
        <f t="shared" si="190"/>
        <v/>
      </c>
      <c r="AQ441" s="445"/>
      <c r="AR441" s="559" t="str">
        <f t="shared" si="191"/>
        <v/>
      </c>
      <c r="AS441" s="560" t="str">
        <f t="shared" si="206"/>
        <v/>
      </c>
      <c r="AT441" s="561" t="str">
        <f t="shared" si="192"/>
        <v/>
      </c>
      <c r="AU441" s="561" t="str">
        <f t="shared" si="193"/>
        <v/>
      </c>
      <c r="AV441" s="444"/>
      <c r="AW441" s="558" t="str">
        <f t="shared" si="195"/>
        <v/>
      </c>
      <c r="AX441" s="557" t="str">
        <f t="shared" si="196"/>
        <v/>
      </c>
      <c r="AY441" s="557" t="str">
        <f t="shared" si="197"/>
        <v/>
      </c>
      <c r="AZ441" s="444"/>
      <c r="BA441" s="562" t="str">
        <f t="shared" si="203"/>
        <v/>
      </c>
      <c r="BB441" s="445"/>
      <c r="BC441" s="563" t="str">
        <f t="shared" si="208"/>
        <v/>
      </c>
      <c r="BD441" s="563" t="str">
        <f t="shared" si="208"/>
        <v/>
      </c>
      <c r="BE441" s="563" t="str">
        <f t="shared" si="208"/>
        <v/>
      </c>
      <c r="BF441" s="563" t="str">
        <f t="shared" si="208"/>
        <v/>
      </c>
      <c r="BG441" s="563" t="str">
        <f t="shared" si="208"/>
        <v/>
      </c>
      <c r="BH441" s="563" t="str">
        <f t="shared" si="208"/>
        <v/>
      </c>
      <c r="BI441" s="563" t="str">
        <f t="shared" si="208"/>
        <v/>
      </c>
      <c r="BJ441" s="563" t="str">
        <f t="shared" si="208"/>
        <v/>
      </c>
      <c r="BK441" s="563" t="str">
        <f t="shared" si="208"/>
        <v/>
      </c>
      <c r="BL441" s="563" t="str">
        <f t="shared" si="208"/>
        <v/>
      </c>
      <c r="BM441" s="563" t="str">
        <f t="shared" si="208"/>
        <v/>
      </c>
      <c r="BN441" s="563" t="str">
        <f t="shared" si="198"/>
        <v/>
      </c>
      <c r="BO441" s="563" t="str">
        <f t="shared" si="198"/>
        <v/>
      </c>
      <c r="BP441" s="563" t="str">
        <f t="shared" si="198"/>
        <v/>
      </c>
      <c r="BQ441" s="563" t="str">
        <f t="shared" si="198"/>
        <v/>
      </c>
      <c r="BR441" s="563" t="str">
        <f t="shared" si="199"/>
        <v/>
      </c>
      <c r="BS441" s="563" t="str">
        <f t="shared" si="199"/>
        <v/>
      </c>
      <c r="BT441" s="563" t="str">
        <f t="shared" si="199"/>
        <v/>
      </c>
      <c r="BU441" s="563" t="str">
        <f t="shared" si="199"/>
        <v/>
      </c>
      <c r="BV441" s="563" t="str">
        <f t="shared" si="200"/>
        <v/>
      </c>
      <c r="BW441" s="563" t="str">
        <f t="shared" si="200"/>
        <v/>
      </c>
      <c r="BX441" s="563" t="str">
        <f t="shared" si="200"/>
        <v/>
      </c>
      <c r="BY441" s="563" t="str">
        <f t="shared" si="200"/>
        <v/>
      </c>
      <c r="BZ441" s="563" t="str">
        <f t="shared" si="201"/>
        <v/>
      </c>
      <c r="CA441" s="563" t="str">
        <f t="shared" si="201"/>
        <v/>
      </c>
      <c r="CB441" s="563" t="str">
        <f t="shared" si="201"/>
        <v/>
      </c>
      <c r="CC441" s="563" t="str">
        <f t="shared" si="201"/>
        <v/>
      </c>
      <c r="CD441" s="563" t="str">
        <f t="shared" si="194"/>
        <v/>
      </c>
      <c r="CE441" s="563" t="str">
        <f t="shared" si="194"/>
        <v/>
      </c>
      <c r="CF441" s="563" t="str">
        <f t="shared" si="180"/>
        <v/>
      </c>
      <c r="CG441" s="563" t="str">
        <f t="shared" si="208"/>
        <v/>
      </c>
      <c r="CH441" s="445"/>
      <c r="CI441" s="563" t="str">
        <f t="shared" si="207"/>
        <v/>
      </c>
      <c r="CJ441" s="563" t="str">
        <f t="shared" si="204"/>
        <v/>
      </c>
      <c r="CK441" s="563" t="str">
        <f t="shared" si="204"/>
        <v/>
      </c>
      <c r="CL441" s="563" t="str">
        <f t="shared" si="204"/>
        <v xml:space="preserve">
</v>
      </c>
      <c r="CM441" s="563" t="str">
        <f t="shared" si="204"/>
        <v xml:space="preserve">
</v>
      </c>
      <c r="CN441" s="563" t="str">
        <f t="shared" si="204"/>
        <v xml:space="preserve">
</v>
      </c>
      <c r="CO441" s="444"/>
      <c r="CP441" s="444"/>
      <c r="CQ441" s="444"/>
      <c r="CR441" s="444"/>
      <c r="CS441" s="444"/>
      <c r="CT441" s="444"/>
      <c r="CU441" s="444"/>
      <c r="CV441" s="444"/>
      <c r="CW441" s="444"/>
      <c r="CX441" s="444"/>
      <c r="CY441" s="444"/>
      <c r="CZ441" s="444"/>
      <c r="DA441" s="444"/>
      <c r="DB441" s="444"/>
      <c r="DC441" s="444"/>
      <c r="DD441" s="444"/>
      <c r="DE441" s="444"/>
      <c r="DF441" s="444"/>
      <c r="DG441" s="444"/>
      <c r="DH441" s="444"/>
      <c r="DI441" s="444"/>
      <c r="DJ441" s="444"/>
      <c r="DK441" s="444"/>
      <c r="DL441" s="444"/>
      <c r="DM441" s="444"/>
      <c r="DN441" s="444"/>
      <c r="DO441" s="444"/>
      <c r="DP441" s="444"/>
      <c r="DQ441" s="444"/>
      <c r="DR441" s="444"/>
      <c r="DS441" s="444"/>
      <c r="DT441" s="444"/>
      <c r="DU441" s="444"/>
      <c r="DV441" s="444"/>
      <c r="DW441" s="444"/>
      <c r="DX441" s="444"/>
      <c r="DY441" s="444"/>
      <c r="DZ441" s="444"/>
      <c r="EA441" s="444"/>
      <c r="EB441" s="444"/>
      <c r="EC441" s="444"/>
      <c r="ED441" s="444"/>
      <c r="EE441" s="444"/>
      <c r="EF441" s="444"/>
      <c r="EG441" s="444"/>
      <c r="EH441" s="444"/>
      <c r="EI441" s="444"/>
      <c r="EJ441" s="444"/>
      <c r="EK441" s="444"/>
      <c r="EL441" s="444"/>
      <c r="EM441" s="444"/>
      <c r="EN441" s="444"/>
      <c r="EO441" s="444"/>
      <c r="EP441" s="444"/>
      <c r="EQ441" s="444"/>
      <c r="ER441" s="444"/>
      <c r="ES441" s="444"/>
      <c r="ET441" s="444"/>
      <c r="EU441" s="444"/>
      <c r="EV441" s="444"/>
      <c r="EW441" s="444"/>
      <c r="EX441" s="444"/>
      <c r="EY441" s="444"/>
      <c r="EZ441" s="444"/>
      <c r="FA441" s="444"/>
      <c r="FB441" s="444"/>
    </row>
    <row r="442" spans="1:158" s="463" customFormat="1" ht="55.2" hidden="1" customHeight="1">
      <c r="A442" s="659"/>
      <c r="B442" s="520"/>
      <c r="C442" s="520"/>
      <c r="D442" s="519"/>
      <c r="E442" s="520"/>
      <c r="F442" s="520"/>
      <c r="G442" s="520"/>
      <c r="H442" s="520"/>
      <c r="I442" s="520"/>
      <c r="J442" s="520"/>
      <c r="K442" s="520"/>
      <c r="L442" s="520"/>
      <c r="M442" s="520"/>
      <c r="N442" s="520"/>
      <c r="O442" s="520"/>
      <c r="P442" s="520"/>
      <c r="Q442" s="520"/>
      <c r="R442" s="520"/>
      <c r="S442" s="520"/>
      <c r="T442" s="520"/>
      <c r="U442" s="520"/>
      <c r="V442" s="520"/>
      <c r="W442" s="520"/>
      <c r="X442" s="520"/>
      <c r="Y442" s="520"/>
      <c r="Z442" s="520"/>
      <c r="AA442" s="520"/>
      <c r="AB442" s="520"/>
      <c r="AC442" s="520"/>
      <c r="AD442" s="432"/>
      <c r="AE442" s="431"/>
      <c r="AF442" s="433"/>
      <c r="AG442" s="557" t="str">
        <f t="shared" si="181"/>
        <v/>
      </c>
      <c r="AH442" s="558" t="str">
        <f t="shared" si="182"/>
        <v/>
      </c>
      <c r="AI442" s="558" t="str">
        <f t="shared" si="183"/>
        <v/>
      </c>
      <c r="AJ442" s="558" t="str">
        <f t="shared" si="184"/>
        <v/>
      </c>
      <c r="AK442" s="558" t="str">
        <f t="shared" si="185"/>
        <v/>
      </c>
      <c r="AL442" s="558" t="str">
        <f t="shared" si="186"/>
        <v/>
      </c>
      <c r="AM442" s="558" t="str">
        <f t="shared" si="187"/>
        <v/>
      </c>
      <c r="AN442" s="558" t="str">
        <f t="shared" si="188"/>
        <v/>
      </c>
      <c r="AO442" s="557" t="str">
        <f t="shared" si="189"/>
        <v/>
      </c>
      <c r="AP442" s="557" t="str">
        <f t="shared" si="190"/>
        <v/>
      </c>
      <c r="AQ442" s="445"/>
      <c r="AR442" s="559" t="str">
        <f t="shared" si="191"/>
        <v/>
      </c>
      <c r="AS442" s="560" t="str">
        <f t="shared" si="206"/>
        <v/>
      </c>
      <c r="AT442" s="561" t="str">
        <f t="shared" si="192"/>
        <v/>
      </c>
      <c r="AU442" s="561" t="str">
        <f t="shared" si="193"/>
        <v/>
      </c>
      <c r="AV442" s="444"/>
      <c r="AW442" s="558" t="str">
        <f t="shared" si="195"/>
        <v/>
      </c>
      <c r="AX442" s="557" t="str">
        <f t="shared" si="196"/>
        <v/>
      </c>
      <c r="AY442" s="557" t="str">
        <f t="shared" si="197"/>
        <v/>
      </c>
      <c r="AZ442" s="444"/>
      <c r="BA442" s="562" t="str">
        <f t="shared" si="203"/>
        <v/>
      </c>
      <c r="BB442" s="445"/>
      <c r="BC442" s="563" t="str">
        <f t="shared" si="208"/>
        <v/>
      </c>
      <c r="BD442" s="563" t="str">
        <f t="shared" si="208"/>
        <v/>
      </c>
      <c r="BE442" s="563" t="str">
        <f t="shared" si="208"/>
        <v/>
      </c>
      <c r="BF442" s="563" t="str">
        <f t="shared" si="208"/>
        <v/>
      </c>
      <c r="BG442" s="563" t="str">
        <f t="shared" si="208"/>
        <v/>
      </c>
      <c r="BH442" s="563" t="str">
        <f t="shared" si="208"/>
        <v/>
      </c>
      <c r="BI442" s="563" t="str">
        <f t="shared" si="208"/>
        <v/>
      </c>
      <c r="BJ442" s="563" t="str">
        <f t="shared" si="208"/>
        <v/>
      </c>
      <c r="BK442" s="563" t="str">
        <f t="shared" si="208"/>
        <v/>
      </c>
      <c r="BL442" s="563" t="str">
        <f t="shared" si="208"/>
        <v/>
      </c>
      <c r="BM442" s="563" t="str">
        <f t="shared" si="208"/>
        <v/>
      </c>
      <c r="BN442" s="563" t="str">
        <f t="shared" si="198"/>
        <v/>
      </c>
      <c r="BO442" s="563" t="str">
        <f t="shared" si="198"/>
        <v/>
      </c>
      <c r="BP442" s="563" t="str">
        <f t="shared" si="198"/>
        <v/>
      </c>
      <c r="BQ442" s="563" t="str">
        <f t="shared" si="198"/>
        <v/>
      </c>
      <c r="BR442" s="563" t="str">
        <f t="shared" si="199"/>
        <v/>
      </c>
      <c r="BS442" s="563" t="str">
        <f t="shared" si="199"/>
        <v/>
      </c>
      <c r="BT442" s="563" t="str">
        <f t="shared" si="199"/>
        <v/>
      </c>
      <c r="BU442" s="563" t="str">
        <f t="shared" si="199"/>
        <v/>
      </c>
      <c r="BV442" s="563" t="str">
        <f t="shared" si="200"/>
        <v/>
      </c>
      <c r="BW442" s="563" t="str">
        <f t="shared" si="200"/>
        <v/>
      </c>
      <c r="BX442" s="563" t="str">
        <f t="shared" si="200"/>
        <v/>
      </c>
      <c r="BY442" s="563" t="str">
        <f t="shared" si="200"/>
        <v/>
      </c>
      <c r="BZ442" s="563" t="str">
        <f t="shared" si="201"/>
        <v/>
      </c>
      <c r="CA442" s="563" t="str">
        <f t="shared" si="201"/>
        <v/>
      </c>
      <c r="CB442" s="563" t="str">
        <f t="shared" si="201"/>
        <v/>
      </c>
      <c r="CC442" s="563" t="str">
        <f t="shared" si="201"/>
        <v/>
      </c>
      <c r="CD442" s="563" t="str">
        <f t="shared" si="194"/>
        <v/>
      </c>
      <c r="CE442" s="563" t="str">
        <f t="shared" si="194"/>
        <v/>
      </c>
      <c r="CF442" s="563" t="str">
        <f t="shared" si="180"/>
        <v/>
      </c>
      <c r="CG442" s="563" t="str">
        <f t="shared" si="208"/>
        <v/>
      </c>
      <c r="CH442" s="445"/>
      <c r="CI442" s="563" t="str">
        <f t="shared" si="207"/>
        <v/>
      </c>
      <c r="CJ442" s="563" t="str">
        <f t="shared" si="204"/>
        <v/>
      </c>
      <c r="CK442" s="563" t="str">
        <f t="shared" si="204"/>
        <v/>
      </c>
      <c r="CL442" s="563" t="str">
        <f t="shared" si="204"/>
        <v xml:space="preserve">
</v>
      </c>
      <c r="CM442" s="563" t="str">
        <f t="shared" si="204"/>
        <v xml:space="preserve">
</v>
      </c>
      <c r="CN442" s="563" t="str">
        <f t="shared" si="204"/>
        <v xml:space="preserve">
</v>
      </c>
      <c r="CO442" s="444"/>
      <c r="CP442" s="444"/>
      <c r="CQ442" s="444"/>
      <c r="CR442" s="444"/>
      <c r="CS442" s="444"/>
      <c r="CT442" s="444"/>
      <c r="CU442" s="444"/>
      <c r="CV442" s="444"/>
      <c r="CW442" s="444"/>
      <c r="CX442" s="444"/>
      <c r="CY442" s="444"/>
      <c r="CZ442" s="444"/>
      <c r="DA442" s="444"/>
      <c r="DB442" s="444"/>
      <c r="DC442" s="444"/>
      <c r="DD442" s="444"/>
      <c r="DE442" s="444"/>
      <c r="DF442" s="444"/>
      <c r="DG442" s="444"/>
      <c r="DH442" s="444"/>
      <c r="DI442" s="444"/>
      <c r="DJ442" s="444"/>
      <c r="DK442" s="444"/>
      <c r="DL442" s="444"/>
      <c r="DM442" s="444"/>
      <c r="DN442" s="444"/>
      <c r="DO442" s="444"/>
      <c r="DP442" s="444"/>
      <c r="DQ442" s="444"/>
      <c r="DR442" s="444"/>
      <c r="DS442" s="444"/>
      <c r="DT442" s="444"/>
      <c r="DU442" s="444"/>
      <c r="DV442" s="444"/>
      <c r="DW442" s="444"/>
      <c r="DX442" s="444"/>
      <c r="DY442" s="444"/>
      <c r="DZ442" s="444"/>
      <c r="EA442" s="444"/>
      <c r="EB442" s="444"/>
      <c r="EC442" s="444"/>
      <c r="ED442" s="444"/>
      <c r="EE442" s="444"/>
      <c r="EF442" s="444"/>
      <c r="EG442" s="444"/>
      <c r="EH442" s="444"/>
      <c r="EI442" s="444"/>
      <c r="EJ442" s="444"/>
      <c r="EK442" s="444"/>
      <c r="EL442" s="444"/>
      <c r="EM442" s="444"/>
      <c r="EN442" s="444"/>
      <c r="EO442" s="444"/>
      <c r="EP442" s="444"/>
      <c r="EQ442" s="444"/>
      <c r="ER442" s="444"/>
      <c r="ES442" s="444"/>
      <c r="ET442" s="444"/>
      <c r="EU442" s="444"/>
      <c r="EV442" s="444"/>
      <c r="EW442" s="444"/>
      <c r="EX442" s="444"/>
      <c r="EY442" s="444"/>
      <c r="EZ442" s="444"/>
      <c r="FA442" s="444"/>
      <c r="FB442" s="444"/>
    </row>
    <row r="443" spans="1:158" s="434" customFormat="1" ht="55.2" hidden="1" customHeight="1">
      <c r="A443" s="659"/>
      <c r="B443" s="520"/>
      <c r="C443" s="520"/>
      <c r="D443" s="519"/>
      <c r="E443" s="520"/>
      <c r="F443" s="520"/>
      <c r="G443" s="520"/>
      <c r="H443" s="520"/>
      <c r="I443" s="520"/>
      <c r="J443" s="520"/>
      <c r="K443" s="520"/>
      <c r="L443" s="520"/>
      <c r="M443" s="520"/>
      <c r="N443" s="520"/>
      <c r="O443" s="520"/>
      <c r="P443" s="520"/>
      <c r="Q443" s="520"/>
      <c r="R443" s="520"/>
      <c r="S443" s="520"/>
      <c r="T443" s="520"/>
      <c r="U443" s="520"/>
      <c r="V443" s="520"/>
      <c r="W443" s="520"/>
      <c r="X443" s="520"/>
      <c r="Y443" s="520"/>
      <c r="Z443" s="520"/>
      <c r="AA443" s="520"/>
      <c r="AB443" s="520"/>
      <c r="AC443" s="520"/>
      <c r="AD443" s="432"/>
      <c r="AE443" s="431"/>
      <c r="AF443" s="433"/>
      <c r="AG443" s="557" t="str">
        <f t="shared" si="181"/>
        <v/>
      </c>
      <c r="AH443" s="558" t="str">
        <f t="shared" si="182"/>
        <v/>
      </c>
      <c r="AI443" s="558" t="str">
        <f t="shared" si="183"/>
        <v/>
      </c>
      <c r="AJ443" s="558" t="str">
        <f t="shared" si="184"/>
        <v/>
      </c>
      <c r="AK443" s="558" t="str">
        <f t="shared" si="185"/>
        <v/>
      </c>
      <c r="AL443" s="558" t="str">
        <f t="shared" si="186"/>
        <v/>
      </c>
      <c r="AM443" s="558" t="str">
        <f t="shared" si="187"/>
        <v/>
      </c>
      <c r="AN443" s="558" t="str">
        <f t="shared" si="188"/>
        <v/>
      </c>
      <c r="AO443" s="557" t="str">
        <f t="shared" si="189"/>
        <v/>
      </c>
      <c r="AP443" s="557" t="str">
        <f t="shared" si="190"/>
        <v/>
      </c>
      <c r="AQ443" s="445"/>
      <c r="AR443" s="559" t="str">
        <f t="shared" si="191"/>
        <v/>
      </c>
      <c r="AS443" s="560" t="str">
        <f t="shared" si="206"/>
        <v/>
      </c>
      <c r="AT443" s="561" t="str">
        <f t="shared" si="192"/>
        <v/>
      </c>
      <c r="AU443" s="561" t="str">
        <f t="shared" si="193"/>
        <v/>
      </c>
      <c r="AV443" s="444"/>
      <c r="AW443" s="558" t="str">
        <f t="shared" si="195"/>
        <v/>
      </c>
      <c r="AX443" s="557" t="str">
        <f t="shared" si="196"/>
        <v/>
      </c>
      <c r="AY443" s="557" t="str">
        <f t="shared" si="197"/>
        <v/>
      </c>
      <c r="AZ443" s="444"/>
      <c r="BA443" s="562" t="str">
        <f t="shared" si="203"/>
        <v/>
      </c>
      <c r="BB443" s="445"/>
      <c r="BC443" s="563" t="str">
        <f t="shared" si="208"/>
        <v/>
      </c>
      <c r="BD443" s="563" t="str">
        <f t="shared" si="208"/>
        <v/>
      </c>
      <c r="BE443" s="563" t="str">
        <f t="shared" si="208"/>
        <v/>
      </c>
      <c r="BF443" s="563" t="str">
        <f t="shared" si="208"/>
        <v/>
      </c>
      <c r="BG443" s="563" t="str">
        <f t="shared" si="208"/>
        <v/>
      </c>
      <c r="BH443" s="563" t="str">
        <f t="shared" si="208"/>
        <v/>
      </c>
      <c r="BI443" s="563" t="str">
        <f t="shared" si="208"/>
        <v/>
      </c>
      <c r="BJ443" s="563" t="str">
        <f t="shared" si="208"/>
        <v/>
      </c>
      <c r="BK443" s="563" t="str">
        <f t="shared" si="208"/>
        <v/>
      </c>
      <c r="BL443" s="563" t="str">
        <f t="shared" si="208"/>
        <v/>
      </c>
      <c r="BM443" s="563" t="str">
        <f t="shared" si="208"/>
        <v/>
      </c>
      <c r="BN443" s="563" t="str">
        <f t="shared" si="198"/>
        <v/>
      </c>
      <c r="BO443" s="563" t="str">
        <f t="shared" si="198"/>
        <v/>
      </c>
      <c r="BP443" s="563" t="str">
        <f t="shared" si="198"/>
        <v/>
      </c>
      <c r="BQ443" s="563" t="str">
        <f t="shared" si="198"/>
        <v/>
      </c>
      <c r="BR443" s="563" t="str">
        <f t="shared" si="199"/>
        <v/>
      </c>
      <c r="BS443" s="563" t="str">
        <f t="shared" si="199"/>
        <v/>
      </c>
      <c r="BT443" s="563" t="str">
        <f t="shared" si="199"/>
        <v/>
      </c>
      <c r="BU443" s="563" t="str">
        <f t="shared" si="199"/>
        <v/>
      </c>
      <c r="BV443" s="563" t="str">
        <f t="shared" si="200"/>
        <v/>
      </c>
      <c r="BW443" s="563" t="str">
        <f t="shared" si="200"/>
        <v/>
      </c>
      <c r="BX443" s="563" t="str">
        <f t="shared" si="200"/>
        <v/>
      </c>
      <c r="BY443" s="563" t="str">
        <f t="shared" si="200"/>
        <v/>
      </c>
      <c r="BZ443" s="563" t="str">
        <f t="shared" si="201"/>
        <v/>
      </c>
      <c r="CA443" s="563" t="str">
        <f t="shared" si="201"/>
        <v/>
      </c>
      <c r="CB443" s="563" t="str">
        <f t="shared" si="201"/>
        <v/>
      </c>
      <c r="CC443" s="563" t="str">
        <f t="shared" si="201"/>
        <v/>
      </c>
      <c r="CD443" s="563" t="str">
        <f t="shared" si="194"/>
        <v/>
      </c>
      <c r="CE443" s="563" t="str">
        <f t="shared" si="194"/>
        <v/>
      </c>
      <c r="CF443" s="563" t="str">
        <f t="shared" si="180"/>
        <v/>
      </c>
      <c r="CG443" s="563" t="str">
        <f t="shared" si="208"/>
        <v/>
      </c>
      <c r="CH443" s="445"/>
      <c r="CI443" s="563" t="str">
        <f t="shared" si="207"/>
        <v/>
      </c>
      <c r="CJ443" s="563" t="str">
        <f t="shared" si="204"/>
        <v/>
      </c>
      <c r="CK443" s="563" t="str">
        <f t="shared" si="204"/>
        <v/>
      </c>
      <c r="CL443" s="563" t="str">
        <f t="shared" si="204"/>
        <v xml:space="preserve">
</v>
      </c>
      <c r="CM443" s="563" t="str">
        <f t="shared" si="204"/>
        <v xml:space="preserve">
</v>
      </c>
      <c r="CN443" s="563" t="str">
        <f t="shared" si="204"/>
        <v xml:space="preserve">
</v>
      </c>
      <c r="CO443" s="445"/>
      <c r="CP443" s="445"/>
      <c r="CQ443" s="445"/>
      <c r="CR443" s="445"/>
      <c r="CS443" s="445"/>
      <c r="CT443" s="445"/>
      <c r="CU443" s="445"/>
      <c r="CV443" s="445"/>
      <c r="CW443" s="445"/>
      <c r="CX443" s="445"/>
      <c r="CY443" s="445"/>
      <c r="CZ443" s="445"/>
      <c r="DA443" s="445"/>
      <c r="DB443" s="445"/>
      <c r="DC443" s="445"/>
      <c r="DD443" s="445"/>
      <c r="DE443" s="445"/>
      <c r="DF443" s="445"/>
      <c r="DG443" s="445"/>
      <c r="DH443" s="445"/>
      <c r="DI443" s="445"/>
      <c r="DJ443" s="445"/>
      <c r="DK443" s="445"/>
      <c r="DL443" s="445"/>
      <c r="DM443" s="445"/>
      <c r="DN443" s="445"/>
      <c r="DO443" s="445"/>
      <c r="DP443" s="445"/>
      <c r="DQ443" s="445"/>
      <c r="DR443" s="445"/>
      <c r="DS443" s="445"/>
      <c r="DT443" s="445"/>
      <c r="DU443" s="445"/>
      <c r="DV443" s="445"/>
      <c r="DW443" s="445"/>
      <c r="DX443" s="445"/>
      <c r="DY443" s="445"/>
      <c r="DZ443" s="445"/>
      <c r="EA443" s="445"/>
      <c r="EB443" s="445"/>
      <c r="EC443" s="445"/>
      <c r="ED443" s="445"/>
      <c r="EE443" s="445"/>
      <c r="EF443" s="445"/>
      <c r="EG443" s="445"/>
      <c r="EH443" s="445"/>
      <c r="EI443" s="445"/>
      <c r="EJ443" s="445"/>
      <c r="EK443" s="445"/>
      <c r="EL443" s="445"/>
      <c r="EM443" s="445"/>
      <c r="EN443" s="445"/>
      <c r="EO443" s="445"/>
      <c r="EP443" s="445"/>
      <c r="EQ443" s="445"/>
      <c r="ER443" s="445"/>
      <c r="ES443" s="445"/>
      <c r="ET443" s="445"/>
      <c r="EU443" s="445"/>
      <c r="EV443" s="445"/>
      <c r="EW443" s="445"/>
      <c r="EX443" s="445"/>
      <c r="EY443" s="445"/>
      <c r="EZ443" s="445"/>
      <c r="FA443" s="445"/>
      <c r="FB443" s="445"/>
    </row>
    <row r="444" spans="1:158" s="434" customFormat="1" ht="55.2" hidden="1" customHeight="1">
      <c r="A444" s="659"/>
      <c r="B444" s="520"/>
      <c r="C444" s="520"/>
      <c r="D444" s="519"/>
      <c r="E444" s="520"/>
      <c r="F444" s="520"/>
      <c r="G444" s="520"/>
      <c r="H444" s="520"/>
      <c r="I444" s="520"/>
      <c r="J444" s="520"/>
      <c r="K444" s="520"/>
      <c r="L444" s="520"/>
      <c r="M444" s="520"/>
      <c r="N444" s="520"/>
      <c r="O444" s="520"/>
      <c r="P444" s="520"/>
      <c r="Q444" s="520"/>
      <c r="R444" s="520"/>
      <c r="S444" s="520"/>
      <c r="T444" s="520"/>
      <c r="U444" s="520"/>
      <c r="V444" s="520"/>
      <c r="W444" s="520"/>
      <c r="X444" s="520"/>
      <c r="Y444" s="520"/>
      <c r="Z444" s="520"/>
      <c r="AA444" s="520"/>
      <c r="AB444" s="520"/>
      <c r="AC444" s="520"/>
      <c r="AD444" s="432"/>
      <c r="AE444" s="431"/>
      <c r="AF444" s="433"/>
      <c r="AG444" s="557" t="str">
        <f t="shared" si="181"/>
        <v/>
      </c>
      <c r="AH444" s="558" t="str">
        <f t="shared" si="182"/>
        <v/>
      </c>
      <c r="AI444" s="558" t="str">
        <f t="shared" si="183"/>
        <v/>
      </c>
      <c r="AJ444" s="558" t="str">
        <f t="shared" si="184"/>
        <v/>
      </c>
      <c r="AK444" s="558" t="str">
        <f t="shared" si="185"/>
        <v/>
      </c>
      <c r="AL444" s="558" t="str">
        <f t="shared" si="186"/>
        <v/>
      </c>
      <c r="AM444" s="558" t="str">
        <f t="shared" si="187"/>
        <v/>
      </c>
      <c r="AN444" s="558" t="str">
        <f t="shared" si="188"/>
        <v/>
      </c>
      <c r="AO444" s="557" t="str">
        <f t="shared" si="189"/>
        <v/>
      </c>
      <c r="AP444" s="557" t="str">
        <f t="shared" si="190"/>
        <v/>
      </c>
      <c r="AQ444" s="445"/>
      <c r="AR444" s="559" t="str">
        <f t="shared" si="191"/>
        <v/>
      </c>
      <c r="AS444" s="560" t="str">
        <f t="shared" si="206"/>
        <v/>
      </c>
      <c r="AT444" s="561" t="str">
        <f t="shared" si="192"/>
        <v/>
      </c>
      <c r="AU444" s="561" t="str">
        <f t="shared" si="193"/>
        <v/>
      </c>
      <c r="AV444" s="444"/>
      <c r="AW444" s="558" t="str">
        <f t="shared" si="195"/>
        <v/>
      </c>
      <c r="AX444" s="557" t="str">
        <f t="shared" si="196"/>
        <v/>
      </c>
      <c r="AY444" s="557" t="str">
        <f t="shared" si="197"/>
        <v/>
      </c>
      <c r="AZ444" s="444"/>
      <c r="BA444" s="562" t="str">
        <f t="shared" si="203"/>
        <v/>
      </c>
      <c r="BB444" s="445"/>
      <c r="BC444" s="563" t="str">
        <f t="shared" si="208"/>
        <v/>
      </c>
      <c r="BD444" s="563" t="str">
        <f t="shared" si="208"/>
        <v/>
      </c>
      <c r="BE444" s="563" t="str">
        <f t="shared" si="208"/>
        <v/>
      </c>
      <c r="BF444" s="563" t="str">
        <f t="shared" si="208"/>
        <v/>
      </c>
      <c r="BG444" s="563" t="str">
        <f t="shared" si="208"/>
        <v/>
      </c>
      <c r="BH444" s="563" t="str">
        <f t="shared" si="208"/>
        <v/>
      </c>
      <c r="BI444" s="563" t="str">
        <f t="shared" si="208"/>
        <v/>
      </c>
      <c r="BJ444" s="563" t="str">
        <f t="shared" si="208"/>
        <v/>
      </c>
      <c r="BK444" s="563" t="str">
        <f t="shared" si="208"/>
        <v/>
      </c>
      <c r="BL444" s="563" t="str">
        <f t="shared" si="208"/>
        <v/>
      </c>
      <c r="BM444" s="563" t="str">
        <f t="shared" si="208"/>
        <v/>
      </c>
      <c r="BN444" s="563" t="str">
        <f t="shared" si="198"/>
        <v/>
      </c>
      <c r="BO444" s="563" t="str">
        <f t="shared" si="198"/>
        <v/>
      </c>
      <c r="BP444" s="563" t="str">
        <f t="shared" si="198"/>
        <v/>
      </c>
      <c r="BQ444" s="563" t="str">
        <f t="shared" si="198"/>
        <v/>
      </c>
      <c r="BR444" s="563" t="str">
        <f t="shared" si="199"/>
        <v/>
      </c>
      <c r="BS444" s="563" t="str">
        <f t="shared" si="199"/>
        <v/>
      </c>
      <c r="BT444" s="563" t="str">
        <f t="shared" si="199"/>
        <v/>
      </c>
      <c r="BU444" s="563" t="str">
        <f t="shared" si="199"/>
        <v/>
      </c>
      <c r="BV444" s="563" t="str">
        <f t="shared" si="200"/>
        <v/>
      </c>
      <c r="BW444" s="563" t="str">
        <f t="shared" si="200"/>
        <v/>
      </c>
      <c r="BX444" s="563" t="str">
        <f t="shared" si="200"/>
        <v/>
      </c>
      <c r="BY444" s="563" t="str">
        <f t="shared" si="200"/>
        <v/>
      </c>
      <c r="BZ444" s="563" t="str">
        <f t="shared" si="201"/>
        <v/>
      </c>
      <c r="CA444" s="563" t="str">
        <f t="shared" si="201"/>
        <v/>
      </c>
      <c r="CB444" s="563" t="str">
        <f t="shared" si="201"/>
        <v/>
      </c>
      <c r="CC444" s="563" t="str">
        <f t="shared" si="201"/>
        <v/>
      </c>
      <c r="CD444" s="563" t="str">
        <f t="shared" si="194"/>
        <v/>
      </c>
      <c r="CE444" s="563" t="str">
        <f t="shared" si="194"/>
        <v/>
      </c>
      <c r="CF444" s="563" t="str">
        <f t="shared" si="180"/>
        <v/>
      </c>
      <c r="CG444" s="563" t="str">
        <f t="shared" si="208"/>
        <v/>
      </c>
      <c r="CH444" s="445"/>
      <c r="CI444" s="563" t="str">
        <f t="shared" si="207"/>
        <v/>
      </c>
      <c r="CJ444" s="563" t="str">
        <f t="shared" si="204"/>
        <v/>
      </c>
      <c r="CK444" s="563" t="str">
        <f t="shared" si="204"/>
        <v/>
      </c>
      <c r="CL444" s="563" t="str">
        <f t="shared" si="204"/>
        <v xml:space="preserve">
</v>
      </c>
      <c r="CM444" s="563" t="str">
        <f t="shared" si="204"/>
        <v xml:space="preserve">
</v>
      </c>
      <c r="CN444" s="563" t="str">
        <f t="shared" si="204"/>
        <v xml:space="preserve">
</v>
      </c>
      <c r="CO444" s="445"/>
      <c r="CP444" s="445"/>
      <c r="CQ444" s="445"/>
      <c r="CR444" s="445"/>
      <c r="CS444" s="445"/>
      <c r="CT444" s="445"/>
      <c r="CU444" s="445"/>
      <c r="CV444" s="445"/>
      <c r="CW444" s="445"/>
      <c r="CX444" s="445"/>
      <c r="CY444" s="445"/>
      <c r="CZ444" s="445"/>
      <c r="DA444" s="445"/>
      <c r="DB444" s="445"/>
      <c r="DC444" s="445"/>
      <c r="DD444" s="445"/>
      <c r="DE444" s="445"/>
      <c r="DF444" s="445"/>
      <c r="DG444" s="445"/>
      <c r="DH444" s="445"/>
      <c r="DI444" s="445"/>
      <c r="DJ444" s="445"/>
      <c r="DK444" s="445"/>
      <c r="DL444" s="445"/>
      <c r="DM444" s="445"/>
      <c r="DN444" s="445"/>
      <c r="DO444" s="445"/>
      <c r="DP444" s="445"/>
      <c r="DQ444" s="445"/>
      <c r="DR444" s="445"/>
      <c r="DS444" s="445"/>
      <c r="DT444" s="445"/>
      <c r="DU444" s="445"/>
      <c r="DV444" s="445"/>
      <c r="DW444" s="445"/>
      <c r="DX444" s="445"/>
      <c r="DY444" s="445"/>
      <c r="DZ444" s="445"/>
      <c r="EA444" s="445"/>
      <c r="EB444" s="445"/>
      <c r="EC444" s="445"/>
      <c r="ED444" s="445"/>
      <c r="EE444" s="445"/>
      <c r="EF444" s="445"/>
      <c r="EG444" s="445"/>
      <c r="EH444" s="445"/>
      <c r="EI444" s="445"/>
      <c r="EJ444" s="445"/>
      <c r="EK444" s="445"/>
      <c r="EL444" s="445"/>
      <c r="EM444" s="445"/>
      <c r="EN444" s="445"/>
      <c r="EO444" s="445"/>
      <c r="EP444" s="445"/>
      <c r="EQ444" s="445"/>
      <c r="ER444" s="445"/>
      <c r="ES444" s="445"/>
      <c r="ET444" s="445"/>
      <c r="EU444" s="445"/>
      <c r="EV444" s="445"/>
      <c r="EW444" s="445"/>
      <c r="EX444" s="445"/>
      <c r="EY444" s="445"/>
      <c r="EZ444" s="445"/>
      <c r="FA444" s="445"/>
      <c r="FB444" s="445"/>
    </row>
    <row r="445" spans="1:158" s="434" customFormat="1" ht="55.2" hidden="1" customHeight="1">
      <c r="A445" s="659"/>
      <c r="B445" s="520"/>
      <c r="C445" s="520"/>
      <c r="D445" s="519"/>
      <c r="E445" s="520"/>
      <c r="F445" s="520"/>
      <c r="G445" s="520"/>
      <c r="H445" s="520"/>
      <c r="I445" s="520"/>
      <c r="J445" s="520"/>
      <c r="K445" s="520"/>
      <c r="L445" s="520"/>
      <c r="M445" s="520"/>
      <c r="N445" s="520"/>
      <c r="O445" s="520"/>
      <c r="P445" s="520"/>
      <c r="Q445" s="520"/>
      <c r="R445" s="520"/>
      <c r="S445" s="520"/>
      <c r="T445" s="520"/>
      <c r="U445" s="520"/>
      <c r="V445" s="520"/>
      <c r="W445" s="520"/>
      <c r="X445" s="520"/>
      <c r="Y445" s="520"/>
      <c r="Z445" s="520"/>
      <c r="AA445" s="520"/>
      <c r="AB445" s="520"/>
      <c r="AC445" s="520"/>
      <c r="AD445" s="432"/>
      <c r="AE445" s="431"/>
      <c r="AF445" s="433"/>
      <c r="AG445" s="557" t="str">
        <f t="shared" si="181"/>
        <v/>
      </c>
      <c r="AH445" s="558" t="str">
        <f t="shared" si="182"/>
        <v/>
      </c>
      <c r="AI445" s="558" t="str">
        <f t="shared" si="183"/>
        <v/>
      </c>
      <c r="AJ445" s="558" t="str">
        <f t="shared" si="184"/>
        <v/>
      </c>
      <c r="AK445" s="558" t="str">
        <f t="shared" si="185"/>
        <v/>
      </c>
      <c r="AL445" s="558" t="str">
        <f t="shared" si="186"/>
        <v/>
      </c>
      <c r="AM445" s="558" t="str">
        <f t="shared" si="187"/>
        <v/>
      </c>
      <c r="AN445" s="558" t="str">
        <f t="shared" si="188"/>
        <v/>
      </c>
      <c r="AO445" s="557" t="str">
        <f t="shared" si="189"/>
        <v/>
      </c>
      <c r="AP445" s="557" t="str">
        <f t="shared" si="190"/>
        <v/>
      </c>
      <c r="AQ445" s="445"/>
      <c r="AR445" s="559" t="str">
        <f t="shared" si="191"/>
        <v/>
      </c>
      <c r="AS445" s="560" t="str">
        <f t="shared" si="206"/>
        <v/>
      </c>
      <c r="AT445" s="561" t="str">
        <f t="shared" si="192"/>
        <v/>
      </c>
      <c r="AU445" s="561" t="str">
        <f t="shared" si="193"/>
        <v/>
      </c>
      <c r="AV445" s="444"/>
      <c r="AW445" s="558" t="str">
        <f t="shared" si="195"/>
        <v/>
      </c>
      <c r="AX445" s="557" t="str">
        <f t="shared" si="196"/>
        <v/>
      </c>
      <c r="AY445" s="557" t="str">
        <f t="shared" si="197"/>
        <v/>
      </c>
      <c r="AZ445" s="444"/>
      <c r="BA445" s="562" t="str">
        <f t="shared" si="203"/>
        <v/>
      </c>
      <c r="BB445" s="445"/>
      <c r="BC445" s="563" t="str">
        <f t="shared" si="208"/>
        <v/>
      </c>
      <c r="BD445" s="563" t="str">
        <f t="shared" si="208"/>
        <v/>
      </c>
      <c r="BE445" s="563" t="str">
        <f t="shared" si="208"/>
        <v/>
      </c>
      <c r="BF445" s="563" t="str">
        <f t="shared" si="208"/>
        <v/>
      </c>
      <c r="BG445" s="563" t="str">
        <f t="shared" si="208"/>
        <v/>
      </c>
      <c r="BH445" s="563" t="str">
        <f t="shared" si="208"/>
        <v/>
      </c>
      <c r="BI445" s="563" t="str">
        <f t="shared" si="208"/>
        <v/>
      </c>
      <c r="BJ445" s="563" t="str">
        <f t="shared" si="208"/>
        <v/>
      </c>
      <c r="BK445" s="563" t="str">
        <f t="shared" si="208"/>
        <v/>
      </c>
      <c r="BL445" s="563" t="str">
        <f t="shared" si="208"/>
        <v/>
      </c>
      <c r="BM445" s="563" t="str">
        <f t="shared" si="208"/>
        <v/>
      </c>
      <c r="BN445" s="563" t="str">
        <f t="shared" si="198"/>
        <v/>
      </c>
      <c r="BO445" s="563" t="str">
        <f t="shared" si="198"/>
        <v/>
      </c>
      <c r="BP445" s="563" t="str">
        <f t="shared" si="198"/>
        <v/>
      </c>
      <c r="BQ445" s="563" t="str">
        <f t="shared" si="198"/>
        <v/>
      </c>
      <c r="BR445" s="563" t="str">
        <f t="shared" si="199"/>
        <v/>
      </c>
      <c r="BS445" s="563" t="str">
        <f t="shared" si="199"/>
        <v/>
      </c>
      <c r="BT445" s="563" t="str">
        <f t="shared" si="199"/>
        <v/>
      </c>
      <c r="BU445" s="563" t="str">
        <f t="shared" si="199"/>
        <v/>
      </c>
      <c r="BV445" s="563" t="str">
        <f t="shared" si="200"/>
        <v/>
      </c>
      <c r="BW445" s="563" t="str">
        <f t="shared" si="200"/>
        <v/>
      </c>
      <c r="BX445" s="563" t="str">
        <f t="shared" si="200"/>
        <v/>
      </c>
      <c r="BY445" s="563" t="str">
        <f t="shared" si="200"/>
        <v/>
      </c>
      <c r="BZ445" s="563" t="str">
        <f t="shared" si="201"/>
        <v/>
      </c>
      <c r="CA445" s="563" t="str">
        <f t="shared" si="201"/>
        <v/>
      </c>
      <c r="CB445" s="563" t="str">
        <f t="shared" si="201"/>
        <v/>
      </c>
      <c r="CC445" s="563" t="str">
        <f t="shared" si="201"/>
        <v/>
      </c>
      <c r="CD445" s="563" t="str">
        <f t="shared" si="194"/>
        <v/>
      </c>
      <c r="CE445" s="563" t="str">
        <f t="shared" si="194"/>
        <v/>
      </c>
      <c r="CF445" s="563" t="str">
        <f t="shared" si="180"/>
        <v/>
      </c>
      <c r="CG445" s="563" t="str">
        <f t="shared" si="208"/>
        <v/>
      </c>
      <c r="CH445" s="445"/>
      <c r="CI445" s="563" t="str">
        <f t="shared" si="207"/>
        <v/>
      </c>
      <c r="CJ445" s="563" t="str">
        <f t="shared" si="204"/>
        <v/>
      </c>
      <c r="CK445" s="563" t="str">
        <f t="shared" si="204"/>
        <v/>
      </c>
      <c r="CL445" s="563" t="str">
        <f t="shared" si="204"/>
        <v xml:space="preserve">
</v>
      </c>
      <c r="CM445" s="563" t="str">
        <f t="shared" si="204"/>
        <v xml:space="preserve">
</v>
      </c>
      <c r="CN445" s="563" t="str">
        <f t="shared" si="204"/>
        <v xml:space="preserve">
</v>
      </c>
      <c r="CO445" s="445"/>
      <c r="CP445" s="445"/>
      <c r="CQ445" s="445"/>
      <c r="CR445" s="445"/>
      <c r="CS445" s="445"/>
      <c r="CT445" s="445"/>
      <c r="CU445" s="445"/>
      <c r="CV445" s="445"/>
      <c r="CW445" s="445"/>
      <c r="CX445" s="445"/>
      <c r="CY445" s="445"/>
      <c r="CZ445" s="445"/>
      <c r="DA445" s="445"/>
      <c r="DB445" s="445"/>
      <c r="DC445" s="445"/>
      <c r="DD445" s="445"/>
      <c r="DE445" s="445"/>
      <c r="DF445" s="445"/>
      <c r="DG445" s="445"/>
      <c r="DH445" s="445"/>
      <c r="DI445" s="445"/>
      <c r="DJ445" s="445"/>
      <c r="DK445" s="445"/>
      <c r="DL445" s="445"/>
      <c r="DM445" s="445"/>
      <c r="DN445" s="445"/>
      <c r="DO445" s="445"/>
      <c r="DP445" s="445"/>
      <c r="DQ445" s="445"/>
      <c r="DR445" s="445"/>
      <c r="DS445" s="445"/>
      <c r="DT445" s="445"/>
      <c r="DU445" s="445"/>
      <c r="DV445" s="445"/>
      <c r="DW445" s="445"/>
      <c r="DX445" s="445"/>
      <c r="DY445" s="445"/>
      <c r="DZ445" s="445"/>
      <c r="EA445" s="445"/>
      <c r="EB445" s="445"/>
      <c r="EC445" s="445"/>
      <c r="ED445" s="445"/>
      <c r="EE445" s="445"/>
      <c r="EF445" s="445"/>
      <c r="EG445" s="445"/>
      <c r="EH445" s="445"/>
      <c r="EI445" s="445"/>
      <c r="EJ445" s="445"/>
      <c r="EK445" s="445"/>
      <c r="EL445" s="445"/>
      <c r="EM445" s="445"/>
      <c r="EN445" s="445"/>
      <c r="EO445" s="445"/>
      <c r="EP445" s="445"/>
      <c r="EQ445" s="445"/>
      <c r="ER445" s="445"/>
      <c r="ES445" s="445"/>
      <c r="ET445" s="445"/>
      <c r="EU445" s="445"/>
      <c r="EV445" s="445"/>
      <c r="EW445" s="445"/>
      <c r="EX445" s="445"/>
      <c r="EY445" s="445"/>
      <c r="EZ445" s="445"/>
      <c r="FA445" s="445"/>
      <c r="FB445" s="445"/>
    </row>
    <row r="446" spans="1:158" s="463" customFormat="1" ht="55.2" hidden="1" customHeight="1">
      <c r="A446" s="659"/>
      <c r="B446" s="520"/>
      <c r="C446" s="520"/>
      <c r="D446" s="519"/>
      <c r="E446" s="520"/>
      <c r="F446" s="520"/>
      <c r="G446" s="520"/>
      <c r="H446" s="520"/>
      <c r="I446" s="520"/>
      <c r="J446" s="520"/>
      <c r="K446" s="520"/>
      <c r="L446" s="520"/>
      <c r="M446" s="520"/>
      <c r="N446" s="520"/>
      <c r="O446" s="520"/>
      <c r="P446" s="520"/>
      <c r="Q446" s="520"/>
      <c r="R446" s="520"/>
      <c r="S446" s="520"/>
      <c r="T446" s="520"/>
      <c r="U446" s="520"/>
      <c r="V446" s="520"/>
      <c r="W446" s="520"/>
      <c r="X446" s="520"/>
      <c r="Y446" s="520"/>
      <c r="Z446" s="520"/>
      <c r="AA446" s="520"/>
      <c r="AB446" s="520"/>
      <c r="AC446" s="520"/>
      <c r="AD446" s="432"/>
      <c r="AE446" s="431"/>
      <c r="AF446" s="433"/>
      <c r="AG446" s="557" t="str">
        <f t="shared" si="181"/>
        <v/>
      </c>
      <c r="AH446" s="558" t="str">
        <f t="shared" si="182"/>
        <v/>
      </c>
      <c r="AI446" s="558" t="str">
        <f t="shared" si="183"/>
        <v/>
      </c>
      <c r="AJ446" s="558" t="str">
        <f t="shared" si="184"/>
        <v/>
      </c>
      <c r="AK446" s="558" t="str">
        <f t="shared" si="185"/>
        <v/>
      </c>
      <c r="AL446" s="558" t="str">
        <f t="shared" si="186"/>
        <v/>
      </c>
      <c r="AM446" s="558" t="str">
        <f t="shared" si="187"/>
        <v/>
      </c>
      <c r="AN446" s="558" t="str">
        <f t="shared" si="188"/>
        <v/>
      </c>
      <c r="AO446" s="557" t="str">
        <f t="shared" si="189"/>
        <v/>
      </c>
      <c r="AP446" s="557" t="str">
        <f t="shared" si="190"/>
        <v/>
      </c>
      <c r="AQ446" s="445"/>
      <c r="AR446" s="559" t="str">
        <f t="shared" si="191"/>
        <v/>
      </c>
      <c r="AS446" s="560" t="str">
        <f t="shared" si="206"/>
        <v/>
      </c>
      <c r="AT446" s="561" t="str">
        <f t="shared" si="192"/>
        <v/>
      </c>
      <c r="AU446" s="561" t="str">
        <f t="shared" si="193"/>
        <v/>
      </c>
      <c r="AV446" s="444"/>
      <c r="AW446" s="558" t="str">
        <f t="shared" si="195"/>
        <v/>
      </c>
      <c r="AX446" s="557" t="str">
        <f t="shared" si="196"/>
        <v/>
      </c>
      <c r="AY446" s="557" t="str">
        <f t="shared" si="197"/>
        <v/>
      </c>
      <c r="AZ446" s="444"/>
      <c r="BA446" s="562" t="str">
        <f t="shared" si="203"/>
        <v/>
      </c>
      <c r="BB446" s="445"/>
      <c r="BC446" s="563" t="str">
        <f t="shared" si="208"/>
        <v/>
      </c>
      <c r="BD446" s="563" t="str">
        <f t="shared" si="208"/>
        <v/>
      </c>
      <c r="BE446" s="563" t="str">
        <f t="shared" si="208"/>
        <v/>
      </c>
      <c r="BF446" s="563" t="str">
        <f t="shared" si="208"/>
        <v/>
      </c>
      <c r="BG446" s="563" t="str">
        <f t="shared" si="208"/>
        <v/>
      </c>
      <c r="BH446" s="563" t="str">
        <f t="shared" si="208"/>
        <v/>
      </c>
      <c r="BI446" s="563" t="str">
        <f t="shared" si="208"/>
        <v/>
      </c>
      <c r="BJ446" s="563" t="str">
        <f t="shared" si="208"/>
        <v/>
      </c>
      <c r="BK446" s="563" t="str">
        <f t="shared" si="208"/>
        <v/>
      </c>
      <c r="BL446" s="563" t="str">
        <f t="shared" si="208"/>
        <v/>
      </c>
      <c r="BM446" s="563" t="str">
        <f t="shared" si="208"/>
        <v/>
      </c>
      <c r="BN446" s="563" t="str">
        <f t="shared" si="198"/>
        <v/>
      </c>
      <c r="BO446" s="563" t="str">
        <f t="shared" si="198"/>
        <v/>
      </c>
      <c r="BP446" s="563" t="str">
        <f t="shared" si="198"/>
        <v/>
      </c>
      <c r="BQ446" s="563" t="str">
        <f t="shared" si="198"/>
        <v/>
      </c>
      <c r="BR446" s="563" t="str">
        <f t="shared" si="199"/>
        <v/>
      </c>
      <c r="BS446" s="563" t="str">
        <f t="shared" si="199"/>
        <v/>
      </c>
      <c r="BT446" s="563" t="str">
        <f t="shared" si="199"/>
        <v/>
      </c>
      <c r="BU446" s="563" t="str">
        <f t="shared" si="199"/>
        <v/>
      </c>
      <c r="BV446" s="563" t="str">
        <f t="shared" si="200"/>
        <v/>
      </c>
      <c r="BW446" s="563" t="str">
        <f t="shared" si="200"/>
        <v/>
      </c>
      <c r="BX446" s="563" t="str">
        <f t="shared" si="200"/>
        <v/>
      </c>
      <c r="BY446" s="563" t="str">
        <f t="shared" si="200"/>
        <v/>
      </c>
      <c r="BZ446" s="563" t="str">
        <f t="shared" si="201"/>
        <v/>
      </c>
      <c r="CA446" s="563" t="str">
        <f t="shared" si="201"/>
        <v/>
      </c>
      <c r="CB446" s="563" t="str">
        <f t="shared" si="201"/>
        <v/>
      </c>
      <c r="CC446" s="563" t="str">
        <f t="shared" si="201"/>
        <v/>
      </c>
      <c r="CD446" s="563" t="str">
        <f t="shared" si="194"/>
        <v/>
      </c>
      <c r="CE446" s="563" t="str">
        <f t="shared" si="194"/>
        <v/>
      </c>
      <c r="CF446" s="563" t="str">
        <f t="shared" si="180"/>
        <v/>
      </c>
      <c r="CG446" s="563" t="str">
        <f t="shared" si="208"/>
        <v/>
      </c>
      <c r="CH446" s="445"/>
      <c r="CI446" s="563" t="str">
        <f t="shared" si="207"/>
        <v/>
      </c>
      <c r="CJ446" s="563" t="str">
        <f t="shared" si="204"/>
        <v/>
      </c>
      <c r="CK446" s="563" t="str">
        <f t="shared" si="204"/>
        <v/>
      </c>
      <c r="CL446" s="563" t="str">
        <f t="shared" si="204"/>
        <v xml:space="preserve">
</v>
      </c>
      <c r="CM446" s="563" t="str">
        <f t="shared" si="204"/>
        <v xml:space="preserve">
</v>
      </c>
      <c r="CN446" s="563" t="str">
        <f t="shared" si="204"/>
        <v xml:space="preserve">
</v>
      </c>
      <c r="CO446" s="444"/>
      <c r="CP446" s="444"/>
      <c r="CQ446" s="444"/>
      <c r="CR446" s="444"/>
      <c r="CS446" s="444"/>
      <c r="CT446" s="444"/>
      <c r="CU446" s="444"/>
      <c r="CV446" s="444"/>
      <c r="CW446" s="444"/>
      <c r="CX446" s="444"/>
      <c r="CY446" s="444"/>
      <c r="CZ446" s="444"/>
      <c r="DA446" s="444"/>
      <c r="DB446" s="444"/>
      <c r="DC446" s="444"/>
      <c r="DD446" s="444"/>
      <c r="DE446" s="444"/>
      <c r="DF446" s="444"/>
      <c r="DG446" s="444"/>
      <c r="DH446" s="444"/>
      <c r="DI446" s="444"/>
      <c r="DJ446" s="444"/>
      <c r="DK446" s="444"/>
      <c r="DL446" s="444"/>
      <c r="DM446" s="444"/>
      <c r="DN446" s="444"/>
      <c r="DO446" s="444"/>
      <c r="DP446" s="444"/>
      <c r="DQ446" s="444"/>
      <c r="DR446" s="444"/>
      <c r="DS446" s="444"/>
      <c r="DT446" s="444"/>
      <c r="DU446" s="444"/>
      <c r="DV446" s="444"/>
      <c r="DW446" s="444"/>
      <c r="DX446" s="444"/>
      <c r="DY446" s="444"/>
      <c r="DZ446" s="444"/>
      <c r="EA446" s="444"/>
      <c r="EB446" s="444"/>
      <c r="EC446" s="444"/>
      <c r="ED446" s="444"/>
      <c r="EE446" s="444"/>
      <c r="EF446" s="444"/>
      <c r="EG446" s="444"/>
      <c r="EH446" s="444"/>
      <c r="EI446" s="444"/>
      <c r="EJ446" s="444"/>
      <c r="EK446" s="444"/>
      <c r="EL446" s="444"/>
      <c r="EM446" s="444"/>
      <c r="EN446" s="444"/>
      <c r="EO446" s="444"/>
      <c r="EP446" s="444"/>
      <c r="EQ446" s="444"/>
      <c r="ER446" s="444"/>
      <c r="ES446" s="444"/>
      <c r="ET446" s="444"/>
      <c r="EU446" s="444"/>
      <c r="EV446" s="444"/>
      <c r="EW446" s="444"/>
      <c r="EX446" s="444"/>
      <c r="EY446" s="444"/>
      <c r="EZ446" s="444"/>
      <c r="FA446" s="444"/>
      <c r="FB446" s="444"/>
    </row>
    <row r="447" spans="1:158" s="463" customFormat="1" ht="55.2" hidden="1" customHeight="1">
      <c r="A447" s="659"/>
      <c r="B447" s="520"/>
      <c r="C447" s="520"/>
      <c r="D447" s="519"/>
      <c r="E447" s="520"/>
      <c r="F447" s="520"/>
      <c r="G447" s="520"/>
      <c r="H447" s="520"/>
      <c r="I447" s="520"/>
      <c r="J447" s="520"/>
      <c r="K447" s="520"/>
      <c r="L447" s="520"/>
      <c r="M447" s="520"/>
      <c r="N447" s="520"/>
      <c r="O447" s="520"/>
      <c r="P447" s="520"/>
      <c r="Q447" s="520"/>
      <c r="R447" s="520"/>
      <c r="S447" s="520"/>
      <c r="T447" s="520"/>
      <c r="U447" s="520"/>
      <c r="V447" s="520"/>
      <c r="W447" s="520"/>
      <c r="X447" s="520"/>
      <c r="Y447" s="520"/>
      <c r="Z447" s="520"/>
      <c r="AA447" s="520"/>
      <c r="AB447" s="520"/>
      <c r="AC447" s="520"/>
      <c r="AD447" s="432"/>
      <c r="AE447" s="431"/>
      <c r="AF447" s="433"/>
      <c r="AG447" s="557" t="str">
        <f t="shared" si="181"/>
        <v/>
      </c>
      <c r="AH447" s="558" t="str">
        <f t="shared" si="182"/>
        <v/>
      </c>
      <c r="AI447" s="558" t="str">
        <f t="shared" si="183"/>
        <v/>
      </c>
      <c r="AJ447" s="558" t="str">
        <f t="shared" si="184"/>
        <v/>
      </c>
      <c r="AK447" s="558" t="str">
        <f t="shared" si="185"/>
        <v/>
      </c>
      <c r="AL447" s="558" t="str">
        <f t="shared" si="186"/>
        <v/>
      </c>
      <c r="AM447" s="558" t="str">
        <f t="shared" si="187"/>
        <v/>
      </c>
      <c r="AN447" s="558" t="str">
        <f t="shared" si="188"/>
        <v/>
      </c>
      <c r="AO447" s="557" t="str">
        <f t="shared" si="189"/>
        <v/>
      </c>
      <c r="AP447" s="557" t="str">
        <f t="shared" si="190"/>
        <v/>
      </c>
      <c r="AQ447" s="445"/>
      <c r="AR447" s="559" t="str">
        <f t="shared" si="191"/>
        <v/>
      </c>
      <c r="AS447" s="560" t="str">
        <f t="shared" si="206"/>
        <v/>
      </c>
      <c r="AT447" s="561" t="str">
        <f t="shared" si="192"/>
        <v/>
      </c>
      <c r="AU447" s="561" t="str">
        <f t="shared" si="193"/>
        <v/>
      </c>
      <c r="AV447" s="444"/>
      <c r="AW447" s="558" t="str">
        <f t="shared" si="195"/>
        <v/>
      </c>
      <c r="AX447" s="557" t="str">
        <f t="shared" si="196"/>
        <v/>
      </c>
      <c r="AY447" s="557" t="str">
        <f t="shared" si="197"/>
        <v/>
      </c>
      <c r="AZ447" s="444"/>
      <c r="BA447" s="562" t="str">
        <f t="shared" si="203"/>
        <v/>
      </c>
      <c r="BB447" s="445"/>
      <c r="BC447" s="563" t="str">
        <f t="shared" si="208"/>
        <v/>
      </c>
      <c r="BD447" s="563" t="str">
        <f t="shared" si="208"/>
        <v/>
      </c>
      <c r="BE447" s="563" t="str">
        <f t="shared" si="208"/>
        <v/>
      </c>
      <c r="BF447" s="563" t="str">
        <f t="shared" si="208"/>
        <v/>
      </c>
      <c r="BG447" s="563" t="str">
        <f t="shared" si="208"/>
        <v/>
      </c>
      <c r="BH447" s="563" t="str">
        <f t="shared" si="208"/>
        <v/>
      </c>
      <c r="BI447" s="563" t="str">
        <f t="shared" si="208"/>
        <v/>
      </c>
      <c r="BJ447" s="563" t="str">
        <f t="shared" si="208"/>
        <v/>
      </c>
      <c r="BK447" s="563" t="str">
        <f t="shared" si="208"/>
        <v/>
      </c>
      <c r="BL447" s="563" t="str">
        <f t="shared" si="208"/>
        <v/>
      </c>
      <c r="BM447" s="563" t="str">
        <f t="shared" si="208"/>
        <v/>
      </c>
      <c r="BN447" s="563" t="str">
        <f t="shared" si="198"/>
        <v/>
      </c>
      <c r="BO447" s="563" t="str">
        <f t="shared" si="198"/>
        <v/>
      </c>
      <c r="BP447" s="563" t="str">
        <f t="shared" si="198"/>
        <v/>
      </c>
      <c r="BQ447" s="563" t="str">
        <f t="shared" si="198"/>
        <v/>
      </c>
      <c r="BR447" s="563" t="str">
        <f t="shared" si="199"/>
        <v/>
      </c>
      <c r="BS447" s="563" t="str">
        <f t="shared" si="199"/>
        <v/>
      </c>
      <c r="BT447" s="563" t="str">
        <f t="shared" si="199"/>
        <v/>
      </c>
      <c r="BU447" s="563" t="str">
        <f t="shared" si="199"/>
        <v/>
      </c>
      <c r="BV447" s="563" t="str">
        <f t="shared" si="200"/>
        <v/>
      </c>
      <c r="BW447" s="563" t="str">
        <f t="shared" si="200"/>
        <v/>
      </c>
      <c r="BX447" s="563" t="str">
        <f t="shared" si="200"/>
        <v/>
      </c>
      <c r="BY447" s="563" t="str">
        <f t="shared" si="200"/>
        <v/>
      </c>
      <c r="BZ447" s="563" t="str">
        <f t="shared" si="201"/>
        <v/>
      </c>
      <c r="CA447" s="563" t="str">
        <f t="shared" si="201"/>
        <v/>
      </c>
      <c r="CB447" s="563" t="str">
        <f t="shared" si="201"/>
        <v/>
      </c>
      <c r="CC447" s="563" t="str">
        <f t="shared" si="201"/>
        <v/>
      </c>
      <c r="CD447" s="563" t="str">
        <f t="shared" si="194"/>
        <v/>
      </c>
      <c r="CE447" s="563" t="str">
        <f t="shared" si="194"/>
        <v/>
      </c>
      <c r="CF447" s="563" t="str">
        <f t="shared" si="180"/>
        <v/>
      </c>
      <c r="CG447" s="563" t="str">
        <f t="shared" si="208"/>
        <v/>
      </c>
      <c r="CH447" s="445"/>
      <c r="CI447" s="563" t="str">
        <f t="shared" si="207"/>
        <v/>
      </c>
      <c r="CJ447" s="563" t="str">
        <f t="shared" si="204"/>
        <v/>
      </c>
      <c r="CK447" s="563" t="str">
        <f t="shared" si="204"/>
        <v/>
      </c>
      <c r="CL447" s="563" t="str">
        <f t="shared" si="204"/>
        <v xml:space="preserve">
</v>
      </c>
      <c r="CM447" s="563" t="str">
        <f t="shared" si="204"/>
        <v xml:space="preserve">
</v>
      </c>
      <c r="CN447" s="563" t="str">
        <f t="shared" si="204"/>
        <v xml:space="preserve">
</v>
      </c>
      <c r="CO447" s="444"/>
      <c r="CP447" s="444"/>
      <c r="CQ447" s="444"/>
      <c r="CR447" s="444"/>
      <c r="CS447" s="444"/>
      <c r="CT447" s="444"/>
      <c r="CU447" s="444"/>
      <c r="CV447" s="444"/>
      <c r="CW447" s="444"/>
      <c r="CX447" s="444"/>
      <c r="CY447" s="444"/>
      <c r="CZ447" s="444"/>
      <c r="DA447" s="444"/>
      <c r="DB447" s="444"/>
      <c r="DC447" s="444"/>
      <c r="DD447" s="444"/>
      <c r="DE447" s="444"/>
      <c r="DF447" s="444"/>
      <c r="DG447" s="444"/>
      <c r="DH447" s="444"/>
      <c r="DI447" s="444"/>
      <c r="DJ447" s="444"/>
      <c r="DK447" s="444"/>
      <c r="DL447" s="444"/>
      <c r="DM447" s="444"/>
      <c r="DN447" s="444"/>
      <c r="DO447" s="444"/>
      <c r="DP447" s="444"/>
      <c r="DQ447" s="444"/>
      <c r="DR447" s="444"/>
      <c r="DS447" s="444"/>
      <c r="DT447" s="444"/>
      <c r="DU447" s="444"/>
      <c r="DV447" s="444"/>
      <c r="DW447" s="444"/>
      <c r="DX447" s="444"/>
      <c r="DY447" s="444"/>
      <c r="DZ447" s="444"/>
      <c r="EA447" s="444"/>
      <c r="EB447" s="444"/>
      <c r="EC447" s="444"/>
      <c r="ED447" s="444"/>
      <c r="EE447" s="444"/>
      <c r="EF447" s="444"/>
      <c r="EG447" s="444"/>
      <c r="EH447" s="444"/>
      <c r="EI447" s="444"/>
      <c r="EJ447" s="444"/>
      <c r="EK447" s="444"/>
      <c r="EL447" s="444"/>
      <c r="EM447" s="444"/>
      <c r="EN447" s="444"/>
      <c r="EO447" s="444"/>
      <c r="EP447" s="444"/>
      <c r="EQ447" s="444"/>
      <c r="ER447" s="444"/>
      <c r="ES447" s="444"/>
      <c r="ET447" s="444"/>
      <c r="EU447" s="444"/>
      <c r="EV447" s="444"/>
      <c r="EW447" s="444"/>
      <c r="EX447" s="444"/>
      <c r="EY447" s="444"/>
      <c r="EZ447" s="444"/>
      <c r="FA447" s="444"/>
      <c r="FB447" s="444"/>
    </row>
    <row r="448" spans="1:158" s="434" customFormat="1" ht="55.2" hidden="1" customHeight="1">
      <c r="A448" s="659"/>
      <c r="B448" s="520"/>
      <c r="C448" s="520"/>
      <c r="D448" s="519"/>
      <c r="E448" s="520"/>
      <c r="F448" s="520"/>
      <c r="G448" s="520"/>
      <c r="H448" s="520"/>
      <c r="I448" s="520"/>
      <c r="J448" s="520"/>
      <c r="K448" s="520"/>
      <c r="L448" s="520"/>
      <c r="M448" s="520"/>
      <c r="N448" s="520"/>
      <c r="O448" s="520"/>
      <c r="P448" s="520"/>
      <c r="Q448" s="520"/>
      <c r="R448" s="520"/>
      <c r="S448" s="520"/>
      <c r="T448" s="520"/>
      <c r="U448" s="520"/>
      <c r="V448" s="520"/>
      <c r="W448" s="520"/>
      <c r="X448" s="520"/>
      <c r="Y448" s="520"/>
      <c r="Z448" s="520"/>
      <c r="AA448" s="520"/>
      <c r="AB448" s="520"/>
      <c r="AC448" s="520"/>
      <c r="AD448" s="432"/>
      <c r="AE448" s="431"/>
      <c r="AF448" s="433"/>
      <c r="AG448" s="557" t="str">
        <f t="shared" si="181"/>
        <v/>
      </c>
      <c r="AH448" s="558" t="str">
        <f t="shared" si="182"/>
        <v/>
      </c>
      <c r="AI448" s="558" t="str">
        <f t="shared" si="183"/>
        <v/>
      </c>
      <c r="AJ448" s="558" t="str">
        <f t="shared" si="184"/>
        <v/>
      </c>
      <c r="AK448" s="558" t="str">
        <f t="shared" si="185"/>
        <v/>
      </c>
      <c r="AL448" s="558" t="str">
        <f t="shared" si="186"/>
        <v/>
      </c>
      <c r="AM448" s="558" t="str">
        <f t="shared" si="187"/>
        <v/>
      </c>
      <c r="AN448" s="558" t="str">
        <f t="shared" si="188"/>
        <v/>
      </c>
      <c r="AO448" s="557" t="str">
        <f t="shared" si="189"/>
        <v/>
      </c>
      <c r="AP448" s="557" t="str">
        <f t="shared" si="190"/>
        <v/>
      </c>
      <c r="AQ448" s="445"/>
      <c r="AR448" s="559" t="str">
        <f t="shared" si="191"/>
        <v/>
      </c>
      <c r="AS448" s="560" t="str">
        <f t="shared" si="206"/>
        <v/>
      </c>
      <c r="AT448" s="561" t="str">
        <f t="shared" si="192"/>
        <v/>
      </c>
      <c r="AU448" s="561" t="str">
        <f t="shared" si="193"/>
        <v/>
      </c>
      <c r="AV448" s="444"/>
      <c r="AW448" s="558" t="str">
        <f t="shared" si="195"/>
        <v/>
      </c>
      <c r="AX448" s="557" t="str">
        <f t="shared" si="196"/>
        <v/>
      </c>
      <c r="AY448" s="557" t="str">
        <f t="shared" si="197"/>
        <v/>
      </c>
      <c r="AZ448" s="444"/>
      <c r="BA448" s="562" t="str">
        <f t="shared" si="203"/>
        <v/>
      </c>
      <c r="BB448" s="445"/>
      <c r="BC448" s="563" t="str">
        <f t="shared" si="208"/>
        <v/>
      </c>
      <c r="BD448" s="563" t="str">
        <f t="shared" si="208"/>
        <v/>
      </c>
      <c r="BE448" s="563" t="str">
        <f t="shared" si="208"/>
        <v/>
      </c>
      <c r="BF448" s="563" t="str">
        <f t="shared" si="208"/>
        <v/>
      </c>
      <c r="BG448" s="563" t="str">
        <f t="shared" si="208"/>
        <v/>
      </c>
      <c r="BH448" s="563" t="str">
        <f t="shared" si="208"/>
        <v/>
      </c>
      <c r="BI448" s="563" t="str">
        <f t="shared" si="208"/>
        <v/>
      </c>
      <c r="BJ448" s="563" t="str">
        <f t="shared" si="208"/>
        <v/>
      </c>
      <c r="BK448" s="563" t="str">
        <f t="shared" si="208"/>
        <v/>
      </c>
      <c r="BL448" s="563" t="str">
        <f t="shared" si="208"/>
        <v/>
      </c>
      <c r="BM448" s="563" t="str">
        <f t="shared" si="208"/>
        <v/>
      </c>
      <c r="BN448" s="563" t="str">
        <f t="shared" si="198"/>
        <v/>
      </c>
      <c r="BO448" s="563" t="str">
        <f t="shared" si="198"/>
        <v/>
      </c>
      <c r="BP448" s="563" t="str">
        <f t="shared" si="198"/>
        <v/>
      </c>
      <c r="BQ448" s="563" t="str">
        <f t="shared" si="198"/>
        <v/>
      </c>
      <c r="BR448" s="563" t="str">
        <f t="shared" si="199"/>
        <v/>
      </c>
      <c r="BS448" s="563" t="str">
        <f t="shared" si="199"/>
        <v/>
      </c>
      <c r="BT448" s="563" t="str">
        <f t="shared" si="199"/>
        <v/>
      </c>
      <c r="BU448" s="563" t="str">
        <f t="shared" si="199"/>
        <v/>
      </c>
      <c r="BV448" s="563" t="str">
        <f t="shared" si="200"/>
        <v/>
      </c>
      <c r="BW448" s="563" t="str">
        <f t="shared" si="200"/>
        <v/>
      </c>
      <c r="BX448" s="563" t="str">
        <f t="shared" si="200"/>
        <v/>
      </c>
      <c r="BY448" s="563" t="str">
        <f t="shared" si="200"/>
        <v/>
      </c>
      <c r="BZ448" s="563" t="str">
        <f t="shared" si="201"/>
        <v/>
      </c>
      <c r="CA448" s="563" t="str">
        <f t="shared" si="201"/>
        <v/>
      </c>
      <c r="CB448" s="563" t="str">
        <f t="shared" si="201"/>
        <v/>
      </c>
      <c r="CC448" s="563" t="str">
        <f t="shared" si="201"/>
        <v/>
      </c>
      <c r="CD448" s="563" t="str">
        <f t="shared" si="194"/>
        <v/>
      </c>
      <c r="CE448" s="563" t="str">
        <f t="shared" si="194"/>
        <v/>
      </c>
      <c r="CF448" s="563" t="str">
        <f t="shared" si="180"/>
        <v/>
      </c>
      <c r="CG448" s="563" t="str">
        <f t="shared" si="208"/>
        <v/>
      </c>
      <c r="CH448" s="445"/>
      <c r="CI448" s="563" t="str">
        <f t="shared" si="207"/>
        <v/>
      </c>
      <c r="CJ448" s="563" t="str">
        <f t="shared" si="204"/>
        <v/>
      </c>
      <c r="CK448" s="563" t="str">
        <f t="shared" si="204"/>
        <v/>
      </c>
      <c r="CL448" s="563" t="str">
        <f t="shared" si="204"/>
        <v xml:space="preserve">
</v>
      </c>
      <c r="CM448" s="563" t="str">
        <f t="shared" si="204"/>
        <v xml:space="preserve">
</v>
      </c>
      <c r="CN448" s="563" t="str">
        <f t="shared" si="204"/>
        <v xml:space="preserve">
</v>
      </c>
      <c r="CO448" s="445"/>
      <c r="CP448" s="445"/>
      <c r="CQ448" s="445"/>
      <c r="CR448" s="445"/>
      <c r="CS448" s="445"/>
      <c r="CT448" s="445"/>
      <c r="CU448" s="445"/>
      <c r="CV448" s="445"/>
      <c r="CW448" s="445"/>
      <c r="CX448" s="445"/>
      <c r="CY448" s="445"/>
      <c r="CZ448" s="445"/>
      <c r="DA448" s="445"/>
      <c r="DB448" s="445"/>
      <c r="DC448" s="445"/>
      <c r="DD448" s="445"/>
      <c r="DE448" s="445"/>
      <c r="DF448" s="445"/>
      <c r="DG448" s="445"/>
      <c r="DH448" s="445"/>
      <c r="DI448" s="445"/>
      <c r="DJ448" s="445"/>
      <c r="DK448" s="445"/>
      <c r="DL448" s="445"/>
      <c r="DM448" s="445"/>
      <c r="DN448" s="445"/>
      <c r="DO448" s="445"/>
      <c r="DP448" s="445"/>
      <c r="DQ448" s="445"/>
      <c r="DR448" s="445"/>
      <c r="DS448" s="445"/>
      <c r="DT448" s="445"/>
      <c r="DU448" s="445"/>
      <c r="DV448" s="445"/>
      <c r="DW448" s="445"/>
      <c r="DX448" s="445"/>
      <c r="DY448" s="445"/>
      <c r="DZ448" s="445"/>
      <c r="EA448" s="445"/>
      <c r="EB448" s="445"/>
      <c r="EC448" s="445"/>
      <c r="ED448" s="445"/>
      <c r="EE448" s="445"/>
      <c r="EF448" s="445"/>
      <c r="EG448" s="445"/>
      <c r="EH448" s="445"/>
      <c r="EI448" s="445"/>
      <c r="EJ448" s="445"/>
      <c r="EK448" s="445"/>
      <c r="EL448" s="445"/>
      <c r="EM448" s="445"/>
      <c r="EN448" s="445"/>
      <c r="EO448" s="445"/>
      <c r="EP448" s="445"/>
      <c r="EQ448" s="445"/>
      <c r="ER448" s="445"/>
      <c r="ES448" s="445"/>
      <c r="ET448" s="445"/>
      <c r="EU448" s="445"/>
      <c r="EV448" s="445"/>
      <c r="EW448" s="445"/>
      <c r="EX448" s="445"/>
      <c r="EY448" s="445"/>
      <c r="EZ448" s="445"/>
      <c r="FA448" s="445"/>
      <c r="FB448" s="445"/>
    </row>
    <row r="449" spans="1:158" s="434" customFormat="1" ht="55.2" hidden="1" customHeight="1">
      <c r="A449" s="659"/>
      <c r="B449" s="520"/>
      <c r="C449" s="520"/>
      <c r="D449" s="519"/>
      <c r="E449" s="520"/>
      <c r="F449" s="520"/>
      <c r="G449" s="520"/>
      <c r="H449" s="520"/>
      <c r="I449" s="520"/>
      <c r="J449" s="520"/>
      <c r="K449" s="520"/>
      <c r="L449" s="520"/>
      <c r="M449" s="520"/>
      <c r="N449" s="520"/>
      <c r="O449" s="520"/>
      <c r="P449" s="520"/>
      <c r="Q449" s="520"/>
      <c r="R449" s="520"/>
      <c r="S449" s="520"/>
      <c r="T449" s="520"/>
      <c r="U449" s="520"/>
      <c r="V449" s="520"/>
      <c r="W449" s="520"/>
      <c r="X449" s="520"/>
      <c r="Y449" s="520"/>
      <c r="Z449" s="520"/>
      <c r="AA449" s="520"/>
      <c r="AB449" s="520"/>
      <c r="AC449" s="520"/>
      <c r="AD449" s="432"/>
      <c r="AE449" s="431"/>
      <c r="AF449" s="433"/>
      <c r="AG449" s="557" t="str">
        <f t="shared" si="181"/>
        <v/>
      </c>
      <c r="AH449" s="558" t="str">
        <f t="shared" si="182"/>
        <v/>
      </c>
      <c r="AI449" s="558" t="str">
        <f t="shared" si="183"/>
        <v/>
      </c>
      <c r="AJ449" s="558" t="str">
        <f t="shared" si="184"/>
        <v/>
      </c>
      <c r="AK449" s="558" t="str">
        <f t="shared" si="185"/>
        <v/>
      </c>
      <c r="AL449" s="558" t="str">
        <f t="shared" si="186"/>
        <v/>
      </c>
      <c r="AM449" s="558" t="str">
        <f t="shared" si="187"/>
        <v/>
      </c>
      <c r="AN449" s="558" t="str">
        <f t="shared" si="188"/>
        <v/>
      </c>
      <c r="AO449" s="557" t="str">
        <f t="shared" si="189"/>
        <v/>
      </c>
      <c r="AP449" s="557" t="str">
        <f t="shared" si="190"/>
        <v/>
      </c>
      <c r="AQ449" s="445"/>
      <c r="AR449" s="559" t="str">
        <f t="shared" si="191"/>
        <v/>
      </c>
      <c r="AS449" s="560" t="str">
        <f t="shared" si="206"/>
        <v/>
      </c>
      <c r="AT449" s="561" t="str">
        <f t="shared" si="192"/>
        <v/>
      </c>
      <c r="AU449" s="561" t="str">
        <f t="shared" si="193"/>
        <v/>
      </c>
      <c r="AV449" s="444"/>
      <c r="AW449" s="558" t="str">
        <f t="shared" si="195"/>
        <v/>
      </c>
      <c r="AX449" s="557" t="str">
        <f t="shared" si="196"/>
        <v/>
      </c>
      <c r="AY449" s="557" t="str">
        <f t="shared" si="197"/>
        <v/>
      </c>
      <c r="AZ449" s="444"/>
      <c r="BA449" s="562" t="str">
        <f t="shared" si="203"/>
        <v/>
      </c>
      <c r="BB449" s="445"/>
      <c r="BC449" s="563" t="str">
        <f t="shared" si="208"/>
        <v/>
      </c>
      <c r="BD449" s="563" t="str">
        <f t="shared" si="208"/>
        <v/>
      </c>
      <c r="BE449" s="563" t="str">
        <f t="shared" si="208"/>
        <v/>
      </c>
      <c r="BF449" s="563" t="str">
        <f t="shared" si="208"/>
        <v/>
      </c>
      <c r="BG449" s="563" t="str">
        <f t="shared" si="208"/>
        <v/>
      </c>
      <c r="BH449" s="563" t="str">
        <f t="shared" si="208"/>
        <v/>
      </c>
      <c r="BI449" s="563" t="str">
        <f t="shared" si="208"/>
        <v/>
      </c>
      <c r="BJ449" s="563" t="str">
        <f t="shared" si="208"/>
        <v/>
      </c>
      <c r="BK449" s="563" t="str">
        <f t="shared" si="208"/>
        <v/>
      </c>
      <c r="BL449" s="563" t="str">
        <f t="shared" si="208"/>
        <v/>
      </c>
      <c r="BM449" s="563" t="str">
        <f t="shared" si="208"/>
        <v/>
      </c>
      <c r="BN449" s="563" t="str">
        <f t="shared" si="198"/>
        <v/>
      </c>
      <c r="BO449" s="563" t="str">
        <f t="shared" si="198"/>
        <v/>
      </c>
      <c r="BP449" s="563" t="str">
        <f t="shared" si="198"/>
        <v/>
      </c>
      <c r="BQ449" s="563" t="str">
        <f t="shared" si="198"/>
        <v/>
      </c>
      <c r="BR449" s="563" t="str">
        <f t="shared" si="199"/>
        <v/>
      </c>
      <c r="BS449" s="563" t="str">
        <f t="shared" si="199"/>
        <v/>
      </c>
      <c r="BT449" s="563" t="str">
        <f t="shared" si="199"/>
        <v/>
      </c>
      <c r="BU449" s="563" t="str">
        <f t="shared" si="199"/>
        <v/>
      </c>
      <c r="BV449" s="563" t="str">
        <f t="shared" si="200"/>
        <v/>
      </c>
      <c r="BW449" s="563" t="str">
        <f t="shared" si="200"/>
        <v/>
      </c>
      <c r="BX449" s="563" t="str">
        <f t="shared" si="200"/>
        <v/>
      </c>
      <c r="BY449" s="563" t="str">
        <f t="shared" si="200"/>
        <v/>
      </c>
      <c r="BZ449" s="563" t="str">
        <f t="shared" si="201"/>
        <v/>
      </c>
      <c r="CA449" s="563" t="str">
        <f t="shared" si="201"/>
        <v/>
      </c>
      <c r="CB449" s="563" t="str">
        <f t="shared" si="201"/>
        <v/>
      </c>
      <c r="CC449" s="563" t="str">
        <f t="shared" si="201"/>
        <v/>
      </c>
      <c r="CD449" s="563" t="str">
        <f t="shared" si="194"/>
        <v/>
      </c>
      <c r="CE449" s="563" t="str">
        <f t="shared" si="194"/>
        <v/>
      </c>
      <c r="CF449" s="563" t="str">
        <f t="shared" si="180"/>
        <v/>
      </c>
      <c r="CG449" s="563" t="str">
        <f t="shared" si="208"/>
        <v/>
      </c>
      <c r="CH449" s="445"/>
      <c r="CI449" s="563" t="str">
        <f t="shared" si="207"/>
        <v/>
      </c>
      <c r="CJ449" s="563" t="str">
        <f t="shared" si="204"/>
        <v/>
      </c>
      <c r="CK449" s="563" t="str">
        <f t="shared" si="204"/>
        <v/>
      </c>
      <c r="CL449" s="563" t="str">
        <f t="shared" si="204"/>
        <v xml:space="preserve">
</v>
      </c>
      <c r="CM449" s="563" t="str">
        <f t="shared" si="204"/>
        <v xml:space="preserve">
</v>
      </c>
      <c r="CN449" s="563" t="str">
        <f t="shared" si="204"/>
        <v xml:space="preserve">
</v>
      </c>
      <c r="CO449" s="445"/>
      <c r="CP449" s="445"/>
      <c r="CQ449" s="445"/>
      <c r="CR449" s="445"/>
      <c r="CS449" s="445"/>
      <c r="CT449" s="445"/>
      <c r="CU449" s="445"/>
      <c r="CV449" s="445"/>
      <c r="CW449" s="445"/>
      <c r="CX449" s="445"/>
      <c r="CY449" s="445"/>
      <c r="CZ449" s="445"/>
      <c r="DA449" s="445"/>
      <c r="DB449" s="445"/>
      <c r="DC449" s="445"/>
      <c r="DD449" s="445"/>
      <c r="DE449" s="445"/>
      <c r="DF449" s="445"/>
      <c r="DG449" s="445"/>
      <c r="DH449" s="445"/>
      <c r="DI449" s="445"/>
      <c r="DJ449" s="445"/>
      <c r="DK449" s="445"/>
      <c r="DL449" s="445"/>
      <c r="DM449" s="445"/>
      <c r="DN449" s="445"/>
      <c r="DO449" s="445"/>
      <c r="DP449" s="445"/>
      <c r="DQ449" s="445"/>
      <c r="DR449" s="445"/>
      <c r="DS449" s="445"/>
      <c r="DT449" s="445"/>
      <c r="DU449" s="445"/>
      <c r="DV449" s="445"/>
      <c r="DW449" s="445"/>
      <c r="DX449" s="445"/>
      <c r="DY449" s="445"/>
      <c r="DZ449" s="445"/>
      <c r="EA449" s="445"/>
      <c r="EB449" s="445"/>
      <c r="EC449" s="445"/>
      <c r="ED449" s="445"/>
      <c r="EE449" s="445"/>
      <c r="EF449" s="445"/>
      <c r="EG449" s="445"/>
      <c r="EH449" s="445"/>
      <c r="EI449" s="445"/>
      <c r="EJ449" s="445"/>
      <c r="EK449" s="445"/>
      <c r="EL449" s="445"/>
      <c r="EM449" s="445"/>
      <c r="EN449" s="445"/>
      <c r="EO449" s="445"/>
      <c r="EP449" s="445"/>
      <c r="EQ449" s="445"/>
      <c r="ER449" s="445"/>
      <c r="ES449" s="445"/>
      <c r="ET449" s="445"/>
      <c r="EU449" s="445"/>
      <c r="EV449" s="445"/>
      <c r="EW449" s="445"/>
      <c r="EX449" s="445"/>
      <c r="EY449" s="445"/>
      <c r="EZ449" s="445"/>
      <c r="FA449" s="445"/>
      <c r="FB449" s="445"/>
    </row>
    <row r="450" spans="1:158" s="434" customFormat="1" ht="55.2" hidden="1" customHeight="1">
      <c r="A450" s="659"/>
      <c r="B450" s="520"/>
      <c r="C450" s="520"/>
      <c r="D450" s="519"/>
      <c r="E450" s="520"/>
      <c r="F450" s="520"/>
      <c r="G450" s="520"/>
      <c r="H450" s="520"/>
      <c r="I450" s="520"/>
      <c r="J450" s="520"/>
      <c r="K450" s="520"/>
      <c r="L450" s="520"/>
      <c r="M450" s="520"/>
      <c r="N450" s="520"/>
      <c r="O450" s="520"/>
      <c r="P450" s="520"/>
      <c r="Q450" s="520"/>
      <c r="R450" s="520"/>
      <c r="S450" s="520"/>
      <c r="T450" s="520"/>
      <c r="U450" s="520"/>
      <c r="V450" s="520"/>
      <c r="W450" s="520"/>
      <c r="X450" s="520"/>
      <c r="Y450" s="520"/>
      <c r="Z450" s="520"/>
      <c r="AA450" s="520"/>
      <c r="AB450" s="520"/>
      <c r="AC450" s="520"/>
      <c r="AD450" s="432"/>
      <c r="AE450" s="431"/>
      <c r="AF450" s="433"/>
      <c r="AG450" s="557" t="str">
        <f t="shared" si="181"/>
        <v/>
      </c>
      <c r="AH450" s="558" t="str">
        <f t="shared" si="182"/>
        <v/>
      </c>
      <c r="AI450" s="558" t="str">
        <f t="shared" si="183"/>
        <v/>
      </c>
      <c r="AJ450" s="558" t="str">
        <f t="shared" si="184"/>
        <v/>
      </c>
      <c r="AK450" s="558" t="str">
        <f t="shared" si="185"/>
        <v/>
      </c>
      <c r="AL450" s="558" t="str">
        <f t="shared" si="186"/>
        <v/>
      </c>
      <c r="AM450" s="558" t="str">
        <f t="shared" si="187"/>
        <v/>
      </c>
      <c r="AN450" s="558" t="str">
        <f t="shared" si="188"/>
        <v/>
      </c>
      <c r="AO450" s="557" t="str">
        <f t="shared" si="189"/>
        <v/>
      </c>
      <c r="AP450" s="557" t="str">
        <f t="shared" si="190"/>
        <v/>
      </c>
      <c r="AQ450" s="445"/>
      <c r="AR450" s="559" t="str">
        <f t="shared" si="191"/>
        <v/>
      </c>
      <c r="AS450" s="560" t="str">
        <f t="shared" si="206"/>
        <v/>
      </c>
      <c r="AT450" s="561" t="str">
        <f t="shared" si="192"/>
        <v/>
      </c>
      <c r="AU450" s="561" t="str">
        <f t="shared" si="193"/>
        <v/>
      </c>
      <c r="AV450" s="444"/>
      <c r="AW450" s="558" t="str">
        <f t="shared" si="195"/>
        <v/>
      </c>
      <c r="AX450" s="557" t="str">
        <f t="shared" si="196"/>
        <v/>
      </c>
      <c r="AY450" s="557" t="str">
        <f t="shared" si="197"/>
        <v/>
      </c>
      <c r="AZ450" s="444"/>
      <c r="BA450" s="562" t="str">
        <f t="shared" si="203"/>
        <v/>
      </c>
      <c r="BB450" s="445"/>
      <c r="BC450" s="563" t="str">
        <f t="shared" ref="BC450:CG466" si="209">IF(BC$10=$BA450,IF($AB450="","","Complaint: "&amp;$AB450)&amp;CHAR(10)&amp;IF($AC450="","","Action Taken: "&amp;$AC450),"")</f>
        <v/>
      </c>
      <c r="BD450" s="563" t="str">
        <f t="shared" si="209"/>
        <v/>
      </c>
      <c r="BE450" s="563" t="str">
        <f t="shared" si="209"/>
        <v/>
      </c>
      <c r="BF450" s="563" t="str">
        <f t="shared" si="209"/>
        <v/>
      </c>
      <c r="BG450" s="563" t="str">
        <f t="shared" si="209"/>
        <v/>
      </c>
      <c r="BH450" s="563" t="str">
        <f t="shared" si="209"/>
        <v/>
      </c>
      <c r="BI450" s="563" t="str">
        <f t="shared" si="209"/>
        <v/>
      </c>
      <c r="BJ450" s="563" t="str">
        <f t="shared" si="209"/>
        <v/>
      </c>
      <c r="BK450" s="563" t="str">
        <f t="shared" si="209"/>
        <v/>
      </c>
      <c r="BL450" s="563" t="str">
        <f t="shared" si="209"/>
        <v/>
      </c>
      <c r="BM450" s="563" t="str">
        <f t="shared" si="209"/>
        <v/>
      </c>
      <c r="BN450" s="563" t="str">
        <f t="shared" si="198"/>
        <v/>
      </c>
      <c r="BO450" s="563" t="str">
        <f t="shared" si="198"/>
        <v/>
      </c>
      <c r="BP450" s="563" t="str">
        <f t="shared" si="198"/>
        <v/>
      </c>
      <c r="BQ450" s="563" t="str">
        <f t="shared" si="198"/>
        <v/>
      </c>
      <c r="BR450" s="563" t="str">
        <f t="shared" si="199"/>
        <v/>
      </c>
      <c r="BS450" s="563" t="str">
        <f t="shared" si="199"/>
        <v/>
      </c>
      <c r="BT450" s="563" t="str">
        <f t="shared" si="199"/>
        <v/>
      </c>
      <c r="BU450" s="563" t="str">
        <f t="shared" si="199"/>
        <v/>
      </c>
      <c r="BV450" s="563" t="str">
        <f t="shared" si="200"/>
        <v/>
      </c>
      <c r="BW450" s="563" t="str">
        <f t="shared" si="200"/>
        <v/>
      </c>
      <c r="BX450" s="563" t="str">
        <f t="shared" si="200"/>
        <v/>
      </c>
      <c r="BY450" s="563" t="str">
        <f t="shared" si="200"/>
        <v/>
      </c>
      <c r="BZ450" s="563" t="str">
        <f t="shared" si="201"/>
        <v/>
      </c>
      <c r="CA450" s="563" t="str">
        <f t="shared" si="201"/>
        <v/>
      </c>
      <c r="CB450" s="563" t="str">
        <f t="shared" si="201"/>
        <v/>
      </c>
      <c r="CC450" s="563" t="str">
        <f t="shared" si="201"/>
        <v/>
      </c>
      <c r="CD450" s="563" t="str">
        <f t="shared" si="194"/>
        <v/>
      </c>
      <c r="CE450" s="563" t="str">
        <f t="shared" si="194"/>
        <v/>
      </c>
      <c r="CF450" s="563" t="str">
        <f t="shared" si="180"/>
        <v/>
      </c>
      <c r="CG450" s="563" t="str">
        <f t="shared" si="209"/>
        <v/>
      </c>
      <c r="CH450" s="445"/>
      <c r="CI450" s="563" t="str">
        <f t="shared" si="207"/>
        <v/>
      </c>
      <c r="CJ450" s="563" t="str">
        <f t="shared" si="204"/>
        <v/>
      </c>
      <c r="CK450" s="563" t="str">
        <f t="shared" si="204"/>
        <v/>
      </c>
      <c r="CL450" s="563" t="str">
        <f t="shared" si="204"/>
        <v xml:space="preserve">
</v>
      </c>
      <c r="CM450" s="563" t="str">
        <f t="shared" si="204"/>
        <v xml:space="preserve">
</v>
      </c>
      <c r="CN450" s="563" t="str">
        <f t="shared" si="204"/>
        <v xml:space="preserve">
</v>
      </c>
      <c r="CO450" s="445"/>
      <c r="CP450" s="445"/>
      <c r="CQ450" s="445"/>
      <c r="CR450" s="445"/>
      <c r="CS450" s="445"/>
      <c r="CT450" s="445"/>
      <c r="CU450" s="445"/>
      <c r="CV450" s="445"/>
      <c r="CW450" s="445"/>
      <c r="CX450" s="445"/>
      <c r="CY450" s="445"/>
      <c r="CZ450" s="445"/>
      <c r="DA450" s="445"/>
      <c r="DB450" s="445"/>
      <c r="DC450" s="445"/>
      <c r="DD450" s="445"/>
      <c r="DE450" s="445"/>
      <c r="DF450" s="445"/>
      <c r="DG450" s="445"/>
      <c r="DH450" s="445"/>
      <c r="DI450" s="445"/>
      <c r="DJ450" s="445"/>
      <c r="DK450" s="445"/>
      <c r="DL450" s="445"/>
      <c r="DM450" s="445"/>
      <c r="DN450" s="445"/>
      <c r="DO450" s="445"/>
      <c r="DP450" s="445"/>
      <c r="DQ450" s="445"/>
      <c r="DR450" s="445"/>
      <c r="DS450" s="445"/>
      <c r="DT450" s="445"/>
      <c r="DU450" s="445"/>
      <c r="DV450" s="445"/>
      <c r="DW450" s="445"/>
      <c r="DX450" s="445"/>
      <c r="DY450" s="445"/>
      <c r="DZ450" s="445"/>
      <c r="EA450" s="445"/>
      <c r="EB450" s="445"/>
      <c r="EC450" s="445"/>
      <c r="ED450" s="445"/>
      <c r="EE450" s="445"/>
      <c r="EF450" s="445"/>
      <c r="EG450" s="445"/>
      <c r="EH450" s="445"/>
      <c r="EI450" s="445"/>
      <c r="EJ450" s="445"/>
      <c r="EK450" s="445"/>
      <c r="EL450" s="445"/>
      <c r="EM450" s="445"/>
      <c r="EN450" s="445"/>
      <c r="EO450" s="445"/>
      <c r="EP450" s="445"/>
      <c r="EQ450" s="445"/>
      <c r="ER450" s="445"/>
      <c r="ES450" s="445"/>
      <c r="ET450" s="445"/>
      <c r="EU450" s="445"/>
      <c r="EV450" s="445"/>
      <c r="EW450" s="445"/>
      <c r="EX450" s="445"/>
      <c r="EY450" s="445"/>
      <c r="EZ450" s="445"/>
      <c r="FA450" s="445"/>
      <c r="FB450" s="445"/>
    </row>
    <row r="451" spans="1:158" s="463" customFormat="1" ht="55.2" hidden="1" customHeight="1">
      <c r="A451" s="659"/>
      <c r="B451" s="520"/>
      <c r="C451" s="520"/>
      <c r="D451" s="519"/>
      <c r="E451" s="520"/>
      <c r="F451" s="520"/>
      <c r="G451" s="520"/>
      <c r="H451" s="520"/>
      <c r="I451" s="520"/>
      <c r="J451" s="520"/>
      <c r="K451" s="520"/>
      <c r="L451" s="520"/>
      <c r="M451" s="520"/>
      <c r="N451" s="520"/>
      <c r="O451" s="520"/>
      <c r="P451" s="520"/>
      <c r="Q451" s="520"/>
      <c r="R451" s="520"/>
      <c r="S451" s="520"/>
      <c r="T451" s="520"/>
      <c r="U451" s="520"/>
      <c r="V451" s="520"/>
      <c r="W451" s="520"/>
      <c r="X451" s="520"/>
      <c r="Y451" s="520"/>
      <c r="Z451" s="520"/>
      <c r="AA451" s="520"/>
      <c r="AB451" s="520"/>
      <c r="AC451" s="520"/>
      <c r="AD451" s="432"/>
      <c r="AE451" s="431"/>
      <c r="AF451" s="433"/>
      <c r="AG451" s="557" t="str">
        <f t="shared" si="181"/>
        <v/>
      </c>
      <c r="AH451" s="558" t="str">
        <f t="shared" si="182"/>
        <v/>
      </c>
      <c r="AI451" s="558" t="str">
        <f t="shared" si="183"/>
        <v/>
      </c>
      <c r="AJ451" s="558" t="str">
        <f t="shared" si="184"/>
        <v/>
      </c>
      <c r="AK451" s="558" t="str">
        <f t="shared" si="185"/>
        <v/>
      </c>
      <c r="AL451" s="558" t="str">
        <f t="shared" si="186"/>
        <v/>
      </c>
      <c r="AM451" s="558" t="str">
        <f t="shared" si="187"/>
        <v/>
      </c>
      <c r="AN451" s="558" t="str">
        <f t="shared" si="188"/>
        <v/>
      </c>
      <c r="AO451" s="557" t="str">
        <f t="shared" si="189"/>
        <v/>
      </c>
      <c r="AP451" s="557" t="str">
        <f t="shared" si="190"/>
        <v/>
      </c>
      <c r="AQ451" s="445"/>
      <c r="AR451" s="559" t="str">
        <f t="shared" si="191"/>
        <v/>
      </c>
      <c r="AS451" s="560" t="str">
        <f t="shared" si="206"/>
        <v/>
      </c>
      <c r="AT451" s="561" t="str">
        <f t="shared" si="192"/>
        <v/>
      </c>
      <c r="AU451" s="561" t="str">
        <f t="shared" si="193"/>
        <v/>
      </c>
      <c r="AV451" s="444"/>
      <c r="AW451" s="558" t="str">
        <f t="shared" si="195"/>
        <v/>
      </c>
      <c r="AX451" s="557" t="str">
        <f t="shared" si="196"/>
        <v/>
      </c>
      <c r="AY451" s="557" t="str">
        <f t="shared" si="197"/>
        <v/>
      </c>
      <c r="AZ451" s="444"/>
      <c r="BA451" s="562" t="str">
        <f t="shared" si="203"/>
        <v/>
      </c>
      <c r="BB451" s="445"/>
      <c r="BC451" s="563" t="str">
        <f t="shared" si="209"/>
        <v/>
      </c>
      <c r="BD451" s="563" t="str">
        <f t="shared" si="209"/>
        <v/>
      </c>
      <c r="BE451" s="563" t="str">
        <f t="shared" si="209"/>
        <v/>
      </c>
      <c r="BF451" s="563" t="str">
        <f t="shared" si="209"/>
        <v/>
      </c>
      <c r="BG451" s="563" t="str">
        <f t="shared" si="209"/>
        <v/>
      </c>
      <c r="BH451" s="563" t="str">
        <f t="shared" si="209"/>
        <v/>
      </c>
      <c r="BI451" s="563" t="str">
        <f t="shared" si="209"/>
        <v/>
      </c>
      <c r="BJ451" s="563" t="str">
        <f t="shared" si="209"/>
        <v/>
      </c>
      <c r="BK451" s="563" t="str">
        <f t="shared" si="209"/>
        <v/>
      </c>
      <c r="BL451" s="563" t="str">
        <f t="shared" si="209"/>
        <v/>
      </c>
      <c r="BM451" s="563" t="str">
        <f t="shared" si="209"/>
        <v/>
      </c>
      <c r="BN451" s="563" t="str">
        <f t="shared" si="198"/>
        <v/>
      </c>
      <c r="BO451" s="563" t="str">
        <f t="shared" si="198"/>
        <v/>
      </c>
      <c r="BP451" s="563" t="str">
        <f t="shared" si="198"/>
        <v/>
      </c>
      <c r="BQ451" s="563" t="str">
        <f t="shared" si="198"/>
        <v/>
      </c>
      <c r="BR451" s="563" t="str">
        <f t="shared" si="199"/>
        <v/>
      </c>
      <c r="BS451" s="563" t="str">
        <f t="shared" si="199"/>
        <v/>
      </c>
      <c r="BT451" s="563" t="str">
        <f t="shared" si="199"/>
        <v/>
      </c>
      <c r="BU451" s="563" t="str">
        <f t="shared" si="199"/>
        <v/>
      </c>
      <c r="BV451" s="563" t="str">
        <f t="shared" si="200"/>
        <v/>
      </c>
      <c r="BW451" s="563" t="str">
        <f t="shared" si="200"/>
        <v/>
      </c>
      <c r="BX451" s="563" t="str">
        <f t="shared" si="200"/>
        <v/>
      </c>
      <c r="BY451" s="563" t="str">
        <f t="shared" si="200"/>
        <v/>
      </c>
      <c r="BZ451" s="563" t="str">
        <f t="shared" si="201"/>
        <v/>
      </c>
      <c r="CA451" s="563" t="str">
        <f t="shared" si="201"/>
        <v/>
      </c>
      <c r="CB451" s="563" t="str">
        <f t="shared" si="201"/>
        <v/>
      </c>
      <c r="CC451" s="563" t="str">
        <f t="shared" si="201"/>
        <v/>
      </c>
      <c r="CD451" s="563" t="str">
        <f t="shared" si="194"/>
        <v/>
      </c>
      <c r="CE451" s="563" t="str">
        <f t="shared" si="194"/>
        <v/>
      </c>
      <c r="CF451" s="563" t="str">
        <f t="shared" si="180"/>
        <v/>
      </c>
      <c r="CG451" s="563" t="str">
        <f t="shared" si="209"/>
        <v/>
      </c>
      <c r="CH451" s="445"/>
      <c r="CI451" s="563" t="str">
        <f t="shared" si="207"/>
        <v/>
      </c>
      <c r="CJ451" s="563" t="str">
        <f t="shared" si="204"/>
        <v/>
      </c>
      <c r="CK451" s="563" t="str">
        <f t="shared" si="204"/>
        <v/>
      </c>
      <c r="CL451" s="563" t="str">
        <f t="shared" si="204"/>
        <v xml:space="preserve">
</v>
      </c>
      <c r="CM451" s="563" t="str">
        <f t="shared" si="204"/>
        <v xml:space="preserve">
</v>
      </c>
      <c r="CN451" s="563" t="str">
        <f t="shared" si="204"/>
        <v xml:space="preserve">
</v>
      </c>
      <c r="CO451" s="444"/>
      <c r="CP451" s="444"/>
      <c r="CQ451" s="444"/>
      <c r="CR451" s="444"/>
      <c r="CS451" s="444"/>
      <c r="CT451" s="444"/>
      <c r="CU451" s="444"/>
      <c r="CV451" s="444"/>
      <c r="CW451" s="444"/>
      <c r="CX451" s="444"/>
      <c r="CY451" s="444"/>
      <c r="CZ451" s="444"/>
      <c r="DA451" s="444"/>
      <c r="DB451" s="444"/>
      <c r="DC451" s="444"/>
      <c r="DD451" s="444"/>
      <c r="DE451" s="444"/>
      <c r="DF451" s="444"/>
      <c r="DG451" s="444"/>
      <c r="DH451" s="444"/>
      <c r="DI451" s="444"/>
      <c r="DJ451" s="444"/>
      <c r="DK451" s="444"/>
      <c r="DL451" s="444"/>
      <c r="DM451" s="444"/>
      <c r="DN451" s="444"/>
      <c r="DO451" s="444"/>
      <c r="DP451" s="444"/>
      <c r="DQ451" s="444"/>
      <c r="DR451" s="444"/>
      <c r="DS451" s="444"/>
      <c r="DT451" s="444"/>
      <c r="DU451" s="444"/>
      <c r="DV451" s="444"/>
      <c r="DW451" s="444"/>
      <c r="DX451" s="444"/>
      <c r="DY451" s="444"/>
      <c r="DZ451" s="444"/>
      <c r="EA451" s="444"/>
      <c r="EB451" s="444"/>
      <c r="EC451" s="444"/>
      <c r="ED451" s="444"/>
      <c r="EE451" s="444"/>
      <c r="EF451" s="444"/>
      <c r="EG451" s="444"/>
      <c r="EH451" s="444"/>
      <c r="EI451" s="444"/>
      <c r="EJ451" s="444"/>
      <c r="EK451" s="444"/>
      <c r="EL451" s="444"/>
      <c r="EM451" s="444"/>
      <c r="EN451" s="444"/>
      <c r="EO451" s="444"/>
      <c r="EP451" s="444"/>
      <c r="EQ451" s="444"/>
      <c r="ER451" s="444"/>
      <c r="ES451" s="444"/>
      <c r="ET451" s="444"/>
      <c r="EU451" s="444"/>
      <c r="EV451" s="444"/>
      <c r="EW451" s="444"/>
      <c r="EX451" s="444"/>
      <c r="EY451" s="444"/>
      <c r="EZ451" s="444"/>
      <c r="FA451" s="444"/>
      <c r="FB451" s="444"/>
    </row>
    <row r="452" spans="1:158" s="463" customFormat="1" ht="55.2" hidden="1" customHeight="1">
      <c r="A452" s="659"/>
      <c r="B452" s="520"/>
      <c r="C452" s="520"/>
      <c r="D452" s="519"/>
      <c r="E452" s="520"/>
      <c r="F452" s="520"/>
      <c r="G452" s="520"/>
      <c r="H452" s="520"/>
      <c r="I452" s="520"/>
      <c r="J452" s="520"/>
      <c r="K452" s="520"/>
      <c r="L452" s="520"/>
      <c r="M452" s="520"/>
      <c r="N452" s="520"/>
      <c r="O452" s="520"/>
      <c r="P452" s="520"/>
      <c r="Q452" s="520"/>
      <c r="R452" s="520"/>
      <c r="S452" s="520"/>
      <c r="T452" s="520"/>
      <c r="U452" s="520"/>
      <c r="V452" s="520"/>
      <c r="W452" s="520"/>
      <c r="X452" s="520"/>
      <c r="Y452" s="520"/>
      <c r="Z452" s="520"/>
      <c r="AA452" s="520"/>
      <c r="AB452" s="520"/>
      <c r="AC452" s="520"/>
      <c r="AD452" s="432"/>
      <c r="AE452" s="431"/>
      <c r="AF452" s="433"/>
      <c r="AG452" s="557" t="str">
        <f t="shared" si="181"/>
        <v/>
      </c>
      <c r="AH452" s="558" t="str">
        <f t="shared" si="182"/>
        <v/>
      </c>
      <c r="AI452" s="558" t="str">
        <f t="shared" si="183"/>
        <v/>
      </c>
      <c r="AJ452" s="558" t="str">
        <f t="shared" si="184"/>
        <v/>
      </c>
      <c r="AK452" s="558" t="str">
        <f t="shared" si="185"/>
        <v/>
      </c>
      <c r="AL452" s="558" t="str">
        <f t="shared" si="186"/>
        <v/>
      </c>
      <c r="AM452" s="558" t="str">
        <f t="shared" si="187"/>
        <v/>
      </c>
      <c r="AN452" s="558" t="str">
        <f t="shared" si="188"/>
        <v/>
      </c>
      <c r="AO452" s="557" t="str">
        <f t="shared" si="189"/>
        <v/>
      </c>
      <c r="AP452" s="557" t="str">
        <f t="shared" si="190"/>
        <v/>
      </c>
      <c r="AQ452" s="445"/>
      <c r="AR452" s="559" t="str">
        <f t="shared" si="191"/>
        <v/>
      </c>
      <c r="AS452" s="560" t="str">
        <f t="shared" si="206"/>
        <v/>
      </c>
      <c r="AT452" s="561" t="str">
        <f t="shared" si="192"/>
        <v/>
      </c>
      <c r="AU452" s="561" t="str">
        <f t="shared" si="193"/>
        <v/>
      </c>
      <c r="AV452" s="444"/>
      <c r="AW452" s="558" t="str">
        <f t="shared" si="195"/>
        <v/>
      </c>
      <c r="AX452" s="557" t="str">
        <f t="shared" si="196"/>
        <v/>
      </c>
      <c r="AY452" s="557" t="str">
        <f t="shared" si="197"/>
        <v/>
      </c>
      <c r="AZ452" s="444"/>
      <c r="BA452" s="562" t="str">
        <f t="shared" si="203"/>
        <v/>
      </c>
      <c r="BB452" s="445"/>
      <c r="BC452" s="563" t="str">
        <f t="shared" si="209"/>
        <v/>
      </c>
      <c r="BD452" s="563" t="str">
        <f t="shared" si="209"/>
        <v/>
      </c>
      <c r="BE452" s="563" t="str">
        <f t="shared" si="209"/>
        <v/>
      </c>
      <c r="BF452" s="563" t="str">
        <f t="shared" si="209"/>
        <v/>
      </c>
      <c r="BG452" s="563" t="str">
        <f t="shared" si="209"/>
        <v/>
      </c>
      <c r="BH452" s="563" t="str">
        <f t="shared" si="209"/>
        <v/>
      </c>
      <c r="BI452" s="563" t="str">
        <f t="shared" si="209"/>
        <v/>
      </c>
      <c r="BJ452" s="563" t="str">
        <f t="shared" si="209"/>
        <v/>
      </c>
      <c r="BK452" s="563" t="str">
        <f t="shared" si="209"/>
        <v/>
      </c>
      <c r="BL452" s="563" t="str">
        <f t="shared" si="209"/>
        <v/>
      </c>
      <c r="BM452" s="563" t="str">
        <f t="shared" si="209"/>
        <v/>
      </c>
      <c r="BN452" s="563" t="str">
        <f t="shared" si="198"/>
        <v/>
      </c>
      <c r="BO452" s="563" t="str">
        <f t="shared" si="198"/>
        <v/>
      </c>
      <c r="BP452" s="563" t="str">
        <f t="shared" si="198"/>
        <v/>
      </c>
      <c r="BQ452" s="563" t="str">
        <f t="shared" si="198"/>
        <v/>
      </c>
      <c r="BR452" s="563" t="str">
        <f t="shared" si="199"/>
        <v/>
      </c>
      <c r="BS452" s="563" t="str">
        <f t="shared" si="199"/>
        <v/>
      </c>
      <c r="BT452" s="563" t="str">
        <f t="shared" si="199"/>
        <v/>
      </c>
      <c r="BU452" s="563" t="str">
        <f t="shared" si="199"/>
        <v/>
      </c>
      <c r="BV452" s="563" t="str">
        <f t="shared" si="200"/>
        <v/>
      </c>
      <c r="BW452" s="563" t="str">
        <f t="shared" si="200"/>
        <v/>
      </c>
      <c r="BX452" s="563" t="str">
        <f t="shared" si="200"/>
        <v/>
      </c>
      <c r="BY452" s="563" t="str">
        <f t="shared" si="200"/>
        <v/>
      </c>
      <c r="BZ452" s="563" t="str">
        <f t="shared" si="201"/>
        <v/>
      </c>
      <c r="CA452" s="563" t="str">
        <f t="shared" si="201"/>
        <v/>
      </c>
      <c r="CB452" s="563" t="str">
        <f t="shared" si="201"/>
        <v/>
      </c>
      <c r="CC452" s="563" t="str">
        <f t="shared" si="201"/>
        <v/>
      </c>
      <c r="CD452" s="563" t="str">
        <f t="shared" si="194"/>
        <v/>
      </c>
      <c r="CE452" s="563" t="str">
        <f t="shared" si="194"/>
        <v/>
      </c>
      <c r="CF452" s="563" t="str">
        <f t="shared" si="180"/>
        <v/>
      </c>
      <c r="CG452" s="563" t="str">
        <f t="shared" si="209"/>
        <v/>
      </c>
      <c r="CH452" s="445"/>
      <c r="CI452" s="563" t="str">
        <f t="shared" si="207"/>
        <v/>
      </c>
      <c r="CJ452" s="563" t="str">
        <f t="shared" si="204"/>
        <v/>
      </c>
      <c r="CK452" s="563" t="str">
        <f t="shared" si="204"/>
        <v/>
      </c>
      <c r="CL452" s="563" t="str">
        <f t="shared" si="204"/>
        <v xml:space="preserve">
</v>
      </c>
      <c r="CM452" s="563" t="str">
        <f t="shared" si="204"/>
        <v xml:space="preserve">
</v>
      </c>
      <c r="CN452" s="563" t="str">
        <f t="shared" si="204"/>
        <v xml:space="preserve">
</v>
      </c>
      <c r="CO452" s="444"/>
      <c r="CP452" s="444"/>
      <c r="CQ452" s="444"/>
      <c r="CR452" s="444"/>
      <c r="CS452" s="444"/>
      <c r="CT452" s="444"/>
      <c r="CU452" s="444"/>
      <c r="CV452" s="444"/>
      <c r="CW452" s="444"/>
      <c r="CX452" s="444"/>
      <c r="CY452" s="444"/>
      <c r="CZ452" s="444"/>
      <c r="DA452" s="444"/>
      <c r="DB452" s="444"/>
      <c r="DC452" s="444"/>
      <c r="DD452" s="444"/>
      <c r="DE452" s="444"/>
      <c r="DF452" s="444"/>
      <c r="DG452" s="444"/>
      <c r="DH452" s="444"/>
      <c r="DI452" s="444"/>
      <c r="DJ452" s="444"/>
      <c r="DK452" s="444"/>
      <c r="DL452" s="444"/>
      <c r="DM452" s="444"/>
      <c r="DN452" s="444"/>
      <c r="DO452" s="444"/>
      <c r="DP452" s="444"/>
      <c r="DQ452" s="444"/>
      <c r="DR452" s="444"/>
      <c r="DS452" s="444"/>
      <c r="DT452" s="444"/>
      <c r="DU452" s="444"/>
      <c r="DV452" s="444"/>
      <c r="DW452" s="444"/>
      <c r="DX452" s="444"/>
      <c r="DY452" s="444"/>
      <c r="DZ452" s="444"/>
      <c r="EA452" s="444"/>
      <c r="EB452" s="444"/>
      <c r="EC452" s="444"/>
      <c r="ED452" s="444"/>
      <c r="EE452" s="444"/>
      <c r="EF452" s="444"/>
      <c r="EG452" s="444"/>
      <c r="EH452" s="444"/>
      <c r="EI452" s="444"/>
      <c r="EJ452" s="444"/>
      <c r="EK452" s="444"/>
      <c r="EL452" s="444"/>
      <c r="EM452" s="444"/>
      <c r="EN452" s="444"/>
      <c r="EO452" s="444"/>
      <c r="EP452" s="444"/>
      <c r="EQ452" s="444"/>
      <c r="ER452" s="444"/>
      <c r="ES452" s="444"/>
      <c r="ET452" s="444"/>
      <c r="EU452" s="444"/>
      <c r="EV452" s="444"/>
      <c r="EW452" s="444"/>
      <c r="EX452" s="444"/>
      <c r="EY452" s="444"/>
      <c r="EZ452" s="444"/>
      <c r="FA452" s="444"/>
      <c r="FB452" s="444"/>
    </row>
    <row r="453" spans="1:158" s="434" customFormat="1" ht="55.2" hidden="1" customHeight="1">
      <c r="A453" s="659"/>
      <c r="B453" s="520"/>
      <c r="C453" s="520"/>
      <c r="D453" s="519"/>
      <c r="E453" s="520"/>
      <c r="F453" s="520"/>
      <c r="G453" s="520"/>
      <c r="H453" s="520"/>
      <c r="I453" s="520"/>
      <c r="J453" s="520"/>
      <c r="K453" s="520"/>
      <c r="L453" s="520"/>
      <c r="M453" s="520"/>
      <c r="N453" s="520"/>
      <c r="O453" s="520"/>
      <c r="P453" s="520"/>
      <c r="Q453" s="520"/>
      <c r="R453" s="520"/>
      <c r="S453" s="520"/>
      <c r="T453" s="520"/>
      <c r="U453" s="520"/>
      <c r="V453" s="520"/>
      <c r="W453" s="520"/>
      <c r="X453" s="520"/>
      <c r="Y453" s="520"/>
      <c r="Z453" s="520"/>
      <c r="AA453" s="520"/>
      <c r="AB453" s="520"/>
      <c r="AC453" s="520"/>
      <c r="AD453" s="432"/>
      <c r="AE453" s="431"/>
      <c r="AF453" s="433"/>
      <c r="AG453" s="557" t="str">
        <f t="shared" si="181"/>
        <v/>
      </c>
      <c r="AH453" s="558" t="str">
        <f t="shared" si="182"/>
        <v/>
      </c>
      <c r="AI453" s="558" t="str">
        <f t="shared" si="183"/>
        <v/>
      </c>
      <c r="AJ453" s="558" t="str">
        <f t="shared" si="184"/>
        <v/>
      </c>
      <c r="AK453" s="558" t="str">
        <f t="shared" si="185"/>
        <v/>
      </c>
      <c r="AL453" s="558" t="str">
        <f t="shared" si="186"/>
        <v/>
      </c>
      <c r="AM453" s="558" t="str">
        <f t="shared" si="187"/>
        <v/>
      </c>
      <c r="AN453" s="558" t="str">
        <f t="shared" si="188"/>
        <v/>
      </c>
      <c r="AO453" s="557" t="str">
        <f t="shared" si="189"/>
        <v/>
      </c>
      <c r="AP453" s="557" t="str">
        <f t="shared" si="190"/>
        <v/>
      </c>
      <c r="AQ453" s="445"/>
      <c r="AR453" s="559" t="str">
        <f t="shared" si="191"/>
        <v/>
      </c>
      <c r="AS453" s="560" t="str">
        <f t="shared" si="206"/>
        <v/>
      </c>
      <c r="AT453" s="561" t="str">
        <f t="shared" si="192"/>
        <v/>
      </c>
      <c r="AU453" s="561" t="str">
        <f t="shared" si="193"/>
        <v/>
      </c>
      <c r="AV453" s="444"/>
      <c r="AW453" s="558" t="str">
        <f t="shared" si="195"/>
        <v/>
      </c>
      <c r="AX453" s="557" t="str">
        <f t="shared" si="196"/>
        <v/>
      </c>
      <c r="AY453" s="557" t="str">
        <f t="shared" si="197"/>
        <v/>
      </c>
      <c r="AZ453" s="444"/>
      <c r="BA453" s="562" t="str">
        <f t="shared" si="203"/>
        <v/>
      </c>
      <c r="BB453" s="445"/>
      <c r="BC453" s="563" t="str">
        <f t="shared" si="209"/>
        <v/>
      </c>
      <c r="BD453" s="563" t="str">
        <f t="shared" si="209"/>
        <v/>
      </c>
      <c r="BE453" s="563" t="str">
        <f t="shared" si="209"/>
        <v/>
      </c>
      <c r="BF453" s="563" t="str">
        <f t="shared" si="209"/>
        <v/>
      </c>
      <c r="BG453" s="563" t="str">
        <f t="shared" si="209"/>
        <v/>
      </c>
      <c r="BH453" s="563" t="str">
        <f t="shared" si="209"/>
        <v/>
      </c>
      <c r="BI453" s="563" t="str">
        <f t="shared" si="209"/>
        <v/>
      </c>
      <c r="BJ453" s="563" t="str">
        <f t="shared" si="209"/>
        <v/>
      </c>
      <c r="BK453" s="563" t="str">
        <f t="shared" si="209"/>
        <v/>
      </c>
      <c r="BL453" s="563" t="str">
        <f t="shared" si="209"/>
        <v/>
      </c>
      <c r="BM453" s="563" t="str">
        <f t="shared" si="209"/>
        <v/>
      </c>
      <c r="BN453" s="563" t="str">
        <f t="shared" si="198"/>
        <v/>
      </c>
      <c r="BO453" s="563" t="str">
        <f t="shared" si="198"/>
        <v/>
      </c>
      <c r="BP453" s="563" t="str">
        <f t="shared" si="198"/>
        <v/>
      </c>
      <c r="BQ453" s="563" t="str">
        <f t="shared" si="198"/>
        <v/>
      </c>
      <c r="BR453" s="563" t="str">
        <f t="shared" si="199"/>
        <v/>
      </c>
      <c r="BS453" s="563" t="str">
        <f t="shared" si="199"/>
        <v/>
      </c>
      <c r="BT453" s="563" t="str">
        <f t="shared" si="199"/>
        <v/>
      </c>
      <c r="BU453" s="563" t="str">
        <f t="shared" si="199"/>
        <v/>
      </c>
      <c r="BV453" s="563" t="str">
        <f t="shared" si="200"/>
        <v/>
      </c>
      <c r="BW453" s="563" t="str">
        <f t="shared" si="200"/>
        <v/>
      </c>
      <c r="BX453" s="563" t="str">
        <f t="shared" si="200"/>
        <v/>
      </c>
      <c r="BY453" s="563" t="str">
        <f t="shared" si="200"/>
        <v/>
      </c>
      <c r="BZ453" s="563" t="str">
        <f t="shared" si="201"/>
        <v/>
      </c>
      <c r="CA453" s="563" t="str">
        <f t="shared" si="201"/>
        <v/>
      </c>
      <c r="CB453" s="563" t="str">
        <f t="shared" si="201"/>
        <v/>
      </c>
      <c r="CC453" s="563" t="str">
        <f t="shared" si="201"/>
        <v/>
      </c>
      <c r="CD453" s="563" t="str">
        <f t="shared" si="194"/>
        <v/>
      </c>
      <c r="CE453" s="563" t="str">
        <f t="shared" si="194"/>
        <v/>
      </c>
      <c r="CF453" s="563" t="str">
        <f t="shared" si="180"/>
        <v/>
      </c>
      <c r="CG453" s="563" t="str">
        <f t="shared" si="209"/>
        <v/>
      </c>
      <c r="CH453" s="445"/>
      <c r="CI453" s="563" t="str">
        <f t="shared" si="207"/>
        <v/>
      </c>
      <c r="CJ453" s="563" t="str">
        <f t="shared" si="204"/>
        <v/>
      </c>
      <c r="CK453" s="563" t="str">
        <f t="shared" si="204"/>
        <v/>
      </c>
      <c r="CL453" s="563" t="str">
        <f t="shared" si="204"/>
        <v xml:space="preserve">
</v>
      </c>
      <c r="CM453" s="563" t="str">
        <f t="shared" si="204"/>
        <v xml:space="preserve">
</v>
      </c>
      <c r="CN453" s="563" t="str">
        <f t="shared" si="204"/>
        <v xml:space="preserve">
</v>
      </c>
      <c r="CO453" s="445"/>
      <c r="CP453" s="445"/>
      <c r="CQ453" s="445"/>
      <c r="CR453" s="445"/>
      <c r="CS453" s="445"/>
      <c r="CT453" s="445"/>
      <c r="CU453" s="445"/>
      <c r="CV453" s="445"/>
      <c r="CW453" s="445"/>
      <c r="CX453" s="445"/>
      <c r="CY453" s="445"/>
      <c r="CZ453" s="445"/>
      <c r="DA453" s="445"/>
      <c r="DB453" s="445"/>
      <c r="DC453" s="445"/>
      <c r="DD453" s="445"/>
      <c r="DE453" s="445"/>
      <c r="DF453" s="445"/>
      <c r="DG453" s="445"/>
      <c r="DH453" s="445"/>
      <c r="DI453" s="445"/>
      <c r="DJ453" s="445"/>
      <c r="DK453" s="445"/>
      <c r="DL453" s="445"/>
      <c r="DM453" s="445"/>
      <c r="DN453" s="445"/>
      <c r="DO453" s="445"/>
      <c r="DP453" s="445"/>
      <c r="DQ453" s="445"/>
      <c r="DR453" s="445"/>
      <c r="DS453" s="445"/>
      <c r="DT453" s="445"/>
      <c r="DU453" s="445"/>
      <c r="DV453" s="445"/>
      <c r="DW453" s="445"/>
      <c r="DX453" s="445"/>
      <c r="DY453" s="445"/>
      <c r="DZ453" s="445"/>
      <c r="EA453" s="445"/>
      <c r="EB453" s="445"/>
      <c r="EC453" s="445"/>
      <c r="ED453" s="445"/>
      <c r="EE453" s="445"/>
      <c r="EF453" s="445"/>
      <c r="EG453" s="445"/>
      <c r="EH453" s="445"/>
      <c r="EI453" s="445"/>
      <c r="EJ453" s="445"/>
      <c r="EK453" s="445"/>
      <c r="EL453" s="445"/>
      <c r="EM453" s="445"/>
      <c r="EN453" s="445"/>
      <c r="EO453" s="445"/>
      <c r="EP453" s="445"/>
      <c r="EQ453" s="445"/>
      <c r="ER453" s="445"/>
      <c r="ES453" s="445"/>
      <c r="ET453" s="445"/>
      <c r="EU453" s="445"/>
      <c r="EV453" s="445"/>
      <c r="EW453" s="445"/>
      <c r="EX453" s="445"/>
      <c r="EY453" s="445"/>
      <c r="EZ453" s="445"/>
      <c r="FA453" s="445"/>
      <c r="FB453" s="445"/>
    </row>
    <row r="454" spans="1:158" s="434" customFormat="1" ht="55.2" hidden="1" customHeight="1">
      <c r="A454" s="659"/>
      <c r="B454" s="520"/>
      <c r="C454" s="520"/>
      <c r="D454" s="519"/>
      <c r="E454" s="520"/>
      <c r="F454" s="520"/>
      <c r="G454" s="520"/>
      <c r="H454" s="520"/>
      <c r="I454" s="520"/>
      <c r="J454" s="520"/>
      <c r="K454" s="520"/>
      <c r="L454" s="520"/>
      <c r="M454" s="520"/>
      <c r="N454" s="520"/>
      <c r="O454" s="520"/>
      <c r="P454" s="520"/>
      <c r="Q454" s="520"/>
      <c r="R454" s="520"/>
      <c r="S454" s="520"/>
      <c r="T454" s="520"/>
      <c r="U454" s="520"/>
      <c r="V454" s="520"/>
      <c r="W454" s="520"/>
      <c r="X454" s="520"/>
      <c r="Y454" s="520"/>
      <c r="Z454" s="520"/>
      <c r="AA454" s="520"/>
      <c r="AB454" s="520"/>
      <c r="AC454" s="520"/>
      <c r="AD454" s="432"/>
      <c r="AE454" s="431"/>
      <c r="AF454" s="433"/>
      <c r="AG454" s="557" t="str">
        <f t="shared" si="181"/>
        <v/>
      </c>
      <c r="AH454" s="558" t="str">
        <f t="shared" si="182"/>
        <v/>
      </c>
      <c r="AI454" s="558" t="str">
        <f t="shared" si="183"/>
        <v/>
      </c>
      <c r="AJ454" s="558" t="str">
        <f t="shared" si="184"/>
        <v/>
      </c>
      <c r="AK454" s="558" t="str">
        <f t="shared" si="185"/>
        <v/>
      </c>
      <c r="AL454" s="558" t="str">
        <f t="shared" si="186"/>
        <v/>
      </c>
      <c r="AM454" s="558" t="str">
        <f t="shared" si="187"/>
        <v/>
      </c>
      <c r="AN454" s="558" t="str">
        <f t="shared" si="188"/>
        <v/>
      </c>
      <c r="AO454" s="557" t="str">
        <f t="shared" si="189"/>
        <v/>
      </c>
      <c r="AP454" s="557" t="str">
        <f t="shared" si="190"/>
        <v/>
      </c>
      <c r="AQ454" s="445"/>
      <c r="AR454" s="559" t="str">
        <f t="shared" si="191"/>
        <v/>
      </c>
      <c r="AS454" s="560" t="str">
        <f t="shared" si="206"/>
        <v/>
      </c>
      <c r="AT454" s="561" t="str">
        <f t="shared" si="192"/>
        <v/>
      </c>
      <c r="AU454" s="561" t="str">
        <f t="shared" si="193"/>
        <v/>
      </c>
      <c r="AV454" s="444"/>
      <c r="AW454" s="558" t="str">
        <f t="shared" si="195"/>
        <v/>
      </c>
      <c r="AX454" s="557" t="str">
        <f t="shared" si="196"/>
        <v/>
      </c>
      <c r="AY454" s="557" t="str">
        <f t="shared" si="197"/>
        <v/>
      </c>
      <c r="AZ454" s="444"/>
      <c r="BA454" s="562" t="str">
        <f t="shared" si="203"/>
        <v/>
      </c>
      <c r="BB454" s="445"/>
      <c r="BC454" s="563" t="str">
        <f t="shared" si="209"/>
        <v/>
      </c>
      <c r="BD454" s="563" t="str">
        <f t="shared" si="209"/>
        <v/>
      </c>
      <c r="BE454" s="563" t="str">
        <f t="shared" si="209"/>
        <v/>
      </c>
      <c r="BF454" s="563" t="str">
        <f t="shared" si="209"/>
        <v/>
      </c>
      <c r="BG454" s="563" t="str">
        <f t="shared" si="209"/>
        <v/>
      </c>
      <c r="BH454" s="563" t="str">
        <f t="shared" si="209"/>
        <v/>
      </c>
      <c r="BI454" s="563" t="str">
        <f t="shared" si="209"/>
        <v/>
      </c>
      <c r="BJ454" s="563" t="str">
        <f t="shared" si="209"/>
        <v/>
      </c>
      <c r="BK454" s="563" t="str">
        <f t="shared" si="209"/>
        <v/>
      </c>
      <c r="BL454" s="563" t="str">
        <f t="shared" si="209"/>
        <v/>
      </c>
      <c r="BM454" s="563" t="str">
        <f t="shared" si="209"/>
        <v/>
      </c>
      <c r="BN454" s="563" t="str">
        <f t="shared" si="198"/>
        <v/>
      </c>
      <c r="BO454" s="563" t="str">
        <f t="shared" si="198"/>
        <v/>
      </c>
      <c r="BP454" s="563" t="str">
        <f t="shared" si="198"/>
        <v/>
      </c>
      <c r="BQ454" s="563" t="str">
        <f t="shared" si="198"/>
        <v/>
      </c>
      <c r="BR454" s="563" t="str">
        <f t="shared" si="199"/>
        <v/>
      </c>
      <c r="BS454" s="563" t="str">
        <f t="shared" si="199"/>
        <v/>
      </c>
      <c r="BT454" s="563" t="str">
        <f t="shared" si="199"/>
        <v/>
      </c>
      <c r="BU454" s="563" t="str">
        <f t="shared" si="199"/>
        <v/>
      </c>
      <c r="BV454" s="563" t="str">
        <f t="shared" si="200"/>
        <v/>
      </c>
      <c r="BW454" s="563" t="str">
        <f t="shared" si="200"/>
        <v/>
      </c>
      <c r="BX454" s="563" t="str">
        <f t="shared" si="200"/>
        <v/>
      </c>
      <c r="BY454" s="563" t="str">
        <f t="shared" si="200"/>
        <v/>
      </c>
      <c r="BZ454" s="563" t="str">
        <f t="shared" si="201"/>
        <v/>
      </c>
      <c r="CA454" s="563" t="str">
        <f t="shared" si="201"/>
        <v/>
      </c>
      <c r="CB454" s="563" t="str">
        <f t="shared" si="201"/>
        <v/>
      </c>
      <c r="CC454" s="563" t="str">
        <f t="shared" si="201"/>
        <v/>
      </c>
      <c r="CD454" s="563" t="str">
        <f t="shared" si="194"/>
        <v/>
      </c>
      <c r="CE454" s="563" t="str">
        <f t="shared" si="194"/>
        <v/>
      </c>
      <c r="CF454" s="563" t="str">
        <f t="shared" si="180"/>
        <v/>
      </c>
      <c r="CG454" s="563" t="str">
        <f t="shared" si="209"/>
        <v/>
      </c>
      <c r="CH454" s="445"/>
      <c r="CI454" s="563" t="str">
        <f t="shared" si="207"/>
        <v/>
      </c>
      <c r="CJ454" s="563" t="str">
        <f t="shared" si="204"/>
        <v/>
      </c>
      <c r="CK454" s="563" t="str">
        <f t="shared" si="204"/>
        <v/>
      </c>
      <c r="CL454" s="563" t="str">
        <f t="shared" si="204"/>
        <v xml:space="preserve">
</v>
      </c>
      <c r="CM454" s="563" t="str">
        <f t="shared" si="204"/>
        <v xml:space="preserve">
</v>
      </c>
      <c r="CN454" s="563" t="str">
        <f t="shared" si="204"/>
        <v xml:space="preserve">
</v>
      </c>
      <c r="CO454" s="445"/>
      <c r="CP454" s="445"/>
      <c r="CQ454" s="445"/>
      <c r="CR454" s="445"/>
      <c r="CS454" s="445"/>
      <c r="CT454" s="445"/>
      <c r="CU454" s="445"/>
      <c r="CV454" s="445"/>
      <c r="CW454" s="445"/>
      <c r="CX454" s="445"/>
      <c r="CY454" s="445"/>
      <c r="CZ454" s="445"/>
      <c r="DA454" s="445"/>
      <c r="DB454" s="445"/>
      <c r="DC454" s="445"/>
      <c r="DD454" s="445"/>
      <c r="DE454" s="445"/>
      <c r="DF454" s="445"/>
      <c r="DG454" s="445"/>
      <c r="DH454" s="445"/>
      <c r="DI454" s="445"/>
      <c r="DJ454" s="445"/>
      <c r="DK454" s="445"/>
      <c r="DL454" s="445"/>
      <c r="DM454" s="445"/>
      <c r="DN454" s="445"/>
      <c r="DO454" s="445"/>
      <c r="DP454" s="445"/>
      <c r="DQ454" s="445"/>
      <c r="DR454" s="445"/>
      <c r="DS454" s="445"/>
      <c r="DT454" s="445"/>
      <c r="DU454" s="445"/>
      <c r="DV454" s="445"/>
      <c r="DW454" s="445"/>
      <c r="DX454" s="445"/>
      <c r="DY454" s="445"/>
      <c r="DZ454" s="445"/>
      <c r="EA454" s="445"/>
      <c r="EB454" s="445"/>
      <c r="EC454" s="445"/>
      <c r="ED454" s="445"/>
      <c r="EE454" s="445"/>
      <c r="EF454" s="445"/>
      <c r="EG454" s="445"/>
      <c r="EH454" s="445"/>
      <c r="EI454" s="445"/>
      <c r="EJ454" s="445"/>
      <c r="EK454" s="445"/>
      <c r="EL454" s="445"/>
      <c r="EM454" s="445"/>
      <c r="EN454" s="445"/>
      <c r="EO454" s="445"/>
      <c r="EP454" s="445"/>
      <c r="EQ454" s="445"/>
      <c r="ER454" s="445"/>
      <c r="ES454" s="445"/>
      <c r="ET454" s="445"/>
      <c r="EU454" s="445"/>
      <c r="EV454" s="445"/>
      <c r="EW454" s="445"/>
      <c r="EX454" s="445"/>
      <c r="EY454" s="445"/>
      <c r="EZ454" s="445"/>
      <c r="FA454" s="445"/>
      <c r="FB454" s="445"/>
    </row>
    <row r="455" spans="1:158" s="434" customFormat="1" ht="55.2" hidden="1" customHeight="1">
      <c r="A455" s="659"/>
      <c r="B455" s="520"/>
      <c r="C455" s="520"/>
      <c r="D455" s="519"/>
      <c r="E455" s="520"/>
      <c r="F455" s="520"/>
      <c r="G455" s="520"/>
      <c r="H455" s="520"/>
      <c r="I455" s="520"/>
      <c r="J455" s="520"/>
      <c r="K455" s="520"/>
      <c r="L455" s="520"/>
      <c r="M455" s="520"/>
      <c r="N455" s="520"/>
      <c r="O455" s="520"/>
      <c r="P455" s="520"/>
      <c r="Q455" s="520"/>
      <c r="R455" s="520"/>
      <c r="S455" s="520"/>
      <c r="T455" s="520"/>
      <c r="U455" s="520"/>
      <c r="V455" s="520"/>
      <c r="W455" s="520"/>
      <c r="X455" s="520"/>
      <c r="Y455" s="520"/>
      <c r="Z455" s="520"/>
      <c r="AA455" s="520"/>
      <c r="AB455" s="520"/>
      <c r="AC455" s="520"/>
      <c r="AD455" s="432"/>
      <c r="AE455" s="431"/>
      <c r="AF455" s="433"/>
      <c r="AG455" s="557" t="str">
        <f t="shared" si="181"/>
        <v/>
      </c>
      <c r="AH455" s="558" t="str">
        <f t="shared" si="182"/>
        <v/>
      </c>
      <c r="AI455" s="558" t="str">
        <f t="shared" si="183"/>
        <v/>
      </c>
      <c r="AJ455" s="558" t="str">
        <f t="shared" si="184"/>
        <v/>
      </c>
      <c r="AK455" s="558" t="str">
        <f t="shared" si="185"/>
        <v/>
      </c>
      <c r="AL455" s="558" t="str">
        <f t="shared" si="186"/>
        <v/>
      </c>
      <c r="AM455" s="558" t="str">
        <f t="shared" si="187"/>
        <v/>
      </c>
      <c r="AN455" s="558" t="str">
        <f t="shared" si="188"/>
        <v/>
      </c>
      <c r="AO455" s="557" t="str">
        <f t="shared" si="189"/>
        <v/>
      </c>
      <c r="AP455" s="557" t="str">
        <f t="shared" si="190"/>
        <v/>
      </c>
      <c r="AQ455" s="445"/>
      <c r="AR455" s="559" t="str">
        <f t="shared" si="191"/>
        <v/>
      </c>
      <c r="AS455" s="560" t="str">
        <f t="shared" si="206"/>
        <v/>
      </c>
      <c r="AT455" s="561" t="str">
        <f t="shared" si="192"/>
        <v/>
      </c>
      <c r="AU455" s="561" t="str">
        <f t="shared" si="193"/>
        <v/>
      </c>
      <c r="AV455" s="444"/>
      <c r="AW455" s="558" t="str">
        <f t="shared" si="195"/>
        <v/>
      </c>
      <c r="AX455" s="557" t="str">
        <f t="shared" si="196"/>
        <v/>
      </c>
      <c r="AY455" s="557" t="str">
        <f t="shared" si="197"/>
        <v/>
      </c>
      <c r="AZ455" s="444"/>
      <c r="BA455" s="562" t="str">
        <f t="shared" si="203"/>
        <v/>
      </c>
      <c r="BB455" s="445"/>
      <c r="BC455" s="563" t="str">
        <f t="shared" si="209"/>
        <v/>
      </c>
      <c r="BD455" s="563" t="str">
        <f t="shared" si="209"/>
        <v/>
      </c>
      <c r="BE455" s="563" t="str">
        <f t="shared" si="209"/>
        <v/>
      </c>
      <c r="BF455" s="563" t="str">
        <f t="shared" si="209"/>
        <v/>
      </c>
      <c r="BG455" s="563" t="str">
        <f t="shared" si="209"/>
        <v/>
      </c>
      <c r="BH455" s="563" t="str">
        <f t="shared" si="209"/>
        <v/>
      </c>
      <c r="BI455" s="563" t="str">
        <f t="shared" si="209"/>
        <v/>
      </c>
      <c r="BJ455" s="563" t="str">
        <f t="shared" si="209"/>
        <v/>
      </c>
      <c r="BK455" s="563" t="str">
        <f t="shared" si="209"/>
        <v/>
      </c>
      <c r="BL455" s="563" t="str">
        <f t="shared" si="209"/>
        <v/>
      </c>
      <c r="BM455" s="563" t="str">
        <f t="shared" si="209"/>
        <v/>
      </c>
      <c r="BN455" s="563" t="str">
        <f t="shared" si="198"/>
        <v/>
      </c>
      <c r="BO455" s="563" t="str">
        <f t="shared" si="198"/>
        <v/>
      </c>
      <c r="BP455" s="563" t="str">
        <f t="shared" si="198"/>
        <v/>
      </c>
      <c r="BQ455" s="563" t="str">
        <f t="shared" si="198"/>
        <v/>
      </c>
      <c r="BR455" s="563" t="str">
        <f t="shared" si="199"/>
        <v/>
      </c>
      <c r="BS455" s="563" t="str">
        <f t="shared" si="199"/>
        <v/>
      </c>
      <c r="BT455" s="563" t="str">
        <f t="shared" si="199"/>
        <v/>
      </c>
      <c r="BU455" s="563" t="str">
        <f t="shared" si="199"/>
        <v/>
      </c>
      <c r="BV455" s="563" t="str">
        <f t="shared" si="200"/>
        <v/>
      </c>
      <c r="BW455" s="563" t="str">
        <f t="shared" si="200"/>
        <v/>
      </c>
      <c r="BX455" s="563" t="str">
        <f t="shared" si="200"/>
        <v/>
      </c>
      <c r="BY455" s="563" t="str">
        <f t="shared" si="200"/>
        <v/>
      </c>
      <c r="BZ455" s="563" t="str">
        <f t="shared" si="201"/>
        <v/>
      </c>
      <c r="CA455" s="563" t="str">
        <f t="shared" si="201"/>
        <v/>
      </c>
      <c r="CB455" s="563" t="str">
        <f t="shared" si="201"/>
        <v/>
      </c>
      <c r="CC455" s="563" t="str">
        <f t="shared" si="201"/>
        <v/>
      </c>
      <c r="CD455" s="563" t="str">
        <f t="shared" si="194"/>
        <v/>
      </c>
      <c r="CE455" s="563" t="str">
        <f t="shared" si="194"/>
        <v/>
      </c>
      <c r="CF455" s="563" t="str">
        <f t="shared" si="180"/>
        <v/>
      </c>
      <c r="CG455" s="563" t="str">
        <f t="shared" si="209"/>
        <v/>
      </c>
      <c r="CH455" s="445"/>
      <c r="CI455" s="563" t="str">
        <f t="shared" si="207"/>
        <v/>
      </c>
      <c r="CJ455" s="563" t="str">
        <f t="shared" si="204"/>
        <v/>
      </c>
      <c r="CK455" s="563" t="str">
        <f t="shared" si="204"/>
        <v/>
      </c>
      <c r="CL455" s="563" t="str">
        <f t="shared" si="204"/>
        <v xml:space="preserve">
</v>
      </c>
      <c r="CM455" s="563" t="str">
        <f t="shared" si="204"/>
        <v xml:space="preserve">
</v>
      </c>
      <c r="CN455" s="563" t="str">
        <f t="shared" si="204"/>
        <v xml:space="preserve">
</v>
      </c>
      <c r="CO455" s="445"/>
      <c r="CP455" s="445"/>
      <c r="CQ455" s="445"/>
      <c r="CR455" s="445"/>
      <c r="CS455" s="445"/>
      <c r="CT455" s="445"/>
      <c r="CU455" s="445"/>
      <c r="CV455" s="445"/>
      <c r="CW455" s="445"/>
      <c r="CX455" s="445"/>
      <c r="CY455" s="445"/>
      <c r="CZ455" s="445"/>
      <c r="DA455" s="445"/>
      <c r="DB455" s="445"/>
      <c r="DC455" s="445"/>
      <c r="DD455" s="445"/>
      <c r="DE455" s="445"/>
      <c r="DF455" s="445"/>
      <c r="DG455" s="445"/>
      <c r="DH455" s="445"/>
      <c r="DI455" s="445"/>
      <c r="DJ455" s="445"/>
      <c r="DK455" s="445"/>
      <c r="DL455" s="445"/>
      <c r="DM455" s="445"/>
      <c r="DN455" s="445"/>
      <c r="DO455" s="445"/>
      <c r="DP455" s="445"/>
      <c r="DQ455" s="445"/>
      <c r="DR455" s="445"/>
      <c r="DS455" s="445"/>
      <c r="DT455" s="445"/>
      <c r="DU455" s="445"/>
      <c r="DV455" s="445"/>
      <c r="DW455" s="445"/>
      <c r="DX455" s="445"/>
      <c r="DY455" s="445"/>
      <c r="DZ455" s="445"/>
      <c r="EA455" s="445"/>
      <c r="EB455" s="445"/>
      <c r="EC455" s="445"/>
      <c r="ED455" s="445"/>
      <c r="EE455" s="445"/>
      <c r="EF455" s="445"/>
      <c r="EG455" s="445"/>
      <c r="EH455" s="445"/>
      <c r="EI455" s="445"/>
      <c r="EJ455" s="445"/>
      <c r="EK455" s="445"/>
      <c r="EL455" s="445"/>
      <c r="EM455" s="445"/>
      <c r="EN455" s="445"/>
      <c r="EO455" s="445"/>
      <c r="EP455" s="445"/>
      <c r="EQ455" s="445"/>
      <c r="ER455" s="445"/>
      <c r="ES455" s="445"/>
      <c r="ET455" s="445"/>
      <c r="EU455" s="445"/>
      <c r="EV455" s="445"/>
      <c r="EW455" s="445"/>
      <c r="EX455" s="445"/>
      <c r="EY455" s="445"/>
      <c r="EZ455" s="445"/>
      <c r="FA455" s="445"/>
      <c r="FB455" s="445"/>
    </row>
    <row r="456" spans="1:158" s="463" customFormat="1" ht="55.2" hidden="1" customHeight="1">
      <c r="A456" s="659"/>
      <c r="B456" s="520"/>
      <c r="C456" s="520"/>
      <c r="D456" s="519"/>
      <c r="E456" s="520"/>
      <c r="F456" s="520"/>
      <c r="G456" s="520"/>
      <c r="H456" s="520"/>
      <c r="I456" s="520"/>
      <c r="J456" s="520"/>
      <c r="K456" s="520"/>
      <c r="L456" s="520"/>
      <c r="M456" s="520"/>
      <c r="N456" s="520"/>
      <c r="O456" s="520"/>
      <c r="P456" s="520"/>
      <c r="Q456" s="520"/>
      <c r="R456" s="520"/>
      <c r="S456" s="520"/>
      <c r="T456" s="520"/>
      <c r="U456" s="520"/>
      <c r="V456" s="520"/>
      <c r="W456" s="520"/>
      <c r="X456" s="520"/>
      <c r="Y456" s="520"/>
      <c r="Z456" s="520"/>
      <c r="AA456" s="520"/>
      <c r="AB456" s="520"/>
      <c r="AC456" s="520"/>
      <c r="AD456" s="432"/>
      <c r="AE456" s="431"/>
      <c r="AF456" s="433"/>
      <c r="AG456" s="557" t="str">
        <f t="shared" si="181"/>
        <v/>
      </c>
      <c r="AH456" s="558" t="str">
        <f t="shared" si="182"/>
        <v/>
      </c>
      <c r="AI456" s="558" t="str">
        <f t="shared" si="183"/>
        <v/>
      </c>
      <c r="AJ456" s="558" t="str">
        <f t="shared" si="184"/>
        <v/>
      </c>
      <c r="AK456" s="558" t="str">
        <f t="shared" si="185"/>
        <v/>
      </c>
      <c r="AL456" s="558" t="str">
        <f t="shared" si="186"/>
        <v/>
      </c>
      <c r="AM456" s="558" t="str">
        <f t="shared" si="187"/>
        <v/>
      </c>
      <c r="AN456" s="558" t="str">
        <f t="shared" si="188"/>
        <v/>
      </c>
      <c r="AO456" s="557" t="str">
        <f t="shared" si="189"/>
        <v/>
      </c>
      <c r="AP456" s="557" t="str">
        <f t="shared" si="190"/>
        <v/>
      </c>
      <c r="AQ456" s="445"/>
      <c r="AR456" s="559" t="str">
        <f t="shared" si="191"/>
        <v/>
      </c>
      <c r="AS456" s="560" t="str">
        <f t="shared" si="206"/>
        <v/>
      </c>
      <c r="AT456" s="561" t="str">
        <f t="shared" si="192"/>
        <v/>
      </c>
      <c r="AU456" s="561" t="str">
        <f t="shared" si="193"/>
        <v/>
      </c>
      <c r="AV456" s="444"/>
      <c r="AW456" s="558" t="str">
        <f t="shared" si="195"/>
        <v/>
      </c>
      <c r="AX456" s="557" t="str">
        <f t="shared" si="196"/>
        <v/>
      </c>
      <c r="AY456" s="557" t="str">
        <f t="shared" si="197"/>
        <v/>
      </c>
      <c r="AZ456" s="444"/>
      <c r="BA456" s="562" t="str">
        <f t="shared" si="203"/>
        <v/>
      </c>
      <c r="BB456" s="445"/>
      <c r="BC456" s="563" t="str">
        <f t="shared" si="209"/>
        <v/>
      </c>
      <c r="BD456" s="563" t="str">
        <f t="shared" si="209"/>
        <v/>
      </c>
      <c r="BE456" s="563" t="str">
        <f t="shared" si="209"/>
        <v/>
      </c>
      <c r="BF456" s="563" t="str">
        <f t="shared" si="209"/>
        <v/>
      </c>
      <c r="BG456" s="563" t="str">
        <f t="shared" si="209"/>
        <v/>
      </c>
      <c r="BH456" s="563" t="str">
        <f t="shared" si="209"/>
        <v/>
      </c>
      <c r="BI456" s="563" t="str">
        <f t="shared" si="209"/>
        <v/>
      </c>
      <c r="BJ456" s="563" t="str">
        <f t="shared" si="209"/>
        <v/>
      </c>
      <c r="BK456" s="563" t="str">
        <f t="shared" si="209"/>
        <v/>
      </c>
      <c r="BL456" s="563" t="str">
        <f t="shared" si="209"/>
        <v/>
      </c>
      <c r="BM456" s="563" t="str">
        <f t="shared" si="209"/>
        <v/>
      </c>
      <c r="BN456" s="563" t="str">
        <f t="shared" si="198"/>
        <v/>
      </c>
      <c r="BO456" s="563" t="str">
        <f t="shared" si="198"/>
        <v/>
      </c>
      <c r="BP456" s="563" t="str">
        <f t="shared" si="198"/>
        <v/>
      </c>
      <c r="BQ456" s="563" t="str">
        <f t="shared" si="198"/>
        <v/>
      </c>
      <c r="BR456" s="563" t="str">
        <f t="shared" si="199"/>
        <v/>
      </c>
      <c r="BS456" s="563" t="str">
        <f t="shared" si="199"/>
        <v/>
      </c>
      <c r="BT456" s="563" t="str">
        <f t="shared" si="199"/>
        <v/>
      </c>
      <c r="BU456" s="563" t="str">
        <f t="shared" si="199"/>
        <v/>
      </c>
      <c r="BV456" s="563" t="str">
        <f t="shared" si="200"/>
        <v/>
      </c>
      <c r="BW456" s="563" t="str">
        <f t="shared" si="200"/>
        <v/>
      </c>
      <c r="BX456" s="563" t="str">
        <f t="shared" si="200"/>
        <v/>
      </c>
      <c r="BY456" s="563" t="str">
        <f t="shared" si="200"/>
        <v/>
      </c>
      <c r="BZ456" s="563" t="str">
        <f t="shared" si="201"/>
        <v/>
      </c>
      <c r="CA456" s="563" t="str">
        <f t="shared" si="201"/>
        <v/>
      </c>
      <c r="CB456" s="563" t="str">
        <f t="shared" si="201"/>
        <v/>
      </c>
      <c r="CC456" s="563" t="str">
        <f t="shared" si="201"/>
        <v/>
      </c>
      <c r="CD456" s="563" t="str">
        <f t="shared" si="194"/>
        <v/>
      </c>
      <c r="CE456" s="563" t="str">
        <f t="shared" si="194"/>
        <v/>
      </c>
      <c r="CF456" s="563" t="str">
        <f t="shared" si="194"/>
        <v/>
      </c>
      <c r="CG456" s="563" t="str">
        <f t="shared" si="209"/>
        <v/>
      </c>
      <c r="CH456" s="445"/>
      <c r="CI456" s="563" t="str">
        <f t="shared" si="207"/>
        <v/>
      </c>
      <c r="CJ456" s="563" t="str">
        <f t="shared" si="204"/>
        <v/>
      </c>
      <c r="CK456" s="563" t="str">
        <f t="shared" si="204"/>
        <v/>
      </c>
      <c r="CL456" s="563" t="str">
        <f t="shared" si="204"/>
        <v xml:space="preserve">
</v>
      </c>
      <c r="CM456" s="563" t="str">
        <f t="shared" si="204"/>
        <v xml:space="preserve">
</v>
      </c>
      <c r="CN456" s="563" t="str">
        <f t="shared" si="204"/>
        <v xml:space="preserve">
</v>
      </c>
      <c r="CO456" s="444"/>
      <c r="CP456" s="444"/>
      <c r="CQ456" s="444"/>
      <c r="CR456" s="444"/>
      <c r="CS456" s="444"/>
      <c r="CT456" s="444"/>
      <c r="CU456" s="444"/>
      <c r="CV456" s="444"/>
      <c r="CW456" s="444"/>
      <c r="CX456" s="444"/>
      <c r="CY456" s="444"/>
      <c r="CZ456" s="444"/>
      <c r="DA456" s="444"/>
      <c r="DB456" s="444"/>
      <c r="DC456" s="444"/>
      <c r="DD456" s="444"/>
      <c r="DE456" s="444"/>
      <c r="DF456" s="444"/>
      <c r="DG456" s="444"/>
      <c r="DH456" s="444"/>
      <c r="DI456" s="444"/>
      <c r="DJ456" s="444"/>
      <c r="DK456" s="444"/>
      <c r="DL456" s="444"/>
      <c r="DM456" s="444"/>
      <c r="DN456" s="444"/>
      <c r="DO456" s="444"/>
      <c r="DP456" s="444"/>
      <c r="DQ456" s="444"/>
      <c r="DR456" s="444"/>
      <c r="DS456" s="444"/>
      <c r="DT456" s="444"/>
      <c r="DU456" s="444"/>
      <c r="DV456" s="444"/>
      <c r="DW456" s="444"/>
      <c r="DX456" s="444"/>
      <c r="DY456" s="444"/>
      <c r="DZ456" s="444"/>
      <c r="EA456" s="444"/>
      <c r="EB456" s="444"/>
      <c r="EC456" s="444"/>
      <c r="ED456" s="444"/>
      <c r="EE456" s="444"/>
      <c r="EF456" s="444"/>
      <c r="EG456" s="444"/>
      <c r="EH456" s="444"/>
      <c r="EI456" s="444"/>
      <c r="EJ456" s="444"/>
      <c r="EK456" s="444"/>
      <c r="EL456" s="444"/>
      <c r="EM456" s="444"/>
      <c r="EN456" s="444"/>
      <c r="EO456" s="444"/>
      <c r="EP456" s="444"/>
      <c r="EQ456" s="444"/>
      <c r="ER456" s="444"/>
      <c r="ES456" s="444"/>
      <c r="ET456" s="444"/>
      <c r="EU456" s="444"/>
      <c r="EV456" s="444"/>
      <c r="EW456" s="444"/>
      <c r="EX456" s="444"/>
      <c r="EY456" s="444"/>
      <c r="EZ456" s="444"/>
      <c r="FA456" s="444"/>
      <c r="FB456" s="444"/>
    </row>
    <row r="457" spans="1:158" s="434" customFormat="1" ht="55.2" hidden="1" customHeight="1">
      <c r="A457" s="659"/>
      <c r="B457" s="520"/>
      <c r="C457" s="520"/>
      <c r="D457" s="519"/>
      <c r="E457" s="520"/>
      <c r="F457" s="520"/>
      <c r="G457" s="520"/>
      <c r="H457" s="520"/>
      <c r="I457" s="520"/>
      <c r="J457" s="520"/>
      <c r="K457" s="520"/>
      <c r="L457" s="520"/>
      <c r="M457" s="520"/>
      <c r="N457" s="520"/>
      <c r="O457" s="520"/>
      <c r="P457" s="520"/>
      <c r="Q457" s="520"/>
      <c r="R457" s="520"/>
      <c r="S457" s="520"/>
      <c r="T457" s="520"/>
      <c r="U457" s="520"/>
      <c r="V457" s="520"/>
      <c r="W457" s="520"/>
      <c r="X457" s="520"/>
      <c r="Y457" s="520"/>
      <c r="Z457" s="520"/>
      <c r="AA457" s="520"/>
      <c r="AB457" s="520"/>
      <c r="AC457" s="520"/>
      <c r="AD457" s="432"/>
      <c r="AE457" s="431"/>
      <c r="AF457" s="433"/>
      <c r="AG457" s="557" t="str">
        <f t="shared" ref="AG457:AG507" si="210">IF(S457="","",IF(S457="N/A","N/A",VALUE(S457)))</f>
        <v/>
      </c>
      <c r="AH457" s="558" t="str">
        <f t="shared" ref="AH457:AH507" si="211">IF(T457="","",IF(T457="N/A","N/A",VALUE(T457)))</f>
        <v/>
      </c>
      <c r="AI457" s="558" t="str">
        <f t="shared" ref="AI457:AI507" si="212">IF(U457="","",IF(U457="N/A","N/A",VALUE(U457)))</f>
        <v/>
      </c>
      <c r="AJ457" s="558" t="str">
        <f t="shared" ref="AJ457:AJ507" si="213">IF(V457="","",IF(V457="N/A","N/A",VALUE(V457)))</f>
        <v/>
      </c>
      <c r="AK457" s="558" t="str">
        <f t="shared" ref="AK457:AK507" si="214">IF(W457="","",IF(W457="N/A","N/A",VALUE(W457)))</f>
        <v/>
      </c>
      <c r="AL457" s="558" t="str">
        <f t="shared" ref="AL457:AL507" si="215">IF(X457="","",IF(X457="N/A","N/A",VALUE(X457)))</f>
        <v/>
      </c>
      <c r="AM457" s="558" t="str">
        <f t="shared" ref="AM457:AM507" si="216">IF(Y457="","",IF(Y457="N/A","N/A",VALUE(Y457)))</f>
        <v/>
      </c>
      <c r="AN457" s="558" t="str">
        <f t="shared" ref="AN457:AN507" si="217">IF(Z457="","",IF(Z457="N/A","N/A",VALUE(Z457)))</f>
        <v/>
      </c>
      <c r="AO457" s="557" t="str">
        <f t="shared" ref="AO457:AO507" si="218">IF(AA457="","",IF(AA457="N/A","N/A",VALUE(AA457)))</f>
        <v/>
      </c>
      <c r="AP457" s="557" t="str">
        <f t="shared" ref="AP457:AP507" si="219">IF(F457="","",IF(F457="Did not specify","Did not specify",VALUE(F457)))</f>
        <v/>
      </c>
      <c r="AQ457" s="445"/>
      <c r="AR457" s="559" t="str">
        <f t="shared" ref="AR457:AR507" si="220">IF(K457="","",K457&amp;"-"&amp;E457)</f>
        <v/>
      </c>
      <c r="AS457" s="560" t="str">
        <f t="shared" si="206"/>
        <v/>
      </c>
      <c r="AT457" s="561" t="str">
        <f t="shared" ref="AT457:AT507" si="221">IF(K457="","",K457&amp;"-"&amp;G457)</f>
        <v/>
      </c>
      <c r="AU457" s="561" t="str">
        <f t="shared" ref="AU457:AU507" si="222">IF(K457="","",K457&amp;"-"&amp;L457)</f>
        <v/>
      </c>
      <c r="AV457" s="444"/>
      <c r="AW457" s="558" t="str">
        <f t="shared" si="195"/>
        <v/>
      </c>
      <c r="AX457" s="557" t="str">
        <f t="shared" si="196"/>
        <v/>
      </c>
      <c r="AY457" s="557" t="str">
        <f t="shared" si="197"/>
        <v/>
      </c>
      <c r="AZ457" s="444"/>
      <c r="BA457" s="562" t="str">
        <f t="shared" si="203"/>
        <v/>
      </c>
      <c r="BB457" s="445"/>
      <c r="BC457" s="563" t="str">
        <f t="shared" si="209"/>
        <v/>
      </c>
      <c r="BD457" s="563" t="str">
        <f t="shared" si="209"/>
        <v/>
      </c>
      <c r="BE457" s="563" t="str">
        <f t="shared" si="209"/>
        <v/>
      </c>
      <c r="BF457" s="563" t="str">
        <f t="shared" si="209"/>
        <v/>
      </c>
      <c r="BG457" s="563" t="str">
        <f t="shared" si="209"/>
        <v/>
      </c>
      <c r="BH457" s="563" t="str">
        <f t="shared" si="209"/>
        <v/>
      </c>
      <c r="BI457" s="563" t="str">
        <f t="shared" si="209"/>
        <v/>
      </c>
      <c r="BJ457" s="563" t="str">
        <f t="shared" si="209"/>
        <v/>
      </c>
      <c r="BK457" s="563" t="str">
        <f t="shared" si="209"/>
        <v/>
      </c>
      <c r="BL457" s="563" t="str">
        <f t="shared" si="209"/>
        <v/>
      </c>
      <c r="BM457" s="563" t="str">
        <f t="shared" si="209"/>
        <v/>
      </c>
      <c r="BN457" s="563" t="str">
        <f t="shared" si="198"/>
        <v/>
      </c>
      <c r="BO457" s="563" t="str">
        <f t="shared" si="198"/>
        <v/>
      </c>
      <c r="BP457" s="563" t="str">
        <f t="shared" si="198"/>
        <v/>
      </c>
      <c r="BQ457" s="563" t="str">
        <f t="shared" ref="BQ457:BT507" si="223">IF(BQ$10=$BA457,IF($AB457="","","Complaint: "&amp;$AB457)&amp;CHAR(10)&amp;IF($AC457="","","Action Taken: "&amp;$AC457),"")</f>
        <v/>
      </c>
      <c r="BR457" s="563" t="str">
        <f t="shared" si="199"/>
        <v/>
      </c>
      <c r="BS457" s="563" t="str">
        <f t="shared" si="199"/>
        <v/>
      </c>
      <c r="BT457" s="563" t="str">
        <f t="shared" si="199"/>
        <v/>
      </c>
      <c r="BU457" s="563" t="str">
        <f t="shared" ref="BU457:BX507" si="224">IF(BU$10=$BA457,IF($AB457="","","Complaint: "&amp;$AB457)&amp;CHAR(10)&amp;IF($AC457="","","Action Taken: "&amp;$AC457),"")</f>
        <v/>
      </c>
      <c r="BV457" s="563" t="str">
        <f t="shared" si="200"/>
        <v/>
      </c>
      <c r="BW457" s="563" t="str">
        <f t="shared" si="200"/>
        <v/>
      </c>
      <c r="BX457" s="563" t="str">
        <f t="shared" si="200"/>
        <v/>
      </c>
      <c r="BY457" s="563" t="str">
        <f t="shared" ref="BY457:CB507" si="225">IF(BY$10=$BA457,IF($AB457="","","Complaint: "&amp;$AB457)&amp;CHAR(10)&amp;IF($AC457="","","Action Taken: "&amp;$AC457),"")</f>
        <v/>
      </c>
      <c r="BZ457" s="563" t="str">
        <f t="shared" si="201"/>
        <v/>
      </c>
      <c r="CA457" s="563" t="str">
        <f t="shared" si="201"/>
        <v/>
      </c>
      <c r="CB457" s="563" t="str">
        <f t="shared" si="201"/>
        <v/>
      </c>
      <c r="CC457" s="563" t="str">
        <f t="shared" ref="CC457:CF507" si="226">IF(CC$10=$BA457,IF($AB457="","","Complaint: "&amp;$AB457)&amp;CHAR(10)&amp;IF($AC457="","","Action Taken: "&amp;$AC457),"")</f>
        <v/>
      </c>
      <c r="CD457" s="563" t="str">
        <f t="shared" si="226"/>
        <v/>
      </c>
      <c r="CE457" s="563" t="str">
        <f t="shared" si="226"/>
        <v/>
      </c>
      <c r="CF457" s="563" t="str">
        <f t="shared" si="226"/>
        <v/>
      </c>
      <c r="CG457" s="563" t="str">
        <f t="shared" si="209"/>
        <v/>
      </c>
      <c r="CH457" s="445"/>
      <c r="CI457" s="563" t="str">
        <f t="shared" si="207"/>
        <v/>
      </c>
      <c r="CJ457" s="563" t="str">
        <f t="shared" si="204"/>
        <v/>
      </c>
      <c r="CK457" s="563" t="str">
        <f t="shared" si="204"/>
        <v/>
      </c>
      <c r="CL457" s="563" t="str">
        <f t="shared" si="204"/>
        <v xml:space="preserve">
</v>
      </c>
      <c r="CM457" s="563" t="str">
        <f t="shared" si="204"/>
        <v xml:space="preserve">
</v>
      </c>
      <c r="CN457" s="563" t="str">
        <f t="shared" si="204"/>
        <v xml:space="preserve">
</v>
      </c>
      <c r="CO457" s="445"/>
      <c r="CP457" s="445"/>
      <c r="CQ457" s="445"/>
      <c r="CR457" s="445"/>
      <c r="CS457" s="445"/>
      <c r="CT457" s="445"/>
      <c r="CU457" s="445"/>
      <c r="CV457" s="445"/>
      <c r="CW457" s="445"/>
      <c r="CX457" s="445"/>
      <c r="CY457" s="445"/>
      <c r="CZ457" s="445"/>
      <c r="DA457" s="445"/>
      <c r="DB457" s="445"/>
      <c r="DC457" s="445"/>
      <c r="DD457" s="445"/>
      <c r="DE457" s="445"/>
      <c r="DF457" s="445"/>
      <c r="DG457" s="445"/>
      <c r="DH457" s="445"/>
      <c r="DI457" s="445"/>
      <c r="DJ457" s="445"/>
      <c r="DK457" s="445"/>
      <c r="DL457" s="445"/>
      <c r="DM457" s="445"/>
      <c r="DN457" s="445"/>
      <c r="DO457" s="445"/>
      <c r="DP457" s="445"/>
      <c r="DQ457" s="445"/>
      <c r="DR457" s="445"/>
      <c r="DS457" s="445"/>
      <c r="DT457" s="445"/>
      <c r="DU457" s="445"/>
      <c r="DV457" s="445"/>
      <c r="DW457" s="445"/>
      <c r="DX457" s="445"/>
      <c r="DY457" s="445"/>
      <c r="DZ457" s="445"/>
      <c r="EA457" s="445"/>
      <c r="EB457" s="445"/>
      <c r="EC457" s="445"/>
      <c r="ED457" s="445"/>
      <c r="EE457" s="445"/>
      <c r="EF457" s="445"/>
      <c r="EG457" s="445"/>
      <c r="EH457" s="445"/>
      <c r="EI457" s="445"/>
      <c r="EJ457" s="445"/>
      <c r="EK457" s="445"/>
      <c r="EL457" s="445"/>
      <c r="EM457" s="445"/>
      <c r="EN457" s="445"/>
      <c r="EO457" s="445"/>
      <c r="EP457" s="445"/>
      <c r="EQ457" s="445"/>
      <c r="ER457" s="445"/>
      <c r="ES457" s="445"/>
      <c r="ET457" s="445"/>
      <c r="EU457" s="445"/>
      <c r="EV457" s="445"/>
      <c r="EW457" s="445"/>
      <c r="EX457" s="445"/>
      <c r="EY457" s="445"/>
      <c r="EZ457" s="445"/>
      <c r="FA457" s="445"/>
      <c r="FB457" s="445"/>
    </row>
    <row r="458" spans="1:158" s="434" customFormat="1" ht="55.2" hidden="1" customHeight="1">
      <c r="A458" s="659"/>
      <c r="B458" s="520"/>
      <c r="C458" s="520"/>
      <c r="D458" s="519"/>
      <c r="E458" s="520"/>
      <c r="F458" s="520"/>
      <c r="G458" s="520"/>
      <c r="H458" s="520"/>
      <c r="I458" s="520"/>
      <c r="J458" s="520"/>
      <c r="K458" s="520"/>
      <c r="L458" s="520"/>
      <c r="M458" s="520"/>
      <c r="N458" s="520"/>
      <c r="O458" s="520"/>
      <c r="P458" s="520"/>
      <c r="Q458" s="520"/>
      <c r="R458" s="520"/>
      <c r="S458" s="520"/>
      <c r="T458" s="520"/>
      <c r="U458" s="520"/>
      <c r="V458" s="520"/>
      <c r="W458" s="520"/>
      <c r="X458" s="520"/>
      <c r="Y458" s="520"/>
      <c r="Z458" s="520"/>
      <c r="AA458" s="520"/>
      <c r="AB458" s="520"/>
      <c r="AC458" s="520"/>
      <c r="AD458" s="432"/>
      <c r="AE458" s="431"/>
      <c r="AF458" s="433"/>
      <c r="AG458" s="557" t="str">
        <f t="shared" si="210"/>
        <v/>
      </c>
      <c r="AH458" s="558" t="str">
        <f t="shared" si="211"/>
        <v/>
      </c>
      <c r="AI458" s="558" t="str">
        <f t="shared" si="212"/>
        <v/>
      </c>
      <c r="AJ458" s="558" t="str">
        <f t="shared" si="213"/>
        <v/>
      </c>
      <c r="AK458" s="558" t="str">
        <f t="shared" si="214"/>
        <v/>
      </c>
      <c r="AL458" s="558" t="str">
        <f t="shared" si="215"/>
        <v/>
      </c>
      <c r="AM458" s="558" t="str">
        <f t="shared" si="216"/>
        <v/>
      </c>
      <c r="AN458" s="558" t="str">
        <f t="shared" si="217"/>
        <v/>
      </c>
      <c r="AO458" s="557" t="str">
        <f t="shared" si="218"/>
        <v/>
      </c>
      <c r="AP458" s="557" t="str">
        <f t="shared" si="219"/>
        <v/>
      </c>
      <c r="AQ458" s="445"/>
      <c r="AR458" s="559" t="str">
        <f t="shared" si="220"/>
        <v/>
      </c>
      <c r="AS458" s="560" t="str">
        <f t="shared" si="206"/>
        <v/>
      </c>
      <c r="AT458" s="561" t="str">
        <f t="shared" si="221"/>
        <v/>
      </c>
      <c r="AU458" s="561" t="str">
        <f t="shared" si="222"/>
        <v/>
      </c>
      <c r="AV458" s="444"/>
      <c r="AW458" s="558" t="str">
        <f t="shared" ref="AW458:AW507" si="227">IF(P458="","",IF(P458="4- N/A","4- N/A",VALUE(P458)))</f>
        <v/>
      </c>
      <c r="AX458" s="557" t="str">
        <f t="shared" ref="AX458:AX507" si="228">IF(Q458="","",IF(Q458="5- N/A","5- N/A",VALUE(Q458)))</f>
        <v/>
      </c>
      <c r="AY458" s="557" t="str">
        <f t="shared" ref="AY458:AY507" si="229">IF(R458="","",IF(R458="4- N/A","4- N/A",VALUE(R458)))</f>
        <v/>
      </c>
      <c r="AZ458" s="444"/>
      <c r="BA458" s="562" t="str">
        <f t="shared" si="203"/>
        <v/>
      </c>
      <c r="BB458" s="445"/>
      <c r="BC458" s="563" t="str">
        <f t="shared" si="209"/>
        <v/>
      </c>
      <c r="BD458" s="563" t="str">
        <f t="shared" si="209"/>
        <v/>
      </c>
      <c r="BE458" s="563" t="str">
        <f t="shared" si="209"/>
        <v/>
      </c>
      <c r="BF458" s="563" t="str">
        <f t="shared" si="209"/>
        <v/>
      </c>
      <c r="BG458" s="563" t="str">
        <f t="shared" si="209"/>
        <v/>
      </c>
      <c r="BH458" s="563" t="str">
        <f t="shared" si="209"/>
        <v/>
      </c>
      <c r="BI458" s="563" t="str">
        <f t="shared" si="209"/>
        <v/>
      </c>
      <c r="BJ458" s="563" t="str">
        <f t="shared" si="209"/>
        <v/>
      </c>
      <c r="BK458" s="563" t="str">
        <f t="shared" si="209"/>
        <v/>
      </c>
      <c r="BL458" s="563" t="str">
        <f t="shared" si="209"/>
        <v/>
      </c>
      <c r="BM458" s="563" t="str">
        <f t="shared" si="209"/>
        <v/>
      </c>
      <c r="BN458" s="563" t="str">
        <f t="shared" ref="BN458:BP507" si="230">IF(BN$10=$BA458,IF($AB458="","","Complaint: "&amp;$AB458)&amp;CHAR(10)&amp;IF($AC458="","","Action Taken: "&amp;$AC458),"")</f>
        <v/>
      </c>
      <c r="BO458" s="563" t="str">
        <f t="shared" si="230"/>
        <v/>
      </c>
      <c r="BP458" s="563" t="str">
        <f t="shared" si="230"/>
        <v/>
      </c>
      <c r="BQ458" s="563" t="str">
        <f t="shared" si="223"/>
        <v/>
      </c>
      <c r="BR458" s="563" t="str">
        <f t="shared" si="223"/>
        <v/>
      </c>
      <c r="BS458" s="563" t="str">
        <f t="shared" si="223"/>
        <v/>
      </c>
      <c r="BT458" s="563" t="str">
        <f t="shared" si="223"/>
        <v/>
      </c>
      <c r="BU458" s="563" t="str">
        <f t="shared" si="224"/>
        <v/>
      </c>
      <c r="BV458" s="563" t="str">
        <f t="shared" si="224"/>
        <v/>
      </c>
      <c r="BW458" s="563" t="str">
        <f t="shared" si="224"/>
        <v/>
      </c>
      <c r="BX458" s="563" t="str">
        <f t="shared" si="224"/>
        <v/>
      </c>
      <c r="BY458" s="563" t="str">
        <f t="shared" si="225"/>
        <v/>
      </c>
      <c r="BZ458" s="563" t="str">
        <f t="shared" si="225"/>
        <v/>
      </c>
      <c r="CA458" s="563" t="str">
        <f t="shared" si="225"/>
        <v/>
      </c>
      <c r="CB458" s="563" t="str">
        <f t="shared" si="225"/>
        <v/>
      </c>
      <c r="CC458" s="563" t="str">
        <f t="shared" si="226"/>
        <v/>
      </c>
      <c r="CD458" s="563" t="str">
        <f t="shared" si="226"/>
        <v/>
      </c>
      <c r="CE458" s="563" t="str">
        <f t="shared" si="226"/>
        <v/>
      </c>
      <c r="CF458" s="563" t="str">
        <f t="shared" si="226"/>
        <v/>
      </c>
      <c r="CG458" s="563" t="str">
        <f t="shared" si="209"/>
        <v/>
      </c>
      <c r="CH458" s="445"/>
      <c r="CI458" s="563" t="str">
        <f t="shared" si="207"/>
        <v/>
      </c>
      <c r="CJ458" s="563" t="str">
        <f t="shared" si="204"/>
        <v/>
      </c>
      <c r="CK458" s="563" t="str">
        <f t="shared" si="204"/>
        <v/>
      </c>
      <c r="CL458" s="563" t="str">
        <f t="shared" si="204"/>
        <v xml:space="preserve">
</v>
      </c>
      <c r="CM458" s="563" t="str">
        <f t="shared" si="204"/>
        <v xml:space="preserve">
</v>
      </c>
      <c r="CN458" s="563" t="str">
        <f t="shared" si="204"/>
        <v xml:space="preserve">
</v>
      </c>
      <c r="CO458" s="445"/>
      <c r="CP458" s="445"/>
      <c r="CQ458" s="445"/>
      <c r="CR458" s="445"/>
      <c r="CS458" s="445"/>
      <c r="CT458" s="445"/>
      <c r="CU458" s="445"/>
      <c r="CV458" s="445"/>
      <c r="CW458" s="445"/>
      <c r="CX458" s="445"/>
      <c r="CY458" s="445"/>
      <c r="CZ458" s="445"/>
      <c r="DA458" s="445"/>
      <c r="DB458" s="445"/>
      <c r="DC458" s="445"/>
      <c r="DD458" s="445"/>
      <c r="DE458" s="445"/>
      <c r="DF458" s="445"/>
      <c r="DG458" s="445"/>
      <c r="DH458" s="445"/>
      <c r="DI458" s="445"/>
      <c r="DJ458" s="445"/>
      <c r="DK458" s="445"/>
      <c r="DL458" s="445"/>
      <c r="DM458" s="445"/>
      <c r="DN458" s="445"/>
      <c r="DO458" s="445"/>
      <c r="DP458" s="445"/>
      <c r="DQ458" s="445"/>
      <c r="DR458" s="445"/>
      <c r="DS458" s="445"/>
      <c r="DT458" s="445"/>
      <c r="DU458" s="445"/>
      <c r="DV458" s="445"/>
      <c r="DW458" s="445"/>
      <c r="DX458" s="445"/>
      <c r="DY458" s="445"/>
      <c r="DZ458" s="445"/>
      <c r="EA458" s="445"/>
      <c r="EB458" s="445"/>
      <c r="EC458" s="445"/>
      <c r="ED458" s="445"/>
      <c r="EE458" s="445"/>
      <c r="EF458" s="445"/>
      <c r="EG458" s="445"/>
      <c r="EH458" s="445"/>
      <c r="EI458" s="445"/>
      <c r="EJ458" s="445"/>
      <c r="EK458" s="445"/>
      <c r="EL458" s="445"/>
      <c r="EM458" s="445"/>
      <c r="EN458" s="445"/>
      <c r="EO458" s="445"/>
      <c r="EP458" s="445"/>
      <c r="EQ458" s="445"/>
      <c r="ER458" s="445"/>
      <c r="ES458" s="445"/>
      <c r="ET458" s="445"/>
      <c r="EU458" s="445"/>
      <c r="EV458" s="445"/>
      <c r="EW458" s="445"/>
      <c r="EX458" s="445"/>
      <c r="EY458" s="445"/>
      <c r="EZ458" s="445"/>
      <c r="FA458" s="445"/>
      <c r="FB458" s="445"/>
    </row>
    <row r="459" spans="1:158" s="434" customFormat="1" ht="55.2" hidden="1" customHeight="1">
      <c r="A459" s="659"/>
      <c r="B459" s="520"/>
      <c r="C459" s="520"/>
      <c r="D459" s="519"/>
      <c r="E459" s="520"/>
      <c r="F459" s="520"/>
      <c r="G459" s="520"/>
      <c r="H459" s="520"/>
      <c r="I459" s="520"/>
      <c r="J459" s="520"/>
      <c r="K459" s="520"/>
      <c r="L459" s="520"/>
      <c r="M459" s="520"/>
      <c r="N459" s="520"/>
      <c r="O459" s="520"/>
      <c r="P459" s="520"/>
      <c r="Q459" s="520"/>
      <c r="R459" s="520"/>
      <c r="S459" s="520"/>
      <c r="T459" s="520"/>
      <c r="U459" s="520"/>
      <c r="V459" s="520"/>
      <c r="W459" s="520"/>
      <c r="X459" s="520"/>
      <c r="Y459" s="520"/>
      <c r="Z459" s="520"/>
      <c r="AA459" s="520"/>
      <c r="AB459" s="520"/>
      <c r="AC459" s="520"/>
      <c r="AD459" s="432"/>
      <c r="AE459" s="431"/>
      <c r="AF459" s="433"/>
      <c r="AG459" s="557" t="str">
        <f t="shared" si="210"/>
        <v/>
      </c>
      <c r="AH459" s="558" t="str">
        <f t="shared" si="211"/>
        <v/>
      </c>
      <c r="AI459" s="558" t="str">
        <f t="shared" si="212"/>
        <v/>
      </c>
      <c r="AJ459" s="558" t="str">
        <f t="shared" si="213"/>
        <v/>
      </c>
      <c r="AK459" s="558" t="str">
        <f t="shared" si="214"/>
        <v/>
      </c>
      <c r="AL459" s="558" t="str">
        <f t="shared" si="215"/>
        <v/>
      </c>
      <c r="AM459" s="558" t="str">
        <f t="shared" si="216"/>
        <v/>
      </c>
      <c r="AN459" s="558" t="str">
        <f t="shared" si="217"/>
        <v/>
      </c>
      <c r="AO459" s="557" t="str">
        <f t="shared" si="218"/>
        <v/>
      </c>
      <c r="AP459" s="557" t="str">
        <f t="shared" si="219"/>
        <v/>
      </c>
      <c r="AQ459" s="445"/>
      <c r="AR459" s="559" t="str">
        <f t="shared" si="220"/>
        <v/>
      </c>
      <c r="AS459" s="560" t="str">
        <f t="shared" si="206"/>
        <v/>
      </c>
      <c r="AT459" s="561" t="str">
        <f t="shared" si="221"/>
        <v/>
      </c>
      <c r="AU459" s="561" t="str">
        <f t="shared" si="222"/>
        <v/>
      </c>
      <c r="AV459" s="444"/>
      <c r="AW459" s="558" t="str">
        <f t="shared" si="227"/>
        <v/>
      </c>
      <c r="AX459" s="557" t="str">
        <f t="shared" si="228"/>
        <v/>
      </c>
      <c r="AY459" s="557" t="str">
        <f t="shared" si="229"/>
        <v/>
      </c>
      <c r="AZ459" s="444"/>
      <c r="BA459" s="562" t="str">
        <f t="shared" si="203"/>
        <v/>
      </c>
      <c r="BB459" s="445"/>
      <c r="BC459" s="563" t="str">
        <f t="shared" si="209"/>
        <v/>
      </c>
      <c r="BD459" s="563" t="str">
        <f t="shared" si="209"/>
        <v/>
      </c>
      <c r="BE459" s="563" t="str">
        <f t="shared" si="209"/>
        <v/>
      </c>
      <c r="BF459" s="563" t="str">
        <f t="shared" si="209"/>
        <v/>
      </c>
      <c r="BG459" s="563" t="str">
        <f t="shared" si="209"/>
        <v/>
      </c>
      <c r="BH459" s="563" t="str">
        <f t="shared" si="209"/>
        <v/>
      </c>
      <c r="BI459" s="563" t="str">
        <f t="shared" si="209"/>
        <v/>
      </c>
      <c r="BJ459" s="563" t="str">
        <f t="shared" si="209"/>
        <v/>
      </c>
      <c r="BK459" s="563" t="str">
        <f t="shared" si="209"/>
        <v/>
      </c>
      <c r="BL459" s="563" t="str">
        <f t="shared" si="209"/>
        <v/>
      </c>
      <c r="BM459" s="563" t="str">
        <f t="shared" si="209"/>
        <v/>
      </c>
      <c r="BN459" s="563" t="str">
        <f t="shared" si="230"/>
        <v/>
      </c>
      <c r="BO459" s="563" t="str">
        <f t="shared" si="230"/>
        <v/>
      </c>
      <c r="BP459" s="563" t="str">
        <f t="shared" si="230"/>
        <v/>
      </c>
      <c r="BQ459" s="563" t="str">
        <f t="shared" si="223"/>
        <v/>
      </c>
      <c r="BR459" s="563" t="str">
        <f t="shared" si="223"/>
        <v/>
      </c>
      <c r="BS459" s="563" t="str">
        <f t="shared" si="223"/>
        <v/>
      </c>
      <c r="BT459" s="563" t="str">
        <f t="shared" si="223"/>
        <v/>
      </c>
      <c r="BU459" s="563" t="str">
        <f t="shared" si="224"/>
        <v/>
      </c>
      <c r="BV459" s="563" t="str">
        <f t="shared" si="224"/>
        <v/>
      </c>
      <c r="BW459" s="563" t="str">
        <f t="shared" si="224"/>
        <v/>
      </c>
      <c r="BX459" s="563" t="str">
        <f t="shared" si="224"/>
        <v/>
      </c>
      <c r="BY459" s="563" t="str">
        <f t="shared" si="225"/>
        <v/>
      </c>
      <c r="BZ459" s="563" t="str">
        <f t="shared" si="225"/>
        <v/>
      </c>
      <c r="CA459" s="563" t="str">
        <f t="shared" si="225"/>
        <v/>
      </c>
      <c r="CB459" s="563" t="str">
        <f t="shared" si="225"/>
        <v/>
      </c>
      <c r="CC459" s="563" t="str">
        <f t="shared" si="226"/>
        <v/>
      </c>
      <c r="CD459" s="563" t="str">
        <f t="shared" si="226"/>
        <v/>
      </c>
      <c r="CE459" s="563" t="str">
        <f t="shared" si="226"/>
        <v/>
      </c>
      <c r="CF459" s="563" t="str">
        <f t="shared" si="226"/>
        <v/>
      </c>
      <c r="CG459" s="563" t="str">
        <f t="shared" si="209"/>
        <v/>
      </c>
      <c r="CH459" s="445"/>
      <c r="CI459" s="563" t="str">
        <f t="shared" si="207"/>
        <v/>
      </c>
      <c r="CJ459" s="563" t="str">
        <f t="shared" si="204"/>
        <v/>
      </c>
      <c r="CK459" s="563" t="str">
        <f t="shared" si="204"/>
        <v/>
      </c>
      <c r="CL459" s="563" t="str">
        <f t="shared" si="204"/>
        <v xml:space="preserve">
</v>
      </c>
      <c r="CM459" s="563" t="str">
        <f t="shared" si="204"/>
        <v xml:space="preserve">
</v>
      </c>
      <c r="CN459" s="563" t="str">
        <f t="shared" si="204"/>
        <v xml:space="preserve">
</v>
      </c>
      <c r="CO459" s="445"/>
      <c r="CP459" s="445"/>
      <c r="CQ459" s="445"/>
      <c r="CR459" s="445"/>
      <c r="CS459" s="445"/>
      <c r="CT459" s="445"/>
      <c r="CU459" s="445"/>
      <c r="CV459" s="445"/>
      <c r="CW459" s="445"/>
      <c r="CX459" s="445"/>
      <c r="CY459" s="445"/>
      <c r="CZ459" s="445"/>
      <c r="DA459" s="445"/>
      <c r="DB459" s="445"/>
      <c r="DC459" s="445"/>
      <c r="DD459" s="445"/>
      <c r="DE459" s="445"/>
      <c r="DF459" s="445"/>
      <c r="DG459" s="445"/>
      <c r="DH459" s="445"/>
      <c r="DI459" s="445"/>
      <c r="DJ459" s="445"/>
      <c r="DK459" s="445"/>
      <c r="DL459" s="445"/>
      <c r="DM459" s="445"/>
      <c r="DN459" s="445"/>
      <c r="DO459" s="445"/>
      <c r="DP459" s="445"/>
      <c r="DQ459" s="445"/>
      <c r="DR459" s="445"/>
      <c r="DS459" s="445"/>
      <c r="DT459" s="445"/>
      <c r="DU459" s="445"/>
      <c r="DV459" s="445"/>
      <c r="DW459" s="445"/>
      <c r="DX459" s="445"/>
      <c r="DY459" s="445"/>
      <c r="DZ459" s="445"/>
      <c r="EA459" s="445"/>
      <c r="EB459" s="445"/>
      <c r="EC459" s="445"/>
      <c r="ED459" s="445"/>
      <c r="EE459" s="445"/>
      <c r="EF459" s="445"/>
      <c r="EG459" s="445"/>
      <c r="EH459" s="445"/>
      <c r="EI459" s="445"/>
      <c r="EJ459" s="445"/>
      <c r="EK459" s="445"/>
      <c r="EL459" s="445"/>
      <c r="EM459" s="445"/>
      <c r="EN459" s="445"/>
      <c r="EO459" s="445"/>
      <c r="EP459" s="445"/>
      <c r="EQ459" s="445"/>
      <c r="ER459" s="445"/>
      <c r="ES459" s="445"/>
      <c r="ET459" s="445"/>
      <c r="EU459" s="445"/>
      <c r="EV459" s="445"/>
      <c r="EW459" s="445"/>
      <c r="EX459" s="445"/>
      <c r="EY459" s="445"/>
      <c r="EZ459" s="445"/>
      <c r="FA459" s="445"/>
      <c r="FB459" s="445"/>
    </row>
    <row r="460" spans="1:158" s="434" customFormat="1" ht="55.2" hidden="1" customHeight="1">
      <c r="A460" s="659"/>
      <c r="B460" s="520"/>
      <c r="C460" s="520"/>
      <c r="D460" s="519"/>
      <c r="E460" s="520"/>
      <c r="F460" s="520"/>
      <c r="G460" s="520"/>
      <c r="H460" s="520"/>
      <c r="I460" s="520"/>
      <c r="J460" s="520"/>
      <c r="K460" s="520"/>
      <c r="L460" s="520"/>
      <c r="M460" s="520"/>
      <c r="N460" s="520"/>
      <c r="O460" s="520"/>
      <c r="P460" s="520"/>
      <c r="Q460" s="520"/>
      <c r="R460" s="520"/>
      <c r="S460" s="520"/>
      <c r="T460" s="520"/>
      <c r="U460" s="520"/>
      <c r="V460" s="520"/>
      <c r="W460" s="520"/>
      <c r="X460" s="520"/>
      <c r="Y460" s="520"/>
      <c r="Z460" s="520"/>
      <c r="AA460" s="520"/>
      <c r="AB460" s="520"/>
      <c r="AC460" s="520"/>
      <c r="AD460" s="432"/>
      <c r="AE460" s="431"/>
      <c r="AF460" s="433"/>
      <c r="AG460" s="557" t="str">
        <f t="shared" si="210"/>
        <v/>
      </c>
      <c r="AH460" s="558" t="str">
        <f t="shared" si="211"/>
        <v/>
      </c>
      <c r="AI460" s="558" t="str">
        <f t="shared" si="212"/>
        <v/>
      </c>
      <c r="AJ460" s="558" t="str">
        <f t="shared" si="213"/>
        <v/>
      </c>
      <c r="AK460" s="558" t="str">
        <f t="shared" si="214"/>
        <v/>
      </c>
      <c r="AL460" s="558" t="str">
        <f t="shared" si="215"/>
        <v/>
      </c>
      <c r="AM460" s="558" t="str">
        <f t="shared" si="216"/>
        <v/>
      </c>
      <c r="AN460" s="558" t="str">
        <f t="shared" si="217"/>
        <v/>
      </c>
      <c r="AO460" s="557" t="str">
        <f t="shared" si="218"/>
        <v/>
      </c>
      <c r="AP460" s="557" t="str">
        <f t="shared" si="219"/>
        <v/>
      </c>
      <c r="AQ460" s="445"/>
      <c r="AR460" s="559" t="str">
        <f t="shared" si="220"/>
        <v/>
      </c>
      <c r="AS460" s="560" t="str">
        <f t="shared" si="206"/>
        <v/>
      </c>
      <c r="AT460" s="561" t="str">
        <f t="shared" si="221"/>
        <v/>
      </c>
      <c r="AU460" s="561" t="str">
        <f t="shared" si="222"/>
        <v/>
      </c>
      <c r="AV460" s="444"/>
      <c r="AW460" s="558" t="str">
        <f t="shared" si="227"/>
        <v/>
      </c>
      <c r="AX460" s="557" t="str">
        <f t="shared" si="228"/>
        <v/>
      </c>
      <c r="AY460" s="557" t="str">
        <f t="shared" si="229"/>
        <v/>
      </c>
      <c r="AZ460" s="444"/>
      <c r="BA460" s="562" t="str">
        <f t="shared" si="203"/>
        <v/>
      </c>
      <c r="BB460" s="445"/>
      <c r="BC460" s="563" t="str">
        <f t="shared" si="209"/>
        <v/>
      </c>
      <c r="BD460" s="563" t="str">
        <f t="shared" si="209"/>
        <v/>
      </c>
      <c r="BE460" s="563" t="str">
        <f t="shared" si="209"/>
        <v/>
      </c>
      <c r="BF460" s="563" t="str">
        <f t="shared" si="209"/>
        <v/>
      </c>
      <c r="BG460" s="563" t="str">
        <f t="shared" si="209"/>
        <v/>
      </c>
      <c r="BH460" s="563" t="str">
        <f t="shared" si="209"/>
        <v/>
      </c>
      <c r="BI460" s="563" t="str">
        <f t="shared" si="209"/>
        <v/>
      </c>
      <c r="BJ460" s="563" t="str">
        <f t="shared" si="209"/>
        <v/>
      </c>
      <c r="BK460" s="563" t="str">
        <f t="shared" si="209"/>
        <v/>
      </c>
      <c r="BL460" s="563" t="str">
        <f t="shared" si="209"/>
        <v/>
      </c>
      <c r="BM460" s="563" t="str">
        <f t="shared" si="209"/>
        <v/>
      </c>
      <c r="BN460" s="563" t="str">
        <f t="shared" si="230"/>
        <v/>
      </c>
      <c r="BO460" s="563" t="str">
        <f t="shared" si="230"/>
        <v/>
      </c>
      <c r="BP460" s="563" t="str">
        <f t="shared" si="230"/>
        <v/>
      </c>
      <c r="BQ460" s="563" t="str">
        <f t="shared" si="223"/>
        <v/>
      </c>
      <c r="BR460" s="563" t="str">
        <f t="shared" si="223"/>
        <v/>
      </c>
      <c r="BS460" s="563" t="str">
        <f t="shared" si="223"/>
        <v/>
      </c>
      <c r="BT460" s="563" t="str">
        <f t="shared" si="223"/>
        <v/>
      </c>
      <c r="BU460" s="563" t="str">
        <f t="shared" si="224"/>
        <v/>
      </c>
      <c r="BV460" s="563" t="str">
        <f t="shared" si="224"/>
        <v/>
      </c>
      <c r="BW460" s="563" t="str">
        <f t="shared" si="224"/>
        <v/>
      </c>
      <c r="BX460" s="563" t="str">
        <f t="shared" si="224"/>
        <v/>
      </c>
      <c r="BY460" s="563" t="str">
        <f t="shared" si="225"/>
        <v/>
      </c>
      <c r="BZ460" s="563" t="str">
        <f t="shared" si="225"/>
        <v/>
      </c>
      <c r="CA460" s="563" t="str">
        <f t="shared" si="225"/>
        <v/>
      </c>
      <c r="CB460" s="563" t="str">
        <f t="shared" si="225"/>
        <v/>
      </c>
      <c r="CC460" s="563" t="str">
        <f t="shared" si="226"/>
        <v/>
      </c>
      <c r="CD460" s="563" t="str">
        <f t="shared" si="226"/>
        <v/>
      </c>
      <c r="CE460" s="563" t="str">
        <f t="shared" si="226"/>
        <v/>
      </c>
      <c r="CF460" s="563" t="str">
        <f t="shared" si="226"/>
        <v/>
      </c>
      <c r="CG460" s="563" t="str">
        <f t="shared" si="209"/>
        <v/>
      </c>
      <c r="CH460" s="445"/>
      <c r="CI460" s="563" t="str">
        <f t="shared" si="207"/>
        <v/>
      </c>
      <c r="CJ460" s="563" t="str">
        <f t="shared" si="204"/>
        <v/>
      </c>
      <c r="CK460" s="563" t="str">
        <f t="shared" si="204"/>
        <v/>
      </c>
      <c r="CL460" s="563" t="str">
        <f t="shared" si="204"/>
        <v xml:space="preserve">
</v>
      </c>
      <c r="CM460" s="563" t="str">
        <f t="shared" si="204"/>
        <v xml:space="preserve">
</v>
      </c>
      <c r="CN460" s="563" t="str">
        <f t="shared" si="204"/>
        <v xml:space="preserve">
</v>
      </c>
      <c r="CO460" s="445"/>
      <c r="CP460" s="445"/>
      <c r="CQ460" s="445"/>
      <c r="CR460" s="445"/>
      <c r="CS460" s="445"/>
      <c r="CT460" s="445"/>
      <c r="CU460" s="445"/>
      <c r="CV460" s="445"/>
      <c r="CW460" s="445"/>
      <c r="CX460" s="445"/>
      <c r="CY460" s="445"/>
      <c r="CZ460" s="445"/>
      <c r="DA460" s="445"/>
      <c r="DB460" s="445"/>
      <c r="DC460" s="445"/>
      <c r="DD460" s="445"/>
      <c r="DE460" s="445"/>
      <c r="DF460" s="445"/>
      <c r="DG460" s="445"/>
      <c r="DH460" s="445"/>
      <c r="DI460" s="445"/>
      <c r="DJ460" s="445"/>
      <c r="DK460" s="445"/>
      <c r="DL460" s="445"/>
      <c r="DM460" s="445"/>
      <c r="DN460" s="445"/>
      <c r="DO460" s="445"/>
      <c r="DP460" s="445"/>
      <c r="DQ460" s="445"/>
      <c r="DR460" s="445"/>
      <c r="DS460" s="445"/>
      <c r="DT460" s="445"/>
      <c r="DU460" s="445"/>
      <c r="DV460" s="445"/>
      <c r="DW460" s="445"/>
      <c r="DX460" s="445"/>
      <c r="DY460" s="445"/>
      <c r="DZ460" s="445"/>
      <c r="EA460" s="445"/>
      <c r="EB460" s="445"/>
      <c r="EC460" s="445"/>
      <c r="ED460" s="445"/>
      <c r="EE460" s="445"/>
      <c r="EF460" s="445"/>
      <c r="EG460" s="445"/>
      <c r="EH460" s="445"/>
      <c r="EI460" s="445"/>
      <c r="EJ460" s="445"/>
      <c r="EK460" s="445"/>
      <c r="EL460" s="445"/>
      <c r="EM460" s="445"/>
      <c r="EN460" s="445"/>
      <c r="EO460" s="445"/>
      <c r="EP460" s="445"/>
      <c r="EQ460" s="445"/>
      <c r="ER460" s="445"/>
      <c r="ES460" s="445"/>
      <c r="ET460" s="445"/>
      <c r="EU460" s="445"/>
      <c r="EV460" s="445"/>
      <c r="EW460" s="445"/>
      <c r="EX460" s="445"/>
      <c r="EY460" s="445"/>
      <c r="EZ460" s="445"/>
      <c r="FA460" s="445"/>
      <c r="FB460" s="445"/>
    </row>
    <row r="461" spans="1:158" s="463" customFormat="1" ht="55.2" hidden="1" customHeight="1">
      <c r="A461" s="659"/>
      <c r="B461" s="520"/>
      <c r="C461" s="520"/>
      <c r="D461" s="519"/>
      <c r="E461" s="520"/>
      <c r="F461" s="520"/>
      <c r="G461" s="520"/>
      <c r="H461" s="520"/>
      <c r="I461" s="520"/>
      <c r="J461" s="520"/>
      <c r="K461" s="520"/>
      <c r="L461" s="520"/>
      <c r="M461" s="520"/>
      <c r="N461" s="520"/>
      <c r="O461" s="520"/>
      <c r="P461" s="520"/>
      <c r="Q461" s="520"/>
      <c r="R461" s="520"/>
      <c r="S461" s="520"/>
      <c r="T461" s="520"/>
      <c r="U461" s="520"/>
      <c r="V461" s="520"/>
      <c r="W461" s="520"/>
      <c r="X461" s="520"/>
      <c r="Y461" s="520"/>
      <c r="Z461" s="520"/>
      <c r="AA461" s="520"/>
      <c r="AB461" s="520"/>
      <c r="AC461" s="520"/>
      <c r="AD461" s="432"/>
      <c r="AE461" s="431"/>
      <c r="AF461" s="433"/>
      <c r="AG461" s="557" t="str">
        <f t="shared" si="210"/>
        <v/>
      </c>
      <c r="AH461" s="558" t="str">
        <f t="shared" si="211"/>
        <v/>
      </c>
      <c r="AI461" s="558" t="str">
        <f t="shared" si="212"/>
        <v/>
      </c>
      <c r="AJ461" s="558" t="str">
        <f t="shared" si="213"/>
        <v/>
      </c>
      <c r="AK461" s="558" t="str">
        <f t="shared" si="214"/>
        <v/>
      </c>
      <c r="AL461" s="558" t="str">
        <f t="shared" si="215"/>
        <v/>
      </c>
      <c r="AM461" s="558" t="str">
        <f t="shared" si="216"/>
        <v/>
      </c>
      <c r="AN461" s="558" t="str">
        <f t="shared" si="217"/>
        <v/>
      </c>
      <c r="AO461" s="557" t="str">
        <f t="shared" si="218"/>
        <v/>
      </c>
      <c r="AP461" s="557" t="str">
        <f t="shared" si="219"/>
        <v/>
      </c>
      <c r="AQ461" s="445"/>
      <c r="AR461" s="559" t="str">
        <f t="shared" si="220"/>
        <v/>
      </c>
      <c r="AS461" s="560" t="str">
        <f t="shared" si="206"/>
        <v/>
      </c>
      <c r="AT461" s="561" t="str">
        <f t="shared" si="221"/>
        <v/>
      </c>
      <c r="AU461" s="561" t="str">
        <f t="shared" si="222"/>
        <v/>
      </c>
      <c r="AV461" s="444"/>
      <c r="AW461" s="558" t="str">
        <f t="shared" si="227"/>
        <v/>
      </c>
      <c r="AX461" s="557" t="str">
        <f t="shared" si="228"/>
        <v/>
      </c>
      <c r="AY461" s="557" t="str">
        <f t="shared" si="229"/>
        <v/>
      </c>
      <c r="AZ461" s="444"/>
      <c r="BA461" s="562" t="str">
        <f t="shared" si="203"/>
        <v/>
      </c>
      <c r="BB461" s="445"/>
      <c r="BC461" s="563" t="str">
        <f t="shared" si="209"/>
        <v/>
      </c>
      <c r="BD461" s="563" t="str">
        <f t="shared" si="209"/>
        <v/>
      </c>
      <c r="BE461" s="563" t="str">
        <f t="shared" si="209"/>
        <v/>
      </c>
      <c r="BF461" s="563" t="str">
        <f t="shared" si="209"/>
        <v/>
      </c>
      <c r="BG461" s="563" t="str">
        <f t="shared" si="209"/>
        <v/>
      </c>
      <c r="BH461" s="563" t="str">
        <f t="shared" si="209"/>
        <v/>
      </c>
      <c r="BI461" s="563" t="str">
        <f t="shared" si="209"/>
        <v/>
      </c>
      <c r="BJ461" s="563" t="str">
        <f t="shared" si="209"/>
        <v/>
      </c>
      <c r="BK461" s="563" t="str">
        <f t="shared" si="209"/>
        <v/>
      </c>
      <c r="BL461" s="563" t="str">
        <f t="shared" si="209"/>
        <v/>
      </c>
      <c r="BM461" s="563" t="str">
        <f t="shared" si="209"/>
        <v/>
      </c>
      <c r="BN461" s="563" t="str">
        <f t="shared" si="230"/>
        <v/>
      </c>
      <c r="BO461" s="563" t="str">
        <f t="shared" si="230"/>
        <v/>
      </c>
      <c r="BP461" s="563" t="str">
        <f t="shared" si="230"/>
        <v/>
      </c>
      <c r="BQ461" s="563" t="str">
        <f t="shared" si="223"/>
        <v/>
      </c>
      <c r="BR461" s="563" t="str">
        <f t="shared" si="223"/>
        <v/>
      </c>
      <c r="BS461" s="563" t="str">
        <f t="shared" si="223"/>
        <v/>
      </c>
      <c r="BT461" s="563" t="str">
        <f t="shared" si="223"/>
        <v/>
      </c>
      <c r="BU461" s="563" t="str">
        <f t="shared" si="224"/>
        <v/>
      </c>
      <c r="BV461" s="563" t="str">
        <f t="shared" si="224"/>
        <v/>
      </c>
      <c r="BW461" s="563" t="str">
        <f t="shared" si="224"/>
        <v/>
      </c>
      <c r="BX461" s="563" t="str">
        <f t="shared" si="224"/>
        <v/>
      </c>
      <c r="BY461" s="563" t="str">
        <f t="shared" si="225"/>
        <v/>
      </c>
      <c r="BZ461" s="563" t="str">
        <f t="shared" si="225"/>
        <v/>
      </c>
      <c r="CA461" s="563" t="str">
        <f t="shared" si="225"/>
        <v/>
      </c>
      <c r="CB461" s="563" t="str">
        <f t="shared" si="225"/>
        <v/>
      </c>
      <c r="CC461" s="563" t="str">
        <f t="shared" si="226"/>
        <v/>
      </c>
      <c r="CD461" s="563" t="str">
        <f t="shared" si="226"/>
        <v/>
      </c>
      <c r="CE461" s="563" t="str">
        <f t="shared" si="226"/>
        <v/>
      </c>
      <c r="CF461" s="563" t="str">
        <f t="shared" si="226"/>
        <v/>
      </c>
      <c r="CG461" s="563" t="str">
        <f t="shared" si="209"/>
        <v/>
      </c>
      <c r="CH461" s="445"/>
      <c r="CI461" s="563" t="str">
        <f t="shared" si="207"/>
        <v/>
      </c>
      <c r="CJ461" s="563" t="str">
        <f t="shared" si="204"/>
        <v/>
      </c>
      <c r="CK461" s="563" t="str">
        <f t="shared" si="204"/>
        <v/>
      </c>
      <c r="CL461" s="563" t="str">
        <f t="shared" si="204"/>
        <v xml:space="preserve">
</v>
      </c>
      <c r="CM461" s="563" t="str">
        <f t="shared" si="204"/>
        <v xml:space="preserve">
</v>
      </c>
      <c r="CN461" s="563" t="str">
        <f t="shared" si="204"/>
        <v xml:space="preserve">
</v>
      </c>
      <c r="CO461" s="444"/>
      <c r="CP461" s="444"/>
      <c r="CQ461" s="444"/>
      <c r="CR461" s="444"/>
      <c r="CS461" s="444"/>
      <c r="CT461" s="444"/>
      <c r="CU461" s="444"/>
      <c r="CV461" s="444"/>
      <c r="CW461" s="444"/>
      <c r="CX461" s="444"/>
      <c r="CY461" s="444"/>
      <c r="CZ461" s="444"/>
      <c r="DA461" s="444"/>
      <c r="DB461" s="444"/>
      <c r="DC461" s="444"/>
      <c r="DD461" s="444"/>
      <c r="DE461" s="444"/>
      <c r="DF461" s="444"/>
      <c r="DG461" s="444"/>
      <c r="DH461" s="444"/>
      <c r="DI461" s="444"/>
      <c r="DJ461" s="444"/>
      <c r="DK461" s="444"/>
      <c r="DL461" s="444"/>
      <c r="DM461" s="444"/>
      <c r="DN461" s="444"/>
      <c r="DO461" s="444"/>
      <c r="DP461" s="444"/>
      <c r="DQ461" s="444"/>
      <c r="DR461" s="444"/>
      <c r="DS461" s="444"/>
      <c r="DT461" s="444"/>
      <c r="DU461" s="444"/>
      <c r="DV461" s="444"/>
      <c r="DW461" s="444"/>
      <c r="DX461" s="444"/>
      <c r="DY461" s="444"/>
      <c r="DZ461" s="444"/>
      <c r="EA461" s="444"/>
      <c r="EB461" s="444"/>
      <c r="EC461" s="444"/>
      <c r="ED461" s="444"/>
      <c r="EE461" s="444"/>
      <c r="EF461" s="444"/>
      <c r="EG461" s="444"/>
      <c r="EH461" s="444"/>
      <c r="EI461" s="444"/>
      <c r="EJ461" s="444"/>
      <c r="EK461" s="444"/>
      <c r="EL461" s="444"/>
      <c r="EM461" s="444"/>
      <c r="EN461" s="444"/>
      <c r="EO461" s="444"/>
      <c r="EP461" s="444"/>
      <c r="EQ461" s="444"/>
      <c r="ER461" s="444"/>
      <c r="ES461" s="444"/>
      <c r="ET461" s="444"/>
      <c r="EU461" s="444"/>
      <c r="EV461" s="444"/>
      <c r="EW461" s="444"/>
      <c r="EX461" s="444"/>
      <c r="EY461" s="444"/>
      <c r="EZ461" s="444"/>
      <c r="FA461" s="444"/>
      <c r="FB461" s="444"/>
    </row>
    <row r="462" spans="1:158" s="463" customFormat="1" ht="55.2" hidden="1" customHeight="1">
      <c r="A462" s="659"/>
      <c r="B462" s="520"/>
      <c r="C462" s="520"/>
      <c r="D462" s="519"/>
      <c r="E462" s="520"/>
      <c r="F462" s="520"/>
      <c r="G462" s="520"/>
      <c r="H462" s="520"/>
      <c r="I462" s="520"/>
      <c r="J462" s="520"/>
      <c r="K462" s="520"/>
      <c r="L462" s="520"/>
      <c r="M462" s="520"/>
      <c r="N462" s="520"/>
      <c r="O462" s="520"/>
      <c r="P462" s="520"/>
      <c r="Q462" s="520"/>
      <c r="R462" s="520"/>
      <c r="S462" s="520"/>
      <c r="T462" s="520"/>
      <c r="U462" s="520"/>
      <c r="V462" s="520"/>
      <c r="W462" s="520"/>
      <c r="X462" s="520"/>
      <c r="Y462" s="520"/>
      <c r="Z462" s="520"/>
      <c r="AA462" s="520"/>
      <c r="AB462" s="520"/>
      <c r="AC462" s="520"/>
      <c r="AD462" s="432"/>
      <c r="AE462" s="431"/>
      <c r="AF462" s="433"/>
      <c r="AG462" s="557" t="str">
        <f t="shared" si="210"/>
        <v/>
      </c>
      <c r="AH462" s="558" t="str">
        <f t="shared" si="211"/>
        <v/>
      </c>
      <c r="AI462" s="558" t="str">
        <f t="shared" si="212"/>
        <v/>
      </c>
      <c r="AJ462" s="558" t="str">
        <f t="shared" si="213"/>
        <v/>
      </c>
      <c r="AK462" s="558" t="str">
        <f t="shared" si="214"/>
        <v/>
      </c>
      <c r="AL462" s="558" t="str">
        <f t="shared" si="215"/>
        <v/>
      </c>
      <c r="AM462" s="558" t="str">
        <f t="shared" si="216"/>
        <v/>
      </c>
      <c r="AN462" s="558" t="str">
        <f t="shared" si="217"/>
        <v/>
      </c>
      <c r="AO462" s="557" t="str">
        <f t="shared" si="218"/>
        <v/>
      </c>
      <c r="AP462" s="557" t="str">
        <f t="shared" si="219"/>
        <v/>
      </c>
      <c r="AQ462" s="445"/>
      <c r="AR462" s="559" t="str">
        <f t="shared" si="220"/>
        <v/>
      </c>
      <c r="AS462" s="560" t="str">
        <f t="shared" si="206"/>
        <v/>
      </c>
      <c r="AT462" s="561" t="str">
        <f t="shared" si="221"/>
        <v/>
      </c>
      <c r="AU462" s="561" t="str">
        <f t="shared" si="222"/>
        <v/>
      </c>
      <c r="AV462" s="444"/>
      <c r="AW462" s="558" t="str">
        <f t="shared" si="227"/>
        <v/>
      </c>
      <c r="AX462" s="557" t="str">
        <f t="shared" si="228"/>
        <v/>
      </c>
      <c r="AY462" s="557" t="str">
        <f t="shared" si="229"/>
        <v/>
      </c>
      <c r="AZ462" s="444"/>
      <c r="BA462" s="562" t="str">
        <f t="shared" si="203"/>
        <v/>
      </c>
      <c r="BB462" s="445"/>
      <c r="BC462" s="563" t="str">
        <f t="shared" si="209"/>
        <v/>
      </c>
      <c r="BD462" s="563" t="str">
        <f t="shared" si="209"/>
        <v/>
      </c>
      <c r="BE462" s="563" t="str">
        <f t="shared" si="209"/>
        <v/>
      </c>
      <c r="BF462" s="563" t="str">
        <f t="shared" si="209"/>
        <v/>
      </c>
      <c r="BG462" s="563" t="str">
        <f t="shared" si="209"/>
        <v/>
      </c>
      <c r="BH462" s="563" t="str">
        <f t="shared" si="209"/>
        <v/>
      </c>
      <c r="BI462" s="563" t="str">
        <f t="shared" si="209"/>
        <v/>
      </c>
      <c r="BJ462" s="563" t="str">
        <f t="shared" si="209"/>
        <v/>
      </c>
      <c r="BK462" s="563" t="str">
        <f t="shared" si="209"/>
        <v/>
      </c>
      <c r="BL462" s="563" t="str">
        <f t="shared" si="209"/>
        <v/>
      </c>
      <c r="BM462" s="563" t="str">
        <f t="shared" si="209"/>
        <v/>
      </c>
      <c r="BN462" s="563" t="str">
        <f t="shared" si="230"/>
        <v/>
      </c>
      <c r="BO462" s="563" t="str">
        <f t="shared" si="230"/>
        <v/>
      </c>
      <c r="BP462" s="563" t="str">
        <f t="shared" si="230"/>
        <v/>
      </c>
      <c r="BQ462" s="563" t="str">
        <f t="shared" si="223"/>
        <v/>
      </c>
      <c r="BR462" s="563" t="str">
        <f t="shared" si="223"/>
        <v/>
      </c>
      <c r="BS462" s="563" t="str">
        <f t="shared" si="223"/>
        <v/>
      </c>
      <c r="BT462" s="563" t="str">
        <f t="shared" si="223"/>
        <v/>
      </c>
      <c r="BU462" s="563" t="str">
        <f t="shared" si="224"/>
        <v/>
      </c>
      <c r="BV462" s="563" t="str">
        <f t="shared" si="224"/>
        <v/>
      </c>
      <c r="BW462" s="563" t="str">
        <f t="shared" si="224"/>
        <v/>
      </c>
      <c r="BX462" s="563" t="str">
        <f t="shared" si="224"/>
        <v/>
      </c>
      <c r="BY462" s="563" t="str">
        <f t="shared" si="225"/>
        <v/>
      </c>
      <c r="BZ462" s="563" t="str">
        <f t="shared" si="225"/>
        <v/>
      </c>
      <c r="CA462" s="563" t="str">
        <f t="shared" si="225"/>
        <v/>
      </c>
      <c r="CB462" s="563" t="str">
        <f t="shared" si="225"/>
        <v/>
      </c>
      <c r="CC462" s="563" t="str">
        <f t="shared" si="226"/>
        <v/>
      </c>
      <c r="CD462" s="563" t="str">
        <f t="shared" si="226"/>
        <v/>
      </c>
      <c r="CE462" s="563" t="str">
        <f t="shared" si="226"/>
        <v/>
      </c>
      <c r="CF462" s="563" t="str">
        <f t="shared" si="226"/>
        <v/>
      </c>
      <c r="CG462" s="563" t="str">
        <f t="shared" si="209"/>
        <v/>
      </c>
      <c r="CH462" s="445"/>
      <c r="CI462" s="563" t="str">
        <f t="shared" si="207"/>
        <v/>
      </c>
      <c r="CJ462" s="563" t="str">
        <f t="shared" si="204"/>
        <v/>
      </c>
      <c r="CK462" s="563" t="str">
        <f t="shared" si="204"/>
        <v/>
      </c>
      <c r="CL462" s="563" t="str">
        <f t="shared" si="204"/>
        <v xml:space="preserve">
</v>
      </c>
      <c r="CM462" s="563" t="str">
        <f t="shared" si="204"/>
        <v xml:space="preserve">
</v>
      </c>
      <c r="CN462" s="563" t="str">
        <f t="shared" si="204"/>
        <v xml:space="preserve">
</v>
      </c>
      <c r="CO462" s="444"/>
      <c r="CP462" s="444"/>
      <c r="CQ462" s="444"/>
      <c r="CR462" s="444"/>
      <c r="CS462" s="444"/>
      <c r="CT462" s="444"/>
      <c r="CU462" s="444"/>
      <c r="CV462" s="444"/>
      <c r="CW462" s="444"/>
      <c r="CX462" s="444"/>
      <c r="CY462" s="444"/>
      <c r="CZ462" s="444"/>
      <c r="DA462" s="444"/>
      <c r="DB462" s="444"/>
      <c r="DC462" s="444"/>
      <c r="DD462" s="444"/>
      <c r="DE462" s="444"/>
      <c r="DF462" s="444"/>
      <c r="DG462" s="444"/>
      <c r="DH462" s="444"/>
      <c r="DI462" s="444"/>
      <c r="DJ462" s="444"/>
      <c r="DK462" s="444"/>
      <c r="DL462" s="444"/>
      <c r="DM462" s="444"/>
      <c r="DN462" s="444"/>
      <c r="DO462" s="444"/>
      <c r="DP462" s="444"/>
      <c r="DQ462" s="444"/>
      <c r="DR462" s="444"/>
      <c r="DS462" s="444"/>
      <c r="DT462" s="444"/>
      <c r="DU462" s="444"/>
      <c r="DV462" s="444"/>
      <c r="DW462" s="444"/>
      <c r="DX462" s="444"/>
      <c r="DY462" s="444"/>
      <c r="DZ462" s="444"/>
      <c r="EA462" s="444"/>
      <c r="EB462" s="444"/>
      <c r="EC462" s="444"/>
      <c r="ED462" s="444"/>
      <c r="EE462" s="444"/>
      <c r="EF462" s="444"/>
      <c r="EG462" s="444"/>
      <c r="EH462" s="444"/>
      <c r="EI462" s="444"/>
      <c r="EJ462" s="444"/>
      <c r="EK462" s="444"/>
      <c r="EL462" s="444"/>
      <c r="EM462" s="444"/>
      <c r="EN462" s="444"/>
      <c r="EO462" s="444"/>
      <c r="EP462" s="444"/>
      <c r="EQ462" s="444"/>
      <c r="ER462" s="444"/>
      <c r="ES462" s="444"/>
      <c r="ET462" s="444"/>
      <c r="EU462" s="444"/>
      <c r="EV462" s="444"/>
      <c r="EW462" s="444"/>
      <c r="EX462" s="444"/>
      <c r="EY462" s="444"/>
      <c r="EZ462" s="444"/>
      <c r="FA462" s="444"/>
      <c r="FB462" s="444"/>
    </row>
    <row r="463" spans="1:158" s="434" customFormat="1" ht="55.2" hidden="1" customHeight="1">
      <c r="A463" s="659"/>
      <c r="B463" s="520"/>
      <c r="C463" s="520"/>
      <c r="D463" s="519"/>
      <c r="E463" s="520"/>
      <c r="F463" s="520"/>
      <c r="G463" s="520"/>
      <c r="H463" s="520"/>
      <c r="I463" s="520"/>
      <c r="J463" s="520"/>
      <c r="K463" s="520"/>
      <c r="L463" s="520"/>
      <c r="M463" s="520"/>
      <c r="N463" s="520"/>
      <c r="O463" s="520"/>
      <c r="P463" s="520"/>
      <c r="Q463" s="520"/>
      <c r="R463" s="520"/>
      <c r="S463" s="520"/>
      <c r="T463" s="520"/>
      <c r="U463" s="520"/>
      <c r="V463" s="520"/>
      <c r="W463" s="520"/>
      <c r="X463" s="520"/>
      <c r="Y463" s="520"/>
      <c r="Z463" s="520"/>
      <c r="AA463" s="520"/>
      <c r="AB463" s="520"/>
      <c r="AC463" s="520"/>
      <c r="AD463" s="432"/>
      <c r="AE463" s="431"/>
      <c r="AF463" s="433"/>
      <c r="AG463" s="557" t="str">
        <f t="shared" si="210"/>
        <v/>
      </c>
      <c r="AH463" s="558" t="str">
        <f t="shared" si="211"/>
        <v/>
      </c>
      <c r="AI463" s="558" t="str">
        <f t="shared" si="212"/>
        <v/>
      </c>
      <c r="AJ463" s="558" t="str">
        <f t="shared" si="213"/>
        <v/>
      </c>
      <c r="AK463" s="558" t="str">
        <f t="shared" si="214"/>
        <v/>
      </c>
      <c r="AL463" s="558" t="str">
        <f t="shared" si="215"/>
        <v/>
      </c>
      <c r="AM463" s="558" t="str">
        <f t="shared" si="216"/>
        <v/>
      </c>
      <c r="AN463" s="558" t="str">
        <f t="shared" si="217"/>
        <v/>
      </c>
      <c r="AO463" s="557" t="str">
        <f t="shared" si="218"/>
        <v/>
      </c>
      <c r="AP463" s="557" t="str">
        <f t="shared" si="219"/>
        <v/>
      </c>
      <c r="AQ463" s="445"/>
      <c r="AR463" s="559" t="str">
        <f t="shared" si="220"/>
        <v/>
      </c>
      <c r="AS463" s="560" t="str">
        <f t="shared" si="206"/>
        <v/>
      </c>
      <c r="AT463" s="561" t="str">
        <f t="shared" si="221"/>
        <v/>
      </c>
      <c r="AU463" s="561" t="str">
        <f t="shared" si="222"/>
        <v/>
      </c>
      <c r="AV463" s="444"/>
      <c r="AW463" s="558" t="str">
        <f t="shared" si="227"/>
        <v/>
      </c>
      <c r="AX463" s="557" t="str">
        <f t="shared" si="228"/>
        <v/>
      </c>
      <c r="AY463" s="557" t="str">
        <f t="shared" si="229"/>
        <v/>
      </c>
      <c r="AZ463" s="444"/>
      <c r="BA463" s="562" t="str">
        <f t="shared" si="203"/>
        <v/>
      </c>
      <c r="BB463" s="445"/>
      <c r="BC463" s="563" t="str">
        <f t="shared" si="209"/>
        <v/>
      </c>
      <c r="BD463" s="563" t="str">
        <f t="shared" si="209"/>
        <v/>
      </c>
      <c r="BE463" s="563" t="str">
        <f t="shared" si="209"/>
        <v/>
      </c>
      <c r="BF463" s="563" t="str">
        <f t="shared" si="209"/>
        <v/>
      </c>
      <c r="BG463" s="563" t="str">
        <f t="shared" si="209"/>
        <v/>
      </c>
      <c r="BH463" s="563" t="str">
        <f t="shared" si="209"/>
        <v/>
      </c>
      <c r="BI463" s="563" t="str">
        <f t="shared" si="209"/>
        <v/>
      </c>
      <c r="BJ463" s="563" t="str">
        <f t="shared" si="209"/>
        <v/>
      </c>
      <c r="BK463" s="563" t="str">
        <f t="shared" si="209"/>
        <v/>
      </c>
      <c r="BL463" s="563" t="str">
        <f t="shared" si="209"/>
        <v/>
      </c>
      <c r="BM463" s="563" t="str">
        <f t="shared" si="209"/>
        <v/>
      </c>
      <c r="BN463" s="563" t="str">
        <f t="shared" si="230"/>
        <v/>
      </c>
      <c r="BO463" s="563" t="str">
        <f t="shared" si="230"/>
        <v/>
      </c>
      <c r="BP463" s="563" t="str">
        <f t="shared" si="230"/>
        <v/>
      </c>
      <c r="BQ463" s="563" t="str">
        <f t="shared" si="223"/>
        <v/>
      </c>
      <c r="BR463" s="563" t="str">
        <f t="shared" si="223"/>
        <v/>
      </c>
      <c r="BS463" s="563" t="str">
        <f t="shared" si="223"/>
        <v/>
      </c>
      <c r="BT463" s="563" t="str">
        <f t="shared" si="223"/>
        <v/>
      </c>
      <c r="BU463" s="563" t="str">
        <f t="shared" si="224"/>
        <v/>
      </c>
      <c r="BV463" s="563" t="str">
        <f t="shared" si="224"/>
        <v/>
      </c>
      <c r="BW463" s="563" t="str">
        <f t="shared" si="224"/>
        <v/>
      </c>
      <c r="BX463" s="563" t="str">
        <f t="shared" si="224"/>
        <v/>
      </c>
      <c r="BY463" s="563" t="str">
        <f t="shared" si="225"/>
        <v/>
      </c>
      <c r="BZ463" s="563" t="str">
        <f t="shared" si="225"/>
        <v/>
      </c>
      <c r="CA463" s="563" t="str">
        <f t="shared" si="225"/>
        <v/>
      </c>
      <c r="CB463" s="563" t="str">
        <f t="shared" si="225"/>
        <v/>
      </c>
      <c r="CC463" s="563" t="str">
        <f t="shared" si="226"/>
        <v/>
      </c>
      <c r="CD463" s="563" t="str">
        <f t="shared" si="226"/>
        <v/>
      </c>
      <c r="CE463" s="563" t="str">
        <f t="shared" si="226"/>
        <v/>
      </c>
      <c r="CF463" s="563" t="str">
        <f t="shared" si="226"/>
        <v/>
      </c>
      <c r="CG463" s="563" t="str">
        <f t="shared" si="209"/>
        <v/>
      </c>
      <c r="CH463" s="445"/>
      <c r="CI463" s="563" t="str">
        <f t="shared" si="207"/>
        <v/>
      </c>
      <c r="CJ463" s="563" t="str">
        <f t="shared" si="204"/>
        <v/>
      </c>
      <c r="CK463" s="563" t="str">
        <f t="shared" si="204"/>
        <v/>
      </c>
      <c r="CL463" s="563" t="str">
        <f t="shared" si="204"/>
        <v xml:space="preserve">
</v>
      </c>
      <c r="CM463" s="563" t="str">
        <f t="shared" si="204"/>
        <v xml:space="preserve">
</v>
      </c>
      <c r="CN463" s="563" t="str">
        <f t="shared" si="204"/>
        <v xml:space="preserve">
</v>
      </c>
      <c r="CO463" s="445"/>
      <c r="CP463" s="445"/>
      <c r="CQ463" s="445"/>
      <c r="CR463" s="445"/>
      <c r="CS463" s="445"/>
      <c r="CT463" s="445"/>
      <c r="CU463" s="445"/>
      <c r="CV463" s="445"/>
      <c r="CW463" s="445"/>
      <c r="CX463" s="445"/>
      <c r="CY463" s="445"/>
      <c r="CZ463" s="445"/>
      <c r="DA463" s="445"/>
      <c r="DB463" s="445"/>
      <c r="DC463" s="445"/>
      <c r="DD463" s="445"/>
      <c r="DE463" s="445"/>
      <c r="DF463" s="445"/>
      <c r="DG463" s="445"/>
      <c r="DH463" s="445"/>
      <c r="DI463" s="445"/>
      <c r="DJ463" s="445"/>
      <c r="DK463" s="445"/>
      <c r="DL463" s="445"/>
      <c r="DM463" s="445"/>
      <c r="DN463" s="445"/>
      <c r="DO463" s="445"/>
      <c r="DP463" s="445"/>
      <c r="DQ463" s="445"/>
      <c r="DR463" s="445"/>
      <c r="DS463" s="445"/>
      <c r="DT463" s="445"/>
      <c r="DU463" s="445"/>
      <c r="DV463" s="445"/>
      <c r="DW463" s="445"/>
      <c r="DX463" s="445"/>
      <c r="DY463" s="445"/>
      <c r="DZ463" s="445"/>
      <c r="EA463" s="445"/>
      <c r="EB463" s="445"/>
      <c r="EC463" s="445"/>
      <c r="ED463" s="445"/>
      <c r="EE463" s="445"/>
      <c r="EF463" s="445"/>
      <c r="EG463" s="445"/>
      <c r="EH463" s="445"/>
      <c r="EI463" s="445"/>
      <c r="EJ463" s="445"/>
      <c r="EK463" s="445"/>
      <c r="EL463" s="445"/>
      <c r="EM463" s="445"/>
      <c r="EN463" s="445"/>
      <c r="EO463" s="445"/>
      <c r="EP463" s="445"/>
      <c r="EQ463" s="445"/>
      <c r="ER463" s="445"/>
      <c r="ES463" s="445"/>
      <c r="ET463" s="445"/>
      <c r="EU463" s="445"/>
      <c r="EV463" s="445"/>
      <c r="EW463" s="445"/>
      <c r="EX463" s="445"/>
      <c r="EY463" s="445"/>
      <c r="EZ463" s="445"/>
      <c r="FA463" s="445"/>
      <c r="FB463" s="445"/>
    </row>
    <row r="464" spans="1:158" s="434" customFormat="1" ht="55.2" hidden="1" customHeight="1">
      <c r="A464" s="659"/>
      <c r="B464" s="520"/>
      <c r="C464" s="520"/>
      <c r="D464" s="519"/>
      <c r="E464" s="520"/>
      <c r="F464" s="520"/>
      <c r="G464" s="520"/>
      <c r="H464" s="520"/>
      <c r="I464" s="520"/>
      <c r="J464" s="520"/>
      <c r="K464" s="520"/>
      <c r="L464" s="520"/>
      <c r="M464" s="520"/>
      <c r="N464" s="520"/>
      <c r="O464" s="520"/>
      <c r="P464" s="520"/>
      <c r="Q464" s="520"/>
      <c r="R464" s="520"/>
      <c r="S464" s="520"/>
      <c r="T464" s="520"/>
      <c r="U464" s="520"/>
      <c r="V464" s="520"/>
      <c r="W464" s="520"/>
      <c r="X464" s="520"/>
      <c r="Y464" s="520"/>
      <c r="Z464" s="520"/>
      <c r="AA464" s="520"/>
      <c r="AB464" s="520"/>
      <c r="AC464" s="520"/>
      <c r="AD464" s="432"/>
      <c r="AE464" s="431"/>
      <c r="AF464" s="433"/>
      <c r="AG464" s="557" t="str">
        <f t="shared" si="210"/>
        <v/>
      </c>
      <c r="AH464" s="558" t="str">
        <f t="shared" si="211"/>
        <v/>
      </c>
      <c r="AI464" s="558" t="str">
        <f t="shared" si="212"/>
        <v/>
      </c>
      <c r="AJ464" s="558" t="str">
        <f t="shared" si="213"/>
        <v/>
      </c>
      <c r="AK464" s="558" t="str">
        <f t="shared" si="214"/>
        <v/>
      </c>
      <c r="AL464" s="558" t="str">
        <f t="shared" si="215"/>
        <v/>
      </c>
      <c r="AM464" s="558" t="str">
        <f t="shared" si="216"/>
        <v/>
      </c>
      <c r="AN464" s="558" t="str">
        <f t="shared" si="217"/>
        <v/>
      </c>
      <c r="AO464" s="557" t="str">
        <f t="shared" si="218"/>
        <v/>
      </c>
      <c r="AP464" s="557" t="str">
        <f t="shared" si="219"/>
        <v/>
      </c>
      <c r="AQ464" s="445"/>
      <c r="AR464" s="559" t="str">
        <f t="shared" si="220"/>
        <v/>
      </c>
      <c r="AS464" s="560" t="str">
        <f t="shared" si="206"/>
        <v/>
      </c>
      <c r="AT464" s="561" t="str">
        <f t="shared" si="221"/>
        <v/>
      </c>
      <c r="AU464" s="561" t="str">
        <f t="shared" si="222"/>
        <v/>
      </c>
      <c r="AV464" s="444"/>
      <c r="AW464" s="558" t="str">
        <f t="shared" si="227"/>
        <v/>
      </c>
      <c r="AX464" s="557" t="str">
        <f t="shared" si="228"/>
        <v/>
      </c>
      <c r="AY464" s="557" t="str">
        <f t="shared" si="229"/>
        <v/>
      </c>
      <c r="AZ464" s="444"/>
      <c r="BA464" s="562" t="str">
        <f t="shared" si="203"/>
        <v/>
      </c>
      <c r="BB464" s="445"/>
      <c r="BC464" s="563" t="str">
        <f t="shared" si="209"/>
        <v/>
      </c>
      <c r="BD464" s="563" t="str">
        <f t="shared" si="209"/>
        <v/>
      </c>
      <c r="BE464" s="563" t="str">
        <f t="shared" si="209"/>
        <v/>
      </c>
      <c r="BF464" s="563" t="str">
        <f t="shared" si="209"/>
        <v/>
      </c>
      <c r="BG464" s="563" t="str">
        <f t="shared" si="209"/>
        <v/>
      </c>
      <c r="BH464" s="563" t="str">
        <f t="shared" si="209"/>
        <v/>
      </c>
      <c r="BI464" s="563" t="str">
        <f t="shared" si="209"/>
        <v/>
      </c>
      <c r="BJ464" s="563" t="str">
        <f t="shared" si="209"/>
        <v/>
      </c>
      <c r="BK464" s="563" t="str">
        <f t="shared" si="209"/>
        <v/>
      </c>
      <c r="BL464" s="563" t="str">
        <f t="shared" si="209"/>
        <v/>
      </c>
      <c r="BM464" s="563" t="str">
        <f t="shared" si="209"/>
        <v/>
      </c>
      <c r="BN464" s="563" t="str">
        <f t="shared" si="230"/>
        <v/>
      </c>
      <c r="BO464" s="563" t="str">
        <f t="shared" si="230"/>
        <v/>
      </c>
      <c r="BP464" s="563" t="str">
        <f t="shared" si="230"/>
        <v/>
      </c>
      <c r="BQ464" s="563" t="str">
        <f t="shared" si="223"/>
        <v/>
      </c>
      <c r="BR464" s="563" t="str">
        <f t="shared" si="223"/>
        <v/>
      </c>
      <c r="BS464" s="563" t="str">
        <f t="shared" si="223"/>
        <v/>
      </c>
      <c r="BT464" s="563" t="str">
        <f t="shared" si="223"/>
        <v/>
      </c>
      <c r="BU464" s="563" t="str">
        <f t="shared" si="224"/>
        <v/>
      </c>
      <c r="BV464" s="563" t="str">
        <f t="shared" si="224"/>
        <v/>
      </c>
      <c r="BW464" s="563" t="str">
        <f t="shared" si="224"/>
        <v/>
      </c>
      <c r="BX464" s="563" t="str">
        <f t="shared" si="224"/>
        <v/>
      </c>
      <c r="BY464" s="563" t="str">
        <f t="shared" si="225"/>
        <v/>
      </c>
      <c r="BZ464" s="563" t="str">
        <f t="shared" si="225"/>
        <v/>
      </c>
      <c r="CA464" s="563" t="str">
        <f t="shared" si="225"/>
        <v/>
      </c>
      <c r="CB464" s="563" t="str">
        <f t="shared" si="225"/>
        <v/>
      </c>
      <c r="CC464" s="563" t="str">
        <f t="shared" si="226"/>
        <v/>
      </c>
      <c r="CD464" s="563" t="str">
        <f t="shared" si="226"/>
        <v/>
      </c>
      <c r="CE464" s="563" t="str">
        <f t="shared" si="226"/>
        <v/>
      </c>
      <c r="CF464" s="563" t="str">
        <f t="shared" si="226"/>
        <v/>
      </c>
      <c r="CG464" s="563" t="str">
        <f t="shared" si="209"/>
        <v/>
      </c>
      <c r="CH464" s="445"/>
      <c r="CI464" s="563" t="str">
        <f t="shared" si="207"/>
        <v/>
      </c>
      <c r="CJ464" s="563" t="str">
        <f t="shared" si="204"/>
        <v/>
      </c>
      <c r="CK464" s="563" t="str">
        <f t="shared" si="204"/>
        <v/>
      </c>
      <c r="CL464" s="563" t="str">
        <f t="shared" ref="CJ464:CN507" si="231">IF(CL$10=$BA464,IF($AB464="","","Complaint: "&amp;$AB464)&amp;CHAR(10)&amp;IF($AC464="","","Action Taken: "&amp;$AC464),"")</f>
        <v xml:space="preserve">
</v>
      </c>
      <c r="CM464" s="563" t="str">
        <f t="shared" si="231"/>
        <v xml:space="preserve">
</v>
      </c>
      <c r="CN464" s="563" t="str">
        <f t="shared" si="231"/>
        <v xml:space="preserve">
</v>
      </c>
      <c r="CO464" s="445"/>
      <c r="CP464" s="445"/>
      <c r="CQ464" s="445"/>
      <c r="CR464" s="445"/>
      <c r="CS464" s="445"/>
      <c r="CT464" s="445"/>
      <c r="CU464" s="445"/>
      <c r="CV464" s="445"/>
      <c r="CW464" s="445"/>
      <c r="CX464" s="445"/>
      <c r="CY464" s="445"/>
      <c r="CZ464" s="445"/>
      <c r="DA464" s="445"/>
      <c r="DB464" s="445"/>
      <c r="DC464" s="445"/>
      <c r="DD464" s="445"/>
      <c r="DE464" s="445"/>
      <c r="DF464" s="445"/>
      <c r="DG464" s="445"/>
      <c r="DH464" s="445"/>
      <c r="DI464" s="445"/>
      <c r="DJ464" s="445"/>
      <c r="DK464" s="445"/>
      <c r="DL464" s="445"/>
      <c r="DM464" s="445"/>
      <c r="DN464" s="445"/>
      <c r="DO464" s="445"/>
      <c r="DP464" s="445"/>
      <c r="DQ464" s="445"/>
      <c r="DR464" s="445"/>
      <c r="DS464" s="445"/>
      <c r="DT464" s="445"/>
      <c r="DU464" s="445"/>
      <c r="DV464" s="445"/>
      <c r="DW464" s="445"/>
      <c r="DX464" s="445"/>
      <c r="DY464" s="445"/>
      <c r="DZ464" s="445"/>
      <c r="EA464" s="445"/>
      <c r="EB464" s="445"/>
      <c r="EC464" s="445"/>
      <c r="ED464" s="445"/>
      <c r="EE464" s="445"/>
      <c r="EF464" s="445"/>
      <c r="EG464" s="445"/>
      <c r="EH464" s="445"/>
      <c r="EI464" s="445"/>
      <c r="EJ464" s="445"/>
      <c r="EK464" s="445"/>
      <c r="EL464" s="445"/>
      <c r="EM464" s="445"/>
      <c r="EN464" s="445"/>
      <c r="EO464" s="445"/>
      <c r="EP464" s="445"/>
      <c r="EQ464" s="445"/>
      <c r="ER464" s="445"/>
      <c r="ES464" s="445"/>
      <c r="ET464" s="445"/>
      <c r="EU464" s="445"/>
      <c r="EV464" s="445"/>
      <c r="EW464" s="445"/>
      <c r="EX464" s="445"/>
      <c r="EY464" s="445"/>
      <c r="EZ464" s="445"/>
      <c r="FA464" s="445"/>
      <c r="FB464" s="445"/>
    </row>
    <row r="465" spans="1:158" s="434" customFormat="1" ht="55.2" hidden="1" customHeight="1">
      <c r="A465" s="659"/>
      <c r="B465" s="520"/>
      <c r="C465" s="520"/>
      <c r="D465" s="519"/>
      <c r="E465" s="520"/>
      <c r="F465" s="520"/>
      <c r="G465" s="520"/>
      <c r="H465" s="520"/>
      <c r="I465" s="520"/>
      <c r="J465" s="520"/>
      <c r="K465" s="520"/>
      <c r="L465" s="520"/>
      <c r="M465" s="520"/>
      <c r="N465" s="520"/>
      <c r="O465" s="520"/>
      <c r="P465" s="520"/>
      <c r="Q465" s="520"/>
      <c r="R465" s="520"/>
      <c r="S465" s="520"/>
      <c r="T465" s="520"/>
      <c r="U465" s="520"/>
      <c r="V465" s="520"/>
      <c r="W465" s="520"/>
      <c r="X465" s="520"/>
      <c r="Y465" s="520"/>
      <c r="Z465" s="520"/>
      <c r="AA465" s="520"/>
      <c r="AB465" s="520"/>
      <c r="AC465" s="520"/>
      <c r="AD465" s="432"/>
      <c r="AE465" s="431"/>
      <c r="AF465" s="433"/>
      <c r="AG465" s="557" t="str">
        <f t="shared" si="210"/>
        <v/>
      </c>
      <c r="AH465" s="558" t="str">
        <f t="shared" si="211"/>
        <v/>
      </c>
      <c r="AI465" s="558" t="str">
        <f t="shared" si="212"/>
        <v/>
      </c>
      <c r="AJ465" s="558" t="str">
        <f t="shared" si="213"/>
        <v/>
      </c>
      <c r="AK465" s="558" t="str">
        <f t="shared" si="214"/>
        <v/>
      </c>
      <c r="AL465" s="558" t="str">
        <f t="shared" si="215"/>
        <v/>
      </c>
      <c r="AM465" s="558" t="str">
        <f t="shared" si="216"/>
        <v/>
      </c>
      <c r="AN465" s="558" t="str">
        <f t="shared" si="217"/>
        <v/>
      </c>
      <c r="AO465" s="557" t="str">
        <f t="shared" si="218"/>
        <v/>
      </c>
      <c r="AP465" s="557" t="str">
        <f t="shared" si="219"/>
        <v/>
      </c>
      <c r="AQ465" s="445"/>
      <c r="AR465" s="559" t="str">
        <f t="shared" si="220"/>
        <v/>
      </c>
      <c r="AS465" s="560" t="str">
        <f t="shared" si="206"/>
        <v/>
      </c>
      <c r="AT465" s="561" t="str">
        <f t="shared" si="221"/>
        <v/>
      </c>
      <c r="AU465" s="561" t="str">
        <f t="shared" si="222"/>
        <v/>
      </c>
      <c r="AV465" s="444"/>
      <c r="AW465" s="558" t="str">
        <f t="shared" si="227"/>
        <v/>
      </c>
      <c r="AX465" s="557" t="str">
        <f t="shared" si="228"/>
        <v/>
      </c>
      <c r="AY465" s="557" t="str">
        <f t="shared" si="229"/>
        <v/>
      </c>
      <c r="AZ465" s="444"/>
      <c r="BA465" s="562" t="str">
        <f t="shared" si="203"/>
        <v/>
      </c>
      <c r="BB465" s="445"/>
      <c r="BC465" s="563" t="str">
        <f t="shared" si="209"/>
        <v/>
      </c>
      <c r="BD465" s="563" t="str">
        <f t="shared" si="209"/>
        <v/>
      </c>
      <c r="BE465" s="563" t="str">
        <f t="shared" si="209"/>
        <v/>
      </c>
      <c r="BF465" s="563" t="str">
        <f t="shared" si="209"/>
        <v/>
      </c>
      <c r="BG465" s="563" t="str">
        <f t="shared" si="209"/>
        <v/>
      </c>
      <c r="BH465" s="563" t="str">
        <f t="shared" si="209"/>
        <v/>
      </c>
      <c r="BI465" s="563" t="str">
        <f t="shared" si="209"/>
        <v/>
      </c>
      <c r="BJ465" s="563" t="str">
        <f t="shared" si="209"/>
        <v/>
      </c>
      <c r="BK465" s="563" t="str">
        <f t="shared" si="209"/>
        <v/>
      </c>
      <c r="BL465" s="563" t="str">
        <f t="shared" si="209"/>
        <v/>
      </c>
      <c r="BM465" s="563" t="str">
        <f t="shared" si="209"/>
        <v/>
      </c>
      <c r="BN465" s="563" t="str">
        <f t="shared" si="230"/>
        <v/>
      </c>
      <c r="BO465" s="563" t="str">
        <f t="shared" si="230"/>
        <v/>
      </c>
      <c r="BP465" s="563" t="str">
        <f t="shared" si="230"/>
        <v/>
      </c>
      <c r="BQ465" s="563" t="str">
        <f t="shared" si="223"/>
        <v/>
      </c>
      <c r="BR465" s="563" t="str">
        <f t="shared" si="223"/>
        <v/>
      </c>
      <c r="BS465" s="563" t="str">
        <f t="shared" si="223"/>
        <v/>
      </c>
      <c r="BT465" s="563" t="str">
        <f t="shared" si="223"/>
        <v/>
      </c>
      <c r="BU465" s="563" t="str">
        <f t="shared" si="224"/>
        <v/>
      </c>
      <c r="BV465" s="563" t="str">
        <f t="shared" si="224"/>
        <v/>
      </c>
      <c r="BW465" s="563" t="str">
        <f t="shared" si="224"/>
        <v/>
      </c>
      <c r="BX465" s="563" t="str">
        <f t="shared" si="224"/>
        <v/>
      </c>
      <c r="BY465" s="563" t="str">
        <f t="shared" si="225"/>
        <v/>
      </c>
      <c r="BZ465" s="563" t="str">
        <f t="shared" si="225"/>
        <v/>
      </c>
      <c r="CA465" s="563" t="str">
        <f t="shared" si="225"/>
        <v/>
      </c>
      <c r="CB465" s="563" t="str">
        <f t="shared" si="225"/>
        <v/>
      </c>
      <c r="CC465" s="563" t="str">
        <f t="shared" si="226"/>
        <v/>
      </c>
      <c r="CD465" s="563" t="str">
        <f t="shared" si="226"/>
        <v/>
      </c>
      <c r="CE465" s="563" t="str">
        <f t="shared" si="226"/>
        <v/>
      </c>
      <c r="CF465" s="563" t="str">
        <f t="shared" si="226"/>
        <v/>
      </c>
      <c r="CG465" s="563" t="str">
        <f t="shared" si="209"/>
        <v/>
      </c>
      <c r="CH465" s="445"/>
      <c r="CI465" s="563" t="str">
        <f t="shared" si="207"/>
        <v/>
      </c>
      <c r="CJ465" s="563" t="str">
        <f t="shared" si="231"/>
        <v/>
      </c>
      <c r="CK465" s="563" t="str">
        <f t="shared" si="231"/>
        <v/>
      </c>
      <c r="CL465" s="563" t="str">
        <f t="shared" si="231"/>
        <v xml:space="preserve">
</v>
      </c>
      <c r="CM465" s="563" t="str">
        <f t="shared" si="231"/>
        <v xml:space="preserve">
</v>
      </c>
      <c r="CN465" s="563" t="str">
        <f t="shared" si="231"/>
        <v xml:space="preserve">
</v>
      </c>
      <c r="CO465" s="445"/>
      <c r="CP465" s="445"/>
      <c r="CQ465" s="445"/>
      <c r="CR465" s="445"/>
      <c r="CS465" s="445"/>
      <c r="CT465" s="445"/>
      <c r="CU465" s="445"/>
      <c r="CV465" s="445"/>
      <c r="CW465" s="445"/>
      <c r="CX465" s="445"/>
      <c r="CY465" s="445"/>
      <c r="CZ465" s="445"/>
      <c r="DA465" s="445"/>
      <c r="DB465" s="445"/>
      <c r="DC465" s="445"/>
      <c r="DD465" s="445"/>
      <c r="DE465" s="445"/>
      <c r="DF465" s="445"/>
      <c r="DG465" s="445"/>
      <c r="DH465" s="445"/>
      <c r="DI465" s="445"/>
      <c r="DJ465" s="445"/>
      <c r="DK465" s="445"/>
      <c r="DL465" s="445"/>
      <c r="DM465" s="445"/>
      <c r="DN465" s="445"/>
      <c r="DO465" s="445"/>
      <c r="DP465" s="445"/>
      <c r="DQ465" s="445"/>
      <c r="DR465" s="445"/>
      <c r="DS465" s="445"/>
      <c r="DT465" s="445"/>
      <c r="DU465" s="445"/>
      <c r="DV465" s="445"/>
      <c r="DW465" s="445"/>
      <c r="DX465" s="445"/>
      <c r="DY465" s="445"/>
      <c r="DZ465" s="445"/>
      <c r="EA465" s="445"/>
      <c r="EB465" s="445"/>
      <c r="EC465" s="445"/>
      <c r="ED465" s="445"/>
      <c r="EE465" s="445"/>
      <c r="EF465" s="445"/>
      <c r="EG465" s="445"/>
      <c r="EH465" s="445"/>
      <c r="EI465" s="445"/>
      <c r="EJ465" s="445"/>
      <c r="EK465" s="445"/>
      <c r="EL465" s="445"/>
      <c r="EM465" s="445"/>
      <c r="EN465" s="445"/>
      <c r="EO465" s="445"/>
      <c r="EP465" s="445"/>
      <c r="EQ465" s="445"/>
      <c r="ER465" s="445"/>
      <c r="ES465" s="445"/>
      <c r="ET465" s="445"/>
      <c r="EU465" s="445"/>
      <c r="EV465" s="445"/>
      <c r="EW465" s="445"/>
      <c r="EX465" s="445"/>
      <c r="EY465" s="445"/>
      <c r="EZ465" s="445"/>
      <c r="FA465" s="445"/>
      <c r="FB465" s="445"/>
    </row>
    <row r="466" spans="1:158" s="463" customFormat="1" ht="55.2" hidden="1" customHeight="1">
      <c r="A466" s="659"/>
      <c r="B466" s="520"/>
      <c r="C466" s="520"/>
      <c r="D466" s="519"/>
      <c r="E466" s="520"/>
      <c r="F466" s="520"/>
      <c r="G466" s="520"/>
      <c r="H466" s="520"/>
      <c r="I466" s="520"/>
      <c r="J466" s="520"/>
      <c r="K466" s="520"/>
      <c r="L466" s="520"/>
      <c r="M466" s="520"/>
      <c r="N466" s="520"/>
      <c r="O466" s="520"/>
      <c r="P466" s="520"/>
      <c r="Q466" s="520"/>
      <c r="R466" s="520"/>
      <c r="S466" s="520"/>
      <c r="T466" s="520"/>
      <c r="U466" s="520"/>
      <c r="V466" s="520"/>
      <c r="W466" s="520"/>
      <c r="X466" s="520"/>
      <c r="Y466" s="520"/>
      <c r="Z466" s="520"/>
      <c r="AA466" s="520"/>
      <c r="AB466" s="520"/>
      <c r="AC466" s="520"/>
      <c r="AD466" s="432"/>
      <c r="AE466" s="431"/>
      <c r="AF466" s="433"/>
      <c r="AG466" s="557" t="str">
        <f t="shared" si="210"/>
        <v/>
      </c>
      <c r="AH466" s="558" t="str">
        <f t="shared" si="211"/>
        <v/>
      </c>
      <c r="AI466" s="558" t="str">
        <f t="shared" si="212"/>
        <v/>
      </c>
      <c r="AJ466" s="558" t="str">
        <f t="shared" si="213"/>
        <v/>
      </c>
      <c r="AK466" s="558" t="str">
        <f t="shared" si="214"/>
        <v/>
      </c>
      <c r="AL466" s="558" t="str">
        <f t="shared" si="215"/>
        <v/>
      </c>
      <c r="AM466" s="558" t="str">
        <f t="shared" si="216"/>
        <v/>
      </c>
      <c r="AN466" s="558" t="str">
        <f t="shared" si="217"/>
        <v/>
      </c>
      <c r="AO466" s="557" t="str">
        <f t="shared" si="218"/>
        <v/>
      </c>
      <c r="AP466" s="557" t="str">
        <f t="shared" si="219"/>
        <v/>
      </c>
      <c r="AQ466" s="445"/>
      <c r="AR466" s="559" t="str">
        <f t="shared" si="220"/>
        <v/>
      </c>
      <c r="AS466" s="560" t="str">
        <f t="shared" si="206"/>
        <v/>
      </c>
      <c r="AT466" s="561" t="str">
        <f t="shared" si="221"/>
        <v/>
      </c>
      <c r="AU466" s="561" t="str">
        <f t="shared" si="222"/>
        <v/>
      </c>
      <c r="AV466" s="444"/>
      <c r="AW466" s="558" t="str">
        <f t="shared" si="227"/>
        <v/>
      </c>
      <c r="AX466" s="557" t="str">
        <f t="shared" si="228"/>
        <v/>
      </c>
      <c r="AY466" s="557" t="str">
        <f t="shared" si="229"/>
        <v/>
      </c>
      <c r="AZ466" s="444"/>
      <c r="BA466" s="562" t="str">
        <f t="shared" si="203"/>
        <v/>
      </c>
      <c r="BB466" s="445"/>
      <c r="BC466" s="563" t="str">
        <f t="shared" si="209"/>
        <v/>
      </c>
      <c r="BD466" s="563" t="str">
        <f t="shared" si="209"/>
        <v/>
      </c>
      <c r="BE466" s="563" t="str">
        <f t="shared" si="209"/>
        <v/>
      </c>
      <c r="BF466" s="563" t="str">
        <f t="shared" si="209"/>
        <v/>
      </c>
      <c r="BG466" s="563" t="str">
        <f t="shared" si="209"/>
        <v/>
      </c>
      <c r="BH466" s="563" t="str">
        <f t="shared" si="209"/>
        <v/>
      </c>
      <c r="BI466" s="563" t="str">
        <f t="shared" si="209"/>
        <v/>
      </c>
      <c r="BJ466" s="563" t="str">
        <f t="shared" si="209"/>
        <v/>
      </c>
      <c r="BK466" s="563" t="str">
        <f t="shared" si="209"/>
        <v/>
      </c>
      <c r="BL466" s="563" t="str">
        <f t="shared" si="209"/>
        <v/>
      </c>
      <c r="BM466" s="563" t="str">
        <f t="shared" si="209"/>
        <v/>
      </c>
      <c r="BN466" s="563" t="str">
        <f t="shared" si="230"/>
        <v/>
      </c>
      <c r="BO466" s="563" t="str">
        <f t="shared" si="230"/>
        <v/>
      </c>
      <c r="BP466" s="563" t="str">
        <f t="shared" si="230"/>
        <v/>
      </c>
      <c r="BQ466" s="563" t="str">
        <f t="shared" si="223"/>
        <v/>
      </c>
      <c r="BR466" s="563" t="str">
        <f t="shared" si="223"/>
        <v/>
      </c>
      <c r="BS466" s="563" t="str">
        <f t="shared" si="223"/>
        <v/>
      </c>
      <c r="BT466" s="563" t="str">
        <f t="shared" si="223"/>
        <v/>
      </c>
      <c r="BU466" s="563" t="str">
        <f t="shared" si="224"/>
        <v/>
      </c>
      <c r="BV466" s="563" t="str">
        <f t="shared" si="224"/>
        <v/>
      </c>
      <c r="BW466" s="563" t="str">
        <f t="shared" si="224"/>
        <v/>
      </c>
      <c r="BX466" s="563" t="str">
        <f t="shared" si="224"/>
        <v/>
      </c>
      <c r="BY466" s="563" t="str">
        <f t="shared" si="225"/>
        <v/>
      </c>
      <c r="BZ466" s="563" t="str">
        <f t="shared" si="225"/>
        <v/>
      </c>
      <c r="CA466" s="563" t="str">
        <f t="shared" si="225"/>
        <v/>
      </c>
      <c r="CB466" s="563" t="str">
        <f t="shared" si="225"/>
        <v/>
      </c>
      <c r="CC466" s="563" t="str">
        <f t="shared" si="226"/>
        <v/>
      </c>
      <c r="CD466" s="563" t="str">
        <f t="shared" si="226"/>
        <v/>
      </c>
      <c r="CE466" s="563" t="str">
        <f t="shared" si="226"/>
        <v/>
      </c>
      <c r="CF466" s="563" t="str">
        <f t="shared" si="226"/>
        <v/>
      </c>
      <c r="CG466" s="563" t="str">
        <f t="shared" si="209"/>
        <v/>
      </c>
      <c r="CH466" s="445"/>
      <c r="CI466" s="563" t="str">
        <f t="shared" si="207"/>
        <v/>
      </c>
      <c r="CJ466" s="563" t="str">
        <f t="shared" si="231"/>
        <v/>
      </c>
      <c r="CK466" s="563" t="str">
        <f t="shared" si="231"/>
        <v/>
      </c>
      <c r="CL466" s="563" t="str">
        <f t="shared" si="231"/>
        <v xml:space="preserve">
</v>
      </c>
      <c r="CM466" s="563" t="str">
        <f t="shared" si="231"/>
        <v xml:space="preserve">
</v>
      </c>
      <c r="CN466" s="563" t="str">
        <f t="shared" si="231"/>
        <v xml:space="preserve">
</v>
      </c>
      <c r="CO466" s="444"/>
      <c r="CP466" s="444"/>
      <c r="CQ466" s="444"/>
      <c r="CR466" s="444"/>
      <c r="CS466" s="444"/>
      <c r="CT466" s="444"/>
      <c r="CU466" s="444"/>
      <c r="CV466" s="444"/>
      <c r="CW466" s="444"/>
      <c r="CX466" s="444"/>
      <c r="CY466" s="444"/>
      <c r="CZ466" s="444"/>
      <c r="DA466" s="444"/>
      <c r="DB466" s="444"/>
      <c r="DC466" s="444"/>
      <c r="DD466" s="444"/>
      <c r="DE466" s="444"/>
      <c r="DF466" s="444"/>
      <c r="DG466" s="444"/>
      <c r="DH466" s="444"/>
      <c r="DI466" s="444"/>
      <c r="DJ466" s="444"/>
      <c r="DK466" s="444"/>
      <c r="DL466" s="444"/>
      <c r="DM466" s="444"/>
      <c r="DN466" s="444"/>
      <c r="DO466" s="444"/>
      <c r="DP466" s="444"/>
      <c r="DQ466" s="444"/>
      <c r="DR466" s="444"/>
      <c r="DS466" s="444"/>
      <c r="DT466" s="444"/>
      <c r="DU466" s="444"/>
      <c r="DV466" s="444"/>
      <c r="DW466" s="444"/>
      <c r="DX466" s="444"/>
      <c r="DY466" s="444"/>
      <c r="DZ466" s="444"/>
      <c r="EA466" s="444"/>
      <c r="EB466" s="444"/>
      <c r="EC466" s="444"/>
      <c r="ED466" s="444"/>
      <c r="EE466" s="444"/>
      <c r="EF466" s="444"/>
      <c r="EG466" s="444"/>
      <c r="EH466" s="444"/>
      <c r="EI466" s="444"/>
      <c r="EJ466" s="444"/>
      <c r="EK466" s="444"/>
      <c r="EL466" s="444"/>
      <c r="EM466" s="444"/>
      <c r="EN466" s="444"/>
      <c r="EO466" s="444"/>
      <c r="EP466" s="444"/>
      <c r="EQ466" s="444"/>
      <c r="ER466" s="444"/>
      <c r="ES466" s="444"/>
      <c r="ET466" s="444"/>
      <c r="EU466" s="444"/>
      <c r="EV466" s="444"/>
      <c r="EW466" s="444"/>
      <c r="EX466" s="444"/>
      <c r="EY466" s="444"/>
      <c r="EZ466" s="444"/>
      <c r="FA466" s="444"/>
      <c r="FB466" s="444"/>
    </row>
    <row r="467" spans="1:158" s="434" customFormat="1" ht="55.2" hidden="1" customHeight="1">
      <c r="A467" s="659"/>
      <c r="B467" s="520"/>
      <c r="C467" s="520"/>
      <c r="D467" s="519"/>
      <c r="E467" s="520"/>
      <c r="F467" s="520"/>
      <c r="G467" s="520"/>
      <c r="H467" s="520"/>
      <c r="I467" s="520"/>
      <c r="J467" s="520"/>
      <c r="K467" s="520"/>
      <c r="L467" s="520"/>
      <c r="M467" s="520"/>
      <c r="N467" s="520"/>
      <c r="O467" s="520"/>
      <c r="P467" s="520"/>
      <c r="Q467" s="520"/>
      <c r="R467" s="520"/>
      <c r="S467" s="520"/>
      <c r="T467" s="520"/>
      <c r="U467" s="520"/>
      <c r="V467" s="520"/>
      <c r="W467" s="520"/>
      <c r="X467" s="520"/>
      <c r="Y467" s="520"/>
      <c r="Z467" s="520"/>
      <c r="AA467" s="520"/>
      <c r="AB467" s="520"/>
      <c r="AC467" s="520"/>
      <c r="AD467" s="432"/>
      <c r="AE467" s="431"/>
      <c r="AF467" s="433"/>
      <c r="AG467" s="557" t="str">
        <f t="shared" si="210"/>
        <v/>
      </c>
      <c r="AH467" s="558" t="str">
        <f t="shared" si="211"/>
        <v/>
      </c>
      <c r="AI467" s="558" t="str">
        <f t="shared" si="212"/>
        <v/>
      </c>
      <c r="AJ467" s="558" t="str">
        <f t="shared" si="213"/>
        <v/>
      </c>
      <c r="AK467" s="558" t="str">
        <f t="shared" si="214"/>
        <v/>
      </c>
      <c r="AL467" s="558" t="str">
        <f t="shared" si="215"/>
        <v/>
      </c>
      <c r="AM467" s="558" t="str">
        <f t="shared" si="216"/>
        <v/>
      </c>
      <c r="AN467" s="558" t="str">
        <f t="shared" si="217"/>
        <v/>
      </c>
      <c r="AO467" s="557" t="str">
        <f t="shared" si="218"/>
        <v/>
      </c>
      <c r="AP467" s="557" t="str">
        <f t="shared" si="219"/>
        <v/>
      </c>
      <c r="AQ467" s="445"/>
      <c r="AR467" s="559" t="str">
        <f t="shared" si="220"/>
        <v/>
      </c>
      <c r="AS467" s="560" t="str">
        <f t="shared" si="206"/>
        <v/>
      </c>
      <c r="AT467" s="561" t="str">
        <f t="shared" si="221"/>
        <v/>
      </c>
      <c r="AU467" s="561" t="str">
        <f t="shared" si="222"/>
        <v/>
      </c>
      <c r="AV467" s="444"/>
      <c r="AW467" s="558" t="str">
        <f t="shared" si="227"/>
        <v/>
      </c>
      <c r="AX467" s="557" t="str">
        <f t="shared" si="228"/>
        <v/>
      </c>
      <c r="AY467" s="557" t="str">
        <f t="shared" si="229"/>
        <v/>
      </c>
      <c r="AZ467" s="444"/>
      <c r="BA467" s="562" t="str">
        <f t="shared" si="203"/>
        <v/>
      </c>
      <c r="BB467" s="445"/>
      <c r="BC467" s="563" t="str">
        <f t="shared" ref="BC467:CG483" si="232">IF(BC$10=$BA467,IF($AB467="","","Complaint: "&amp;$AB467)&amp;CHAR(10)&amp;IF($AC467="","","Action Taken: "&amp;$AC467),"")</f>
        <v/>
      </c>
      <c r="BD467" s="563" t="str">
        <f t="shared" si="232"/>
        <v/>
      </c>
      <c r="BE467" s="563" t="str">
        <f t="shared" si="232"/>
        <v/>
      </c>
      <c r="BF467" s="563" t="str">
        <f t="shared" si="232"/>
        <v/>
      </c>
      <c r="BG467" s="563" t="str">
        <f t="shared" si="232"/>
        <v/>
      </c>
      <c r="BH467" s="563" t="str">
        <f t="shared" si="232"/>
        <v/>
      </c>
      <c r="BI467" s="563" t="str">
        <f t="shared" si="232"/>
        <v/>
      </c>
      <c r="BJ467" s="563" t="str">
        <f t="shared" si="232"/>
        <v/>
      </c>
      <c r="BK467" s="563" t="str">
        <f t="shared" si="232"/>
        <v/>
      </c>
      <c r="BL467" s="563" t="str">
        <f t="shared" si="232"/>
        <v/>
      </c>
      <c r="BM467" s="563" t="str">
        <f t="shared" si="232"/>
        <v/>
      </c>
      <c r="BN467" s="563" t="str">
        <f t="shared" si="230"/>
        <v/>
      </c>
      <c r="BO467" s="563" t="str">
        <f t="shared" si="230"/>
        <v/>
      </c>
      <c r="BP467" s="563" t="str">
        <f t="shared" si="230"/>
        <v/>
      </c>
      <c r="BQ467" s="563" t="str">
        <f t="shared" si="223"/>
        <v/>
      </c>
      <c r="BR467" s="563" t="str">
        <f t="shared" si="223"/>
        <v/>
      </c>
      <c r="BS467" s="563" t="str">
        <f t="shared" si="223"/>
        <v/>
      </c>
      <c r="BT467" s="563" t="str">
        <f t="shared" si="223"/>
        <v/>
      </c>
      <c r="BU467" s="563" t="str">
        <f t="shared" si="224"/>
        <v/>
      </c>
      <c r="BV467" s="563" t="str">
        <f t="shared" si="224"/>
        <v/>
      </c>
      <c r="BW467" s="563" t="str">
        <f t="shared" si="224"/>
        <v/>
      </c>
      <c r="BX467" s="563" t="str">
        <f t="shared" si="224"/>
        <v/>
      </c>
      <c r="BY467" s="563" t="str">
        <f t="shared" si="225"/>
        <v/>
      </c>
      <c r="BZ467" s="563" t="str">
        <f t="shared" si="225"/>
        <v/>
      </c>
      <c r="CA467" s="563" t="str">
        <f t="shared" si="225"/>
        <v/>
      </c>
      <c r="CB467" s="563" t="str">
        <f t="shared" si="225"/>
        <v/>
      </c>
      <c r="CC467" s="563" t="str">
        <f t="shared" si="226"/>
        <v/>
      </c>
      <c r="CD467" s="563" t="str">
        <f t="shared" si="226"/>
        <v/>
      </c>
      <c r="CE467" s="563" t="str">
        <f t="shared" si="226"/>
        <v/>
      </c>
      <c r="CF467" s="563" t="str">
        <f t="shared" si="226"/>
        <v/>
      </c>
      <c r="CG467" s="563" t="str">
        <f t="shared" si="232"/>
        <v/>
      </c>
      <c r="CH467" s="445"/>
      <c r="CI467" s="563" t="str">
        <f t="shared" si="207"/>
        <v/>
      </c>
      <c r="CJ467" s="563" t="str">
        <f t="shared" si="231"/>
        <v/>
      </c>
      <c r="CK467" s="563" t="str">
        <f t="shared" si="231"/>
        <v/>
      </c>
      <c r="CL467" s="563" t="str">
        <f t="shared" si="231"/>
        <v xml:space="preserve">
</v>
      </c>
      <c r="CM467" s="563" t="str">
        <f t="shared" si="231"/>
        <v xml:space="preserve">
</v>
      </c>
      <c r="CN467" s="563" t="str">
        <f t="shared" si="231"/>
        <v xml:space="preserve">
</v>
      </c>
      <c r="CO467" s="445"/>
      <c r="CP467" s="445"/>
      <c r="CQ467" s="445"/>
      <c r="CR467" s="445"/>
      <c r="CS467" s="445"/>
      <c r="CT467" s="445"/>
      <c r="CU467" s="445"/>
      <c r="CV467" s="445"/>
      <c r="CW467" s="445"/>
      <c r="CX467" s="445"/>
      <c r="CY467" s="445"/>
      <c r="CZ467" s="445"/>
      <c r="DA467" s="445"/>
      <c r="DB467" s="445"/>
      <c r="DC467" s="445"/>
      <c r="DD467" s="445"/>
      <c r="DE467" s="445"/>
      <c r="DF467" s="445"/>
      <c r="DG467" s="445"/>
      <c r="DH467" s="445"/>
      <c r="DI467" s="445"/>
      <c r="DJ467" s="445"/>
      <c r="DK467" s="445"/>
      <c r="DL467" s="445"/>
      <c r="DM467" s="445"/>
      <c r="DN467" s="445"/>
      <c r="DO467" s="445"/>
      <c r="DP467" s="445"/>
      <c r="DQ467" s="445"/>
      <c r="DR467" s="445"/>
      <c r="DS467" s="445"/>
      <c r="DT467" s="445"/>
      <c r="DU467" s="445"/>
      <c r="DV467" s="445"/>
      <c r="DW467" s="445"/>
      <c r="DX467" s="445"/>
      <c r="DY467" s="445"/>
      <c r="DZ467" s="445"/>
      <c r="EA467" s="445"/>
      <c r="EB467" s="445"/>
      <c r="EC467" s="445"/>
      <c r="ED467" s="445"/>
      <c r="EE467" s="445"/>
      <c r="EF467" s="445"/>
      <c r="EG467" s="445"/>
      <c r="EH467" s="445"/>
      <c r="EI467" s="445"/>
      <c r="EJ467" s="445"/>
      <c r="EK467" s="445"/>
      <c r="EL467" s="445"/>
      <c r="EM467" s="445"/>
      <c r="EN467" s="445"/>
      <c r="EO467" s="445"/>
      <c r="EP467" s="445"/>
      <c r="EQ467" s="445"/>
      <c r="ER467" s="445"/>
      <c r="ES467" s="445"/>
      <c r="ET467" s="445"/>
      <c r="EU467" s="445"/>
      <c r="EV467" s="445"/>
      <c r="EW467" s="445"/>
      <c r="EX467" s="445"/>
      <c r="EY467" s="445"/>
      <c r="EZ467" s="445"/>
      <c r="FA467" s="445"/>
      <c r="FB467" s="445"/>
    </row>
    <row r="468" spans="1:158" s="434" customFormat="1" ht="55.2" hidden="1" customHeight="1">
      <c r="A468" s="659"/>
      <c r="B468" s="520"/>
      <c r="C468" s="520"/>
      <c r="D468" s="519"/>
      <c r="E468" s="520"/>
      <c r="F468" s="520"/>
      <c r="G468" s="520"/>
      <c r="H468" s="520"/>
      <c r="I468" s="520"/>
      <c r="J468" s="520"/>
      <c r="K468" s="520"/>
      <c r="L468" s="520"/>
      <c r="M468" s="520"/>
      <c r="N468" s="520"/>
      <c r="O468" s="520"/>
      <c r="P468" s="520"/>
      <c r="Q468" s="520"/>
      <c r="R468" s="520"/>
      <c r="S468" s="520"/>
      <c r="T468" s="520"/>
      <c r="U468" s="520"/>
      <c r="V468" s="520"/>
      <c r="W468" s="520"/>
      <c r="X468" s="520"/>
      <c r="Y468" s="520"/>
      <c r="Z468" s="520"/>
      <c r="AA468" s="520"/>
      <c r="AB468" s="520"/>
      <c r="AC468" s="520"/>
      <c r="AD468" s="432"/>
      <c r="AE468" s="431"/>
      <c r="AF468" s="433"/>
      <c r="AG468" s="557" t="str">
        <f t="shared" si="210"/>
        <v/>
      </c>
      <c r="AH468" s="558" t="str">
        <f t="shared" si="211"/>
        <v/>
      </c>
      <c r="AI468" s="558" t="str">
        <f t="shared" si="212"/>
        <v/>
      </c>
      <c r="AJ468" s="558" t="str">
        <f t="shared" si="213"/>
        <v/>
      </c>
      <c r="AK468" s="558" t="str">
        <f t="shared" si="214"/>
        <v/>
      </c>
      <c r="AL468" s="558" t="str">
        <f t="shared" si="215"/>
        <v/>
      </c>
      <c r="AM468" s="558" t="str">
        <f t="shared" si="216"/>
        <v/>
      </c>
      <c r="AN468" s="558" t="str">
        <f t="shared" si="217"/>
        <v/>
      </c>
      <c r="AO468" s="557" t="str">
        <f t="shared" si="218"/>
        <v/>
      </c>
      <c r="AP468" s="557" t="str">
        <f t="shared" si="219"/>
        <v/>
      </c>
      <c r="AQ468" s="445"/>
      <c r="AR468" s="559" t="str">
        <f t="shared" si="220"/>
        <v/>
      </c>
      <c r="AS468" s="560" t="str">
        <f t="shared" si="206"/>
        <v/>
      </c>
      <c r="AT468" s="561" t="str">
        <f t="shared" si="221"/>
        <v/>
      </c>
      <c r="AU468" s="561" t="str">
        <f t="shared" si="222"/>
        <v/>
      </c>
      <c r="AV468" s="444"/>
      <c r="AW468" s="558" t="str">
        <f t="shared" si="227"/>
        <v/>
      </c>
      <c r="AX468" s="557" t="str">
        <f t="shared" si="228"/>
        <v/>
      </c>
      <c r="AY468" s="557" t="str">
        <f t="shared" si="229"/>
        <v/>
      </c>
      <c r="AZ468" s="444"/>
      <c r="BA468" s="562" t="str">
        <f t="shared" si="203"/>
        <v/>
      </c>
      <c r="BB468" s="445"/>
      <c r="BC468" s="563" t="str">
        <f t="shared" si="232"/>
        <v/>
      </c>
      <c r="BD468" s="563" t="str">
        <f t="shared" si="232"/>
        <v/>
      </c>
      <c r="BE468" s="563" t="str">
        <f t="shared" si="232"/>
        <v/>
      </c>
      <c r="BF468" s="563" t="str">
        <f t="shared" si="232"/>
        <v/>
      </c>
      <c r="BG468" s="563" t="str">
        <f t="shared" si="232"/>
        <v/>
      </c>
      <c r="BH468" s="563" t="str">
        <f t="shared" si="232"/>
        <v/>
      </c>
      <c r="BI468" s="563" t="str">
        <f t="shared" si="232"/>
        <v/>
      </c>
      <c r="BJ468" s="563" t="str">
        <f t="shared" si="232"/>
        <v/>
      </c>
      <c r="BK468" s="563" t="str">
        <f t="shared" si="232"/>
        <v/>
      </c>
      <c r="BL468" s="563" t="str">
        <f t="shared" si="232"/>
        <v/>
      </c>
      <c r="BM468" s="563" t="str">
        <f t="shared" si="232"/>
        <v/>
      </c>
      <c r="BN468" s="563" t="str">
        <f t="shared" si="230"/>
        <v/>
      </c>
      <c r="BO468" s="563" t="str">
        <f t="shared" si="230"/>
        <v/>
      </c>
      <c r="BP468" s="563" t="str">
        <f t="shared" si="230"/>
        <v/>
      </c>
      <c r="BQ468" s="563" t="str">
        <f t="shared" si="223"/>
        <v/>
      </c>
      <c r="BR468" s="563" t="str">
        <f t="shared" si="223"/>
        <v/>
      </c>
      <c r="BS468" s="563" t="str">
        <f t="shared" si="223"/>
        <v/>
      </c>
      <c r="BT468" s="563" t="str">
        <f t="shared" si="223"/>
        <v/>
      </c>
      <c r="BU468" s="563" t="str">
        <f t="shared" si="224"/>
        <v/>
      </c>
      <c r="BV468" s="563" t="str">
        <f t="shared" si="224"/>
        <v/>
      </c>
      <c r="BW468" s="563" t="str">
        <f t="shared" si="224"/>
        <v/>
      </c>
      <c r="BX468" s="563" t="str">
        <f t="shared" si="224"/>
        <v/>
      </c>
      <c r="BY468" s="563" t="str">
        <f t="shared" si="225"/>
        <v/>
      </c>
      <c r="BZ468" s="563" t="str">
        <f t="shared" si="225"/>
        <v/>
      </c>
      <c r="CA468" s="563" t="str">
        <f t="shared" si="225"/>
        <v/>
      </c>
      <c r="CB468" s="563" t="str">
        <f t="shared" si="225"/>
        <v/>
      </c>
      <c r="CC468" s="563" t="str">
        <f t="shared" si="226"/>
        <v/>
      </c>
      <c r="CD468" s="563" t="str">
        <f t="shared" si="226"/>
        <v/>
      </c>
      <c r="CE468" s="563" t="str">
        <f t="shared" si="226"/>
        <v/>
      </c>
      <c r="CF468" s="563" t="str">
        <f t="shared" si="226"/>
        <v/>
      </c>
      <c r="CG468" s="563" t="str">
        <f t="shared" si="232"/>
        <v/>
      </c>
      <c r="CH468" s="445"/>
      <c r="CI468" s="563" t="str">
        <f t="shared" si="207"/>
        <v/>
      </c>
      <c r="CJ468" s="563" t="str">
        <f t="shared" si="231"/>
        <v/>
      </c>
      <c r="CK468" s="563" t="str">
        <f t="shared" si="231"/>
        <v/>
      </c>
      <c r="CL468" s="563" t="str">
        <f t="shared" si="231"/>
        <v xml:space="preserve">
</v>
      </c>
      <c r="CM468" s="563" t="str">
        <f t="shared" si="231"/>
        <v xml:space="preserve">
</v>
      </c>
      <c r="CN468" s="563" t="str">
        <f t="shared" si="231"/>
        <v xml:space="preserve">
</v>
      </c>
      <c r="CO468" s="445"/>
      <c r="CP468" s="445"/>
      <c r="CQ468" s="445"/>
      <c r="CR468" s="445"/>
      <c r="CS468" s="445"/>
      <c r="CT468" s="445"/>
      <c r="CU468" s="445"/>
      <c r="CV468" s="445"/>
      <c r="CW468" s="445"/>
      <c r="CX468" s="445"/>
      <c r="CY468" s="445"/>
      <c r="CZ468" s="445"/>
      <c r="DA468" s="445"/>
      <c r="DB468" s="445"/>
      <c r="DC468" s="445"/>
      <c r="DD468" s="445"/>
      <c r="DE468" s="445"/>
      <c r="DF468" s="445"/>
      <c r="DG468" s="445"/>
      <c r="DH468" s="445"/>
      <c r="DI468" s="445"/>
      <c r="DJ468" s="445"/>
      <c r="DK468" s="445"/>
      <c r="DL468" s="445"/>
      <c r="DM468" s="445"/>
      <c r="DN468" s="445"/>
      <c r="DO468" s="445"/>
      <c r="DP468" s="445"/>
      <c r="DQ468" s="445"/>
      <c r="DR468" s="445"/>
      <c r="DS468" s="445"/>
      <c r="DT468" s="445"/>
      <c r="DU468" s="445"/>
      <c r="DV468" s="445"/>
      <c r="DW468" s="445"/>
      <c r="DX468" s="445"/>
      <c r="DY468" s="445"/>
      <c r="DZ468" s="445"/>
      <c r="EA468" s="445"/>
      <c r="EB468" s="445"/>
      <c r="EC468" s="445"/>
      <c r="ED468" s="445"/>
      <c r="EE468" s="445"/>
      <c r="EF468" s="445"/>
      <c r="EG468" s="445"/>
      <c r="EH468" s="445"/>
      <c r="EI468" s="445"/>
      <c r="EJ468" s="445"/>
      <c r="EK468" s="445"/>
      <c r="EL468" s="445"/>
      <c r="EM468" s="445"/>
      <c r="EN468" s="445"/>
      <c r="EO468" s="445"/>
      <c r="EP468" s="445"/>
      <c r="EQ468" s="445"/>
      <c r="ER468" s="445"/>
      <c r="ES468" s="445"/>
      <c r="ET468" s="445"/>
      <c r="EU468" s="445"/>
      <c r="EV468" s="445"/>
      <c r="EW468" s="445"/>
      <c r="EX468" s="445"/>
      <c r="EY468" s="445"/>
      <c r="EZ468" s="445"/>
      <c r="FA468" s="445"/>
      <c r="FB468" s="445"/>
    </row>
    <row r="469" spans="1:158" s="434" customFormat="1" ht="55.2" hidden="1" customHeight="1">
      <c r="A469" s="659"/>
      <c r="B469" s="520"/>
      <c r="C469" s="520"/>
      <c r="D469" s="519"/>
      <c r="E469" s="520"/>
      <c r="F469" s="520"/>
      <c r="G469" s="520"/>
      <c r="H469" s="520"/>
      <c r="I469" s="520"/>
      <c r="J469" s="520"/>
      <c r="K469" s="520"/>
      <c r="L469" s="520"/>
      <c r="M469" s="520"/>
      <c r="N469" s="520"/>
      <c r="O469" s="520"/>
      <c r="P469" s="520"/>
      <c r="Q469" s="520"/>
      <c r="R469" s="520"/>
      <c r="S469" s="520"/>
      <c r="T469" s="520"/>
      <c r="U469" s="520"/>
      <c r="V469" s="520"/>
      <c r="W469" s="520"/>
      <c r="X469" s="520"/>
      <c r="Y469" s="520"/>
      <c r="Z469" s="520"/>
      <c r="AA469" s="520"/>
      <c r="AB469" s="520"/>
      <c r="AC469" s="520"/>
      <c r="AD469" s="432"/>
      <c r="AE469" s="431"/>
      <c r="AF469" s="433"/>
      <c r="AG469" s="557" t="str">
        <f t="shared" si="210"/>
        <v/>
      </c>
      <c r="AH469" s="558" t="str">
        <f t="shared" si="211"/>
        <v/>
      </c>
      <c r="AI469" s="558" t="str">
        <f t="shared" si="212"/>
        <v/>
      </c>
      <c r="AJ469" s="558" t="str">
        <f t="shared" si="213"/>
        <v/>
      </c>
      <c r="AK469" s="558" t="str">
        <f t="shared" si="214"/>
        <v/>
      </c>
      <c r="AL469" s="558" t="str">
        <f t="shared" si="215"/>
        <v/>
      </c>
      <c r="AM469" s="558" t="str">
        <f t="shared" si="216"/>
        <v/>
      </c>
      <c r="AN469" s="558" t="str">
        <f t="shared" si="217"/>
        <v/>
      </c>
      <c r="AO469" s="557" t="str">
        <f t="shared" si="218"/>
        <v/>
      </c>
      <c r="AP469" s="557" t="str">
        <f t="shared" si="219"/>
        <v/>
      </c>
      <c r="AQ469" s="445"/>
      <c r="AR469" s="559" t="str">
        <f t="shared" si="220"/>
        <v/>
      </c>
      <c r="AS469" s="560" t="str">
        <f t="shared" si="206"/>
        <v/>
      </c>
      <c r="AT469" s="561" t="str">
        <f t="shared" si="221"/>
        <v/>
      </c>
      <c r="AU469" s="561" t="str">
        <f t="shared" si="222"/>
        <v/>
      </c>
      <c r="AV469" s="444"/>
      <c r="AW469" s="558" t="str">
        <f t="shared" si="227"/>
        <v/>
      </c>
      <c r="AX469" s="557" t="str">
        <f t="shared" si="228"/>
        <v/>
      </c>
      <c r="AY469" s="557" t="str">
        <f t="shared" si="229"/>
        <v/>
      </c>
      <c r="AZ469" s="444"/>
      <c r="BA469" s="562" t="str">
        <f t="shared" si="203"/>
        <v/>
      </c>
      <c r="BB469" s="445"/>
      <c r="BC469" s="563" t="str">
        <f t="shared" si="232"/>
        <v/>
      </c>
      <c r="BD469" s="563" t="str">
        <f t="shared" si="232"/>
        <v/>
      </c>
      <c r="BE469" s="563" t="str">
        <f t="shared" si="232"/>
        <v/>
      </c>
      <c r="BF469" s="563" t="str">
        <f t="shared" si="232"/>
        <v/>
      </c>
      <c r="BG469" s="563" t="str">
        <f t="shared" si="232"/>
        <v/>
      </c>
      <c r="BH469" s="563" t="str">
        <f t="shared" si="232"/>
        <v/>
      </c>
      <c r="BI469" s="563" t="str">
        <f t="shared" si="232"/>
        <v/>
      </c>
      <c r="BJ469" s="563" t="str">
        <f t="shared" si="232"/>
        <v/>
      </c>
      <c r="BK469" s="563" t="str">
        <f t="shared" si="232"/>
        <v/>
      </c>
      <c r="BL469" s="563" t="str">
        <f t="shared" si="232"/>
        <v/>
      </c>
      <c r="BM469" s="563" t="str">
        <f t="shared" si="232"/>
        <v/>
      </c>
      <c r="BN469" s="563" t="str">
        <f t="shared" si="230"/>
        <v/>
      </c>
      <c r="BO469" s="563" t="str">
        <f t="shared" si="230"/>
        <v/>
      </c>
      <c r="BP469" s="563" t="str">
        <f t="shared" si="230"/>
        <v/>
      </c>
      <c r="BQ469" s="563" t="str">
        <f t="shared" si="223"/>
        <v/>
      </c>
      <c r="BR469" s="563" t="str">
        <f t="shared" si="223"/>
        <v/>
      </c>
      <c r="BS469" s="563" t="str">
        <f t="shared" si="223"/>
        <v/>
      </c>
      <c r="BT469" s="563" t="str">
        <f t="shared" si="223"/>
        <v/>
      </c>
      <c r="BU469" s="563" t="str">
        <f t="shared" si="224"/>
        <v/>
      </c>
      <c r="BV469" s="563" t="str">
        <f t="shared" si="224"/>
        <v/>
      </c>
      <c r="BW469" s="563" t="str">
        <f t="shared" si="224"/>
        <v/>
      </c>
      <c r="BX469" s="563" t="str">
        <f t="shared" si="224"/>
        <v/>
      </c>
      <c r="BY469" s="563" t="str">
        <f t="shared" si="225"/>
        <v/>
      </c>
      <c r="BZ469" s="563" t="str">
        <f t="shared" si="225"/>
        <v/>
      </c>
      <c r="CA469" s="563" t="str">
        <f t="shared" si="225"/>
        <v/>
      </c>
      <c r="CB469" s="563" t="str">
        <f t="shared" si="225"/>
        <v/>
      </c>
      <c r="CC469" s="563" t="str">
        <f t="shared" si="226"/>
        <v/>
      </c>
      <c r="CD469" s="563" t="str">
        <f t="shared" si="226"/>
        <v/>
      </c>
      <c r="CE469" s="563" t="str">
        <f t="shared" si="226"/>
        <v/>
      </c>
      <c r="CF469" s="563" t="str">
        <f t="shared" si="226"/>
        <v/>
      </c>
      <c r="CG469" s="563" t="str">
        <f t="shared" si="232"/>
        <v/>
      </c>
      <c r="CH469" s="445"/>
      <c r="CI469" s="563" t="str">
        <f t="shared" si="207"/>
        <v/>
      </c>
      <c r="CJ469" s="563" t="str">
        <f t="shared" si="231"/>
        <v/>
      </c>
      <c r="CK469" s="563" t="str">
        <f t="shared" si="231"/>
        <v/>
      </c>
      <c r="CL469" s="563" t="str">
        <f t="shared" si="231"/>
        <v xml:space="preserve">
</v>
      </c>
      <c r="CM469" s="563" t="str">
        <f t="shared" si="231"/>
        <v xml:space="preserve">
</v>
      </c>
      <c r="CN469" s="563" t="str">
        <f t="shared" si="231"/>
        <v xml:space="preserve">
</v>
      </c>
      <c r="CO469" s="445"/>
      <c r="CP469" s="445"/>
      <c r="CQ469" s="445"/>
      <c r="CR469" s="445"/>
      <c r="CS469" s="445"/>
      <c r="CT469" s="445"/>
      <c r="CU469" s="445"/>
      <c r="CV469" s="445"/>
      <c r="CW469" s="445"/>
      <c r="CX469" s="445"/>
      <c r="CY469" s="445"/>
      <c r="CZ469" s="445"/>
      <c r="DA469" s="445"/>
      <c r="DB469" s="445"/>
      <c r="DC469" s="445"/>
      <c r="DD469" s="445"/>
      <c r="DE469" s="445"/>
      <c r="DF469" s="445"/>
      <c r="DG469" s="445"/>
      <c r="DH469" s="445"/>
      <c r="DI469" s="445"/>
      <c r="DJ469" s="445"/>
      <c r="DK469" s="445"/>
      <c r="DL469" s="445"/>
      <c r="DM469" s="445"/>
      <c r="DN469" s="445"/>
      <c r="DO469" s="445"/>
      <c r="DP469" s="445"/>
      <c r="DQ469" s="445"/>
      <c r="DR469" s="445"/>
      <c r="DS469" s="445"/>
      <c r="DT469" s="445"/>
      <c r="DU469" s="445"/>
      <c r="DV469" s="445"/>
      <c r="DW469" s="445"/>
      <c r="DX469" s="445"/>
      <c r="DY469" s="445"/>
      <c r="DZ469" s="445"/>
      <c r="EA469" s="445"/>
      <c r="EB469" s="445"/>
      <c r="EC469" s="445"/>
      <c r="ED469" s="445"/>
      <c r="EE469" s="445"/>
      <c r="EF469" s="445"/>
      <c r="EG469" s="445"/>
      <c r="EH469" s="445"/>
      <c r="EI469" s="445"/>
      <c r="EJ469" s="445"/>
      <c r="EK469" s="445"/>
      <c r="EL469" s="445"/>
      <c r="EM469" s="445"/>
      <c r="EN469" s="445"/>
      <c r="EO469" s="445"/>
      <c r="EP469" s="445"/>
      <c r="EQ469" s="445"/>
      <c r="ER469" s="445"/>
      <c r="ES469" s="445"/>
      <c r="ET469" s="445"/>
      <c r="EU469" s="445"/>
      <c r="EV469" s="445"/>
      <c r="EW469" s="445"/>
      <c r="EX469" s="445"/>
      <c r="EY469" s="445"/>
      <c r="EZ469" s="445"/>
      <c r="FA469" s="445"/>
      <c r="FB469" s="445"/>
    </row>
    <row r="470" spans="1:158" s="434" customFormat="1" ht="55.2" hidden="1" customHeight="1">
      <c r="A470" s="659"/>
      <c r="B470" s="520"/>
      <c r="C470" s="520"/>
      <c r="D470" s="519"/>
      <c r="E470" s="520"/>
      <c r="F470" s="520"/>
      <c r="G470" s="520"/>
      <c r="H470" s="520"/>
      <c r="I470" s="520"/>
      <c r="J470" s="520"/>
      <c r="K470" s="520"/>
      <c r="L470" s="520"/>
      <c r="M470" s="520"/>
      <c r="N470" s="520"/>
      <c r="O470" s="520"/>
      <c r="P470" s="520"/>
      <c r="Q470" s="520"/>
      <c r="R470" s="520"/>
      <c r="S470" s="520"/>
      <c r="T470" s="520"/>
      <c r="U470" s="520"/>
      <c r="V470" s="520"/>
      <c r="W470" s="520"/>
      <c r="X470" s="520"/>
      <c r="Y470" s="520"/>
      <c r="Z470" s="520"/>
      <c r="AA470" s="520"/>
      <c r="AB470" s="520"/>
      <c r="AC470" s="520"/>
      <c r="AD470" s="432"/>
      <c r="AE470" s="431"/>
      <c r="AF470" s="433"/>
      <c r="AG470" s="557" t="str">
        <f t="shared" si="210"/>
        <v/>
      </c>
      <c r="AH470" s="558" t="str">
        <f t="shared" si="211"/>
        <v/>
      </c>
      <c r="AI470" s="558" t="str">
        <f t="shared" si="212"/>
        <v/>
      </c>
      <c r="AJ470" s="558" t="str">
        <f t="shared" si="213"/>
        <v/>
      </c>
      <c r="AK470" s="558" t="str">
        <f t="shared" si="214"/>
        <v/>
      </c>
      <c r="AL470" s="558" t="str">
        <f t="shared" si="215"/>
        <v/>
      </c>
      <c r="AM470" s="558" t="str">
        <f t="shared" si="216"/>
        <v/>
      </c>
      <c r="AN470" s="558" t="str">
        <f t="shared" si="217"/>
        <v/>
      </c>
      <c r="AO470" s="557" t="str">
        <f t="shared" si="218"/>
        <v/>
      </c>
      <c r="AP470" s="557" t="str">
        <f t="shared" si="219"/>
        <v/>
      </c>
      <c r="AQ470" s="445"/>
      <c r="AR470" s="559" t="str">
        <f t="shared" si="220"/>
        <v/>
      </c>
      <c r="AS470" s="560" t="str">
        <f t="shared" si="206"/>
        <v/>
      </c>
      <c r="AT470" s="561" t="str">
        <f t="shared" si="221"/>
        <v/>
      </c>
      <c r="AU470" s="561" t="str">
        <f t="shared" si="222"/>
        <v/>
      </c>
      <c r="AV470" s="444"/>
      <c r="AW470" s="558" t="str">
        <f t="shared" si="227"/>
        <v/>
      </c>
      <c r="AX470" s="557" t="str">
        <f t="shared" si="228"/>
        <v/>
      </c>
      <c r="AY470" s="557" t="str">
        <f t="shared" si="229"/>
        <v/>
      </c>
      <c r="AZ470" s="444"/>
      <c r="BA470" s="562" t="str">
        <f t="shared" si="203"/>
        <v/>
      </c>
      <c r="BB470" s="445"/>
      <c r="BC470" s="563" t="str">
        <f t="shared" si="232"/>
        <v/>
      </c>
      <c r="BD470" s="563" t="str">
        <f t="shared" si="232"/>
        <v/>
      </c>
      <c r="BE470" s="563" t="str">
        <f t="shared" si="232"/>
        <v/>
      </c>
      <c r="BF470" s="563" t="str">
        <f t="shared" si="232"/>
        <v/>
      </c>
      <c r="BG470" s="563" t="str">
        <f t="shared" si="232"/>
        <v/>
      </c>
      <c r="BH470" s="563" t="str">
        <f t="shared" si="232"/>
        <v/>
      </c>
      <c r="BI470" s="563" t="str">
        <f t="shared" si="232"/>
        <v/>
      </c>
      <c r="BJ470" s="563" t="str">
        <f t="shared" si="232"/>
        <v/>
      </c>
      <c r="BK470" s="563" t="str">
        <f t="shared" si="232"/>
        <v/>
      </c>
      <c r="BL470" s="563" t="str">
        <f t="shared" si="232"/>
        <v/>
      </c>
      <c r="BM470" s="563" t="str">
        <f t="shared" si="232"/>
        <v/>
      </c>
      <c r="BN470" s="563" t="str">
        <f t="shared" si="230"/>
        <v/>
      </c>
      <c r="BO470" s="563" t="str">
        <f t="shared" si="230"/>
        <v/>
      </c>
      <c r="BP470" s="563" t="str">
        <f t="shared" si="230"/>
        <v/>
      </c>
      <c r="BQ470" s="563" t="str">
        <f t="shared" si="223"/>
        <v/>
      </c>
      <c r="BR470" s="563" t="str">
        <f t="shared" si="223"/>
        <v/>
      </c>
      <c r="BS470" s="563" t="str">
        <f t="shared" si="223"/>
        <v/>
      </c>
      <c r="BT470" s="563" t="str">
        <f t="shared" si="223"/>
        <v/>
      </c>
      <c r="BU470" s="563" t="str">
        <f t="shared" si="224"/>
        <v/>
      </c>
      <c r="BV470" s="563" t="str">
        <f t="shared" si="224"/>
        <v/>
      </c>
      <c r="BW470" s="563" t="str">
        <f t="shared" si="224"/>
        <v/>
      </c>
      <c r="BX470" s="563" t="str">
        <f t="shared" si="224"/>
        <v/>
      </c>
      <c r="BY470" s="563" t="str">
        <f t="shared" si="225"/>
        <v/>
      </c>
      <c r="BZ470" s="563" t="str">
        <f t="shared" si="225"/>
        <v/>
      </c>
      <c r="CA470" s="563" t="str">
        <f t="shared" si="225"/>
        <v/>
      </c>
      <c r="CB470" s="563" t="str">
        <f t="shared" si="225"/>
        <v/>
      </c>
      <c r="CC470" s="563" t="str">
        <f t="shared" si="226"/>
        <v/>
      </c>
      <c r="CD470" s="563" t="str">
        <f t="shared" si="226"/>
        <v/>
      </c>
      <c r="CE470" s="563" t="str">
        <f t="shared" si="226"/>
        <v/>
      </c>
      <c r="CF470" s="563" t="str">
        <f t="shared" si="226"/>
        <v/>
      </c>
      <c r="CG470" s="563" t="str">
        <f t="shared" si="232"/>
        <v/>
      </c>
      <c r="CH470" s="445"/>
      <c r="CI470" s="563" t="str">
        <f t="shared" si="207"/>
        <v/>
      </c>
      <c r="CJ470" s="563" t="str">
        <f t="shared" si="231"/>
        <v/>
      </c>
      <c r="CK470" s="563" t="str">
        <f t="shared" si="231"/>
        <v/>
      </c>
      <c r="CL470" s="563" t="str">
        <f t="shared" si="231"/>
        <v xml:space="preserve">
</v>
      </c>
      <c r="CM470" s="563" t="str">
        <f t="shared" si="231"/>
        <v xml:space="preserve">
</v>
      </c>
      <c r="CN470" s="563" t="str">
        <f t="shared" si="231"/>
        <v xml:space="preserve">
</v>
      </c>
      <c r="CO470" s="445"/>
      <c r="CP470" s="445"/>
      <c r="CQ470" s="445"/>
      <c r="CR470" s="445"/>
      <c r="CS470" s="445"/>
      <c r="CT470" s="445"/>
      <c r="CU470" s="445"/>
      <c r="CV470" s="445"/>
      <c r="CW470" s="445"/>
      <c r="CX470" s="445"/>
      <c r="CY470" s="445"/>
      <c r="CZ470" s="445"/>
      <c r="DA470" s="445"/>
      <c r="DB470" s="445"/>
      <c r="DC470" s="445"/>
      <c r="DD470" s="445"/>
      <c r="DE470" s="445"/>
      <c r="DF470" s="445"/>
      <c r="DG470" s="445"/>
      <c r="DH470" s="445"/>
      <c r="DI470" s="445"/>
      <c r="DJ470" s="445"/>
      <c r="DK470" s="445"/>
      <c r="DL470" s="445"/>
      <c r="DM470" s="445"/>
      <c r="DN470" s="445"/>
      <c r="DO470" s="445"/>
      <c r="DP470" s="445"/>
      <c r="DQ470" s="445"/>
      <c r="DR470" s="445"/>
      <c r="DS470" s="445"/>
      <c r="DT470" s="445"/>
      <c r="DU470" s="445"/>
      <c r="DV470" s="445"/>
      <c r="DW470" s="445"/>
      <c r="DX470" s="445"/>
      <c r="DY470" s="445"/>
      <c r="DZ470" s="445"/>
      <c r="EA470" s="445"/>
      <c r="EB470" s="445"/>
      <c r="EC470" s="445"/>
      <c r="ED470" s="445"/>
      <c r="EE470" s="445"/>
      <c r="EF470" s="445"/>
      <c r="EG470" s="445"/>
      <c r="EH470" s="445"/>
      <c r="EI470" s="445"/>
      <c r="EJ470" s="445"/>
      <c r="EK470" s="445"/>
      <c r="EL470" s="445"/>
      <c r="EM470" s="445"/>
      <c r="EN470" s="445"/>
      <c r="EO470" s="445"/>
      <c r="EP470" s="445"/>
      <c r="EQ470" s="445"/>
      <c r="ER470" s="445"/>
      <c r="ES470" s="445"/>
      <c r="ET470" s="445"/>
      <c r="EU470" s="445"/>
      <c r="EV470" s="445"/>
      <c r="EW470" s="445"/>
      <c r="EX470" s="445"/>
      <c r="EY470" s="445"/>
      <c r="EZ470" s="445"/>
      <c r="FA470" s="445"/>
      <c r="FB470" s="445"/>
    </row>
    <row r="471" spans="1:158" s="463" customFormat="1" ht="55.2" hidden="1" customHeight="1">
      <c r="A471" s="659"/>
      <c r="B471" s="520"/>
      <c r="C471" s="520"/>
      <c r="D471" s="519"/>
      <c r="E471" s="520"/>
      <c r="F471" s="520"/>
      <c r="G471" s="520"/>
      <c r="H471" s="520"/>
      <c r="I471" s="520"/>
      <c r="J471" s="520"/>
      <c r="K471" s="520"/>
      <c r="L471" s="520"/>
      <c r="M471" s="520"/>
      <c r="N471" s="520"/>
      <c r="O471" s="520"/>
      <c r="P471" s="520"/>
      <c r="Q471" s="520"/>
      <c r="R471" s="520"/>
      <c r="S471" s="520"/>
      <c r="T471" s="520"/>
      <c r="U471" s="520"/>
      <c r="V471" s="520"/>
      <c r="W471" s="520"/>
      <c r="X471" s="520"/>
      <c r="Y471" s="520"/>
      <c r="Z471" s="520"/>
      <c r="AA471" s="520"/>
      <c r="AB471" s="520"/>
      <c r="AC471" s="520"/>
      <c r="AD471" s="432"/>
      <c r="AE471" s="431"/>
      <c r="AF471" s="433"/>
      <c r="AG471" s="557" t="str">
        <f t="shared" si="210"/>
        <v/>
      </c>
      <c r="AH471" s="558" t="str">
        <f t="shared" si="211"/>
        <v/>
      </c>
      <c r="AI471" s="558" t="str">
        <f t="shared" si="212"/>
        <v/>
      </c>
      <c r="AJ471" s="558" t="str">
        <f t="shared" si="213"/>
        <v/>
      </c>
      <c r="AK471" s="558" t="str">
        <f t="shared" si="214"/>
        <v/>
      </c>
      <c r="AL471" s="558" t="str">
        <f t="shared" si="215"/>
        <v/>
      </c>
      <c r="AM471" s="558" t="str">
        <f t="shared" si="216"/>
        <v/>
      </c>
      <c r="AN471" s="558" t="str">
        <f t="shared" si="217"/>
        <v/>
      </c>
      <c r="AO471" s="557" t="str">
        <f t="shared" si="218"/>
        <v/>
      </c>
      <c r="AP471" s="557" t="str">
        <f t="shared" si="219"/>
        <v/>
      </c>
      <c r="AQ471" s="445"/>
      <c r="AR471" s="559" t="str">
        <f t="shared" si="220"/>
        <v/>
      </c>
      <c r="AS471" s="560" t="str">
        <f t="shared" si="206"/>
        <v/>
      </c>
      <c r="AT471" s="561" t="str">
        <f t="shared" si="221"/>
        <v/>
      </c>
      <c r="AU471" s="561" t="str">
        <f t="shared" si="222"/>
        <v/>
      </c>
      <c r="AV471" s="444"/>
      <c r="AW471" s="558" t="str">
        <f t="shared" si="227"/>
        <v/>
      </c>
      <c r="AX471" s="557" t="str">
        <f t="shared" si="228"/>
        <v/>
      </c>
      <c r="AY471" s="557" t="str">
        <f t="shared" si="229"/>
        <v/>
      </c>
      <c r="AZ471" s="444"/>
      <c r="BA471" s="562" t="str">
        <f t="shared" ref="BA471:BA505" si="233">IF(K471="","",J471&amp;"-"&amp;K471)</f>
        <v/>
      </c>
      <c r="BB471" s="445"/>
      <c r="BC471" s="563" t="str">
        <f t="shared" si="232"/>
        <v/>
      </c>
      <c r="BD471" s="563" t="str">
        <f t="shared" si="232"/>
        <v/>
      </c>
      <c r="BE471" s="563" t="str">
        <f t="shared" si="232"/>
        <v/>
      </c>
      <c r="BF471" s="563" t="str">
        <f t="shared" si="232"/>
        <v/>
      </c>
      <c r="BG471" s="563" t="str">
        <f t="shared" si="232"/>
        <v/>
      </c>
      <c r="BH471" s="563" t="str">
        <f t="shared" si="232"/>
        <v/>
      </c>
      <c r="BI471" s="563" t="str">
        <f t="shared" si="232"/>
        <v/>
      </c>
      <c r="BJ471" s="563" t="str">
        <f t="shared" si="232"/>
        <v/>
      </c>
      <c r="BK471" s="563" t="str">
        <f t="shared" si="232"/>
        <v/>
      </c>
      <c r="BL471" s="563" t="str">
        <f t="shared" si="232"/>
        <v/>
      </c>
      <c r="BM471" s="563" t="str">
        <f t="shared" si="232"/>
        <v/>
      </c>
      <c r="BN471" s="563" t="str">
        <f t="shared" si="230"/>
        <v/>
      </c>
      <c r="BO471" s="563" t="str">
        <f t="shared" si="230"/>
        <v/>
      </c>
      <c r="BP471" s="563" t="str">
        <f t="shared" si="230"/>
        <v/>
      </c>
      <c r="BQ471" s="563" t="str">
        <f t="shared" si="223"/>
        <v/>
      </c>
      <c r="BR471" s="563" t="str">
        <f t="shared" si="223"/>
        <v/>
      </c>
      <c r="BS471" s="563" t="str">
        <f t="shared" si="223"/>
        <v/>
      </c>
      <c r="BT471" s="563" t="str">
        <f t="shared" si="223"/>
        <v/>
      </c>
      <c r="BU471" s="563" t="str">
        <f t="shared" si="224"/>
        <v/>
      </c>
      <c r="BV471" s="563" t="str">
        <f t="shared" si="224"/>
        <v/>
      </c>
      <c r="BW471" s="563" t="str">
        <f t="shared" si="224"/>
        <v/>
      </c>
      <c r="BX471" s="563" t="str">
        <f t="shared" si="224"/>
        <v/>
      </c>
      <c r="BY471" s="563" t="str">
        <f t="shared" si="225"/>
        <v/>
      </c>
      <c r="BZ471" s="563" t="str">
        <f t="shared" si="225"/>
        <v/>
      </c>
      <c r="CA471" s="563" t="str">
        <f t="shared" si="225"/>
        <v/>
      </c>
      <c r="CB471" s="563" t="str">
        <f t="shared" si="225"/>
        <v/>
      </c>
      <c r="CC471" s="563" t="str">
        <f t="shared" si="226"/>
        <v/>
      </c>
      <c r="CD471" s="563" t="str">
        <f t="shared" si="226"/>
        <v/>
      </c>
      <c r="CE471" s="563" t="str">
        <f t="shared" si="226"/>
        <v/>
      </c>
      <c r="CF471" s="563" t="str">
        <f t="shared" si="226"/>
        <v/>
      </c>
      <c r="CG471" s="563" t="str">
        <f t="shared" si="232"/>
        <v/>
      </c>
      <c r="CH471" s="445"/>
      <c r="CI471" s="563" t="str">
        <f t="shared" si="207"/>
        <v/>
      </c>
      <c r="CJ471" s="563" t="str">
        <f t="shared" si="231"/>
        <v/>
      </c>
      <c r="CK471" s="563" t="str">
        <f t="shared" si="231"/>
        <v/>
      </c>
      <c r="CL471" s="563" t="str">
        <f t="shared" si="231"/>
        <v xml:space="preserve">
</v>
      </c>
      <c r="CM471" s="563" t="str">
        <f t="shared" si="231"/>
        <v xml:space="preserve">
</v>
      </c>
      <c r="CN471" s="563" t="str">
        <f t="shared" si="231"/>
        <v xml:space="preserve">
</v>
      </c>
      <c r="CO471" s="444"/>
      <c r="CP471" s="444"/>
      <c r="CQ471" s="444"/>
      <c r="CR471" s="444"/>
      <c r="CS471" s="444"/>
      <c r="CT471" s="444"/>
      <c r="CU471" s="444"/>
      <c r="CV471" s="444"/>
      <c r="CW471" s="444"/>
      <c r="CX471" s="444"/>
      <c r="CY471" s="444"/>
      <c r="CZ471" s="444"/>
      <c r="DA471" s="444"/>
      <c r="DB471" s="444"/>
      <c r="DC471" s="444"/>
      <c r="DD471" s="444"/>
      <c r="DE471" s="444"/>
      <c r="DF471" s="444"/>
      <c r="DG471" s="444"/>
      <c r="DH471" s="444"/>
      <c r="DI471" s="444"/>
      <c r="DJ471" s="444"/>
      <c r="DK471" s="444"/>
      <c r="DL471" s="444"/>
      <c r="DM471" s="444"/>
      <c r="DN471" s="444"/>
      <c r="DO471" s="444"/>
      <c r="DP471" s="444"/>
      <c r="DQ471" s="444"/>
      <c r="DR471" s="444"/>
      <c r="DS471" s="444"/>
      <c r="DT471" s="444"/>
      <c r="DU471" s="444"/>
      <c r="DV471" s="444"/>
      <c r="DW471" s="444"/>
      <c r="DX471" s="444"/>
      <c r="DY471" s="444"/>
      <c r="DZ471" s="444"/>
      <c r="EA471" s="444"/>
      <c r="EB471" s="444"/>
      <c r="EC471" s="444"/>
      <c r="ED471" s="444"/>
      <c r="EE471" s="444"/>
      <c r="EF471" s="444"/>
      <c r="EG471" s="444"/>
      <c r="EH471" s="444"/>
      <c r="EI471" s="444"/>
      <c r="EJ471" s="444"/>
      <c r="EK471" s="444"/>
      <c r="EL471" s="444"/>
      <c r="EM471" s="444"/>
      <c r="EN471" s="444"/>
      <c r="EO471" s="444"/>
      <c r="EP471" s="444"/>
      <c r="EQ471" s="444"/>
      <c r="ER471" s="444"/>
      <c r="ES471" s="444"/>
      <c r="ET471" s="444"/>
      <c r="EU471" s="444"/>
      <c r="EV471" s="444"/>
      <c r="EW471" s="444"/>
      <c r="EX471" s="444"/>
      <c r="EY471" s="444"/>
      <c r="EZ471" s="444"/>
      <c r="FA471" s="444"/>
      <c r="FB471" s="444"/>
    </row>
    <row r="472" spans="1:158" s="463" customFormat="1" ht="55.2" hidden="1" customHeight="1">
      <c r="A472" s="659"/>
      <c r="B472" s="520"/>
      <c r="C472" s="520"/>
      <c r="D472" s="519"/>
      <c r="E472" s="520"/>
      <c r="F472" s="520"/>
      <c r="G472" s="520"/>
      <c r="H472" s="520"/>
      <c r="I472" s="520"/>
      <c r="J472" s="520"/>
      <c r="K472" s="520"/>
      <c r="L472" s="520"/>
      <c r="M472" s="520"/>
      <c r="N472" s="520"/>
      <c r="O472" s="520"/>
      <c r="P472" s="520"/>
      <c r="Q472" s="520"/>
      <c r="R472" s="520"/>
      <c r="S472" s="520"/>
      <c r="T472" s="520"/>
      <c r="U472" s="520"/>
      <c r="V472" s="520"/>
      <c r="W472" s="520"/>
      <c r="X472" s="520"/>
      <c r="Y472" s="520"/>
      <c r="Z472" s="520"/>
      <c r="AA472" s="520"/>
      <c r="AB472" s="520"/>
      <c r="AC472" s="520"/>
      <c r="AD472" s="432"/>
      <c r="AE472" s="431"/>
      <c r="AF472" s="433"/>
      <c r="AG472" s="557" t="str">
        <f t="shared" si="210"/>
        <v/>
      </c>
      <c r="AH472" s="558" t="str">
        <f t="shared" si="211"/>
        <v/>
      </c>
      <c r="AI472" s="558" t="str">
        <f t="shared" si="212"/>
        <v/>
      </c>
      <c r="AJ472" s="558" t="str">
        <f t="shared" si="213"/>
        <v/>
      </c>
      <c r="AK472" s="558" t="str">
        <f t="shared" si="214"/>
        <v/>
      </c>
      <c r="AL472" s="558" t="str">
        <f t="shared" si="215"/>
        <v/>
      </c>
      <c r="AM472" s="558" t="str">
        <f t="shared" si="216"/>
        <v/>
      </c>
      <c r="AN472" s="558" t="str">
        <f t="shared" si="217"/>
        <v/>
      </c>
      <c r="AO472" s="557" t="str">
        <f t="shared" si="218"/>
        <v/>
      </c>
      <c r="AP472" s="557" t="str">
        <f t="shared" si="219"/>
        <v/>
      </c>
      <c r="AQ472" s="445"/>
      <c r="AR472" s="559" t="str">
        <f t="shared" si="220"/>
        <v/>
      </c>
      <c r="AS472" s="560" t="str">
        <f t="shared" si="206"/>
        <v/>
      </c>
      <c r="AT472" s="561" t="str">
        <f t="shared" si="221"/>
        <v/>
      </c>
      <c r="AU472" s="561" t="str">
        <f t="shared" si="222"/>
        <v/>
      </c>
      <c r="AV472" s="444"/>
      <c r="AW472" s="558" t="str">
        <f t="shared" si="227"/>
        <v/>
      </c>
      <c r="AX472" s="557" t="str">
        <f t="shared" si="228"/>
        <v/>
      </c>
      <c r="AY472" s="557" t="str">
        <f t="shared" si="229"/>
        <v/>
      </c>
      <c r="AZ472" s="444"/>
      <c r="BA472" s="562" t="str">
        <f t="shared" si="233"/>
        <v/>
      </c>
      <c r="BB472" s="445"/>
      <c r="BC472" s="563" t="str">
        <f t="shared" si="232"/>
        <v/>
      </c>
      <c r="BD472" s="563" t="str">
        <f t="shared" si="232"/>
        <v/>
      </c>
      <c r="BE472" s="563" t="str">
        <f t="shared" si="232"/>
        <v/>
      </c>
      <c r="BF472" s="563" t="str">
        <f t="shared" si="232"/>
        <v/>
      </c>
      <c r="BG472" s="563" t="str">
        <f t="shared" si="232"/>
        <v/>
      </c>
      <c r="BH472" s="563" t="str">
        <f t="shared" si="232"/>
        <v/>
      </c>
      <c r="BI472" s="563" t="str">
        <f t="shared" si="232"/>
        <v/>
      </c>
      <c r="BJ472" s="563" t="str">
        <f t="shared" si="232"/>
        <v/>
      </c>
      <c r="BK472" s="563" t="str">
        <f t="shared" si="232"/>
        <v/>
      </c>
      <c r="BL472" s="563" t="str">
        <f t="shared" si="232"/>
        <v/>
      </c>
      <c r="BM472" s="563" t="str">
        <f t="shared" si="232"/>
        <v/>
      </c>
      <c r="BN472" s="563" t="str">
        <f t="shared" si="230"/>
        <v/>
      </c>
      <c r="BO472" s="563" t="str">
        <f t="shared" si="230"/>
        <v/>
      </c>
      <c r="BP472" s="563" t="str">
        <f t="shared" si="230"/>
        <v/>
      </c>
      <c r="BQ472" s="563" t="str">
        <f t="shared" si="223"/>
        <v/>
      </c>
      <c r="BR472" s="563" t="str">
        <f t="shared" si="223"/>
        <v/>
      </c>
      <c r="BS472" s="563" t="str">
        <f t="shared" si="223"/>
        <v/>
      </c>
      <c r="BT472" s="563" t="str">
        <f t="shared" si="223"/>
        <v/>
      </c>
      <c r="BU472" s="563" t="str">
        <f t="shared" si="224"/>
        <v/>
      </c>
      <c r="BV472" s="563" t="str">
        <f t="shared" si="224"/>
        <v/>
      </c>
      <c r="BW472" s="563" t="str">
        <f t="shared" si="224"/>
        <v/>
      </c>
      <c r="BX472" s="563" t="str">
        <f t="shared" si="224"/>
        <v/>
      </c>
      <c r="BY472" s="563" t="str">
        <f t="shared" si="225"/>
        <v/>
      </c>
      <c r="BZ472" s="563" t="str">
        <f t="shared" si="225"/>
        <v/>
      </c>
      <c r="CA472" s="563" t="str">
        <f t="shared" si="225"/>
        <v/>
      </c>
      <c r="CB472" s="563" t="str">
        <f t="shared" si="225"/>
        <v/>
      </c>
      <c r="CC472" s="563" t="str">
        <f t="shared" si="226"/>
        <v/>
      </c>
      <c r="CD472" s="563" t="str">
        <f t="shared" si="226"/>
        <v/>
      </c>
      <c r="CE472" s="563" t="str">
        <f t="shared" si="226"/>
        <v/>
      </c>
      <c r="CF472" s="563" t="str">
        <f t="shared" si="226"/>
        <v/>
      </c>
      <c r="CG472" s="563" t="str">
        <f t="shared" si="232"/>
        <v/>
      </c>
      <c r="CH472" s="445"/>
      <c r="CI472" s="563" t="str">
        <f t="shared" si="207"/>
        <v/>
      </c>
      <c r="CJ472" s="563" t="str">
        <f t="shared" si="231"/>
        <v/>
      </c>
      <c r="CK472" s="563" t="str">
        <f t="shared" si="231"/>
        <v/>
      </c>
      <c r="CL472" s="563" t="str">
        <f t="shared" si="231"/>
        <v xml:space="preserve">
</v>
      </c>
      <c r="CM472" s="563" t="str">
        <f t="shared" si="231"/>
        <v xml:space="preserve">
</v>
      </c>
      <c r="CN472" s="563" t="str">
        <f t="shared" si="231"/>
        <v xml:space="preserve">
</v>
      </c>
      <c r="CO472" s="444"/>
      <c r="CP472" s="444"/>
      <c r="CQ472" s="444"/>
      <c r="CR472" s="444"/>
      <c r="CS472" s="444"/>
      <c r="CT472" s="444"/>
      <c r="CU472" s="444"/>
      <c r="CV472" s="444"/>
      <c r="CW472" s="444"/>
      <c r="CX472" s="444"/>
      <c r="CY472" s="444"/>
      <c r="CZ472" s="444"/>
      <c r="DA472" s="444"/>
      <c r="DB472" s="444"/>
      <c r="DC472" s="444"/>
      <c r="DD472" s="444"/>
      <c r="DE472" s="444"/>
      <c r="DF472" s="444"/>
      <c r="DG472" s="444"/>
      <c r="DH472" s="444"/>
      <c r="DI472" s="444"/>
      <c r="DJ472" s="444"/>
      <c r="DK472" s="444"/>
      <c r="DL472" s="444"/>
      <c r="DM472" s="444"/>
      <c r="DN472" s="444"/>
      <c r="DO472" s="444"/>
      <c r="DP472" s="444"/>
      <c r="DQ472" s="444"/>
      <c r="DR472" s="444"/>
      <c r="DS472" s="444"/>
      <c r="DT472" s="444"/>
      <c r="DU472" s="444"/>
      <c r="DV472" s="444"/>
      <c r="DW472" s="444"/>
      <c r="DX472" s="444"/>
      <c r="DY472" s="444"/>
      <c r="DZ472" s="444"/>
      <c r="EA472" s="444"/>
      <c r="EB472" s="444"/>
      <c r="EC472" s="444"/>
      <c r="ED472" s="444"/>
      <c r="EE472" s="444"/>
      <c r="EF472" s="444"/>
      <c r="EG472" s="444"/>
      <c r="EH472" s="444"/>
      <c r="EI472" s="444"/>
      <c r="EJ472" s="444"/>
      <c r="EK472" s="444"/>
      <c r="EL472" s="444"/>
      <c r="EM472" s="444"/>
      <c r="EN472" s="444"/>
      <c r="EO472" s="444"/>
      <c r="EP472" s="444"/>
      <c r="EQ472" s="444"/>
      <c r="ER472" s="444"/>
      <c r="ES472" s="444"/>
      <c r="ET472" s="444"/>
      <c r="EU472" s="444"/>
      <c r="EV472" s="444"/>
      <c r="EW472" s="444"/>
      <c r="EX472" s="444"/>
      <c r="EY472" s="444"/>
      <c r="EZ472" s="444"/>
      <c r="FA472" s="444"/>
      <c r="FB472" s="444"/>
    </row>
    <row r="473" spans="1:158" s="434" customFormat="1" ht="55.2" hidden="1" customHeight="1">
      <c r="A473" s="659"/>
      <c r="B473" s="520"/>
      <c r="C473" s="520"/>
      <c r="D473" s="519"/>
      <c r="E473" s="520"/>
      <c r="F473" s="520"/>
      <c r="G473" s="520"/>
      <c r="H473" s="520"/>
      <c r="I473" s="520"/>
      <c r="J473" s="520"/>
      <c r="K473" s="520"/>
      <c r="L473" s="520"/>
      <c r="M473" s="520"/>
      <c r="N473" s="520"/>
      <c r="O473" s="520"/>
      <c r="P473" s="520"/>
      <c r="Q473" s="520"/>
      <c r="R473" s="520"/>
      <c r="S473" s="520"/>
      <c r="T473" s="520"/>
      <c r="U473" s="520"/>
      <c r="V473" s="520"/>
      <c r="W473" s="520"/>
      <c r="X473" s="520"/>
      <c r="Y473" s="520"/>
      <c r="Z473" s="520"/>
      <c r="AA473" s="520"/>
      <c r="AB473" s="520"/>
      <c r="AC473" s="520"/>
      <c r="AD473" s="432"/>
      <c r="AE473" s="431"/>
      <c r="AF473" s="433"/>
      <c r="AG473" s="557" t="str">
        <f t="shared" si="210"/>
        <v/>
      </c>
      <c r="AH473" s="558" t="str">
        <f t="shared" si="211"/>
        <v/>
      </c>
      <c r="AI473" s="558" t="str">
        <f t="shared" si="212"/>
        <v/>
      </c>
      <c r="AJ473" s="558" t="str">
        <f t="shared" si="213"/>
        <v/>
      </c>
      <c r="AK473" s="558" t="str">
        <f t="shared" si="214"/>
        <v/>
      </c>
      <c r="AL473" s="558" t="str">
        <f t="shared" si="215"/>
        <v/>
      </c>
      <c r="AM473" s="558" t="str">
        <f t="shared" si="216"/>
        <v/>
      </c>
      <c r="AN473" s="558" t="str">
        <f t="shared" si="217"/>
        <v/>
      </c>
      <c r="AO473" s="557" t="str">
        <f t="shared" si="218"/>
        <v/>
      </c>
      <c r="AP473" s="557" t="str">
        <f t="shared" si="219"/>
        <v/>
      </c>
      <c r="AQ473" s="445"/>
      <c r="AR473" s="559" t="str">
        <f t="shared" si="220"/>
        <v/>
      </c>
      <c r="AS473" s="560" t="str">
        <f t="shared" si="206"/>
        <v/>
      </c>
      <c r="AT473" s="561" t="str">
        <f t="shared" si="221"/>
        <v/>
      </c>
      <c r="AU473" s="561" t="str">
        <f t="shared" si="222"/>
        <v/>
      </c>
      <c r="AV473" s="444"/>
      <c r="AW473" s="558" t="str">
        <f t="shared" si="227"/>
        <v/>
      </c>
      <c r="AX473" s="557" t="str">
        <f t="shared" si="228"/>
        <v/>
      </c>
      <c r="AY473" s="557" t="str">
        <f t="shared" si="229"/>
        <v/>
      </c>
      <c r="AZ473" s="444"/>
      <c r="BA473" s="562" t="str">
        <f t="shared" si="233"/>
        <v/>
      </c>
      <c r="BB473" s="445"/>
      <c r="BC473" s="563" t="str">
        <f t="shared" si="232"/>
        <v/>
      </c>
      <c r="BD473" s="563" t="str">
        <f t="shared" si="232"/>
        <v/>
      </c>
      <c r="BE473" s="563" t="str">
        <f t="shared" si="232"/>
        <v/>
      </c>
      <c r="BF473" s="563" t="str">
        <f t="shared" si="232"/>
        <v/>
      </c>
      <c r="BG473" s="563" t="str">
        <f t="shared" si="232"/>
        <v/>
      </c>
      <c r="BH473" s="563" t="str">
        <f t="shared" si="232"/>
        <v/>
      </c>
      <c r="BI473" s="563" t="str">
        <f t="shared" si="232"/>
        <v/>
      </c>
      <c r="BJ473" s="563" t="str">
        <f t="shared" si="232"/>
        <v/>
      </c>
      <c r="BK473" s="563" t="str">
        <f t="shared" si="232"/>
        <v/>
      </c>
      <c r="BL473" s="563" t="str">
        <f t="shared" si="232"/>
        <v/>
      </c>
      <c r="BM473" s="563" t="str">
        <f t="shared" si="232"/>
        <v/>
      </c>
      <c r="BN473" s="563" t="str">
        <f t="shared" si="230"/>
        <v/>
      </c>
      <c r="BO473" s="563" t="str">
        <f t="shared" si="230"/>
        <v/>
      </c>
      <c r="BP473" s="563" t="str">
        <f t="shared" si="230"/>
        <v/>
      </c>
      <c r="BQ473" s="563" t="str">
        <f t="shared" si="223"/>
        <v/>
      </c>
      <c r="BR473" s="563" t="str">
        <f t="shared" si="223"/>
        <v/>
      </c>
      <c r="BS473" s="563" t="str">
        <f t="shared" si="223"/>
        <v/>
      </c>
      <c r="BT473" s="563" t="str">
        <f t="shared" si="223"/>
        <v/>
      </c>
      <c r="BU473" s="563" t="str">
        <f t="shared" si="224"/>
        <v/>
      </c>
      <c r="BV473" s="563" t="str">
        <f t="shared" si="224"/>
        <v/>
      </c>
      <c r="BW473" s="563" t="str">
        <f t="shared" si="224"/>
        <v/>
      </c>
      <c r="BX473" s="563" t="str">
        <f t="shared" si="224"/>
        <v/>
      </c>
      <c r="BY473" s="563" t="str">
        <f t="shared" si="225"/>
        <v/>
      </c>
      <c r="BZ473" s="563" t="str">
        <f t="shared" si="225"/>
        <v/>
      </c>
      <c r="CA473" s="563" t="str">
        <f t="shared" si="225"/>
        <v/>
      </c>
      <c r="CB473" s="563" t="str">
        <f t="shared" si="225"/>
        <v/>
      </c>
      <c r="CC473" s="563" t="str">
        <f t="shared" si="226"/>
        <v/>
      </c>
      <c r="CD473" s="563" t="str">
        <f t="shared" si="226"/>
        <v/>
      </c>
      <c r="CE473" s="563" t="str">
        <f t="shared" si="226"/>
        <v/>
      </c>
      <c r="CF473" s="563" t="str">
        <f t="shared" si="226"/>
        <v/>
      </c>
      <c r="CG473" s="563" t="str">
        <f t="shared" si="232"/>
        <v/>
      </c>
      <c r="CH473" s="445"/>
      <c r="CI473" s="563" t="str">
        <f t="shared" si="207"/>
        <v/>
      </c>
      <c r="CJ473" s="563" t="str">
        <f t="shared" si="231"/>
        <v/>
      </c>
      <c r="CK473" s="563" t="str">
        <f t="shared" si="231"/>
        <v/>
      </c>
      <c r="CL473" s="563" t="str">
        <f t="shared" si="231"/>
        <v xml:space="preserve">
</v>
      </c>
      <c r="CM473" s="563" t="str">
        <f t="shared" si="231"/>
        <v xml:space="preserve">
</v>
      </c>
      <c r="CN473" s="563" t="str">
        <f t="shared" si="231"/>
        <v xml:space="preserve">
</v>
      </c>
      <c r="CO473" s="445"/>
      <c r="CP473" s="445"/>
      <c r="CQ473" s="445"/>
      <c r="CR473" s="445"/>
      <c r="CS473" s="445"/>
      <c r="CT473" s="445"/>
      <c r="CU473" s="445"/>
      <c r="CV473" s="445"/>
      <c r="CW473" s="445"/>
      <c r="CX473" s="445"/>
      <c r="CY473" s="445"/>
      <c r="CZ473" s="445"/>
      <c r="DA473" s="445"/>
      <c r="DB473" s="445"/>
      <c r="DC473" s="445"/>
      <c r="DD473" s="445"/>
      <c r="DE473" s="445"/>
      <c r="DF473" s="445"/>
      <c r="DG473" s="445"/>
      <c r="DH473" s="445"/>
      <c r="DI473" s="445"/>
      <c r="DJ473" s="445"/>
      <c r="DK473" s="445"/>
      <c r="DL473" s="445"/>
      <c r="DM473" s="445"/>
      <c r="DN473" s="445"/>
      <c r="DO473" s="445"/>
      <c r="DP473" s="445"/>
      <c r="DQ473" s="445"/>
      <c r="DR473" s="445"/>
      <c r="DS473" s="445"/>
      <c r="DT473" s="445"/>
      <c r="DU473" s="445"/>
      <c r="DV473" s="445"/>
      <c r="DW473" s="445"/>
      <c r="DX473" s="445"/>
      <c r="DY473" s="445"/>
      <c r="DZ473" s="445"/>
      <c r="EA473" s="445"/>
      <c r="EB473" s="445"/>
      <c r="EC473" s="445"/>
      <c r="ED473" s="445"/>
      <c r="EE473" s="445"/>
      <c r="EF473" s="445"/>
      <c r="EG473" s="445"/>
      <c r="EH473" s="445"/>
      <c r="EI473" s="445"/>
      <c r="EJ473" s="445"/>
      <c r="EK473" s="445"/>
      <c r="EL473" s="445"/>
      <c r="EM473" s="445"/>
      <c r="EN473" s="445"/>
      <c r="EO473" s="445"/>
      <c r="EP473" s="445"/>
      <c r="EQ473" s="445"/>
      <c r="ER473" s="445"/>
      <c r="ES473" s="445"/>
      <c r="ET473" s="445"/>
      <c r="EU473" s="445"/>
      <c r="EV473" s="445"/>
      <c r="EW473" s="445"/>
      <c r="EX473" s="445"/>
      <c r="EY473" s="445"/>
      <c r="EZ473" s="445"/>
      <c r="FA473" s="445"/>
      <c r="FB473" s="445"/>
    </row>
    <row r="474" spans="1:158" s="434" customFormat="1" ht="55.2" hidden="1" customHeight="1">
      <c r="A474" s="659"/>
      <c r="B474" s="520"/>
      <c r="C474" s="520"/>
      <c r="D474" s="519"/>
      <c r="E474" s="520"/>
      <c r="F474" s="520"/>
      <c r="G474" s="520"/>
      <c r="H474" s="520"/>
      <c r="I474" s="520"/>
      <c r="J474" s="520"/>
      <c r="K474" s="520"/>
      <c r="L474" s="520"/>
      <c r="M474" s="520"/>
      <c r="N474" s="520"/>
      <c r="O474" s="520"/>
      <c r="P474" s="520"/>
      <c r="Q474" s="520"/>
      <c r="R474" s="520"/>
      <c r="S474" s="520"/>
      <c r="T474" s="520"/>
      <c r="U474" s="520"/>
      <c r="V474" s="520"/>
      <c r="W474" s="520"/>
      <c r="X474" s="520"/>
      <c r="Y474" s="520"/>
      <c r="Z474" s="520"/>
      <c r="AA474" s="520"/>
      <c r="AB474" s="520"/>
      <c r="AC474" s="520"/>
      <c r="AD474" s="432"/>
      <c r="AE474" s="431"/>
      <c r="AF474" s="433"/>
      <c r="AG474" s="557" t="str">
        <f t="shared" si="210"/>
        <v/>
      </c>
      <c r="AH474" s="558" t="str">
        <f t="shared" si="211"/>
        <v/>
      </c>
      <c r="AI474" s="558" t="str">
        <f t="shared" si="212"/>
        <v/>
      </c>
      <c r="AJ474" s="558" t="str">
        <f t="shared" si="213"/>
        <v/>
      </c>
      <c r="AK474" s="558" t="str">
        <f t="shared" si="214"/>
        <v/>
      </c>
      <c r="AL474" s="558" t="str">
        <f t="shared" si="215"/>
        <v/>
      </c>
      <c r="AM474" s="558" t="str">
        <f t="shared" si="216"/>
        <v/>
      </c>
      <c r="AN474" s="558" t="str">
        <f t="shared" si="217"/>
        <v/>
      </c>
      <c r="AO474" s="557" t="str">
        <f t="shared" si="218"/>
        <v/>
      </c>
      <c r="AP474" s="557" t="str">
        <f t="shared" si="219"/>
        <v/>
      </c>
      <c r="AQ474" s="445"/>
      <c r="AR474" s="559" t="str">
        <f t="shared" si="220"/>
        <v/>
      </c>
      <c r="AS474" s="560" t="str">
        <f t="shared" si="206"/>
        <v/>
      </c>
      <c r="AT474" s="561" t="str">
        <f t="shared" si="221"/>
        <v/>
      </c>
      <c r="AU474" s="561" t="str">
        <f t="shared" si="222"/>
        <v/>
      </c>
      <c r="AV474" s="444"/>
      <c r="AW474" s="558" t="str">
        <f t="shared" si="227"/>
        <v/>
      </c>
      <c r="AX474" s="557" t="str">
        <f t="shared" si="228"/>
        <v/>
      </c>
      <c r="AY474" s="557" t="str">
        <f t="shared" si="229"/>
        <v/>
      </c>
      <c r="AZ474" s="444"/>
      <c r="BA474" s="562" t="str">
        <f t="shared" si="233"/>
        <v/>
      </c>
      <c r="BB474" s="445"/>
      <c r="BC474" s="563" t="str">
        <f t="shared" si="232"/>
        <v/>
      </c>
      <c r="BD474" s="563" t="str">
        <f t="shared" si="232"/>
        <v/>
      </c>
      <c r="BE474" s="563" t="str">
        <f t="shared" si="232"/>
        <v/>
      </c>
      <c r="BF474" s="563" t="str">
        <f t="shared" si="232"/>
        <v/>
      </c>
      <c r="BG474" s="563" t="str">
        <f t="shared" si="232"/>
        <v/>
      </c>
      <c r="BH474" s="563" t="str">
        <f t="shared" si="232"/>
        <v/>
      </c>
      <c r="BI474" s="563" t="str">
        <f t="shared" si="232"/>
        <v/>
      </c>
      <c r="BJ474" s="563" t="str">
        <f t="shared" si="232"/>
        <v/>
      </c>
      <c r="BK474" s="563" t="str">
        <f t="shared" si="232"/>
        <v/>
      </c>
      <c r="BL474" s="563" t="str">
        <f t="shared" si="232"/>
        <v/>
      </c>
      <c r="BM474" s="563" t="str">
        <f t="shared" si="232"/>
        <v/>
      </c>
      <c r="BN474" s="563" t="str">
        <f t="shared" si="230"/>
        <v/>
      </c>
      <c r="BO474" s="563" t="str">
        <f t="shared" si="230"/>
        <v/>
      </c>
      <c r="BP474" s="563" t="str">
        <f t="shared" si="230"/>
        <v/>
      </c>
      <c r="BQ474" s="563" t="str">
        <f t="shared" si="223"/>
        <v/>
      </c>
      <c r="BR474" s="563" t="str">
        <f t="shared" si="223"/>
        <v/>
      </c>
      <c r="BS474" s="563" t="str">
        <f t="shared" si="223"/>
        <v/>
      </c>
      <c r="BT474" s="563" t="str">
        <f t="shared" si="223"/>
        <v/>
      </c>
      <c r="BU474" s="563" t="str">
        <f t="shared" si="224"/>
        <v/>
      </c>
      <c r="BV474" s="563" t="str">
        <f t="shared" si="224"/>
        <v/>
      </c>
      <c r="BW474" s="563" t="str">
        <f t="shared" si="224"/>
        <v/>
      </c>
      <c r="BX474" s="563" t="str">
        <f t="shared" si="224"/>
        <v/>
      </c>
      <c r="BY474" s="563" t="str">
        <f t="shared" si="225"/>
        <v/>
      </c>
      <c r="BZ474" s="563" t="str">
        <f t="shared" si="225"/>
        <v/>
      </c>
      <c r="CA474" s="563" t="str">
        <f t="shared" si="225"/>
        <v/>
      </c>
      <c r="CB474" s="563" t="str">
        <f t="shared" si="225"/>
        <v/>
      </c>
      <c r="CC474" s="563" t="str">
        <f t="shared" si="226"/>
        <v/>
      </c>
      <c r="CD474" s="563" t="str">
        <f t="shared" si="226"/>
        <v/>
      </c>
      <c r="CE474" s="563" t="str">
        <f t="shared" si="226"/>
        <v/>
      </c>
      <c r="CF474" s="563" t="str">
        <f t="shared" si="226"/>
        <v/>
      </c>
      <c r="CG474" s="563" t="str">
        <f t="shared" si="232"/>
        <v/>
      </c>
      <c r="CH474" s="445"/>
      <c r="CI474" s="563" t="str">
        <f t="shared" si="207"/>
        <v/>
      </c>
      <c r="CJ474" s="563" t="str">
        <f t="shared" si="231"/>
        <v/>
      </c>
      <c r="CK474" s="563" t="str">
        <f t="shared" si="231"/>
        <v/>
      </c>
      <c r="CL474" s="563" t="str">
        <f t="shared" si="231"/>
        <v xml:space="preserve">
</v>
      </c>
      <c r="CM474" s="563" t="str">
        <f t="shared" si="231"/>
        <v xml:space="preserve">
</v>
      </c>
      <c r="CN474" s="563" t="str">
        <f t="shared" si="231"/>
        <v xml:space="preserve">
</v>
      </c>
      <c r="CO474" s="445"/>
      <c r="CP474" s="445"/>
      <c r="CQ474" s="445"/>
      <c r="CR474" s="445"/>
      <c r="CS474" s="445"/>
      <c r="CT474" s="445"/>
      <c r="CU474" s="445"/>
      <c r="CV474" s="445"/>
      <c r="CW474" s="445"/>
      <c r="CX474" s="445"/>
      <c r="CY474" s="445"/>
      <c r="CZ474" s="445"/>
      <c r="DA474" s="445"/>
      <c r="DB474" s="445"/>
      <c r="DC474" s="445"/>
      <c r="DD474" s="445"/>
      <c r="DE474" s="445"/>
      <c r="DF474" s="445"/>
      <c r="DG474" s="445"/>
      <c r="DH474" s="445"/>
      <c r="DI474" s="445"/>
      <c r="DJ474" s="445"/>
      <c r="DK474" s="445"/>
      <c r="DL474" s="445"/>
      <c r="DM474" s="445"/>
      <c r="DN474" s="445"/>
      <c r="DO474" s="445"/>
      <c r="DP474" s="445"/>
      <c r="DQ474" s="445"/>
      <c r="DR474" s="445"/>
      <c r="DS474" s="445"/>
      <c r="DT474" s="445"/>
      <c r="DU474" s="445"/>
      <c r="DV474" s="445"/>
      <c r="DW474" s="445"/>
      <c r="DX474" s="445"/>
      <c r="DY474" s="445"/>
      <c r="DZ474" s="445"/>
      <c r="EA474" s="445"/>
      <c r="EB474" s="445"/>
      <c r="EC474" s="445"/>
      <c r="ED474" s="445"/>
      <c r="EE474" s="445"/>
      <c r="EF474" s="445"/>
      <c r="EG474" s="445"/>
      <c r="EH474" s="445"/>
      <c r="EI474" s="445"/>
      <c r="EJ474" s="445"/>
      <c r="EK474" s="445"/>
      <c r="EL474" s="445"/>
      <c r="EM474" s="445"/>
      <c r="EN474" s="445"/>
      <c r="EO474" s="445"/>
      <c r="EP474" s="445"/>
      <c r="EQ474" s="445"/>
      <c r="ER474" s="445"/>
      <c r="ES474" s="445"/>
      <c r="ET474" s="445"/>
      <c r="EU474" s="445"/>
      <c r="EV474" s="445"/>
      <c r="EW474" s="445"/>
      <c r="EX474" s="445"/>
      <c r="EY474" s="445"/>
      <c r="EZ474" s="445"/>
      <c r="FA474" s="445"/>
      <c r="FB474" s="445"/>
    </row>
    <row r="475" spans="1:158" s="434" customFormat="1" ht="55.2" hidden="1" customHeight="1">
      <c r="A475" s="659"/>
      <c r="B475" s="520"/>
      <c r="C475" s="520"/>
      <c r="D475" s="519"/>
      <c r="E475" s="520"/>
      <c r="F475" s="520"/>
      <c r="G475" s="520"/>
      <c r="H475" s="520"/>
      <c r="I475" s="520"/>
      <c r="J475" s="520"/>
      <c r="K475" s="520"/>
      <c r="L475" s="520"/>
      <c r="M475" s="520"/>
      <c r="N475" s="520"/>
      <c r="O475" s="520"/>
      <c r="P475" s="520"/>
      <c r="Q475" s="520"/>
      <c r="R475" s="520"/>
      <c r="S475" s="520"/>
      <c r="T475" s="520"/>
      <c r="U475" s="520"/>
      <c r="V475" s="520"/>
      <c r="W475" s="520"/>
      <c r="X475" s="520"/>
      <c r="Y475" s="520"/>
      <c r="Z475" s="520"/>
      <c r="AA475" s="520"/>
      <c r="AB475" s="520"/>
      <c r="AC475" s="520"/>
      <c r="AD475" s="432"/>
      <c r="AE475" s="431"/>
      <c r="AF475" s="433"/>
      <c r="AG475" s="557" t="str">
        <f t="shared" si="210"/>
        <v/>
      </c>
      <c r="AH475" s="558" t="str">
        <f t="shared" si="211"/>
        <v/>
      </c>
      <c r="AI475" s="558" t="str">
        <f t="shared" si="212"/>
        <v/>
      </c>
      <c r="AJ475" s="558" t="str">
        <f t="shared" si="213"/>
        <v/>
      </c>
      <c r="AK475" s="558" t="str">
        <f t="shared" si="214"/>
        <v/>
      </c>
      <c r="AL475" s="558" t="str">
        <f t="shared" si="215"/>
        <v/>
      </c>
      <c r="AM475" s="558" t="str">
        <f t="shared" si="216"/>
        <v/>
      </c>
      <c r="AN475" s="558" t="str">
        <f t="shared" si="217"/>
        <v/>
      </c>
      <c r="AO475" s="557" t="str">
        <f t="shared" si="218"/>
        <v/>
      </c>
      <c r="AP475" s="557" t="str">
        <f t="shared" si="219"/>
        <v/>
      </c>
      <c r="AQ475" s="445"/>
      <c r="AR475" s="559" t="str">
        <f t="shared" si="220"/>
        <v/>
      </c>
      <c r="AS475" s="560" t="str">
        <f t="shared" si="206"/>
        <v/>
      </c>
      <c r="AT475" s="561" t="str">
        <f t="shared" si="221"/>
        <v/>
      </c>
      <c r="AU475" s="561" t="str">
        <f t="shared" si="222"/>
        <v/>
      </c>
      <c r="AV475" s="444"/>
      <c r="AW475" s="558" t="str">
        <f t="shared" si="227"/>
        <v/>
      </c>
      <c r="AX475" s="557" t="str">
        <f t="shared" si="228"/>
        <v/>
      </c>
      <c r="AY475" s="557" t="str">
        <f t="shared" si="229"/>
        <v/>
      </c>
      <c r="AZ475" s="444"/>
      <c r="BA475" s="562" t="str">
        <f t="shared" si="233"/>
        <v/>
      </c>
      <c r="BB475" s="445"/>
      <c r="BC475" s="563" t="str">
        <f t="shared" si="232"/>
        <v/>
      </c>
      <c r="BD475" s="563" t="str">
        <f t="shared" si="232"/>
        <v/>
      </c>
      <c r="BE475" s="563" t="str">
        <f t="shared" si="232"/>
        <v/>
      </c>
      <c r="BF475" s="563" t="str">
        <f t="shared" si="232"/>
        <v/>
      </c>
      <c r="BG475" s="563" t="str">
        <f t="shared" si="232"/>
        <v/>
      </c>
      <c r="BH475" s="563" t="str">
        <f t="shared" si="232"/>
        <v/>
      </c>
      <c r="BI475" s="563" t="str">
        <f t="shared" si="232"/>
        <v/>
      </c>
      <c r="BJ475" s="563" t="str">
        <f t="shared" si="232"/>
        <v/>
      </c>
      <c r="BK475" s="563" t="str">
        <f t="shared" si="232"/>
        <v/>
      </c>
      <c r="BL475" s="563" t="str">
        <f t="shared" si="232"/>
        <v/>
      </c>
      <c r="BM475" s="563" t="str">
        <f t="shared" si="232"/>
        <v/>
      </c>
      <c r="BN475" s="563" t="str">
        <f t="shared" si="230"/>
        <v/>
      </c>
      <c r="BO475" s="563" t="str">
        <f t="shared" si="230"/>
        <v/>
      </c>
      <c r="BP475" s="563" t="str">
        <f t="shared" si="230"/>
        <v/>
      </c>
      <c r="BQ475" s="563" t="str">
        <f t="shared" si="223"/>
        <v/>
      </c>
      <c r="BR475" s="563" t="str">
        <f t="shared" si="223"/>
        <v/>
      </c>
      <c r="BS475" s="563" t="str">
        <f t="shared" si="223"/>
        <v/>
      </c>
      <c r="BT475" s="563" t="str">
        <f t="shared" si="223"/>
        <v/>
      </c>
      <c r="BU475" s="563" t="str">
        <f t="shared" si="224"/>
        <v/>
      </c>
      <c r="BV475" s="563" t="str">
        <f t="shared" si="224"/>
        <v/>
      </c>
      <c r="BW475" s="563" t="str">
        <f t="shared" si="224"/>
        <v/>
      </c>
      <c r="BX475" s="563" t="str">
        <f t="shared" si="224"/>
        <v/>
      </c>
      <c r="BY475" s="563" t="str">
        <f t="shared" si="225"/>
        <v/>
      </c>
      <c r="BZ475" s="563" t="str">
        <f t="shared" si="225"/>
        <v/>
      </c>
      <c r="CA475" s="563" t="str">
        <f t="shared" si="225"/>
        <v/>
      </c>
      <c r="CB475" s="563" t="str">
        <f t="shared" si="225"/>
        <v/>
      </c>
      <c r="CC475" s="563" t="str">
        <f t="shared" si="226"/>
        <v/>
      </c>
      <c r="CD475" s="563" t="str">
        <f t="shared" si="226"/>
        <v/>
      </c>
      <c r="CE475" s="563" t="str">
        <f t="shared" si="226"/>
        <v/>
      </c>
      <c r="CF475" s="563" t="str">
        <f t="shared" si="226"/>
        <v/>
      </c>
      <c r="CG475" s="563" t="str">
        <f t="shared" si="232"/>
        <v/>
      </c>
      <c r="CH475" s="445"/>
      <c r="CI475" s="563" t="str">
        <f t="shared" si="207"/>
        <v/>
      </c>
      <c r="CJ475" s="563" t="str">
        <f t="shared" si="231"/>
        <v/>
      </c>
      <c r="CK475" s="563" t="str">
        <f t="shared" si="231"/>
        <v/>
      </c>
      <c r="CL475" s="563" t="str">
        <f t="shared" si="231"/>
        <v xml:space="preserve">
</v>
      </c>
      <c r="CM475" s="563" t="str">
        <f t="shared" si="231"/>
        <v xml:space="preserve">
</v>
      </c>
      <c r="CN475" s="563" t="str">
        <f t="shared" si="231"/>
        <v xml:space="preserve">
</v>
      </c>
      <c r="CO475" s="445"/>
      <c r="CP475" s="445"/>
      <c r="CQ475" s="445"/>
      <c r="CR475" s="445"/>
      <c r="CS475" s="445"/>
      <c r="CT475" s="445"/>
      <c r="CU475" s="445"/>
      <c r="CV475" s="445"/>
      <c r="CW475" s="445"/>
      <c r="CX475" s="445"/>
      <c r="CY475" s="445"/>
      <c r="CZ475" s="445"/>
      <c r="DA475" s="445"/>
      <c r="DB475" s="445"/>
      <c r="DC475" s="445"/>
      <c r="DD475" s="445"/>
      <c r="DE475" s="445"/>
      <c r="DF475" s="445"/>
      <c r="DG475" s="445"/>
      <c r="DH475" s="445"/>
      <c r="DI475" s="445"/>
      <c r="DJ475" s="445"/>
      <c r="DK475" s="445"/>
      <c r="DL475" s="445"/>
      <c r="DM475" s="445"/>
      <c r="DN475" s="445"/>
      <c r="DO475" s="445"/>
      <c r="DP475" s="445"/>
      <c r="DQ475" s="445"/>
      <c r="DR475" s="445"/>
      <c r="DS475" s="445"/>
      <c r="DT475" s="445"/>
      <c r="DU475" s="445"/>
      <c r="DV475" s="445"/>
      <c r="DW475" s="445"/>
      <c r="DX475" s="445"/>
      <c r="DY475" s="445"/>
      <c r="DZ475" s="445"/>
      <c r="EA475" s="445"/>
      <c r="EB475" s="445"/>
      <c r="EC475" s="445"/>
      <c r="ED475" s="445"/>
      <c r="EE475" s="445"/>
      <c r="EF475" s="445"/>
      <c r="EG475" s="445"/>
      <c r="EH475" s="445"/>
      <c r="EI475" s="445"/>
      <c r="EJ475" s="445"/>
      <c r="EK475" s="445"/>
      <c r="EL475" s="445"/>
      <c r="EM475" s="445"/>
      <c r="EN475" s="445"/>
      <c r="EO475" s="445"/>
      <c r="EP475" s="445"/>
      <c r="EQ475" s="445"/>
      <c r="ER475" s="445"/>
      <c r="ES475" s="445"/>
      <c r="ET475" s="445"/>
      <c r="EU475" s="445"/>
      <c r="EV475" s="445"/>
      <c r="EW475" s="445"/>
      <c r="EX475" s="445"/>
      <c r="EY475" s="445"/>
      <c r="EZ475" s="445"/>
      <c r="FA475" s="445"/>
      <c r="FB475" s="445"/>
    </row>
    <row r="476" spans="1:158" s="463" customFormat="1" ht="55.2" hidden="1" customHeight="1">
      <c r="A476" s="659"/>
      <c r="B476" s="520"/>
      <c r="C476" s="520"/>
      <c r="D476" s="519"/>
      <c r="E476" s="520"/>
      <c r="F476" s="520"/>
      <c r="G476" s="520"/>
      <c r="H476" s="520"/>
      <c r="I476" s="520"/>
      <c r="J476" s="520"/>
      <c r="K476" s="520"/>
      <c r="L476" s="520"/>
      <c r="M476" s="520"/>
      <c r="N476" s="520"/>
      <c r="O476" s="520"/>
      <c r="P476" s="520"/>
      <c r="Q476" s="520"/>
      <c r="R476" s="520"/>
      <c r="S476" s="520"/>
      <c r="T476" s="520"/>
      <c r="U476" s="520"/>
      <c r="V476" s="520"/>
      <c r="W476" s="520"/>
      <c r="X476" s="520"/>
      <c r="Y476" s="520"/>
      <c r="Z476" s="520"/>
      <c r="AA476" s="520"/>
      <c r="AB476" s="520"/>
      <c r="AC476" s="520"/>
      <c r="AD476" s="432"/>
      <c r="AE476" s="431"/>
      <c r="AF476" s="433"/>
      <c r="AG476" s="557" t="str">
        <f t="shared" si="210"/>
        <v/>
      </c>
      <c r="AH476" s="558" t="str">
        <f t="shared" si="211"/>
        <v/>
      </c>
      <c r="AI476" s="558" t="str">
        <f t="shared" si="212"/>
        <v/>
      </c>
      <c r="AJ476" s="558" t="str">
        <f t="shared" si="213"/>
        <v/>
      </c>
      <c r="AK476" s="558" t="str">
        <f t="shared" si="214"/>
        <v/>
      </c>
      <c r="AL476" s="558" t="str">
        <f t="shared" si="215"/>
        <v/>
      </c>
      <c r="AM476" s="558" t="str">
        <f t="shared" si="216"/>
        <v/>
      </c>
      <c r="AN476" s="558" t="str">
        <f t="shared" si="217"/>
        <v/>
      </c>
      <c r="AO476" s="557" t="str">
        <f t="shared" si="218"/>
        <v/>
      </c>
      <c r="AP476" s="557" t="str">
        <f t="shared" si="219"/>
        <v/>
      </c>
      <c r="AQ476" s="445"/>
      <c r="AR476" s="559" t="str">
        <f t="shared" si="220"/>
        <v/>
      </c>
      <c r="AS476" s="560" t="str">
        <f t="shared" si="206"/>
        <v/>
      </c>
      <c r="AT476" s="561" t="str">
        <f t="shared" si="221"/>
        <v/>
      </c>
      <c r="AU476" s="561" t="str">
        <f t="shared" si="222"/>
        <v/>
      </c>
      <c r="AV476" s="444"/>
      <c r="AW476" s="558" t="str">
        <f t="shared" si="227"/>
        <v/>
      </c>
      <c r="AX476" s="557" t="str">
        <f t="shared" si="228"/>
        <v/>
      </c>
      <c r="AY476" s="557" t="str">
        <f t="shared" si="229"/>
        <v/>
      </c>
      <c r="AZ476" s="444"/>
      <c r="BA476" s="562" t="str">
        <f t="shared" si="233"/>
        <v/>
      </c>
      <c r="BB476" s="445"/>
      <c r="BC476" s="563" t="str">
        <f t="shared" si="232"/>
        <v/>
      </c>
      <c r="BD476" s="563" t="str">
        <f t="shared" si="232"/>
        <v/>
      </c>
      <c r="BE476" s="563" t="str">
        <f t="shared" si="232"/>
        <v/>
      </c>
      <c r="BF476" s="563" t="str">
        <f t="shared" si="232"/>
        <v/>
      </c>
      <c r="BG476" s="563" t="str">
        <f t="shared" si="232"/>
        <v/>
      </c>
      <c r="BH476" s="563" t="str">
        <f t="shared" si="232"/>
        <v/>
      </c>
      <c r="BI476" s="563" t="str">
        <f t="shared" si="232"/>
        <v/>
      </c>
      <c r="BJ476" s="563" t="str">
        <f t="shared" si="232"/>
        <v/>
      </c>
      <c r="BK476" s="563" t="str">
        <f t="shared" si="232"/>
        <v/>
      </c>
      <c r="BL476" s="563" t="str">
        <f t="shared" si="232"/>
        <v/>
      </c>
      <c r="BM476" s="563" t="str">
        <f t="shared" si="232"/>
        <v/>
      </c>
      <c r="BN476" s="563" t="str">
        <f t="shared" si="230"/>
        <v/>
      </c>
      <c r="BO476" s="563" t="str">
        <f t="shared" si="230"/>
        <v/>
      </c>
      <c r="BP476" s="563" t="str">
        <f t="shared" si="230"/>
        <v/>
      </c>
      <c r="BQ476" s="563" t="str">
        <f t="shared" si="223"/>
        <v/>
      </c>
      <c r="BR476" s="563" t="str">
        <f t="shared" si="223"/>
        <v/>
      </c>
      <c r="BS476" s="563" t="str">
        <f t="shared" si="223"/>
        <v/>
      </c>
      <c r="BT476" s="563" t="str">
        <f t="shared" si="223"/>
        <v/>
      </c>
      <c r="BU476" s="563" t="str">
        <f t="shared" si="224"/>
        <v/>
      </c>
      <c r="BV476" s="563" t="str">
        <f t="shared" si="224"/>
        <v/>
      </c>
      <c r="BW476" s="563" t="str">
        <f t="shared" si="224"/>
        <v/>
      </c>
      <c r="BX476" s="563" t="str">
        <f t="shared" si="224"/>
        <v/>
      </c>
      <c r="BY476" s="563" t="str">
        <f t="shared" si="225"/>
        <v/>
      </c>
      <c r="BZ476" s="563" t="str">
        <f t="shared" si="225"/>
        <v/>
      </c>
      <c r="CA476" s="563" t="str">
        <f t="shared" si="225"/>
        <v/>
      </c>
      <c r="CB476" s="563" t="str">
        <f t="shared" si="225"/>
        <v/>
      </c>
      <c r="CC476" s="563" t="str">
        <f t="shared" si="226"/>
        <v/>
      </c>
      <c r="CD476" s="563" t="str">
        <f t="shared" si="226"/>
        <v/>
      </c>
      <c r="CE476" s="563" t="str">
        <f t="shared" si="226"/>
        <v/>
      </c>
      <c r="CF476" s="563" t="str">
        <f t="shared" si="226"/>
        <v/>
      </c>
      <c r="CG476" s="563" t="str">
        <f t="shared" si="232"/>
        <v/>
      </c>
      <c r="CH476" s="445"/>
      <c r="CI476" s="563" t="str">
        <f t="shared" si="207"/>
        <v/>
      </c>
      <c r="CJ476" s="563" t="str">
        <f t="shared" si="231"/>
        <v/>
      </c>
      <c r="CK476" s="563" t="str">
        <f t="shared" si="231"/>
        <v/>
      </c>
      <c r="CL476" s="563" t="str">
        <f t="shared" si="231"/>
        <v xml:space="preserve">
</v>
      </c>
      <c r="CM476" s="563" t="str">
        <f t="shared" si="231"/>
        <v xml:space="preserve">
</v>
      </c>
      <c r="CN476" s="563" t="str">
        <f t="shared" si="231"/>
        <v xml:space="preserve">
</v>
      </c>
      <c r="CO476" s="444"/>
      <c r="CP476" s="444"/>
      <c r="CQ476" s="444"/>
      <c r="CR476" s="444"/>
      <c r="CS476" s="444"/>
      <c r="CT476" s="444"/>
      <c r="CU476" s="444"/>
      <c r="CV476" s="444"/>
      <c r="CW476" s="444"/>
      <c r="CX476" s="444"/>
      <c r="CY476" s="444"/>
      <c r="CZ476" s="444"/>
      <c r="DA476" s="444"/>
      <c r="DB476" s="444"/>
      <c r="DC476" s="444"/>
      <c r="DD476" s="444"/>
      <c r="DE476" s="444"/>
      <c r="DF476" s="444"/>
      <c r="DG476" s="444"/>
      <c r="DH476" s="444"/>
      <c r="DI476" s="444"/>
      <c r="DJ476" s="444"/>
      <c r="DK476" s="444"/>
      <c r="DL476" s="444"/>
      <c r="DM476" s="444"/>
      <c r="DN476" s="444"/>
      <c r="DO476" s="444"/>
      <c r="DP476" s="444"/>
      <c r="DQ476" s="444"/>
      <c r="DR476" s="444"/>
      <c r="DS476" s="444"/>
      <c r="DT476" s="444"/>
      <c r="DU476" s="444"/>
      <c r="DV476" s="444"/>
      <c r="DW476" s="444"/>
      <c r="DX476" s="444"/>
      <c r="DY476" s="444"/>
      <c r="DZ476" s="444"/>
      <c r="EA476" s="444"/>
      <c r="EB476" s="444"/>
      <c r="EC476" s="444"/>
      <c r="ED476" s="444"/>
      <c r="EE476" s="444"/>
      <c r="EF476" s="444"/>
      <c r="EG476" s="444"/>
      <c r="EH476" s="444"/>
      <c r="EI476" s="444"/>
      <c r="EJ476" s="444"/>
      <c r="EK476" s="444"/>
      <c r="EL476" s="444"/>
      <c r="EM476" s="444"/>
      <c r="EN476" s="444"/>
      <c r="EO476" s="444"/>
      <c r="EP476" s="444"/>
      <c r="EQ476" s="444"/>
      <c r="ER476" s="444"/>
      <c r="ES476" s="444"/>
      <c r="ET476" s="444"/>
      <c r="EU476" s="444"/>
      <c r="EV476" s="444"/>
      <c r="EW476" s="444"/>
      <c r="EX476" s="444"/>
      <c r="EY476" s="444"/>
      <c r="EZ476" s="444"/>
      <c r="FA476" s="444"/>
      <c r="FB476" s="444"/>
    </row>
    <row r="477" spans="1:158" s="434" customFormat="1" ht="55.2" hidden="1" customHeight="1">
      <c r="A477" s="659"/>
      <c r="B477" s="520"/>
      <c r="C477" s="520"/>
      <c r="D477" s="519"/>
      <c r="E477" s="520"/>
      <c r="F477" s="520"/>
      <c r="G477" s="520"/>
      <c r="H477" s="520"/>
      <c r="I477" s="520"/>
      <c r="J477" s="520"/>
      <c r="K477" s="520"/>
      <c r="L477" s="520"/>
      <c r="M477" s="520"/>
      <c r="N477" s="520"/>
      <c r="O477" s="520"/>
      <c r="P477" s="520"/>
      <c r="Q477" s="520"/>
      <c r="R477" s="520"/>
      <c r="S477" s="520"/>
      <c r="T477" s="520"/>
      <c r="U477" s="520"/>
      <c r="V477" s="520"/>
      <c r="W477" s="520"/>
      <c r="X477" s="520"/>
      <c r="Y477" s="520"/>
      <c r="Z477" s="520"/>
      <c r="AA477" s="520"/>
      <c r="AB477" s="520"/>
      <c r="AC477" s="520"/>
      <c r="AD477" s="432"/>
      <c r="AE477" s="431"/>
      <c r="AF477" s="433"/>
      <c r="AG477" s="557" t="str">
        <f t="shared" si="210"/>
        <v/>
      </c>
      <c r="AH477" s="558" t="str">
        <f t="shared" si="211"/>
        <v/>
      </c>
      <c r="AI477" s="558" t="str">
        <f t="shared" si="212"/>
        <v/>
      </c>
      <c r="AJ477" s="558" t="str">
        <f t="shared" si="213"/>
        <v/>
      </c>
      <c r="AK477" s="558" t="str">
        <f t="shared" si="214"/>
        <v/>
      </c>
      <c r="AL477" s="558" t="str">
        <f t="shared" si="215"/>
        <v/>
      </c>
      <c r="AM477" s="558" t="str">
        <f t="shared" si="216"/>
        <v/>
      </c>
      <c r="AN477" s="558" t="str">
        <f t="shared" si="217"/>
        <v/>
      </c>
      <c r="AO477" s="557" t="str">
        <f t="shared" si="218"/>
        <v/>
      </c>
      <c r="AP477" s="557" t="str">
        <f t="shared" si="219"/>
        <v/>
      </c>
      <c r="AQ477" s="445"/>
      <c r="AR477" s="559" t="str">
        <f t="shared" si="220"/>
        <v/>
      </c>
      <c r="AS477" s="560" t="str">
        <f t="shared" si="206"/>
        <v/>
      </c>
      <c r="AT477" s="561" t="str">
        <f t="shared" si="221"/>
        <v/>
      </c>
      <c r="AU477" s="561" t="str">
        <f t="shared" si="222"/>
        <v/>
      </c>
      <c r="AV477" s="444"/>
      <c r="AW477" s="558" t="str">
        <f t="shared" si="227"/>
        <v/>
      </c>
      <c r="AX477" s="557" t="str">
        <f t="shared" si="228"/>
        <v/>
      </c>
      <c r="AY477" s="557" t="str">
        <f t="shared" si="229"/>
        <v/>
      </c>
      <c r="AZ477" s="444"/>
      <c r="BA477" s="562" t="str">
        <f t="shared" si="233"/>
        <v/>
      </c>
      <c r="BB477" s="445"/>
      <c r="BC477" s="563" t="str">
        <f t="shared" si="232"/>
        <v/>
      </c>
      <c r="BD477" s="563" t="str">
        <f t="shared" si="232"/>
        <v/>
      </c>
      <c r="BE477" s="563" t="str">
        <f t="shared" si="232"/>
        <v/>
      </c>
      <c r="BF477" s="563" t="str">
        <f t="shared" si="232"/>
        <v/>
      </c>
      <c r="BG477" s="563" t="str">
        <f t="shared" si="232"/>
        <v/>
      </c>
      <c r="BH477" s="563" t="str">
        <f t="shared" si="232"/>
        <v/>
      </c>
      <c r="BI477" s="563" t="str">
        <f t="shared" si="232"/>
        <v/>
      </c>
      <c r="BJ477" s="563" t="str">
        <f t="shared" si="232"/>
        <v/>
      </c>
      <c r="BK477" s="563" t="str">
        <f t="shared" si="232"/>
        <v/>
      </c>
      <c r="BL477" s="563" t="str">
        <f t="shared" si="232"/>
        <v/>
      </c>
      <c r="BM477" s="563" t="str">
        <f t="shared" si="232"/>
        <v/>
      </c>
      <c r="BN477" s="563" t="str">
        <f t="shared" si="230"/>
        <v/>
      </c>
      <c r="BO477" s="563" t="str">
        <f t="shared" si="230"/>
        <v/>
      </c>
      <c r="BP477" s="563" t="str">
        <f t="shared" si="230"/>
        <v/>
      </c>
      <c r="BQ477" s="563" t="str">
        <f t="shared" si="223"/>
        <v/>
      </c>
      <c r="BR477" s="563" t="str">
        <f t="shared" si="223"/>
        <v/>
      </c>
      <c r="BS477" s="563" t="str">
        <f t="shared" si="223"/>
        <v/>
      </c>
      <c r="BT477" s="563" t="str">
        <f t="shared" si="223"/>
        <v/>
      </c>
      <c r="BU477" s="563" t="str">
        <f t="shared" si="224"/>
        <v/>
      </c>
      <c r="BV477" s="563" t="str">
        <f t="shared" si="224"/>
        <v/>
      </c>
      <c r="BW477" s="563" t="str">
        <f t="shared" si="224"/>
        <v/>
      </c>
      <c r="BX477" s="563" t="str">
        <f t="shared" si="224"/>
        <v/>
      </c>
      <c r="BY477" s="563" t="str">
        <f t="shared" si="225"/>
        <v/>
      </c>
      <c r="BZ477" s="563" t="str">
        <f t="shared" si="225"/>
        <v/>
      </c>
      <c r="CA477" s="563" t="str">
        <f t="shared" si="225"/>
        <v/>
      </c>
      <c r="CB477" s="563" t="str">
        <f t="shared" si="225"/>
        <v/>
      </c>
      <c r="CC477" s="563" t="str">
        <f t="shared" si="226"/>
        <v/>
      </c>
      <c r="CD477" s="563" t="str">
        <f t="shared" si="226"/>
        <v/>
      </c>
      <c r="CE477" s="563" t="str">
        <f t="shared" si="226"/>
        <v/>
      </c>
      <c r="CF477" s="563" t="str">
        <f t="shared" si="226"/>
        <v/>
      </c>
      <c r="CG477" s="563" t="str">
        <f t="shared" si="232"/>
        <v/>
      </c>
      <c r="CH477" s="445"/>
      <c r="CI477" s="563" t="str">
        <f t="shared" si="207"/>
        <v/>
      </c>
      <c r="CJ477" s="563" t="str">
        <f t="shared" si="231"/>
        <v/>
      </c>
      <c r="CK477" s="563" t="str">
        <f t="shared" si="231"/>
        <v/>
      </c>
      <c r="CL477" s="563" t="str">
        <f t="shared" si="231"/>
        <v xml:space="preserve">
</v>
      </c>
      <c r="CM477" s="563" t="str">
        <f t="shared" si="231"/>
        <v xml:space="preserve">
</v>
      </c>
      <c r="CN477" s="563" t="str">
        <f t="shared" si="231"/>
        <v xml:space="preserve">
</v>
      </c>
      <c r="CO477" s="445"/>
      <c r="CP477" s="445"/>
      <c r="CQ477" s="445"/>
      <c r="CR477" s="445"/>
      <c r="CS477" s="445"/>
      <c r="CT477" s="445"/>
      <c r="CU477" s="445"/>
      <c r="CV477" s="445"/>
      <c r="CW477" s="445"/>
      <c r="CX477" s="445"/>
      <c r="CY477" s="445"/>
      <c r="CZ477" s="445"/>
      <c r="DA477" s="445"/>
      <c r="DB477" s="445"/>
      <c r="DC477" s="445"/>
      <c r="DD477" s="445"/>
      <c r="DE477" s="445"/>
      <c r="DF477" s="445"/>
      <c r="DG477" s="445"/>
      <c r="DH477" s="445"/>
      <c r="DI477" s="445"/>
      <c r="DJ477" s="445"/>
      <c r="DK477" s="445"/>
      <c r="DL477" s="445"/>
      <c r="DM477" s="445"/>
      <c r="DN477" s="445"/>
      <c r="DO477" s="445"/>
      <c r="DP477" s="445"/>
      <c r="DQ477" s="445"/>
      <c r="DR477" s="445"/>
      <c r="DS477" s="445"/>
      <c r="DT477" s="445"/>
      <c r="DU477" s="445"/>
      <c r="DV477" s="445"/>
      <c r="DW477" s="445"/>
      <c r="DX477" s="445"/>
      <c r="DY477" s="445"/>
      <c r="DZ477" s="445"/>
      <c r="EA477" s="445"/>
      <c r="EB477" s="445"/>
      <c r="EC477" s="445"/>
      <c r="ED477" s="445"/>
      <c r="EE477" s="445"/>
      <c r="EF477" s="445"/>
      <c r="EG477" s="445"/>
      <c r="EH477" s="445"/>
      <c r="EI477" s="445"/>
      <c r="EJ477" s="445"/>
      <c r="EK477" s="445"/>
      <c r="EL477" s="445"/>
      <c r="EM477" s="445"/>
      <c r="EN477" s="445"/>
      <c r="EO477" s="445"/>
      <c r="EP477" s="445"/>
      <c r="EQ477" s="445"/>
      <c r="ER477" s="445"/>
      <c r="ES477" s="445"/>
      <c r="ET477" s="445"/>
      <c r="EU477" s="445"/>
      <c r="EV477" s="445"/>
      <c r="EW477" s="445"/>
      <c r="EX477" s="445"/>
      <c r="EY477" s="445"/>
      <c r="EZ477" s="445"/>
      <c r="FA477" s="445"/>
      <c r="FB477" s="445"/>
    </row>
    <row r="478" spans="1:158" s="434" customFormat="1" ht="55.2" hidden="1" customHeight="1">
      <c r="A478" s="659"/>
      <c r="B478" s="520"/>
      <c r="C478" s="520"/>
      <c r="D478" s="519"/>
      <c r="E478" s="520"/>
      <c r="F478" s="520"/>
      <c r="G478" s="520"/>
      <c r="H478" s="520"/>
      <c r="I478" s="520"/>
      <c r="J478" s="520"/>
      <c r="K478" s="520"/>
      <c r="L478" s="520"/>
      <c r="M478" s="520"/>
      <c r="N478" s="520"/>
      <c r="O478" s="520"/>
      <c r="P478" s="520"/>
      <c r="Q478" s="520"/>
      <c r="R478" s="520"/>
      <c r="S478" s="520"/>
      <c r="T478" s="520"/>
      <c r="U478" s="520"/>
      <c r="V478" s="520"/>
      <c r="W478" s="520"/>
      <c r="X478" s="520"/>
      <c r="Y478" s="520"/>
      <c r="Z478" s="520"/>
      <c r="AA478" s="520"/>
      <c r="AB478" s="520"/>
      <c r="AC478" s="520"/>
      <c r="AD478" s="432"/>
      <c r="AE478" s="431"/>
      <c r="AF478" s="433"/>
      <c r="AG478" s="557" t="str">
        <f t="shared" si="210"/>
        <v/>
      </c>
      <c r="AH478" s="558" t="str">
        <f t="shared" si="211"/>
        <v/>
      </c>
      <c r="AI478" s="558" t="str">
        <f t="shared" si="212"/>
        <v/>
      </c>
      <c r="AJ478" s="558" t="str">
        <f t="shared" si="213"/>
        <v/>
      </c>
      <c r="AK478" s="558" t="str">
        <f t="shared" si="214"/>
        <v/>
      </c>
      <c r="AL478" s="558" t="str">
        <f t="shared" si="215"/>
        <v/>
      </c>
      <c r="AM478" s="558" t="str">
        <f t="shared" si="216"/>
        <v/>
      </c>
      <c r="AN478" s="558" t="str">
        <f t="shared" si="217"/>
        <v/>
      </c>
      <c r="AO478" s="557" t="str">
        <f t="shared" si="218"/>
        <v/>
      </c>
      <c r="AP478" s="557" t="str">
        <f t="shared" si="219"/>
        <v/>
      </c>
      <c r="AQ478" s="445"/>
      <c r="AR478" s="559" t="str">
        <f t="shared" si="220"/>
        <v/>
      </c>
      <c r="AS478" s="560" t="str">
        <f t="shared" si="206"/>
        <v/>
      </c>
      <c r="AT478" s="561" t="str">
        <f t="shared" si="221"/>
        <v/>
      </c>
      <c r="AU478" s="561" t="str">
        <f t="shared" si="222"/>
        <v/>
      </c>
      <c r="AV478" s="444"/>
      <c r="AW478" s="558" t="str">
        <f t="shared" si="227"/>
        <v/>
      </c>
      <c r="AX478" s="557" t="str">
        <f t="shared" si="228"/>
        <v/>
      </c>
      <c r="AY478" s="557" t="str">
        <f t="shared" si="229"/>
        <v/>
      </c>
      <c r="AZ478" s="444"/>
      <c r="BA478" s="562" t="str">
        <f t="shared" si="233"/>
        <v/>
      </c>
      <c r="BB478" s="445"/>
      <c r="BC478" s="563" t="str">
        <f t="shared" si="232"/>
        <v/>
      </c>
      <c r="BD478" s="563" t="str">
        <f t="shared" si="232"/>
        <v/>
      </c>
      <c r="BE478" s="563" t="str">
        <f t="shared" si="232"/>
        <v/>
      </c>
      <c r="BF478" s="563" t="str">
        <f t="shared" si="232"/>
        <v/>
      </c>
      <c r="BG478" s="563" t="str">
        <f t="shared" si="232"/>
        <v/>
      </c>
      <c r="BH478" s="563" t="str">
        <f t="shared" si="232"/>
        <v/>
      </c>
      <c r="BI478" s="563" t="str">
        <f t="shared" si="232"/>
        <v/>
      </c>
      <c r="BJ478" s="563" t="str">
        <f t="shared" si="232"/>
        <v/>
      </c>
      <c r="BK478" s="563" t="str">
        <f t="shared" si="232"/>
        <v/>
      </c>
      <c r="BL478" s="563" t="str">
        <f t="shared" si="232"/>
        <v/>
      </c>
      <c r="BM478" s="563" t="str">
        <f t="shared" si="232"/>
        <v/>
      </c>
      <c r="BN478" s="563" t="str">
        <f t="shared" si="230"/>
        <v/>
      </c>
      <c r="BO478" s="563" t="str">
        <f t="shared" si="230"/>
        <v/>
      </c>
      <c r="BP478" s="563" t="str">
        <f t="shared" si="230"/>
        <v/>
      </c>
      <c r="BQ478" s="563" t="str">
        <f t="shared" si="223"/>
        <v/>
      </c>
      <c r="BR478" s="563" t="str">
        <f t="shared" si="223"/>
        <v/>
      </c>
      <c r="BS478" s="563" t="str">
        <f t="shared" si="223"/>
        <v/>
      </c>
      <c r="BT478" s="563" t="str">
        <f t="shared" si="223"/>
        <v/>
      </c>
      <c r="BU478" s="563" t="str">
        <f t="shared" si="224"/>
        <v/>
      </c>
      <c r="BV478" s="563" t="str">
        <f t="shared" si="224"/>
        <v/>
      </c>
      <c r="BW478" s="563" t="str">
        <f t="shared" si="224"/>
        <v/>
      </c>
      <c r="BX478" s="563" t="str">
        <f t="shared" si="224"/>
        <v/>
      </c>
      <c r="BY478" s="563" t="str">
        <f t="shared" si="225"/>
        <v/>
      </c>
      <c r="BZ478" s="563" t="str">
        <f t="shared" si="225"/>
        <v/>
      </c>
      <c r="CA478" s="563" t="str">
        <f t="shared" si="225"/>
        <v/>
      </c>
      <c r="CB478" s="563" t="str">
        <f t="shared" si="225"/>
        <v/>
      </c>
      <c r="CC478" s="563" t="str">
        <f t="shared" si="226"/>
        <v/>
      </c>
      <c r="CD478" s="563" t="str">
        <f t="shared" si="226"/>
        <v/>
      </c>
      <c r="CE478" s="563" t="str">
        <f t="shared" si="226"/>
        <v/>
      </c>
      <c r="CF478" s="563" t="str">
        <f t="shared" si="226"/>
        <v/>
      </c>
      <c r="CG478" s="563" t="str">
        <f t="shared" si="232"/>
        <v/>
      </c>
      <c r="CH478" s="445"/>
      <c r="CI478" s="563" t="str">
        <f t="shared" si="207"/>
        <v/>
      </c>
      <c r="CJ478" s="563" t="str">
        <f t="shared" si="231"/>
        <v/>
      </c>
      <c r="CK478" s="563" t="str">
        <f t="shared" si="231"/>
        <v/>
      </c>
      <c r="CL478" s="563" t="str">
        <f t="shared" si="231"/>
        <v xml:space="preserve">
</v>
      </c>
      <c r="CM478" s="563" t="str">
        <f t="shared" si="231"/>
        <v xml:space="preserve">
</v>
      </c>
      <c r="CN478" s="563" t="str">
        <f t="shared" si="231"/>
        <v xml:space="preserve">
</v>
      </c>
      <c r="CO478" s="445"/>
      <c r="CP478" s="445"/>
      <c r="CQ478" s="445"/>
      <c r="CR478" s="445"/>
      <c r="CS478" s="445"/>
      <c r="CT478" s="445"/>
      <c r="CU478" s="445"/>
      <c r="CV478" s="445"/>
      <c r="CW478" s="445"/>
      <c r="CX478" s="445"/>
      <c r="CY478" s="445"/>
      <c r="CZ478" s="445"/>
      <c r="DA478" s="445"/>
      <c r="DB478" s="445"/>
      <c r="DC478" s="445"/>
      <c r="DD478" s="445"/>
      <c r="DE478" s="445"/>
      <c r="DF478" s="445"/>
      <c r="DG478" s="445"/>
      <c r="DH478" s="445"/>
      <c r="DI478" s="445"/>
      <c r="DJ478" s="445"/>
      <c r="DK478" s="445"/>
      <c r="DL478" s="445"/>
      <c r="DM478" s="445"/>
      <c r="DN478" s="445"/>
      <c r="DO478" s="445"/>
      <c r="DP478" s="445"/>
      <c r="DQ478" s="445"/>
      <c r="DR478" s="445"/>
      <c r="DS478" s="445"/>
      <c r="DT478" s="445"/>
      <c r="DU478" s="445"/>
      <c r="DV478" s="445"/>
      <c r="DW478" s="445"/>
      <c r="DX478" s="445"/>
      <c r="DY478" s="445"/>
      <c r="DZ478" s="445"/>
      <c r="EA478" s="445"/>
      <c r="EB478" s="445"/>
      <c r="EC478" s="445"/>
      <c r="ED478" s="445"/>
      <c r="EE478" s="445"/>
      <c r="EF478" s="445"/>
      <c r="EG478" s="445"/>
      <c r="EH478" s="445"/>
      <c r="EI478" s="445"/>
      <c r="EJ478" s="445"/>
      <c r="EK478" s="445"/>
      <c r="EL478" s="445"/>
      <c r="EM478" s="445"/>
      <c r="EN478" s="445"/>
      <c r="EO478" s="445"/>
      <c r="EP478" s="445"/>
      <c r="EQ478" s="445"/>
      <c r="ER478" s="445"/>
      <c r="ES478" s="445"/>
      <c r="ET478" s="445"/>
      <c r="EU478" s="445"/>
      <c r="EV478" s="445"/>
      <c r="EW478" s="445"/>
      <c r="EX478" s="445"/>
      <c r="EY478" s="445"/>
      <c r="EZ478" s="445"/>
      <c r="FA478" s="445"/>
      <c r="FB478" s="445"/>
    </row>
    <row r="479" spans="1:158" s="434" customFormat="1" ht="55.2" hidden="1" customHeight="1">
      <c r="A479" s="659"/>
      <c r="B479" s="520"/>
      <c r="C479" s="520"/>
      <c r="D479" s="519"/>
      <c r="E479" s="520"/>
      <c r="F479" s="520"/>
      <c r="G479" s="520"/>
      <c r="H479" s="520"/>
      <c r="I479" s="520"/>
      <c r="J479" s="520"/>
      <c r="K479" s="520"/>
      <c r="L479" s="520"/>
      <c r="M479" s="520"/>
      <c r="N479" s="520"/>
      <c r="O479" s="520"/>
      <c r="P479" s="520"/>
      <c r="Q479" s="520"/>
      <c r="R479" s="520"/>
      <c r="S479" s="520"/>
      <c r="T479" s="520"/>
      <c r="U479" s="520"/>
      <c r="V479" s="520"/>
      <c r="W479" s="520"/>
      <c r="X479" s="520"/>
      <c r="Y479" s="520"/>
      <c r="Z479" s="520"/>
      <c r="AA479" s="520"/>
      <c r="AB479" s="520"/>
      <c r="AC479" s="520"/>
      <c r="AD479" s="432"/>
      <c r="AE479" s="431"/>
      <c r="AF479" s="433"/>
      <c r="AG479" s="557" t="str">
        <f t="shared" si="210"/>
        <v/>
      </c>
      <c r="AH479" s="558" t="str">
        <f t="shared" si="211"/>
        <v/>
      </c>
      <c r="AI479" s="558" t="str">
        <f t="shared" si="212"/>
        <v/>
      </c>
      <c r="AJ479" s="558" t="str">
        <f t="shared" si="213"/>
        <v/>
      </c>
      <c r="AK479" s="558" t="str">
        <f t="shared" si="214"/>
        <v/>
      </c>
      <c r="AL479" s="558" t="str">
        <f t="shared" si="215"/>
        <v/>
      </c>
      <c r="AM479" s="558" t="str">
        <f t="shared" si="216"/>
        <v/>
      </c>
      <c r="AN479" s="558" t="str">
        <f t="shared" si="217"/>
        <v/>
      </c>
      <c r="AO479" s="557" t="str">
        <f t="shared" si="218"/>
        <v/>
      </c>
      <c r="AP479" s="557" t="str">
        <f t="shared" si="219"/>
        <v/>
      </c>
      <c r="AQ479" s="445"/>
      <c r="AR479" s="559" t="str">
        <f t="shared" si="220"/>
        <v/>
      </c>
      <c r="AS479" s="560" t="str">
        <f t="shared" si="206"/>
        <v/>
      </c>
      <c r="AT479" s="561" t="str">
        <f t="shared" si="221"/>
        <v/>
      </c>
      <c r="AU479" s="561" t="str">
        <f t="shared" si="222"/>
        <v/>
      </c>
      <c r="AV479" s="444"/>
      <c r="AW479" s="558" t="str">
        <f t="shared" si="227"/>
        <v/>
      </c>
      <c r="AX479" s="557" t="str">
        <f t="shared" si="228"/>
        <v/>
      </c>
      <c r="AY479" s="557" t="str">
        <f t="shared" si="229"/>
        <v/>
      </c>
      <c r="AZ479" s="444"/>
      <c r="BA479" s="562" t="str">
        <f t="shared" si="233"/>
        <v/>
      </c>
      <c r="BB479" s="445"/>
      <c r="BC479" s="563" t="str">
        <f t="shared" si="232"/>
        <v/>
      </c>
      <c r="BD479" s="563" t="str">
        <f t="shared" si="232"/>
        <v/>
      </c>
      <c r="BE479" s="563" t="str">
        <f t="shared" si="232"/>
        <v/>
      </c>
      <c r="BF479" s="563" t="str">
        <f t="shared" si="232"/>
        <v/>
      </c>
      <c r="BG479" s="563" t="str">
        <f t="shared" si="232"/>
        <v/>
      </c>
      <c r="BH479" s="563" t="str">
        <f t="shared" si="232"/>
        <v/>
      </c>
      <c r="BI479" s="563" t="str">
        <f t="shared" si="232"/>
        <v/>
      </c>
      <c r="BJ479" s="563" t="str">
        <f t="shared" si="232"/>
        <v/>
      </c>
      <c r="BK479" s="563" t="str">
        <f t="shared" si="232"/>
        <v/>
      </c>
      <c r="BL479" s="563" t="str">
        <f t="shared" si="232"/>
        <v/>
      </c>
      <c r="BM479" s="563" t="str">
        <f t="shared" si="232"/>
        <v/>
      </c>
      <c r="BN479" s="563" t="str">
        <f t="shared" si="230"/>
        <v/>
      </c>
      <c r="BO479" s="563" t="str">
        <f t="shared" si="230"/>
        <v/>
      </c>
      <c r="BP479" s="563" t="str">
        <f t="shared" si="230"/>
        <v/>
      </c>
      <c r="BQ479" s="563" t="str">
        <f t="shared" si="223"/>
        <v/>
      </c>
      <c r="BR479" s="563" t="str">
        <f t="shared" si="223"/>
        <v/>
      </c>
      <c r="BS479" s="563" t="str">
        <f t="shared" si="223"/>
        <v/>
      </c>
      <c r="BT479" s="563" t="str">
        <f t="shared" si="223"/>
        <v/>
      </c>
      <c r="BU479" s="563" t="str">
        <f t="shared" si="224"/>
        <v/>
      </c>
      <c r="BV479" s="563" t="str">
        <f t="shared" si="224"/>
        <v/>
      </c>
      <c r="BW479" s="563" t="str">
        <f t="shared" si="224"/>
        <v/>
      </c>
      <c r="BX479" s="563" t="str">
        <f t="shared" si="224"/>
        <v/>
      </c>
      <c r="BY479" s="563" t="str">
        <f t="shared" si="225"/>
        <v/>
      </c>
      <c r="BZ479" s="563" t="str">
        <f t="shared" si="225"/>
        <v/>
      </c>
      <c r="CA479" s="563" t="str">
        <f t="shared" si="225"/>
        <v/>
      </c>
      <c r="CB479" s="563" t="str">
        <f t="shared" si="225"/>
        <v/>
      </c>
      <c r="CC479" s="563" t="str">
        <f t="shared" si="226"/>
        <v/>
      </c>
      <c r="CD479" s="563" t="str">
        <f t="shared" si="226"/>
        <v/>
      </c>
      <c r="CE479" s="563" t="str">
        <f t="shared" si="226"/>
        <v/>
      </c>
      <c r="CF479" s="563" t="str">
        <f t="shared" si="226"/>
        <v/>
      </c>
      <c r="CG479" s="563" t="str">
        <f t="shared" si="232"/>
        <v/>
      </c>
      <c r="CH479" s="445"/>
      <c r="CI479" s="563" t="str">
        <f t="shared" si="207"/>
        <v/>
      </c>
      <c r="CJ479" s="563" t="str">
        <f t="shared" si="231"/>
        <v/>
      </c>
      <c r="CK479" s="563" t="str">
        <f t="shared" si="231"/>
        <v/>
      </c>
      <c r="CL479" s="563" t="str">
        <f t="shared" si="231"/>
        <v xml:space="preserve">
</v>
      </c>
      <c r="CM479" s="563" t="str">
        <f t="shared" si="231"/>
        <v xml:space="preserve">
</v>
      </c>
      <c r="CN479" s="563" t="str">
        <f t="shared" si="231"/>
        <v xml:space="preserve">
</v>
      </c>
      <c r="CO479" s="445"/>
      <c r="CP479" s="445"/>
      <c r="CQ479" s="445"/>
      <c r="CR479" s="445"/>
      <c r="CS479" s="445"/>
      <c r="CT479" s="445"/>
      <c r="CU479" s="445"/>
      <c r="CV479" s="445"/>
      <c r="CW479" s="445"/>
      <c r="CX479" s="445"/>
      <c r="CY479" s="445"/>
      <c r="CZ479" s="445"/>
      <c r="DA479" s="445"/>
      <c r="DB479" s="445"/>
      <c r="DC479" s="445"/>
      <c r="DD479" s="445"/>
      <c r="DE479" s="445"/>
      <c r="DF479" s="445"/>
      <c r="DG479" s="445"/>
      <c r="DH479" s="445"/>
      <c r="DI479" s="445"/>
      <c r="DJ479" s="445"/>
      <c r="DK479" s="445"/>
      <c r="DL479" s="445"/>
      <c r="DM479" s="445"/>
      <c r="DN479" s="445"/>
      <c r="DO479" s="445"/>
      <c r="DP479" s="445"/>
      <c r="DQ479" s="445"/>
      <c r="DR479" s="445"/>
      <c r="DS479" s="445"/>
      <c r="DT479" s="445"/>
      <c r="DU479" s="445"/>
      <c r="DV479" s="445"/>
      <c r="DW479" s="445"/>
      <c r="DX479" s="445"/>
      <c r="DY479" s="445"/>
      <c r="DZ479" s="445"/>
      <c r="EA479" s="445"/>
      <c r="EB479" s="445"/>
      <c r="EC479" s="445"/>
      <c r="ED479" s="445"/>
      <c r="EE479" s="445"/>
      <c r="EF479" s="445"/>
      <c r="EG479" s="445"/>
      <c r="EH479" s="445"/>
      <c r="EI479" s="445"/>
      <c r="EJ479" s="445"/>
      <c r="EK479" s="445"/>
      <c r="EL479" s="445"/>
      <c r="EM479" s="445"/>
      <c r="EN479" s="445"/>
      <c r="EO479" s="445"/>
      <c r="EP479" s="445"/>
      <c r="EQ479" s="445"/>
      <c r="ER479" s="445"/>
      <c r="ES479" s="445"/>
      <c r="ET479" s="445"/>
      <c r="EU479" s="445"/>
      <c r="EV479" s="445"/>
      <c r="EW479" s="445"/>
      <c r="EX479" s="445"/>
      <c r="EY479" s="445"/>
      <c r="EZ479" s="445"/>
      <c r="FA479" s="445"/>
      <c r="FB479" s="445"/>
    </row>
    <row r="480" spans="1:158" s="434" customFormat="1" ht="55.2" hidden="1" customHeight="1">
      <c r="A480" s="659"/>
      <c r="B480" s="520"/>
      <c r="C480" s="520"/>
      <c r="D480" s="519"/>
      <c r="E480" s="520"/>
      <c r="F480" s="520"/>
      <c r="G480" s="520"/>
      <c r="H480" s="520"/>
      <c r="I480" s="520"/>
      <c r="J480" s="520"/>
      <c r="K480" s="520"/>
      <c r="L480" s="520"/>
      <c r="M480" s="520"/>
      <c r="N480" s="520"/>
      <c r="O480" s="520"/>
      <c r="P480" s="520"/>
      <c r="Q480" s="520"/>
      <c r="R480" s="520"/>
      <c r="S480" s="520"/>
      <c r="T480" s="520"/>
      <c r="U480" s="520"/>
      <c r="V480" s="520"/>
      <c r="W480" s="520"/>
      <c r="X480" s="520"/>
      <c r="Y480" s="520"/>
      <c r="Z480" s="520"/>
      <c r="AA480" s="520"/>
      <c r="AB480" s="520"/>
      <c r="AC480" s="520"/>
      <c r="AD480" s="432"/>
      <c r="AE480" s="431"/>
      <c r="AF480" s="433"/>
      <c r="AG480" s="557" t="str">
        <f t="shared" si="210"/>
        <v/>
      </c>
      <c r="AH480" s="558" t="str">
        <f t="shared" si="211"/>
        <v/>
      </c>
      <c r="AI480" s="558" t="str">
        <f t="shared" si="212"/>
        <v/>
      </c>
      <c r="AJ480" s="558" t="str">
        <f t="shared" si="213"/>
        <v/>
      </c>
      <c r="AK480" s="558" t="str">
        <f t="shared" si="214"/>
        <v/>
      </c>
      <c r="AL480" s="558" t="str">
        <f t="shared" si="215"/>
        <v/>
      </c>
      <c r="AM480" s="558" t="str">
        <f t="shared" si="216"/>
        <v/>
      </c>
      <c r="AN480" s="558" t="str">
        <f t="shared" si="217"/>
        <v/>
      </c>
      <c r="AO480" s="557" t="str">
        <f t="shared" si="218"/>
        <v/>
      </c>
      <c r="AP480" s="557" t="str">
        <f t="shared" si="219"/>
        <v/>
      </c>
      <c r="AQ480" s="445"/>
      <c r="AR480" s="559" t="str">
        <f t="shared" si="220"/>
        <v/>
      </c>
      <c r="AS480" s="560" t="str">
        <f t="shared" si="206"/>
        <v/>
      </c>
      <c r="AT480" s="561" t="str">
        <f t="shared" si="221"/>
        <v/>
      </c>
      <c r="AU480" s="561" t="str">
        <f t="shared" si="222"/>
        <v/>
      </c>
      <c r="AV480" s="444"/>
      <c r="AW480" s="558" t="str">
        <f t="shared" si="227"/>
        <v/>
      </c>
      <c r="AX480" s="557" t="str">
        <f t="shared" si="228"/>
        <v/>
      </c>
      <c r="AY480" s="557" t="str">
        <f t="shared" si="229"/>
        <v/>
      </c>
      <c r="AZ480" s="444"/>
      <c r="BA480" s="562" t="str">
        <f t="shared" si="233"/>
        <v/>
      </c>
      <c r="BB480" s="445"/>
      <c r="BC480" s="563" t="str">
        <f t="shared" si="232"/>
        <v/>
      </c>
      <c r="BD480" s="563" t="str">
        <f t="shared" si="232"/>
        <v/>
      </c>
      <c r="BE480" s="563" t="str">
        <f t="shared" si="232"/>
        <v/>
      </c>
      <c r="BF480" s="563" t="str">
        <f t="shared" si="232"/>
        <v/>
      </c>
      <c r="BG480" s="563" t="str">
        <f t="shared" si="232"/>
        <v/>
      </c>
      <c r="BH480" s="563" t="str">
        <f t="shared" si="232"/>
        <v/>
      </c>
      <c r="BI480" s="563" t="str">
        <f t="shared" si="232"/>
        <v/>
      </c>
      <c r="BJ480" s="563" t="str">
        <f t="shared" si="232"/>
        <v/>
      </c>
      <c r="BK480" s="563" t="str">
        <f t="shared" si="232"/>
        <v/>
      </c>
      <c r="BL480" s="563" t="str">
        <f t="shared" si="232"/>
        <v/>
      </c>
      <c r="BM480" s="563" t="str">
        <f t="shared" si="232"/>
        <v/>
      </c>
      <c r="BN480" s="563" t="str">
        <f t="shared" si="230"/>
        <v/>
      </c>
      <c r="BO480" s="563" t="str">
        <f t="shared" si="230"/>
        <v/>
      </c>
      <c r="BP480" s="563" t="str">
        <f t="shared" si="230"/>
        <v/>
      </c>
      <c r="BQ480" s="563" t="str">
        <f t="shared" si="223"/>
        <v/>
      </c>
      <c r="BR480" s="563" t="str">
        <f t="shared" si="223"/>
        <v/>
      </c>
      <c r="BS480" s="563" t="str">
        <f t="shared" si="223"/>
        <v/>
      </c>
      <c r="BT480" s="563" t="str">
        <f t="shared" si="223"/>
        <v/>
      </c>
      <c r="BU480" s="563" t="str">
        <f t="shared" si="224"/>
        <v/>
      </c>
      <c r="BV480" s="563" t="str">
        <f t="shared" si="224"/>
        <v/>
      </c>
      <c r="BW480" s="563" t="str">
        <f t="shared" si="224"/>
        <v/>
      </c>
      <c r="BX480" s="563" t="str">
        <f t="shared" si="224"/>
        <v/>
      </c>
      <c r="BY480" s="563" t="str">
        <f t="shared" si="225"/>
        <v/>
      </c>
      <c r="BZ480" s="563" t="str">
        <f t="shared" si="225"/>
        <v/>
      </c>
      <c r="CA480" s="563" t="str">
        <f t="shared" si="225"/>
        <v/>
      </c>
      <c r="CB480" s="563" t="str">
        <f t="shared" si="225"/>
        <v/>
      </c>
      <c r="CC480" s="563" t="str">
        <f t="shared" si="226"/>
        <v/>
      </c>
      <c r="CD480" s="563" t="str">
        <f t="shared" si="226"/>
        <v/>
      </c>
      <c r="CE480" s="563" t="str">
        <f t="shared" si="226"/>
        <v/>
      </c>
      <c r="CF480" s="563" t="str">
        <f t="shared" si="226"/>
        <v/>
      </c>
      <c r="CG480" s="563" t="str">
        <f t="shared" si="232"/>
        <v/>
      </c>
      <c r="CH480" s="445"/>
      <c r="CI480" s="563" t="str">
        <f t="shared" si="207"/>
        <v/>
      </c>
      <c r="CJ480" s="563" t="str">
        <f t="shared" si="231"/>
        <v/>
      </c>
      <c r="CK480" s="563" t="str">
        <f t="shared" si="231"/>
        <v/>
      </c>
      <c r="CL480" s="563" t="str">
        <f t="shared" si="231"/>
        <v xml:space="preserve">
</v>
      </c>
      <c r="CM480" s="563" t="str">
        <f t="shared" si="231"/>
        <v xml:space="preserve">
</v>
      </c>
      <c r="CN480" s="563" t="str">
        <f t="shared" si="231"/>
        <v xml:space="preserve">
</v>
      </c>
      <c r="CO480" s="445"/>
      <c r="CP480" s="445"/>
      <c r="CQ480" s="445"/>
      <c r="CR480" s="445"/>
      <c r="CS480" s="445"/>
      <c r="CT480" s="445"/>
      <c r="CU480" s="445"/>
      <c r="CV480" s="445"/>
      <c r="CW480" s="445"/>
      <c r="CX480" s="445"/>
      <c r="CY480" s="445"/>
      <c r="CZ480" s="445"/>
      <c r="DA480" s="445"/>
      <c r="DB480" s="445"/>
      <c r="DC480" s="445"/>
      <c r="DD480" s="445"/>
      <c r="DE480" s="445"/>
      <c r="DF480" s="445"/>
      <c r="DG480" s="445"/>
      <c r="DH480" s="445"/>
      <c r="DI480" s="445"/>
      <c r="DJ480" s="445"/>
      <c r="DK480" s="445"/>
      <c r="DL480" s="445"/>
      <c r="DM480" s="445"/>
      <c r="DN480" s="445"/>
      <c r="DO480" s="445"/>
      <c r="DP480" s="445"/>
      <c r="DQ480" s="445"/>
      <c r="DR480" s="445"/>
      <c r="DS480" s="445"/>
      <c r="DT480" s="445"/>
      <c r="DU480" s="445"/>
      <c r="DV480" s="445"/>
      <c r="DW480" s="445"/>
      <c r="DX480" s="445"/>
      <c r="DY480" s="445"/>
      <c r="DZ480" s="445"/>
      <c r="EA480" s="445"/>
      <c r="EB480" s="445"/>
      <c r="EC480" s="445"/>
      <c r="ED480" s="445"/>
      <c r="EE480" s="445"/>
      <c r="EF480" s="445"/>
      <c r="EG480" s="445"/>
      <c r="EH480" s="445"/>
      <c r="EI480" s="445"/>
      <c r="EJ480" s="445"/>
      <c r="EK480" s="445"/>
      <c r="EL480" s="445"/>
      <c r="EM480" s="445"/>
      <c r="EN480" s="445"/>
      <c r="EO480" s="445"/>
      <c r="EP480" s="445"/>
      <c r="EQ480" s="445"/>
      <c r="ER480" s="445"/>
      <c r="ES480" s="445"/>
      <c r="ET480" s="445"/>
      <c r="EU480" s="445"/>
      <c r="EV480" s="445"/>
      <c r="EW480" s="445"/>
      <c r="EX480" s="445"/>
      <c r="EY480" s="445"/>
      <c r="EZ480" s="445"/>
      <c r="FA480" s="445"/>
      <c r="FB480" s="445"/>
    </row>
    <row r="481" spans="1:158" s="463" customFormat="1" ht="55.2" hidden="1" customHeight="1">
      <c r="A481" s="659"/>
      <c r="B481" s="520"/>
      <c r="C481" s="520"/>
      <c r="D481" s="519"/>
      <c r="E481" s="520"/>
      <c r="F481" s="520"/>
      <c r="G481" s="520"/>
      <c r="H481" s="520"/>
      <c r="I481" s="520"/>
      <c r="J481" s="520"/>
      <c r="K481" s="520"/>
      <c r="L481" s="520"/>
      <c r="M481" s="520"/>
      <c r="N481" s="520"/>
      <c r="O481" s="520"/>
      <c r="P481" s="520"/>
      <c r="Q481" s="520"/>
      <c r="R481" s="520"/>
      <c r="S481" s="520"/>
      <c r="T481" s="520"/>
      <c r="U481" s="520"/>
      <c r="V481" s="520"/>
      <c r="W481" s="520"/>
      <c r="X481" s="520"/>
      <c r="Y481" s="520"/>
      <c r="Z481" s="520"/>
      <c r="AA481" s="520"/>
      <c r="AB481" s="520"/>
      <c r="AC481" s="520"/>
      <c r="AD481" s="432"/>
      <c r="AE481" s="431"/>
      <c r="AF481" s="433"/>
      <c r="AG481" s="557" t="str">
        <f t="shared" si="210"/>
        <v/>
      </c>
      <c r="AH481" s="558" t="str">
        <f t="shared" si="211"/>
        <v/>
      </c>
      <c r="AI481" s="558" t="str">
        <f t="shared" si="212"/>
        <v/>
      </c>
      <c r="AJ481" s="558" t="str">
        <f t="shared" si="213"/>
        <v/>
      </c>
      <c r="AK481" s="558" t="str">
        <f t="shared" si="214"/>
        <v/>
      </c>
      <c r="AL481" s="558" t="str">
        <f t="shared" si="215"/>
        <v/>
      </c>
      <c r="AM481" s="558" t="str">
        <f t="shared" si="216"/>
        <v/>
      </c>
      <c r="AN481" s="558" t="str">
        <f t="shared" si="217"/>
        <v/>
      </c>
      <c r="AO481" s="557" t="str">
        <f t="shared" si="218"/>
        <v/>
      </c>
      <c r="AP481" s="557" t="str">
        <f t="shared" si="219"/>
        <v/>
      </c>
      <c r="AQ481" s="445"/>
      <c r="AR481" s="559" t="str">
        <f t="shared" si="220"/>
        <v/>
      </c>
      <c r="AS481" s="560" t="str">
        <f t="shared" ref="AS481:AS507" si="234">IF(K481="","",IF(K481="Did not specify","Did not specify",IF(K481="External Services",IF(AP481&lt;=19,"External Services"&amp;"-"&amp;"19 or Lower",IF(AND(AP481&gt;=20,AP481&lt;=34),"External Services"&amp;"-"&amp;"20 to 34",IF(AND(AP481&gt;=35,AP481&lt;=49),"External Services"&amp;"-"&amp;"35 to 49",IF(AND(AP481&gt;=50,AP481&lt;=64),"External Services"&amp;"-"&amp;"50 to 64",IF(AND(AP481&gt;=65,AP481&lt;=100),"External Services"&amp;"-"&amp;"65 or higher","External Services-Did not Specify"))))),IF(AP481&lt;=19,"Internal Services"&amp;"-"&amp;"19 or Lower",IF(AND(AP481&gt;=20,AP481&lt;=34),"Internal Services"&amp;"-"&amp;"20 to 34",IF(AND(AP481&gt;=35,AP481&lt;=49),"Internal Services"&amp;"-"&amp;"35 to 49",IF(AND(AP481&gt;=50,AP481&lt;=64),"Internal Services"&amp;"-"&amp;"50 to 64",IF(AND(AP481&gt;=65,AP481&lt;=100),"Internal Services"&amp;"-"&amp;"65 or higher","Internal Services-Did not Specify"))))))))</f>
        <v/>
      </c>
      <c r="AT481" s="561" t="str">
        <f t="shared" si="221"/>
        <v/>
      </c>
      <c r="AU481" s="561" t="str">
        <f t="shared" si="222"/>
        <v/>
      </c>
      <c r="AV481" s="444"/>
      <c r="AW481" s="558" t="str">
        <f t="shared" si="227"/>
        <v/>
      </c>
      <c r="AX481" s="557" t="str">
        <f t="shared" si="228"/>
        <v/>
      </c>
      <c r="AY481" s="557" t="str">
        <f t="shared" si="229"/>
        <v/>
      </c>
      <c r="AZ481" s="444"/>
      <c r="BA481" s="562" t="str">
        <f t="shared" si="233"/>
        <v/>
      </c>
      <c r="BB481" s="445"/>
      <c r="BC481" s="563" t="str">
        <f t="shared" si="232"/>
        <v/>
      </c>
      <c r="BD481" s="563" t="str">
        <f t="shared" si="232"/>
        <v/>
      </c>
      <c r="BE481" s="563" t="str">
        <f t="shared" si="232"/>
        <v/>
      </c>
      <c r="BF481" s="563" t="str">
        <f t="shared" si="232"/>
        <v/>
      </c>
      <c r="BG481" s="563" t="str">
        <f t="shared" si="232"/>
        <v/>
      </c>
      <c r="BH481" s="563" t="str">
        <f t="shared" si="232"/>
        <v/>
      </c>
      <c r="BI481" s="563" t="str">
        <f t="shared" si="232"/>
        <v/>
      </c>
      <c r="BJ481" s="563" t="str">
        <f t="shared" si="232"/>
        <v/>
      </c>
      <c r="BK481" s="563" t="str">
        <f t="shared" si="232"/>
        <v/>
      </c>
      <c r="BL481" s="563" t="str">
        <f t="shared" si="232"/>
        <v/>
      </c>
      <c r="BM481" s="563" t="str">
        <f t="shared" si="232"/>
        <v/>
      </c>
      <c r="BN481" s="563" t="str">
        <f t="shared" si="230"/>
        <v/>
      </c>
      <c r="BO481" s="563" t="str">
        <f t="shared" si="230"/>
        <v/>
      </c>
      <c r="BP481" s="563" t="str">
        <f t="shared" si="230"/>
        <v/>
      </c>
      <c r="BQ481" s="563" t="str">
        <f t="shared" si="223"/>
        <v/>
      </c>
      <c r="BR481" s="563" t="str">
        <f t="shared" si="223"/>
        <v/>
      </c>
      <c r="BS481" s="563" t="str">
        <f t="shared" si="223"/>
        <v/>
      </c>
      <c r="BT481" s="563" t="str">
        <f t="shared" si="223"/>
        <v/>
      </c>
      <c r="BU481" s="563" t="str">
        <f t="shared" si="224"/>
        <v/>
      </c>
      <c r="BV481" s="563" t="str">
        <f t="shared" si="224"/>
        <v/>
      </c>
      <c r="BW481" s="563" t="str">
        <f t="shared" si="224"/>
        <v/>
      </c>
      <c r="BX481" s="563" t="str">
        <f t="shared" si="224"/>
        <v/>
      </c>
      <c r="BY481" s="563" t="str">
        <f t="shared" si="225"/>
        <v/>
      </c>
      <c r="BZ481" s="563" t="str">
        <f t="shared" si="225"/>
        <v/>
      </c>
      <c r="CA481" s="563" t="str">
        <f t="shared" si="225"/>
        <v/>
      </c>
      <c r="CB481" s="563" t="str">
        <f t="shared" si="225"/>
        <v/>
      </c>
      <c r="CC481" s="563" t="str">
        <f t="shared" si="226"/>
        <v/>
      </c>
      <c r="CD481" s="563" t="str">
        <f t="shared" si="226"/>
        <v/>
      </c>
      <c r="CE481" s="563" t="str">
        <f t="shared" si="226"/>
        <v/>
      </c>
      <c r="CF481" s="563" t="str">
        <f t="shared" si="226"/>
        <v/>
      </c>
      <c r="CG481" s="563" t="str">
        <f t="shared" si="232"/>
        <v/>
      </c>
      <c r="CH481" s="445"/>
      <c r="CI481" s="563" t="str">
        <f t="shared" si="207"/>
        <v/>
      </c>
      <c r="CJ481" s="563" t="str">
        <f t="shared" si="231"/>
        <v/>
      </c>
      <c r="CK481" s="563" t="str">
        <f t="shared" si="231"/>
        <v/>
      </c>
      <c r="CL481" s="563" t="str">
        <f t="shared" si="231"/>
        <v xml:space="preserve">
</v>
      </c>
      <c r="CM481" s="563" t="str">
        <f t="shared" si="231"/>
        <v xml:space="preserve">
</v>
      </c>
      <c r="CN481" s="563" t="str">
        <f t="shared" si="231"/>
        <v xml:space="preserve">
</v>
      </c>
      <c r="CO481" s="444"/>
      <c r="CP481" s="444"/>
      <c r="CQ481" s="444"/>
      <c r="CR481" s="444"/>
      <c r="CS481" s="444"/>
      <c r="CT481" s="444"/>
      <c r="CU481" s="444"/>
      <c r="CV481" s="444"/>
      <c r="CW481" s="444"/>
      <c r="CX481" s="444"/>
      <c r="CY481" s="444"/>
      <c r="CZ481" s="444"/>
      <c r="DA481" s="444"/>
      <c r="DB481" s="444"/>
      <c r="DC481" s="444"/>
      <c r="DD481" s="444"/>
      <c r="DE481" s="444"/>
      <c r="DF481" s="444"/>
      <c r="DG481" s="444"/>
      <c r="DH481" s="444"/>
      <c r="DI481" s="444"/>
      <c r="DJ481" s="444"/>
      <c r="DK481" s="444"/>
      <c r="DL481" s="444"/>
      <c r="DM481" s="444"/>
      <c r="DN481" s="444"/>
      <c r="DO481" s="444"/>
      <c r="DP481" s="444"/>
      <c r="DQ481" s="444"/>
      <c r="DR481" s="444"/>
      <c r="DS481" s="444"/>
      <c r="DT481" s="444"/>
      <c r="DU481" s="444"/>
      <c r="DV481" s="444"/>
      <c r="DW481" s="444"/>
      <c r="DX481" s="444"/>
      <c r="DY481" s="444"/>
      <c r="DZ481" s="444"/>
      <c r="EA481" s="444"/>
      <c r="EB481" s="444"/>
      <c r="EC481" s="444"/>
      <c r="ED481" s="444"/>
      <c r="EE481" s="444"/>
      <c r="EF481" s="444"/>
      <c r="EG481" s="444"/>
      <c r="EH481" s="444"/>
      <c r="EI481" s="444"/>
      <c r="EJ481" s="444"/>
      <c r="EK481" s="444"/>
      <c r="EL481" s="444"/>
      <c r="EM481" s="444"/>
      <c r="EN481" s="444"/>
      <c r="EO481" s="444"/>
      <c r="EP481" s="444"/>
      <c r="EQ481" s="444"/>
      <c r="ER481" s="444"/>
      <c r="ES481" s="444"/>
      <c r="ET481" s="444"/>
      <c r="EU481" s="444"/>
      <c r="EV481" s="444"/>
      <c r="EW481" s="444"/>
      <c r="EX481" s="444"/>
      <c r="EY481" s="444"/>
      <c r="EZ481" s="444"/>
      <c r="FA481" s="444"/>
      <c r="FB481" s="444"/>
    </row>
    <row r="482" spans="1:158" s="463" customFormat="1" ht="55.2" hidden="1" customHeight="1">
      <c r="A482" s="659"/>
      <c r="B482" s="520"/>
      <c r="C482" s="520"/>
      <c r="D482" s="519"/>
      <c r="E482" s="520"/>
      <c r="F482" s="520"/>
      <c r="G482" s="520"/>
      <c r="H482" s="520"/>
      <c r="I482" s="520"/>
      <c r="J482" s="520"/>
      <c r="K482" s="520"/>
      <c r="L482" s="520"/>
      <c r="M482" s="520"/>
      <c r="N482" s="520"/>
      <c r="O482" s="520"/>
      <c r="P482" s="520"/>
      <c r="Q482" s="520"/>
      <c r="R482" s="520"/>
      <c r="S482" s="520"/>
      <c r="T482" s="520"/>
      <c r="U482" s="520"/>
      <c r="V482" s="520"/>
      <c r="W482" s="520"/>
      <c r="X482" s="520"/>
      <c r="Y482" s="520"/>
      <c r="Z482" s="520"/>
      <c r="AA482" s="520"/>
      <c r="AB482" s="520"/>
      <c r="AC482" s="520"/>
      <c r="AD482" s="432"/>
      <c r="AE482" s="431"/>
      <c r="AF482" s="433"/>
      <c r="AG482" s="557" t="str">
        <f t="shared" si="210"/>
        <v/>
      </c>
      <c r="AH482" s="558" t="str">
        <f t="shared" si="211"/>
        <v/>
      </c>
      <c r="AI482" s="558" t="str">
        <f t="shared" si="212"/>
        <v/>
      </c>
      <c r="AJ482" s="558" t="str">
        <f t="shared" si="213"/>
        <v/>
      </c>
      <c r="AK482" s="558" t="str">
        <f t="shared" si="214"/>
        <v/>
      </c>
      <c r="AL482" s="558" t="str">
        <f t="shared" si="215"/>
        <v/>
      </c>
      <c r="AM482" s="558" t="str">
        <f t="shared" si="216"/>
        <v/>
      </c>
      <c r="AN482" s="558" t="str">
        <f t="shared" si="217"/>
        <v/>
      </c>
      <c r="AO482" s="557" t="str">
        <f t="shared" si="218"/>
        <v/>
      </c>
      <c r="AP482" s="557" t="str">
        <f t="shared" si="219"/>
        <v/>
      </c>
      <c r="AQ482" s="445"/>
      <c r="AR482" s="559" t="str">
        <f t="shared" si="220"/>
        <v/>
      </c>
      <c r="AS482" s="560" t="str">
        <f t="shared" si="234"/>
        <v/>
      </c>
      <c r="AT482" s="561" t="str">
        <f t="shared" si="221"/>
        <v/>
      </c>
      <c r="AU482" s="561" t="str">
        <f t="shared" si="222"/>
        <v/>
      </c>
      <c r="AV482" s="444"/>
      <c r="AW482" s="558" t="str">
        <f t="shared" si="227"/>
        <v/>
      </c>
      <c r="AX482" s="557" t="str">
        <f t="shared" si="228"/>
        <v/>
      </c>
      <c r="AY482" s="557" t="str">
        <f t="shared" si="229"/>
        <v/>
      </c>
      <c r="AZ482" s="444"/>
      <c r="BA482" s="562" t="str">
        <f t="shared" si="233"/>
        <v/>
      </c>
      <c r="BB482" s="445"/>
      <c r="BC482" s="563" t="str">
        <f t="shared" si="232"/>
        <v/>
      </c>
      <c r="BD482" s="563" t="str">
        <f t="shared" si="232"/>
        <v/>
      </c>
      <c r="BE482" s="563" t="str">
        <f t="shared" si="232"/>
        <v/>
      </c>
      <c r="BF482" s="563" t="str">
        <f t="shared" si="232"/>
        <v/>
      </c>
      <c r="BG482" s="563" t="str">
        <f t="shared" si="232"/>
        <v/>
      </c>
      <c r="BH482" s="563" t="str">
        <f t="shared" si="232"/>
        <v/>
      </c>
      <c r="BI482" s="563" t="str">
        <f t="shared" si="232"/>
        <v/>
      </c>
      <c r="BJ482" s="563" t="str">
        <f t="shared" si="232"/>
        <v/>
      </c>
      <c r="BK482" s="563" t="str">
        <f t="shared" si="232"/>
        <v/>
      </c>
      <c r="BL482" s="563" t="str">
        <f t="shared" si="232"/>
        <v/>
      </c>
      <c r="BM482" s="563" t="str">
        <f t="shared" si="232"/>
        <v/>
      </c>
      <c r="BN482" s="563" t="str">
        <f t="shared" si="230"/>
        <v/>
      </c>
      <c r="BO482" s="563" t="str">
        <f t="shared" si="230"/>
        <v/>
      </c>
      <c r="BP482" s="563" t="str">
        <f t="shared" si="230"/>
        <v/>
      </c>
      <c r="BQ482" s="563" t="str">
        <f t="shared" si="223"/>
        <v/>
      </c>
      <c r="BR482" s="563" t="str">
        <f t="shared" si="223"/>
        <v/>
      </c>
      <c r="BS482" s="563" t="str">
        <f t="shared" si="223"/>
        <v/>
      </c>
      <c r="BT482" s="563" t="str">
        <f t="shared" si="223"/>
        <v/>
      </c>
      <c r="BU482" s="563" t="str">
        <f t="shared" si="224"/>
        <v/>
      </c>
      <c r="BV482" s="563" t="str">
        <f t="shared" si="224"/>
        <v/>
      </c>
      <c r="BW482" s="563" t="str">
        <f t="shared" si="224"/>
        <v/>
      </c>
      <c r="BX482" s="563" t="str">
        <f t="shared" si="224"/>
        <v/>
      </c>
      <c r="BY482" s="563" t="str">
        <f t="shared" si="225"/>
        <v/>
      </c>
      <c r="BZ482" s="563" t="str">
        <f t="shared" si="225"/>
        <v/>
      </c>
      <c r="CA482" s="563" t="str">
        <f t="shared" si="225"/>
        <v/>
      </c>
      <c r="CB482" s="563" t="str">
        <f t="shared" si="225"/>
        <v/>
      </c>
      <c r="CC482" s="563" t="str">
        <f t="shared" si="226"/>
        <v/>
      </c>
      <c r="CD482" s="563" t="str">
        <f t="shared" si="226"/>
        <v/>
      </c>
      <c r="CE482" s="563" t="str">
        <f t="shared" si="226"/>
        <v/>
      </c>
      <c r="CF482" s="563" t="str">
        <f t="shared" si="226"/>
        <v/>
      </c>
      <c r="CG482" s="563" t="str">
        <f t="shared" si="232"/>
        <v/>
      </c>
      <c r="CH482" s="445"/>
      <c r="CI482" s="563" t="str">
        <f t="shared" si="207"/>
        <v/>
      </c>
      <c r="CJ482" s="563" t="str">
        <f t="shared" si="231"/>
        <v/>
      </c>
      <c r="CK482" s="563" t="str">
        <f t="shared" si="231"/>
        <v/>
      </c>
      <c r="CL482" s="563" t="str">
        <f t="shared" si="231"/>
        <v xml:space="preserve">
</v>
      </c>
      <c r="CM482" s="563" t="str">
        <f t="shared" si="231"/>
        <v xml:space="preserve">
</v>
      </c>
      <c r="CN482" s="563" t="str">
        <f t="shared" si="231"/>
        <v xml:space="preserve">
</v>
      </c>
      <c r="CO482" s="444"/>
      <c r="CP482" s="444"/>
      <c r="CQ482" s="444"/>
      <c r="CR482" s="444"/>
      <c r="CS482" s="444"/>
      <c r="CT482" s="444"/>
      <c r="CU482" s="444"/>
      <c r="CV482" s="444"/>
      <c r="CW482" s="444"/>
      <c r="CX482" s="444"/>
      <c r="CY482" s="444"/>
      <c r="CZ482" s="444"/>
      <c r="DA482" s="444"/>
      <c r="DB482" s="444"/>
      <c r="DC482" s="444"/>
      <c r="DD482" s="444"/>
      <c r="DE482" s="444"/>
      <c r="DF482" s="444"/>
      <c r="DG482" s="444"/>
      <c r="DH482" s="444"/>
      <c r="DI482" s="444"/>
      <c r="DJ482" s="444"/>
      <c r="DK482" s="444"/>
      <c r="DL482" s="444"/>
      <c r="DM482" s="444"/>
      <c r="DN482" s="444"/>
      <c r="DO482" s="444"/>
      <c r="DP482" s="444"/>
      <c r="DQ482" s="444"/>
      <c r="DR482" s="444"/>
      <c r="DS482" s="444"/>
      <c r="DT482" s="444"/>
      <c r="DU482" s="444"/>
      <c r="DV482" s="444"/>
      <c r="DW482" s="444"/>
      <c r="DX482" s="444"/>
      <c r="DY482" s="444"/>
      <c r="DZ482" s="444"/>
      <c r="EA482" s="444"/>
      <c r="EB482" s="444"/>
      <c r="EC482" s="444"/>
      <c r="ED482" s="444"/>
      <c r="EE482" s="444"/>
      <c r="EF482" s="444"/>
      <c r="EG482" s="444"/>
      <c r="EH482" s="444"/>
      <c r="EI482" s="444"/>
      <c r="EJ482" s="444"/>
      <c r="EK482" s="444"/>
      <c r="EL482" s="444"/>
      <c r="EM482" s="444"/>
      <c r="EN482" s="444"/>
      <c r="EO482" s="444"/>
      <c r="EP482" s="444"/>
      <c r="EQ482" s="444"/>
      <c r="ER482" s="444"/>
      <c r="ES482" s="444"/>
      <c r="ET482" s="444"/>
      <c r="EU482" s="444"/>
      <c r="EV482" s="444"/>
      <c r="EW482" s="444"/>
      <c r="EX482" s="444"/>
      <c r="EY482" s="444"/>
      <c r="EZ482" s="444"/>
      <c r="FA482" s="444"/>
      <c r="FB482" s="444"/>
    </row>
    <row r="483" spans="1:158" s="434" customFormat="1" ht="55.2" hidden="1" customHeight="1">
      <c r="A483" s="659"/>
      <c r="B483" s="520"/>
      <c r="C483" s="520"/>
      <c r="D483" s="519"/>
      <c r="E483" s="520"/>
      <c r="F483" s="520"/>
      <c r="G483" s="520"/>
      <c r="H483" s="520"/>
      <c r="I483" s="520"/>
      <c r="J483" s="520"/>
      <c r="K483" s="520"/>
      <c r="L483" s="520"/>
      <c r="M483" s="520"/>
      <c r="N483" s="520"/>
      <c r="O483" s="520"/>
      <c r="P483" s="520"/>
      <c r="Q483" s="520"/>
      <c r="R483" s="520"/>
      <c r="S483" s="520"/>
      <c r="T483" s="520"/>
      <c r="U483" s="520"/>
      <c r="V483" s="520"/>
      <c r="W483" s="520"/>
      <c r="X483" s="520"/>
      <c r="Y483" s="520"/>
      <c r="Z483" s="520"/>
      <c r="AA483" s="520"/>
      <c r="AB483" s="520"/>
      <c r="AC483" s="520"/>
      <c r="AD483" s="432"/>
      <c r="AE483" s="431"/>
      <c r="AF483" s="433"/>
      <c r="AG483" s="557" t="str">
        <f t="shared" si="210"/>
        <v/>
      </c>
      <c r="AH483" s="558" t="str">
        <f t="shared" si="211"/>
        <v/>
      </c>
      <c r="AI483" s="558" t="str">
        <f t="shared" si="212"/>
        <v/>
      </c>
      <c r="AJ483" s="558" t="str">
        <f t="shared" si="213"/>
        <v/>
      </c>
      <c r="AK483" s="558" t="str">
        <f t="shared" si="214"/>
        <v/>
      </c>
      <c r="AL483" s="558" t="str">
        <f t="shared" si="215"/>
        <v/>
      </c>
      <c r="AM483" s="558" t="str">
        <f t="shared" si="216"/>
        <v/>
      </c>
      <c r="AN483" s="558" t="str">
        <f t="shared" si="217"/>
        <v/>
      </c>
      <c r="AO483" s="557" t="str">
        <f t="shared" si="218"/>
        <v/>
      </c>
      <c r="AP483" s="557" t="str">
        <f t="shared" si="219"/>
        <v/>
      </c>
      <c r="AQ483" s="445"/>
      <c r="AR483" s="559" t="str">
        <f t="shared" si="220"/>
        <v/>
      </c>
      <c r="AS483" s="560" t="str">
        <f t="shared" si="234"/>
        <v/>
      </c>
      <c r="AT483" s="561" t="str">
        <f t="shared" si="221"/>
        <v/>
      </c>
      <c r="AU483" s="561" t="str">
        <f t="shared" si="222"/>
        <v/>
      </c>
      <c r="AV483" s="444"/>
      <c r="AW483" s="558" t="str">
        <f t="shared" si="227"/>
        <v/>
      </c>
      <c r="AX483" s="557" t="str">
        <f t="shared" si="228"/>
        <v/>
      </c>
      <c r="AY483" s="557" t="str">
        <f t="shared" si="229"/>
        <v/>
      </c>
      <c r="AZ483" s="444"/>
      <c r="BA483" s="562" t="str">
        <f t="shared" si="233"/>
        <v/>
      </c>
      <c r="BB483" s="445"/>
      <c r="BC483" s="563" t="str">
        <f t="shared" si="232"/>
        <v/>
      </c>
      <c r="BD483" s="563" t="str">
        <f t="shared" si="232"/>
        <v/>
      </c>
      <c r="BE483" s="563" t="str">
        <f t="shared" si="232"/>
        <v/>
      </c>
      <c r="BF483" s="563" t="str">
        <f t="shared" si="232"/>
        <v/>
      </c>
      <c r="BG483" s="563" t="str">
        <f t="shared" si="232"/>
        <v/>
      </c>
      <c r="BH483" s="563" t="str">
        <f t="shared" si="232"/>
        <v/>
      </c>
      <c r="BI483" s="563" t="str">
        <f t="shared" si="232"/>
        <v/>
      </c>
      <c r="BJ483" s="563" t="str">
        <f t="shared" si="232"/>
        <v/>
      </c>
      <c r="BK483" s="563" t="str">
        <f t="shared" si="232"/>
        <v/>
      </c>
      <c r="BL483" s="563" t="str">
        <f t="shared" si="232"/>
        <v/>
      </c>
      <c r="BM483" s="563" t="str">
        <f t="shared" si="232"/>
        <v/>
      </c>
      <c r="BN483" s="563" t="str">
        <f t="shared" si="230"/>
        <v/>
      </c>
      <c r="BO483" s="563" t="str">
        <f t="shared" si="230"/>
        <v/>
      </c>
      <c r="BP483" s="563" t="str">
        <f t="shared" si="230"/>
        <v/>
      </c>
      <c r="BQ483" s="563" t="str">
        <f t="shared" si="223"/>
        <v/>
      </c>
      <c r="BR483" s="563" t="str">
        <f t="shared" si="223"/>
        <v/>
      </c>
      <c r="BS483" s="563" t="str">
        <f t="shared" si="223"/>
        <v/>
      </c>
      <c r="BT483" s="563" t="str">
        <f t="shared" si="223"/>
        <v/>
      </c>
      <c r="BU483" s="563" t="str">
        <f t="shared" si="224"/>
        <v/>
      </c>
      <c r="BV483" s="563" t="str">
        <f t="shared" si="224"/>
        <v/>
      </c>
      <c r="BW483" s="563" t="str">
        <f t="shared" si="224"/>
        <v/>
      </c>
      <c r="BX483" s="563" t="str">
        <f t="shared" si="224"/>
        <v/>
      </c>
      <c r="BY483" s="563" t="str">
        <f t="shared" si="225"/>
        <v/>
      </c>
      <c r="BZ483" s="563" t="str">
        <f t="shared" si="225"/>
        <v/>
      </c>
      <c r="CA483" s="563" t="str">
        <f t="shared" si="225"/>
        <v/>
      </c>
      <c r="CB483" s="563" t="str">
        <f t="shared" si="225"/>
        <v/>
      </c>
      <c r="CC483" s="563" t="str">
        <f t="shared" si="226"/>
        <v/>
      </c>
      <c r="CD483" s="563" t="str">
        <f t="shared" si="226"/>
        <v/>
      </c>
      <c r="CE483" s="563" t="str">
        <f t="shared" si="226"/>
        <v/>
      </c>
      <c r="CF483" s="563" t="str">
        <f t="shared" si="226"/>
        <v/>
      </c>
      <c r="CG483" s="563" t="str">
        <f t="shared" si="232"/>
        <v/>
      </c>
      <c r="CH483" s="445"/>
      <c r="CI483" s="563" t="str">
        <f t="shared" si="207"/>
        <v/>
      </c>
      <c r="CJ483" s="563" t="str">
        <f t="shared" si="231"/>
        <v/>
      </c>
      <c r="CK483" s="563" t="str">
        <f t="shared" si="231"/>
        <v/>
      </c>
      <c r="CL483" s="563" t="str">
        <f t="shared" si="231"/>
        <v xml:space="preserve">
</v>
      </c>
      <c r="CM483" s="563" t="str">
        <f t="shared" si="231"/>
        <v xml:space="preserve">
</v>
      </c>
      <c r="CN483" s="563" t="str">
        <f t="shared" si="231"/>
        <v xml:space="preserve">
</v>
      </c>
      <c r="CO483" s="445"/>
      <c r="CP483" s="445"/>
      <c r="CQ483" s="445"/>
      <c r="CR483" s="445"/>
      <c r="CS483" s="445"/>
      <c r="CT483" s="445"/>
      <c r="CU483" s="445"/>
      <c r="CV483" s="445"/>
      <c r="CW483" s="445"/>
      <c r="CX483" s="445"/>
      <c r="CY483" s="445"/>
      <c r="CZ483" s="445"/>
      <c r="DA483" s="445"/>
      <c r="DB483" s="445"/>
      <c r="DC483" s="445"/>
      <c r="DD483" s="445"/>
      <c r="DE483" s="445"/>
      <c r="DF483" s="445"/>
      <c r="DG483" s="445"/>
      <c r="DH483" s="445"/>
      <c r="DI483" s="445"/>
      <c r="DJ483" s="445"/>
      <c r="DK483" s="445"/>
      <c r="DL483" s="445"/>
      <c r="DM483" s="445"/>
      <c r="DN483" s="445"/>
      <c r="DO483" s="445"/>
      <c r="DP483" s="445"/>
      <c r="DQ483" s="445"/>
      <c r="DR483" s="445"/>
      <c r="DS483" s="445"/>
      <c r="DT483" s="445"/>
      <c r="DU483" s="445"/>
      <c r="DV483" s="445"/>
      <c r="DW483" s="445"/>
      <c r="DX483" s="445"/>
      <c r="DY483" s="445"/>
      <c r="DZ483" s="445"/>
      <c r="EA483" s="445"/>
      <c r="EB483" s="445"/>
      <c r="EC483" s="445"/>
      <c r="ED483" s="445"/>
      <c r="EE483" s="445"/>
      <c r="EF483" s="445"/>
      <c r="EG483" s="445"/>
      <c r="EH483" s="445"/>
      <c r="EI483" s="445"/>
      <c r="EJ483" s="445"/>
      <c r="EK483" s="445"/>
      <c r="EL483" s="445"/>
      <c r="EM483" s="445"/>
      <c r="EN483" s="445"/>
      <c r="EO483" s="445"/>
      <c r="EP483" s="445"/>
      <c r="EQ483" s="445"/>
      <c r="ER483" s="445"/>
      <c r="ES483" s="445"/>
      <c r="ET483" s="445"/>
      <c r="EU483" s="445"/>
      <c r="EV483" s="445"/>
      <c r="EW483" s="445"/>
      <c r="EX483" s="445"/>
      <c r="EY483" s="445"/>
      <c r="EZ483" s="445"/>
      <c r="FA483" s="445"/>
      <c r="FB483" s="445"/>
    </row>
    <row r="484" spans="1:158" s="434" customFormat="1" ht="55.2" hidden="1" customHeight="1">
      <c r="A484" s="659"/>
      <c r="B484" s="520"/>
      <c r="C484" s="520"/>
      <c r="D484" s="519"/>
      <c r="E484" s="520"/>
      <c r="F484" s="520"/>
      <c r="G484" s="520"/>
      <c r="H484" s="520"/>
      <c r="I484" s="520"/>
      <c r="J484" s="520"/>
      <c r="K484" s="520"/>
      <c r="L484" s="520"/>
      <c r="M484" s="520"/>
      <c r="N484" s="520"/>
      <c r="O484" s="520"/>
      <c r="P484" s="520"/>
      <c r="Q484" s="520"/>
      <c r="R484" s="520"/>
      <c r="S484" s="520"/>
      <c r="T484" s="520"/>
      <c r="U484" s="520"/>
      <c r="V484" s="520"/>
      <c r="W484" s="520"/>
      <c r="X484" s="520"/>
      <c r="Y484" s="520"/>
      <c r="Z484" s="520"/>
      <c r="AA484" s="520"/>
      <c r="AB484" s="520"/>
      <c r="AC484" s="520"/>
      <c r="AD484" s="432"/>
      <c r="AE484" s="431"/>
      <c r="AF484" s="433"/>
      <c r="AG484" s="557" t="str">
        <f t="shared" si="210"/>
        <v/>
      </c>
      <c r="AH484" s="558" t="str">
        <f t="shared" si="211"/>
        <v/>
      </c>
      <c r="AI484" s="558" t="str">
        <f t="shared" si="212"/>
        <v/>
      </c>
      <c r="AJ484" s="558" t="str">
        <f t="shared" si="213"/>
        <v/>
      </c>
      <c r="AK484" s="558" t="str">
        <f t="shared" si="214"/>
        <v/>
      </c>
      <c r="AL484" s="558" t="str">
        <f t="shared" si="215"/>
        <v/>
      </c>
      <c r="AM484" s="558" t="str">
        <f t="shared" si="216"/>
        <v/>
      </c>
      <c r="AN484" s="558" t="str">
        <f t="shared" si="217"/>
        <v/>
      </c>
      <c r="AO484" s="557" t="str">
        <f t="shared" si="218"/>
        <v/>
      </c>
      <c r="AP484" s="557" t="str">
        <f t="shared" si="219"/>
        <v/>
      </c>
      <c r="AQ484" s="445"/>
      <c r="AR484" s="559" t="str">
        <f t="shared" si="220"/>
        <v/>
      </c>
      <c r="AS484" s="560" t="str">
        <f t="shared" si="234"/>
        <v/>
      </c>
      <c r="AT484" s="561" t="str">
        <f t="shared" si="221"/>
        <v/>
      </c>
      <c r="AU484" s="561" t="str">
        <f t="shared" si="222"/>
        <v/>
      </c>
      <c r="AV484" s="444"/>
      <c r="AW484" s="558" t="str">
        <f t="shared" si="227"/>
        <v/>
      </c>
      <c r="AX484" s="557" t="str">
        <f t="shared" si="228"/>
        <v/>
      </c>
      <c r="AY484" s="557" t="str">
        <f t="shared" si="229"/>
        <v/>
      </c>
      <c r="AZ484" s="444"/>
      <c r="BA484" s="562" t="str">
        <f t="shared" si="233"/>
        <v/>
      </c>
      <c r="BB484" s="445"/>
      <c r="BC484" s="563" t="str">
        <f t="shared" ref="BC484:CG500" si="235">IF(BC$10=$BA484,IF($AB484="","","Complaint: "&amp;$AB484)&amp;CHAR(10)&amp;IF($AC484="","","Action Taken: "&amp;$AC484),"")</f>
        <v/>
      </c>
      <c r="BD484" s="563" t="str">
        <f t="shared" si="235"/>
        <v/>
      </c>
      <c r="BE484" s="563" t="str">
        <f t="shared" si="235"/>
        <v/>
      </c>
      <c r="BF484" s="563" t="str">
        <f t="shared" si="235"/>
        <v/>
      </c>
      <c r="BG484" s="563" t="str">
        <f t="shared" si="235"/>
        <v/>
      </c>
      <c r="BH484" s="563" t="str">
        <f t="shared" si="235"/>
        <v/>
      </c>
      <c r="BI484" s="563" t="str">
        <f t="shared" si="235"/>
        <v/>
      </c>
      <c r="BJ484" s="563" t="str">
        <f t="shared" si="235"/>
        <v/>
      </c>
      <c r="BK484" s="563" t="str">
        <f t="shared" si="235"/>
        <v/>
      </c>
      <c r="BL484" s="563" t="str">
        <f t="shared" si="235"/>
        <v/>
      </c>
      <c r="BM484" s="563" t="str">
        <f t="shared" si="235"/>
        <v/>
      </c>
      <c r="BN484" s="563" t="str">
        <f t="shared" si="230"/>
        <v/>
      </c>
      <c r="BO484" s="563" t="str">
        <f t="shared" si="230"/>
        <v/>
      </c>
      <c r="BP484" s="563" t="str">
        <f t="shared" si="230"/>
        <v/>
      </c>
      <c r="BQ484" s="563" t="str">
        <f t="shared" si="223"/>
        <v/>
      </c>
      <c r="BR484" s="563" t="str">
        <f t="shared" si="223"/>
        <v/>
      </c>
      <c r="BS484" s="563" t="str">
        <f t="shared" si="223"/>
        <v/>
      </c>
      <c r="BT484" s="563" t="str">
        <f t="shared" si="223"/>
        <v/>
      </c>
      <c r="BU484" s="563" t="str">
        <f t="shared" si="224"/>
        <v/>
      </c>
      <c r="BV484" s="563" t="str">
        <f t="shared" si="224"/>
        <v/>
      </c>
      <c r="BW484" s="563" t="str">
        <f t="shared" si="224"/>
        <v/>
      </c>
      <c r="BX484" s="563" t="str">
        <f t="shared" si="224"/>
        <v/>
      </c>
      <c r="BY484" s="563" t="str">
        <f t="shared" si="225"/>
        <v/>
      </c>
      <c r="BZ484" s="563" t="str">
        <f t="shared" si="225"/>
        <v/>
      </c>
      <c r="CA484" s="563" t="str">
        <f t="shared" si="225"/>
        <v/>
      </c>
      <c r="CB484" s="563" t="str">
        <f t="shared" si="225"/>
        <v/>
      </c>
      <c r="CC484" s="563" t="str">
        <f t="shared" si="226"/>
        <v/>
      </c>
      <c r="CD484" s="563" t="str">
        <f t="shared" si="226"/>
        <v/>
      </c>
      <c r="CE484" s="563" t="str">
        <f t="shared" si="226"/>
        <v/>
      </c>
      <c r="CF484" s="563" t="str">
        <f t="shared" si="226"/>
        <v/>
      </c>
      <c r="CG484" s="563" t="str">
        <f t="shared" si="235"/>
        <v/>
      </c>
      <c r="CH484" s="445"/>
      <c r="CI484" s="563" t="str">
        <f t="shared" si="207"/>
        <v/>
      </c>
      <c r="CJ484" s="563" t="str">
        <f t="shared" si="231"/>
        <v/>
      </c>
      <c r="CK484" s="563" t="str">
        <f t="shared" si="231"/>
        <v/>
      </c>
      <c r="CL484" s="563" t="str">
        <f t="shared" si="231"/>
        <v xml:space="preserve">
</v>
      </c>
      <c r="CM484" s="563" t="str">
        <f t="shared" si="231"/>
        <v xml:space="preserve">
</v>
      </c>
      <c r="CN484" s="563" t="str">
        <f t="shared" si="231"/>
        <v xml:space="preserve">
</v>
      </c>
      <c r="CO484" s="445"/>
      <c r="CP484" s="445"/>
      <c r="CQ484" s="445"/>
      <c r="CR484" s="445"/>
      <c r="CS484" s="445"/>
      <c r="CT484" s="445"/>
      <c r="CU484" s="445"/>
      <c r="CV484" s="445"/>
      <c r="CW484" s="445"/>
      <c r="CX484" s="445"/>
      <c r="CY484" s="445"/>
      <c r="CZ484" s="445"/>
      <c r="DA484" s="445"/>
      <c r="DB484" s="445"/>
      <c r="DC484" s="445"/>
      <c r="DD484" s="445"/>
      <c r="DE484" s="445"/>
      <c r="DF484" s="445"/>
      <c r="DG484" s="445"/>
      <c r="DH484" s="445"/>
      <c r="DI484" s="445"/>
      <c r="DJ484" s="445"/>
      <c r="DK484" s="445"/>
      <c r="DL484" s="445"/>
      <c r="DM484" s="445"/>
      <c r="DN484" s="445"/>
      <c r="DO484" s="445"/>
      <c r="DP484" s="445"/>
      <c r="DQ484" s="445"/>
      <c r="DR484" s="445"/>
      <c r="DS484" s="445"/>
      <c r="DT484" s="445"/>
      <c r="DU484" s="445"/>
      <c r="DV484" s="445"/>
      <c r="DW484" s="445"/>
      <c r="DX484" s="445"/>
      <c r="DY484" s="445"/>
      <c r="DZ484" s="445"/>
      <c r="EA484" s="445"/>
      <c r="EB484" s="445"/>
      <c r="EC484" s="445"/>
      <c r="ED484" s="445"/>
      <c r="EE484" s="445"/>
      <c r="EF484" s="445"/>
      <c r="EG484" s="445"/>
      <c r="EH484" s="445"/>
      <c r="EI484" s="445"/>
      <c r="EJ484" s="445"/>
      <c r="EK484" s="445"/>
      <c r="EL484" s="445"/>
      <c r="EM484" s="445"/>
      <c r="EN484" s="445"/>
      <c r="EO484" s="445"/>
      <c r="EP484" s="445"/>
      <c r="EQ484" s="445"/>
      <c r="ER484" s="445"/>
      <c r="ES484" s="445"/>
      <c r="ET484" s="445"/>
      <c r="EU484" s="445"/>
      <c r="EV484" s="445"/>
      <c r="EW484" s="445"/>
      <c r="EX484" s="445"/>
      <c r="EY484" s="445"/>
      <c r="EZ484" s="445"/>
      <c r="FA484" s="445"/>
      <c r="FB484" s="445"/>
    </row>
    <row r="485" spans="1:158" s="434" customFormat="1" ht="55.2" hidden="1" customHeight="1">
      <c r="A485" s="659"/>
      <c r="B485" s="520"/>
      <c r="C485" s="520"/>
      <c r="D485" s="519"/>
      <c r="E485" s="520"/>
      <c r="F485" s="520"/>
      <c r="G485" s="520"/>
      <c r="H485" s="520"/>
      <c r="I485" s="520"/>
      <c r="J485" s="520"/>
      <c r="K485" s="520"/>
      <c r="L485" s="520"/>
      <c r="M485" s="520"/>
      <c r="N485" s="520"/>
      <c r="O485" s="520"/>
      <c r="P485" s="520"/>
      <c r="Q485" s="520"/>
      <c r="R485" s="520"/>
      <c r="S485" s="520"/>
      <c r="T485" s="520"/>
      <c r="U485" s="520"/>
      <c r="V485" s="520"/>
      <c r="W485" s="520"/>
      <c r="X485" s="520"/>
      <c r="Y485" s="520"/>
      <c r="Z485" s="520"/>
      <c r="AA485" s="520"/>
      <c r="AB485" s="520"/>
      <c r="AC485" s="520"/>
      <c r="AD485" s="432"/>
      <c r="AE485" s="431"/>
      <c r="AF485" s="433"/>
      <c r="AG485" s="557" t="str">
        <f t="shared" si="210"/>
        <v/>
      </c>
      <c r="AH485" s="558" t="str">
        <f t="shared" si="211"/>
        <v/>
      </c>
      <c r="AI485" s="558" t="str">
        <f t="shared" si="212"/>
        <v/>
      </c>
      <c r="AJ485" s="558" t="str">
        <f t="shared" si="213"/>
        <v/>
      </c>
      <c r="AK485" s="558" t="str">
        <f t="shared" si="214"/>
        <v/>
      </c>
      <c r="AL485" s="558" t="str">
        <f t="shared" si="215"/>
        <v/>
      </c>
      <c r="AM485" s="558" t="str">
        <f t="shared" si="216"/>
        <v/>
      </c>
      <c r="AN485" s="558" t="str">
        <f t="shared" si="217"/>
        <v/>
      </c>
      <c r="AO485" s="557" t="str">
        <f t="shared" si="218"/>
        <v/>
      </c>
      <c r="AP485" s="557" t="str">
        <f t="shared" si="219"/>
        <v/>
      </c>
      <c r="AQ485" s="445"/>
      <c r="AR485" s="559" t="str">
        <f t="shared" si="220"/>
        <v/>
      </c>
      <c r="AS485" s="560" t="str">
        <f t="shared" si="234"/>
        <v/>
      </c>
      <c r="AT485" s="561" t="str">
        <f t="shared" si="221"/>
        <v/>
      </c>
      <c r="AU485" s="561" t="str">
        <f t="shared" si="222"/>
        <v/>
      </c>
      <c r="AV485" s="444"/>
      <c r="AW485" s="558" t="str">
        <f t="shared" si="227"/>
        <v/>
      </c>
      <c r="AX485" s="557" t="str">
        <f t="shared" si="228"/>
        <v/>
      </c>
      <c r="AY485" s="557" t="str">
        <f t="shared" si="229"/>
        <v/>
      </c>
      <c r="AZ485" s="444"/>
      <c r="BA485" s="562" t="str">
        <f t="shared" si="233"/>
        <v/>
      </c>
      <c r="BB485" s="445"/>
      <c r="BC485" s="563" t="str">
        <f t="shared" si="235"/>
        <v/>
      </c>
      <c r="BD485" s="563" t="str">
        <f t="shared" si="235"/>
        <v/>
      </c>
      <c r="BE485" s="563" t="str">
        <f t="shared" si="235"/>
        <v/>
      </c>
      <c r="BF485" s="563" t="str">
        <f t="shared" si="235"/>
        <v/>
      </c>
      <c r="BG485" s="563" t="str">
        <f t="shared" si="235"/>
        <v/>
      </c>
      <c r="BH485" s="563" t="str">
        <f t="shared" si="235"/>
        <v/>
      </c>
      <c r="BI485" s="563" t="str">
        <f t="shared" si="235"/>
        <v/>
      </c>
      <c r="BJ485" s="563" t="str">
        <f t="shared" si="235"/>
        <v/>
      </c>
      <c r="BK485" s="563" t="str">
        <f t="shared" si="235"/>
        <v/>
      </c>
      <c r="BL485" s="563" t="str">
        <f t="shared" si="235"/>
        <v/>
      </c>
      <c r="BM485" s="563" t="str">
        <f t="shared" si="235"/>
        <v/>
      </c>
      <c r="BN485" s="563" t="str">
        <f t="shared" si="230"/>
        <v/>
      </c>
      <c r="BO485" s="563" t="str">
        <f t="shared" si="230"/>
        <v/>
      </c>
      <c r="BP485" s="563" t="str">
        <f t="shared" si="230"/>
        <v/>
      </c>
      <c r="BQ485" s="563" t="str">
        <f t="shared" si="223"/>
        <v/>
      </c>
      <c r="BR485" s="563" t="str">
        <f t="shared" si="223"/>
        <v/>
      </c>
      <c r="BS485" s="563" t="str">
        <f t="shared" si="223"/>
        <v/>
      </c>
      <c r="BT485" s="563" t="str">
        <f t="shared" si="223"/>
        <v/>
      </c>
      <c r="BU485" s="563" t="str">
        <f t="shared" si="224"/>
        <v/>
      </c>
      <c r="BV485" s="563" t="str">
        <f t="shared" si="224"/>
        <v/>
      </c>
      <c r="BW485" s="563" t="str">
        <f t="shared" si="224"/>
        <v/>
      </c>
      <c r="BX485" s="563" t="str">
        <f t="shared" si="224"/>
        <v/>
      </c>
      <c r="BY485" s="563" t="str">
        <f t="shared" si="225"/>
        <v/>
      </c>
      <c r="BZ485" s="563" t="str">
        <f t="shared" si="225"/>
        <v/>
      </c>
      <c r="CA485" s="563" t="str">
        <f t="shared" si="225"/>
        <v/>
      </c>
      <c r="CB485" s="563" t="str">
        <f t="shared" si="225"/>
        <v/>
      </c>
      <c r="CC485" s="563" t="str">
        <f t="shared" si="226"/>
        <v/>
      </c>
      <c r="CD485" s="563" t="str">
        <f t="shared" si="226"/>
        <v/>
      </c>
      <c r="CE485" s="563" t="str">
        <f t="shared" si="226"/>
        <v/>
      </c>
      <c r="CF485" s="563" t="str">
        <f t="shared" si="226"/>
        <v/>
      </c>
      <c r="CG485" s="563" t="str">
        <f t="shared" si="235"/>
        <v/>
      </c>
      <c r="CH485" s="445"/>
      <c r="CI485" s="563" t="str">
        <f t="shared" si="207"/>
        <v/>
      </c>
      <c r="CJ485" s="563" t="str">
        <f t="shared" si="231"/>
        <v/>
      </c>
      <c r="CK485" s="563" t="str">
        <f t="shared" si="231"/>
        <v/>
      </c>
      <c r="CL485" s="563" t="str">
        <f t="shared" si="231"/>
        <v xml:space="preserve">
</v>
      </c>
      <c r="CM485" s="563" t="str">
        <f t="shared" si="231"/>
        <v xml:space="preserve">
</v>
      </c>
      <c r="CN485" s="563" t="str">
        <f t="shared" si="231"/>
        <v xml:space="preserve">
</v>
      </c>
      <c r="CO485" s="445"/>
      <c r="CP485" s="445"/>
      <c r="CQ485" s="445"/>
      <c r="CR485" s="445"/>
      <c r="CS485" s="445"/>
      <c r="CT485" s="445"/>
      <c r="CU485" s="445"/>
      <c r="CV485" s="445"/>
      <c r="CW485" s="445"/>
      <c r="CX485" s="445"/>
      <c r="CY485" s="445"/>
      <c r="CZ485" s="445"/>
      <c r="DA485" s="445"/>
      <c r="DB485" s="445"/>
      <c r="DC485" s="445"/>
      <c r="DD485" s="445"/>
      <c r="DE485" s="445"/>
      <c r="DF485" s="445"/>
      <c r="DG485" s="445"/>
      <c r="DH485" s="445"/>
      <c r="DI485" s="445"/>
      <c r="DJ485" s="445"/>
      <c r="DK485" s="445"/>
      <c r="DL485" s="445"/>
      <c r="DM485" s="445"/>
      <c r="DN485" s="445"/>
      <c r="DO485" s="445"/>
      <c r="DP485" s="445"/>
      <c r="DQ485" s="445"/>
      <c r="DR485" s="445"/>
      <c r="DS485" s="445"/>
      <c r="DT485" s="445"/>
      <c r="DU485" s="445"/>
      <c r="DV485" s="445"/>
      <c r="DW485" s="445"/>
      <c r="DX485" s="445"/>
      <c r="DY485" s="445"/>
      <c r="DZ485" s="445"/>
      <c r="EA485" s="445"/>
      <c r="EB485" s="445"/>
      <c r="EC485" s="445"/>
      <c r="ED485" s="445"/>
      <c r="EE485" s="445"/>
      <c r="EF485" s="445"/>
      <c r="EG485" s="445"/>
      <c r="EH485" s="445"/>
      <c r="EI485" s="445"/>
      <c r="EJ485" s="445"/>
      <c r="EK485" s="445"/>
      <c r="EL485" s="445"/>
      <c r="EM485" s="445"/>
      <c r="EN485" s="445"/>
      <c r="EO485" s="445"/>
      <c r="EP485" s="445"/>
      <c r="EQ485" s="445"/>
      <c r="ER485" s="445"/>
      <c r="ES485" s="445"/>
      <c r="ET485" s="445"/>
      <c r="EU485" s="445"/>
      <c r="EV485" s="445"/>
      <c r="EW485" s="445"/>
      <c r="EX485" s="445"/>
      <c r="EY485" s="445"/>
      <c r="EZ485" s="445"/>
      <c r="FA485" s="445"/>
      <c r="FB485" s="445"/>
    </row>
    <row r="486" spans="1:158" s="463" customFormat="1" ht="55.2" hidden="1" customHeight="1">
      <c r="A486" s="659"/>
      <c r="B486" s="520"/>
      <c r="C486" s="520"/>
      <c r="D486" s="519"/>
      <c r="E486" s="520"/>
      <c r="F486" s="520"/>
      <c r="G486" s="520"/>
      <c r="H486" s="520"/>
      <c r="I486" s="520"/>
      <c r="J486" s="520"/>
      <c r="K486" s="520"/>
      <c r="L486" s="520"/>
      <c r="M486" s="520"/>
      <c r="N486" s="520"/>
      <c r="O486" s="520"/>
      <c r="P486" s="520"/>
      <c r="Q486" s="520"/>
      <c r="R486" s="520"/>
      <c r="S486" s="520"/>
      <c r="T486" s="520"/>
      <c r="U486" s="520"/>
      <c r="V486" s="520"/>
      <c r="W486" s="520"/>
      <c r="X486" s="520"/>
      <c r="Y486" s="520"/>
      <c r="Z486" s="520"/>
      <c r="AA486" s="520"/>
      <c r="AB486" s="520"/>
      <c r="AC486" s="520"/>
      <c r="AD486" s="432"/>
      <c r="AE486" s="431"/>
      <c r="AF486" s="433"/>
      <c r="AG486" s="557" t="str">
        <f t="shared" si="210"/>
        <v/>
      </c>
      <c r="AH486" s="558" t="str">
        <f t="shared" si="211"/>
        <v/>
      </c>
      <c r="AI486" s="558" t="str">
        <f t="shared" si="212"/>
        <v/>
      </c>
      <c r="AJ486" s="558" t="str">
        <f t="shared" si="213"/>
        <v/>
      </c>
      <c r="AK486" s="558" t="str">
        <f t="shared" si="214"/>
        <v/>
      </c>
      <c r="AL486" s="558" t="str">
        <f t="shared" si="215"/>
        <v/>
      </c>
      <c r="AM486" s="558" t="str">
        <f t="shared" si="216"/>
        <v/>
      </c>
      <c r="AN486" s="558" t="str">
        <f t="shared" si="217"/>
        <v/>
      </c>
      <c r="AO486" s="557" t="str">
        <f t="shared" si="218"/>
        <v/>
      </c>
      <c r="AP486" s="557" t="str">
        <f t="shared" si="219"/>
        <v/>
      </c>
      <c r="AQ486" s="445"/>
      <c r="AR486" s="559" t="str">
        <f t="shared" si="220"/>
        <v/>
      </c>
      <c r="AS486" s="560" t="str">
        <f t="shared" si="234"/>
        <v/>
      </c>
      <c r="AT486" s="561" t="str">
        <f t="shared" si="221"/>
        <v/>
      </c>
      <c r="AU486" s="561" t="str">
        <f t="shared" si="222"/>
        <v/>
      </c>
      <c r="AV486" s="444"/>
      <c r="AW486" s="558" t="str">
        <f t="shared" si="227"/>
        <v/>
      </c>
      <c r="AX486" s="557" t="str">
        <f t="shared" si="228"/>
        <v/>
      </c>
      <c r="AY486" s="557" t="str">
        <f t="shared" si="229"/>
        <v/>
      </c>
      <c r="AZ486" s="444"/>
      <c r="BA486" s="562" t="str">
        <f t="shared" si="233"/>
        <v/>
      </c>
      <c r="BB486" s="445"/>
      <c r="BC486" s="563" t="str">
        <f t="shared" si="235"/>
        <v/>
      </c>
      <c r="BD486" s="563" t="str">
        <f t="shared" si="235"/>
        <v/>
      </c>
      <c r="BE486" s="563" t="str">
        <f t="shared" si="235"/>
        <v/>
      </c>
      <c r="BF486" s="563" t="str">
        <f t="shared" si="235"/>
        <v/>
      </c>
      <c r="BG486" s="563" t="str">
        <f t="shared" si="235"/>
        <v/>
      </c>
      <c r="BH486" s="563" t="str">
        <f t="shared" si="235"/>
        <v/>
      </c>
      <c r="BI486" s="563" t="str">
        <f t="shared" si="235"/>
        <v/>
      </c>
      <c r="BJ486" s="563" t="str">
        <f t="shared" si="235"/>
        <v/>
      </c>
      <c r="BK486" s="563" t="str">
        <f t="shared" si="235"/>
        <v/>
      </c>
      <c r="BL486" s="563" t="str">
        <f t="shared" si="235"/>
        <v/>
      </c>
      <c r="BM486" s="563" t="str">
        <f t="shared" si="235"/>
        <v/>
      </c>
      <c r="BN486" s="563" t="str">
        <f t="shared" si="230"/>
        <v/>
      </c>
      <c r="BO486" s="563" t="str">
        <f t="shared" si="230"/>
        <v/>
      </c>
      <c r="BP486" s="563" t="str">
        <f t="shared" si="230"/>
        <v/>
      </c>
      <c r="BQ486" s="563" t="str">
        <f t="shared" si="223"/>
        <v/>
      </c>
      <c r="BR486" s="563" t="str">
        <f t="shared" si="223"/>
        <v/>
      </c>
      <c r="BS486" s="563" t="str">
        <f t="shared" si="223"/>
        <v/>
      </c>
      <c r="BT486" s="563" t="str">
        <f t="shared" si="223"/>
        <v/>
      </c>
      <c r="BU486" s="563" t="str">
        <f t="shared" si="224"/>
        <v/>
      </c>
      <c r="BV486" s="563" t="str">
        <f t="shared" si="224"/>
        <v/>
      </c>
      <c r="BW486" s="563" t="str">
        <f t="shared" si="224"/>
        <v/>
      </c>
      <c r="BX486" s="563" t="str">
        <f t="shared" si="224"/>
        <v/>
      </c>
      <c r="BY486" s="563" t="str">
        <f t="shared" si="225"/>
        <v/>
      </c>
      <c r="BZ486" s="563" t="str">
        <f t="shared" si="225"/>
        <v/>
      </c>
      <c r="CA486" s="563" t="str">
        <f t="shared" si="225"/>
        <v/>
      </c>
      <c r="CB486" s="563" t="str">
        <f t="shared" si="225"/>
        <v/>
      </c>
      <c r="CC486" s="563" t="str">
        <f t="shared" si="226"/>
        <v/>
      </c>
      <c r="CD486" s="563" t="str">
        <f t="shared" si="226"/>
        <v/>
      </c>
      <c r="CE486" s="563" t="str">
        <f t="shared" si="226"/>
        <v/>
      </c>
      <c r="CF486" s="563" t="str">
        <f t="shared" si="226"/>
        <v/>
      </c>
      <c r="CG486" s="563" t="str">
        <f t="shared" si="235"/>
        <v/>
      </c>
      <c r="CH486" s="445"/>
      <c r="CI486" s="563" t="str">
        <f t="shared" si="207"/>
        <v/>
      </c>
      <c r="CJ486" s="563" t="str">
        <f t="shared" si="231"/>
        <v/>
      </c>
      <c r="CK486" s="563" t="str">
        <f t="shared" si="231"/>
        <v/>
      </c>
      <c r="CL486" s="563" t="str">
        <f t="shared" si="231"/>
        <v xml:space="preserve">
</v>
      </c>
      <c r="CM486" s="563" t="str">
        <f t="shared" si="231"/>
        <v xml:space="preserve">
</v>
      </c>
      <c r="CN486" s="563" t="str">
        <f t="shared" si="231"/>
        <v xml:space="preserve">
</v>
      </c>
      <c r="CO486" s="444"/>
      <c r="CP486" s="444"/>
      <c r="CQ486" s="444"/>
      <c r="CR486" s="444"/>
      <c r="CS486" s="444"/>
      <c r="CT486" s="444"/>
      <c r="CU486" s="444"/>
      <c r="CV486" s="444"/>
      <c r="CW486" s="444"/>
      <c r="CX486" s="444"/>
      <c r="CY486" s="444"/>
      <c r="CZ486" s="444"/>
      <c r="DA486" s="444"/>
      <c r="DB486" s="444"/>
      <c r="DC486" s="444"/>
      <c r="DD486" s="444"/>
      <c r="DE486" s="444"/>
      <c r="DF486" s="444"/>
      <c r="DG486" s="444"/>
      <c r="DH486" s="444"/>
      <c r="DI486" s="444"/>
      <c r="DJ486" s="444"/>
      <c r="DK486" s="444"/>
      <c r="DL486" s="444"/>
      <c r="DM486" s="444"/>
      <c r="DN486" s="444"/>
      <c r="DO486" s="444"/>
      <c r="DP486" s="444"/>
      <c r="DQ486" s="444"/>
      <c r="DR486" s="444"/>
      <c r="DS486" s="444"/>
      <c r="DT486" s="444"/>
      <c r="DU486" s="444"/>
      <c r="DV486" s="444"/>
      <c r="DW486" s="444"/>
      <c r="DX486" s="444"/>
      <c r="DY486" s="444"/>
      <c r="DZ486" s="444"/>
      <c r="EA486" s="444"/>
      <c r="EB486" s="444"/>
      <c r="EC486" s="444"/>
      <c r="ED486" s="444"/>
      <c r="EE486" s="444"/>
      <c r="EF486" s="444"/>
      <c r="EG486" s="444"/>
      <c r="EH486" s="444"/>
      <c r="EI486" s="444"/>
      <c r="EJ486" s="444"/>
      <c r="EK486" s="444"/>
      <c r="EL486" s="444"/>
      <c r="EM486" s="444"/>
      <c r="EN486" s="444"/>
      <c r="EO486" s="444"/>
      <c r="EP486" s="444"/>
      <c r="EQ486" s="444"/>
      <c r="ER486" s="444"/>
      <c r="ES486" s="444"/>
      <c r="ET486" s="444"/>
      <c r="EU486" s="444"/>
      <c r="EV486" s="444"/>
      <c r="EW486" s="444"/>
      <c r="EX486" s="444"/>
      <c r="EY486" s="444"/>
      <c r="EZ486" s="444"/>
      <c r="FA486" s="444"/>
      <c r="FB486" s="444"/>
    </row>
    <row r="487" spans="1:158" s="434" customFormat="1" ht="55.2" hidden="1" customHeight="1">
      <c r="A487" s="659"/>
      <c r="B487" s="520"/>
      <c r="C487" s="520"/>
      <c r="D487" s="519"/>
      <c r="E487" s="520"/>
      <c r="F487" s="520"/>
      <c r="G487" s="520"/>
      <c r="H487" s="520"/>
      <c r="I487" s="520"/>
      <c r="J487" s="520"/>
      <c r="K487" s="520"/>
      <c r="L487" s="520"/>
      <c r="M487" s="520"/>
      <c r="N487" s="520"/>
      <c r="O487" s="520"/>
      <c r="P487" s="520"/>
      <c r="Q487" s="520"/>
      <c r="R487" s="520"/>
      <c r="S487" s="520"/>
      <c r="T487" s="520"/>
      <c r="U487" s="520"/>
      <c r="V487" s="520"/>
      <c r="W487" s="520"/>
      <c r="X487" s="520"/>
      <c r="Y487" s="520"/>
      <c r="Z487" s="520"/>
      <c r="AA487" s="520"/>
      <c r="AB487" s="520"/>
      <c r="AC487" s="520"/>
      <c r="AD487" s="432"/>
      <c r="AE487" s="431"/>
      <c r="AF487" s="433"/>
      <c r="AG487" s="557" t="str">
        <f t="shared" si="210"/>
        <v/>
      </c>
      <c r="AH487" s="558" t="str">
        <f t="shared" si="211"/>
        <v/>
      </c>
      <c r="AI487" s="558" t="str">
        <f t="shared" si="212"/>
        <v/>
      </c>
      <c r="AJ487" s="558" t="str">
        <f t="shared" si="213"/>
        <v/>
      </c>
      <c r="AK487" s="558" t="str">
        <f t="shared" si="214"/>
        <v/>
      </c>
      <c r="AL487" s="558" t="str">
        <f t="shared" si="215"/>
        <v/>
      </c>
      <c r="AM487" s="558" t="str">
        <f t="shared" si="216"/>
        <v/>
      </c>
      <c r="AN487" s="558" t="str">
        <f t="shared" si="217"/>
        <v/>
      </c>
      <c r="AO487" s="557" t="str">
        <f t="shared" si="218"/>
        <v/>
      </c>
      <c r="AP487" s="557" t="str">
        <f t="shared" si="219"/>
        <v/>
      </c>
      <c r="AQ487" s="445"/>
      <c r="AR487" s="559" t="str">
        <f t="shared" si="220"/>
        <v/>
      </c>
      <c r="AS487" s="560" t="str">
        <f t="shared" si="234"/>
        <v/>
      </c>
      <c r="AT487" s="561" t="str">
        <f t="shared" si="221"/>
        <v/>
      </c>
      <c r="AU487" s="561" t="str">
        <f t="shared" si="222"/>
        <v/>
      </c>
      <c r="AV487" s="444"/>
      <c r="AW487" s="558" t="str">
        <f t="shared" si="227"/>
        <v/>
      </c>
      <c r="AX487" s="557" t="str">
        <f t="shared" si="228"/>
        <v/>
      </c>
      <c r="AY487" s="557" t="str">
        <f t="shared" si="229"/>
        <v/>
      </c>
      <c r="AZ487" s="444"/>
      <c r="BA487" s="562" t="str">
        <f t="shared" si="233"/>
        <v/>
      </c>
      <c r="BB487" s="445"/>
      <c r="BC487" s="563" t="str">
        <f t="shared" si="235"/>
        <v/>
      </c>
      <c r="BD487" s="563" t="str">
        <f t="shared" si="235"/>
        <v/>
      </c>
      <c r="BE487" s="563" t="str">
        <f t="shared" si="235"/>
        <v/>
      </c>
      <c r="BF487" s="563" t="str">
        <f t="shared" si="235"/>
        <v/>
      </c>
      <c r="BG487" s="563" t="str">
        <f t="shared" si="235"/>
        <v/>
      </c>
      <c r="BH487" s="563" t="str">
        <f t="shared" si="235"/>
        <v/>
      </c>
      <c r="BI487" s="563" t="str">
        <f t="shared" si="235"/>
        <v/>
      </c>
      <c r="BJ487" s="563" t="str">
        <f t="shared" si="235"/>
        <v/>
      </c>
      <c r="BK487" s="563" t="str">
        <f t="shared" si="235"/>
        <v/>
      </c>
      <c r="BL487" s="563" t="str">
        <f t="shared" si="235"/>
        <v/>
      </c>
      <c r="BM487" s="563" t="str">
        <f t="shared" si="235"/>
        <v/>
      </c>
      <c r="BN487" s="563" t="str">
        <f t="shared" si="230"/>
        <v/>
      </c>
      <c r="BO487" s="563" t="str">
        <f t="shared" si="230"/>
        <v/>
      </c>
      <c r="BP487" s="563" t="str">
        <f t="shared" si="230"/>
        <v/>
      </c>
      <c r="BQ487" s="563" t="str">
        <f t="shared" si="223"/>
        <v/>
      </c>
      <c r="BR487" s="563" t="str">
        <f t="shared" si="223"/>
        <v/>
      </c>
      <c r="BS487" s="563" t="str">
        <f t="shared" si="223"/>
        <v/>
      </c>
      <c r="BT487" s="563" t="str">
        <f t="shared" si="223"/>
        <v/>
      </c>
      <c r="BU487" s="563" t="str">
        <f t="shared" si="224"/>
        <v/>
      </c>
      <c r="BV487" s="563" t="str">
        <f t="shared" si="224"/>
        <v/>
      </c>
      <c r="BW487" s="563" t="str">
        <f t="shared" si="224"/>
        <v/>
      </c>
      <c r="BX487" s="563" t="str">
        <f t="shared" si="224"/>
        <v/>
      </c>
      <c r="BY487" s="563" t="str">
        <f t="shared" si="225"/>
        <v/>
      </c>
      <c r="BZ487" s="563" t="str">
        <f t="shared" si="225"/>
        <v/>
      </c>
      <c r="CA487" s="563" t="str">
        <f t="shared" si="225"/>
        <v/>
      </c>
      <c r="CB487" s="563" t="str">
        <f t="shared" si="225"/>
        <v/>
      </c>
      <c r="CC487" s="563" t="str">
        <f t="shared" si="226"/>
        <v/>
      </c>
      <c r="CD487" s="563" t="str">
        <f t="shared" si="226"/>
        <v/>
      </c>
      <c r="CE487" s="563" t="str">
        <f t="shared" si="226"/>
        <v/>
      </c>
      <c r="CF487" s="563" t="str">
        <f t="shared" si="226"/>
        <v/>
      </c>
      <c r="CG487" s="563" t="str">
        <f t="shared" si="235"/>
        <v/>
      </c>
      <c r="CH487" s="445"/>
      <c r="CI487" s="563" t="str">
        <f t="shared" si="207"/>
        <v/>
      </c>
      <c r="CJ487" s="563" t="str">
        <f t="shared" si="231"/>
        <v/>
      </c>
      <c r="CK487" s="563" t="str">
        <f t="shared" si="231"/>
        <v/>
      </c>
      <c r="CL487" s="563" t="str">
        <f t="shared" si="231"/>
        <v xml:space="preserve">
</v>
      </c>
      <c r="CM487" s="563" t="str">
        <f t="shared" si="231"/>
        <v xml:space="preserve">
</v>
      </c>
      <c r="CN487" s="563" t="str">
        <f t="shared" si="231"/>
        <v xml:space="preserve">
</v>
      </c>
      <c r="CO487" s="445"/>
      <c r="CP487" s="445"/>
      <c r="CQ487" s="445"/>
      <c r="CR487" s="445"/>
      <c r="CS487" s="445"/>
      <c r="CT487" s="445"/>
      <c r="CU487" s="445"/>
      <c r="CV487" s="445"/>
      <c r="CW487" s="445"/>
      <c r="CX487" s="445"/>
      <c r="CY487" s="445"/>
      <c r="CZ487" s="445"/>
      <c r="DA487" s="445"/>
      <c r="DB487" s="445"/>
      <c r="DC487" s="445"/>
      <c r="DD487" s="445"/>
      <c r="DE487" s="445"/>
      <c r="DF487" s="445"/>
      <c r="DG487" s="445"/>
      <c r="DH487" s="445"/>
      <c r="DI487" s="445"/>
      <c r="DJ487" s="445"/>
      <c r="DK487" s="445"/>
      <c r="DL487" s="445"/>
      <c r="DM487" s="445"/>
      <c r="DN487" s="445"/>
      <c r="DO487" s="445"/>
      <c r="DP487" s="445"/>
      <c r="DQ487" s="445"/>
      <c r="DR487" s="445"/>
      <c r="DS487" s="445"/>
      <c r="DT487" s="445"/>
      <c r="DU487" s="445"/>
      <c r="DV487" s="445"/>
      <c r="DW487" s="445"/>
      <c r="DX487" s="445"/>
      <c r="DY487" s="445"/>
      <c r="DZ487" s="445"/>
      <c r="EA487" s="445"/>
      <c r="EB487" s="445"/>
      <c r="EC487" s="445"/>
      <c r="ED487" s="445"/>
      <c r="EE487" s="445"/>
      <c r="EF487" s="445"/>
      <c r="EG487" s="445"/>
      <c r="EH487" s="445"/>
      <c r="EI487" s="445"/>
      <c r="EJ487" s="445"/>
      <c r="EK487" s="445"/>
      <c r="EL487" s="445"/>
      <c r="EM487" s="445"/>
      <c r="EN487" s="445"/>
      <c r="EO487" s="445"/>
      <c r="EP487" s="445"/>
      <c r="EQ487" s="445"/>
      <c r="ER487" s="445"/>
      <c r="ES487" s="445"/>
      <c r="ET487" s="445"/>
      <c r="EU487" s="445"/>
      <c r="EV487" s="445"/>
      <c r="EW487" s="445"/>
      <c r="EX487" s="445"/>
      <c r="EY487" s="445"/>
      <c r="EZ487" s="445"/>
      <c r="FA487" s="445"/>
      <c r="FB487" s="445"/>
    </row>
    <row r="488" spans="1:158" s="434" customFormat="1" ht="55.2" hidden="1" customHeight="1">
      <c r="A488" s="659"/>
      <c r="B488" s="520"/>
      <c r="C488" s="520"/>
      <c r="D488" s="519"/>
      <c r="E488" s="520"/>
      <c r="F488" s="520"/>
      <c r="G488" s="520"/>
      <c r="H488" s="520"/>
      <c r="I488" s="520"/>
      <c r="J488" s="520"/>
      <c r="K488" s="520"/>
      <c r="L488" s="520"/>
      <c r="M488" s="520"/>
      <c r="N488" s="520"/>
      <c r="O488" s="520"/>
      <c r="P488" s="520"/>
      <c r="Q488" s="520"/>
      <c r="R488" s="520"/>
      <c r="S488" s="520"/>
      <c r="T488" s="520"/>
      <c r="U488" s="520"/>
      <c r="V488" s="520"/>
      <c r="W488" s="520"/>
      <c r="X488" s="520"/>
      <c r="Y488" s="520"/>
      <c r="Z488" s="520"/>
      <c r="AA488" s="520"/>
      <c r="AB488" s="520"/>
      <c r="AC488" s="520"/>
      <c r="AD488" s="432"/>
      <c r="AE488" s="431"/>
      <c r="AF488" s="433"/>
      <c r="AG488" s="557" t="str">
        <f t="shared" si="210"/>
        <v/>
      </c>
      <c r="AH488" s="558" t="str">
        <f t="shared" si="211"/>
        <v/>
      </c>
      <c r="AI488" s="558" t="str">
        <f t="shared" si="212"/>
        <v/>
      </c>
      <c r="AJ488" s="558" t="str">
        <f t="shared" si="213"/>
        <v/>
      </c>
      <c r="AK488" s="558" t="str">
        <f t="shared" si="214"/>
        <v/>
      </c>
      <c r="AL488" s="558" t="str">
        <f t="shared" si="215"/>
        <v/>
      </c>
      <c r="AM488" s="558" t="str">
        <f t="shared" si="216"/>
        <v/>
      </c>
      <c r="AN488" s="558" t="str">
        <f t="shared" si="217"/>
        <v/>
      </c>
      <c r="AO488" s="557" t="str">
        <f t="shared" si="218"/>
        <v/>
      </c>
      <c r="AP488" s="557" t="str">
        <f t="shared" si="219"/>
        <v/>
      </c>
      <c r="AQ488" s="445"/>
      <c r="AR488" s="559" t="str">
        <f t="shared" si="220"/>
        <v/>
      </c>
      <c r="AS488" s="560" t="str">
        <f t="shared" si="234"/>
        <v/>
      </c>
      <c r="AT488" s="561" t="str">
        <f t="shared" si="221"/>
        <v/>
      </c>
      <c r="AU488" s="561" t="str">
        <f t="shared" si="222"/>
        <v/>
      </c>
      <c r="AV488" s="444"/>
      <c r="AW488" s="558" t="str">
        <f t="shared" si="227"/>
        <v/>
      </c>
      <c r="AX488" s="557" t="str">
        <f t="shared" si="228"/>
        <v/>
      </c>
      <c r="AY488" s="557" t="str">
        <f t="shared" si="229"/>
        <v/>
      </c>
      <c r="AZ488" s="444"/>
      <c r="BA488" s="562" t="str">
        <f t="shared" si="233"/>
        <v/>
      </c>
      <c r="BB488" s="445"/>
      <c r="BC488" s="563" t="str">
        <f t="shared" si="235"/>
        <v/>
      </c>
      <c r="BD488" s="563" t="str">
        <f t="shared" si="235"/>
        <v/>
      </c>
      <c r="BE488" s="563" t="str">
        <f t="shared" si="235"/>
        <v/>
      </c>
      <c r="BF488" s="563" t="str">
        <f t="shared" si="235"/>
        <v/>
      </c>
      <c r="BG488" s="563" t="str">
        <f t="shared" si="235"/>
        <v/>
      </c>
      <c r="BH488" s="563" t="str">
        <f t="shared" si="235"/>
        <v/>
      </c>
      <c r="BI488" s="563" t="str">
        <f t="shared" si="235"/>
        <v/>
      </c>
      <c r="BJ488" s="563" t="str">
        <f t="shared" si="235"/>
        <v/>
      </c>
      <c r="BK488" s="563" t="str">
        <f t="shared" si="235"/>
        <v/>
      </c>
      <c r="BL488" s="563" t="str">
        <f t="shared" si="235"/>
        <v/>
      </c>
      <c r="BM488" s="563" t="str">
        <f t="shared" si="235"/>
        <v/>
      </c>
      <c r="BN488" s="563" t="str">
        <f t="shared" si="230"/>
        <v/>
      </c>
      <c r="BO488" s="563" t="str">
        <f t="shared" si="230"/>
        <v/>
      </c>
      <c r="BP488" s="563" t="str">
        <f t="shared" si="230"/>
        <v/>
      </c>
      <c r="BQ488" s="563" t="str">
        <f t="shared" si="223"/>
        <v/>
      </c>
      <c r="BR488" s="563" t="str">
        <f t="shared" si="223"/>
        <v/>
      </c>
      <c r="BS488" s="563" t="str">
        <f t="shared" si="223"/>
        <v/>
      </c>
      <c r="BT488" s="563" t="str">
        <f t="shared" si="223"/>
        <v/>
      </c>
      <c r="BU488" s="563" t="str">
        <f t="shared" si="224"/>
        <v/>
      </c>
      <c r="BV488" s="563" t="str">
        <f t="shared" si="224"/>
        <v/>
      </c>
      <c r="BW488" s="563" t="str">
        <f t="shared" si="224"/>
        <v/>
      </c>
      <c r="BX488" s="563" t="str">
        <f t="shared" si="224"/>
        <v/>
      </c>
      <c r="BY488" s="563" t="str">
        <f t="shared" si="225"/>
        <v/>
      </c>
      <c r="BZ488" s="563" t="str">
        <f t="shared" si="225"/>
        <v/>
      </c>
      <c r="CA488" s="563" t="str">
        <f t="shared" si="225"/>
        <v/>
      </c>
      <c r="CB488" s="563" t="str">
        <f t="shared" si="225"/>
        <v/>
      </c>
      <c r="CC488" s="563" t="str">
        <f t="shared" si="226"/>
        <v/>
      </c>
      <c r="CD488" s="563" t="str">
        <f t="shared" si="226"/>
        <v/>
      </c>
      <c r="CE488" s="563" t="str">
        <f t="shared" si="226"/>
        <v/>
      </c>
      <c r="CF488" s="563" t="str">
        <f t="shared" si="226"/>
        <v/>
      </c>
      <c r="CG488" s="563" t="str">
        <f t="shared" si="235"/>
        <v/>
      </c>
      <c r="CH488" s="445"/>
      <c r="CI488" s="563" t="str">
        <f t="shared" si="207"/>
        <v/>
      </c>
      <c r="CJ488" s="563" t="str">
        <f t="shared" si="231"/>
        <v/>
      </c>
      <c r="CK488" s="563" t="str">
        <f t="shared" si="231"/>
        <v/>
      </c>
      <c r="CL488" s="563" t="str">
        <f t="shared" si="231"/>
        <v xml:space="preserve">
</v>
      </c>
      <c r="CM488" s="563" t="str">
        <f t="shared" si="231"/>
        <v xml:space="preserve">
</v>
      </c>
      <c r="CN488" s="563" t="str">
        <f t="shared" si="231"/>
        <v xml:space="preserve">
</v>
      </c>
      <c r="CO488" s="445"/>
      <c r="CP488" s="445"/>
      <c r="CQ488" s="445"/>
      <c r="CR488" s="445"/>
      <c r="CS488" s="445"/>
      <c r="CT488" s="445"/>
      <c r="CU488" s="445"/>
      <c r="CV488" s="445"/>
      <c r="CW488" s="445"/>
      <c r="CX488" s="445"/>
      <c r="CY488" s="445"/>
      <c r="CZ488" s="445"/>
      <c r="DA488" s="445"/>
      <c r="DB488" s="445"/>
      <c r="DC488" s="445"/>
      <c r="DD488" s="445"/>
      <c r="DE488" s="445"/>
      <c r="DF488" s="445"/>
      <c r="DG488" s="445"/>
      <c r="DH488" s="445"/>
      <c r="DI488" s="445"/>
      <c r="DJ488" s="445"/>
      <c r="DK488" s="445"/>
      <c r="DL488" s="445"/>
      <c r="DM488" s="445"/>
      <c r="DN488" s="445"/>
      <c r="DO488" s="445"/>
      <c r="DP488" s="445"/>
      <c r="DQ488" s="445"/>
      <c r="DR488" s="445"/>
      <c r="DS488" s="445"/>
      <c r="DT488" s="445"/>
      <c r="DU488" s="445"/>
      <c r="DV488" s="445"/>
      <c r="DW488" s="445"/>
      <c r="DX488" s="445"/>
      <c r="DY488" s="445"/>
      <c r="DZ488" s="445"/>
      <c r="EA488" s="445"/>
      <c r="EB488" s="445"/>
      <c r="EC488" s="445"/>
      <c r="ED488" s="445"/>
      <c r="EE488" s="445"/>
      <c r="EF488" s="445"/>
      <c r="EG488" s="445"/>
      <c r="EH488" s="445"/>
      <c r="EI488" s="445"/>
      <c r="EJ488" s="445"/>
      <c r="EK488" s="445"/>
      <c r="EL488" s="445"/>
      <c r="EM488" s="445"/>
      <c r="EN488" s="445"/>
      <c r="EO488" s="445"/>
      <c r="EP488" s="445"/>
      <c r="EQ488" s="445"/>
      <c r="ER488" s="445"/>
      <c r="ES488" s="445"/>
      <c r="ET488" s="445"/>
      <c r="EU488" s="445"/>
      <c r="EV488" s="445"/>
      <c r="EW488" s="445"/>
      <c r="EX488" s="445"/>
      <c r="EY488" s="445"/>
      <c r="EZ488" s="445"/>
      <c r="FA488" s="445"/>
      <c r="FB488" s="445"/>
    </row>
    <row r="489" spans="1:158" s="434" customFormat="1" ht="55.2" hidden="1" customHeight="1">
      <c r="A489" s="659"/>
      <c r="B489" s="520"/>
      <c r="C489" s="520"/>
      <c r="D489" s="519"/>
      <c r="E489" s="520"/>
      <c r="F489" s="520"/>
      <c r="G489" s="520"/>
      <c r="H489" s="520"/>
      <c r="I489" s="520"/>
      <c r="J489" s="520"/>
      <c r="K489" s="520"/>
      <c r="L489" s="520"/>
      <c r="M489" s="520"/>
      <c r="N489" s="520"/>
      <c r="O489" s="520"/>
      <c r="P489" s="520"/>
      <c r="Q489" s="520"/>
      <c r="R489" s="520"/>
      <c r="S489" s="520"/>
      <c r="T489" s="520"/>
      <c r="U489" s="520"/>
      <c r="V489" s="520"/>
      <c r="W489" s="520"/>
      <c r="X489" s="520"/>
      <c r="Y489" s="520"/>
      <c r="Z489" s="520"/>
      <c r="AA489" s="520"/>
      <c r="AB489" s="520"/>
      <c r="AC489" s="520"/>
      <c r="AD489" s="432"/>
      <c r="AE489" s="431"/>
      <c r="AF489" s="433"/>
      <c r="AG489" s="557" t="str">
        <f t="shared" si="210"/>
        <v/>
      </c>
      <c r="AH489" s="558" t="str">
        <f t="shared" si="211"/>
        <v/>
      </c>
      <c r="AI489" s="558" t="str">
        <f t="shared" si="212"/>
        <v/>
      </c>
      <c r="AJ489" s="558" t="str">
        <f t="shared" si="213"/>
        <v/>
      </c>
      <c r="AK489" s="558" t="str">
        <f t="shared" si="214"/>
        <v/>
      </c>
      <c r="AL489" s="558" t="str">
        <f t="shared" si="215"/>
        <v/>
      </c>
      <c r="AM489" s="558" t="str">
        <f t="shared" si="216"/>
        <v/>
      </c>
      <c r="AN489" s="558" t="str">
        <f t="shared" si="217"/>
        <v/>
      </c>
      <c r="AO489" s="557" t="str">
        <f t="shared" si="218"/>
        <v/>
      </c>
      <c r="AP489" s="557" t="str">
        <f t="shared" si="219"/>
        <v/>
      </c>
      <c r="AQ489" s="445"/>
      <c r="AR489" s="559" t="str">
        <f t="shared" si="220"/>
        <v/>
      </c>
      <c r="AS489" s="560" t="str">
        <f t="shared" si="234"/>
        <v/>
      </c>
      <c r="AT489" s="561" t="str">
        <f t="shared" si="221"/>
        <v/>
      </c>
      <c r="AU489" s="561" t="str">
        <f t="shared" si="222"/>
        <v/>
      </c>
      <c r="AV489" s="444"/>
      <c r="AW489" s="558" t="str">
        <f t="shared" si="227"/>
        <v/>
      </c>
      <c r="AX489" s="557" t="str">
        <f t="shared" si="228"/>
        <v/>
      </c>
      <c r="AY489" s="557" t="str">
        <f t="shared" si="229"/>
        <v/>
      </c>
      <c r="AZ489" s="444"/>
      <c r="BA489" s="562" t="str">
        <f t="shared" si="233"/>
        <v/>
      </c>
      <c r="BB489" s="445"/>
      <c r="BC489" s="563" t="str">
        <f t="shared" si="235"/>
        <v/>
      </c>
      <c r="BD489" s="563" t="str">
        <f t="shared" si="235"/>
        <v/>
      </c>
      <c r="BE489" s="563" t="str">
        <f t="shared" si="235"/>
        <v/>
      </c>
      <c r="BF489" s="563" t="str">
        <f t="shared" si="235"/>
        <v/>
      </c>
      <c r="BG489" s="563" t="str">
        <f t="shared" si="235"/>
        <v/>
      </c>
      <c r="BH489" s="563" t="str">
        <f t="shared" si="235"/>
        <v/>
      </c>
      <c r="BI489" s="563" t="str">
        <f t="shared" si="235"/>
        <v/>
      </c>
      <c r="BJ489" s="563" t="str">
        <f t="shared" si="235"/>
        <v/>
      </c>
      <c r="BK489" s="563" t="str">
        <f t="shared" si="235"/>
        <v/>
      </c>
      <c r="BL489" s="563" t="str">
        <f t="shared" si="235"/>
        <v/>
      </c>
      <c r="BM489" s="563" t="str">
        <f t="shared" si="235"/>
        <v/>
      </c>
      <c r="BN489" s="563" t="str">
        <f t="shared" si="230"/>
        <v/>
      </c>
      <c r="BO489" s="563" t="str">
        <f t="shared" si="230"/>
        <v/>
      </c>
      <c r="BP489" s="563" t="str">
        <f t="shared" si="230"/>
        <v/>
      </c>
      <c r="BQ489" s="563" t="str">
        <f t="shared" si="223"/>
        <v/>
      </c>
      <c r="BR489" s="563" t="str">
        <f t="shared" si="223"/>
        <v/>
      </c>
      <c r="BS489" s="563" t="str">
        <f t="shared" si="223"/>
        <v/>
      </c>
      <c r="BT489" s="563" t="str">
        <f t="shared" si="223"/>
        <v/>
      </c>
      <c r="BU489" s="563" t="str">
        <f t="shared" si="224"/>
        <v/>
      </c>
      <c r="BV489" s="563" t="str">
        <f t="shared" si="224"/>
        <v/>
      </c>
      <c r="BW489" s="563" t="str">
        <f t="shared" si="224"/>
        <v/>
      </c>
      <c r="BX489" s="563" t="str">
        <f t="shared" si="224"/>
        <v/>
      </c>
      <c r="BY489" s="563" t="str">
        <f t="shared" si="225"/>
        <v/>
      </c>
      <c r="BZ489" s="563" t="str">
        <f t="shared" si="225"/>
        <v/>
      </c>
      <c r="CA489" s="563" t="str">
        <f t="shared" si="225"/>
        <v/>
      </c>
      <c r="CB489" s="563" t="str">
        <f t="shared" si="225"/>
        <v/>
      </c>
      <c r="CC489" s="563" t="str">
        <f t="shared" si="226"/>
        <v/>
      </c>
      <c r="CD489" s="563" t="str">
        <f t="shared" si="226"/>
        <v/>
      </c>
      <c r="CE489" s="563" t="str">
        <f t="shared" si="226"/>
        <v/>
      </c>
      <c r="CF489" s="563" t="str">
        <f t="shared" si="226"/>
        <v/>
      </c>
      <c r="CG489" s="563" t="str">
        <f t="shared" si="235"/>
        <v/>
      </c>
      <c r="CH489" s="445"/>
      <c r="CI489" s="563" t="str">
        <f t="shared" si="207"/>
        <v/>
      </c>
      <c r="CJ489" s="563" t="str">
        <f t="shared" si="231"/>
        <v/>
      </c>
      <c r="CK489" s="563" t="str">
        <f t="shared" si="231"/>
        <v/>
      </c>
      <c r="CL489" s="563" t="str">
        <f t="shared" si="231"/>
        <v xml:space="preserve">
</v>
      </c>
      <c r="CM489" s="563" t="str">
        <f t="shared" si="231"/>
        <v xml:space="preserve">
</v>
      </c>
      <c r="CN489" s="563" t="str">
        <f t="shared" si="231"/>
        <v xml:space="preserve">
</v>
      </c>
      <c r="CO489" s="445"/>
      <c r="CP489" s="445"/>
      <c r="CQ489" s="445"/>
      <c r="CR489" s="445"/>
      <c r="CS489" s="445"/>
      <c r="CT489" s="445"/>
      <c r="CU489" s="445"/>
      <c r="CV489" s="445"/>
      <c r="CW489" s="445"/>
      <c r="CX489" s="445"/>
      <c r="CY489" s="445"/>
      <c r="CZ489" s="445"/>
      <c r="DA489" s="445"/>
      <c r="DB489" s="445"/>
      <c r="DC489" s="445"/>
      <c r="DD489" s="445"/>
      <c r="DE489" s="445"/>
      <c r="DF489" s="445"/>
      <c r="DG489" s="445"/>
      <c r="DH489" s="445"/>
      <c r="DI489" s="445"/>
      <c r="DJ489" s="445"/>
      <c r="DK489" s="445"/>
      <c r="DL489" s="445"/>
      <c r="DM489" s="445"/>
      <c r="DN489" s="445"/>
      <c r="DO489" s="445"/>
      <c r="DP489" s="445"/>
      <c r="DQ489" s="445"/>
      <c r="DR489" s="445"/>
      <c r="DS489" s="445"/>
      <c r="DT489" s="445"/>
      <c r="DU489" s="445"/>
      <c r="DV489" s="445"/>
      <c r="DW489" s="445"/>
      <c r="DX489" s="445"/>
      <c r="DY489" s="445"/>
      <c r="DZ489" s="445"/>
      <c r="EA489" s="445"/>
      <c r="EB489" s="445"/>
      <c r="EC489" s="445"/>
      <c r="ED489" s="445"/>
      <c r="EE489" s="445"/>
      <c r="EF489" s="445"/>
      <c r="EG489" s="445"/>
      <c r="EH489" s="445"/>
      <c r="EI489" s="445"/>
      <c r="EJ489" s="445"/>
      <c r="EK489" s="445"/>
      <c r="EL489" s="445"/>
      <c r="EM489" s="445"/>
      <c r="EN489" s="445"/>
      <c r="EO489" s="445"/>
      <c r="EP489" s="445"/>
      <c r="EQ489" s="445"/>
      <c r="ER489" s="445"/>
      <c r="ES489" s="445"/>
      <c r="ET489" s="445"/>
      <c r="EU489" s="445"/>
      <c r="EV489" s="445"/>
      <c r="EW489" s="445"/>
      <c r="EX489" s="445"/>
      <c r="EY489" s="445"/>
      <c r="EZ489" s="445"/>
      <c r="FA489" s="445"/>
      <c r="FB489" s="445"/>
    </row>
    <row r="490" spans="1:158" s="434" customFormat="1" ht="55.2" hidden="1" customHeight="1">
      <c r="A490" s="659"/>
      <c r="B490" s="520"/>
      <c r="C490" s="520"/>
      <c r="D490" s="519"/>
      <c r="E490" s="520"/>
      <c r="F490" s="520"/>
      <c r="G490" s="520"/>
      <c r="H490" s="520"/>
      <c r="I490" s="520"/>
      <c r="J490" s="520"/>
      <c r="K490" s="520"/>
      <c r="L490" s="520"/>
      <c r="M490" s="520"/>
      <c r="N490" s="520"/>
      <c r="O490" s="520"/>
      <c r="P490" s="520"/>
      <c r="Q490" s="520"/>
      <c r="R490" s="520"/>
      <c r="S490" s="520"/>
      <c r="T490" s="520"/>
      <c r="U490" s="520"/>
      <c r="V490" s="520"/>
      <c r="W490" s="520"/>
      <c r="X490" s="520"/>
      <c r="Y490" s="520"/>
      <c r="Z490" s="520"/>
      <c r="AA490" s="520"/>
      <c r="AB490" s="520"/>
      <c r="AC490" s="520"/>
      <c r="AD490" s="432"/>
      <c r="AE490" s="431"/>
      <c r="AF490" s="433"/>
      <c r="AG490" s="557" t="str">
        <f t="shared" si="210"/>
        <v/>
      </c>
      <c r="AH490" s="558" t="str">
        <f t="shared" si="211"/>
        <v/>
      </c>
      <c r="AI490" s="558" t="str">
        <f t="shared" si="212"/>
        <v/>
      </c>
      <c r="AJ490" s="558" t="str">
        <f t="shared" si="213"/>
        <v/>
      </c>
      <c r="AK490" s="558" t="str">
        <f t="shared" si="214"/>
        <v/>
      </c>
      <c r="AL490" s="558" t="str">
        <f t="shared" si="215"/>
        <v/>
      </c>
      <c r="AM490" s="558" t="str">
        <f t="shared" si="216"/>
        <v/>
      </c>
      <c r="AN490" s="558" t="str">
        <f t="shared" si="217"/>
        <v/>
      </c>
      <c r="AO490" s="557" t="str">
        <f t="shared" si="218"/>
        <v/>
      </c>
      <c r="AP490" s="557" t="str">
        <f t="shared" si="219"/>
        <v/>
      </c>
      <c r="AQ490" s="445"/>
      <c r="AR490" s="559" t="str">
        <f t="shared" si="220"/>
        <v/>
      </c>
      <c r="AS490" s="560" t="str">
        <f t="shared" si="234"/>
        <v/>
      </c>
      <c r="AT490" s="561" t="str">
        <f t="shared" si="221"/>
        <v/>
      </c>
      <c r="AU490" s="561" t="str">
        <f t="shared" si="222"/>
        <v/>
      </c>
      <c r="AV490" s="444"/>
      <c r="AW490" s="558" t="str">
        <f t="shared" si="227"/>
        <v/>
      </c>
      <c r="AX490" s="557" t="str">
        <f t="shared" si="228"/>
        <v/>
      </c>
      <c r="AY490" s="557" t="str">
        <f t="shared" si="229"/>
        <v/>
      </c>
      <c r="AZ490" s="444"/>
      <c r="BA490" s="562" t="str">
        <f t="shared" si="233"/>
        <v/>
      </c>
      <c r="BB490" s="445"/>
      <c r="BC490" s="563" t="str">
        <f t="shared" si="235"/>
        <v/>
      </c>
      <c r="BD490" s="563" t="str">
        <f t="shared" si="235"/>
        <v/>
      </c>
      <c r="BE490" s="563" t="str">
        <f t="shared" si="235"/>
        <v/>
      </c>
      <c r="BF490" s="563" t="str">
        <f t="shared" si="235"/>
        <v/>
      </c>
      <c r="BG490" s="563" t="str">
        <f t="shared" si="235"/>
        <v/>
      </c>
      <c r="BH490" s="563" t="str">
        <f t="shared" si="235"/>
        <v/>
      </c>
      <c r="BI490" s="563" t="str">
        <f t="shared" si="235"/>
        <v/>
      </c>
      <c r="BJ490" s="563" t="str">
        <f t="shared" si="235"/>
        <v/>
      </c>
      <c r="BK490" s="563" t="str">
        <f t="shared" si="235"/>
        <v/>
      </c>
      <c r="BL490" s="563" t="str">
        <f t="shared" si="235"/>
        <v/>
      </c>
      <c r="BM490" s="563" t="str">
        <f t="shared" si="235"/>
        <v/>
      </c>
      <c r="BN490" s="563" t="str">
        <f t="shared" si="230"/>
        <v/>
      </c>
      <c r="BO490" s="563" t="str">
        <f t="shared" si="230"/>
        <v/>
      </c>
      <c r="BP490" s="563" t="str">
        <f t="shared" si="230"/>
        <v/>
      </c>
      <c r="BQ490" s="563" t="str">
        <f t="shared" si="223"/>
        <v/>
      </c>
      <c r="BR490" s="563" t="str">
        <f t="shared" si="223"/>
        <v/>
      </c>
      <c r="BS490" s="563" t="str">
        <f t="shared" si="223"/>
        <v/>
      </c>
      <c r="BT490" s="563" t="str">
        <f t="shared" si="223"/>
        <v/>
      </c>
      <c r="BU490" s="563" t="str">
        <f t="shared" si="224"/>
        <v/>
      </c>
      <c r="BV490" s="563" t="str">
        <f t="shared" si="224"/>
        <v/>
      </c>
      <c r="BW490" s="563" t="str">
        <f t="shared" si="224"/>
        <v/>
      </c>
      <c r="BX490" s="563" t="str">
        <f t="shared" si="224"/>
        <v/>
      </c>
      <c r="BY490" s="563" t="str">
        <f t="shared" si="225"/>
        <v/>
      </c>
      <c r="BZ490" s="563" t="str">
        <f t="shared" si="225"/>
        <v/>
      </c>
      <c r="CA490" s="563" t="str">
        <f t="shared" si="225"/>
        <v/>
      </c>
      <c r="CB490" s="563" t="str">
        <f t="shared" si="225"/>
        <v/>
      </c>
      <c r="CC490" s="563" t="str">
        <f t="shared" si="226"/>
        <v/>
      </c>
      <c r="CD490" s="563" t="str">
        <f t="shared" si="226"/>
        <v/>
      </c>
      <c r="CE490" s="563" t="str">
        <f t="shared" si="226"/>
        <v/>
      </c>
      <c r="CF490" s="563" t="str">
        <f t="shared" si="226"/>
        <v/>
      </c>
      <c r="CG490" s="563" t="str">
        <f t="shared" si="235"/>
        <v/>
      </c>
      <c r="CH490" s="445"/>
      <c r="CI490" s="563" t="str">
        <f t="shared" si="207"/>
        <v/>
      </c>
      <c r="CJ490" s="563" t="str">
        <f t="shared" si="231"/>
        <v/>
      </c>
      <c r="CK490" s="563" t="str">
        <f t="shared" si="231"/>
        <v/>
      </c>
      <c r="CL490" s="563" t="str">
        <f t="shared" si="231"/>
        <v xml:space="preserve">
</v>
      </c>
      <c r="CM490" s="563" t="str">
        <f t="shared" si="231"/>
        <v xml:space="preserve">
</v>
      </c>
      <c r="CN490" s="563" t="str">
        <f t="shared" si="231"/>
        <v xml:space="preserve">
</v>
      </c>
      <c r="CO490" s="445"/>
      <c r="CP490" s="445"/>
      <c r="CQ490" s="445"/>
      <c r="CR490" s="445"/>
      <c r="CS490" s="445"/>
      <c r="CT490" s="445"/>
      <c r="CU490" s="445"/>
      <c r="CV490" s="445"/>
      <c r="CW490" s="445"/>
      <c r="CX490" s="445"/>
      <c r="CY490" s="445"/>
      <c r="CZ490" s="445"/>
      <c r="DA490" s="445"/>
      <c r="DB490" s="445"/>
      <c r="DC490" s="445"/>
      <c r="DD490" s="445"/>
      <c r="DE490" s="445"/>
      <c r="DF490" s="445"/>
      <c r="DG490" s="445"/>
      <c r="DH490" s="445"/>
      <c r="DI490" s="445"/>
      <c r="DJ490" s="445"/>
      <c r="DK490" s="445"/>
      <c r="DL490" s="445"/>
      <c r="DM490" s="445"/>
      <c r="DN490" s="445"/>
      <c r="DO490" s="445"/>
      <c r="DP490" s="445"/>
      <c r="DQ490" s="445"/>
      <c r="DR490" s="445"/>
      <c r="DS490" s="445"/>
      <c r="DT490" s="445"/>
      <c r="DU490" s="445"/>
      <c r="DV490" s="445"/>
      <c r="DW490" s="445"/>
      <c r="DX490" s="445"/>
      <c r="DY490" s="445"/>
      <c r="DZ490" s="445"/>
      <c r="EA490" s="445"/>
      <c r="EB490" s="445"/>
      <c r="EC490" s="445"/>
      <c r="ED490" s="445"/>
      <c r="EE490" s="445"/>
      <c r="EF490" s="445"/>
      <c r="EG490" s="445"/>
      <c r="EH490" s="445"/>
      <c r="EI490" s="445"/>
      <c r="EJ490" s="445"/>
      <c r="EK490" s="445"/>
      <c r="EL490" s="445"/>
      <c r="EM490" s="445"/>
      <c r="EN490" s="445"/>
      <c r="EO490" s="445"/>
      <c r="EP490" s="445"/>
      <c r="EQ490" s="445"/>
      <c r="ER490" s="445"/>
      <c r="ES490" s="445"/>
      <c r="ET490" s="445"/>
      <c r="EU490" s="445"/>
      <c r="EV490" s="445"/>
      <c r="EW490" s="445"/>
      <c r="EX490" s="445"/>
      <c r="EY490" s="445"/>
      <c r="EZ490" s="445"/>
      <c r="FA490" s="445"/>
      <c r="FB490" s="445"/>
    </row>
    <row r="491" spans="1:158" s="463" customFormat="1" ht="55.2" hidden="1" customHeight="1">
      <c r="A491" s="659"/>
      <c r="B491" s="520"/>
      <c r="C491" s="520"/>
      <c r="D491" s="519"/>
      <c r="E491" s="520"/>
      <c r="F491" s="520"/>
      <c r="G491" s="520"/>
      <c r="H491" s="520"/>
      <c r="I491" s="520"/>
      <c r="J491" s="520"/>
      <c r="K491" s="520"/>
      <c r="L491" s="520"/>
      <c r="M491" s="520"/>
      <c r="N491" s="520"/>
      <c r="O491" s="520"/>
      <c r="P491" s="520"/>
      <c r="Q491" s="520"/>
      <c r="R491" s="520"/>
      <c r="S491" s="520"/>
      <c r="T491" s="520"/>
      <c r="U491" s="520"/>
      <c r="V491" s="520"/>
      <c r="W491" s="520"/>
      <c r="X491" s="520"/>
      <c r="Y491" s="520"/>
      <c r="Z491" s="520"/>
      <c r="AA491" s="520"/>
      <c r="AB491" s="520"/>
      <c r="AC491" s="520"/>
      <c r="AD491" s="432"/>
      <c r="AE491" s="431"/>
      <c r="AF491" s="433"/>
      <c r="AG491" s="557" t="str">
        <f t="shared" si="210"/>
        <v/>
      </c>
      <c r="AH491" s="558" t="str">
        <f t="shared" si="211"/>
        <v/>
      </c>
      <c r="AI491" s="558" t="str">
        <f t="shared" si="212"/>
        <v/>
      </c>
      <c r="AJ491" s="558" t="str">
        <f t="shared" si="213"/>
        <v/>
      </c>
      <c r="AK491" s="558" t="str">
        <f t="shared" si="214"/>
        <v/>
      </c>
      <c r="AL491" s="558" t="str">
        <f t="shared" si="215"/>
        <v/>
      </c>
      <c r="AM491" s="558" t="str">
        <f t="shared" si="216"/>
        <v/>
      </c>
      <c r="AN491" s="558" t="str">
        <f t="shared" si="217"/>
        <v/>
      </c>
      <c r="AO491" s="557" t="str">
        <f t="shared" si="218"/>
        <v/>
      </c>
      <c r="AP491" s="557" t="str">
        <f t="shared" si="219"/>
        <v/>
      </c>
      <c r="AQ491" s="445"/>
      <c r="AR491" s="559" t="str">
        <f t="shared" si="220"/>
        <v/>
      </c>
      <c r="AS491" s="560" t="str">
        <f t="shared" si="234"/>
        <v/>
      </c>
      <c r="AT491" s="561" t="str">
        <f t="shared" si="221"/>
        <v/>
      </c>
      <c r="AU491" s="561" t="str">
        <f t="shared" si="222"/>
        <v/>
      </c>
      <c r="AV491" s="444"/>
      <c r="AW491" s="558" t="str">
        <f t="shared" si="227"/>
        <v/>
      </c>
      <c r="AX491" s="557" t="str">
        <f t="shared" si="228"/>
        <v/>
      </c>
      <c r="AY491" s="557" t="str">
        <f t="shared" si="229"/>
        <v/>
      </c>
      <c r="AZ491" s="444"/>
      <c r="BA491" s="562" t="str">
        <f t="shared" si="233"/>
        <v/>
      </c>
      <c r="BB491" s="445"/>
      <c r="BC491" s="563" t="str">
        <f t="shared" si="235"/>
        <v/>
      </c>
      <c r="BD491" s="563" t="str">
        <f t="shared" si="235"/>
        <v/>
      </c>
      <c r="BE491" s="563" t="str">
        <f t="shared" si="235"/>
        <v/>
      </c>
      <c r="BF491" s="563" t="str">
        <f t="shared" si="235"/>
        <v/>
      </c>
      <c r="BG491" s="563" t="str">
        <f t="shared" si="235"/>
        <v/>
      </c>
      <c r="BH491" s="563" t="str">
        <f t="shared" si="235"/>
        <v/>
      </c>
      <c r="BI491" s="563" t="str">
        <f t="shared" si="235"/>
        <v/>
      </c>
      <c r="BJ491" s="563" t="str">
        <f t="shared" si="235"/>
        <v/>
      </c>
      <c r="BK491" s="563" t="str">
        <f t="shared" si="235"/>
        <v/>
      </c>
      <c r="BL491" s="563" t="str">
        <f t="shared" si="235"/>
        <v/>
      </c>
      <c r="BM491" s="563" t="str">
        <f t="shared" si="235"/>
        <v/>
      </c>
      <c r="BN491" s="563" t="str">
        <f t="shared" si="230"/>
        <v/>
      </c>
      <c r="BO491" s="563" t="str">
        <f t="shared" si="230"/>
        <v/>
      </c>
      <c r="BP491" s="563" t="str">
        <f t="shared" si="230"/>
        <v/>
      </c>
      <c r="BQ491" s="563" t="str">
        <f t="shared" si="223"/>
        <v/>
      </c>
      <c r="BR491" s="563" t="str">
        <f t="shared" si="223"/>
        <v/>
      </c>
      <c r="BS491" s="563" t="str">
        <f t="shared" si="223"/>
        <v/>
      </c>
      <c r="BT491" s="563" t="str">
        <f t="shared" si="223"/>
        <v/>
      </c>
      <c r="BU491" s="563" t="str">
        <f t="shared" si="224"/>
        <v/>
      </c>
      <c r="BV491" s="563" t="str">
        <f t="shared" si="224"/>
        <v/>
      </c>
      <c r="BW491" s="563" t="str">
        <f t="shared" si="224"/>
        <v/>
      </c>
      <c r="BX491" s="563" t="str">
        <f t="shared" si="224"/>
        <v/>
      </c>
      <c r="BY491" s="563" t="str">
        <f t="shared" si="225"/>
        <v/>
      </c>
      <c r="BZ491" s="563" t="str">
        <f t="shared" si="225"/>
        <v/>
      </c>
      <c r="CA491" s="563" t="str">
        <f t="shared" si="225"/>
        <v/>
      </c>
      <c r="CB491" s="563" t="str">
        <f t="shared" si="225"/>
        <v/>
      </c>
      <c r="CC491" s="563" t="str">
        <f t="shared" si="226"/>
        <v/>
      </c>
      <c r="CD491" s="563" t="str">
        <f t="shared" si="226"/>
        <v/>
      </c>
      <c r="CE491" s="563" t="str">
        <f t="shared" si="226"/>
        <v/>
      </c>
      <c r="CF491" s="563" t="str">
        <f t="shared" si="226"/>
        <v/>
      </c>
      <c r="CG491" s="563" t="str">
        <f t="shared" si="235"/>
        <v/>
      </c>
      <c r="CH491" s="445"/>
      <c r="CI491" s="563" t="str">
        <f t="shared" si="207"/>
        <v/>
      </c>
      <c r="CJ491" s="563" t="str">
        <f t="shared" si="231"/>
        <v/>
      </c>
      <c r="CK491" s="563" t="str">
        <f t="shared" si="231"/>
        <v/>
      </c>
      <c r="CL491" s="563" t="str">
        <f t="shared" si="231"/>
        <v xml:space="preserve">
</v>
      </c>
      <c r="CM491" s="563" t="str">
        <f t="shared" si="231"/>
        <v xml:space="preserve">
</v>
      </c>
      <c r="CN491" s="563" t="str">
        <f t="shared" si="231"/>
        <v xml:space="preserve">
</v>
      </c>
      <c r="CO491" s="444"/>
      <c r="CP491" s="444"/>
      <c r="CQ491" s="444"/>
      <c r="CR491" s="444"/>
      <c r="CS491" s="444"/>
      <c r="CT491" s="444"/>
      <c r="CU491" s="444"/>
      <c r="CV491" s="444"/>
      <c r="CW491" s="444"/>
      <c r="CX491" s="444"/>
      <c r="CY491" s="444"/>
      <c r="CZ491" s="444"/>
      <c r="DA491" s="444"/>
      <c r="DB491" s="444"/>
      <c r="DC491" s="444"/>
      <c r="DD491" s="444"/>
      <c r="DE491" s="444"/>
      <c r="DF491" s="444"/>
      <c r="DG491" s="444"/>
      <c r="DH491" s="444"/>
      <c r="DI491" s="444"/>
      <c r="DJ491" s="444"/>
      <c r="DK491" s="444"/>
      <c r="DL491" s="444"/>
      <c r="DM491" s="444"/>
      <c r="DN491" s="444"/>
      <c r="DO491" s="444"/>
      <c r="DP491" s="444"/>
      <c r="DQ491" s="444"/>
      <c r="DR491" s="444"/>
      <c r="DS491" s="444"/>
      <c r="DT491" s="444"/>
      <c r="DU491" s="444"/>
      <c r="DV491" s="444"/>
      <c r="DW491" s="444"/>
      <c r="DX491" s="444"/>
      <c r="DY491" s="444"/>
      <c r="DZ491" s="444"/>
      <c r="EA491" s="444"/>
      <c r="EB491" s="444"/>
      <c r="EC491" s="444"/>
      <c r="ED491" s="444"/>
      <c r="EE491" s="444"/>
      <c r="EF491" s="444"/>
      <c r="EG491" s="444"/>
      <c r="EH491" s="444"/>
      <c r="EI491" s="444"/>
      <c r="EJ491" s="444"/>
      <c r="EK491" s="444"/>
      <c r="EL491" s="444"/>
      <c r="EM491" s="444"/>
      <c r="EN491" s="444"/>
      <c r="EO491" s="444"/>
      <c r="EP491" s="444"/>
      <c r="EQ491" s="444"/>
      <c r="ER491" s="444"/>
      <c r="ES491" s="444"/>
      <c r="ET491" s="444"/>
      <c r="EU491" s="444"/>
      <c r="EV491" s="444"/>
      <c r="EW491" s="444"/>
      <c r="EX491" s="444"/>
      <c r="EY491" s="444"/>
      <c r="EZ491" s="444"/>
      <c r="FA491" s="444"/>
      <c r="FB491" s="444"/>
    </row>
    <row r="492" spans="1:158" s="463" customFormat="1" ht="55.2" hidden="1" customHeight="1">
      <c r="A492" s="659"/>
      <c r="B492" s="520"/>
      <c r="C492" s="520"/>
      <c r="D492" s="519"/>
      <c r="E492" s="520"/>
      <c r="F492" s="520"/>
      <c r="G492" s="520"/>
      <c r="H492" s="520"/>
      <c r="I492" s="520"/>
      <c r="J492" s="520"/>
      <c r="K492" s="520"/>
      <c r="L492" s="520"/>
      <c r="M492" s="520"/>
      <c r="N492" s="520"/>
      <c r="O492" s="520"/>
      <c r="P492" s="520"/>
      <c r="Q492" s="520"/>
      <c r="R492" s="520"/>
      <c r="S492" s="520"/>
      <c r="T492" s="520"/>
      <c r="U492" s="520"/>
      <c r="V492" s="520"/>
      <c r="W492" s="520"/>
      <c r="X492" s="520"/>
      <c r="Y492" s="520"/>
      <c r="Z492" s="520"/>
      <c r="AA492" s="520"/>
      <c r="AB492" s="520"/>
      <c r="AC492" s="520"/>
      <c r="AD492" s="432"/>
      <c r="AE492" s="431"/>
      <c r="AF492" s="433"/>
      <c r="AG492" s="557" t="str">
        <f t="shared" si="210"/>
        <v/>
      </c>
      <c r="AH492" s="558" t="str">
        <f t="shared" si="211"/>
        <v/>
      </c>
      <c r="AI492" s="558" t="str">
        <f t="shared" si="212"/>
        <v/>
      </c>
      <c r="AJ492" s="558" t="str">
        <f t="shared" si="213"/>
        <v/>
      </c>
      <c r="AK492" s="558" t="str">
        <f t="shared" si="214"/>
        <v/>
      </c>
      <c r="AL492" s="558" t="str">
        <f t="shared" si="215"/>
        <v/>
      </c>
      <c r="AM492" s="558" t="str">
        <f t="shared" si="216"/>
        <v/>
      </c>
      <c r="AN492" s="558" t="str">
        <f t="shared" si="217"/>
        <v/>
      </c>
      <c r="AO492" s="557" t="str">
        <f t="shared" si="218"/>
        <v/>
      </c>
      <c r="AP492" s="557" t="str">
        <f t="shared" si="219"/>
        <v/>
      </c>
      <c r="AQ492" s="445"/>
      <c r="AR492" s="559" t="str">
        <f t="shared" si="220"/>
        <v/>
      </c>
      <c r="AS492" s="560" t="str">
        <f t="shared" si="234"/>
        <v/>
      </c>
      <c r="AT492" s="561" t="str">
        <f t="shared" si="221"/>
        <v/>
      </c>
      <c r="AU492" s="561" t="str">
        <f t="shared" si="222"/>
        <v/>
      </c>
      <c r="AV492" s="444"/>
      <c r="AW492" s="558" t="str">
        <f t="shared" si="227"/>
        <v/>
      </c>
      <c r="AX492" s="557" t="str">
        <f t="shared" si="228"/>
        <v/>
      </c>
      <c r="AY492" s="557" t="str">
        <f t="shared" si="229"/>
        <v/>
      </c>
      <c r="AZ492" s="444"/>
      <c r="BA492" s="562" t="str">
        <f t="shared" si="233"/>
        <v/>
      </c>
      <c r="BB492" s="445"/>
      <c r="BC492" s="563" t="str">
        <f t="shared" si="235"/>
        <v/>
      </c>
      <c r="BD492" s="563" t="str">
        <f t="shared" si="235"/>
        <v/>
      </c>
      <c r="BE492" s="563" t="str">
        <f t="shared" si="235"/>
        <v/>
      </c>
      <c r="BF492" s="563" t="str">
        <f t="shared" si="235"/>
        <v/>
      </c>
      <c r="BG492" s="563" t="str">
        <f t="shared" si="235"/>
        <v/>
      </c>
      <c r="BH492" s="563" t="str">
        <f t="shared" si="235"/>
        <v/>
      </c>
      <c r="BI492" s="563" t="str">
        <f t="shared" si="235"/>
        <v/>
      </c>
      <c r="BJ492" s="563" t="str">
        <f t="shared" si="235"/>
        <v/>
      </c>
      <c r="BK492" s="563" t="str">
        <f t="shared" si="235"/>
        <v/>
      </c>
      <c r="BL492" s="563" t="str">
        <f t="shared" si="235"/>
        <v/>
      </c>
      <c r="BM492" s="563" t="str">
        <f t="shared" si="235"/>
        <v/>
      </c>
      <c r="BN492" s="563" t="str">
        <f t="shared" si="230"/>
        <v/>
      </c>
      <c r="BO492" s="563" t="str">
        <f t="shared" si="230"/>
        <v/>
      </c>
      <c r="BP492" s="563" t="str">
        <f t="shared" si="230"/>
        <v/>
      </c>
      <c r="BQ492" s="563" t="str">
        <f t="shared" si="223"/>
        <v/>
      </c>
      <c r="BR492" s="563" t="str">
        <f t="shared" si="223"/>
        <v/>
      </c>
      <c r="BS492" s="563" t="str">
        <f t="shared" si="223"/>
        <v/>
      </c>
      <c r="BT492" s="563" t="str">
        <f t="shared" si="223"/>
        <v/>
      </c>
      <c r="BU492" s="563" t="str">
        <f t="shared" si="224"/>
        <v/>
      </c>
      <c r="BV492" s="563" t="str">
        <f t="shared" si="224"/>
        <v/>
      </c>
      <c r="BW492" s="563" t="str">
        <f t="shared" si="224"/>
        <v/>
      </c>
      <c r="BX492" s="563" t="str">
        <f t="shared" si="224"/>
        <v/>
      </c>
      <c r="BY492" s="563" t="str">
        <f t="shared" si="225"/>
        <v/>
      </c>
      <c r="BZ492" s="563" t="str">
        <f t="shared" si="225"/>
        <v/>
      </c>
      <c r="CA492" s="563" t="str">
        <f t="shared" si="225"/>
        <v/>
      </c>
      <c r="CB492" s="563" t="str">
        <f t="shared" si="225"/>
        <v/>
      </c>
      <c r="CC492" s="563" t="str">
        <f t="shared" si="226"/>
        <v/>
      </c>
      <c r="CD492" s="563" t="str">
        <f t="shared" si="226"/>
        <v/>
      </c>
      <c r="CE492" s="563" t="str">
        <f t="shared" si="226"/>
        <v/>
      </c>
      <c r="CF492" s="563" t="str">
        <f t="shared" si="226"/>
        <v/>
      </c>
      <c r="CG492" s="563" t="str">
        <f t="shared" si="235"/>
        <v/>
      </c>
      <c r="CH492" s="445"/>
      <c r="CI492" s="563" t="str">
        <f t="shared" ref="CI492:CI507" si="236">IF(CI$10=$BA492,IF($AB492="","","Complaint: "&amp;$AB492)&amp;CHAR(10)&amp;IF($AC492="","","Action Taken: "&amp;$AC492),"")</f>
        <v/>
      </c>
      <c r="CJ492" s="563" t="str">
        <f t="shared" si="231"/>
        <v/>
      </c>
      <c r="CK492" s="563" t="str">
        <f t="shared" si="231"/>
        <v/>
      </c>
      <c r="CL492" s="563" t="str">
        <f t="shared" si="231"/>
        <v xml:space="preserve">
</v>
      </c>
      <c r="CM492" s="563" t="str">
        <f t="shared" si="231"/>
        <v xml:space="preserve">
</v>
      </c>
      <c r="CN492" s="563" t="str">
        <f t="shared" si="231"/>
        <v xml:space="preserve">
</v>
      </c>
      <c r="CO492" s="444"/>
      <c r="CP492" s="444"/>
      <c r="CQ492" s="444"/>
      <c r="CR492" s="444"/>
      <c r="CS492" s="444"/>
      <c r="CT492" s="444"/>
      <c r="CU492" s="444"/>
      <c r="CV492" s="444"/>
      <c r="CW492" s="444"/>
      <c r="CX492" s="444"/>
      <c r="CY492" s="444"/>
      <c r="CZ492" s="444"/>
      <c r="DA492" s="444"/>
      <c r="DB492" s="444"/>
      <c r="DC492" s="444"/>
      <c r="DD492" s="444"/>
      <c r="DE492" s="444"/>
      <c r="DF492" s="444"/>
      <c r="DG492" s="444"/>
      <c r="DH492" s="444"/>
      <c r="DI492" s="444"/>
      <c r="DJ492" s="444"/>
      <c r="DK492" s="444"/>
      <c r="DL492" s="444"/>
      <c r="DM492" s="444"/>
      <c r="DN492" s="444"/>
      <c r="DO492" s="444"/>
      <c r="DP492" s="444"/>
      <c r="DQ492" s="444"/>
      <c r="DR492" s="444"/>
      <c r="DS492" s="444"/>
      <c r="DT492" s="444"/>
      <c r="DU492" s="444"/>
      <c r="DV492" s="444"/>
      <c r="DW492" s="444"/>
      <c r="DX492" s="444"/>
      <c r="DY492" s="444"/>
      <c r="DZ492" s="444"/>
      <c r="EA492" s="444"/>
      <c r="EB492" s="444"/>
      <c r="EC492" s="444"/>
      <c r="ED492" s="444"/>
      <c r="EE492" s="444"/>
      <c r="EF492" s="444"/>
      <c r="EG492" s="444"/>
      <c r="EH492" s="444"/>
      <c r="EI492" s="444"/>
      <c r="EJ492" s="444"/>
      <c r="EK492" s="444"/>
      <c r="EL492" s="444"/>
      <c r="EM492" s="444"/>
      <c r="EN492" s="444"/>
      <c r="EO492" s="444"/>
      <c r="EP492" s="444"/>
      <c r="EQ492" s="444"/>
      <c r="ER492" s="444"/>
      <c r="ES492" s="444"/>
      <c r="ET492" s="444"/>
      <c r="EU492" s="444"/>
      <c r="EV492" s="444"/>
      <c r="EW492" s="444"/>
      <c r="EX492" s="444"/>
      <c r="EY492" s="444"/>
      <c r="EZ492" s="444"/>
      <c r="FA492" s="444"/>
      <c r="FB492" s="444"/>
    </row>
    <row r="493" spans="1:158" s="434" customFormat="1" ht="55.2" hidden="1" customHeight="1">
      <c r="A493" s="659"/>
      <c r="B493" s="520"/>
      <c r="C493" s="520"/>
      <c r="D493" s="519"/>
      <c r="E493" s="520"/>
      <c r="F493" s="520"/>
      <c r="G493" s="520"/>
      <c r="H493" s="520"/>
      <c r="I493" s="520"/>
      <c r="J493" s="520"/>
      <c r="K493" s="520"/>
      <c r="L493" s="520"/>
      <c r="M493" s="520"/>
      <c r="N493" s="520"/>
      <c r="O493" s="520"/>
      <c r="P493" s="520"/>
      <c r="Q493" s="520"/>
      <c r="R493" s="520"/>
      <c r="S493" s="520"/>
      <c r="T493" s="520"/>
      <c r="U493" s="520"/>
      <c r="V493" s="520"/>
      <c r="W493" s="520"/>
      <c r="X493" s="520"/>
      <c r="Y493" s="520"/>
      <c r="Z493" s="520"/>
      <c r="AA493" s="520"/>
      <c r="AB493" s="520"/>
      <c r="AC493" s="520"/>
      <c r="AD493" s="432"/>
      <c r="AE493" s="431"/>
      <c r="AF493" s="433"/>
      <c r="AG493" s="557" t="str">
        <f t="shared" si="210"/>
        <v/>
      </c>
      <c r="AH493" s="558" t="str">
        <f t="shared" si="211"/>
        <v/>
      </c>
      <c r="AI493" s="558" t="str">
        <f t="shared" si="212"/>
        <v/>
      </c>
      <c r="AJ493" s="558" t="str">
        <f t="shared" si="213"/>
        <v/>
      </c>
      <c r="AK493" s="558" t="str">
        <f t="shared" si="214"/>
        <v/>
      </c>
      <c r="AL493" s="558" t="str">
        <f t="shared" si="215"/>
        <v/>
      </c>
      <c r="AM493" s="558" t="str">
        <f t="shared" si="216"/>
        <v/>
      </c>
      <c r="AN493" s="558" t="str">
        <f t="shared" si="217"/>
        <v/>
      </c>
      <c r="AO493" s="557" t="str">
        <f t="shared" si="218"/>
        <v/>
      </c>
      <c r="AP493" s="557" t="str">
        <f t="shared" si="219"/>
        <v/>
      </c>
      <c r="AQ493" s="445"/>
      <c r="AR493" s="559" t="str">
        <f t="shared" si="220"/>
        <v/>
      </c>
      <c r="AS493" s="560" t="str">
        <f t="shared" si="234"/>
        <v/>
      </c>
      <c r="AT493" s="561" t="str">
        <f t="shared" si="221"/>
        <v/>
      </c>
      <c r="AU493" s="561" t="str">
        <f t="shared" si="222"/>
        <v/>
      </c>
      <c r="AV493" s="444"/>
      <c r="AW493" s="558" t="str">
        <f t="shared" si="227"/>
        <v/>
      </c>
      <c r="AX493" s="557" t="str">
        <f t="shared" si="228"/>
        <v/>
      </c>
      <c r="AY493" s="557" t="str">
        <f t="shared" si="229"/>
        <v/>
      </c>
      <c r="AZ493" s="444"/>
      <c r="BA493" s="562" t="str">
        <f t="shared" si="233"/>
        <v/>
      </c>
      <c r="BB493" s="445"/>
      <c r="BC493" s="563" t="str">
        <f t="shared" si="235"/>
        <v/>
      </c>
      <c r="BD493" s="563" t="str">
        <f t="shared" si="235"/>
        <v/>
      </c>
      <c r="BE493" s="563" t="str">
        <f t="shared" si="235"/>
        <v/>
      </c>
      <c r="BF493" s="563" t="str">
        <f t="shared" si="235"/>
        <v/>
      </c>
      <c r="BG493" s="563" t="str">
        <f t="shared" si="235"/>
        <v/>
      </c>
      <c r="BH493" s="563" t="str">
        <f t="shared" si="235"/>
        <v/>
      </c>
      <c r="BI493" s="563" t="str">
        <f t="shared" si="235"/>
        <v/>
      </c>
      <c r="BJ493" s="563" t="str">
        <f t="shared" si="235"/>
        <v/>
      </c>
      <c r="BK493" s="563" t="str">
        <f t="shared" si="235"/>
        <v/>
      </c>
      <c r="BL493" s="563" t="str">
        <f t="shared" si="235"/>
        <v/>
      </c>
      <c r="BM493" s="563" t="str">
        <f t="shared" si="235"/>
        <v/>
      </c>
      <c r="BN493" s="563" t="str">
        <f t="shared" si="230"/>
        <v/>
      </c>
      <c r="BO493" s="563" t="str">
        <f t="shared" si="230"/>
        <v/>
      </c>
      <c r="BP493" s="563" t="str">
        <f t="shared" si="230"/>
        <v/>
      </c>
      <c r="BQ493" s="563" t="str">
        <f t="shared" si="223"/>
        <v/>
      </c>
      <c r="BR493" s="563" t="str">
        <f t="shared" si="223"/>
        <v/>
      </c>
      <c r="BS493" s="563" t="str">
        <f t="shared" si="223"/>
        <v/>
      </c>
      <c r="BT493" s="563" t="str">
        <f t="shared" si="223"/>
        <v/>
      </c>
      <c r="BU493" s="563" t="str">
        <f t="shared" si="224"/>
        <v/>
      </c>
      <c r="BV493" s="563" t="str">
        <f t="shared" si="224"/>
        <v/>
      </c>
      <c r="BW493" s="563" t="str">
        <f t="shared" si="224"/>
        <v/>
      </c>
      <c r="BX493" s="563" t="str">
        <f t="shared" si="224"/>
        <v/>
      </c>
      <c r="BY493" s="563" t="str">
        <f t="shared" si="225"/>
        <v/>
      </c>
      <c r="BZ493" s="563" t="str">
        <f t="shared" si="225"/>
        <v/>
      </c>
      <c r="CA493" s="563" t="str">
        <f t="shared" si="225"/>
        <v/>
      </c>
      <c r="CB493" s="563" t="str">
        <f t="shared" si="225"/>
        <v/>
      </c>
      <c r="CC493" s="563" t="str">
        <f t="shared" si="226"/>
        <v/>
      </c>
      <c r="CD493" s="563" t="str">
        <f t="shared" si="226"/>
        <v/>
      </c>
      <c r="CE493" s="563" t="str">
        <f t="shared" si="226"/>
        <v/>
      </c>
      <c r="CF493" s="563" t="str">
        <f t="shared" si="226"/>
        <v/>
      </c>
      <c r="CG493" s="563" t="str">
        <f t="shared" si="235"/>
        <v/>
      </c>
      <c r="CH493" s="445"/>
      <c r="CI493" s="563" t="str">
        <f t="shared" si="236"/>
        <v/>
      </c>
      <c r="CJ493" s="563" t="str">
        <f t="shared" si="231"/>
        <v/>
      </c>
      <c r="CK493" s="563" t="str">
        <f t="shared" si="231"/>
        <v/>
      </c>
      <c r="CL493" s="563" t="str">
        <f t="shared" si="231"/>
        <v xml:space="preserve">
</v>
      </c>
      <c r="CM493" s="563" t="str">
        <f t="shared" si="231"/>
        <v xml:space="preserve">
</v>
      </c>
      <c r="CN493" s="563" t="str">
        <f t="shared" si="231"/>
        <v xml:space="preserve">
</v>
      </c>
      <c r="CO493" s="445"/>
      <c r="CP493" s="445"/>
      <c r="CQ493" s="445"/>
      <c r="CR493" s="445"/>
      <c r="CS493" s="445"/>
      <c r="CT493" s="445"/>
      <c r="CU493" s="445"/>
      <c r="CV493" s="445"/>
      <c r="CW493" s="445"/>
      <c r="CX493" s="445"/>
      <c r="CY493" s="445"/>
      <c r="CZ493" s="445"/>
      <c r="DA493" s="445"/>
      <c r="DB493" s="445"/>
      <c r="DC493" s="445"/>
      <c r="DD493" s="445"/>
      <c r="DE493" s="445"/>
      <c r="DF493" s="445"/>
      <c r="DG493" s="445"/>
      <c r="DH493" s="445"/>
      <c r="DI493" s="445"/>
      <c r="DJ493" s="445"/>
      <c r="DK493" s="445"/>
      <c r="DL493" s="445"/>
      <c r="DM493" s="445"/>
      <c r="DN493" s="445"/>
      <c r="DO493" s="445"/>
      <c r="DP493" s="445"/>
      <c r="DQ493" s="445"/>
      <c r="DR493" s="445"/>
      <c r="DS493" s="445"/>
      <c r="DT493" s="445"/>
      <c r="DU493" s="445"/>
      <c r="DV493" s="445"/>
      <c r="DW493" s="445"/>
      <c r="DX493" s="445"/>
      <c r="DY493" s="445"/>
      <c r="DZ493" s="445"/>
      <c r="EA493" s="445"/>
      <c r="EB493" s="445"/>
      <c r="EC493" s="445"/>
      <c r="ED493" s="445"/>
      <c r="EE493" s="445"/>
      <c r="EF493" s="445"/>
      <c r="EG493" s="445"/>
      <c r="EH493" s="445"/>
      <c r="EI493" s="445"/>
      <c r="EJ493" s="445"/>
      <c r="EK493" s="445"/>
      <c r="EL493" s="445"/>
      <c r="EM493" s="445"/>
      <c r="EN493" s="445"/>
      <c r="EO493" s="445"/>
      <c r="EP493" s="445"/>
      <c r="EQ493" s="445"/>
      <c r="ER493" s="445"/>
      <c r="ES493" s="445"/>
      <c r="ET493" s="445"/>
      <c r="EU493" s="445"/>
      <c r="EV493" s="445"/>
      <c r="EW493" s="445"/>
      <c r="EX493" s="445"/>
      <c r="EY493" s="445"/>
      <c r="EZ493" s="445"/>
      <c r="FA493" s="445"/>
      <c r="FB493" s="445"/>
    </row>
    <row r="494" spans="1:158" s="434" customFormat="1" ht="55.2" hidden="1" customHeight="1">
      <c r="A494" s="659"/>
      <c r="B494" s="520"/>
      <c r="C494" s="520"/>
      <c r="D494" s="519"/>
      <c r="E494" s="520"/>
      <c r="F494" s="520"/>
      <c r="G494" s="520"/>
      <c r="H494" s="520"/>
      <c r="I494" s="520"/>
      <c r="J494" s="520"/>
      <c r="K494" s="520"/>
      <c r="L494" s="520"/>
      <c r="M494" s="520"/>
      <c r="N494" s="520"/>
      <c r="O494" s="520"/>
      <c r="P494" s="520"/>
      <c r="Q494" s="520"/>
      <c r="R494" s="520"/>
      <c r="S494" s="520"/>
      <c r="T494" s="520"/>
      <c r="U494" s="520"/>
      <c r="V494" s="520"/>
      <c r="W494" s="520"/>
      <c r="X494" s="520"/>
      <c r="Y494" s="520"/>
      <c r="Z494" s="520"/>
      <c r="AA494" s="520"/>
      <c r="AB494" s="520"/>
      <c r="AC494" s="520"/>
      <c r="AD494" s="432"/>
      <c r="AE494" s="431"/>
      <c r="AF494" s="433"/>
      <c r="AG494" s="557" t="str">
        <f t="shared" si="210"/>
        <v/>
      </c>
      <c r="AH494" s="558" t="str">
        <f t="shared" si="211"/>
        <v/>
      </c>
      <c r="AI494" s="558" t="str">
        <f t="shared" si="212"/>
        <v/>
      </c>
      <c r="AJ494" s="558" t="str">
        <f t="shared" si="213"/>
        <v/>
      </c>
      <c r="AK494" s="558" t="str">
        <f t="shared" si="214"/>
        <v/>
      </c>
      <c r="AL494" s="558" t="str">
        <f t="shared" si="215"/>
        <v/>
      </c>
      <c r="AM494" s="558" t="str">
        <f t="shared" si="216"/>
        <v/>
      </c>
      <c r="AN494" s="558" t="str">
        <f t="shared" si="217"/>
        <v/>
      </c>
      <c r="AO494" s="557" t="str">
        <f t="shared" si="218"/>
        <v/>
      </c>
      <c r="AP494" s="557" t="str">
        <f t="shared" si="219"/>
        <v/>
      </c>
      <c r="AQ494" s="445"/>
      <c r="AR494" s="559" t="str">
        <f t="shared" si="220"/>
        <v/>
      </c>
      <c r="AS494" s="560" t="str">
        <f t="shared" si="234"/>
        <v/>
      </c>
      <c r="AT494" s="561" t="str">
        <f t="shared" si="221"/>
        <v/>
      </c>
      <c r="AU494" s="561" t="str">
        <f t="shared" si="222"/>
        <v/>
      </c>
      <c r="AV494" s="444"/>
      <c r="AW494" s="558" t="str">
        <f t="shared" si="227"/>
        <v/>
      </c>
      <c r="AX494" s="557" t="str">
        <f t="shared" si="228"/>
        <v/>
      </c>
      <c r="AY494" s="557" t="str">
        <f t="shared" si="229"/>
        <v/>
      </c>
      <c r="AZ494" s="444"/>
      <c r="BA494" s="562" t="str">
        <f t="shared" si="233"/>
        <v/>
      </c>
      <c r="BB494" s="445"/>
      <c r="BC494" s="563" t="str">
        <f t="shared" si="235"/>
        <v/>
      </c>
      <c r="BD494" s="563" t="str">
        <f t="shared" si="235"/>
        <v/>
      </c>
      <c r="BE494" s="563" t="str">
        <f t="shared" si="235"/>
        <v/>
      </c>
      <c r="BF494" s="563" t="str">
        <f t="shared" si="235"/>
        <v/>
      </c>
      <c r="BG494" s="563" t="str">
        <f t="shared" si="235"/>
        <v/>
      </c>
      <c r="BH494" s="563" t="str">
        <f t="shared" si="235"/>
        <v/>
      </c>
      <c r="BI494" s="563" t="str">
        <f t="shared" si="235"/>
        <v/>
      </c>
      <c r="BJ494" s="563" t="str">
        <f t="shared" si="235"/>
        <v/>
      </c>
      <c r="BK494" s="563" t="str">
        <f t="shared" si="235"/>
        <v/>
      </c>
      <c r="BL494" s="563" t="str">
        <f t="shared" si="235"/>
        <v/>
      </c>
      <c r="BM494" s="563" t="str">
        <f t="shared" si="235"/>
        <v/>
      </c>
      <c r="BN494" s="563" t="str">
        <f t="shared" si="230"/>
        <v/>
      </c>
      <c r="BO494" s="563" t="str">
        <f t="shared" si="230"/>
        <v/>
      </c>
      <c r="BP494" s="563" t="str">
        <f t="shared" si="230"/>
        <v/>
      </c>
      <c r="BQ494" s="563" t="str">
        <f t="shared" si="223"/>
        <v/>
      </c>
      <c r="BR494" s="563" t="str">
        <f t="shared" si="223"/>
        <v/>
      </c>
      <c r="BS494" s="563" t="str">
        <f t="shared" si="223"/>
        <v/>
      </c>
      <c r="BT494" s="563" t="str">
        <f t="shared" si="223"/>
        <v/>
      </c>
      <c r="BU494" s="563" t="str">
        <f t="shared" si="224"/>
        <v/>
      </c>
      <c r="BV494" s="563" t="str">
        <f t="shared" si="224"/>
        <v/>
      </c>
      <c r="BW494" s="563" t="str">
        <f t="shared" si="224"/>
        <v/>
      </c>
      <c r="BX494" s="563" t="str">
        <f t="shared" si="224"/>
        <v/>
      </c>
      <c r="BY494" s="563" t="str">
        <f t="shared" si="225"/>
        <v/>
      </c>
      <c r="BZ494" s="563" t="str">
        <f t="shared" si="225"/>
        <v/>
      </c>
      <c r="CA494" s="563" t="str">
        <f t="shared" si="225"/>
        <v/>
      </c>
      <c r="CB494" s="563" t="str">
        <f t="shared" si="225"/>
        <v/>
      </c>
      <c r="CC494" s="563" t="str">
        <f t="shared" si="226"/>
        <v/>
      </c>
      <c r="CD494" s="563" t="str">
        <f t="shared" si="226"/>
        <v/>
      </c>
      <c r="CE494" s="563" t="str">
        <f t="shared" si="226"/>
        <v/>
      </c>
      <c r="CF494" s="563" t="str">
        <f t="shared" si="226"/>
        <v/>
      </c>
      <c r="CG494" s="563" t="str">
        <f t="shared" si="235"/>
        <v/>
      </c>
      <c r="CH494" s="445"/>
      <c r="CI494" s="563" t="str">
        <f t="shared" si="236"/>
        <v/>
      </c>
      <c r="CJ494" s="563" t="str">
        <f t="shared" si="231"/>
        <v/>
      </c>
      <c r="CK494" s="563" t="str">
        <f t="shared" si="231"/>
        <v/>
      </c>
      <c r="CL494" s="563" t="str">
        <f t="shared" si="231"/>
        <v xml:space="preserve">
</v>
      </c>
      <c r="CM494" s="563" t="str">
        <f t="shared" si="231"/>
        <v xml:space="preserve">
</v>
      </c>
      <c r="CN494" s="563" t="str">
        <f t="shared" si="231"/>
        <v xml:space="preserve">
</v>
      </c>
      <c r="CO494" s="445"/>
      <c r="CP494" s="445"/>
      <c r="CQ494" s="445"/>
      <c r="CR494" s="445"/>
      <c r="CS494" s="445"/>
      <c r="CT494" s="445"/>
      <c r="CU494" s="445"/>
      <c r="CV494" s="445"/>
      <c r="CW494" s="445"/>
      <c r="CX494" s="445"/>
      <c r="CY494" s="445"/>
      <c r="CZ494" s="445"/>
      <c r="DA494" s="445"/>
      <c r="DB494" s="445"/>
      <c r="DC494" s="445"/>
      <c r="DD494" s="445"/>
      <c r="DE494" s="445"/>
      <c r="DF494" s="445"/>
      <c r="DG494" s="445"/>
      <c r="DH494" s="445"/>
      <c r="DI494" s="445"/>
      <c r="DJ494" s="445"/>
      <c r="DK494" s="445"/>
      <c r="DL494" s="445"/>
      <c r="DM494" s="445"/>
      <c r="DN494" s="445"/>
      <c r="DO494" s="445"/>
      <c r="DP494" s="445"/>
      <c r="DQ494" s="445"/>
      <c r="DR494" s="445"/>
      <c r="DS494" s="445"/>
      <c r="DT494" s="445"/>
      <c r="DU494" s="445"/>
      <c r="DV494" s="445"/>
      <c r="DW494" s="445"/>
      <c r="DX494" s="445"/>
      <c r="DY494" s="445"/>
      <c r="DZ494" s="445"/>
      <c r="EA494" s="445"/>
      <c r="EB494" s="445"/>
      <c r="EC494" s="445"/>
      <c r="ED494" s="445"/>
      <c r="EE494" s="445"/>
      <c r="EF494" s="445"/>
      <c r="EG494" s="445"/>
      <c r="EH494" s="445"/>
      <c r="EI494" s="445"/>
      <c r="EJ494" s="445"/>
      <c r="EK494" s="445"/>
      <c r="EL494" s="445"/>
      <c r="EM494" s="445"/>
      <c r="EN494" s="445"/>
      <c r="EO494" s="445"/>
      <c r="EP494" s="445"/>
      <c r="EQ494" s="445"/>
      <c r="ER494" s="445"/>
      <c r="ES494" s="445"/>
      <c r="ET494" s="445"/>
      <c r="EU494" s="445"/>
      <c r="EV494" s="445"/>
      <c r="EW494" s="445"/>
      <c r="EX494" s="445"/>
      <c r="EY494" s="445"/>
      <c r="EZ494" s="445"/>
      <c r="FA494" s="445"/>
      <c r="FB494" s="445"/>
    </row>
    <row r="495" spans="1:158" s="434" customFormat="1" ht="55.2" hidden="1" customHeight="1">
      <c r="A495" s="659"/>
      <c r="B495" s="520"/>
      <c r="C495" s="520"/>
      <c r="D495" s="519"/>
      <c r="E495" s="520"/>
      <c r="F495" s="520"/>
      <c r="G495" s="520"/>
      <c r="H495" s="520"/>
      <c r="I495" s="520"/>
      <c r="J495" s="520"/>
      <c r="K495" s="520"/>
      <c r="L495" s="520"/>
      <c r="M495" s="520"/>
      <c r="N495" s="520"/>
      <c r="O495" s="520"/>
      <c r="P495" s="520"/>
      <c r="Q495" s="520"/>
      <c r="R495" s="520"/>
      <c r="S495" s="520"/>
      <c r="T495" s="520"/>
      <c r="U495" s="520"/>
      <c r="V495" s="520"/>
      <c r="W495" s="520"/>
      <c r="X495" s="520"/>
      <c r="Y495" s="520"/>
      <c r="Z495" s="520"/>
      <c r="AA495" s="520"/>
      <c r="AB495" s="520"/>
      <c r="AC495" s="520"/>
      <c r="AD495" s="432"/>
      <c r="AE495" s="431"/>
      <c r="AF495" s="433"/>
      <c r="AG495" s="557" t="str">
        <f t="shared" si="210"/>
        <v/>
      </c>
      <c r="AH495" s="558" t="str">
        <f t="shared" si="211"/>
        <v/>
      </c>
      <c r="AI495" s="558" t="str">
        <f t="shared" si="212"/>
        <v/>
      </c>
      <c r="AJ495" s="558" t="str">
        <f t="shared" si="213"/>
        <v/>
      </c>
      <c r="AK495" s="558" t="str">
        <f t="shared" si="214"/>
        <v/>
      </c>
      <c r="AL495" s="558" t="str">
        <f t="shared" si="215"/>
        <v/>
      </c>
      <c r="AM495" s="558" t="str">
        <f t="shared" si="216"/>
        <v/>
      </c>
      <c r="AN495" s="558" t="str">
        <f t="shared" si="217"/>
        <v/>
      </c>
      <c r="AO495" s="557" t="str">
        <f t="shared" si="218"/>
        <v/>
      </c>
      <c r="AP495" s="557" t="str">
        <f t="shared" si="219"/>
        <v/>
      </c>
      <c r="AQ495" s="445"/>
      <c r="AR495" s="559" t="str">
        <f t="shared" si="220"/>
        <v/>
      </c>
      <c r="AS495" s="560" t="str">
        <f t="shared" si="234"/>
        <v/>
      </c>
      <c r="AT495" s="561" t="str">
        <f t="shared" si="221"/>
        <v/>
      </c>
      <c r="AU495" s="561" t="str">
        <f t="shared" si="222"/>
        <v/>
      </c>
      <c r="AV495" s="444"/>
      <c r="AW495" s="558" t="str">
        <f t="shared" si="227"/>
        <v/>
      </c>
      <c r="AX495" s="557" t="str">
        <f t="shared" si="228"/>
        <v/>
      </c>
      <c r="AY495" s="557" t="str">
        <f t="shared" si="229"/>
        <v/>
      </c>
      <c r="AZ495" s="444"/>
      <c r="BA495" s="562" t="str">
        <f t="shared" si="233"/>
        <v/>
      </c>
      <c r="BB495" s="445"/>
      <c r="BC495" s="563" t="str">
        <f t="shared" si="235"/>
        <v/>
      </c>
      <c r="BD495" s="563" t="str">
        <f t="shared" si="235"/>
        <v/>
      </c>
      <c r="BE495" s="563" t="str">
        <f t="shared" si="235"/>
        <v/>
      </c>
      <c r="BF495" s="563" t="str">
        <f t="shared" si="235"/>
        <v/>
      </c>
      <c r="BG495" s="563" t="str">
        <f t="shared" si="235"/>
        <v/>
      </c>
      <c r="BH495" s="563" t="str">
        <f t="shared" si="235"/>
        <v/>
      </c>
      <c r="BI495" s="563" t="str">
        <f t="shared" si="235"/>
        <v/>
      </c>
      <c r="BJ495" s="563" t="str">
        <f t="shared" si="235"/>
        <v/>
      </c>
      <c r="BK495" s="563" t="str">
        <f t="shared" si="235"/>
        <v/>
      </c>
      <c r="BL495" s="563" t="str">
        <f t="shared" si="235"/>
        <v/>
      </c>
      <c r="BM495" s="563" t="str">
        <f t="shared" si="235"/>
        <v/>
      </c>
      <c r="BN495" s="563" t="str">
        <f t="shared" si="230"/>
        <v/>
      </c>
      <c r="BO495" s="563" t="str">
        <f t="shared" si="230"/>
        <v/>
      </c>
      <c r="BP495" s="563" t="str">
        <f t="shared" si="230"/>
        <v/>
      </c>
      <c r="BQ495" s="563" t="str">
        <f t="shared" si="223"/>
        <v/>
      </c>
      <c r="BR495" s="563" t="str">
        <f t="shared" si="223"/>
        <v/>
      </c>
      <c r="BS495" s="563" t="str">
        <f t="shared" si="223"/>
        <v/>
      </c>
      <c r="BT495" s="563" t="str">
        <f t="shared" si="223"/>
        <v/>
      </c>
      <c r="BU495" s="563" t="str">
        <f t="shared" si="224"/>
        <v/>
      </c>
      <c r="BV495" s="563" t="str">
        <f t="shared" si="224"/>
        <v/>
      </c>
      <c r="BW495" s="563" t="str">
        <f t="shared" si="224"/>
        <v/>
      </c>
      <c r="BX495" s="563" t="str">
        <f t="shared" si="224"/>
        <v/>
      </c>
      <c r="BY495" s="563" t="str">
        <f t="shared" si="225"/>
        <v/>
      </c>
      <c r="BZ495" s="563" t="str">
        <f t="shared" si="225"/>
        <v/>
      </c>
      <c r="CA495" s="563" t="str">
        <f t="shared" si="225"/>
        <v/>
      </c>
      <c r="CB495" s="563" t="str">
        <f t="shared" si="225"/>
        <v/>
      </c>
      <c r="CC495" s="563" t="str">
        <f t="shared" si="226"/>
        <v/>
      </c>
      <c r="CD495" s="563" t="str">
        <f t="shared" si="226"/>
        <v/>
      </c>
      <c r="CE495" s="563" t="str">
        <f t="shared" si="226"/>
        <v/>
      </c>
      <c r="CF495" s="563" t="str">
        <f t="shared" si="226"/>
        <v/>
      </c>
      <c r="CG495" s="563" t="str">
        <f t="shared" si="235"/>
        <v/>
      </c>
      <c r="CH495" s="445"/>
      <c r="CI495" s="563" t="str">
        <f t="shared" si="236"/>
        <v/>
      </c>
      <c r="CJ495" s="563" t="str">
        <f t="shared" si="231"/>
        <v/>
      </c>
      <c r="CK495" s="563" t="str">
        <f t="shared" si="231"/>
        <v/>
      </c>
      <c r="CL495" s="563" t="str">
        <f t="shared" si="231"/>
        <v xml:space="preserve">
</v>
      </c>
      <c r="CM495" s="563" t="str">
        <f t="shared" si="231"/>
        <v xml:space="preserve">
</v>
      </c>
      <c r="CN495" s="563" t="str">
        <f t="shared" si="231"/>
        <v xml:space="preserve">
</v>
      </c>
      <c r="CO495" s="445"/>
      <c r="CP495" s="445"/>
      <c r="CQ495" s="445"/>
      <c r="CR495" s="445"/>
      <c r="CS495" s="445"/>
      <c r="CT495" s="445"/>
      <c r="CU495" s="445"/>
      <c r="CV495" s="445"/>
      <c r="CW495" s="445"/>
      <c r="CX495" s="445"/>
      <c r="CY495" s="445"/>
      <c r="CZ495" s="445"/>
      <c r="DA495" s="445"/>
      <c r="DB495" s="445"/>
      <c r="DC495" s="445"/>
      <c r="DD495" s="445"/>
      <c r="DE495" s="445"/>
      <c r="DF495" s="445"/>
      <c r="DG495" s="445"/>
      <c r="DH495" s="445"/>
      <c r="DI495" s="445"/>
      <c r="DJ495" s="445"/>
      <c r="DK495" s="445"/>
      <c r="DL495" s="445"/>
      <c r="DM495" s="445"/>
      <c r="DN495" s="445"/>
      <c r="DO495" s="445"/>
      <c r="DP495" s="445"/>
      <c r="DQ495" s="445"/>
      <c r="DR495" s="445"/>
      <c r="DS495" s="445"/>
      <c r="DT495" s="445"/>
      <c r="DU495" s="445"/>
      <c r="DV495" s="445"/>
      <c r="DW495" s="445"/>
      <c r="DX495" s="445"/>
      <c r="DY495" s="445"/>
      <c r="DZ495" s="445"/>
      <c r="EA495" s="445"/>
      <c r="EB495" s="445"/>
      <c r="EC495" s="445"/>
      <c r="ED495" s="445"/>
      <c r="EE495" s="445"/>
      <c r="EF495" s="445"/>
      <c r="EG495" s="445"/>
      <c r="EH495" s="445"/>
      <c r="EI495" s="445"/>
      <c r="EJ495" s="445"/>
      <c r="EK495" s="445"/>
      <c r="EL495" s="445"/>
      <c r="EM495" s="445"/>
      <c r="EN495" s="445"/>
      <c r="EO495" s="445"/>
      <c r="EP495" s="445"/>
      <c r="EQ495" s="445"/>
      <c r="ER495" s="445"/>
      <c r="ES495" s="445"/>
      <c r="ET495" s="445"/>
      <c r="EU495" s="445"/>
      <c r="EV495" s="445"/>
      <c r="EW495" s="445"/>
      <c r="EX495" s="445"/>
      <c r="EY495" s="445"/>
      <c r="EZ495" s="445"/>
      <c r="FA495" s="445"/>
      <c r="FB495" s="445"/>
    </row>
    <row r="496" spans="1:158" s="463" customFormat="1" ht="55.2" hidden="1" customHeight="1">
      <c r="A496" s="659"/>
      <c r="B496" s="520"/>
      <c r="C496" s="520"/>
      <c r="D496" s="519"/>
      <c r="E496" s="520"/>
      <c r="F496" s="520"/>
      <c r="G496" s="520"/>
      <c r="H496" s="520"/>
      <c r="I496" s="520"/>
      <c r="J496" s="520"/>
      <c r="K496" s="520"/>
      <c r="L496" s="520"/>
      <c r="M496" s="520"/>
      <c r="N496" s="520"/>
      <c r="O496" s="520"/>
      <c r="P496" s="520"/>
      <c r="Q496" s="520"/>
      <c r="R496" s="520"/>
      <c r="S496" s="520"/>
      <c r="T496" s="520"/>
      <c r="U496" s="520"/>
      <c r="V496" s="520"/>
      <c r="W496" s="520"/>
      <c r="X496" s="520"/>
      <c r="Y496" s="520"/>
      <c r="Z496" s="520"/>
      <c r="AA496" s="520"/>
      <c r="AB496" s="520"/>
      <c r="AC496" s="520"/>
      <c r="AD496" s="432"/>
      <c r="AE496" s="431"/>
      <c r="AF496" s="433"/>
      <c r="AG496" s="557" t="str">
        <f t="shared" si="210"/>
        <v/>
      </c>
      <c r="AH496" s="558" t="str">
        <f t="shared" si="211"/>
        <v/>
      </c>
      <c r="AI496" s="558" t="str">
        <f t="shared" si="212"/>
        <v/>
      </c>
      <c r="AJ496" s="558" t="str">
        <f t="shared" si="213"/>
        <v/>
      </c>
      <c r="AK496" s="558" t="str">
        <f t="shared" si="214"/>
        <v/>
      </c>
      <c r="AL496" s="558" t="str">
        <f t="shared" si="215"/>
        <v/>
      </c>
      <c r="AM496" s="558" t="str">
        <f t="shared" si="216"/>
        <v/>
      </c>
      <c r="AN496" s="558" t="str">
        <f t="shared" si="217"/>
        <v/>
      </c>
      <c r="AO496" s="557" t="str">
        <f t="shared" si="218"/>
        <v/>
      </c>
      <c r="AP496" s="557" t="str">
        <f t="shared" si="219"/>
        <v/>
      </c>
      <c r="AQ496" s="445"/>
      <c r="AR496" s="559" t="str">
        <f t="shared" si="220"/>
        <v/>
      </c>
      <c r="AS496" s="560" t="str">
        <f t="shared" si="234"/>
        <v/>
      </c>
      <c r="AT496" s="561" t="str">
        <f t="shared" si="221"/>
        <v/>
      </c>
      <c r="AU496" s="561" t="str">
        <f t="shared" si="222"/>
        <v/>
      </c>
      <c r="AV496" s="444"/>
      <c r="AW496" s="558" t="str">
        <f t="shared" si="227"/>
        <v/>
      </c>
      <c r="AX496" s="557" t="str">
        <f t="shared" si="228"/>
        <v/>
      </c>
      <c r="AY496" s="557" t="str">
        <f t="shared" si="229"/>
        <v/>
      </c>
      <c r="AZ496" s="444"/>
      <c r="BA496" s="562" t="str">
        <f t="shared" si="233"/>
        <v/>
      </c>
      <c r="BB496" s="445"/>
      <c r="BC496" s="563" t="str">
        <f t="shared" si="235"/>
        <v/>
      </c>
      <c r="BD496" s="563" t="str">
        <f t="shared" si="235"/>
        <v/>
      </c>
      <c r="BE496" s="563" t="str">
        <f t="shared" si="235"/>
        <v/>
      </c>
      <c r="BF496" s="563" t="str">
        <f t="shared" si="235"/>
        <v/>
      </c>
      <c r="BG496" s="563" t="str">
        <f t="shared" si="235"/>
        <v/>
      </c>
      <c r="BH496" s="563" t="str">
        <f t="shared" si="235"/>
        <v/>
      </c>
      <c r="BI496" s="563" t="str">
        <f t="shared" si="235"/>
        <v/>
      </c>
      <c r="BJ496" s="563" t="str">
        <f t="shared" si="235"/>
        <v/>
      </c>
      <c r="BK496" s="563" t="str">
        <f t="shared" si="235"/>
        <v/>
      </c>
      <c r="BL496" s="563" t="str">
        <f t="shared" si="235"/>
        <v/>
      </c>
      <c r="BM496" s="563" t="str">
        <f t="shared" si="235"/>
        <v/>
      </c>
      <c r="BN496" s="563" t="str">
        <f t="shared" si="230"/>
        <v/>
      </c>
      <c r="BO496" s="563" t="str">
        <f t="shared" si="230"/>
        <v/>
      </c>
      <c r="BP496" s="563" t="str">
        <f t="shared" si="230"/>
        <v/>
      </c>
      <c r="BQ496" s="563" t="str">
        <f t="shared" si="223"/>
        <v/>
      </c>
      <c r="BR496" s="563" t="str">
        <f t="shared" si="223"/>
        <v/>
      </c>
      <c r="BS496" s="563" t="str">
        <f t="shared" si="223"/>
        <v/>
      </c>
      <c r="BT496" s="563" t="str">
        <f t="shared" si="223"/>
        <v/>
      </c>
      <c r="BU496" s="563" t="str">
        <f t="shared" si="224"/>
        <v/>
      </c>
      <c r="BV496" s="563" t="str">
        <f t="shared" si="224"/>
        <v/>
      </c>
      <c r="BW496" s="563" t="str">
        <f t="shared" si="224"/>
        <v/>
      </c>
      <c r="BX496" s="563" t="str">
        <f t="shared" si="224"/>
        <v/>
      </c>
      <c r="BY496" s="563" t="str">
        <f t="shared" si="225"/>
        <v/>
      </c>
      <c r="BZ496" s="563" t="str">
        <f t="shared" si="225"/>
        <v/>
      </c>
      <c r="CA496" s="563" t="str">
        <f t="shared" si="225"/>
        <v/>
      </c>
      <c r="CB496" s="563" t="str">
        <f t="shared" si="225"/>
        <v/>
      </c>
      <c r="CC496" s="563" t="str">
        <f t="shared" si="226"/>
        <v/>
      </c>
      <c r="CD496" s="563" t="str">
        <f t="shared" si="226"/>
        <v/>
      </c>
      <c r="CE496" s="563" t="str">
        <f t="shared" si="226"/>
        <v/>
      </c>
      <c r="CF496" s="563" t="str">
        <f t="shared" si="226"/>
        <v/>
      </c>
      <c r="CG496" s="563" t="str">
        <f t="shared" si="235"/>
        <v/>
      </c>
      <c r="CH496" s="445"/>
      <c r="CI496" s="563" t="str">
        <f t="shared" si="236"/>
        <v/>
      </c>
      <c r="CJ496" s="563" t="str">
        <f t="shared" si="231"/>
        <v/>
      </c>
      <c r="CK496" s="563" t="str">
        <f t="shared" si="231"/>
        <v/>
      </c>
      <c r="CL496" s="563" t="str">
        <f t="shared" si="231"/>
        <v xml:space="preserve">
</v>
      </c>
      <c r="CM496" s="563" t="str">
        <f t="shared" si="231"/>
        <v xml:space="preserve">
</v>
      </c>
      <c r="CN496" s="563" t="str">
        <f t="shared" si="231"/>
        <v xml:space="preserve">
</v>
      </c>
      <c r="CO496" s="444"/>
      <c r="CP496" s="444"/>
      <c r="CQ496" s="444"/>
      <c r="CR496" s="444"/>
      <c r="CS496" s="444"/>
      <c r="CT496" s="444"/>
      <c r="CU496" s="444"/>
      <c r="CV496" s="444"/>
      <c r="CW496" s="444"/>
      <c r="CX496" s="444"/>
      <c r="CY496" s="444"/>
      <c r="CZ496" s="444"/>
      <c r="DA496" s="444"/>
      <c r="DB496" s="444"/>
      <c r="DC496" s="444"/>
      <c r="DD496" s="444"/>
      <c r="DE496" s="444"/>
      <c r="DF496" s="444"/>
      <c r="DG496" s="444"/>
      <c r="DH496" s="444"/>
      <c r="DI496" s="444"/>
      <c r="DJ496" s="444"/>
      <c r="DK496" s="444"/>
      <c r="DL496" s="444"/>
      <c r="DM496" s="444"/>
      <c r="DN496" s="444"/>
      <c r="DO496" s="444"/>
      <c r="DP496" s="444"/>
      <c r="DQ496" s="444"/>
      <c r="DR496" s="444"/>
      <c r="DS496" s="444"/>
      <c r="DT496" s="444"/>
      <c r="DU496" s="444"/>
      <c r="DV496" s="444"/>
      <c r="DW496" s="444"/>
      <c r="DX496" s="444"/>
      <c r="DY496" s="444"/>
      <c r="DZ496" s="444"/>
      <c r="EA496" s="444"/>
      <c r="EB496" s="444"/>
      <c r="EC496" s="444"/>
      <c r="ED496" s="444"/>
      <c r="EE496" s="444"/>
      <c r="EF496" s="444"/>
      <c r="EG496" s="444"/>
      <c r="EH496" s="444"/>
      <c r="EI496" s="444"/>
      <c r="EJ496" s="444"/>
      <c r="EK496" s="444"/>
      <c r="EL496" s="444"/>
      <c r="EM496" s="444"/>
      <c r="EN496" s="444"/>
      <c r="EO496" s="444"/>
      <c r="EP496" s="444"/>
      <c r="EQ496" s="444"/>
      <c r="ER496" s="444"/>
      <c r="ES496" s="444"/>
      <c r="ET496" s="444"/>
      <c r="EU496" s="444"/>
      <c r="EV496" s="444"/>
      <c r="EW496" s="444"/>
      <c r="EX496" s="444"/>
      <c r="EY496" s="444"/>
      <c r="EZ496" s="444"/>
      <c r="FA496" s="444"/>
      <c r="FB496" s="444"/>
    </row>
    <row r="497" spans="1:158" s="463" customFormat="1" ht="55.2" hidden="1" customHeight="1">
      <c r="A497" s="659"/>
      <c r="B497" s="520"/>
      <c r="C497" s="520"/>
      <c r="D497" s="519"/>
      <c r="E497" s="520"/>
      <c r="F497" s="520"/>
      <c r="G497" s="520"/>
      <c r="H497" s="520"/>
      <c r="I497" s="520"/>
      <c r="J497" s="520"/>
      <c r="K497" s="520"/>
      <c r="L497" s="520"/>
      <c r="M497" s="520"/>
      <c r="N497" s="520"/>
      <c r="O497" s="520"/>
      <c r="P497" s="520"/>
      <c r="Q497" s="520"/>
      <c r="R497" s="520"/>
      <c r="S497" s="520"/>
      <c r="T497" s="520"/>
      <c r="U497" s="520"/>
      <c r="V497" s="520"/>
      <c r="W497" s="520"/>
      <c r="X497" s="520"/>
      <c r="Y497" s="520"/>
      <c r="Z497" s="520"/>
      <c r="AA497" s="520"/>
      <c r="AB497" s="520"/>
      <c r="AC497" s="520"/>
      <c r="AD497" s="432"/>
      <c r="AE497" s="431"/>
      <c r="AF497" s="433"/>
      <c r="AG497" s="557" t="str">
        <f t="shared" si="210"/>
        <v/>
      </c>
      <c r="AH497" s="558" t="str">
        <f t="shared" si="211"/>
        <v/>
      </c>
      <c r="AI497" s="558" t="str">
        <f t="shared" si="212"/>
        <v/>
      </c>
      <c r="AJ497" s="558" t="str">
        <f t="shared" si="213"/>
        <v/>
      </c>
      <c r="AK497" s="558" t="str">
        <f t="shared" si="214"/>
        <v/>
      </c>
      <c r="AL497" s="558" t="str">
        <f t="shared" si="215"/>
        <v/>
      </c>
      <c r="AM497" s="558" t="str">
        <f t="shared" si="216"/>
        <v/>
      </c>
      <c r="AN497" s="558" t="str">
        <f t="shared" si="217"/>
        <v/>
      </c>
      <c r="AO497" s="557" t="str">
        <f t="shared" si="218"/>
        <v/>
      </c>
      <c r="AP497" s="557" t="str">
        <f t="shared" si="219"/>
        <v/>
      </c>
      <c r="AQ497" s="445"/>
      <c r="AR497" s="559" t="str">
        <f t="shared" si="220"/>
        <v/>
      </c>
      <c r="AS497" s="560" t="str">
        <f t="shared" si="234"/>
        <v/>
      </c>
      <c r="AT497" s="561" t="str">
        <f t="shared" si="221"/>
        <v/>
      </c>
      <c r="AU497" s="561" t="str">
        <f t="shared" si="222"/>
        <v/>
      </c>
      <c r="AV497" s="444"/>
      <c r="AW497" s="558" t="str">
        <f t="shared" si="227"/>
        <v/>
      </c>
      <c r="AX497" s="557" t="str">
        <f t="shared" si="228"/>
        <v/>
      </c>
      <c r="AY497" s="557" t="str">
        <f t="shared" si="229"/>
        <v/>
      </c>
      <c r="AZ497" s="444"/>
      <c r="BA497" s="562" t="str">
        <f t="shared" si="233"/>
        <v/>
      </c>
      <c r="BB497" s="445"/>
      <c r="BC497" s="563" t="str">
        <f t="shared" si="235"/>
        <v/>
      </c>
      <c r="BD497" s="563" t="str">
        <f t="shared" si="235"/>
        <v/>
      </c>
      <c r="BE497" s="563" t="str">
        <f t="shared" si="235"/>
        <v/>
      </c>
      <c r="BF497" s="563" t="str">
        <f t="shared" si="235"/>
        <v/>
      </c>
      <c r="BG497" s="563" t="str">
        <f t="shared" si="235"/>
        <v/>
      </c>
      <c r="BH497" s="563" t="str">
        <f t="shared" si="235"/>
        <v/>
      </c>
      <c r="BI497" s="563" t="str">
        <f t="shared" si="235"/>
        <v/>
      </c>
      <c r="BJ497" s="563" t="str">
        <f t="shared" si="235"/>
        <v/>
      </c>
      <c r="BK497" s="563" t="str">
        <f t="shared" si="235"/>
        <v/>
      </c>
      <c r="BL497" s="563" t="str">
        <f t="shared" si="235"/>
        <v/>
      </c>
      <c r="BM497" s="563" t="str">
        <f t="shared" si="235"/>
        <v/>
      </c>
      <c r="BN497" s="563" t="str">
        <f t="shared" si="230"/>
        <v/>
      </c>
      <c r="BO497" s="563" t="str">
        <f t="shared" si="230"/>
        <v/>
      </c>
      <c r="BP497" s="563" t="str">
        <f t="shared" si="230"/>
        <v/>
      </c>
      <c r="BQ497" s="563" t="str">
        <f t="shared" si="223"/>
        <v/>
      </c>
      <c r="BR497" s="563" t="str">
        <f t="shared" si="223"/>
        <v/>
      </c>
      <c r="BS497" s="563" t="str">
        <f t="shared" si="223"/>
        <v/>
      </c>
      <c r="BT497" s="563" t="str">
        <f t="shared" si="223"/>
        <v/>
      </c>
      <c r="BU497" s="563" t="str">
        <f t="shared" si="224"/>
        <v/>
      </c>
      <c r="BV497" s="563" t="str">
        <f t="shared" si="224"/>
        <v/>
      </c>
      <c r="BW497" s="563" t="str">
        <f t="shared" si="224"/>
        <v/>
      </c>
      <c r="BX497" s="563" t="str">
        <f t="shared" si="224"/>
        <v/>
      </c>
      <c r="BY497" s="563" t="str">
        <f t="shared" si="225"/>
        <v/>
      </c>
      <c r="BZ497" s="563" t="str">
        <f t="shared" si="225"/>
        <v/>
      </c>
      <c r="CA497" s="563" t="str">
        <f t="shared" si="225"/>
        <v/>
      </c>
      <c r="CB497" s="563" t="str">
        <f t="shared" si="225"/>
        <v/>
      </c>
      <c r="CC497" s="563" t="str">
        <f t="shared" si="226"/>
        <v/>
      </c>
      <c r="CD497" s="563" t="str">
        <f t="shared" si="226"/>
        <v/>
      </c>
      <c r="CE497" s="563" t="str">
        <f t="shared" si="226"/>
        <v/>
      </c>
      <c r="CF497" s="563" t="str">
        <f t="shared" si="226"/>
        <v/>
      </c>
      <c r="CG497" s="563" t="str">
        <f t="shared" si="235"/>
        <v/>
      </c>
      <c r="CH497" s="445"/>
      <c r="CI497" s="563" t="str">
        <f t="shared" si="236"/>
        <v/>
      </c>
      <c r="CJ497" s="563" t="str">
        <f t="shared" si="231"/>
        <v/>
      </c>
      <c r="CK497" s="563" t="str">
        <f t="shared" si="231"/>
        <v/>
      </c>
      <c r="CL497" s="563" t="str">
        <f t="shared" si="231"/>
        <v xml:space="preserve">
</v>
      </c>
      <c r="CM497" s="563" t="str">
        <f t="shared" si="231"/>
        <v xml:space="preserve">
</v>
      </c>
      <c r="CN497" s="563" t="str">
        <f t="shared" si="231"/>
        <v xml:space="preserve">
</v>
      </c>
      <c r="CO497" s="444"/>
      <c r="CP497" s="444"/>
      <c r="CQ497" s="444"/>
      <c r="CR497" s="444"/>
      <c r="CS497" s="444"/>
      <c r="CT497" s="444"/>
      <c r="CU497" s="444"/>
      <c r="CV497" s="444"/>
      <c r="CW497" s="444"/>
      <c r="CX497" s="444"/>
      <c r="CY497" s="444"/>
      <c r="CZ497" s="444"/>
      <c r="DA497" s="444"/>
      <c r="DB497" s="444"/>
      <c r="DC497" s="444"/>
      <c r="DD497" s="444"/>
      <c r="DE497" s="444"/>
      <c r="DF497" s="444"/>
      <c r="DG497" s="444"/>
      <c r="DH497" s="444"/>
      <c r="DI497" s="444"/>
      <c r="DJ497" s="444"/>
      <c r="DK497" s="444"/>
      <c r="DL497" s="444"/>
      <c r="DM497" s="444"/>
      <c r="DN497" s="444"/>
      <c r="DO497" s="444"/>
      <c r="DP497" s="444"/>
      <c r="DQ497" s="444"/>
      <c r="DR497" s="444"/>
      <c r="DS497" s="444"/>
      <c r="DT497" s="444"/>
      <c r="DU497" s="444"/>
      <c r="DV497" s="444"/>
      <c r="DW497" s="444"/>
      <c r="DX497" s="444"/>
      <c r="DY497" s="444"/>
      <c r="DZ497" s="444"/>
      <c r="EA497" s="444"/>
      <c r="EB497" s="444"/>
      <c r="EC497" s="444"/>
      <c r="ED497" s="444"/>
      <c r="EE497" s="444"/>
      <c r="EF497" s="444"/>
      <c r="EG497" s="444"/>
      <c r="EH497" s="444"/>
      <c r="EI497" s="444"/>
      <c r="EJ497" s="444"/>
      <c r="EK497" s="444"/>
      <c r="EL497" s="444"/>
      <c r="EM497" s="444"/>
      <c r="EN497" s="444"/>
      <c r="EO497" s="444"/>
      <c r="EP497" s="444"/>
      <c r="EQ497" s="444"/>
      <c r="ER497" s="444"/>
      <c r="ES497" s="444"/>
      <c r="ET497" s="444"/>
      <c r="EU497" s="444"/>
      <c r="EV497" s="444"/>
      <c r="EW497" s="444"/>
      <c r="EX497" s="444"/>
      <c r="EY497" s="444"/>
      <c r="EZ497" s="444"/>
      <c r="FA497" s="444"/>
      <c r="FB497" s="444"/>
    </row>
    <row r="498" spans="1:158" s="434" customFormat="1" ht="55.2" hidden="1" customHeight="1">
      <c r="A498" s="659"/>
      <c r="B498" s="520"/>
      <c r="C498" s="520"/>
      <c r="D498" s="519"/>
      <c r="E498" s="520"/>
      <c r="F498" s="520"/>
      <c r="G498" s="520"/>
      <c r="H498" s="520"/>
      <c r="I498" s="520"/>
      <c r="J498" s="520"/>
      <c r="K498" s="520"/>
      <c r="L498" s="520"/>
      <c r="M498" s="520"/>
      <c r="N498" s="520"/>
      <c r="O498" s="520"/>
      <c r="P498" s="520"/>
      <c r="Q498" s="520"/>
      <c r="R498" s="520"/>
      <c r="S498" s="520"/>
      <c r="T498" s="520"/>
      <c r="U498" s="520"/>
      <c r="V498" s="520"/>
      <c r="W498" s="520"/>
      <c r="X498" s="520"/>
      <c r="Y498" s="520"/>
      <c r="Z498" s="520"/>
      <c r="AA498" s="520"/>
      <c r="AB498" s="520"/>
      <c r="AC498" s="520"/>
      <c r="AD498" s="432"/>
      <c r="AE498" s="431"/>
      <c r="AF498" s="433"/>
      <c r="AG498" s="557" t="str">
        <f t="shared" si="210"/>
        <v/>
      </c>
      <c r="AH498" s="558" t="str">
        <f t="shared" si="211"/>
        <v/>
      </c>
      <c r="AI498" s="558" t="str">
        <f t="shared" si="212"/>
        <v/>
      </c>
      <c r="AJ498" s="558" t="str">
        <f t="shared" si="213"/>
        <v/>
      </c>
      <c r="AK498" s="558" t="str">
        <f t="shared" si="214"/>
        <v/>
      </c>
      <c r="AL498" s="558" t="str">
        <f t="shared" si="215"/>
        <v/>
      </c>
      <c r="AM498" s="558" t="str">
        <f t="shared" si="216"/>
        <v/>
      </c>
      <c r="AN498" s="558" t="str">
        <f t="shared" si="217"/>
        <v/>
      </c>
      <c r="AO498" s="557" t="str">
        <f t="shared" si="218"/>
        <v/>
      </c>
      <c r="AP498" s="557" t="str">
        <f t="shared" si="219"/>
        <v/>
      </c>
      <c r="AQ498" s="445"/>
      <c r="AR498" s="559" t="str">
        <f t="shared" si="220"/>
        <v/>
      </c>
      <c r="AS498" s="560" t="str">
        <f t="shared" si="234"/>
        <v/>
      </c>
      <c r="AT498" s="561" t="str">
        <f t="shared" si="221"/>
        <v/>
      </c>
      <c r="AU498" s="561" t="str">
        <f t="shared" si="222"/>
        <v/>
      </c>
      <c r="AV498" s="444"/>
      <c r="AW498" s="558" t="str">
        <f t="shared" si="227"/>
        <v/>
      </c>
      <c r="AX498" s="557" t="str">
        <f t="shared" si="228"/>
        <v/>
      </c>
      <c r="AY498" s="557" t="str">
        <f t="shared" si="229"/>
        <v/>
      </c>
      <c r="AZ498" s="444"/>
      <c r="BA498" s="562" t="str">
        <f t="shared" si="233"/>
        <v/>
      </c>
      <c r="BB498" s="445"/>
      <c r="BC498" s="563" t="str">
        <f t="shared" si="235"/>
        <v/>
      </c>
      <c r="BD498" s="563" t="str">
        <f t="shared" si="235"/>
        <v/>
      </c>
      <c r="BE498" s="563" t="str">
        <f t="shared" si="235"/>
        <v/>
      </c>
      <c r="BF498" s="563" t="str">
        <f t="shared" si="235"/>
        <v/>
      </c>
      <c r="BG498" s="563" t="str">
        <f t="shared" si="235"/>
        <v/>
      </c>
      <c r="BH498" s="563" t="str">
        <f t="shared" si="235"/>
        <v/>
      </c>
      <c r="BI498" s="563" t="str">
        <f t="shared" si="235"/>
        <v/>
      </c>
      <c r="BJ498" s="563" t="str">
        <f t="shared" si="235"/>
        <v/>
      </c>
      <c r="BK498" s="563" t="str">
        <f t="shared" si="235"/>
        <v/>
      </c>
      <c r="BL498" s="563" t="str">
        <f t="shared" si="235"/>
        <v/>
      </c>
      <c r="BM498" s="563" t="str">
        <f t="shared" si="235"/>
        <v/>
      </c>
      <c r="BN498" s="563" t="str">
        <f t="shared" si="230"/>
        <v/>
      </c>
      <c r="BO498" s="563" t="str">
        <f t="shared" si="230"/>
        <v/>
      </c>
      <c r="BP498" s="563" t="str">
        <f t="shared" si="230"/>
        <v/>
      </c>
      <c r="BQ498" s="563" t="str">
        <f t="shared" si="223"/>
        <v/>
      </c>
      <c r="BR498" s="563" t="str">
        <f t="shared" si="223"/>
        <v/>
      </c>
      <c r="BS498" s="563" t="str">
        <f t="shared" si="223"/>
        <v/>
      </c>
      <c r="BT498" s="563" t="str">
        <f t="shared" si="223"/>
        <v/>
      </c>
      <c r="BU498" s="563" t="str">
        <f t="shared" si="224"/>
        <v/>
      </c>
      <c r="BV498" s="563" t="str">
        <f t="shared" si="224"/>
        <v/>
      </c>
      <c r="BW498" s="563" t="str">
        <f t="shared" si="224"/>
        <v/>
      </c>
      <c r="BX498" s="563" t="str">
        <f t="shared" si="224"/>
        <v/>
      </c>
      <c r="BY498" s="563" t="str">
        <f t="shared" si="225"/>
        <v/>
      </c>
      <c r="BZ498" s="563" t="str">
        <f t="shared" si="225"/>
        <v/>
      </c>
      <c r="CA498" s="563" t="str">
        <f t="shared" si="225"/>
        <v/>
      </c>
      <c r="CB498" s="563" t="str">
        <f t="shared" si="225"/>
        <v/>
      </c>
      <c r="CC498" s="563" t="str">
        <f t="shared" si="226"/>
        <v/>
      </c>
      <c r="CD498" s="563" t="str">
        <f t="shared" si="226"/>
        <v/>
      </c>
      <c r="CE498" s="563" t="str">
        <f t="shared" si="226"/>
        <v/>
      </c>
      <c r="CF498" s="563" t="str">
        <f t="shared" si="226"/>
        <v/>
      </c>
      <c r="CG498" s="563" t="str">
        <f t="shared" si="235"/>
        <v/>
      </c>
      <c r="CH498" s="445"/>
      <c r="CI498" s="563" t="str">
        <f t="shared" si="236"/>
        <v/>
      </c>
      <c r="CJ498" s="563" t="str">
        <f t="shared" si="231"/>
        <v/>
      </c>
      <c r="CK498" s="563" t="str">
        <f t="shared" si="231"/>
        <v/>
      </c>
      <c r="CL498" s="563" t="str">
        <f t="shared" si="231"/>
        <v xml:space="preserve">
</v>
      </c>
      <c r="CM498" s="563" t="str">
        <f t="shared" si="231"/>
        <v xml:space="preserve">
</v>
      </c>
      <c r="CN498" s="563" t="str">
        <f t="shared" si="231"/>
        <v xml:space="preserve">
</v>
      </c>
      <c r="CO498" s="445"/>
      <c r="CP498" s="445"/>
      <c r="CQ498" s="445"/>
      <c r="CR498" s="445"/>
      <c r="CS498" s="445"/>
      <c r="CT498" s="445"/>
      <c r="CU498" s="445"/>
      <c r="CV498" s="445"/>
      <c r="CW498" s="445"/>
      <c r="CX498" s="445"/>
      <c r="CY498" s="445"/>
      <c r="CZ498" s="445"/>
      <c r="DA498" s="445"/>
      <c r="DB498" s="445"/>
      <c r="DC498" s="445"/>
      <c r="DD498" s="445"/>
      <c r="DE498" s="445"/>
      <c r="DF498" s="445"/>
      <c r="DG498" s="445"/>
      <c r="DH498" s="445"/>
      <c r="DI498" s="445"/>
      <c r="DJ498" s="445"/>
      <c r="DK498" s="445"/>
      <c r="DL498" s="445"/>
      <c r="DM498" s="445"/>
      <c r="DN498" s="445"/>
      <c r="DO498" s="445"/>
      <c r="DP498" s="445"/>
      <c r="DQ498" s="445"/>
      <c r="DR498" s="445"/>
      <c r="DS498" s="445"/>
      <c r="DT498" s="445"/>
      <c r="DU498" s="445"/>
      <c r="DV498" s="445"/>
      <c r="DW498" s="445"/>
      <c r="DX498" s="445"/>
      <c r="DY498" s="445"/>
      <c r="DZ498" s="445"/>
      <c r="EA498" s="445"/>
      <c r="EB498" s="445"/>
      <c r="EC498" s="445"/>
      <c r="ED498" s="445"/>
      <c r="EE498" s="445"/>
      <c r="EF498" s="445"/>
      <c r="EG498" s="445"/>
      <c r="EH498" s="445"/>
      <c r="EI498" s="445"/>
      <c r="EJ498" s="445"/>
      <c r="EK498" s="445"/>
      <c r="EL498" s="445"/>
      <c r="EM498" s="445"/>
      <c r="EN498" s="445"/>
      <c r="EO498" s="445"/>
      <c r="EP498" s="445"/>
      <c r="EQ498" s="445"/>
      <c r="ER498" s="445"/>
      <c r="ES498" s="445"/>
      <c r="ET498" s="445"/>
      <c r="EU498" s="445"/>
      <c r="EV498" s="445"/>
      <c r="EW498" s="445"/>
      <c r="EX498" s="445"/>
      <c r="EY498" s="445"/>
      <c r="EZ498" s="445"/>
      <c r="FA498" s="445"/>
      <c r="FB498" s="445"/>
    </row>
    <row r="499" spans="1:158" s="434" customFormat="1" ht="55.2" hidden="1" customHeight="1">
      <c r="A499" s="659"/>
      <c r="B499" s="520"/>
      <c r="C499" s="520"/>
      <c r="D499" s="519"/>
      <c r="E499" s="520"/>
      <c r="F499" s="520"/>
      <c r="G499" s="520"/>
      <c r="H499" s="520"/>
      <c r="I499" s="520"/>
      <c r="J499" s="520"/>
      <c r="K499" s="520"/>
      <c r="L499" s="520"/>
      <c r="M499" s="520"/>
      <c r="N499" s="520"/>
      <c r="O499" s="520"/>
      <c r="P499" s="520"/>
      <c r="Q499" s="520"/>
      <c r="R499" s="520"/>
      <c r="S499" s="520"/>
      <c r="T499" s="520"/>
      <c r="U499" s="520"/>
      <c r="V499" s="520"/>
      <c r="W499" s="520"/>
      <c r="X499" s="520"/>
      <c r="Y499" s="520"/>
      <c r="Z499" s="520"/>
      <c r="AA499" s="520"/>
      <c r="AB499" s="520"/>
      <c r="AC499" s="520"/>
      <c r="AD499" s="432"/>
      <c r="AE499" s="431"/>
      <c r="AF499" s="433"/>
      <c r="AG499" s="557" t="str">
        <f t="shared" si="210"/>
        <v/>
      </c>
      <c r="AH499" s="558" t="str">
        <f t="shared" si="211"/>
        <v/>
      </c>
      <c r="AI499" s="558" t="str">
        <f t="shared" si="212"/>
        <v/>
      </c>
      <c r="AJ499" s="558" t="str">
        <f t="shared" si="213"/>
        <v/>
      </c>
      <c r="AK499" s="558" t="str">
        <f t="shared" si="214"/>
        <v/>
      </c>
      <c r="AL499" s="558" t="str">
        <f t="shared" si="215"/>
        <v/>
      </c>
      <c r="AM499" s="558" t="str">
        <f t="shared" si="216"/>
        <v/>
      </c>
      <c r="AN499" s="558" t="str">
        <f t="shared" si="217"/>
        <v/>
      </c>
      <c r="AO499" s="557" t="str">
        <f t="shared" si="218"/>
        <v/>
      </c>
      <c r="AP499" s="557" t="str">
        <f t="shared" si="219"/>
        <v/>
      </c>
      <c r="AQ499" s="445"/>
      <c r="AR499" s="559" t="str">
        <f t="shared" si="220"/>
        <v/>
      </c>
      <c r="AS499" s="560" t="str">
        <f t="shared" si="234"/>
        <v/>
      </c>
      <c r="AT499" s="561" t="str">
        <f t="shared" si="221"/>
        <v/>
      </c>
      <c r="AU499" s="561" t="str">
        <f t="shared" si="222"/>
        <v/>
      </c>
      <c r="AV499" s="444"/>
      <c r="AW499" s="558" t="str">
        <f t="shared" si="227"/>
        <v/>
      </c>
      <c r="AX499" s="557" t="str">
        <f t="shared" si="228"/>
        <v/>
      </c>
      <c r="AY499" s="557" t="str">
        <f t="shared" si="229"/>
        <v/>
      </c>
      <c r="AZ499" s="444"/>
      <c r="BA499" s="562" t="str">
        <f t="shared" si="233"/>
        <v/>
      </c>
      <c r="BB499" s="445"/>
      <c r="BC499" s="563" t="str">
        <f t="shared" si="235"/>
        <v/>
      </c>
      <c r="BD499" s="563" t="str">
        <f t="shared" si="235"/>
        <v/>
      </c>
      <c r="BE499" s="563" t="str">
        <f t="shared" si="235"/>
        <v/>
      </c>
      <c r="BF499" s="563" t="str">
        <f t="shared" si="235"/>
        <v/>
      </c>
      <c r="BG499" s="563" t="str">
        <f t="shared" si="235"/>
        <v/>
      </c>
      <c r="BH499" s="563" t="str">
        <f t="shared" si="235"/>
        <v/>
      </c>
      <c r="BI499" s="563" t="str">
        <f t="shared" si="235"/>
        <v/>
      </c>
      <c r="BJ499" s="563" t="str">
        <f t="shared" si="235"/>
        <v/>
      </c>
      <c r="BK499" s="563" t="str">
        <f t="shared" si="235"/>
        <v/>
      </c>
      <c r="BL499" s="563" t="str">
        <f t="shared" si="235"/>
        <v/>
      </c>
      <c r="BM499" s="563" t="str">
        <f t="shared" si="235"/>
        <v/>
      </c>
      <c r="BN499" s="563" t="str">
        <f t="shared" si="230"/>
        <v/>
      </c>
      <c r="BO499" s="563" t="str">
        <f t="shared" si="230"/>
        <v/>
      </c>
      <c r="BP499" s="563" t="str">
        <f t="shared" si="230"/>
        <v/>
      </c>
      <c r="BQ499" s="563" t="str">
        <f t="shared" si="223"/>
        <v/>
      </c>
      <c r="BR499" s="563" t="str">
        <f t="shared" si="223"/>
        <v/>
      </c>
      <c r="BS499" s="563" t="str">
        <f t="shared" si="223"/>
        <v/>
      </c>
      <c r="BT499" s="563" t="str">
        <f t="shared" si="223"/>
        <v/>
      </c>
      <c r="BU499" s="563" t="str">
        <f t="shared" si="224"/>
        <v/>
      </c>
      <c r="BV499" s="563" t="str">
        <f t="shared" si="224"/>
        <v/>
      </c>
      <c r="BW499" s="563" t="str">
        <f t="shared" si="224"/>
        <v/>
      </c>
      <c r="BX499" s="563" t="str">
        <f t="shared" si="224"/>
        <v/>
      </c>
      <c r="BY499" s="563" t="str">
        <f t="shared" si="225"/>
        <v/>
      </c>
      <c r="BZ499" s="563" t="str">
        <f t="shared" si="225"/>
        <v/>
      </c>
      <c r="CA499" s="563" t="str">
        <f t="shared" si="225"/>
        <v/>
      </c>
      <c r="CB499" s="563" t="str">
        <f t="shared" si="225"/>
        <v/>
      </c>
      <c r="CC499" s="563" t="str">
        <f t="shared" si="226"/>
        <v/>
      </c>
      <c r="CD499" s="563" t="str">
        <f t="shared" si="226"/>
        <v/>
      </c>
      <c r="CE499" s="563" t="str">
        <f t="shared" si="226"/>
        <v/>
      </c>
      <c r="CF499" s="563" t="str">
        <f t="shared" si="226"/>
        <v/>
      </c>
      <c r="CG499" s="563" t="str">
        <f t="shared" si="235"/>
        <v/>
      </c>
      <c r="CH499" s="445"/>
      <c r="CI499" s="563" t="str">
        <f t="shared" si="236"/>
        <v/>
      </c>
      <c r="CJ499" s="563" t="str">
        <f t="shared" si="231"/>
        <v/>
      </c>
      <c r="CK499" s="563" t="str">
        <f t="shared" si="231"/>
        <v/>
      </c>
      <c r="CL499" s="563" t="str">
        <f t="shared" si="231"/>
        <v xml:space="preserve">
</v>
      </c>
      <c r="CM499" s="563" t="str">
        <f t="shared" si="231"/>
        <v xml:space="preserve">
</v>
      </c>
      <c r="CN499" s="563" t="str">
        <f t="shared" si="231"/>
        <v xml:space="preserve">
</v>
      </c>
      <c r="CO499" s="445"/>
      <c r="CP499" s="445"/>
      <c r="CQ499" s="445"/>
      <c r="CR499" s="445"/>
      <c r="CS499" s="445"/>
      <c r="CT499" s="445"/>
      <c r="CU499" s="445"/>
      <c r="CV499" s="445"/>
      <c r="CW499" s="445"/>
      <c r="CX499" s="445"/>
      <c r="CY499" s="445"/>
      <c r="CZ499" s="445"/>
      <c r="DA499" s="445"/>
      <c r="DB499" s="445"/>
      <c r="DC499" s="445"/>
      <c r="DD499" s="445"/>
      <c r="DE499" s="445"/>
      <c r="DF499" s="445"/>
      <c r="DG499" s="445"/>
      <c r="DH499" s="445"/>
      <c r="DI499" s="445"/>
      <c r="DJ499" s="445"/>
      <c r="DK499" s="445"/>
      <c r="DL499" s="445"/>
      <c r="DM499" s="445"/>
      <c r="DN499" s="445"/>
      <c r="DO499" s="445"/>
      <c r="DP499" s="445"/>
      <c r="DQ499" s="445"/>
      <c r="DR499" s="445"/>
      <c r="DS499" s="445"/>
      <c r="DT499" s="445"/>
      <c r="DU499" s="445"/>
      <c r="DV499" s="445"/>
      <c r="DW499" s="445"/>
      <c r="DX499" s="445"/>
      <c r="DY499" s="445"/>
      <c r="DZ499" s="445"/>
      <c r="EA499" s="445"/>
      <c r="EB499" s="445"/>
      <c r="EC499" s="445"/>
      <c r="ED499" s="445"/>
      <c r="EE499" s="445"/>
      <c r="EF499" s="445"/>
      <c r="EG499" s="445"/>
      <c r="EH499" s="445"/>
      <c r="EI499" s="445"/>
      <c r="EJ499" s="445"/>
      <c r="EK499" s="445"/>
      <c r="EL499" s="445"/>
      <c r="EM499" s="445"/>
      <c r="EN499" s="445"/>
      <c r="EO499" s="445"/>
      <c r="EP499" s="445"/>
      <c r="EQ499" s="445"/>
      <c r="ER499" s="445"/>
      <c r="ES499" s="445"/>
      <c r="ET499" s="445"/>
      <c r="EU499" s="445"/>
      <c r="EV499" s="445"/>
      <c r="EW499" s="445"/>
      <c r="EX499" s="445"/>
      <c r="EY499" s="445"/>
      <c r="EZ499" s="445"/>
      <c r="FA499" s="445"/>
      <c r="FB499" s="445"/>
    </row>
    <row r="500" spans="1:158" s="434" customFormat="1" ht="55.2" hidden="1" customHeight="1">
      <c r="A500" s="659"/>
      <c r="B500" s="520"/>
      <c r="C500" s="520"/>
      <c r="D500" s="519"/>
      <c r="E500" s="520"/>
      <c r="F500" s="520"/>
      <c r="G500" s="520"/>
      <c r="H500" s="520"/>
      <c r="I500" s="520"/>
      <c r="J500" s="520"/>
      <c r="K500" s="520"/>
      <c r="L500" s="520"/>
      <c r="M500" s="520"/>
      <c r="N500" s="520"/>
      <c r="O500" s="520"/>
      <c r="P500" s="520"/>
      <c r="Q500" s="520"/>
      <c r="R500" s="520"/>
      <c r="S500" s="520"/>
      <c r="T500" s="520"/>
      <c r="U500" s="520"/>
      <c r="V500" s="520"/>
      <c r="W500" s="520"/>
      <c r="X500" s="520"/>
      <c r="Y500" s="520"/>
      <c r="Z500" s="520"/>
      <c r="AA500" s="520"/>
      <c r="AB500" s="520"/>
      <c r="AC500" s="520"/>
      <c r="AD500" s="432"/>
      <c r="AE500" s="431"/>
      <c r="AF500" s="433"/>
      <c r="AG500" s="557" t="str">
        <f t="shared" si="210"/>
        <v/>
      </c>
      <c r="AH500" s="558" t="str">
        <f t="shared" si="211"/>
        <v/>
      </c>
      <c r="AI500" s="558" t="str">
        <f t="shared" si="212"/>
        <v/>
      </c>
      <c r="AJ500" s="558" t="str">
        <f t="shared" si="213"/>
        <v/>
      </c>
      <c r="AK500" s="558" t="str">
        <f t="shared" si="214"/>
        <v/>
      </c>
      <c r="AL500" s="558" t="str">
        <f t="shared" si="215"/>
        <v/>
      </c>
      <c r="AM500" s="558" t="str">
        <f t="shared" si="216"/>
        <v/>
      </c>
      <c r="AN500" s="558" t="str">
        <f t="shared" si="217"/>
        <v/>
      </c>
      <c r="AO500" s="557" t="str">
        <f t="shared" si="218"/>
        <v/>
      </c>
      <c r="AP500" s="557" t="str">
        <f t="shared" si="219"/>
        <v/>
      </c>
      <c r="AQ500" s="445"/>
      <c r="AR500" s="559" t="str">
        <f t="shared" si="220"/>
        <v/>
      </c>
      <c r="AS500" s="560" t="str">
        <f t="shared" si="234"/>
        <v/>
      </c>
      <c r="AT500" s="561" t="str">
        <f t="shared" si="221"/>
        <v/>
      </c>
      <c r="AU500" s="561" t="str">
        <f t="shared" si="222"/>
        <v/>
      </c>
      <c r="AV500" s="444"/>
      <c r="AW500" s="558" t="str">
        <f t="shared" si="227"/>
        <v/>
      </c>
      <c r="AX500" s="557" t="str">
        <f t="shared" si="228"/>
        <v/>
      </c>
      <c r="AY500" s="557" t="str">
        <f t="shared" si="229"/>
        <v/>
      </c>
      <c r="AZ500" s="444"/>
      <c r="BA500" s="562" t="str">
        <f t="shared" si="233"/>
        <v/>
      </c>
      <c r="BB500" s="445"/>
      <c r="BC500" s="563" t="str">
        <f t="shared" si="235"/>
        <v/>
      </c>
      <c r="BD500" s="563" t="str">
        <f t="shared" si="235"/>
        <v/>
      </c>
      <c r="BE500" s="563" t="str">
        <f t="shared" si="235"/>
        <v/>
      </c>
      <c r="BF500" s="563" t="str">
        <f t="shared" si="235"/>
        <v/>
      </c>
      <c r="BG500" s="563" t="str">
        <f t="shared" si="235"/>
        <v/>
      </c>
      <c r="BH500" s="563" t="str">
        <f t="shared" si="235"/>
        <v/>
      </c>
      <c r="BI500" s="563" t="str">
        <f t="shared" si="235"/>
        <v/>
      </c>
      <c r="BJ500" s="563" t="str">
        <f t="shared" si="235"/>
        <v/>
      </c>
      <c r="BK500" s="563" t="str">
        <f t="shared" si="235"/>
        <v/>
      </c>
      <c r="BL500" s="563" t="str">
        <f t="shared" si="235"/>
        <v/>
      </c>
      <c r="BM500" s="563" t="str">
        <f t="shared" si="235"/>
        <v/>
      </c>
      <c r="BN500" s="563" t="str">
        <f t="shared" si="230"/>
        <v/>
      </c>
      <c r="BO500" s="563" t="str">
        <f t="shared" si="230"/>
        <v/>
      </c>
      <c r="BP500" s="563" t="str">
        <f t="shared" si="230"/>
        <v/>
      </c>
      <c r="BQ500" s="563" t="str">
        <f t="shared" si="223"/>
        <v/>
      </c>
      <c r="BR500" s="563" t="str">
        <f t="shared" si="223"/>
        <v/>
      </c>
      <c r="BS500" s="563" t="str">
        <f t="shared" si="223"/>
        <v/>
      </c>
      <c r="BT500" s="563" t="str">
        <f t="shared" si="223"/>
        <v/>
      </c>
      <c r="BU500" s="563" t="str">
        <f t="shared" si="224"/>
        <v/>
      </c>
      <c r="BV500" s="563" t="str">
        <f t="shared" si="224"/>
        <v/>
      </c>
      <c r="BW500" s="563" t="str">
        <f t="shared" si="224"/>
        <v/>
      </c>
      <c r="BX500" s="563" t="str">
        <f t="shared" si="224"/>
        <v/>
      </c>
      <c r="BY500" s="563" t="str">
        <f t="shared" si="225"/>
        <v/>
      </c>
      <c r="BZ500" s="563" t="str">
        <f t="shared" si="225"/>
        <v/>
      </c>
      <c r="CA500" s="563" t="str">
        <f t="shared" si="225"/>
        <v/>
      </c>
      <c r="CB500" s="563" t="str">
        <f t="shared" si="225"/>
        <v/>
      </c>
      <c r="CC500" s="563" t="str">
        <f t="shared" si="226"/>
        <v/>
      </c>
      <c r="CD500" s="563" t="str">
        <f t="shared" si="226"/>
        <v/>
      </c>
      <c r="CE500" s="563" t="str">
        <f t="shared" si="226"/>
        <v/>
      </c>
      <c r="CF500" s="563" t="str">
        <f t="shared" si="226"/>
        <v/>
      </c>
      <c r="CG500" s="563" t="str">
        <f t="shared" si="235"/>
        <v/>
      </c>
      <c r="CH500" s="445"/>
      <c r="CI500" s="563" t="str">
        <f t="shared" si="236"/>
        <v/>
      </c>
      <c r="CJ500" s="563" t="str">
        <f t="shared" si="231"/>
        <v/>
      </c>
      <c r="CK500" s="563" t="str">
        <f t="shared" si="231"/>
        <v/>
      </c>
      <c r="CL500" s="563" t="str">
        <f t="shared" si="231"/>
        <v xml:space="preserve">
</v>
      </c>
      <c r="CM500" s="563" t="str">
        <f t="shared" si="231"/>
        <v xml:space="preserve">
</v>
      </c>
      <c r="CN500" s="563" t="str">
        <f t="shared" si="231"/>
        <v xml:space="preserve">
</v>
      </c>
      <c r="CO500" s="445"/>
      <c r="CP500" s="445"/>
      <c r="CQ500" s="445"/>
      <c r="CR500" s="445"/>
      <c r="CS500" s="445"/>
      <c r="CT500" s="445"/>
      <c r="CU500" s="445"/>
      <c r="CV500" s="445"/>
      <c r="CW500" s="445"/>
      <c r="CX500" s="445"/>
      <c r="CY500" s="445"/>
      <c r="CZ500" s="445"/>
      <c r="DA500" s="445"/>
      <c r="DB500" s="445"/>
      <c r="DC500" s="445"/>
      <c r="DD500" s="445"/>
      <c r="DE500" s="445"/>
      <c r="DF500" s="445"/>
      <c r="DG500" s="445"/>
      <c r="DH500" s="445"/>
      <c r="DI500" s="445"/>
      <c r="DJ500" s="445"/>
      <c r="DK500" s="445"/>
      <c r="DL500" s="445"/>
      <c r="DM500" s="445"/>
      <c r="DN500" s="445"/>
      <c r="DO500" s="445"/>
      <c r="DP500" s="445"/>
      <c r="DQ500" s="445"/>
      <c r="DR500" s="445"/>
      <c r="DS500" s="445"/>
      <c r="DT500" s="445"/>
      <c r="DU500" s="445"/>
      <c r="DV500" s="445"/>
      <c r="DW500" s="445"/>
      <c r="DX500" s="445"/>
      <c r="DY500" s="445"/>
      <c r="DZ500" s="445"/>
      <c r="EA500" s="445"/>
      <c r="EB500" s="445"/>
      <c r="EC500" s="445"/>
      <c r="ED500" s="445"/>
      <c r="EE500" s="445"/>
      <c r="EF500" s="445"/>
      <c r="EG500" s="445"/>
      <c r="EH500" s="445"/>
      <c r="EI500" s="445"/>
      <c r="EJ500" s="445"/>
      <c r="EK500" s="445"/>
      <c r="EL500" s="445"/>
      <c r="EM500" s="445"/>
      <c r="EN500" s="445"/>
      <c r="EO500" s="445"/>
      <c r="EP500" s="445"/>
      <c r="EQ500" s="445"/>
      <c r="ER500" s="445"/>
      <c r="ES500" s="445"/>
      <c r="ET500" s="445"/>
      <c r="EU500" s="445"/>
      <c r="EV500" s="445"/>
      <c r="EW500" s="445"/>
      <c r="EX500" s="445"/>
      <c r="EY500" s="445"/>
      <c r="EZ500" s="445"/>
      <c r="FA500" s="445"/>
      <c r="FB500" s="445"/>
    </row>
    <row r="501" spans="1:158" s="463" customFormat="1" ht="55.2" hidden="1" customHeight="1">
      <c r="A501" s="659"/>
      <c r="B501" s="520"/>
      <c r="C501" s="520"/>
      <c r="D501" s="519"/>
      <c r="E501" s="520"/>
      <c r="F501" s="520"/>
      <c r="G501" s="520"/>
      <c r="H501" s="520"/>
      <c r="I501" s="520"/>
      <c r="J501" s="520"/>
      <c r="K501" s="520"/>
      <c r="L501" s="520"/>
      <c r="M501" s="520"/>
      <c r="N501" s="520"/>
      <c r="O501" s="520"/>
      <c r="P501" s="520"/>
      <c r="Q501" s="520"/>
      <c r="R501" s="520"/>
      <c r="S501" s="520"/>
      <c r="T501" s="520"/>
      <c r="U501" s="520"/>
      <c r="V501" s="520"/>
      <c r="W501" s="520"/>
      <c r="X501" s="520"/>
      <c r="Y501" s="520"/>
      <c r="Z501" s="520"/>
      <c r="AA501" s="520"/>
      <c r="AB501" s="520"/>
      <c r="AC501" s="520"/>
      <c r="AD501" s="432"/>
      <c r="AE501" s="431"/>
      <c r="AF501" s="433"/>
      <c r="AG501" s="557" t="str">
        <f t="shared" si="210"/>
        <v/>
      </c>
      <c r="AH501" s="558" t="str">
        <f t="shared" si="211"/>
        <v/>
      </c>
      <c r="AI501" s="558" t="str">
        <f t="shared" si="212"/>
        <v/>
      </c>
      <c r="AJ501" s="558" t="str">
        <f t="shared" si="213"/>
        <v/>
      </c>
      <c r="AK501" s="558" t="str">
        <f t="shared" si="214"/>
        <v/>
      </c>
      <c r="AL501" s="558" t="str">
        <f t="shared" si="215"/>
        <v/>
      </c>
      <c r="AM501" s="558" t="str">
        <f t="shared" si="216"/>
        <v/>
      </c>
      <c r="AN501" s="558" t="str">
        <f t="shared" si="217"/>
        <v/>
      </c>
      <c r="AO501" s="557" t="str">
        <f t="shared" si="218"/>
        <v/>
      </c>
      <c r="AP501" s="557" t="str">
        <f t="shared" si="219"/>
        <v/>
      </c>
      <c r="AQ501" s="445"/>
      <c r="AR501" s="559" t="str">
        <f t="shared" si="220"/>
        <v/>
      </c>
      <c r="AS501" s="560" t="str">
        <f t="shared" si="234"/>
        <v/>
      </c>
      <c r="AT501" s="561" t="str">
        <f t="shared" si="221"/>
        <v/>
      </c>
      <c r="AU501" s="561" t="str">
        <f t="shared" si="222"/>
        <v/>
      </c>
      <c r="AV501" s="444"/>
      <c r="AW501" s="558" t="str">
        <f t="shared" si="227"/>
        <v/>
      </c>
      <c r="AX501" s="557" t="str">
        <f t="shared" si="228"/>
        <v/>
      </c>
      <c r="AY501" s="557" t="str">
        <f t="shared" si="229"/>
        <v/>
      </c>
      <c r="AZ501" s="444"/>
      <c r="BA501" s="562" t="str">
        <f t="shared" si="233"/>
        <v/>
      </c>
      <c r="BB501" s="445"/>
      <c r="BC501" s="563" t="str">
        <f t="shared" ref="BC501:CG507" si="237">IF(BC$10=$BA501,IF($AB501="","","Complaint: "&amp;$AB501)&amp;CHAR(10)&amp;IF($AC501="","","Action Taken: "&amp;$AC501),"")</f>
        <v/>
      </c>
      <c r="BD501" s="563" t="str">
        <f t="shared" si="237"/>
        <v/>
      </c>
      <c r="BE501" s="563" t="str">
        <f t="shared" si="237"/>
        <v/>
      </c>
      <c r="BF501" s="563" t="str">
        <f t="shared" si="237"/>
        <v/>
      </c>
      <c r="BG501" s="563" t="str">
        <f t="shared" si="237"/>
        <v/>
      </c>
      <c r="BH501" s="563" t="str">
        <f t="shared" si="237"/>
        <v/>
      </c>
      <c r="BI501" s="563" t="str">
        <f t="shared" si="237"/>
        <v/>
      </c>
      <c r="BJ501" s="563" t="str">
        <f t="shared" si="237"/>
        <v/>
      </c>
      <c r="BK501" s="563" t="str">
        <f t="shared" si="237"/>
        <v/>
      </c>
      <c r="BL501" s="563" t="str">
        <f t="shared" si="237"/>
        <v/>
      </c>
      <c r="BM501" s="563" t="str">
        <f t="shared" si="237"/>
        <v/>
      </c>
      <c r="BN501" s="563" t="str">
        <f t="shared" si="230"/>
        <v/>
      </c>
      <c r="BO501" s="563" t="str">
        <f t="shared" si="230"/>
        <v/>
      </c>
      <c r="BP501" s="563" t="str">
        <f t="shared" si="230"/>
        <v/>
      </c>
      <c r="BQ501" s="563" t="str">
        <f t="shared" si="223"/>
        <v/>
      </c>
      <c r="BR501" s="563" t="str">
        <f t="shared" si="223"/>
        <v/>
      </c>
      <c r="BS501" s="563" t="str">
        <f t="shared" si="223"/>
        <v/>
      </c>
      <c r="BT501" s="563" t="str">
        <f t="shared" si="223"/>
        <v/>
      </c>
      <c r="BU501" s="563" t="str">
        <f t="shared" si="224"/>
        <v/>
      </c>
      <c r="BV501" s="563" t="str">
        <f t="shared" si="224"/>
        <v/>
      </c>
      <c r="BW501" s="563" t="str">
        <f t="shared" si="224"/>
        <v/>
      </c>
      <c r="BX501" s="563" t="str">
        <f t="shared" si="224"/>
        <v/>
      </c>
      <c r="BY501" s="563" t="str">
        <f t="shared" si="225"/>
        <v/>
      </c>
      <c r="BZ501" s="563" t="str">
        <f t="shared" si="225"/>
        <v/>
      </c>
      <c r="CA501" s="563" t="str">
        <f t="shared" si="225"/>
        <v/>
      </c>
      <c r="CB501" s="563" t="str">
        <f t="shared" si="225"/>
        <v/>
      </c>
      <c r="CC501" s="563" t="str">
        <f t="shared" si="226"/>
        <v/>
      </c>
      <c r="CD501" s="563" t="str">
        <f t="shared" si="226"/>
        <v/>
      </c>
      <c r="CE501" s="563" t="str">
        <f t="shared" si="226"/>
        <v/>
      </c>
      <c r="CF501" s="563" t="str">
        <f t="shared" si="226"/>
        <v/>
      </c>
      <c r="CG501" s="563" t="str">
        <f t="shared" si="237"/>
        <v/>
      </c>
      <c r="CH501" s="445"/>
      <c r="CI501" s="563" t="str">
        <f t="shared" si="236"/>
        <v/>
      </c>
      <c r="CJ501" s="563" t="str">
        <f t="shared" si="231"/>
        <v/>
      </c>
      <c r="CK501" s="563" t="str">
        <f t="shared" si="231"/>
        <v/>
      </c>
      <c r="CL501" s="563" t="str">
        <f t="shared" si="231"/>
        <v xml:space="preserve">
</v>
      </c>
      <c r="CM501" s="563" t="str">
        <f t="shared" si="231"/>
        <v xml:space="preserve">
</v>
      </c>
      <c r="CN501" s="563" t="str">
        <f t="shared" si="231"/>
        <v xml:space="preserve">
</v>
      </c>
      <c r="CO501" s="444"/>
      <c r="CP501" s="444"/>
      <c r="CQ501" s="444"/>
      <c r="CR501" s="444"/>
      <c r="CS501" s="444"/>
      <c r="CT501" s="444"/>
      <c r="CU501" s="444"/>
      <c r="CV501" s="444"/>
      <c r="CW501" s="444"/>
      <c r="CX501" s="444"/>
      <c r="CY501" s="444"/>
      <c r="CZ501" s="444"/>
      <c r="DA501" s="444"/>
      <c r="DB501" s="444"/>
      <c r="DC501" s="444"/>
      <c r="DD501" s="444"/>
      <c r="DE501" s="444"/>
      <c r="DF501" s="444"/>
      <c r="DG501" s="444"/>
      <c r="DH501" s="444"/>
      <c r="DI501" s="444"/>
      <c r="DJ501" s="444"/>
      <c r="DK501" s="444"/>
      <c r="DL501" s="444"/>
      <c r="DM501" s="444"/>
      <c r="DN501" s="444"/>
      <c r="DO501" s="444"/>
      <c r="DP501" s="444"/>
      <c r="DQ501" s="444"/>
      <c r="DR501" s="444"/>
      <c r="DS501" s="444"/>
      <c r="DT501" s="444"/>
      <c r="DU501" s="444"/>
      <c r="DV501" s="444"/>
      <c r="DW501" s="444"/>
      <c r="DX501" s="444"/>
      <c r="DY501" s="444"/>
      <c r="DZ501" s="444"/>
      <c r="EA501" s="444"/>
      <c r="EB501" s="444"/>
      <c r="EC501" s="444"/>
      <c r="ED501" s="444"/>
      <c r="EE501" s="444"/>
      <c r="EF501" s="444"/>
      <c r="EG501" s="444"/>
      <c r="EH501" s="444"/>
      <c r="EI501" s="444"/>
      <c r="EJ501" s="444"/>
      <c r="EK501" s="444"/>
      <c r="EL501" s="444"/>
      <c r="EM501" s="444"/>
      <c r="EN501" s="444"/>
      <c r="EO501" s="444"/>
      <c r="EP501" s="444"/>
      <c r="EQ501" s="444"/>
      <c r="ER501" s="444"/>
      <c r="ES501" s="444"/>
      <c r="ET501" s="444"/>
      <c r="EU501" s="444"/>
      <c r="EV501" s="444"/>
      <c r="EW501" s="444"/>
      <c r="EX501" s="444"/>
      <c r="EY501" s="444"/>
      <c r="EZ501" s="444"/>
      <c r="FA501" s="444"/>
      <c r="FB501" s="444"/>
    </row>
    <row r="502" spans="1:158" s="463" customFormat="1" ht="55.2" hidden="1" customHeight="1">
      <c r="A502" s="659"/>
      <c r="B502" s="520"/>
      <c r="C502" s="520"/>
      <c r="D502" s="519"/>
      <c r="E502" s="520"/>
      <c r="F502" s="520"/>
      <c r="G502" s="520"/>
      <c r="H502" s="520"/>
      <c r="I502" s="520"/>
      <c r="J502" s="520"/>
      <c r="K502" s="520"/>
      <c r="L502" s="520"/>
      <c r="M502" s="520"/>
      <c r="N502" s="520"/>
      <c r="O502" s="520"/>
      <c r="P502" s="520"/>
      <c r="Q502" s="520"/>
      <c r="R502" s="520"/>
      <c r="S502" s="520"/>
      <c r="T502" s="520"/>
      <c r="U502" s="520"/>
      <c r="V502" s="520"/>
      <c r="W502" s="520"/>
      <c r="X502" s="520"/>
      <c r="Y502" s="520"/>
      <c r="Z502" s="520"/>
      <c r="AA502" s="520"/>
      <c r="AB502" s="520"/>
      <c r="AC502" s="520"/>
      <c r="AD502" s="432"/>
      <c r="AE502" s="431"/>
      <c r="AF502" s="433"/>
      <c r="AG502" s="557" t="str">
        <f t="shared" si="210"/>
        <v/>
      </c>
      <c r="AH502" s="558" t="str">
        <f t="shared" si="211"/>
        <v/>
      </c>
      <c r="AI502" s="558" t="str">
        <f t="shared" si="212"/>
        <v/>
      </c>
      <c r="AJ502" s="558" t="str">
        <f t="shared" si="213"/>
        <v/>
      </c>
      <c r="AK502" s="558" t="str">
        <f t="shared" si="214"/>
        <v/>
      </c>
      <c r="AL502" s="558" t="str">
        <f t="shared" si="215"/>
        <v/>
      </c>
      <c r="AM502" s="558" t="str">
        <f t="shared" si="216"/>
        <v/>
      </c>
      <c r="AN502" s="558" t="str">
        <f t="shared" si="217"/>
        <v/>
      </c>
      <c r="AO502" s="557" t="str">
        <f t="shared" si="218"/>
        <v/>
      </c>
      <c r="AP502" s="557" t="str">
        <f t="shared" si="219"/>
        <v/>
      </c>
      <c r="AQ502" s="445"/>
      <c r="AR502" s="559" t="str">
        <f t="shared" si="220"/>
        <v/>
      </c>
      <c r="AS502" s="560" t="str">
        <f t="shared" si="234"/>
        <v/>
      </c>
      <c r="AT502" s="561" t="str">
        <f t="shared" si="221"/>
        <v/>
      </c>
      <c r="AU502" s="561" t="str">
        <f t="shared" si="222"/>
        <v/>
      </c>
      <c r="AV502" s="444"/>
      <c r="AW502" s="558" t="str">
        <f t="shared" si="227"/>
        <v/>
      </c>
      <c r="AX502" s="557" t="str">
        <f t="shared" si="228"/>
        <v/>
      </c>
      <c r="AY502" s="557" t="str">
        <f t="shared" si="229"/>
        <v/>
      </c>
      <c r="AZ502" s="444"/>
      <c r="BA502" s="562" t="str">
        <f t="shared" si="233"/>
        <v/>
      </c>
      <c r="BB502" s="445"/>
      <c r="BC502" s="563" t="str">
        <f t="shared" si="237"/>
        <v/>
      </c>
      <c r="BD502" s="563" t="str">
        <f t="shared" si="237"/>
        <v/>
      </c>
      <c r="BE502" s="563" t="str">
        <f t="shared" si="237"/>
        <v/>
      </c>
      <c r="BF502" s="563" t="str">
        <f t="shared" si="237"/>
        <v/>
      </c>
      <c r="BG502" s="563" t="str">
        <f t="shared" si="237"/>
        <v/>
      </c>
      <c r="BH502" s="563" t="str">
        <f t="shared" si="237"/>
        <v/>
      </c>
      <c r="BI502" s="563" t="str">
        <f t="shared" si="237"/>
        <v/>
      </c>
      <c r="BJ502" s="563" t="str">
        <f t="shared" si="237"/>
        <v/>
      </c>
      <c r="BK502" s="563" t="str">
        <f t="shared" si="237"/>
        <v/>
      </c>
      <c r="BL502" s="563" t="str">
        <f t="shared" si="237"/>
        <v/>
      </c>
      <c r="BM502" s="563" t="str">
        <f t="shared" si="237"/>
        <v/>
      </c>
      <c r="BN502" s="563" t="str">
        <f t="shared" si="230"/>
        <v/>
      </c>
      <c r="BO502" s="563" t="str">
        <f t="shared" si="230"/>
        <v/>
      </c>
      <c r="BP502" s="563" t="str">
        <f t="shared" si="230"/>
        <v/>
      </c>
      <c r="BQ502" s="563" t="str">
        <f t="shared" si="223"/>
        <v/>
      </c>
      <c r="BR502" s="563" t="str">
        <f t="shared" si="223"/>
        <v/>
      </c>
      <c r="BS502" s="563" t="str">
        <f t="shared" si="223"/>
        <v/>
      </c>
      <c r="BT502" s="563" t="str">
        <f t="shared" si="223"/>
        <v/>
      </c>
      <c r="BU502" s="563" t="str">
        <f t="shared" si="224"/>
        <v/>
      </c>
      <c r="BV502" s="563" t="str">
        <f t="shared" si="224"/>
        <v/>
      </c>
      <c r="BW502" s="563" t="str">
        <f t="shared" si="224"/>
        <v/>
      </c>
      <c r="BX502" s="563" t="str">
        <f t="shared" si="224"/>
        <v/>
      </c>
      <c r="BY502" s="563" t="str">
        <f t="shared" si="225"/>
        <v/>
      </c>
      <c r="BZ502" s="563" t="str">
        <f t="shared" si="225"/>
        <v/>
      </c>
      <c r="CA502" s="563" t="str">
        <f t="shared" si="225"/>
        <v/>
      </c>
      <c r="CB502" s="563" t="str">
        <f t="shared" si="225"/>
        <v/>
      </c>
      <c r="CC502" s="563" t="str">
        <f t="shared" si="226"/>
        <v/>
      </c>
      <c r="CD502" s="563" t="str">
        <f t="shared" si="226"/>
        <v/>
      </c>
      <c r="CE502" s="563" t="str">
        <f t="shared" si="226"/>
        <v/>
      </c>
      <c r="CF502" s="563" t="str">
        <f t="shared" si="226"/>
        <v/>
      </c>
      <c r="CG502" s="563" t="str">
        <f t="shared" si="237"/>
        <v/>
      </c>
      <c r="CH502" s="445"/>
      <c r="CI502" s="563" t="str">
        <f t="shared" si="236"/>
        <v/>
      </c>
      <c r="CJ502" s="563" t="str">
        <f t="shared" si="231"/>
        <v/>
      </c>
      <c r="CK502" s="563" t="str">
        <f t="shared" si="231"/>
        <v/>
      </c>
      <c r="CL502" s="563" t="str">
        <f t="shared" si="231"/>
        <v xml:space="preserve">
</v>
      </c>
      <c r="CM502" s="563" t="str">
        <f t="shared" si="231"/>
        <v xml:space="preserve">
</v>
      </c>
      <c r="CN502" s="563" t="str">
        <f t="shared" si="231"/>
        <v xml:space="preserve">
</v>
      </c>
      <c r="CO502" s="444"/>
      <c r="CP502" s="444"/>
      <c r="CQ502" s="444"/>
      <c r="CR502" s="444"/>
      <c r="CS502" s="444"/>
      <c r="CT502" s="444"/>
      <c r="CU502" s="444"/>
      <c r="CV502" s="444"/>
      <c r="CW502" s="444"/>
      <c r="CX502" s="444"/>
      <c r="CY502" s="444"/>
      <c r="CZ502" s="444"/>
      <c r="DA502" s="444"/>
      <c r="DB502" s="444"/>
      <c r="DC502" s="444"/>
      <c r="DD502" s="444"/>
      <c r="DE502" s="444"/>
      <c r="DF502" s="444"/>
      <c r="DG502" s="444"/>
      <c r="DH502" s="444"/>
      <c r="DI502" s="444"/>
      <c r="DJ502" s="444"/>
      <c r="DK502" s="444"/>
      <c r="DL502" s="444"/>
      <c r="DM502" s="444"/>
      <c r="DN502" s="444"/>
      <c r="DO502" s="444"/>
      <c r="DP502" s="444"/>
      <c r="DQ502" s="444"/>
      <c r="DR502" s="444"/>
      <c r="DS502" s="444"/>
      <c r="DT502" s="444"/>
      <c r="DU502" s="444"/>
      <c r="DV502" s="444"/>
      <c r="DW502" s="444"/>
      <c r="DX502" s="444"/>
      <c r="DY502" s="444"/>
      <c r="DZ502" s="444"/>
      <c r="EA502" s="444"/>
      <c r="EB502" s="444"/>
      <c r="EC502" s="444"/>
      <c r="ED502" s="444"/>
      <c r="EE502" s="444"/>
      <c r="EF502" s="444"/>
      <c r="EG502" s="444"/>
      <c r="EH502" s="444"/>
      <c r="EI502" s="444"/>
      <c r="EJ502" s="444"/>
      <c r="EK502" s="444"/>
      <c r="EL502" s="444"/>
      <c r="EM502" s="444"/>
      <c r="EN502" s="444"/>
      <c r="EO502" s="444"/>
      <c r="EP502" s="444"/>
      <c r="EQ502" s="444"/>
      <c r="ER502" s="444"/>
      <c r="ES502" s="444"/>
      <c r="ET502" s="444"/>
      <c r="EU502" s="444"/>
      <c r="EV502" s="444"/>
      <c r="EW502" s="444"/>
      <c r="EX502" s="444"/>
      <c r="EY502" s="444"/>
      <c r="EZ502" s="444"/>
      <c r="FA502" s="444"/>
      <c r="FB502" s="444"/>
    </row>
    <row r="503" spans="1:158" s="434" customFormat="1" ht="55.2" hidden="1" customHeight="1">
      <c r="A503" s="659"/>
      <c r="B503" s="520"/>
      <c r="C503" s="520"/>
      <c r="D503" s="519"/>
      <c r="E503" s="520"/>
      <c r="F503" s="520"/>
      <c r="G503" s="520"/>
      <c r="H503" s="520"/>
      <c r="I503" s="520"/>
      <c r="J503" s="520"/>
      <c r="K503" s="520"/>
      <c r="L503" s="520"/>
      <c r="M503" s="520"/>
      <c r="N503" s="520"/>
      <c r="O503" s="520"/>
      <c r="P503" s="520"/>
      <c r="Q503" s="520"/>
      <c r="R503" s="520"/>
      <c r="S503" s="520"/>
      <c r="T503" s="520"/>
      <c r="U503" s="520"/>
      <c r="V503" s="520"/>
      <c r="W503" s="520"/>
      <c r="X503" s="520"/>
      <c r="Y503" s="520"/>
      <c r="Z503" s="520"/>
      <c r="AA503" s="520"/>
      <c r="AB503" s="520"/>
      <c r="AC503" s="520"/>
      <c r="AD503" s="432"/>
      <c r="AE503" s="431"/>
      <c r="AF503" s="433"/>
      <c r="AG503" s="557" t="str">
        <f t="shared" si="210"/>
        <v/>
      </c>
      <c r="AH503" s="558" t="str">
        <f t="shared" si="211"/>
        <v/>
      </c>
      <c r="AI503" s="558" t="str">
        <f t="shared" si="212"/>
        <v/>
      </c>
      <c r="AJ503" s="558" t="str">
        <f t="shared" si="213"/>
        <v/>
      </c>
      <c r="AK503" s="558" t="str">
        <f t="shared" si="214"/>
        <v/>
      </c>
      <c r="AL503" s="558" t="str">
        <f t="shared" si="215"/>
        <v/>
      </c>
      <c r="AM503" s="558" t="str">
        <f t="shared" si="216"/>
        <v/>
      </c>
      <c r="AN503" s="558" t="str">
        <f t="shared" si="217"/>
        <v/>
      </c>
      <c r="AO503" s="557" t="str">
        <f t="shared" si="218"/>
        <v/>
      </c>
      <c r="AP503" s="557" t="str">
        <f t="shared" si="219"/>
        <v/>
      </c>
      <c r="AQ503" s="445"/>
      <c r="AR503" s="559" t="str">
        <f t="shared" si="220"/>
        <v/>
      </c>
      <c r="AS503" s="560" t="str">
        <f t="shared" si="234"/>
        <v/>
      </c>
      <c r="AT503" s="561" t="str">
        <f t="shared" si="221"/>
        <v/>
      </c>
      <c r="AU503" s="561" t="str">
        <f t="shared" si="222"/>
        <v/>
      </c>
      <c r="AV503" s="444"/>
      <c r="AW503" s="558" t="str">
        <f t="shared" si="227"/>
        <v/>
      </c>
      <c r="AX503" s="557" t="str">
        <f t="shared" si="228"/>
        <v/>
      </c>
      <c r="AY503" s="557" t="str">
        <f t="shared" si="229"/>
        <v/>
      </c>
      <c r="AZ503" s="444"/>
      <c r="BA503" s="562" t="str">
        <f t="shared" si="233"/>
        <v/>
      </c>
      <c r="BB503" s="445"/>
      <c r="BC503" s="563" t="str">
        <f t="shared" si="237"/>
        <v/>
      </c>
      <c r="BD503" s="563" t="str">
        <f t="shared" si="237"/>
        <v/>
      </c>
      <c r="BE503" s="563" t="str">
        <f t="shared" si="237"/>
        <v/>
      </c>
      <c r="BF503" s="563" t="str">
        <f t="shared" si="237"/>
        <v/>
      </c>
      <c r="BG503" s="563" t="str">
        <f t="shared" si="237"/>
        <v/>
      </c>
      <c r="BH503" s="563" t="str">
        <f t="shared" si="237"/>
        <v/>
      </c>
      <c r="BI503" s="563" t="str">
        <f t="shared" si="237"/>
        <v/>
      </c>
      <c r="BJ503" s="563" t="str">
        <f t="shared" si="237"/>
        <v/>
      </c>
      <c r="BK503" s="563" t="str">
        <f t="shared" si="237"/>
        <v/>
      </c>
      <c r="BL503" s="563" t="str">
        <f t="shared" si="237"/>
        <v/>
      </c>
      <c r="BM503" s="563" t="str">
        <f t="shared" si="237"/>
        <v/>
      </c>
      <c r="BN503" s="563" t="str">
        <f t="shared" si="230"/>
        <v/>
      </c>
      <c r="BO503" s="563" t="str">
        <f t="shared" si="230"/>
        <v/>
      </c>
      <c r="BP503" s="563" t="str">
        <f t="shared" si="230"/>
        <v/>
      </c>
      <c r="BQ503" s="563" t="str">
        <f t="shared" si="223"/>
        <v/>
      </c>
      <c r="BR503" s="563" t="str">
        <f t="shared" si="223"/>
        <v/>
      </c>
      <c r="BS503" s="563" t="str">
        <f t="shared" si="223"/>
        <v/>
      </c>
      <c r="BT503" s="563" t="str">
        <f t="shared" si="223"/>
        <v/>
      </c>
      <c r="BU503" s="563" t="str">
        <f t="shared" si="224"/>
        <v/>
      </c>
      <c r="BV503" s="563" t="str">
        <f t="shared" si="224"/>
        <v/>
      </c>
      <c r="BW503" s="563" t="str">
        <f t="shared" si="224"/>
        <v/>
      </c>
      <c r="BX503" s="563" t="str">
        <f t="shared" si="224"/>
        <v/>
      </c>
      <c r="BY503" s="563" t="str">
        <f t="shared" si="225"/>
        <v/>
      </c>
      <c r="BZ503" s="563" t="str">
        <f t="shared" si="225"/>
        <v/>
      </c>
      <c r="CA503" s="563" t="str">
        <f t="shared" si="225"/>
        <v/>
      </c>
      <c r="CB503" s="563" t="str">
        <f t="shared" si="225"/>
        <v/>
      </c>
      <c r="CC503" s="563" t="str">
        <f t="shared" si="226"/>
        <v/>
      </c>
      <c r="CD503" s="563" t="str">
        <f t="shared" si="226"/>
        <v/>
      </c>
      <c r="CE503" s="563" t="str">
        <f t="shared" si="226"/>
        <v/>
      </c>
      <c r="CF503" s="563" t="str">
        <f t="shared" si="226"/>
        <v/>
      </c>
      <c r="CG503" s="563" t="str">
        <f t="shared" si="237"/>
        <v/>
      </c>
      <c r="CH503" s="445"/>
      <c r="CI503" s="563" t="str">
        <f t="shared" si="236"/>
        <v/>
      </c>
      <c r="CJ503" s="563" t="str">
        <f t="shared" si="231"/>
        <v/>
      </c>
      <c r="CK503" s="563" t="str">
        <f t="shared" si="231"/>
        <v/>
      </c>
      <c r="CL503" s="563" t="str">
        <f t="shared" si="231"/>
        <v xml:space="preserve">
</v>
      </c>
      <c r="CM503" s="563" t="str">
        <f t="shared" si="231"/>
        <v xml:space="preserve">
</v>
      </c>
      <c r="CN503" s="563" t="str">
        <f t="shared" si="231"/>
        <v xml:space="preserve">
</v>
      </c>
      <c r="CO503" s="445"/>
      <c r="CP503" s="445"/>
      <c r="CQ503" s="445"/>
      <c r="CR503" s="445"/>
      <c r="CS503" s="445"/>
      <c r="CT503" s="445"/>
      <c r="CU503" s="445"/>
      <c r="CV503" s="445"/>
      <c r="CW503" s="445"/>
      <c r="CX503" s="445"/>
      <c r="CY503" s="445"/>
      <c r="CZ503" s="445"/>
      <c r="DA503" s="445"/>
      <c r="DB503" s="445"/>
      <c r="DC503" s="445"/>
      <c r="DD503" s="445"/>
      <c r="DE503" s="445"/>
      <c r="DF503" s="445"/>
      <c r="DG503" s="445"/>
      <c r="DH503" s="445"/>
      <c r="DI503" s="445"/>
      <c r="DJ503" s="445"/>
      <c r="DK503" s="445"/>
      <c r="DL503" s="445"/>
      <c r="DM503" s="445"/>
      <c r="DN503" s="445"/>
      <c r="DO503" s="445"/>
      <c r="DP503" s="445"/>
      <c r="DQ503" s="445"/>
      <c r="DR503" s="445"/>
      <c r="DS503" s="445"/>
      <c r="DT503" s="445"/>
      <c r="DU503" s="445"/>
      <c r="DV503" s="445"/>
      <c r="DW503" s="445"/>
      <c r="DX503" s="445"/>
      <c r="DY503" s="445"/>
      <c r="DZ503" s="445"/>
      <c r="EA503" s="445"/>
      <c r="EB503" s="445"/>
      <c r="EC503" s="445"/>
      <c r="ED503" s="445"/>
      <c r="EE503" s="445"/>
      <c r="EF503" s="445"/>
      <c r="EG503" s="445"/>
      <c r="EH503" s="445"/>
      <c r="EI503" s="445"/>
      <c r="EJ503" s="445"/>
      <c r="EK503" s="445"/>
      <c r="EL503" s="445"/>
      <c r="EM503" s="445"/>
      <c r="EN503" s="445"/>
      <c r="EO503" s="445"/>
      <c r="EP503" s="445"/>
      <c r="EQ503" s="445"/>
      <c r="ER503" s="445"/>
      <c r="ES503" s="445"/>
      <c r="ET503" s="445"/>
      <c r="EU503" s="445"/>
      <c r="EV503" s="445"/>
      <c r="EW503" s="445"/>
      <c r="EX503" s="445"/>
      <c r="EY503" s="445"/>
      <c r="EZ503" s="445"/>
      <c r="FA503" s="445"/>
      <c r="FB503" s="445"/>
    </row>
    <row r="504" spans="1:158" s="434" customFormat="1" ht="55.2" hidden="1" customHeight="1">
      <c r="A504" s="659"/>
      <c r="B504" s="520"/>
      <c r="C504" s="520"/>
      <c r="D504" s="519"/>
      <c r="E504" s="520"/>
      <c r="F504" s="520"/>
      <c r="G504" s="520"/>
      <c r="H504" s="520"/>
      <c r="I504" s="520"/>
      <c r="J504" s="520"/>
      <c r="K504" s="520"/>
      <c r="L504" s="520"/>
      <c r="M504" s="520"/>
      <c r="N504" s="520"/>
      <c r="O504" s="520"/>
      <c r="P504" s="520"/>
      <c r="Q504" s="520"/>
      <c r="R504" s="520"/>
      <c r="S504" s="520"/>
      <c r="T504" s="520"/>
      <c r="U504" s="520"/>
      <c r="V504" s="520"/>
      <c r="W504" s="520"/>
      <c r="X504" s="520"/>
      <c r="Y504" s="520"/>
      <c r="Z504" s="520"/>
      <c r="AA504" s="520"/>
      <c r="AB504" s="520"/>
      <c r="AC504" s="520"/>
      <c r="AD504" s="432"/>
      <c r="AE504" s="431"/>
      <c r="AF504" s="433"/>
      <c r="AG504" s="557" t="str">
        <f t="shared" si="210"/>
        <v/>
      </c>
      <c r="AH504" s="558" t="str">
        <f t="shared" si="211"/>
        <v/>
      </c>
      <c r="AI504" s="558" t="str">
        <f t="shared" si="212"/>
        <v/>
      </c>
      <c r="AJ504" s="558" t="str">
        <f t="shared" si="213"/>
        <v/>
      </c>
      <c r="AK504" s="558" t="str">
        <f t="shared" si="214"/>
        <v/>
      </c>
      <c r="AL504" s="558" t="str">
        <f t="shared" si="215"/>
        <v/>
      </c>
      <c r="AM504" s="558" t="str">
        <f t="shared" si="216"/>
        <v/>
      </c>
      <c r="AN504" s="558" t="str">
        <f t="shared" si="217"/>
        <v/>
      </c>
      <c r="AO504" s="557" t="str">
        <f t="shared" si="218"/>
        <v/>
      </c>
      <c r="AP504" s="557" t="str">
        <f t="shared" si="219"/>
        <v/>
      </c>
      <c r="AQ504" s="445"/>
      <c r="AR504" s="559" t="str">
        <f t="shared" si="220"/>
        <v/>
      </c>
      <c r="AS504" s="560" t="str">
        <f t="shared" si="234"/>
        <v/>
      </c>
      <c r="AT504" s="561" t="str">
        <f t="shared" si="221"/>
        <v/>
      </c>
      <c r="AU504" s="561" t="str">
        <f t="shared" si="222"/>
        <v/>
      </c>
      <c r="AV504" s="444"/>
      <c r="AW504" s="558" t="str">
        <f t="shared" si="227"/>
        <v/>
      </c>
      <c r="AX504" s="557" t="str">
        <f t="shared" si="228"/>
        <v/>
      </c>
      <c r="AY504" s="557" t="str">
        <f t="shared" si="229"/>
        <v/>
      </c>
      <c r="AZ504" s="444"/>
      <c r="BA504" s="562" t="str">
        <f t="shared" si="233"/>
        <v/>
      </c>
      <c r="BB504" s="445"/>
      <c r="BC504" s="563" t="str">
        <f t="shared" si="237"/>
        <v/>
      </c>
      <c r="BD504" s="563" t="str">
        <f t="shared" si="237"/>
        <v/>
      </c>
      <c r="BE504" s="563" t="str">
        <f t="shared" si="237"/>
        <v/>
      </c>
      <c r="BF504" s="563" t="str">
        <f t="shared" si="237"/>
        <v/>
      </c>
      <c r="BG504" s="563" t="str">
        <f t="shared" si="237"/>
        <v/>
      </c>
      <c r="BH504" s="563" t="str">
        <f t="shared" si="237"/>
        <v/>
      </c>
      <c r="BI504" s="563" t="str">
        <f t="shared" si="237"/>
        <v/>
      </c>
      <c r="BJ504" s="563" t="str">
        <f t="shared" si="237"/>
        <v/>
      </c>
      <c r="BK504" s="563" t="str">
        <f t="shared" si="237"/>
        <v/>
      </c>
      <c r="BL504" s="563" t="str">
        <f t="shared" si="237"/>
        <v/>
      </c>
      <c r="BM504" s="563" t="str">
        <f t="shared" si="237"/>
        <v/>
      </c>
      <c r="BN504" s="563" t="str">
        <f t="shared" si="230"/>
        <v/>
      </c>
      <c r="BO504" s="563" t="str">
        <f t="shared" si="230"/>
        <v/>
      </c>
      <c r="BP504" s="563" t="str">
        <f t="shared" si="230"/>
        <v/>
      </c>
      <c r="BQ504" s="563" t="str">
        <f t="shared" si="223"/>
        <v/>
      </c>
      <c r="BR504" s="563" t="str">
        <f t="shared" si="223"/>
        <v/>
      </c>
      <c r="BS504" s="563" t="str">
        <f t="shared" si="223"/>
        <v/>
      </c>
      <c r="BT504" s="563" t="str">
        <f t="shared" si="223"/>
        <v/>
      </c>
      <c r="BU504" s="563" t="str">
        <f t="shared" si="224"/>
        <v/>
      </c>
      <c r="BV504" s="563" t="str">
        <f t="shared" si="224"/>
        <v/>
      </c>
      <c r="BW504" s="563" t="str">
        <f t="shared" si="224"/>
        <v/>
      </c>
      <c r="BX504" s="563" t="str">
        <f t="shared" si="224"/>
        <v/>
      </c>
      <c r="BY504" s="563" t="str">
        <f t="shared" si="225"/>
        <v/>
      </c>
      <c r="BZ504" s="563" t="str">
        <f t="shared" si="225"/>
        <v/>
      </c>
      <c r="CA504" s="563" t="str">
        <f t="shared" si="225"/>
        <v/>
      </c>
      <c r="CB504" s="563" t="str">
        <f t="shared" si="225"/>
        <v/>
      </c>
      <c r="CC504" s="563" t="str">
        <f t="shared" si="226"/>
        <v/>
      </c>
      <c r="CD504" s="563" t="str">
        <f t="shared" si="226"/>
        <v/>
      </c>
      <c r="CE504" s="563" t="str">
        <f t="shared" si="226"/>
        <v/>
      </c>
      <c r="CF504" s="563" t="str">
        <f t="shared" si="226"/>
        <v/>
      </c>
      <c r="CG504" s="563" t="str">
        <f t="shared" si="237"/>
        <v/>
      </c>
      <c r="CH504" s="445"/>
      <c r="CI504" s="563" t="str">
        <f t="shared" si="236"/>
        <v/>
      </c>
      <c r="CJ504" s="563" t="str">
        <f t="shared" si="231"/>
        <v/>
      </c>
      <c r="CK504" s="563" t="str">
        <f t="shared" si="231"/>
        <v/>
      </c>
      <c r="CL504" s="563" t="str">
        <f t="shared" si="231"/>
        <v xml:space="preserve">
</v>
      </c>
      <c r="CM504" s="563" t="str">
        <f t="shared" si="231"/>
        <v xml:space="preserve">
</v>
      </c>
      <c r="CN504" s="563" t="str">
        <f t="shared" si="231"/>
        <v xml:space="preserve">
</v>
      </c>
      <c r="CO504" s="445"/>
      <c r="CP504" s="445"/>
      <c r="CQ504" s="445"/>
      <c r="CR504" s="445"/>
      <c r="CS504" s="445"/>
      <c r="CT504" s="445"/>
      <c r="CU504" s="445"/>
      <c r="CV504" s="445"/>
      <c r="CW504" s="445"/>
      <c r="CX504" s="445"/>
      <c r="CY504" s="445"/>
      <c r="CZ504" s="445"/>
      <c r="DA504" s="445"/>
      <c r="DB504" s="445"/>
      <c r="DC504" s="445"/>
      <c r="DD504" s="445"/>
      <c r="DE504" s="445"/>
      <c r="DF504" s="445"/>
      <c r="DG504" s="445"/>
      <c r="DH504" s="445"/>
      <c r="DI504" s="445"/>
      <c r="DJ504" s="445"/>
      <c r="DK504" s="445"/>
      <c r="DL504" s="445"/>
      <c r="DM504" s="445"/>
      <c r="DN504" s="445"/>
      <c r="DO504" s="445"/>
      <c r="DP504" s="445"/>
      <c r="DQ504" s="445"/>
      <c r="DR504" s="445"/>
      <c r="DS504" s="445"/>
      <c r="DT504" s="445"/>
      <c r="DU504" s="445"/>
      <c r="DV504" s="445"/>
      <c r="DW504" s="445"/>
      <c r="DX504" s="445"/>
      <c r="DY504" s="445"/>
      <c r="DZ504" s="445"/>
      <c r="EA504" s="445"/>
      <c r="EB504" s="445"/>
      <c r="EC504" s="445"/>
      <c r="ED504" s="445"/>
      <c r="EE504" s="445"/>
      <c r="EF504" s="445"/>
      <c r="EG504" s="445"/>
      <c r="EH504" s="445"/>
      <c r="EI504" s="445"/>
      <c r="EJ504" s="445"/>
      <c r="EK504" s="445"/>
      <c r="EL504" s="445"/>
      <c r="EM504" s="445"/>
      <c r="EN504" s="445"/>
      <c r="EO504" s="445"/>
      <c r="EP504" s="445"/>
      <c r="EQ504" s="445"/>
      <c r="ER504" s="445"/>
      <c r="ES504" s="445"/>
      <c r="ET504" s="445"/>
      <c r="EU504" s="445"/>
      <c r="EV504" s="445"/>
      <c r="EW504" s="445"/>
      <c r="EX504" s="445"/>
      <c r="EY504" s="445"/>
      <c r="EZ504" s="445"/>
      <c r="FA504" s="445"/>
      <c r="FB504" s="445"/>
    </row>
    <row r="505" spans="1:158" s="434" customFormat="1" ht="65.400000000000006" customHeight="1">
      <c r="A505" s="659"/>
      <c r="B505" s="520"/>
      <c r="C505" s="520"/>
      <c r="D505" s="519"/>
      <c r="E505" s="520"/>
      <c r="F505" s="520"/>
      <c r="G505" s="520"/>
      <c r="H505" s="520"/>
      <c r="I505" s="520"/>
      <c r="J505" s="520"/>
      <c r="K505" s="520"/>
      <c r="L505" s="520"/>
      <c r="M505" s="520"/>
      <c r="N505" s="520"/>
      <c r="O505" s="520"/>
      <c r="P505" s="520"/>
      <c r="Q505" s="520"/>
      <c r="R505" s="520"/>
      <c r="S505" s="520"/>
      <c r="T505" s="520"/>
      <c r="U505" s="520"/>
      <c r="V505" s="520"/>
      <c r="W505" s="520"/>
      <c r="X505" s="520"/>
      <c r="Y505" s="520"/>
      <c r="Z505" s="520"/>
      <c r="AA505" s="520"/>
      <c r="AB505" s="520"/>
      <c r="AC505" s="520"/>
      <c r="AD505" s="432"/>
      <c r="AE505" s="431"/>
      <c r="AF505" s="433"/>
      <c r="AG505" s="557" t="str">
        <f t="shared" si="210"/>
        <v/>
      </c>
      <c r="AH505" s="558" t="str">
        <f t="shared" si="211"/>
        <v/>
      </c>
      <c r="AI505" s="558" t="str">
        <f t="shared" si="212"/>
        <v/>
      </c>
      <c r="AJ505" s="558" t="str">
        <f t="shared" si="213"/>
        <v/>
      </c>
      <c r="AK505" s="558" t="str">
        <f t="shared" si="214"/>
        <v/>
      </c>
      <c r="AL505" s="558" t="str">
        <f t="shared" si="215"/>
        <v/>
      </c>
      <c r="AM505" s="558" t="str">
        <f t="shared" si="216"/>
        <v/>
      </c>
      <c r="AN505" s="558" t="str">
        <f t="shared" si="217"/>
        <v/>
      </c>
      <c r="AO505" s="557" t="str">
        <f t="shared" si="218"/>
        <v/>
      </c>
      <c r="AP505" s="557" t="str">
        <f t="shared" si="219"/>
        <v/>
      </c>
      <c r="AQ505" s="445"/>
      <c r="AR505" s="559" t="str">
        <f t="shared" si="220"/>
        <v/>
      </c>
      <c r="AS505" s="560" t="str">
        <f t="shared" si="234"/>
        <v/>
      </c>
      <c r="AT505" s="561" t="str">
        <f t="shared" si="221"/>
        <v/>
      </c>
      <c r="AU505" s="561" t="str">
        <f t="shared" si="222"/>
        <v/>
      </c>
      <c r="AV505" s="444"/>
      <c r="AW505" s="558" t="str">
        <f t="shared" si="227"/>
        <v/>
      </c>
      <c r="AX505" s="557" t="str">
        <f t="shared" si="228"/>
        <v/>
      </c>
      <c r="AY505" s="557" t="str">
        <f t="shared" si="229"/>
        <v/>
      </c>
      <c r="AZ505" s="444"/>
      <c r="BA505" s="562" t="str">
        <f t="shared" si="233"/>
        <v/>
      </c>
      <c r="BB505" s="445"/>
      <c r="BC505" s="563" t="str">
        <f t="shared" si="237"/>
        <v/>
      </c>
      <c r="BD505" s="563" t="str">
        <f t="shared" si="237"/>
        <v/>
      </c>
      <c r="BE505" s="563" t="str">
        <f t="shared" si="237"/>
        <v/>
      </c>
      <c r="BF505" s="563" t="str">
        <f t="shared" si="237"/>
        <v/>
      </c>
      <c r="BG505" s="563" t="str">
        <f t="shared" si="237"/>
        <v/>
      </c>
      <c r="BH505" s="563" t="str">
        <f t="shared" si="237"/>
        <v/>
      </c>
      <c r="BI505" s="563" t="str">
        <f t="shared" si="237"/>
        <v/>
      </c>
      <c r="BJ505" s="563" t="str">
        <f t="shared" si="237"/>
        <v/>
      </c>
      <c r="BK505" s="563" t="str">
        <f t="shared" si="237"/>
        <v/>
      </c>
      <c r="BL505" s="563" t="str">
        <f t="shared" si="237"/>
        <v/>
      </c>
      <c r="BM505" s="563" t="str">
        <f t="shared" si="237"/>
        <v/>
      </c>
      <c r="BN505" s="563" t="str">
        <f t="shared" si="230"/>
        <v/>
      </c>
      <c r="BO505" s="563" t="str">
        <f t="shared" si="230"/>
        <v/>
      </c>
      <c r="BP505" s="563" t="str">
        <f t="shared" si="230"/>
        <v/>
      </c>
      <c r="BQ505" s="563" t="str">
        <f t="shared" si="223"/>
        <v/>
      </c>
      <c r="BR505" s="563" t="str">
        <f t="shared" si="223"/>
        <v/>
      </c>
      <c r="BS505" s="563" t="str">
        <f t="shared" si="223"/>
        <v/>
      </c>
      <c r="BT505" s="563" t="str">
        <f t="shared" si="223"/>
        <v/>
      </c>
      <c r="BU505" s="563" t="str">
        <f t="shared" si="224"/>
        <v/>
      </c>
      <c r="BV505" s="563" t="str">
        <f t="shared" si="224"/>
        <v/>
      </c>
      <c r="BW505" s="563" t="str">
        <f t="shared" si="224"/>
        <v/>
      </c>
      <c r="BX505" s="563" t="str">
        <f t="shared" si="224"/>
        <v/>
      </c>
      <c r="BY505" s="563" t="str">
        <f t="shared" si="225"/>
        <v/>
      </c>
      <c r="BZ505" s="563" t="str">
        <f t="shared" si="225"/>
        <v/>
      </c>
      <c r="CA505" s="563" t="str">
        <f t="shared" si="225"/>
        <v/>
      </c>
      <c r="CB505" s="563" t="str">
        <f t="shared" si="225"/>
        <v/>
      </c>
      <c r="CC505" s="563" t="str">
        <f t="shared" si="226"/>
        <v/>
      </c>
      <c r="CD505" s="563" t="str">
        <f t="shared" si="226"/>
        <v/>
      </c>
      <c r="CE505" s="563" t="str">
        <f t="shared" si="226"/>
        <v/>
      </c>
      <c r="CF505" s="563" t="str">
        <f t="shared" si="226"/>
        <v/>
      </c>
      <c r="CG505" s="563" t="str">
        <f t="shared" si="237"/>
        <v/>
      </c>
      <c r="CH505" s="445"/>
      <c r="CI505" s="563" t="str">
        <f t="shared" si="236"/>
        <v/>
      </c>
      <c r="CJ505" s="563" t="str">
        <f t="shared" si="231"/>
        <v/>
      </c>
      <c r="CK505" s="563" t="str">
        <f t="shared" si="231"/>
        <v/>
      </c>
      <c r="CL505" s="563" t="str">
        <f t="shared" si="231"/>
        <v xml:space="preserve">
</v>
      </c>
      <c r="CM505" s="563" t="str">
        <f t="shared" si="231"/>
        <v xml:space="preserve">
</v>
      </c>
      <c r="CN505" s="563" t="str">
        <f t="shared" si="231"/>
        <v xml:space="preserve">
</v>
      </c>
      <c r="CO505" s="445"/>
      <c r="CP505" s="445"/>
      <c r="CQ505" s="445"/>
      <c r="CR505" s="445"/>
      <c r="CS505" s="445"/>
      <c r="CT505" s="445"/>
      <c r="CU505" s="445"/>
      <c r="CV505" s="445"/>
      <c r="CW505" s="445"/>
      <c r="CX505" s="445"/>
      <c r="CY505" s="445"/>
      <c r="CZ505" s="445"/>
      <c r="DA505" s="445"/>
      <c r="DB505" s="445"/>
      <c r="DC505" s="445"/>
      <c r="DD505" s="445"/>
      <c r="DE505" s="445"/>
      <c r="DF505" s="445"/>
      <c r="DG505" s="445"/>
      <c r="DH505" s="445"/>
      <c r="DI505" s="445"/>
      <c r="DJ505" s="445"/>
      <c r="DK505" s="445"/>
      <c r="DL505" s="445"/>
      <c r="DM505" s="445"/>
      <c r="DN505" s="445"/>
      <c r="DO505" s="445"/>
      <c r="DP505" s="445"/>
      <c r="DQ505" s="445"/>
      <c r="DR505" s="445"/>
      <c r="DS505" s="445"/>
      <c r="DT505" s="445"/>
      <c r="DU505" s="445"/>
      <c r="DV505" s="445"/>
      <c r="DW505" s="445"/>
      <c r="DX505" s="445"/>
      <c r="DY505" s="445"/>
      <c r="DZ505" s="445"/>
      <c r="EA505" s="445"/>
      <c r="EB505" s="445"/>
      <c r="EC505" s="445"/>
      <c r="ED505" s="445"/>
      <c r="EE505" s="445"/>
      <c r="EF505" s="445"/>
      <c r="EG505" s="445"/>
      <c r="EH505" s="445"/>
      <c r="EI505" s="445"/>
      <c r="EJ505" s="445"/>
      <c r="EK505" s="445"/>
      <c r="EL505" s="445"/>
      <c r="EM505" s="445"/>
      <c r="EN505" s="445"/>
      <c r="EO505" s="445"/>
      <c r="EP505" s="445"/>
      <c r="EQ505" s="445"/>
      <c r="ER505" s="445"/>
      <c r="ES505" s="445"/>
      <c r="ET505" s="445"/>
      <c r="EU505" s="445"/>
      <c r="EV505" s="445"/>
      <c r="EW505" s="445"/>
      <c r="EX505" s="445"/>
      <c r="EY505" s="445"/>
      <c r="EZ505" s="445"/>
      <c r="FA505" s="445"/>
      <c r="FB505" s="445"/>
    </row>
    <row r="506" spans="1:158" s="434" customFormat="1" ht="60" customHeight="1">
      <c r="A506" s="659"/>
      <c r="B506" s="520"/>
      <c r="C506" s="520"/>
      <c r="D506" s="519"/>
      <c r="E506" s="520"/>
      <c r="F506" s="520"/>
      <c r="G506" s="520"/>
      <c r="H506" s="520"/>
      <c r="I506" s="520"/>
      <c r="J506" s="520"/>
      <c r="K506" s="520"/>
      <c r="L506" s="520"/>
      <c r="M506" s="520"/>
      <c r="N506" s="520"/>
      <c r="O506" s="520"/>
      <c r="P506" s="520"/>
      <c r="Q506" s="520"/>
      <c r="R506" s="520"/>
      <c r="S506" s="520"/>
      <c r="T506" s="520"/>
      <c r="U506" s="520"/>
      <c r="V506" s="520"/>
      <c r="W506" s="520"/>
      <c r="X506" s="520"/>
      <c r="Y506" s="520"/>
      <c r="Z506" s="520"/>
      <c r="AA506" s="520"/>
      <c r="AB506" s="520"/>
      <c r="AC506" s="520"/>
      <c r="AD506" s="432"/>
      <c r="AE506" s="431"/>
      <c r="AF506" s="433"/>
      <c r="AG506" s="557" t="str">
        <f t="shared" si="210"/>
        <v/>
      </c>
      <c r="AH506" s="558" t="str">
        <f t="shared" si="211"/>
        <v/>
      </c>
      <c r="AI506" s="558" t="str">
        <f t="shared" si="212"/>
        <v/>
      </c>
      <c r="AJ506" s="558" t="str">
        <f t="shared" si="213"/>
        <v/>
      </c>
      <c r="AK506" s="558" t="str">
        <f t="shared" si="214"/>
        <v/>
      </c>
      <c r="AL506" s="558" t="str">
        <f t="shared" si="215"/>
        <v/>
      </c>
      <c r="AM506" s="558" t="str">
        <f t="shared" si="216"/>
        <v/>
      </c>
      <c r="AN506" s="558" t="str">
        <f t="shared" si="217"/>
        <v/>
      </c>
      <c r="AO506" s="557" t="str">
        <f t="shared" si="218"/>
        <v/>
      </c>
      <c r="AP506" s="557" t="str">
        <f t="shared" si="219"/>
        <v/>
      </c>
      <c r="AQ506" s="445"/>
      <c r="AR506" s="559" t="str">
        <f t="shared" si="220"/>
        <v/>
      </c>
      <c r="AS506" s="560" t="str">
        <f t="shared" si="234"/>
        <v/>
      </c>
      <c r="AT506" s="561" t="str">
        <f t="shared" si="221"/>
        <v/>
      </c>
      <c r="AU506" s="561" t="str">
        <f t="shared" si="222"/>
        <v/>
      </c>
      <c r="AV506" s="444"/>
      <c r="AW506" s="558" t="str">
        <f t="shared" si="227"/>
        <v/>
      </c>
      <c r="AX506" s="557" t="str">
        <f t="shared" si="228"/>
        <v/>
      </c>
      <c r="AY506" s="557" t="str">
        <f t="shared" si="229"/>
        <v/>
      </c>
      <c r="AZ506" s="444"/>
      <c r="BA506" s="562" t="str">
        <f t="shared" ref="BA506:BA507" si="238">IF(K506="","",J506&amp;"-"&amp;K506)</f>
        <v/>
      </c>
      <c r="BB506" s="445"/>
      <c r="BC506" s="563" t="str">
        <f t="shared" si="237"/>
        <v/>
      </c>
      <c r="BD506" s="563" t="str">
        <f t="shared" si="237"/>
        <v/>
      </c>
      <c r="BE506" s="563" t="str">
        <f t="shared" si="237"/>
        <v/>
      </c>
      <c r="BF506" s="563" t="str">
        <f t="shared" si="237"/>
        <v/>
      </c>
      <c r="BG506" s="563" t="str">
        <f t="shared" si="237"/>
        <v/>
      </c>
      <c r="BH506" s="563" t="str">
        <f t="shared" si="237"/>
        <v/>
      </c>
      <c r="BI506" s="563" t="str">
        <f t="shared" si="237"/>
        <v/>
      </c>
      <c r="BJ506" s="563" t="str">
        <f t="shared" si="237"/>
        <v/>
      </c>
      <c r="BK506" s="563" t="str">
        <f t="shared" si="237"/>
        <v/>
      </c>
      <c r="BL506" s="563" t="str">
        <f t="shared" si="237"/>
        <v/>
      </c>
      <c r="BM506" s="563" t="str">
        <f t="shared" si="237"/>
        <v/>
      </c>
      <c r="BN506" s="563" t="str">
        <f t="shared" si="230"/>
        <v/>
      </c>
      <c r="BO506" s="563" t="str">
        <f t="shared" si="230"/>
        <v/>
      </c>
      <c r="BP506" s="563" t="str">
        <f t="shared" si="230"/>
        <v/>
      </c>
      <c r="BQ506" s="563" t="str">
        <f t="shared" si="223"/>
        <v/>
      </c>
      <c r="BR506" s="563" t="str">
        <f t="shared" si="223"/>
        <v/>
      </c>
      <c r="BS506" s="563" t="str">
        <f t="shared" si="223"/>
        <v/>
      </c>
      <c r="BT506" s="563" t="str">
        <f t="shared" si="223"/>
        <v/>
      </c>
      <c r="BU506" s="563" t="str">
        <f t="shared" si="224"/>
        <v/>
      </c>
      <c r="BV506" s="563" t="str">
        <f t="shared" si="224"/>
        <v/>
      </c>
      <c r="BW506" s="563" t="str">
        <f t="shared" si="224"/>
        <v/>
      </c>
      <c r="BX506" s="563" t="str">
        <f t="shared" si="224"/>
        <v/>
      </c>
      <c r="BY506" s="563" t="str">
        <f t="shared" si="225"/>
        <v/>
      </c>
      <c r="BZ506" s="563" t="str">
        <f t="shared" si="225"/>
        <v/>
      </c>
      <c r="CA506" s="563" t="str">
        <f t="shared" si="225"/>
        <v/>
      </c>
      <c r="CB506" s="563" t="str">
        <f t="shared" si="225"/>
        <v/>
      </c>
      <c r="CC506" s="563" t="str">
        <f t="shared" si="226"/>
        <v/>
      </c>
      <c r="CD506" s="563" t="str">
        <f t="shared" si="226"/>
        <v/>
      </c>
      <c r="CE506" s="563" t="str">
        <f t="shared" si="226"/>
        <v/>
      </c>
      <c r="CF506" s="563" t="str">
        <f t="shared" si="226"/>
        <v/>
      </c>
      <c r="CG506" s="563" t="str">
        <f t="shared" si="237"/>
        <v/>
      </c>
      <c r="CH506" s="445"/>
      <c r="CI506" s="563" t="str">
        <f t="shared" si="236"/>
        <v/>
      </c>
      <c r="CJ506" s="563" t="str">
        <f t="shared" si="231"/>
        <v/>
      </c>
      <c r="CK506" s="563" t="str">
        <f t="shared" si="231"/>
        <v/>
      </c>
      <c r="CL506" s="563" t="str">
        <f t="shared" si="231"/>
        <v xml:space="preserve">
</v>
      </c>
      <c r="CM506" s="563" t="str">
        <f t="shared" si="231"/>
        <v xml:space="preserve">
</v>
      </c>
      <c r="CN506" s="563" t="str">
        <f t="shared" si="231"/>
        <v xml:space="preserve">
</v>
      </c>
      <c r="CO506" s="445"/>
      <c r="CP506" s="445"/>
      <c r="CQ506" s="445"/>
      <c r="CR506" s="445"/>
      <c r="CS506" s="445"/>
      <c r="CT506" s="445"/>
      <c r="CU506" s="445"/>
      <c r="CV506" s="445"/>
      <c r="CW506" s="445"/>
      <c r="CX506" s="445"/>
      <c r="CY506" s="445"/>
      <c r="CZ506" s="445"/>
      <c r="DA506" s="445"/>
      <c r="DB506" s="445"/>
      <c r="DC506" s="445"/>
      <c r="DD506" s="445"/>
      <c r="DE506" s="445"/>
      <c r="DF506" s="445"/>
      <c r="DG506" s="445"/>
      <c r="DH506" s="445"/>
      <c r="DI506" s="445"/>
      <c r="DJ506" s="445"/>
      <c r="DK506" s="445"/>
      <c r="DL506" s="445"/>
      <c r="DM506" s="445"/>
      <c r="DN506" s="445"/>
      <c r="DO506" s="445"/>
      <c r="DP506" s="445"/>
      <c r="DQ506" s="445"/>
      <c r="DR506" s="445"/>
      <c r="DS506" s="445"/>
      <c r="DT506" s="445"/>
      <c r="DU506" s="445"/>
      <c r="DV506" s="445"/>
      <c r="DW506" s="445"/>
      <c r="DX506" s="445"/>
      <c r="DY506" s="445"/>
      <c r="DZ506" s="445"/>
      <c r="EA506" s="445"/>
      <c r="EB506" s="445"/>
      <c r="EC506" s="445"/>
      <c r="ED506" s="445"/>
      <c r="EE506" s="445"/>
      <c r="EF506" s="445"/>
      <c r="EG506" s="445"/>
      <c r="EH506" s="445"/>
      <c r="EI506" s="445"/>
      <c r="EJ506" s="445"/>
      <c r="EK506" s="445"/>
      <c r="EL506" s="445"/>
      <c r="EM506" s="445"/>
      <c r="EN506" s="445"/>
      <c r="EO506" s="445"/>
      <c r="EP506" s="445"/>
      <c r="EQ506" s="445"/>
      <c r="ER506" s="445"/>
      <c r="ES506" s="445"/>
      <c r="ET506" s="445"/>
      <c r="EU506" s="445"/>
      <c r="EV506" s="445"/>
      <c r="EW506" s="445"/>
      <c r="EX506" s="445"/>
      <c r="EY506" s="445"/>
      <c r="EZ506" s="445"/>
      <c r="FA506" s="445"/>
      <c r="FB506" s="445"/>
    </row>
    <row r="507" spans="1:158" s="463" customFormat="1" ht="68.400000000000006" customHeight="1">
      <c r="A507" s="659"/>
      <c r="B507" s="520"/>
      <c r="C507" s="520"/>
      <c r="D507" s="519"/>
      <c r="E507" s="520"/>
      <c r="F507" s="520"/>
      <c r="G507" s="520"/>
      <c r="H507" s="520"/>
      <c r="I507" s="520"/>
      <c r="J507" s="520"/>
      <c r="K507" s="520"/>
      <c r="L507" s="520"/>
      <c r="M507" s="520"/>
      <c r="N507" s="520"/>
      <c r="O507" s="520"/>
      <c r="P507" s="520"/>
      <c r="Q507" s="520"/>
      <c r="R507" s="520"/>
      <c r="S507" s="520"/>
      <c r="T507" s="520"/>
      <c r="U507" s="520"/>
      <c r="V507" s="520"/>
      <c r="W507" s="520"/>
      <c r="X507" s="520"/>
      <c r="Y507" s="520"/>
      <c r="Z507" s="520"/>
      <c r="AA507" s="520"/>
      <c r="AB507" s="520"/>
      <c r="AC507" s="520"/>
      <c r="AD507" s="432"/>
      <c r="AE507" s="431"/>
      <c r="AF507" s="433"/>
      <c r="AG507" s="557" t="str">
        <f t="shared" si="210"/>
        <v/>
      </c>
      <c r="AH507" s="558" t="str">
        <f t="shared" si="211"/>
        <v/>
      </c>
      <c r="AI507" s="558" t="str">
        <f t="shared" si="212"/>
        <v/>
      </c>
      <c r="AJ507" s="558" t="str">
        <f t="shared" si="213"/>
        <v/>
      </c>
      <c r="AK507" s="558" t="str">
        <f t="shared" si="214"/>
        <v/>
      </c>
      <c r="AL507" s="558" t="str">
        <f t="shared" si="215"/>
        <v/>
      </c>
      <c r="AM507" s="558" t="str">
        <f t="shared" si="216"/>
        <v/>
      </c>
      <c r="AN507" s="558" t="str">
        <f t="shared" si="217"/>
        <v/>
      </c>
      <c r="AO507" s="557" t="str">
        <f t="shared" si="218"/>
        <v/>
      </c>
      <c r="AP507" s="557" t="str">
        <f t="shared" si="219"/>
        <v/>
      </c>
      <c r="AQ507" s="445"/>
      <c r="AR507" s="559" t="str">
        <f t="shared" si="220"/>
        <v/>
      </c>
      <c r="AS507" s="560" t="str">
        <f t="shared" si="234"/>
        <v/>
      </c>
      <c r="AT507" s="561" t="str">
        <f t="shared" si="221"/>
        <v/>
      </c>
      <c r="AU507" s="561" t="str">
        <f t="shared" si="222"/>
        <v/>
      </c>
      <c r="AV507" s="444"/>
      <c r="AW507" s="558" t="str">
        <f t="shared" si="227"/>
        <v/>
      </c>
      <c r="AX507" s="557" t="str">
        <f t="shared" si="228"/>
        <v/>
      </c>
      <c r="AY507" s="557" t="str">
        <f t="shared" si="229"/>
        <v/>
      </c>
      <c r="AZ507" s="444"/>
      <c r="BA507" s="562" t="str">
        <f t="shared" si="238"/>
        <v/>
      </c>
      <c r="BB507" s="445"/>
      <c r="BC507" s="563" t="str">
        <f t="shared" si="237"/>
        <v/>
      </c>
      <c r="BD507" s="563" t="str">
        <f t="shared" si="237"/>
        <v/>
      </c>
      <c r="BE507" s="563" t="str">
        <f t="shared" si="237"/>
        <v/>
      </c>
      <c r="BF507" s="563" t="str">
        <f t="shared" si="237"/>
        <v/>
      </c>
      <c r="BG507" s="563" t="str">
        <f t="shared" si="237"/>
        <v/>
      </c>
      <c r="BH507" s="563" t="str">
        <f t="shared" si="237"/>
        <v/>
      </c>
      <c r="BI507" s="563" t="str">
        <f t="shared" si="237"/>
        <v/>
      </c>
      <c r="BJ507" s="563" t="str">
        <f t="shared" si="237"/>
        <v/>
      </c>
      <c r="BK507" s="563" t="str">
        <f t="shared" si="237"/>
        <v/>
      </c>
      <c r="BL507" s="563" t="str">
        <f t="shared" si="237"/>
        <v/>
      </c>
      <c r="BM507" s="563" t="str">
        <f t="shared" si="237"/>
        <v/>
      </c>
      <c r="BN507" s="563" t="str">
        <f t="shared" si="230"/>
        <v/>
      </c>
      <c r="BO507" s="563" t="str">
        <f t="shared" si="230"/>
        <v/>
      </c>
      <c r="BP507" s="563" t="str">
        <f t="shared" si="230"/>
        <v/>
      </c>
      <c r="BQ507" s="563" t="str">
        <f t="shared" si="223"/>
        <v/>
      </c>
      <c r="BR507" s="563" t="str">
        <f t="shared" si="223"/>
        <v/>
      </c>
      <c r="BS507" s="563" t="str">
        <f t="shared" si="223"/>
        <v/>
      </c>
      <c r="BT507" s="563" t="str">
        <f t="shared" si="223"/>
        <v/>
      </c>
      <c r="BU507" s="563" t="str">
        <f t="shared" si="224"/>
        <v/>
      </c>
      <c r="BV507" s="563" t="str">
        <f t="shared" si="224"/>
        <v/>
      </c>
      <c r="BW507" s="563" t="str">
        <f t="shared" si="224"/>
        <v/>
      </c>
      <c r="BX507" s="563" t="str">
        <f t="shared" si="224"/>
        <v/>
      </c>
      <c r="BY507" s="563" t="str">
        <f t="shared" si="225"/>
        <v/>
      </c>
      <c r="BZ507" s="563" t="str">
        <f t="shared" si="225"/>
        <v/>
      </c>
      <c r="CA507" s="563" t="str">
        <f t="shared" si="225"/>
        <v/>
      </c>
      <c r="CB507" s="563" t="str">
        <f t="shared" si="225"/>
        <v/>
      </c>
      <c r="CC507" s="563" t="str">
        <f t="shared" si="226"/>
        <v/>
      </c>
      <c r="CD507" s="563" t="str">
        <f t="shared" si="226"/>
        <v/>
      </c>
      <c r="CE507" s="563" t="str">
        <f t="shared" si="226"/>
        <v/>
      </c>
      <c r="CF507" s="563" t="str">
        <f t="shared" si="226"/>
        <v/>
      </c>
      <c r="CG507" s="563" t="str">
        <f t="shared" si="237"/>
        <v/>
      </c>
      <c r="CH507" s="445"/>
      <c r="CI507" s="563" t="str">
        <f t="shared" si="236"/>
        <v/>
      </c>
      <c r="CJ507" s="563" t="str">
        <f t="shared" si="231"/>
        <v/>
      </c>
      <c r="CK507" s="563" t="str">
        <f t="shared" si="231"/>
        <v/>
      </c>
      <c r="CL507" s="563" t="str">
        <f t="shared" si="231"/>
        <v xml:space="preserve">
</v>
      </c>
      <c r="CM507" s="563" t="str">
        <f t="shared" si="231"/>
        <v xml:space="preserve">
</v>
      </c>
      <c r="CN507" s="563" t="str">
        <f t="shared" si="231"/>
        <v xml:space="preserve">
</v>
      </c>
      <c r="CO507" s="444"/>
      <c r="CP507" s="444"/>
      <c r="CQ507" s="444"/>
      <c r="CR507" s="444"/>
      <c r="CS507" s="444"/>
      <c r="CT507" s="444"/>
      <c r="CU507" s="444"/>
      <c r="CV507" s="444"/>
      <c r="CW507" s="444"/>
      <c r="CX507" s="444"/>
      <c r="CY507" s="444"/>
      <c r="CZ507" s="444"/>
      <c r="DA507" s="444"/>
      <c r="DB507" s="444"/>
      <c r="DC507" s="444"/>
      <c r="DD507" s="444"/>
      <c r="DE507" s="444"/>
      <c r="DF507" s="444"/>
      <c r="DG507" s="444"/>
      <c r="DH507" s="444"/>
      <c r="DI507" s="444"/>
      <c r="DJ507" s="444"/>
      <c r="DK507" s="444"/>
      <c r="DL507" s="444"/>
      <c r="DM507" s="444"/>
      <c r="DN507" s="444"/>
      <c r="DO507" s="444"/>
      <c r="DP507" s="444"/>
      <c r="DQ507" s="444"/>
      <c r="DR507" s="444"/>
      <c r="DS507" s="444"/>
      <c r="DT507" s="444"/>
      <c r="DU507" s="444"/>
      <c r="DV507" s="444"/>
      <c r="DW507" s="444"/>
      <c r="DX507" s="444"/>
      <c r="DY507" s="444"/>
      <c r="DZ507" s="444"/>
      <c r="EA507" s="444"/>
      <c r="EB507" s="444"/>
      <c r="EC507" s="444"/>
      <c r="ED507" s="444"/>
      <c r="EE507" s="444"/>
      <c r="EF507" s="444"/>
      <c r="EG507" s="444"/>
      <c r="EH507" s="444"/>
      <c r="EI507" s="444"/>
      <c r="EJ507" s="444"/>
      <c r="EK507" s="444"/>
      <c r="EL507" s="444"/>
      <c r="EM507" s="444"/>
      <c r="EN507" s="444"/>
      <c r="EO507" s="444"/>
      <c r="EP507" s="444"/>
      <c r="EQ507" s="444"/>
      <c r="ER507" s="444"/>
      <c r="ES507" s="444"/>
      <c r="ET507" s="444"/>
      <c r="EU507" s="444"/>
      <c r="EV507" s="444"/>
      <c r="EW507" s="444"/>
      <c r="EX507" s="444"/>
      <c r="EY507" s="444"/>
      <c r="EZ507" s="444"/>
      <c r="FA507" s="444"/>
      <c r="FB507" s="444"/>
    </row>
    <row r="508" spans="1:158" s="463" customFormat="1" ht="55.2" customHeight="1">
      <c r="A508" s="637"/>
      <c r="B508" s="532"/>
      <c r="C508" s="533"/>
      <c r="D508" s="534"/>
      <c r="E508" s="535"/>
      <c r="F508" s="535"/>
      <c r="G508" s="536"/>
      <c r="H508" s="537"/>
      <c r="I508" s="538"/>
      <c r="J508" s="538"/>
      <c r="K508" s="538"/>
      <c r="L508" s="538"/>
      <c r="M508" s="533"/>
      <c r="N508" s="539"/>
      <c r="O508" s="533"/>
      <c r="P508" s="540"/>
      <c r="Q508" s="541"/>
      <c r="R508" s="516"/>
      <c r="S508" s="517"/>
      <c r="T508" s="517"/>
      <c r="U508" s="517"/>
      <c r="V508" s="517"/>
      <c r="W508" s="517"/>
      <c r="X508" s="517"/>
      <c r="Y508" s="517"/>
      <c r="Z508" s="517"/>
      <c r="AA508" s="517"/>
      <c r="AB508" s="518"/>
      <c r="AC508" s="542"/>
      <c r="AD508" s="606"/>
      <c r="AE508" s="607"/>
      <c r="AF508" s="433"/>
      <c r="AG508" s="443"/>
      <c r="AH508" s="443"/>
      <c r="AI508" s="567"/>
      <c r="AJ508" s="567"/>
      <c r="AK508" s="567"/>
      <c r="AL508" s="567"/>
      <c r="AM508" s="567"/>
      <c r="AN508" s="567"/>
      <c r="AO508" s="567"/>
      <c r="AP508" s="567"/>
      <c r="AQ508" s="445"/>
      <c r="AR508" s="567"/>
      <c r="AS508" s="567"/>
      <c r="AT508" s="567"/>
      <c r="AU508" s="567"/>
      <c r="AV508" s="444"/>
      <c r="AW508" s="444"/>
      <c r="AX508" s="444"/>
      <c r="AY508" s="444"/>
      <c r="AZ508" s="444"/>
      <c r="BA508" s="444"/>
      <c r="BB508" s="445"/>
      <c r="BC508" s="548"/>
      <c r="BD508" s="567"/>
      <c r="BE508" s="444"/>
      <c r="BF508" s="444"/>
      <c r="BG508" s="444"/>
      <c r="BH508" s="568"/>
      <c r="BI508" s="568"/>
      <c r="BJ508" s="568"/>
      <c r="BK508" s="444"/>
      <c r="BL508" s="444"/>
      <c r="BM508" s="444"/>
      <c r="BN508" s="444"/>
      <c r="BO508" s="444"/>
      <c r="BP508" s="444"/>
      <c r="BQ508" s="444"/>
      <c r="BR508" s="444"/>
      <c r="BS508" s="444"/>
      <c r="BT508" s="444"/>
      <c r="BU508" s="444"/>
      <c r="BV508" s="444"/>
      <c r="BW508" s="444"/>
      <c r="BX508" s="444"/>
      <c r="BY508" s="444"/>
      <c r="BZ508" s="444"/>
      <c r="CA508" s="444"/>
      <c r="CB508" s="444"/>
      <c r="CC508" s="444"/>
      <c r="CD508" s="444"/>
      <c r="CE508" s="444"/>
      <c r="CF508" s="444"/>
      <c r="CG508" s="444"/>
      <c r="CH508" s="444"/>
      <c r="CI508" s="444"/>
      <c r="CJ508" s="444"/>
      <c r="CK508" s="444"/>
      <c r="CL508" s="444"/>
      <c r="CM508" s="444"/>
      <c r="CN508" s="444"/>
      <c r="CO508" s="444"/>
      <c r="CP508" s="444"/>
      <c r="CQ508" s="444"/>
      <c r="CR508" s="444"/>
      <c r="CS508" s="444"/>
      <c r="CT508" s="444"/>
      <c r="CU508" s="444"/>
      <c r="CV508" s="444"/>
      <c r="CW508" s="444"/>
      <c r="CX508" s="444"/>
      <c r="CY508" s="444"/>
      <c r="CZ508" s="444"/>
      <c r="DA508" s="444"/>
      <c r="DB508" s="444"/>
      <c r="DC508" s="444"/>
      <c r="DD508" s="444"/>
      <c r="DE508" s="444"/>
      <c r="DF508" s="444"/>
      <c r="DG508" s="444"/>
      <c r="DH508" s="444"/>
      <c r="DI508" s="444"/>
      <c r="DJ508" s="444"/>
      <c r="DK508" s="444"/>
      <c r="DL508" s="444"/>
      <c r="DM508" s="444"/>
      <c r="DN508" s="444"/>
      <c r="DO508" s="444"/>
      <c r="DP508" s="444"/>
      <c r="DQ508" s="444"/>
      <c r="DR508" s="444"/>
      <c r="DS508" s="444"/>
      <c r="DT508" s="444"/>
      <c r="DU508" s="444"/>
      <c r="DV508" s="444"/>
      <c r="DW508" s="444"/>
      <c r="DX508" s="444"/>
      <c r="DY508" s="444"/>
      <c r="DZ508" s="444"/>
      <c r="EA508" s="444"/>
      <c r="EB508" s="444"/>
      <c r="EC508" s="444"/>
      <c r="ED508" s="444"/>
      <c r="EE508" s="444"/>
      <c r="EF508" s="444"/>
      <c r="EG508" s="444"/>
      <c r="EH508" s="444"/>
      <c r="EI508" s="444"/>
      <c r="EJ508" s="444"/>
      <c r="EK508" s="444"/>
      <c r="EL508" s="444"/>
      <c r="EM508" s="444"/>
      <c r="EN508" s="444"/>
      <c r="EO508" s="444"/>
      <c r="EP508" s="444"/>
      <c r="EQ508" s="444"/>
      <c r="ER508" s="444"/>
      <c r="ES508" s="444"/>
      <c r="ET508" s="444"/>
      <c r="EU508" s="444"/>
      <c r="EV508" s="444"/>
      <c r="EW508" s="444"/>
      <c r="EX508" s="444"/>
      <c r="EY508" s="444"/>
      <c r="EZ508" s="444"/>
      <c r="FA508" s="444"/>
      <c r="FB508" s="444"/>
    </row>
    <row r="509" spans="1:158" s="444" customFormat="1" ht="30" customHeight="1">
      <c r="A509" s="490"/>
      <c r="B509" s="744"/>
      <c r="C509" s="744"/>
      <c r="D509" s="524"/>
      <c r="E509" s="491"/>
      <c r="F509" s="744"/>
      <c r="G509" s="744"/>
      <c r="H509" s="744"/>
      <c r="I509" s="492"/>
      <c r="J509" s="492"/>
      <c r="K509" s="493"/>
      <c r="L509" s="493"/>
      <c r="M509" s="494"/>
      <c r="N509" s="495"/>
      <c r="O509" s="494"/>
      <c r="P509" s="496"/>
      <c r="Q509" s="496"/>
      <c r="R509" s="513"/>
      <c r="S509" s="514"/>
      <c r="T509" s="514"/>
      <c r="U509" s="514"/>
      <c r="V509" s="514"/>
      <c r="W509" s="514"/>
      <c r="X509" s="514"/>
      <c r="Y509" s="514"/>
      <c r="Z509" s="515"/>
      <c r="AA509" s="515"/>
      <c r="AB509" s="513"/>
      <c r="AC509" s="497"/>
      <c r="AD509" s="124"/>
      <c r="AE509" s="175"/>
      <c r="AF509" s="433"/>
      <c r="AG509" s="443"/>
      <c r="AH509" s="443"/>
      <c r="AI509" s="567"/>
      <c r="AJ509" s="567"/>
      <c r="AK509" s="567"/>
      <c r="AL509" s="567"/>
      <c r="AM509" s="567"/>
      <c r="AN509" s="567"/>
      <c r="AO509" s="567"/>
      <c r="AP509" s="567"/>
      <c r="AQ509" s="445"/>
      <c r="AR509" s="567"/>
      <c r="AS509" s="567"/>
      <c r="AT509" s="567"/>
      <c r="AU509" s="567"/>
      <c r="BB509" s="445"/>
      <c r="BC509" s="548"/>
      <c r="BD509" s="567"/>
      <c r="BH509" s="568"/>
      <c r="BI509" s="568"/>
      <c r="BJ509" s="568"/>
    </row>
    <row r="510" spans="1:158" s="444" customFormat="1" ht="37.950000000000003" customHeight="1">
      <c r="A510" s="490"/>
      <c r="B510" s="498"/>
      <c r="C510" s="498"/>
      <c r="D510" s="524"/>
      <c r="E510" s="498"/>
      <c r="F510" s="498"/>
      <c r="G510" s="499"/>
      <c r="H510" s="500"/>
      <c r="I510" s="492"/>
      <c r="J510" s="492"/>
      <c r="K510" s="501"/>
      <c r="L510" s="501"/>
      <c r="M510" s="501"/>
      <c r="N510" s="501"/>
      <c r="O510" s="502"/>
      <c r="P510" s="503"/>
      <c r="Q510" s="503"/>
      <c r="R510" s="503"/>
      <c r="S510" s="504"/>
      <c r="T510" s="504"/>
      <c r="U510" s="504"/>
      <c r="V510" s="504"/>
      <c r="W510" s="504"/>
      <c r="X510" s="504"/>
      <c r="Y510" s="504"/>
      <c r="Z510" s="504"/>
      <c r="AA510" s="504"/>
      <c r="AB510" s="504"/>
      <c r="AC510" s="501"/>
      <c r="AD510" s="124"/>
      <c r="AF510" s="433"/>
      <c r="AG510" s="569">
        <f>$AG$518+$AG$535</f>
        <v>0</v>
      </c>
      <c r="AH510" s="570" t="s">
        <v>27</v>
      </c>
      <c r="AI510" s="570" t="s">
        <v>28</v>
      </c>
      <c r="AJ510" s="570" t="s">
        <v>29</v>
      </c>
      <c r="AK510" s="570" t="s">
        <v>30</v>
      </c>
      <c r="AL510" s="570" t="s">
        <v>31</v>
      </c>
      <c r="AM510" s="570" t="s">
        <v>32</v>
      </c>
      <c r="AN510" s="570" t="s">
        <v>33</v>
      </c>
      <c r="AO510" s="570" t="s">
        <v>34</v>
      </c>
      <c r="AP510" s="570" t="s">
        <v>35</v>
      </c>
      <c r="AQ510" s="445"/>
      <c r="AR510" s="571"/>
      <c r="AS510" s="572" t="s">
        <v>14</v>
      </c>
      <c r="AT510" s="573" t="s">
        <v>297</v>
      </c>
      <c r="AU510" s="573" t="s">
        <v>296</v>
      </c>
      <c r="BB510" s="445"/>
      <c r="BC510" s="763" t="e">
        <f>#REF!&amp;CHAR(10)&amp;#REF!&amp;CHAR(10)&amp;#REF!&amp;CHAR(10)&amp;#REF!&amp;CHAR(10)&amp;BC12&amp;CHAR(10)&amp;BC13&amp;CHAR(10)&amp;BC14&amp;CHAR(10)&amp;BC15&amp;CHAR(10)&amp;BC16&amp;CHAR(10)&amp;BC17&amp;CHAR(10)&amp;BC18&amp;CHAR(10)&amp;BC19&amp;CHAR(10)&amp;BC20&amp;CHAR(10)&amp;BC21&amp;CHAR(10)&amp;BC22&amp;CHAR(10)&amp;BC23&amp;CHAR(10)&amp;BC24&amp;CHAR(10)&amp;BC25&amp;CHAR(10)&amp;BC26&amp;CHAR(10)&amp;BC27&amp;CHAR(10)&amp;BC28&amp;CHAR(10)&amp;BC29&amp;CHAR(10)&amp;BC30&amp;CHAR(10)&amp;BC31&amp;CHAR(10)&amp;BC32&amp;CHAR(10)&amp;BC33&amp;CHAR(10)&amp;BC34&amp;CHAR(10)&amp;BC35&amp;CHAR(10)&amp;BC36&amp;CHAR(10)&amp;BC37&amp;CHAR(10)&amp;BC38&amp;CHAR(10)&amp;BC39&amp;CHAR(10)&amp;BC40&amp;CHAR(10)&amp;BC41&amp;CHAR(10)&amp;BC42&amp;CHAR(10)&amp;BC43&amp;CHAR(10)&amp;BC44&amp;CHAR(10)&amp;BC45&amp;CHAR(10)&amp;BC46&amp;CHAR(10)&amp;BC47&amp;CHAR(10)&amp;BC48&amp;CHAR(10)&amp;BC49&amp;CHAR(10)&amp;BC50&amp;CHAR(10)&amp;BC51&amp;CHAR(10)&amp;BC52&amp;CHAR(10)&amp;BC53&amp;CHAR(10)&amp;BC54&amp;CHAR(10)&amp;BC55&amp;CHAR(10)&amp;BC56&amp;CHAR(10)&amp;BC57&amp;CHAR(10)&amp;BC58&amp;CHAR(10)&amp;BC59&amp;CHAR(10)&amp;BC60&amp;CHAR(10)&amp;BC61&amp;CHAR(10)&amp;BC62&amp;CHAR(10)&amp;BC63&amp;CHAR(10)&amp;BC64&amp;CHAR(10)&amp;BC65&amp;CHAR(10)&amp;BC66&amp;CHAR(10)&amp;BC67&amp;CHAR(10)&amp;BC68&amp;CHAR(10)&amp;BC69&amp;CHAR(10)&amp;BC70&amp;CHAR(10)&amp;BC71&amp;CHAR(10)&amp;BC72&amp;CHAR(10)&amp;BC73&amp;CHAR(10)&amp;BC74&amp;CHAR(10)&amp;BC75&amp;CHAR(10)&amp;BC76&amp;CHAR(10)&amp;BC77&amp;CHAR(10)&amp;BC78&amp;CHAR(10)&amp;BC79&amp;CHAR(10)&amp;BC80&amp;CHAR(10)&amp;BC81&amp;CHAR(10)&amp;BC82&amp;CHAR(10)&amp;BC83&amp;CHAR(10)&amp;BC84&amp;CHAR(10)&amp;BC85&amp;CHAR(10)&amp;BC86&amp;CHAR(10)&amp;BC87&amp;CHAR(10)&amp;BC88&amp;CHAR(10)&amp;BC89&amp;CHAR(10)&amp;BC90&amp;CHAR(10)&amp;BC91&amp;CHAR(10)&amp;BC92&amp;CHAR(10)&amp;BC93&amp;CHAR(10)&amp;BC94&amp;CHAR(10)&amp;BC95&amp;CHAR(10)&amp;BC96&amp;CHAR(10)&amp;BC97&amp;CHAR(10)&amp;BC98&amp;CHAR(10)&amp;BC99&amp;CHAR(10)&amp;BC100&amp;CHAR(10)&amp;BC101&amp;CHAR(10)&amp;BC102&amp;CHAR(10)&amp;BC103&amp;CHAR(10)&amp;BC104&amp;CHAR(10)&amp;BC105&amp;CHAR(10)&amp;BC106&amp;CHAR(10)&amp;BC107&amp;CHAR(10)&amp;BC108&amp;CHAR(10)&amp;BC109&amp;CHAR(10)&amp;BC110&amp;CHAR(10)&amp;BC111&amp;CHAR(10)&amp;BC112&amp;CHAR(10)&amp;BC113&amp;CHAR(10)&amp;BC114&amp;CHAR(10)&amp;BC115&amp;CHAR(10)&amp;BC116&amp;CHAR(10)&amp;BC117&amp;CHAR(10)&amp;BC118&amp;CHAR(10)&amp;BC119&amp;CHAR(10)&amp;BC120&amp;CHAR(10)&amp;BC121&amp;CHAR(10)&amp;BC122&amp;CHAR(10)&amp;BC123&amp;CHAR(10)&amp;BC124&amp;CHAR(10)&amp;BC125&amp;CHAR(10)&amp;BC126&amp;CHAR(10)&amp;BC127&amp;CHAR(10)&amp;BC128&amp;CHAR(10)&amp;BC129&amp;CHAR(10)&amp;BC130&amp;CHAR(10)&amp;BC131&amp;CHAR(10)&amp;BC132&amp;CHAR(10)&amp;BC133&amp;CHAR(10)&amp;BC134&amp;CHAR(10)&amp;BC135&amp;CHAR(10)&amp;BC136&amp;CHAR(10)&amp;BC137&amp;CHAR(10)&amp;BC138&amp;CHAR(10)&amp;BC139&amp;CHAR(10)&amp;BC140&amp;CHAR(10)&amp;BC141&amp;CHAR(10)&amp;BC142&amp;CHAR(10)&amp;BC143&amp;CHAR(10)&amp;BC144&amp;CHAR(10)&amp;BC145&amp;CHAR(10)&amp;BC146&amp;CHAR(10)&amp;BC147&amp;CHAR(10)&amp;BC148&amp;CHAR(10)&amp;BC149&amp;CHAR(10)&amp;BC150&amp;CHAR(10)&amp;BC151&amp;CHAR(10)&amp;BC152&amp;CHAR(10)&amp;BC153&amp;CHAR(10)&amp;BC154&amp;CHAR(10)&amp;BC155&amp;CHAR(10)&amp;BC156&amp;CHAR(10)&amp;BC157&amp;CHAR(10)&amp;BC158&amp;CHAR(10)&amp;BC159&amp;CHAR(10)&amp;BC160&amp;CHAR(10)&amp;BC161&amp;CHAR(10)&amp;BC162&amp;CHAR(10)&amp;BC163&amp;CHAR(10)&amp;BC164&amp;CHAR(10)&amp;BC165&amp;CHAR(10)&amp;BC166&amp;CHAR(10)&amp;BC167&amp;CHAR(10)&amp;BC168&amp;CHAR(10)&amp;BC169&amp;CHAR(10)&amp;BC170&amp;CHAR(10)&amp;BC171&amp;CHAR(10)&amp;BC172&amp;CHAR(10)&amp;BC173&amp;CHAR(10)&amp;BC174&amp;CHAR(10)&amp;BC175&amp;CHAR(10)&amp;BC176&amp;CHAR(10)&amp;BC177&amp;CHAR(10)&amp;BC178&amp;CHAR(10)&amp;BC179&amp;CHAR(10)&amp;BC180&amp;CHAR(10)&amp;BC181&amp;CHAR(10)&amp;BC182&amp;CHAR(10)&amp;BC183&amp;CHAR(10)&amp;BC184&amp;CHAR(10)&amp;BC185&amp;CHAR(10)&amp;BC186&amp;CHAR(10)&amp;BC187&amp;CHAR(10)&amp;BC188&amp;CHAR(10)&amp;BC189&amp;CHAR(10)&amp;BC190&amp;CHAR(10)&amp;BC191&amp;CHAR(10)&amp;BC192&amp;CHAR(10)&amp;BC193&amp;CHAR(10)&amp;BC194&amp;CHAR(10)&amp;BC195&amp;CHAR(10)&amp;BC196</f>
        <v>#REF!</v>
      </c>
      <c r="BD510" s="763" t="e">
        <f>#REF!&amp;CHAR(10)&amp;#REF!&amp;CHAR(10)&amp;#REF!&amp;CHAR(10)&amp;#REF!&amp;CHAR(10)&amp;BD12&amp;CHAR(10)&amp;BD13&amp;CHAR(10)&amp;BD14&amp;CHAR(10)&amp;BD15&amp;CHAR(10)&amp;BD16&amp;CHAR(10)&amp;BD17&amp;CHAR(10)&amp;BD18&amp;CHAR(10)&amp;BD19&amp;CHAR(10)&amp;BD20&amp;CHAR(10)&amp;BD21&amp;CHAR(10)&amp;BD22&amp;CHAR(10)&amp;BD23&amp;CHAR(10)&amp;BD24&amp;CHAR(10)&amp;BD25&amp;CHAR(10)&amp;BD26&amp;CHAR(10)&amp;BD27&amp;CHAR(10)&amp;BD28&amp;CHAR(10)&amp;BD29&amp;CHAR(10)&amp;BD30&amp;CHAR(10)&amp;BD31&amp;CHAR(10)&amp;BD32&amp;CHAR(10)&amp;BD33&amp;CHAR(10)&amp;BD34&amp;CHAR(10)&amp;BD35&amp;CHAR(10)&amp;BD36&amp;CHAR(10)&amp;BD37&amp;CHAR(10)&amp;BD38&amp;CHAR(10)&amp;BD39&amp;CHAR(10)&amp;BD40&amp;CHAR(10)&amp;BD41&amp;CHAR(10)&amp;BD42&amp;CHAR(10)&amp;BD43&amp;CHAR(10)&amp;BD44&amp;CHAR(10)&amp;BD45&amp;CHAR(10)&amp;BD46&amp;CHAR(10)&amp;BD47&amp;CHAR(10)&amp;BD48&amp;CHAR(10)&amp;BD49&amp;CHAR(10)&amp;BD50&amp;CHAR(10)&amp;BD51&amp;CHAR(10)&amp;BD52&amp;CHAR(10)&amp;BD53&amp;CHAR(10)&amp;BD54&amp;CHAR(10)&amp;BD55&amp;CHAR(10)&amp;BD56&amp;CHAR(10)&amp;BD57&amp;CHAR(10)&amp;BD58&amp;CHAR(10)&amp;BD59&amp;CHAR(10)&amp;BD60&amp;CHAR(10)&amp;BD61&amp;CHAR(10)&amp;BD62&amp;CHAR(10)&amp;BD63&amp;CHAR(10)&amp;BD64&amp;CHAR(10)&amp;BD65&amp;CHAR(10)&amp;BD66&amp;CHAR(10)&amp;BD67&amp;CHAR(10)&amp;BD68&amp;CHAR(10)&amp;BD69&amp;CHAR(10)&amp;BD70&amp;CHAR(10)&amp;BD71&amp;CHAR(10)&amp;BD72&amp;CHAR(10)&amp;BD73&amp;CHAR(10)&amp;BD74&amp;CHAR(10)&amp;BD75&amp;CHAR(10)&amp;BD76&amp;CHAR(10)&amp;BD77&amp;CHAR(10)&amp;BD78&amp;CHAR(10)&amp;BD79&amp;CHAR(10)&amp;BD80&amp;CHAR(10)&amp;BD81&amp;CHAR(10)&amp;BD82&amp;CHAR(10)&amp;BD83&amp;CHAR(10)&amp;BD84&amp;CHAR(10)&amp;BD85&amp;CHAR(10)&amp;BD86&amp;CHAR(10)&amp;BD87&amp;CHAR(10)&amp;BD88&amp;CHAR(10)&amp;BD89&amp;CHAR(10)&amp;BD90&amp;CHAR(10)&amp;BD91&amp;CHAR(10)&amp;BD92&amp;CHAR(10)&amp;BD93&amp;CHAR(10)&amp;BD94&amp;CHAR(10)&amp;BD95&amp;CHAR(10)&amp;BD96&amp;CHAR(10)&amp;BD97&amp;CHAR(10)&amp;BD98&amp;CHAR(10)&amp;BD99&amp;CHAR(10)&amp;BD100&amp;CHAR(10)&amp;BD101&amp;CHAR(10)&amp;BD102&amp;CHAR(10)&amp;BD103&amp;CHAR(10)&amp;BD104&amp;CHAR(10)&amp;BD105&amp;CHAR(10)&amp;BD106&amp;CHAR(10)&amp;BD107&amp;CHAR(10)&amp;BD108&amp;CHAR(10)&amp;BD109&amp;CHAR(10)&amp;BD110&amp;CHAR(10)&amp;BD111&amp;CHAR(10)&amp;BD112&amp;CHAR(10)&amp;BD113&amp;CHAR(10)&amp;BD114&amp;CHAR(10)&amp;BD115&amp;CHAR(10)&amp;BD116&amp;CHAR(10)&amp;BD117&amp;CHAR(10)&amp;BD118&amp;CHAR(10)&amp;BD119&amp;CHAR(10)&amp;BD120&amp;CHAR(10)&amp;BD121&amp;CHAR(10)&amp;BD122&amp;CHAR(10)&amp;BD123&amp;CHAR(10)&amp;BD124&amp;CHAR(10)&amp;BD125&amp;CHAR(10)&amp;BD126&amp;CHAR(10)&amp;BD127&amp;CHAR(10)&amp;BD128&amp;CHAR(10)&amp;BD129&amp;CHAR(10)&amp;BD130&amp;CHAR(10)&amp;BD131&amp;CHAR(10)&amp;BD132&amp;CHAR(10)&amp;BD133&amp;CHAR(10)&amp;BD134&amp;CHAR(10)&amp;BD135&amp;CHAR(10)&amp;BD136&amp;CHAR(10)&amp;BD137&amp;CHAR(10)&amp;BD138&amp;CHAR(10)&amp;BD139&amp;CHAR(10)&amp;BD140&amp;CHAR(10)&amp;BD141&amp;CHAR(10)&amp;BD142&amp;CHAR(10)&amp;BD143&amp;CHAR(10)&amp;BD144&amp;CHAR(10)&amp;BD145&amp;CHAR(10)&amp;BD146&amp;CHAR(10)&amp;BD147&amp;CHAR(10)&amp;BD148&amp;CHAR(10)&amp;BD149&amp;CHAR(10)&amp;BD150&amp;CHAR(10)&amp;BD151&amp;CHAR(10)&amp;BD152&amp;CHAR(10)&amp;BD153&amp;CHAR(10)&amp;BD154&amp;CHAR(10)&amp;BD155&amp;CHAR(10)&amp;BD156&amp;CHAR(10)&amp;BD157&amp;CHAR(10)&amp;BD158&amp;CHAR(10)&amp;BD159&amp;CHAR(10)&amp;BD160&amp;CHAR(10)&amp;BD161&amp;CHAR(10)&amp;BD162&amp;CHAR(10)&amp;BD163&amp;CHAR(10)&amp;BD164&amp;CHAR(10)&amp;BD165&amp;CHAR(10)&amp;BD166&amp;CHAR(10)&amp;BD167&amp;CHAR(10)&amp;BD168&amp;CHAR(10)&amp;BD169&amp;CHAR(10)&amp;BD170&amp;CHAR(10)&amp;BD171&amp;CHAR(10)&amp;BD172&amp;CHAR(10)&amp;BD173&amp;CHAR(10)&amp;BD174&amp;CHAR(10)&amp;BD175&amp;CHAR(10)&amp;BD176&amp;CHAR(10)&amp;BD177&amp;CHAR(10)&amp;BD178&amp;CHAR(10)&amp;BD179&amp;CHAR(10)&amp;BD180&amp;CHAR(10)&amp;BD181&amp;CHAR(10)&amp;BD182&amp;CHAR(10)&amp;BD183&amp;CHAR(10)&amp;BD184&amp;CHAR(10)&amp;BD185&amp;CHAR(10)&amp;BD186&amp;CHAR(10)&amp;BD187&amp;CHAR(10)&amp;BD188&amp;CHAR(10)&amp;BD189&amp;CHAR(10)&amp;BD190&amp;CHAR(10)&amp;BD191&amp;CHAR(10)&amp;BD192&amp;CHAR(10)&amp;BD193&amp;CHAR(10)&amp;BD194&amp;CHAR(10)&amp;BD195&amp;CHAR(10)&amp;BD196</f>
        <v>#REF!</v>
      </c>
      <c r="BE510" s="763" t="e">
        <f>#REF!&amp;CHAR(10)&amp;#REF!&amp;CHAR(10)&amp;#REF!&amp;CHAR(10)&amp;#REF!&amp;CHAR(10)&amp;BE12&amp;CHAR(10)&amp;BE13&amp;CHAR(10)&amp;BE14&amp;CHAR(10)&amp;BE15&amp;CHAR(10)&amp;BE16&amp;CHAR(10)&amp;BE17&amp;CHAR(10)&amp;BE18&amp;CHAR(10)&amp;BE19&amp;CHAR(10)&amp;BE20&amp;CHAR(10)&amp;BE21&amp;CHAR(10)&amp;BE22&amp;CHAR(10)&amp;BE23&amp;CHAR(10)&amp;BE24&amp;CHAR(10)&amp;BE25&amp;CHAR(10)&amp;BE26&amp;CHAR(10)&amp;BE27&amp;CHAR(10)&amp;BE28&amp;CHAR(10)&amp;BE29&amp;CHAR(10)&amp;BE30&amp;CHAR(10)&amp;BE31&amp;CHAR(10)&amp;BE32&amp;CHAR(10)&amp;BE33&amp;CHAR(10)&amp;BE34&amp;CHAR(10)&amp;BE35&amp;CHAR(10)&amp;BE36&amp;CHAR(10)&amp;BE37&amp;CHAR(10)&amp;BE38&amp;CHAR(10)&amp;BE39&amp;CHAR(10)&amp;BE40&amp;CHAR(10)&amp;BE41&amp;CHAR(10)&amp;BE42&amp;CHAR(10)&amp;BE43&amp;CHAR(10)&amp;BE44&amp;CHAR(10)&amp;BE45&amp;CHAR(10)&amp;BE46&amp;CHAR(10)&amp;BE47&amp;CHAR(10)&amp;BE48&amp;CHAR(10)&amp;BE49&amp;CHAR(10)&amp;BE50&amp;CHAR(10)&amp;BE51&amp;CHAR(10)&amp;BE52&amp;CHAR(10)&amp;BE53&amp;CHAR(10)&amp;BE54&amp;CHAR(10)&amp;BE55&amp;CHAR(10)&amp;BE56&amp;CHAR(10)&amp;BE57&amp;CHAR(10)&amp;BE58&amp;CHAR(10)&amp;BE59&amp;CHAR(10)&amp;BE60&amp;CHAR(10)&amp;BE61&amp;CHAR(10)&amp;BE62&amp;CHAR(10)&amp;BE63&amp;CHAR(10)&amp;BE64&amp;CHAR(10)&amp;BE65&amp;CHAR(10)&amp;BE66&amp;CHAR(10)&amp;BE67&amp;CHAR(10)&amp;BE68&amp;CHAR(10)&amp;BE69&amp;CHAR(10)&amp;BE70&amp;CHAR(10)&amp;BE71&amp;CHAR(10)&amp;BE72&amp;CHAR(10)&amp;BE73&amp;CHAR(10)&amp;BE74&amp;CHAR(10)&amp;BE75&amp;CHAR(10)&amp;BE76&amp;CHAR(10)&amp;BE77&amp;CHAR(10)&amp;BE78&amp;CHAR(10)&amp;BE79&amp;CHAR(10)&amp;BE80&amp;CHAR(10)&amp;BE81&amp;CHAR(10)&amp;BE82&amp;CHAR(10)&amp;BE83&amp;CHAR(10)&amp;BE84&amp;CHAR(10)&amp;BE85&amp;CHAR(10)&amp;BE86&amp;CHAR(10)&amp;BE87&amp;CHAR(10)&amp;BE88&amp;CHAR(10)&amp;BE89&amp;CHAR(10)&amp;BE90&amp;CHAR(10)&amp;BE91&amp;CHAR(10)&amp;BE92&amp;CHAR(10)&amp;BE93&amp;CHAR(10)&amp;BE94&amp;CHAR(10)&amp;BE95&amp;CHAR(10)&amp;BE96&amp;CHAR(10)&amp;BE97&amp;CHAR(10)&amp;BE98&amp;CHAR(10)&amp;BE99&amp;CHAR(10)&amp;BE100&amp;CHAR(10)&amp;BE101&amp;CHAR(10)&amp;BE102&amp;CHAR(10)&amp;BE103&amp;CHAR(10)&amp;BE104&amp;CHAR(10)&amp;BE105&amp;CHAR(10)&amp;BE106&amp;CHAR(10)&amp;BE107&amp;CHAR(10)&amp;BE108&amp;CHAR(10)&amp;BE109&amp;CHAR(10)&amp;BE110&amp;CHAR(10)&amp;BE111&amp;CHAR(10)&amp;BE112&amp;CHAR(10)&amp;BE113&amp;CHAR(10)&amp;BE114&amp;CHAR(10)&amp;BE115&amp;CHAR(10)&amp;BE116&amp;CHAR(10)&amp;BE117&amp;CHAR(10)&amp;BE118&amp;CHAR(10)&amp;BE119&amp;CHAR(10)&amp;BE120&amp;CHAR(10)&amp;BE121&amp;CHAR(10)&amp;BE122&amp;CHAR(10)&amp;BE123&amp;CHAR(10)&amp;BE124&amp;CHAR(10)&amp;BE125&amp;CHAR(10)&amp;BE126&amp;CHAR(10)&amp;BE127&amp;CHAR(10)&amp;BE128&amp;CHAR(10)&amp;BE129&amp;CHAR(10)&amp;BE130&amp;CHAR(10)&amp;BE131&amp;CHAR(10)&amp;BE132&amp;CHAR(10)&amp;BE133&amp;CHAR(10)&amp;BE134&amp;CHAR(10)&amp;BE135&amp;CHAR(10)&amp;BE136&amp;CHAR(10)&amp;BE137&amp;CHAR(10)&amp;BE138&amp;CHAR(10)&amp;BE139&amp;CHAR(10)&amp;BE140&amp;CHAR(10)&amp;BE141&amp;CHAR(10)&amp;BE142&amp;CHAR(10)&amp;BE143&amp;CHAR(10)&amp;BE144&amp;CHAR(10)&amp;BE145&amp;CHAR(10)&amp;BE146&amp;CHAR(10)&amp;BE147&amp;CHAR(10)&amp;BE148&amp;CHAR(10)&amp;BE149&amp;CHAR(10)&amp;BE150&amp;CHAR(10)&amp;BE151&amp;CHAR(10)&amp;BE152&amp;CHAR(10)&amp;BE153&amp;CHAR(10)&amp;BE154&amp;CHAR(10)&amp;BE155&amp;CHAR(10)&amp;BE156&amp;CHAR(10)&amp;BE157&amp;CHAR(10)&amp;BE158&amp;CHAR(10)&amp;BE159&amp;CHAR(10)&amp;BE160&amp;CHAR(10)&amp;BE161&amp;CHAR(10)&amp;BE162&amp;CHAR(10)&amp;BE163&amp;CHAR(10)&amp;BE164&amp;CHAR(10)&amp;BE165&amp;CHAR(10)&amp;BE166&amp;CHAR(10)&amp;BE167&amp;CHAR(10)&amp;BE168&amp;CHAR(10)&amp;BE169&amp;CHAR(10)&amp;BE170&amp;CHAR(10)&amp;BE171&amp;CHAR(10)&amp;BE172&amp;CHAR(10)&amp;BE173&amp;CHAR(10)&amp;BE174&amp;CHAR(10)&amp;BE175&amp;CHAR(10)&amp;BE176&amp;CHAR(10)&amp;BE177&amp;CHAR(10)&amp;BE178&amp;CHAR(10)&amp;BE179&amp;CHAR(10)&amp;BE180&amp;CHAR(10)&amp;BE181&amp;CHAR(10)&amp;BE182&amp;CHAR(10)&amp;BE183&amp;CHAR(10)&amp;BE184&amp;CHAR(10)&amp;BE185&amp;CHAR(10)&amp;BE186&amp;CHAR(10)&amp;BE187&amp;CHAR(10)&amp;BE188&amp;CHAR(10)&amp;BE189&amp;CHAR(10)&amp;BE190&amp;CHAR(10)&amp;BE191&amp;CHAR(10)&amp;BE192&amp;CHAR(10)&amp;BE193&amp;CHAR(10)&amp;BE194&amp;CHAR(10)&amp;BE195&amp;CHAR(10)&amp;BE196</f>
        <v>#REF!</v>
      </c>
      <c r="BF510" s="763" t="e">
        <f>#REF!&amp;CHAR(10)&amp;#REF!&amp;CHAR(10)&amp;#REF!&amp;CHAR(10)&amp;#REF!&amp;CHAR(10)&amp;BF12&amp;CHAR(10)&amp;BF13&amp;CHAR(10)&amp;BF14&amp;CHAR(10)&amp;BF15&amp;CHAR(10)&amp;BF16&amp;CHAR(10)&amp;BF17&amp;CHAR(10)&amp;BF18&amp;CHAR(10)&amp;BF19&amp;CHAR(10)&amp;BF20&amp;CHAR(10)&amp;BF21&amp;CHAR(10)&amp;BF22&amp;CHAR(10)&amp;BF23&amp;CHAR(10)&amp;BF24&amp;CHAR(10)&amp;BF25&amp;CHAR(10)&amp;BF26&amp;CHAR(10)&amp;BF27&amp;CHAR(10)&amp;BF28&amp;CHAR(10)&amp;BF29&amp;CHAR(10)&amp;BF30&amp;CHAR(10)&amp;BF31&amp;CHAR(10)&amp;BF32&amp;CHAR(10)&amp;BF33&amp;CHAR(10)&amp;BF34&amp;CHAR(10)&amp;BF35&amp;CHAR(10)&amp;BF36&amp;CHAR(10)&amp;BF37&amp;CHAR(10)&amp;BF38&amp;CHAR(10)&amp;BF39&amp;CHAR(10)&amp;BF40&amp;CHAR(10)&amp;BF41&amp;CHAR(10)&amp;BF42&amp;CHAR(10)&amp;BF43&amp;CHAR(10)&amp;BF44&amp;CHAR(10)&amp;BF45&amp;CHAR(10)&amp;BF46&amp;CHAR(10)&amp;BF47&amp;CHAR(10)&amp;BF48&amp;CHAR(10)&amp;BF49&amp;CHAR(10)&amp;BF50&amp;CHAR(10)&amp;BF51&amp;CHAR(10)&amp;BF52&amp;CHAR(10)&amp;BF53&amp;CHAR(10)&amp;BF54&amp;CHAR(10)&amp;BF55&amp;CHAR(10)&amp;BF56&amp;CHAR(10)&amp;BF57&amp;CHAR(10)&amp;BF58&amp;CHAR(10)&amp;BF59&amp;CHAR(10)&amp;BF60&amp;CHAR(10)&amp;BF61&amp;CHAR(10)&amp;BF62&amp;CHAR(10)&amp;BF63&amp;CHAR(10)&amp;BF64&amp;CHAR(10)&amp;BF65&amp;CHAR(10)&amp;BF66&amp;CHAR(10)&amp;BF67&amp;CHAR(10)&amp;BF68&amp;CHAR(10)&amp;BF69&amp;CHAR(10)&amp;BF70&amp;CHAR(10)&amp;BF71&amp;CHAR(10)&amp;BF72&amp;CHAR(10)&amp;BF73&amp;CHAR(10)&amp;BF74&amp;CHAR(10)&amp;BF75&amp;CHAR(10)&amp;BF76&amp;CHAR(10)&amp;BF77&amp;CHAR(10)&amp;BF78&amp;CHAR(10)&amp;BF79&amp;CHAR(10)&amp;BF80&amp;CHAR(10)&amp;BF81&amp;CHAR(10)&amp;BF82&amp;CHAR(10)&amp;BF83&amp;CHAR(10)&amp;BF84&amp;CHAR(10)&amp;BF85&amp;CHAR(10)&amp;BF86&amp;CHAR(10)&amp;BF87&amp;CHAR(10)&amp;BF88&amp;CHAR(10)&amp;BF89&amp;CHAR(10)&amp;BF90&amp;CHAR(10)&amp;BF91&amp;CHAR(10)&amp;BF92&amp;CHAR(10)&amp;BF93&amp;CHAR(10)&amp;BF94&amp;CHAR(10)&amp;BF95&amp;CHAR(10)&amp;BF96&amp;CHAR(10)&amp;BF97&amp;CHAR(10)&amp;BF98&amp;CHAR(10)&amp;BF99&amp;CHAR(10)&amp;BF100&amp;CHAR(10)&amp;BF101&amp;CHAR(10)&amp;BF102&amp;CHAR(10)&amp;BF103&amp;CHAR(10)&amp;BF104&amp;CHAR(10)&amp;BF105&amp;CHAR(10)&amp;BF106&amp;CHAR(10)&amp;BF107&amp;CHAR(10)&amp;BF108&amp;CHAR(10)&amp;BF109&amp;CHAR(10)&amp;BF110&amp;CHAR(10)&amp;BF111&amp;CHAR(10)&amp;BF112&amp;CHAR(10)&amp;BF113&amp;CHAR(10)&amp;BF114&amp;CHAR(10)&amp;BF115&amp;CHAR(10)&amp;BF116&amp;CHAR(10)&amp;BF117&amp;CHAR(10)&amp;BF118&amp;CHAR(10)&amp;BF119&amp;CHAR(10)&amp;BF120&amp;CHAR(10)&amp;BF121&amp;CHAR(10)&amp;BF122&amp;CHAR(10)&amp;BF123&amp;CHAR(10)&amp;BF124&amp;CHAR(10)&amp;BF125&amp;CHAR(10)&amp;BF126&amp;CHAR(10)&amp;BF127&amp;CHAR(10)&amp;BF128&amp;CHAR(10)&amp;BF129&amp;CHAR(10)&amp;BF130&amp;CHAR(10)&amp;BF131&amp;CHAR(10)&amp;BF132&amp;CHAR(10)&amp;BF133&amp;CHAR(10)&amp;BF134&amp;CHAR(10)&amp;BF135&amp;CHAR(10)&amp;BF136&amp;CHAR(10)&amp;BF137&amp;CHAR(10)&amp;BF138&amp;CHAR(10)&amp;BF139&amp;CHAR(10)&amp;BF140&amp;CHAR(10)&amp;BF141&amp;CHAR(10)&amp;BF142&amp;CHAR(10)&amp;BF143&amp;CHAR(10)&amp;BF144&amp;CHAR(10)&amp;BF145&amp;CHAR(10)&amp;BF146&amp;CHAR(10)&amp;BF147&amp;CHAR(10)&amp;BF148&amp;CHAR(10)&amp;BF149&amp;CHAR(10)&amp;BF150&amp;CHAR(10)&amp;BF151&amp;CHAR(10)&amp;BF152&amp;CHAR(10)&amp;BF153&amp;CHAR(10)&amp;BF154&amp;CHAR(10)&amp;BF155&amp;CHAR(10)&amp;BF156&amp;CHAR(10)&amp;BF157&amp;CHAR(10)&amp;BF158&amp;CHAR(10)&amp;BF159&amp;CHAR(10)&amp;BF160&amp;CHAR(10)&amp;BF161&amp;CHAR(10)&amp;BF162&amp;CHAR(10)&amp;BF163&amp;CHAR(10)&amp;BF164&amp;CHAR(10)&amp;BF165&amp;CHAR(10)&amp;BF166&amp;CHAR(10)&amp;BF167&amp;CHAR(10)&amp;BF168&amp;CHAR(10)&amp;BF169&amp;CHAR(10)&amp;BF170&amp;CHAR(10)&amp;BF171&amp;CHAR(10)&amp;BF172&amp;CHAR(10)&amp;BF173&amp;CHAR(10)&amp;BF174&amp;CHAR(10)&amp;BF175&amp;CHAR(10)&amp;BF176&amp;CHAR(10)&amp;BF177&amp;CHAR(10)&amp;BF178&amp;CHAR(10)&amp;BF179&amp;CHAR(10)&amp;BF180&amp;CHAR(10)&amp;BF181&amp;CHAR(10)&amp;BF182&amp;CHAR(10)&amp;BF183&amp;CHAR(10)&amp;BF184&amp;CHAR(10)&amp;BF185&amp;CHAR(10)&amp;BF186&amp;CHAR(10)&amp;BF187&amp;CHAR(10)&amp;BF188&amp;CHAR(10)&amp;BF189&amp;CHAR(10)&amp;BF190&amp;CHAR(10)&amp;BF191&amp;CHAR(10)&amp;BF192&amp;CHAR(10)&amp;BF193&amp;CHAR(10)&amp;BF194&amp;CHAR(10)&amp;BF195&amp;CHAR(10)&amp;BF196</f>
        <v>#REF!</v>
      </c>
      <c r="BG510" s="763" t="e">
        <f>#REF!&amp;CHAR(10)&amp;#REF!&amp;CHAR(10)&amp;#REF!&amp;CHAR(10)&amp;#REF!&amp;CHAR(10)&amp;BG12&amp;CHAR(10)&amp;BG13&amp;CHAR(10)&amp;BG14&amp;CHAR(10)&amp;BG15&amp;CHAR(10)&amp;BG16&amp;CHAR(10)&amp;BG17&amp;CHAR(10)&amp;BG18&amp;CHAR(10)&amp;BG19&amp;CHAR(10)&amp;BG20&amp;CHAR(10)&amp;BG21&amp;CHAR(10)&amp;BG22&amp;CHAR(10)&amp;BG23&amp;CHAR(10)&amp;BG24&amp;CHAR(10)&amp;BG25&amp;CHAR(10)&amp;BG26&amp;CHAR(10)&amp;BG27&amp;CHAR(10)&amp;BG28&amp;CHAR(10)&amp;BG29&amp;CHAR(10)&amp;BG30&amp;CHAR(10)&amp;BG31&amp;CHAR(10)&amp;BG32&amp;CHAR(10)&amp;BG33&amp;CHAR(10)&amp;BG34&amp;CHAR(10)&amp;BG35&amp;CHAR(10)&amp;BG36&amp;CHAR(10)&amp;BG37&amp;CHAR(10)&amp;BG38&amp;CHAR(10)&amp;BG39&amp;CHAR(10)&amp;BG40&amp;CHAR(10)&amp;BG41&amp;CHAR(10)&amp;BG42&amp;CHAR(10)&amp;BG43&amp;CHAR(10)&amp;BG44&amp;CHAR(10)&amp;BG45&amp;CHAR(10)&amp;BG46&amp;CHAR(10)&amp;BG47&amp;CHAR(10)&amp;BG48&amp;CHAR(10)&amp;BG49&amp;CHAR(10)&amp;BG50&amp;CHAR(10)&amp;BG51&amp;CHAR(10)&amp;BG52&amp;CHAR(10)&amp;BG53&amp;CHAR(10)&amp;BG54&amp;CHAR(10)&amp;BG55&amp;CHAR(10)&amp;BG56&amp;CHAR(10)&amp;BG57&amp;CHAR(10)&amp;BG58&amp;CHAR(10)&amp;BG59&amp;CHAR(10)&amp;BG60&amp;CHAR(10)&amp;BG61&amp;CHAR(10)&amp;BG62&amp;CHAR(10)&amp;BG63&amp;CHAR(10)&amp;BG64&amp;CHAR(10)&amp;BG65&amp;CHAR(10)&amp;BG66&amp;CHAR(10)&amp;BG67&amp;CHAR(10)&amp;BG68&amp;CHAR(10)&amp;BG69&amp;CHAR(10)&amp;BG70&amp;CHAR(10)&amp;BG71&amp;CHAR(10)&amp;BG72&amp;CHAR(10)&amp;BG73&amp;CHAR(10)&amp;BG74&amp;CHAR(10)&amp;BG75&amp;CHAR(10)&amp;BG76&amp;CHAR(10)&amp;BG77&amp;CHAR(10)&amp;BG78&amp;CHAR(10)&amp;BG79&amp;CHAR(10)&amp;BG80&amp;CHAR(10)&amp;BG81&amp;CHAR(10)&amp;BG82&amp;CHAR(10)&amp;BG83&amp;CHAR(10)&amp;BG84&amp;CHAR(10)&amp;BG85&amp;CHAR(10)&amp;BG86&amp;CHAR(10)&amp;BG87&amp;CHAR(10)&amp;BG88&amp;CHAR(10)&amp;BG89&amp;CHAR(10)&amp;BG90&amp;CHAR(10)&amp;BG91&amp;CHAR(10)&amp;BG92&amp;CHAR(10)&amp;BG93&amp;CHAR(10)&amp;BG94&amp;CHAR(10)&amp;BG95&amp;CHAR(10)&amp;BG96&amp;CHAR(10)&amp;BG97&amp;CHAR(10)&amp;BG98&amp;CHAR(10)&amp;BG99&amp;CHAR(10)&amp;BG100&amp;CHAR(10)&amp;BG101&amp;CHAR(10)&amp;BG102&amp;CHAR(10)&amp;BG103&amp;CHAR(10)&amp;BG104&amp;CHAR(10)&amp;BG105&amp;CHAR(10)&amp;BG106&amp;CHAR(10)&amp;BG107&amp;CHAR(10)&amp;BG108&amp;CHAR(10)&amp;BG109&amp;CHAR(10)&amp;BG110&amp;CHAR(10)&amp;BG111&amp;CHAR(10)&amp;BG112&amp;CHAR(10)&amp;BG113&amp;CHAR(10)&amp;BG114&amp;CHAR(10)&amp;BG115&amp;CHAR(10)&amp;BG116&amp;CHAR(10)&amp;BG117&amp;CHAR(10)&amp;BG118&amp;CHAR(10)&amp;BG119&amp;CHAR(10)&amp;BG120&amp;CHAR(10)&amp;BG121&amp;CHAR(10)&amp;BG122&amp;CHAR(10)&amp;BG123&amp;CHAR(10)&amp;BG124&amp;CHAR(10)&amp;BG125&amp;CHAR(10)&amp;BG126&amp;CHAR(10)&amp;BG127&amp;CHAR(10)&amp;BG128&amp;CHAR(10)&amp;BG129&amp;CHAR(10)&amp;BG130&amp;CHAR(10)&amp;BG131&amp;CHAR(10)&amp;BG132&amp;CHAR(10)&amp;BG133&amp;CHAR(10)&amp;BG134&amp;CHAR(10)&amp;BG135&amp;CHAR(10)&amp;BG136&amp;CHAR(10)&amp;BG137&amp;CHAR(10)&amp;BG138&amp;CHAR(10)&amp;BG139&amp;CHAR(10)&amp;BG140&amp;CHAR(10)&amp;BG141&amp;CHAR(10)&amp;BG142&amp;CHAR(10)&amp;BG143&amp;CHAR(10)&amp;BG144&amp;CHAR(10)&amp;BG145&amp;CHAR(10)&amp;BG146&amp;CHAR(10)&amp;BG147&amp;CHAR(10)&amp;BG148&amp;CHAR(10)&amp;BG149&amp;CHAR(10)&amp;BG150&amp;CHAR(10)&amp;BG151&amp;CHAR(10)&amp;BG152&amp;CHAR(10)&amp;BG153&amp;CHAR(10)&amp;BG154&amp;CHAR(10)&amp;BG155&amp;CHAR(10)&amp;BG156&amp;CHAR(10)&amp;BG157&amp;CHAR(10)&amp;BG158&amp;CHAR(10)&amp;BG159&amp;CHAR(10)&amp;BG160&amp;CHAR(10)&amp;BG161&amp;CHAR(10)&amp;BG162&amp;CHAR(10)&amp;BG163&amp;CHAR(10)&amp;BG164&amp;CHAR(10)&amp;BG165&amp;CHAR(10)&amp;BG166&amp;CHAR(10)&amp;BG167&amp;CHAR(10)&amp;BG168&amp;CHAR(10)&amp;BG169&amp;CHAR(10)&amp;BG170&amp;CHAR(10)&amp;BG171&amp;CHAR(10)&amp;BG172&amp;CHAR(10)&amp;BG173&amp;CHAR(10)&amp;BG174&amp;CHAR(10)&amp;BG175&amp;CHAR(10)&amp;BG176&amp;CHAR(10)&amp;BG177&amp;CHAR(10)&amp;BG178&amp;CHAR(10)&amp;BG179&amp;CHAR(10)&amp;BG180&amp;CHAR(10)&amp;BG181&amp;CHAR(10)&amp;BG182&amp;CHAR(10)&amp;BG183&amp;CHAR(10)&amp;BG184&amp;CHAR(10)&amp;BG185&amp;CHAR(10)&amp;BG186&amp;CHAR(10)&amp;BG187&amp;CHAR(10)&amp;BG188&amp;CHAR(10)&amp;BG189&amp;CHAR(10)&amp;BG190&amp;CHAR(10)&amp;BG191&amp;CHAR(10)&amp;BG192&amp;CHAR(10)&amp;BG193&amp;CHAR(10)&amp;BG194&amp;CHAR(10)&amp;BG195&amp;CHAR(10)&amp;BG196</f>
        <v>#REF!</v>
      </c>
      <c r="BH510" s="763" t="e">
        <f>#REF!&amp;CHAR(10)&amp;#REF!&amp;CHAR(10)&amp;#REF!&amp;CHAR(10)&amp;#REF!&amp;CHAR(10)&amp;BH12&amp;CHAR(10)&amp;BH13&amp;CHAR(10)&amp;BH14&amp;CHAR(10)&amp;BH15&amp;CHAR(10)&amp;BH16&amp;CHAR(10)&amp;BH17&amp;CHAR(10)&amp;BH18&amp;CHAR(10)&amp;BH19&amp;CHAR(10)&amp;BH20&amp;CHAR(10)&amp;BH21&amp;CHAR(10)&amp;BH22&amp;CHAR(10)&amp;BH23&amp;CHAR(10)&amp;BH24&amp;CHAR(10)&amp;BH25&amp;CHAR(10)&amp;BH26&amp;CHAR(10)&amp;BH27&amp;CHAR(10)&amp;BH28&amp;CHAR(10)&amp;BH29&amp;CHAR(10)&amp;BH30&amp;CHAR(10)&amp;BH31&amp;CHAR(10)&amp;BH32&amp;CHAR(10)&amp;BH33&amp;CHAR(10)&amp;BH34&amp;CHAR(10)&amp;BH35&amp;CHAR(10)&amp;BH36&amp;CHAR(10)&amp;BH37&amp;CHAR(10)&amp;BH38&amp;CHAR(10)&amp;BH39&amp;CHAR(10)&amp;BH40&amp;CHAR(10)&amp;BH41&amp;CHAR(10)&amp;BH42&amp;CHAR(10)&amp;BH43&amp;CHAR(10)&amp;BH44&amp;CHAR(10)&amp;BH45&amp;CHAR(10)&amp;BH46&amp;CHAR(10)&amp;BH47&amp;CHAR(10)&amp;BH48&amp;CHAR(10)&amp;BH49&amp;CHAR(10)&amp;BH50&amp;CHAR(10)&amp;BH51&amp;CHAR(10)&amp;BH52&amp;CHAR(10)&amp;BH53&amp;CHAR(10)&amp;BH54&amp;CHAR(10)&amp;BH55&amp;CHAR(10)&amp;BH56&amp;CHAR(10)&amp;BH57&amp;CHAR(10)&amp;BH58&amp;CHAR(10)&amp;BH59&amp;CHAR(10)&amp;BH60&amp;CHAR(10)&amp;BH61&amp;CHAR(10)&amp;BH62&amp;CHAR(10)&amp;BH63&amp;CHAR(10)&amp;BH64&amp;CHAR(10)&amp;BH65&amp;CHAR(10)&amp;BH66&amp;CHAR(10)&amp;BH67&amp;CHAR(10)&amp;BH68&amp;CHAR(10)&amp;BH69&amp;CHAR(10)&amp;BH70&amp;CHAR(10)&amp;BH71&amp;CHAR(10)&amp;BH72&amp;CHAR(10)&amp;BH73&amp;CHAR(10)&amp;BH74&amp;CHAR(10)&amp;BH75&amp;CHAR(10)&amp;BH76&amp;CHAR(10)&amp;BH77&amp;CHAR(10)&amp;BH78&amp;CHAR(10)&amp;BH79&amp;CHAR(10)&amp;BH80&amp;CHAR(10)&amp;BH81&amp;CHAR(10)&amp;BH82&amp;CHAR(10)&amp;BH83&amp;CHAR(10)&amp;BH84&amp;CHAR(10)&amp;BH85&amp;CHAR(10)&amp;BH86&amp;CHAR(10)&amp;BH87&amp;CHAR(10)&amp;BH88&amp;CHAR(10)&amp;BH89&amp;CHAR(10)&amp;BH90&amp;CHAR(10)&amp;BH91&amp;CHAR(10)&amp;BH92&amp;CHAR(10)&amp;BH93&amp;CHAR(10)&amp;BH94&amp;CHAR(10)&amp;BH95&amp;CHAR(10)&amp;BH96&amp;CHAR(10)&amp;BH97&amp;CHAR(10)&amp;BH98&amp;CHAR(10)&amp;BH99&amp;CHAR(10)&amp;BH100&amp;CHAR(10)&amp;BH101&amp;CHAR(10)&amp;BH102&amp;CHAR(10)&amp;BH103&amp;CHAR(10)&amp;BH104&amp;CHAR(10)&amp;BH105&amp;CHAR(10)&amp;BH106&amp;CHAR(10)&amp;BH107&amp;CHAR(10)&amp;BH108&amp;CHAR(10)&amp;BH109&amp;CHAR(10)&amp;BH110&amp;CHAR(10)&amp;BH111&amp;CHAR(10)&amp;BH112&amp;CHAR(10)&amp;BH113&amp;CHAR(10)&amp;BH114&amp;CHAR(10)&amp;BH115&amp;CHAR(10)&amp;BH116&amp;CHAR(10)&amp;BH117&amp;CHAR(10)&amp;BH118&amp;CHAR(10)&amp;BH119&amp;CHAR(10)&amp;BH120&amp;CHAR(10)&amp;BH121&amp;CHAR(10)&amp;BH122&amp;CHAR(10)&amp;BH123&amp;CHAR(10)&amp;BH124&amp;CHAR(10)&amp;BH125&amp;CHAR(10)&amp;BH126&amp;CHAR(10)&amp;BH127&amp;CHAR(10)&amp;BH128&amp;CHAR(10)&amp;BH129&amp;CHAR(10)&amp;BH130&amp;CHAR(10)&amp;BH131&amp;CHAR(10)&amp;BH132&amp;CHAR(10)&amp;BH133&amp;CHAR(10)&amp;BH134&amp;CHAR(10)&amp;BH135&amp;CHAR(10)&amp;BH136&amp;CHAR(10)&amp;BH137&amp;CHAR(10)&amp;BH138&amp;CHAR(10)&amp;BH139&amp;CHAR(10)&amp;BH140&amp;CHAR(10)&amp;BH141&amp;CHAR(10)&amp;BH142&amp;CHAR(10)&amp;BH143&amp;CHAR(10)&amp;BH144&amp;CHAR(10)&amp;BH145&amp;CHAR(10)&amp;BH146&amp;CHAR(10)&amp;BH147&amp;CHAR(10)&amp;BH148&amp;CHAR(10)&amp;BH149&amp;CHAR(10)&amp;BH150&amp;CHAR(10)&amp;BH151&amp;CHAR(10)&amp;BH152&amp;CHAR(10)&amp;BH153&amp;CHAR(10)&amp;BH154&amp;CHAR(10)&amp;BH155&amp;CHAR(10)&amp;BH156&amp;CHAR(10)&amp;BH157&amp;CHAR(10)&amp;BH158&amp;CHAR(10)&amp;BH159&amp;CHAR(10)&amp;BH160&amp;CHAR(10)&amp;BH161&amp;CHAR(10)&amp;BH162&amp;CHAR(10)&amp;BH163&amp;CHAR(10)&amp;BH164&amp;CHAR(10)&amp;BH165&amp;CHAR(10)&amp;BH166&amp;CHAR(10)&amp;BH167&amp;CHAR(10)&amp;BH168&amp;CHAR(10)&amp;BH169&amp;CHAR(10)&amp;BH170&amp;CHAR(10)&amp;BH171&amp;CHAR(10)&amp;BH172&amp;CHAR(10)&amp;BH173&amp;CHAR(10)&amp;BH174&amp;CHAR(10)&amp;BH175&amp;CHAR(10)&amp;BH176&amp;CHAR(10)&amp;BH177&amp;CHAR(10)&amp;BH178&amp;CHAR(10)&amp;BH179&amp;CHAR(10)&amp;BH180&amp;CHAR(10)&amp;BH181&amp;CHAR(10)&amp;BH182&amp;CHAR(10)&amp;BH183&amp;CHAR(10)&amp;BH184&amp;CHAR(10)&amp;BH185&amp;CHAR(10)&amp;BH186&amp;CHAR(10)&amp;BH187&amp;CHAR(10)&amp;BH188&amp;CHAR(10)&amp;BH189&amp;CHAR(10)&amp;BH190&amp;CHAR(10)&amp;BH191&amp;CHAR(10)&amp;BH192&amp;CHAR(10)&amp;BH193&amp;CHAR(10)&amp;BH194&amp;CHAR(10)&amp;BH195&amp;CHAR(10)&amp;BH196</f>
        <v>#REF!</v>
      </c>
      <c r="BI510" s="763" t="e">
        <f>#REF!&amp;CHAR(10)&amp;#REF!&amp;CHAR(10)&amp;#REF!&amp;CHAR(10)&amp;#REF!&amp;CHAR(10)&amp;BI12&amp;CHAR(10)&amp;BI13&amp;CHAR(10)&amp;BI14&amp;CHAR(10)&amp;BI15&amp;CHAR(10)&amp;BI16&amp;CHAR(10)&amp;BI17&amp;CHAR(10)&amp;BI18&amp;CHAR(10)&amp;BI19&amp;CHAR(10)&amp;BI20&amp;CHAR(10)&amp;BI21&amp;CHAR(10)&amp;BI22&amp;CHAR(10)&amp;BI23&amp;CHAR(10)&amp;BI24&amp;CHAR(10)&amp;BI25&amp;CHAR(10)&amp;BI26&amp;CHAR(10)&amp;BI27&amp;CHAR(10)&amp;BI28&amp;CHAR(10)&amp;BI29&amp;CHAR(10)&amp;BI30&amp;CHAR(10)&amp;BI31&amp;CHAR(10)&amp;BI32&amp;CHAR(10)&amp;BI33&amp;CHAR(10)&amp;BI34&amp;CHAR(10)&amp;BI35&amp;CHAR(10)&amp;BI36&amp;CHAR(10)&amp;BI37&amp;CHAR(10)&amp;BI38&amp;CHAR(10)&amp;BI39&amp;CHAR(10)&amp;BI40&amp;CHAR(10)&amp;BI41&amp;CHAR(10)&amp;BI42&amp;CHAR(10)&amp;BI43&amp;CHAR(10)&amp;BI44&amp;CHAR(10)&amp;BI45&amp;CHAR(10)&amp;BI46&amp;CHAR(10)&amp;BI47&amp;CHAR(10)&amp;BI48&amp;CHAR(10)&amp;BI49&amp;CHAR(10)&amp;BI50&amp;CHAR(10)&amp;BI51&amp;CHAR(10)&amp;BI52&amp;CHAR(10)&amp;BI53&amp;CHAR(10)&amp;BI54&amp;CHAR(10)&amp;BI55&amp;CHAR(10)&amp;BI56&amp;CHAR(10)&amp;BI57&amp;CHAR(10)&amp;BI58&amp;CHAR(10)&amp;BI59&amp;CHAR(10)&amp;BI60&amp;CHAR(10)&amp;BI61&amp;CHAR(10)&amp;BI62&amp;CHAR(10)&amp;BI63&amp;CHAR(10)&amp;BI64&amp;CHAR(10)&amp;BI65&amp;CHAR(10)&amp;BI66&amp;CHAR(10)&amp;BI67&amp;CHAR(10)&amp;BI68&amp;CHAR(10)&amp;BI69&amp;CHAR(10)&amp;BI70&amp;CHAR(10)&amp;BI71&amp;CHAR(10)&amp;BI72&amp;CHAR(10)&amp;BI73&amp;CHAR(10)&amp;BI74&amp;CHAR(10)&amp;BI75&amp;CHAR(10)&amp;BI76&amp;CHAR(10)&amp;BI77&amp;CHAR(10)&amp;BI78&amp;CHAR(10)&amp;BI79&amp;CHAR(10)&amp;BI80&amp;CHAR(10)&amp;BI81&amp;CHAR(10)&amp;BI82&amp;CHAR(10)&amp;BI83&amp;CHAR(10)&amp;BI84&amp;CHAR(10)&amp;BI85&amp;CHAR(10)&amp;BI86&amp;CHAR(10)&amp;BI87&amp;CHAR(10)&amp;BI88&amp;CHAR(10)&amp;BI89&amp;CHAR(10)&amp;BI90&amp;CHAR(10)&amp;BI91&amp;CHAR(10)&amp;BI92&amp;CHAR(10)&amp;BI93&amp;CHAR(10)&amp;BI94&amp;CHAR(10)&amp;BI95&amp;CHAR(10)&amp;BI96&amp;CHAR(10)&amp;BI97&amp;CHAR(10)&amp;BI98&amp;CHAR(10)&amp;BI99&amp;CHAR(10)&amp;BI100&amp;CHAR(10)&amp;BI101&amp;CHAR(10)&amp;BI102&amp;CHAR(10)&amp;BI103&amp;CHAR(10)&amp;BI104&amp;CHAR(10)&amp;BI105&amp;CHAR(10)&amp;BI106&amp;CHAR(10)&amp;BI107&amp;CHAR(10)&amp;BI108&amp;CHAR(10)&amp;BI109&amp;CHAR(10)&amp;BI110&amp;CHAR(10)&amp;BI111&amp;CHAR(10)&amp;BI112&amp;CHAR(10)&amp;BI113&amp;CHAR(10)&amp;BI114&amp;CHAR(10)&amp;BI115&amp;CHAR(10)&amp;BI116&amp;CHAR(10)&amp;BI117&amp;CHAR(10)&amp;BI118&amp;CHAR(10)&amp;BI119&amp;CHAR(10)&amp;BI120&amp;CHAR(10)&amp;BI121&amp;CHAR(10)&amp;BI122&amp;CHAR(10)&amp;BI123&amp;CHAR(10)&amp;BI124&amp;CHAR(10)&amp;BI125&amp;CHAR(10)&amp;BI126&amp;CHAR(10)&amp;BI127&amp;CHAR(10)&amp;BI128&amp;CHAR(10)&amp;BI129&amp;CHAR(10)&amp;BI130&amp;CHAR(10)&amp;BI131&amp;CHAR(10)&amp;BI132&amp;CHAR(10)&amp;BI133&amp;CHAR(10)&amp;BI134&amp;CHAR(10)&amp;BI135&amp;CHAR(10)&amp;BI136&amp;CHAR(10)&amp;BI137&amp;CHAR(10)&amp;BI138&amp;CHAR(10)&amp;BI139&amp;CHAR(10)&amp;BI140&amp;CHAR(10)&amp;BI141&amp;CHAR(10)&amp;BI142&amp;CHAR(10)&amp;BI143&amp;CHAR(10)&amp;BI144&amp;CHAR(10)&amp;BI145&amp;CHAR(10)&amp;BI146&amp;CHAR(10)&amp;BI147&amp;CHAR(10)&amp;BI148&amp;CHAR(10)&amp;BI149&amp;CHAR(10)&amp;BI150&amp;CHAR(10)&amp;BI151&amp;CHAR(10)&amp;BI152&amp;CHAR(10)&amp;BI153&amp;CHAR(10)&amp;BI154&amp;CHAR(10)&amp;BI155&amp;CHAR(10)&amp;BI156&amp;CHAR(10)&amp;BI157&amp;CHAR(10)&amp;BI158&amp;CHAR(10)&amp;BI159&amp;CHAR(10)&amp;BI160&amp;CHAR(10)&amp;BI161&amp;CHAR(10)&amp;BI162&amp;CHAR(10)&amp;BI163&amp;CHAR(10)&amp;BI164&amp;CHAR(10)&amp;BI165&amp;CHAR(10)&amp;BI166&amp;CHAR(10)&amp;BI167&amp;CHAR(10)&amp;BI168&amp;CHAR(10)&amp;BI169&amp;CHAR(10)&amp;BI170&amp;CHAR(10)&amp;BI171&amp;CHAR(10)&amp;BI172&amp;CHAR(10)&amp;BI173&amp;CHAR(10)&amp;BI174&amp;CHAR(10)&amp;BI175&amp;CHAR(10)&amp;BI176&amp;CHAR(10)&amp;BI177&amp;CHAR(10)&amp;BI178&amp;CHAR(10)&amp;BI179&amp;CHAR(10)&amp;BI180&amp;CHAR(10)&amp;BI181&amp;CHAR(10)&amp;BI182&amp;CHAR(10)&amp;BI183&amp;CHAR(10)&amp;BI184&amp;CHAR(10)&amp;BI185&amp;CHAR(10)&amp;BI186&amp;CHAR(10)&amp;BI187&amp;CHAR(10)&amp;BI188&amp;CHAR(10)&amp;BI189&amp;CHAR(10)&amp;BI190&amp;CHAR(10)&amp;BI191&amp;CHAR(10)&amp;BI192&amp;CHAR(10)&amp;BI193&amp;CHAR(10)&amp;BI194&amp;CHAR(10)&amp;BI195&amp;CHAR(10)&amp;BI196</f>
        <v>#REF!</v>
      </c>
      <c r="BJ510" s="763" t="e">
        <f>#REF!&amp;CHAR(10)&amp;#REF!&amp;CHAR(10)&amp;#REF!&amp;CHAR(10)&amp;#REF!&amp;CHAR(10)&amp;BJ12&amp;CHAR(10)&amp;BJ13&amp;CHAR(10)&amp;BJ14&amp;CHAR(10)&amp;BJ15&amp;CHAR(10)&amp;BJ16&amp;CHAR(10)&amp;BJ17&amp;CHAR(10)&amp;BJ18&amp;CHAR(10)&amp;BJ19&amp;CHAR(10)&amp;BJ20&amp;CHAR(10)&amp;BJ21&amp;CHAR(10)&amp;BJ22&amp;CHAR(10)&amp;BJ23&amp;CHAR(10)&amp;BJ24&amp;CHAR(10)&amp;BJ25&amp;CHAR(10)&amp;BJ26&amp;CHAR(10)&amp;BJ27&amp;CHAR(10)&amp;BJ28&amp;CHAR(10)&amp;BJ29&amp;CHAR(10)&amp;BJ30&amp;CHAR(10)&amp;BJ31&amp;CHAR(10)&amp;BJ32&amp;CHAR(10)&amp;BJ33&amp;CHAR(10)&amp;BJ34&amp;CHAR(10)&amp;BJ35&amp;CHAR(10)&amp;BJ36&amp;CHAR(10)&amp;BJ37&amp;CHAR(10)&amp;BJ38&amp;CHAR(10)&amp;BJ39&amp;CHAR(10)&amp;BJ40&amp;CHAR(10)&amp;BJ41&amp;CHAR(10)&amp;BJ42&amp;CHAR(10)&amp;BJ43&amp;CHAR(10)&amp;BJ44&amp;CHAR(10)&amp;BJ45&amp;CHAR(10)&amp;BJ46&amp;CHAR(10)&amp;BJ47&amp;CHAR(10)&amp;BJ48&amp;CHAR(10)&amp;BJ49&amp;CHAR(10)&amp;BJ50&amp;CHAR(10)&amp;BJ51&amp;CHAR(10)&amp;BJ52&amp;CHAR(10)&amp;BJ53&amp;CHAR(10)&amp;BJ54&amp;CHAR(10)&amp;BJ55&amp;CHAR(10)&amp;BJ56&amp;CHAR(10)&amp;BJ57&amp;CHAR(10)&amp;BJ58&amp;CHAR(10)&amp;BJ59&amp;CHAR(10)&amp;BJ60&amp;CHAR(10)&amp;BJ61&amp;CHAR(10)&amp;BJ62&amp;CHAR(10)&amp;BJ63&amp;CHAR(10)&amp;BJ64&amp;CHAR(10)&amp;BJ65&amp;CHAR(10)&amp;BJ66&amp;CHAR(10)&amp;BJ67&amp;CHAR(10)&amp;BJ68&amp;CHAR(10)&amp;BJ69&amp;CHAR(10)&amp;BJ70&amp;CHAR(10)&amp;BJ71&amp;CHAR(10)&amp;BJ72&amp;CHAR(10)&amp;BJ73&amp;CHAR(10)&amp;BJ74&amp;CHAR(10)&amp;BJ75&amp;CHAR(10)&amp;BJ76&amp;CHAR(10)&amp;BJ77&amp;CHAR(10)&amp;BJ78&amp;CHAR(10)&amp;BJ79&amp;CHAR(10)&amp;BJ80&amp;CHAR(10)&amp;BJ81&amp;CHAR(10)&amp;BJ82&amp;CHAR(10)&amp;BJ83&amp;CHAR(10)&amp;BJ84&amp;CHAR(10)&amp;BJ85&amp;CHAR(10)&amp;BJ86&amp;CHAR(10)&amp;BJ87&amp;CHAR(10)&amp;BJ88&amp;CHAR(10)&amp;BJ89&amp;CHAR(10)&amp;BJ90&amp;CHAR(10)&amp;BJ91&amp;CHAR(10)&amp;BJ92&amp;CHAR(10)&amp;BJ93&amp;CHAR(10)&amp;BJ94&amp;CHAR(10)&amp;BJ95&amp;CHAR(10)&amp;BJ96&amp;CHAR(10)&amp;BJ97&amp;CHAR(10)&amp;BJ98&amp;CHAR(10)&amp;BJ99&amp;CHAR(10)&amp;BJ100&amp;CHAR(10)&amp;BJ101&amp;CHAR(10)&amp;BJ102&amp;CHAR(10)&amp;BJ103&amp;CHAR(10)&amp;BJ104&amp;CHAR(10)&amp;BJ105&amp;CHAR(10)&amp;BJ106&amp;CHAR(10)&amp;BJ107&amp;CHAR(10)&amp;BJ108&amp;CHAR(10)&amp;BJ109&amp;CHAR(10)&amp;BJ110&amp;CHAR(10)&amp;BJ111&amp;CHAR(10)&amp;BJ112&amp;CHAR(10)&amp;BJ113&amp;CHAR(10)&amp;BJ114&amp;CHAR(10)&amp;BJ115&amp;CHAR(10)&amp;BJ116&amp;CHAR(10)&amp;BJ117&amp;CHAR(10)&amp;BJ118&amp;CHAR(10)&amp;BJ119&amp;CHAR(10)&amp;BJ120&amp;CHAR(10)&amp;BJ121&amp;CHAR(10)&amp;BJ122&amp;CHAR(10)&amp;BJ123&amp;CHAR(10)&amp;BJ124&amp;CHAR(10)&amp;BJ125&amp;CHAR(10)&amp;BJ126&amp;CHAR(10)&amp;BJ127&amp;CHAR(10)&amp;BJ128&amp;CHAR(10)&amp;BJ129&amp;CHAR(10)&amp;BJ130&amp;CHAR(10)&amp;BJ131&amp;CHAR(10)&amp;BJ132&amp;CHAR(10)&amp;BJ133&amp;CHAR(10)&amp;BJ134&amp;CHAR(10)&amp;BJ135&amp;CHAR(10)&amp;BJ136&amp;CHAR(10)&amp;BJ137&amp;CHAR(10)&amp;BJ138&amp;CHAR(10)&amp;BJ139&amp;CHAR(10)&amp;BJ140&amp;CHAR(10)&amp;BJ141&amp;CHAR(10)&amp;BJ142&amp;CHAR(10)&amp;BJ143&amp;CHAR(10)&amp;BJ144&amp;CHAR(10)&amp;BJ145&amp;CHAR(10)&amp;BJ146&amp;CHAR(10)&amp;BJ147&amp;CHAR(10)&amp;BJ148&amp;CHAR(10)&amp;BJ149&amp;CHAR(10)&amp;BJ150&amp;CHAR(10)&amp;BJ151&amp;CHAR(10)&amp;BJ152&amp;CHAR(10)&amp;BJ153&amp;CHAR(10)&amp;BJ154&amp;CHAR(10)&amp;BJ155&amp;CHAR(10)&amp;BJ156&amp;CHAR(10)&amp;BJ157&amp;CHAR(10)&amp;BJ158&amp;CHAR(10)&amp;BJ159&amp;CHAR(10)&amp;BJ160&amp;CHAR(10)&amp;BJ161&amp;CHAR(10)&amp;BJ162&amp;CHAR(10)&amp;BJ163&amp;CHAR(10)&amp;BJ164&amp;CHAR(10)&amp;BJ165&amp;CHAR(10)&amp;BJ166&amp;CHAR(10)&amp;BJ167&amp;CHAR(10)&amp;BJ168&amp;CHAR(10)&amp;BJ169&amp;CHAR(10)&amp;BJ170&amp;CHAR(10)&amp;BJ171&amp;CHAR(10)&amp;BJ172&amp;CHAR(10)&amp;BJ173&amp;CHAR(10)&amp;BJ174&amp;CHAR(10)&amp;BJ175&amp;CHAR(10)&amp;BJ176&amp;CHAR(10)&amp;BJ177&amp;CHAR(10)&amp;BJ178&amp;CHAR(10)&amp;BJ179&amp;CHAR(10)&amp;BJ180&amp;CHAR(10)&amp;BJ181&amp;CHAR(10)&amp;BJ182&amp;CHAR(10)&amp;BJ183&amp;CHAR(10)&amp;BJ184&amp;CHAR(10)&amp;BJ185&amp;CHAR(10)&amp;BJ186&amp;CHAR(10)&amp;BJ187&amp;CHAR(10)&amp;BJ188&amp;CHAR(10)&amp;BJ189&amp;CHAR(10)&amp;BJ190&amp;CHAR(10)&amp;BJ191&amp;CHAR(10)&amp;BJ192&amp;CHAR(10)&amp;BJ193&amp;CHAR(10)&amp;BJ194&amp;CHAR(10)&amp;BJ195&amp;CHAR(10)&amp;BJ196</f>
        <v>#REF!</v>
      </c>
      <c r="BK510" s="763" t="e">
        <f>#REF!&amp;CHAR(10)&amp;#REF!&amp;CHAR(10)&amp;#REF!&amp;CHAR(10)&amp;#REF!&amp;CHAR(10)&amp;BK12&amp;CHAR(10)&amp;BK13&amp;CHAR(10)&amp;BK14&amp;CHAR(10)&amp;BK15&amp;CHAR(10)&amp;BK16&amp;CHAR(10)&amp;BK17&amp;CHAR(10)&amp;BK18&amp;CHAR(10)&amp;BK19&amp;CHAR(10)&amp;BK20&amp;CHAR(10)&amp;BK21&amp;CHAR(10)&amp;BK22&amp;CHAR(10)&amp;BK23&amp;CHAR(10)&amp;BK24&amp;CHAR(10)&amp;BK25&amp;CHAR(10)&amp;BK26&amp;CHAR(10)&amp;BK27&amp;CHAR(10)&amp;BK28&amp;CHAR(10)&amp;BK29&amp;CHAR(10)&amp;BK30&amp;CHAR(10)&amp;BK31&amp;CHAR(10)&amp;BK32&amp;CHAR(10)&amp;BK33&amp;CHAR(10)&amp;BK34&amp;CHAR(10)&amp;BK35&amp;CHAR(10)&amp;BK36&amp;CHAR(10)&amp;BK37&amp;CHAR(10)&amp;BK38&amp;CHAR(10)&amp;BK39&amp;CHAR(10)&amp;BK40&amp;CHAR(10)&amp;BK41&amp;CHAR(10)&amp;BK42&amp;CHAR(10)&amp;BK43&amp;CHAR(10)&amp;BK44&amp;CHAR(10)&amp;BK45&amp;CHAR(10)&amp;BK46&amp;CHAR(10)&amp;BK47&amp;CHAR(10)&amp;BK48&amp;CHAR(10)&amp;BK49&amp;CHAR(10)&amp;BK50&amp;CHAR(10)&amp;BK51&amp;CHAR(10)&amp;BK52&amp;CHAR(10)&amp;BK53&amp;CHAR(10)&amp;BK54&amp;CHAR(10)&amp;BK55&amp;CHAR(10)&amp;BK56&amp;CHAR(10)&amp;BK57&amp;CHAR(10)&amp;BK58&amp;CHAR(10)&amp;BK59&amp;CHAR(10)&amp;BK60&amp;CHAR(10)&amp;BK61&amp;CHAR(10)&amp;BK62&amp;CHAR(10)&amp;BK63&amp;CHAR(10)&amp;BK64&amp;CHAR(10)&amp;BK65&amp;CHAR(10)&amp;BK66&amp;CHAR(10)&amp;BK67&amp;CHAR(10)&amp;BK68&amp;CHAR(10)&amp;BK69&amp;CHAR(10)&amp;BK70&amp;CHAR(10)&amp;BK71&amp;CHAR(10)&amp;BK72&amp;CHAR(10)&amp;BK73&amp;CHAR(10)&amp;BK74&amp;CHAR(10)&amp;BK75&amp;CHAR(10)&amp;BK76&amp;CHAR(10)&amp;BK77&amp;CHAR(10)&amp;BK78&amp;CHAR(10)&amp;BK79&amp;CHAR(10)&amp;BK80&amp;CHAR(10)&amp;BK81&amp;CHAR(10)&amp;BK82&amp;CHAR(10)&amp;BK83&amp;CHAR(10)&amp;BK84&amp;CHAR(10)&amp;BK85&amp;CHAR(10)&amp;BK86&amp;CHAR(10)&amp;BK87&amp;CHAR(10)&amp;BK88&amp;CHAR(10)&amp;BK89&amp;CHAR(10)&amp;BK90&amp;CHAR(10)&amp;BK91&amp;CHAR(10)&amp;BK92&amp;CHAR(10)&amp;BK93&amp;CHAR(10)&amp;BK94&amp;CHAR(10)&amp;BK95&amp;CHAR(10)&amp;BK96&amp;CHAR(10)&amp;BK97&amp;CHAR(10)&amp;BK98&amp;CHAR(10)&amp;BK99&amp;CHAR(10)&amp;BK100&amp;CHAR(10)&amp;BK101&amp;CHAR(10)&amp;BK102&amp;CHAR(10)&amp;BK103&amp;CHAR(10)&amp;BK104&amp;CHAR(10)&amp;BK105&amp;CHAR(10)&amp;BK106&amp;CHAR(10)&amp;BK107&amp;CHAR(10)&amp;BK108&amp;CHAR(10)&amp;BK109&amp;CHAR(10)&amp;BK110&amp;CHAR(10)&amp;BK111&amp;CHAR(10)&amp;BK112&amp;CHAR(10)&amp;BK113&amp;CHAR(10)&amp;BK114&amp;CHAR(10)&amp;BK115&amp;CHAR(10)&amp;BK116&amp;CHAR(10)&amp;BK117&amp;CHAR(10)&amp;BK118&amp;CHAR(10)&amp;BK119&amp;CHAR(10)&amp;BK120&amp;CHAR(10)&amp;BK121&amp;CHAR(10)&amp;BK122&amp;CHAR(10)&amp;BK123&amp;CHAR(10)&amp;BK124&amp;CHAR(10)&amp;BK125&amp;CHAR(10)&amp;BK126&amp;CHAR(10)&amp;BK127&amp;CHAR(10)&amp;BK128&amp;CHAR(10)&amp;BK129&amp;CHAR(10)&amp;BK130&amp;CHAR(10)&amp;BK131&amp;CHAR(10)&amp;BK132&amp;CHAR(10)&amp;BK133&amp;CHAR(10)&amp;BK134&amp;CHAR(10)&amp;BK135&amp;CHAR(10)&amp;BK136&amp;CHAR(10)&amp;BK137&amp;CHAR(10)&amp;BK138&amp;CHAR(10)&amp;BK139&amp;CHAR(10)&amp;BK140&amp;CHAR(10)&amp;BK141&amp;CHAR(10)&amp;BK142&amp;CHAR(10)&amp;BK143&amp;CHAR(10)&amp;BK144&amp;CHAR(10)&amp;BK145&amp;CHAR(10)&amp;BK146&amp;CHAR(10)&amp;BK147&amp;CHAR(10)&amp;BK148&amp;CHAR(10)&amp;BK149&amp;CHAR(10)&amp;BK150&amp;CHAR(10)&amp;BK151&amp;CHAR(10)&amp;BK152&amp;CHAR(10)&amp;BK153&amp;CHAR(10)&amp;BK154&amp;CHAR(10)&amp;BK155&amp;CHAR(10)&amp;BK156&amp;CHAR(10)&amp;BK157&amp;CHAR(10)&amp;BK158&amp;CHAR(10)&amp;BK159&amp;CHAR(10)&amp;BK160&amp;CHAR(10)&amp;BK161&amp;CHAR(10)&amp;BK162&amp;CHAR(10)&amp;BK163&amp;CHAR(10)&amp;BK164&amp;CHAR(10)&amp;BK165&amp;CHAR(10)&amp;BK166&amp;CHAR(10)&amp;BK167&amp;CHAR(10)&amp;BK168&amp;CHAR(10)&amp;BK169&amp;CHAR(10)&amp;BK170&amp;CHAR(10)&amp;BK171&amp;CHAR(10)&amp;BK172&amp;CHAR(10)&amp;BK173&amp;CHAR(10)&amp;BK174&amp;CHAR(10)&amp;BK175&amp;CHAR(10)&amp;BK176&amp;CHAR(10)&amp;BK177&amp;CHAR(10)&amp;BK178&amp;CHAR(10)&amp;BK179&amp;CHAR(10)&amp;BK180&amp;CHAR(10)&amp;BK181&amp;CHAR(10)&amp;BK182&amp;CHAR(10)&amp;BK183&amp;CHAR(10)&amp;BK184&amp;CHAR(10)&amp;BK185&amp;CHAR(10)&amp;BK186&amp;CHAR(10)&amp;BK187&amp;CHAR(10)&amp;BK188&amp;CHAR(10)&amp;BK189&amp;CHAR(10)&amp;BK190&amp;CHAR(10)&amp;BK191&amp;CHAR(10)&amp;BK192&amp;CHAR(10)&amp;BK193&amp;CHAR(10)&amp;BK194&amp;CHAR(10)&amp;BK195&amp;CHAR(10)&amp;BK196</f>
        <v>#REF!</v>
      </c>
      <c r="BL510" s="763" t="e">
        <f>#REF!&amp;CHAR(10)&amp;#REF!&amp;CHAR(10)&amp;#REF!&amp;CHAR(10)&amp;#REF!&amp;CHAR(10)&amp;BL12&amp;CHAR(10)&amp;BL13&amp;CHAR(10)&amp;BL14&amp;CHAR(10)&amp;BL15&amp;CHAR(10)&amp;BL16&amp;CHAR(10)&amp;BL17&amp;CHAR(10)&amp;BL18&amp;CHAR(10)&amp;BL19&amp;CHAR(10)&amp;BL20&amp;CHAR(10)&amp;BL21&amp;CHAR(10)&amp;BL22&amp;CHAR(10)&amp;BL23&amp;CHAR(10)&amp;BL24&amp;CHAR(10)&amp;BL25&amp;CHAR(10)&amp;BL26&amp;CHAR(10)&amp;BL27&amp;CHAR(10)&amp;BL28&amp;CHAR(10)&amp;BL29&amp;CHAR(10)&amp;BL30&amp;CHAR(10)&amp;BL31&amp;CHAR(10)&amp;BL32&amp;CHAR(10)&amp;BL33&amp;CHAR(10)&amp;BL34&amp;CHAR(10)&amp;BL35&amp;CHAR(10)&amp;BL36&amp;CHAR(10)&amp;BL37&amp;CHAR(10)&amp;BL38&amp;CHAR(10)&amp;BL39&amp;CHAR(10)&amp;BL40&amp;CHAR(10)&amp;BL41&amp;CHAR(10)&amp;BL42&amp;CHAR(10)&amp;BL43&amp;CHAR(10)&amp;BL44&amp;CHAR(10)&amp;BL45&amp;CHAR(10)&amp;BL46&amp;CHAR(10)&amp;BL47&amp;CHAR(10)&amp;BL48&amp;CHAR(10)&amp;BL49&amp;CHAR(10)&amp;BL50&amp;CHAR(10)&amp;BL51&amp;CHAR(10)&amp;BL52&amp;CHAR(10)&amp;BL53&amp;CHAR(10)&amp;BL54&amp;CHAR(10)&amp;BL55&amp;CHAR(10)&amp;BL56&amp;CHAR(10)&amp;BL57&amp;CHAR(10)&amp;BL58&amp;CHAR(10)&amp;BL59&amp;CHAR(10)&amp;BL60&amp;CHAR(10)&amp;BL61&amp;CHAR(10)&amp;BL62&amp;CHAR(10)&amp;BL63&amp;CHAR(10)&amp;BL64&amp;CHAR(10)&amp;BL65&amp;CHAR(10)&amp;BL66&amp;CHAR(10)&amp;BL67&amp;CHAR(10)&amp;BL68&amp;CHAR(10)&amp;BL69&amp;CHAR(10)&amp;BL70&amp;CHAR(10)&amp;BL71&amp;CHAR(10)&amp;BL72&amp;CHAR(10)&amp;BL73&amp;CHAR(10)&amp;BL74&amp;CHAR(10)&amp;BL75&amp;CHAR(10)&amp;BL76&amp;CHAR(10)&amp;BL77&amp;CHAR(10)&amp;BL78&amp;CHAR(10)&amp;BL79&amp;CHAR(10)&amp;BL80&amp;CHAR(10)&amp;BL81&amp;CHAR(10)&amp;BL82&amp;CHAR(10)&amp;BL83&amp;CHAR(10)&amp;BL84&amp;CHAR(10)&amp;BL85&amp;CHAR(10)&amp;BL86&amp;CHAR(10)&amp;BL87&amp;CHAR(10)&amp;BL88&amp;CHAR(10)&amp;BL89&amp;CHAR(10)&amp;BL90&amp;CHAR(10)&amp;BL91&amp;CHAR(10)&amp;BL92&amp;CHAR(10)&amp;BL93&amp;CHAR(10)&amp;BL94&amp;CHAR(10)&amp;BL95&amp;CHAR(10)&amp;BL96&amp;CHAR(10)&amp;BL97&amp;CHAR(10)&amp;BL98&amp;CHAR(10)&amp;BL99&amp;CHAR(10)&amp;BL100&amp;CHAR(10)&amp;BL101&amp;CHAR(10)&amp;BL102&amp;CHAR(10)&amp;BL103&amp;CHAR(10)&amp;BL104&amp;CHAR(10)&amp;BL105&amp;CHAR(10)&amp;BL106&amp;CHAR(10)&amp;BL107&amp;CHAR(10)&amp;BL108&amp;CHAR(10)&amp;BL109&amp;CHAR(10)&amp;BL110&amp;CHAR(10)&amp;BL111&amp;CHAR(10)&amp;BL112&amp;CHAR(10)&amp;BL113&amp;CHAR(10)&amp;BL114&amp;CHAR(10)&amp;BL115&amp;CHAR(10)&amp;BL116&amp;CHAR(10)&amp;BL117&amp;CHAR(10)&amp;BL118&amp;CHAR(10)&amp;BL119&amp;CHAR(10)&amp;BL120&amp;CHAR(10)&amp;BL121&amp;CHAR(10)&amp;BL122&amp;CHAR(10)&amp;BL123&amp;CHAR(10)&amp;BL124&amp;CHAR(10)&amp;BL125&amp;CHAR(10)&amp;BL126&amp;CHAR(10)&amp;BL127&amp;CHAR(10)&amp;BL128&amp;CHAR(10)&amp;BL129&amp;CHAR(10)&amp;BL130&amp;CHAR(10)&amp;BL131&amp;CHAR(10)&amp;BL132&amp;CHAR(10)&amp;BL133&amp;CHAR(10)&amp;BL134&amp;CHAR(10)&amp;BL135&amp;CHAR(10)&amp;BL136&amp;CHAR(10)&amp;BL137&amp;CHAR(10)&amp;BL138&amp;CHAR(10)&amp;BL139&amp;CHAR(10)&amp;BL140&amp;CHAR(10)&amp;BL141&amp;CHAR(10)&amp;BL142&amp;CHAR(10)&amp;BL143&amp;CHAR(10)&amp;BL144&amp;CHAR(10)&amp;BL145&amp;CHAR(10)&amp;BL146&amp;CHAR(10)&amp;BL147&amp;CHAR(10)&amp;BL148&amp;CHAR(10)&amp;BL149&amp;CHAR(10)&amp;BL150&amp;CHAR(10)&amp;BL151&amp;CHAR(10)&amp;BL152&amp;CHAR(10)&amp;BL153&amp;CHAR(10)&amp;BL154&amp;CHAR(10)&amp;BL155&amp;CHAR(10)&amp;BL156&amp;CHAR(10)&amp;BL157&amp;CHAR(10)&amp;BL158&amp;CHAR(10)&amp;BL159&amp;CHAR(10)&amp;BL160&amp;CHAR(10)&amp;BL161&amp;CHAR(10)&amp;BL162&amp;CHAR(10)&amp;BL163&amp;CHAR(10)&amp;BL164&amp;CHAR(10)&amp;BL165&amp;CHAR(10)&amp;BL166&amp;CHAR(10)&amp;BL167&amp;CHAR(10)&amp;BL168&amp;CHAR(10)&amp;BL169&amp;CHAR(10)&amp;BL170&amp;CHAR(10)&amp;BL171&amp;CHAR(10)&amp;BL172&amp;CHAR(10)&amp;BL173&amp;CHAR(10)&amp;BL174&amp;CHAR(10)&amp;BL175&amp;CHAR(10)&amp;BL176&amp;CHAR(10)&amp;BL177&amp;CHAR(10)&amp;BL178&amp;CHAR(10)&amp;BL179&amp;CHAR(10)&amp;BL180&amp;CHAR(10)&amp;BL181&amp;CHAR(10)&amp;BL182&amp;CHAR(10)&amp;BL183&amp;CHAR(10)&amp;BL184&amp;CHAR(10)&amp;BL185&amp;CHAR(10)&amp;BL186&amp;CHAR(10)&amp;BL187&amp;CHAR(10)&amp;BL188&amp;CHAR(10)&amp;BL189&amp;CHAR(10)&amp;BL190&amp;CHAR(10)&amp;BL191&amp;CHAR(10)&amp;BL192&amp;CHAR(10)&amp;BL193&amp;CHAR(10)&amp;BL194&amp;CHAR(10)&amp;BL195&amp;CHAR(10)&amp;BL196</f>
        <v>#REF!</v>
      </c>
      <c r="BM510" s="763" t="e">
        <f>#REF!&amp;CHAR(10)&amp;#REF!&amp;CHAR(10)&amp;#REF!&amp;CHAR(10)&amp;#REF!&amp;CHAR(10)&amp;BM12&amp;CHAR(10)&amp;BM13&amp;CHAR(10)&amp;BM14&amp;CHAR(10)&amp;BM15&amp;CHAR(10)&amp;BM16&amp;CHAR(10)&amp;BM17&amp;CHAR(10)&amp;BM18&amp;CHAR(10)&amp;BM19&amp;CHAR(10)&amp;BM20&amp;CHAR(10)&amp;BM21&amp;CHAR(10)&amp;BM22&amp;CHAR(10)&amp;BM23&amp;CHAR(10)&amp;BM24&amp;CHAR(10)&amp;BM25&amp;CHAR(10)&amp;BM26&amp;CHAR(10)&amp;BM27&amp;CHAR(10)&amp;BM28&amp;CHAR(10)&amp;BM29&amp;CHAR(10)&amp;BM30&amp;CHAR(10)&amp;BM31&amp;CHAR(10)&amp;BM32&amp;CHAR(10)&amp;BM33&amp;CHAR(10)&amp;BM34&amp;CHAR(10)&amp;BM35&amp;CHAR(10)&amp;BM36&amp;CHAR(10)&amp;BM37&amp;CHAR(10)&amp;BM38&amp;CHAR(10)&amp;BM39&amp;CHAR(10)&amp;BM40&amp;CHAR(10)&amp;BM41&amp;CHAR(10)&amp;BM42&amp;CHAR(10)&amp;BM43&amp;CHAR(10)&amp;BM44&amp;CHAR(10)&amp;BM45&amp;CHAR(10)&amp;BM46&amp;CHAR(10)&amp;BM47&amp;CHAR(10)&amp;BM48&amp;CHAR(10)&amp;BM49&amp;CHAR(10)&amp;BM50&amp;CHAR(10)&amp;BM51&amp;CHAR(10)&amp;BM52&amp;CHAR(10)&amp;BM53&amp;CHAR(10)&amp;BM54&amp;CHAR(10)&amp;BM55&amp;CHAR(10)&amp;BM56&amp;CHAR(10)&amp;BM57&amp;CHAR(10)&amp;BM58&amp;CHAR(10)&amp;BM59&amp;CHAR(10)&amp;BM60&amp;CHAR(10)&amp;BM61&amp;CHAR(10)&amp;BM62&amp;CHAR(10)&amp;BM63&amp;CHAR(10)&amp;BM64&amp;CHAR(10)&amp;BM65&amp;CHAR(10)&amp;BM66&amp;CHAR(10)&amp;BM67&amp;CHAR(10)&amp;BM68&amp;CHAR(10)&amp;BM69&amp;CHAR(10)&amp;BM70&amp;CHAR(10)&amp;BM71&amp;CHAR(10)&amp;BM72&amp;CHAR(10)&amp;BM73&amp;CHAR(10)&amp;BM74&amp;CHAR(10)&amp;BM75&amp;CHAR(10)&amp;BM76&amp;CHAR(10)&amp;BM77&amp;CHAR(10)&amp;BM78&amp;CHAR(10)&amp;BM79&amp;CHAR(10)&amp;BM80&amp;CHAR(10)&amp;BM81&amp;CHAR(10)&amp;BM82&amp;CHAR(10)&amp;BM83&amp;CHAR(10)&amp;BM84&amp;CHAR(10)&amp;BM85&amp;CHAR(10)&amp;BM86&amp;CHAR(10)&amp;BM87&amp;CHAR(10)&amp;BM88&amp;CHAR(10)&amp;BM89&amp;CHAR(10)&amp;BM90&amp;CHAR(10)&amp;BM91&amp;CHAR(10)&amp;BM92&amp;CHAR(10)&amp;BM93&amp;CHAR(10)&amp;BM94&amp;CHAR(10)&amp;BM95&amp;CHAR(10)&amp;BM96&amp;CHAR(10)&amp;BM97&amp;CHAR(10)&amp;BM98&amp;CHAR(10)&amp;BM99&amp;CHAR(10)&amp;BM100&amp;CHAR(10)&amp;BM101&amp;CHAR(10)&amp;BM102&amp;CHAR(10)&amp;BM103&amp;CHAR(10)&amp;BM104&amp;CHAR(10)&amp;BM105&amp;CHAR(10)&amp;BM106&amp;CHAR(10)&amp;BM107&amp;CHAR(10)&amp;BM108&amp;CHAR(10)&amp;BM109&amp;CHAR(10)&amp;BM110&amp;CHAR(10)&amp;BM111&amp;CHAR(10)&amp;BM112&amp;CHAR(10)&amp;BM113&amp;CHAR(10)&amp;BM114&amp;CHAR(10)&amp;BM115&amp;CHAR(10)&amp;BM116&amp;CHAR(10)&amp;BM117&amp;CHAR(10)&amp;BM118&amp;CHAR(10)&amp;BM119&amp;CHAR(10)&amp;BM120&amp;CHAR(10)&amp;BM121&amp;CHAR(10)&amp;BM122&amp;CHAR(10)&amp;BM123&amp;CHAR(10)&amp;BM124&amp;CHAR(10)&amp;BM125&amp;CHAR(10)&amp;BM126&amp;CHAR(10)&amp;BM127&amp;CHAR(10)&amp;BM128&amp;CHAR(10)&amp;BM129&amp;CHAR(10)&amp;BM130&amp;CHAR(10)&amp;BM131&amp;CHAR(10)&amp;BM132&amp;CHAR(10)&amp;BM133&amp;CHAR(10)&amp;BM134&amp;CHAR(10)&amp;BM135&amp;CHAR(10)&amp;BM136&amp;CHAR(10)&amp;BM137&amp;CHAR(10)&amp;BM138&amp;CHAR(10)&amp;BM139&amp;CHAR(10)&amp;BM140&amp;CHAR(10)&amp;BM141&amp;CHAR(10)&amp;BM142&amp;CHAR(10)&amp;BM143&amp;CHAR(10)&amp;BM144&amp;CHAR(10)&amp;BM145&amp;CHAR(10)&amp;BM146&amp;CHAR(10)&amp;BM147&amp;CHAR(10)&amp;BM148&amp;CHAR(10)&amp;BM149&amp;CHAR(10)&amp;BM150&amp;CHAR(10)&amp;BM151&amp;CHAR(10)&amp;BM152&amp;CHAR(10)&amp;BM153&amp;CHAR(10)&amp;BM154&amp;CHAR(10)&amp;BM155&amp;CHAR(10)&amp;BM156&amp;CHAR(10)&amp;BM157&amp;CHAR(10)&amp;BM158&amp;CHAR(10)&amp;BM159&amp;CHAR(10)&amp;BM160&amp;CHAR(10)&amp;BM161&amp;CHAR(10)&amp;BM162&amp;CHAR(10)&amp;BM163&amp;CHAR(10)&amp;BM164&amp;CHAR(10)&amp;BM165&amp;CHAR(10)&amp;BM166&amp;CHAR(10)&amp;BM167&amp;CHAR(10)&amp;BM168&amp;CHAR(10)&amp;BM169&amp;CHAR(10)&amp;BM170&amp;CHAR(10)&amp;BM171&amp;CHAR(10)&amp;BM172&amp;CHAR(10)&amp;BM173&amp;CHAR(10)&amp;BM174&amp;CHAR(10)&amp;BM175&amp;CHAR(10)&amp;BM176&amp;CHAR(10)&amp;BM177&amp;CHAR(10)&amp;BM178&amp;CHAR(10)&amp;BM179&amp;CHAR(10)&amp;BM180&amp;CHAR(10)&amp;BM181&amp;CHAR(10)&amp;BM182&amp;CHAR(10)&amp;BM183&amp;CHAR(10)&amp;BM184&amp;CHAR(10)&amp;BM185&amp;CHAR(10)&amp;BM186&amp;CHAR(10)&amp;BM187&amp;CHAR(10)&amp;BM188&amp;CHAR(10)&amp;BM189&amp;CHAR(10)&amp;BM190&amp;CHAR(10)&amp;BM191&amp;CHAR(10)&amp;BM192&amp;CHAR(10)&amp;BM193&amp;CHAR(10)&amp;BM194&amp;CHAR(10)&amp;BM195&amp;CHAR(10)&amp;BM196</f>
        <v>#REF!</v>
      </c>
      <c r="BN510" s="763" t="e">
        <f>#REF!&amp;CHAR(10)&amp;#REF!&amp;CHAR(10)&amp;#REF!&amp;CHAR(10)&amp;#REF!&amp;CHAR(10)&amp;BN12&amp;CHAR(10)&amp;BN13&amp;CHAR(10)&amp;BN14&amp;CHAR(10)&amp;BN15&amp;CHAR(10)&amp;BN16&amp;CHAR(10)&amp;BN17&amp;CHAR(10)&amp;BN18&amp;CHAR(10)&amp;BN19&amp;CHAR(10)&amp;BN20&amp;CHAR(10)&amp;BN21&amp;CHAR(10)&amp;BN22&amp;CHAR(10)&amp;BN23&amp;CHAR(10)&amp;BN24&amp;CHAR(10)&amp;BN25&amp;CHAR(10)&amp;BN26&amp;CHAR(10)&amp;BN27&amp;CHAR(10)&amp;BN28&amp;CHAR(10)&amp;BN29&amp;CHAR(10)&amp;BN30&amp;CHAR(10)&amp;BN31&amp;CHAR(10)&amp;BN32&amp;CHAR(10)&amp;BN33&amp;CHAR(10)&amp;BN34&amp;CHAR(10)&amp;BN35&amp;CHAR(10)&amp;BN36&amp;CHAR(10)&amp;BN37&amp;CHAR(10)&amp;BN38&amp;CHAR(10)&amp;BN39&amp;CHAR(10)&amp;BN40&amp;CHAR(10)&amp;BN41&amp;CHAR(10)&amp;BN42&amp;CHAR(10)&amp;BN43&amp;CHAR(10)&amp;BN44&amp;CHAR(10)&amp;BN45&amp;CHAR(10)&amp;BN46&amp;CHAR(10)&amp;BN47&amp;CHAR(10)&amp;BN48&amp;CHAR(10)&amp;BN49&amp;CHAR(10)&amp;BN50&amp;CHAR(10)&amp;BN51&amp;CHAR(10)&amp;BN52&amp;CHAR(10)&amp;BN53&amp;CHAR(10)&amp;BN54&amp;CHAR(10)&amp;BN55&amp;CHAR(10)&amp;BN56&amp;CHAR(10)&amp;BN57&amp;CHAR(10)&amp;BN58&amp;CHAR(10)&amp;BN59&amp;CHAR(10)&amp;BN60&amp;CHAR(10)&amp;BN61&amp;CHAR(10)&amp;BN62&amp;CHAR(10)&amp;BN63&amp;CHAR(10)&amp;BN64&amp;CHAR(10)&amp;BN65&amp;CHAR(10)&amp;BN66&amp;CHAR(10)&amp;BN67&amp;CHAR(10)&amp;BN68&amp;CHAR(10)&amp;BN69&amp;CHAR(10)&amp;BN70&amp;CHAR(10)&amp;BN71&amp;CHAR(10)&amp;BN72&amp;CHAR(10)&amp;BN73&amp;CHAR(10)&amp;BN74&amp;CHAR(10)&amp;BN75&amp;CHAR(10)&amp;BN76&amp;CHAR(10)&amp;BN77&amp;CHAR(10)&amp;BN78&amp;CHAR(10)&amp;BN79&amp;CHAR(10)&amp;BN80&amp;CHAR(10)&amp;BN81&amp;CHAR(10)&amp;BN82&amp;CHAR(10)&amp;BN83&amp;CHAR(10)&amp;BN84&amp;CHAR(10)&amp;BN85&amp;CHAR(10)&amp;BN86&amp;CHAR(10)&amp;BN87&amp;CHAR(10)&amp;BN88&amp;CHAR(10)&amp;BN89&amp;CHAR(10)&amp;BN90&amp;CHAR(10)&amp;BN91&amp;CHAR(10)&amp;BN92&amp;CHAR(10)&amp;BN93&amp;CHAR(10)&amp;BN94&amp;CHAR(10)&amp;BN95&amp;CHAR(10)&amp;BN96&amp;CHAR(10)&amp;BN97&amp;CHAR(10)&amp;BN98&amp;CHAR(10)&amp;BN99&amp;CHAR(10)&amp;BN100&amp;CHAR(10)&amp;BN101&amp;CHAR(10)&amp;BN102&amp;CHAR(10)&amp;BN103&amp;CHAR(10)&amp;BN104&amp;CHAR(10)&amp;BN105&amp;CHAR(10)&amp;BN106&amp;CHAR(10)&amp;BN107&amp;CHAR(10)&amp;BN108&amp;CHAR(10)&amp;BN109&amp;CHAR(10)&amp;BN110&amp;CHAR(10)&amp;BN111&amp;CHAR(10)&amp;BN112&amp;CHAR(10)&amp;BN113&amp;CHAR(10)&amp;BN114&amp;CHAR(10)&amp;BN115&amp;CHAR(10)&amp;BN116&amp;CHAR(10)&amp;BN117&amp;CHAR(10)&amp;BN118&amp;CHAR(10)&amp;BN119&amp;CHAR(10)&amp;BN120&amp;CHAR(10)&amp;BN121&amp;CHAR(10)&amp;BN122&amp;CHAR(10)&amp;BN123&amp;CHAR(10)&amp;BN124&amp;CHAR(10)&amp;BN125&amp;CHAR(10)&amp;BN126&amp;CHAR(10)&amp;BN127&amp;CHAR(10)&amp;BN128&amp;CHAR(10)&amp;BN129&amp;CHAR(10)&amp;BN130&amp;CHAR(10)&amp;BN131&amp;CHAR(10)&amp;BN132&amp;CHAR(10)&amp;BN133&amp;CHAR(10)&amp;BN134&amp;CHAR(10)&amp;BN135&amp;CHAR(10)&amp;BN136&amp;CHAR(10)&amp;BN137&amp;CHAR(10)&amp;BN138&amp;CHAR(10)&amp;BN139&amp;CHAR(10)&amp;BN140&amp;CHAR(10)&amp;BN141&amp;CHAR(10)&amp;BN142&amp;CHAR(10)&amp;BN143&amp;CHAR(10)&amp;BN144&amp;CHAR(10)&amp;BN145&amp;CHAR(10)&amp;BN146&amp;CHAR(10)&amp;BN147&amp;CHAR(10)&amp;BN148&amp;CHAR(10)&amp;BN149&amp;CHAR(10)&amp;BN150&amp;CHAR(10)&amp;BN151&amp;CHAR(10)&amp;BN152&amp;CHAR(10)&amp;BN153&amp;CHAR(10)&amp;BN154&amp;CHAR(10)&amp;BN155&amp;CHAR(10)&amp;BN156&amp;CHAR(10)&amp;BN157&amp;CHAR(10)&amp;BN158&amp;CHAR(10)&amp;BN159&amp;CHAR(10)&amp;BN160&amp;CHAR(10)&amp;BN161&amp;CHAR(10)&amp;BN162&amp;CHAR(10)&amp;BN163&amp;CHAR(10)&amp;BN164&amp;CHAR(10)&amp;BN165&amp;CHAR(10)&amp;BN166&amp;CHAR(10)&amp;BN167&amp;CHAR(10)&amp;BN168&amp;CHAR(10)&amp;BN169&amp;CHAR(10)&amp;BN170&amp;CHAR(10)&amp;BN171&amp;CHAR(10)&amp;BN172&amp;CHAR(10)&amp;BN173&amp;CHAR(10)&amp;BN174&amp;CHAR(10)&amp;BN175&amp;CHAR(10)&amp;BN176&amp;CHAR(10)&amp;BN177&amp;CHAR(10)&amp;BN178&amp;CHAR(10)&amp;BN179&amp;CHAR(10)&amp;BN180&amp;CHAR(10)&amp;BN181&amp;CHAR(10)&amp;BN182&amp;CHAR(10)&amp;BN183&amp;CHAR(10)&amp;BN184&amp;CHAR(10)&amp;BN185&amp;CHAR(10)&amp;BN186&amp;CHAR(10)&amp;BN187&amp;CHAR(10)&amp;BN188&amp;CHAR(10)&amp;BN189&amp;CHAR(10)&amp;BN190&amp;CHAR(10)&amp;BN191&amp;CHAR(10)&amp;BN192&amp;CHAR(10)&amp;BN193&amp;CHAR(10)&amp;BN194&amp;CHAR(10)&amp;BN195&amp;CHAR(10)&amp;BN196</f>
        <v>#REF!</v>
      </c>
      <c r="BO510" s="763" t="e">
        <f>#REF!&amp;CHAR(10)&amp;#REF!&amp;CHAR(10)&amp;#REF!&amp;CHAR(10)&amp;#REF!&amp;CHAR(10)&amp;BO12&amp;CHAR(10)&amp;BO13&amp;CHAR(10)&amp;BO14&amp;CHAR(10)&amp;BO15&amp;CHAR(10)&amp;BO16&amp;CHAR(10)&amp;BO17&amp;CHAR(10)&amp;BO18&amp;CHAR(10)&amp;BO19&amp;CHAR(10)&amp;BO20&amp;CHAR(10)&amp;BO21&amp;CHAR(10)&amp;BO22&amp;CHAR(10)&amp;BO23&amp;CHAR(10)&amp;BO24&amp;CHAR(10)&amp;BO25&amp;CHAR(10)&amp;BO26&amp;CHAR(10)&amp;BO27&amp;CHAR(10)&amp;BO28&amp;CHAR(10)&amp;BO29&amp;CHAR(10)&amp;BO30&amp;CHAR(10)&amp;BO31&amp;CHAR(10)&amp;BO32&amp;CHAR(10)&amp;BO33&amp;CHAR(10)&amp;BO34&amp;CHAR(10)&amp;BO35&amp;CHAR(10)&amp;BO36&amp;CHAR(10)&amp;BO37&amp;CHAR(10)&amp;BO38&amp;CHAR(10)&amp;BO39&amp;CHAR(10)&amp;BO40&amp;CHAR(10)&amp;BO41&amp;CHAR(10)&amp;BO42&amp;CHAR(10)&amp;BO43&amp;CHAR(10)&amp;BO44&amp;CHAR(10)&amp;BO45&amp;CHAR(10)&amp;BO46&amp;CHAR(10)&amp;BO47&amp;CHAR(10)&amp;BO48&amp;CHAR(10)&amp;BO49&amp;CHAR(10)&amp;BO50&amp;CHAR(10)&amp;BO51&amp;CHAR(10)&amp;BO52&amp;CHAR(10)&amp;BO53&amp;CHAR(10)&amp;BO54&amp;CHAR(10)&amp;BO55&amp;CHAR(10)&amp;BO56&amp;CHAR(10)&amp;BO57&amp;CHAR(10)&amp;BO58&amp;CHAR(10)&amp;BO59&amp;CHAR(10)&amp;BO60&amp;CHAR(10)&amp;BO61&amp;CHAR(10)&amp;BO62&amp;CHAR(10)&amp;BO63&amp;CHAR(10)&amp;BO64&amp;CHAR(10)&amp;BO65&amp;CHAR(10)&amp;BO66&amp;CHAR(10)&amp;BO67&amp;CHAR(10)&amp;BO68&amp;CHAR(10)&amp;BO69&amp;CHAR(10)&amp;BO70&amp;CHAR(10)&amp;BO71&amp;CHAR(10)&amp;BO72&amp;CHAR(10)&amp;BO73&amp;CHAR(10)&amp;BO74&amp;CHAR(10)&amp;BO75&amp;CHAR(10)&amp;BO76&amp;CHAR(10)&amp;BO77&amp;CHAR(10)&amp;BO78&amp;CHAR(10)&amp;BO79&amp;CHAR(10)&amp;BO80&amp;CHAR(10)&amp;BO81&amp;CHAR(10)&amp;BO82&amp;CHAR(10)&amp;BO83&amp;CHAR(10)&amp;BO84&amp;CHAR(10)&amp;BO85&amp;CHAR(10)&amp;BO86&amp;CHAR(10)&amp;BO87&amp;CHAR(10)&amp;BO88&amp;CHAR(10)&amp;BO89&amp;CHAR(10)&amp;BO90&amp;CHAR(10)&amp;BO91&amp;CHAR(10)&amp;BO92&amp;CHAR(10)&amp;BO93&amp;CHAR(10)&amp;BO94&amp;CHAR(10)&amp;BO95&amp;CHAR(10)&amp;BO96&amp;CHAR(10)&amp;BO97&amp;CHAR(10)&amp;BO98&amp;CHAR(10)&amp;BO99&amp;CHAR(10)&amp;BO100&amp;CHAR(10)&amp;BO101&amp;CHAR(10)&amp;BO102&amp;CHAR(10)&amp;BO103&amp;CHAR(10)&amp;BO104&amp;CHAR(10)&amp;BO105&amp;CHAR(10)&amp;BO106&amp;CHAR(10)&amp;BO107&amp;CHAR(10)&amp;BO108&amp;CHAR(10)&amp;BO109&amp;CHAR(10)&amp;BO110&amp;CHAR(10)&amp;BO111&amp;CHAR(10)&amp;BO112&amp;CHAR(10)&amp;BO113&amp;CHAR(10)&amp;BO114&amp;CHAR(10)&amp;BO115&amp;CHAR(10)&amp;BO116&amp;CHAR(10)&amp;BO117&amp;CHAR(10)&amp;BO118&amp;CHAR(10)&amp;BO119&amp;CHAR(10)&amp;BO120&amp;CHAR(10)&amp;BO121&amp;CHAR(10)&amp;BO122&amp;CHAR(10)&amp;BO123&amp;CHAR(10)&amp;BO124&amp;CHAR(10)&amp;BO125&amp;CHAR(10)&amp;BO126&amp;CHAR(10)&amp;BO127&amp;CHAR(10)&amp;BO128&amp;CHAR(10)&amp;BO129&amp;CHAR(10)&amp;BO130&amp;CHAR(10)&amp;BO131&amp;CHAR(10)&amp;BO132&amp;CHAR(10)&amp;BO133&amp;CHAR(10)&amp;BO134&amp;CHAR(10)&amp;BO135&amp;CHAR(10)&amp;BO136&amp;CHAR(10)&amp;BO137&amp;CHAR(10)&amp;BO138&amp;CHAR(10)&amp;BO139&amp;CHAR(10)&amp;BO140&amp;CHAR(10)&amp;BO141&amp;CHAR(10)&amp;BO142&amp;CHAR(10)&amp;BO143&amp;CHAR(10)&amp;BO144&amp;CHAR(10)&amp;BO145&amp;CHAR(10)&amp;BO146&amp;CHAR(10)&amp;BO147&amp;CHAR(10)&amp;BO148&amp;CHAR(10)&amp;BO149&amp;CHAR(10)&amp;BO150&amp;CHAR(10)&amp;BO151&amp;CHAR(10)&amp;BO152&amp;CHAR(10)&amp;BO153&amp;CHAR(10)&amp;BO154&amp;CHAR(10)&amp;BO155&amp;CHAR(10)&amp;BO156&amp;CHAR(10)&amp;BO157&amp;CHAR(10)&amp;BO158&amp;CHAR(10)&amp;BO159&amp;CHAR(10)&amp;BO160&amp;CHAR(10)&amp;BO161&amp;CHAR(10)&amp;BO162&amp;CHAR(10)&amp;BO163&amp;CHAR(10)&amp;BO164&amp;CHAR(10)&amp;BO165&amp;CHAR(10)&amp;BO166&amp;CHAR(10)&amp;BO167&amp;CHAR(10)&amp;BO168&amp;CHAR(10)&amp;BO169&amp;CHAR(10)&amp;BO170&amp;CHAR(10)&amp;BO171&amp;CHAR(10)&amp;BO172&amp;CHAR(10)&amp;BO173&amp;CHAR(10)&amp;BO174&amp;CHAR(10)&amp;BO175&amp;CHAR(10)&amp;BO176&amp;CHAR(10)&amp;BO177&amp;CHAR(10)&amp;BO178&amp;CHAR(10)&amp;BO179&amp;CHAR(10)&amp;BO180&amp;CHAR(10)&amp;BO181&amp;CHAR(10)&amp;BO182&amp;CHAR(10)&amp;BO183&amp;CHAR(10)&amp;BO184&amp;CHAR(10)&amp;BO185&amp;CHAR(10)&amp;BO186&amp;CHAR(10)&amp;BO187&amp;CHAR(10)&amp;BO188&amp;CHAR(10)&amp;BO189&amp;CHAR(10)&amp;BO190&amp;CHAR(10)&amp;BO191&amp;CHAR(10)&amp;BO192&amp;CHAR(10)&amp;BO193&amp;CHAR(10)&amp;BO194&amp;CHAR(10)&amp;BO195&amp;CHAR(10)&amp;BO196</f>
        <v>#REF!</v>
      </c>
      <c r="BP510" s="763" t="e">
        <f>#REF!&amp;CHAR(10)&amp;#REF!&amp;CHAR(10)&amp;#REF!&amp;CHAR(10)&amp;#REF!&amp;CHAR(10)&amp;BP12&amp;CHAR(10)&amp;BP13&amp;CHAR(10)&amp;BP14&amp;CHAR(10)&amp;BP15&amp;CHAR(10)&amp;BP16&amp;CHAR(10)&amp;BP17&amp;CHAR(10)&amp;BP18&amp;CHAR(10)&amp;BP19&amp;CHAR(10)&amp;BP20&amp;CHAR(10)&amp;BP21&amp;CHAR(10)&amp;BP22&amp;CHAR(10)&amp;BP23&amp;CHAR(10)&amp;BP24&amp;CHAR(10)&amp;BP25&amp;CHAR(10)&amp;BP26&amp;CHAR(10)&amp;BP27&amp;CHAR(10)&amp;BP28&amp;CHAR(10)&amp;BP29&amp;CHAR(10)&amp;BP30&amp;CHAR(10)&amp;BP31&amp;CHAR(10)&amp;BP32&amp;CHAR(10)&amp;BP33&amp;CHAR(10)&amp;BP34&amp;CHAR(10)&amp;BP35&amp;CHAR(10)&amp;BP36&amp;CHAR(10)&amp;BP37&amp;CHAR(10)&amp;BP38&amp;CHAR(10)&amp;BP39&amp;CHAR(10)&amp;BP40&amp;CHAR(10)&amp;BP41&amp;CHAR(10)&amp;BP42&amp;CHAR(10)&amp;BP43&amp;CHAR(10)&amp;BP44&amp;CHAR(10)&amp;BP45&amp;CHAR(10)&amp;BP46&amp;CHAR(10)&amp;BP47&amp;CHAR(10)&amp;BP48&amp;CHAR(10)&amp;BP49&amp;CHAR(10)&amp;BP50&amp;CHAR(10)&amp;BP51&amp;CHAR(10)&amp;BP52&amp;CHAR(10)&amp;BP53&amp;CHAR(10)&amp;BP54&amp;CHAR(10)&amp;BP55&amp;CHAR(10)&amp;BP56&amp;CHAR(10)&amp;BP57&amp;CHAR(10)&amp;BP58&amp;CHAR(10)&amp;BP59&amp;CHAR(10)&amp;BP60&amp;CHAR(10)&amp;BP61&amp;CHAR(10)&amp;BP62&amp;CHAR(10)&amp;BP63&amp;CHAR(10)&amp;BP64&amp;CHAR(10)&amp;BP65&amp;CHAR(10)&amp;BP66&amp;CHAR(10)&amp;BP67&amp;CHAR(10)&amp;BP68&amp;CHAR(10)&amp;BP69&amp;CHAR(10)&amp;BP70&amp;CHAR(10)&amp;BP71&amp;CHAR(10)&amp;BP72&amp;CHAR(10)&amp;BP73&amp;CHAR(10)&amp;BP74&amp;CHAR(10)&amp;BP75&amp;CHAR(10)&amp;BP76&amp;CHAR(10)&amp;BP77&amp;CHAR(10)&amp;BP78&amp;CHAR(10)&amp;BP79&amp;CHAR(10)&amp;BP80&amp;CHAR(10)&amp;BP81&amp;CHAR(10)&amp;BP82&amp;CHAR(10)&amp;BP83&amp;CHAR(10)&amp;BP84&amp;CHAR(10)&amp;BP85&amp;CHAR(10)&amp;BP86&amp;CHAR(10)&amp;BP87&amp;CHAR(10)&amp;BP88&amp;CHAR(10)&amp;BP89&amp;CHAR(10)&amp;BP90&amp;CHAR(10)&amp;BP91&amp;CHAR(10)&amp;BP92&amp;CHAR(10)&amp;BP93&amp;CHAR(10)&amp;BP94&amp;CHAR(10)&amp;BP95&amp;CHAR(10)&amp;BP96&amp;CHAR(10)&amp;BP97&amp;CHAR(10)&amp;BP98&amp;CHAR(10)&amp;BP99&amp;CHAR(10)&amp;BP100&amp;CHAR(10)&amp;BP101&amp;CHAR(10)&amp;BP102&amp;CHAR(10)&amp;BP103&amp;CHAR(10)&amp;BP104&amp;CHAR(10)&amp;BP105&amp;CHAR(10)&amp;BP106&amp;CHAR(10)&amp;BP107&amp;CHAR(10)&amp;BP108&amp;CHAR(10)&amp;BP109&amp;CHAR(10)&amp;BP110&amp;CHAR(10)&amp;BP111&amp;CHAR(10)&amp;BP112&amp;CHAR(10)&amp;BP113&amp;CHAR(10)&amp;BP114&amp;CHAR(10)&amp;BP115&amp;CHAR(10)&amp;BP116&amp;CHAR(10)&amp;BP117&amp;CHAR(10)&amp;BP118&amp;CHAR(10)&amp;BP119&amp;CHAR(10)&amp;BP120&amp;CHAR(10)&amp;BP121&amp;CHAR(10)&amp;BP122&amp;CHAR(10)&amp;BP123&amp;CHAR(10)&amp;BP124&amp;CHAR(10)&amp;BP125&amp;CHAR(10)&amp;BP126&amp;CHAR(10)&amp;BP127&amp;CHAR(10)&amp;BP128&amp;CHAR(10)&amp;BP129&amp;CHAR(10)&amp;BP130&amp;CHAR(10)&amp;BP131&amp;CHAR(10)&amp;BP132&amp;CHAR(10)&amp;BP133&amp;CHAR(10)&amp;BP134&amp;CHAR(10)&amp;BP135&amp;CHAR(10)&amp;BP136&amp;CHAR(10)&amp;BP137&amp;CHAR(10)&amp;BP138&amp;CHAR(10)&amp;BP139&amp;CHAR(10)&amp;BP140&amp;CHAR(10)&amp;BP141&amp;CHAR(10)&amp;BP142&amp;CHAR(10)&amp;BP143&amp;CHAR(10)&amp;BP144&amp;CHAR(10)&amp;BP145&amp;CHAR(10)&amp;BP146&amp;CHAR(10)&amp;BP147&amp;CHAR(10)&amp;BP148&amp;CHAR(10)&amp;BP149&amp;CHAR(10)&amp;BP150&amp;CHAR(10)&amp;BP151&amp;CHAR(10)&amp;BP152&amp;CHAR(10)&amp;BP153&amp;CHAR(10)&amp;BP154&amp;CHAR(10)&amp;BP155&amp;CHAR(10)&amp;BP156&amp;CHAR(10)&amp;BP157&amp;CHAR(10)&amp;BP158&amp;CHAR(10)&amp;BP159&amp;CHAR(10)&amp;BP160&amp;CHAR(10)&amp;BP161&amp;CHAR(10)&amp;BP162&amp;CHAR(10)&amp;BP163&amp;CHAR(10)&amp;BP164&amp;CHAR(10)&amp;BP165&amp;CHAR(10)&amp;BP166&amp;CHAR(10)&amp;BP167&amp;CHAR(10)&amp;BP168&amp;CHAR(10)&amp;BP169&amp;CHAR(10)&amp;BP170&amp;CHAR(10)&amp;BP171&amp;CHAR(10)&amp;BP172&amp;CHAR(10)&amp;BP173&amp;CHAR(10)&amp;BP174&amp;CHAR(10)&amp;BP175&amp;CHAR(10)&amp;BP176&amp;CHAR(10)&amp;BP177&amp;CHAR(10)&amp;BP178&amp;CHAR(10)&amp;BP179&amp;CHAR(10)&amp;BP180&amp;CHAR(10)&amp;BP181&amp;CHAR(10)&amp;BP182&amp;CHAR(10)&amp;BP183&amp;CHAR(10)&amp;BP184&amp;CHAR(10)&amp;BP185&amp;CHAR(10)&amp;BP186&amp;CHAR(10)&amp;BP187&amp;CHAR(10)&amp;BP188&amp;CHAR(10)&amp;BP189&amp;CHAR(10)&amp;BP190&amp;CHAR(10)&amp;BP191&amp;CHAR(10)&amp;BP192&amp;CHAR(10)&amp;BP193&amp;CHAR(10)&amp;BP194&amp;CHAR(10)&amp;BP195&amp;CHAR(10)&amp;BP196</f>
        <v>#REF!</v>
      </c>
      <c r="BQ510" s="647"/>
      <c r="BR510" s="647"/>
      <c r="BS510" s="647"/>
      <c r="BT510" s="647"/>
      <c r="BU510" s="647"/>
      <c r="BV510" s="647"/>
      <c r="BW510" s="647"/>
      <c r="BX510" s="647"/>
      <c r="BY510" s="647"/>
      <c r="BZ510" s="647"/>
      <c r="CA510" s="647"/>
      <c r="CB510" s="647"/>
      <c r="CC510" s="647"/>
      <c r="CD510" s="647"/>
      <c r="CE510" s="647"/>
      <c r="CF510" s="647"/>
      <c r="CG510" s="763" t="e">
        <f>#REF!&amp;CHAR(10)&amp;#REF!&amp;CHAR(10)&amp;#REF!&amp;CHAR(10)&amp;#REF!&amp;CHAR(10)&amp;CG12&amp;CHAR(10)&amp;CG13&amp;CHAR(10)&amp;CG14&amp;CHAR(10)&amp;CG15&amp;CHAR(10)&amp;CG16&amp;CHAR(10)&amp;CG17&amp;CHAR(10)&amp;CG18&amp;CHAR(10)&amp;CG19&amp;CHAR(10)&amp;CG20&amp;CHAR(10)&amp;CG21&amp;CHAR(10)&amp;CG22&amp;CHAR(10)&amp;CG23&amp;CHAR(10)&amp;CG24&amp;CHAR(10)&amp;CG25&amp;CHAR(10)&amp;CG26&amp;CHAR(10)&amp;CG27&amp;CHAR(10)&amp;CG28&amp;CHAR(10)&amp;CG29&amp;CHAR(10)&amp;CG30&amp;CHAR(10)&amp;CG31&amp;CHAR(10)&amp;CG32&amp;CHAR(10)&amp;CG33&amp;CHAR(10)&amp;CG34&amp;CHAR(10)&amp;CG35&amp;CHAR(10)&amp;CG36&amp;CHAR(10)&amp;CG37&amp;CHAR(10)&amp;CG38&amp;CHAR(10)&amp;CG39&amp;CHAR(10)&amp;CG40&amp;CHAR(10)&amp;CG41&amp;CHAR(10)&amp;CG42&amp;CHAR(10)&amp;CG43&amp;CHAR(10)&amp;CG44&amp;CHAR(10)&amp;CG45&amp;CHAR(10)&amp;CG46&amp;CHAR(10)&amp;CG47&amp;CHAR(10)&amp;CG48&amp;CHAR(10)&amp;CG49&amp;CHAR(10)&amp;CG50&amp;CHAR(10)&amp;CG51&amp;CHAR(10)&amp;CG52&amp;CHAR(10)&amp;CG53&amp;CHAR(10)&amp;CG54&amp;CHAR(10)&amp;CG55&amp;CHAR(10)&amp;CG56&amp;CHAR(10)&amp;CG57&amp;CHAR(10)&amp;CG58&amp;CHAR(10)&amp;CG59&amp;CHAR(10)&amp;CG60&amp;CHAR(10)&amp;CG61&amp;CHAR(10)&amp;CG62&amp;CHAR(10)&amp;CG63&amp;CHAR(10)&amp;CG64&amp;CHAR(10)&amp;CG65&amp;CHAR(10)&amp;CG66&amp;CHAR(10)&amp;CG67&amp;CHAR(10)&amp;CG68&amp;CHAR(10)&amp;CG69&amp;CHAR(10)&amp;CG70&amp;CHAR(10)&amp;CG71&amp;CHAR(10)&amp;CG72&amp;CHAR(10)&amp;CG73&amp;CHAR(10)&amp;CG74&amp;CHAR(10)&amp;CG75&amp;CHAR(10)&amp;CG76&amp;CHAR(10)&amp;CG77&amp;CHAR(10)&amp;CG78&amp;CHAR(10)&amp;CG79&amp;CHAR(10)&amp;CG80&amp;CHAR(10)&amp;CG81&amp;CHAR(10)&amp;CG82&amp;CHAR(10)&amp;CG83&amp;CHAR(10)&amp;CG84&amp;CHAR(10)&amp;CG85&amp;CHAR(10)&amp;CG86&amp;CHAR(10)&amp;CG87&amp;CHAR(10)&amp;CG88&amp;CHAR(10)&amp;CG89&amp;CHAR(10)&amp;CG90&amp;CHAR(10)&amp;CG91&amp;CHAR(10)&amp;CG92&amp;CHAR(10)&amp;CG93&amp;CHAR(10)&amp;CG94&amp;CHAR(10)&amp;CG95&amp;CHAR(10)&amp;CG96&amp;CHAR(10)&amp;CG97&amp;CHAR(10)&amp;CG98&amp;CHAR(10)&amp;CG99&amp;CHAR(10)&amp;CG100&amp;CHAR(10)&amp;CG101&amp;CHAR(10)&amp;CG102&amp;CHAR(10)&amp;CG103&amp;CHAR(10)&amp;CG104&amp;CHAR(10)&amp;CG105&amp;CHAR(10)&amp;CG106&amp;CHAR(10)&amp;CG107&amp;CHAR(10)&amp;CG108&amp;CHAR(10)&amp;CG109&amp;CHAR(10)&amp;CG110&amp;CHAR(10)&amp;CG111&amp;CHAR(10)&amp;CG112&amp;CHAR(10)&amp;CG113&amp;CHAR(10)&amp;CG114&amp;CHAR(10)&amp;CG115&amp;CHAR(10)&amp;CG116&amp;CHAR(10)&amp;CG117&amp;CHAR(10)&amp;CG118&amp;CHAR(10)&amp;CG119&amp;CHAR(10)&amp;CG120&amp;CHAR(10)&amp;CG121&amp;CHAR(10)&amp;CG122&amp;CHAR(10)&amp;CG123&amp;CHAR(10)&amp;CG124&amp;CHAR(10)&amp;CG125&amp;CHAR(10)&amp;CG126&amp;CHAR(10)&amp;CG127&amp;CHAR(10)&amp;CG128&amp;CHAR(10)&amp;CG129&amp;CHAR(10)&amp;CG130&amp;CHAR(10)&amp;CG131&amp;CHAR(10)&amp;CG132&amp;CHAR(10)&amp;CG133&amp;CHAR(10)&amp;CG134&amp;CHAR(10)&amp;CG135&amp;CHAR(10)&amp;CG136&amp;CHAR(10)&amp;CG137&amp;CHAR(10)&amp;CG138&amp;CHAR(10)&amp;CG139&amp;CHAR(10)&amp;CG140&amp;CHAR(10)&amp;CG141&amp;CHAR(10)&amp;CG142&amp;CHAR(10)&amp;CG143&amp;CHAR(10)&amp;CG144&amp;CHAR(10)&amp;CG145&amp;CHAR(10)&amp;CG146&amp;CHAR(10)&amp;CG147&amp;CHAR(10)&amp;CG148&amp;CHAR(10)&amp;CG149&amp;CHAR(10)&amp;CG150&amp;CHAR(10)&amp;CG151&amp;CHAR(10)&amp;CG152&amp;CHAR(10)&amp;CG153&amp;CHAR(10)&amp;CG154&amp;CHAR(10)&amp;CG155&amp;CHAR(10)&amp;CG156&amp;CHAR(10)&amp;CG157&amp;CHAR(10)&amp;CG158&amp;CHAR(10)&amp;CG159&amp;CHAR(10)&amp;CG160&amp;CHAR(10)&amp;CG161&amp;CHAR(10)&amp;CG162&amp;CHAR(10)&amp;CG163&amp;CHAR(10)&amp;CG164&amp;CHAR(10)&amp;CG165&amp;CHAR(10)&amp;CG166&amp;CHAR(10)&amp;CG167&amp;CHAR(10)&amp;CG168&amp;CHAR(10)&amp;CG169&amp;CHAR(10)&amp;CG170&amp;CHAR(10)&amp;CG171&amp;CHAR(10)&amp;CG172&amp;CHAR(10)&amp;CG173&amp;CHAR(10)&amp;CG174&amp;CHAR(10)&amp;CG175&amp;CHAR(10)&amp;CG176&amp;CHAR(10)&amp;CG177&amp;CHAR(10)&amp;CG178&amp;CHAR(10)&amp;CG179&amp;CHAR(10)&amp;CG180&amp;CHAR(10)&amp;CG181&amp;CHAR(10)&amp;CG182&amp;CHAR(10)&amp;CG183&amp;CHAR(10)&amp;CG184&amp;CHAR(10)&amp;CG185&amp;CHAR(10)&amp;CG186&amp;CHAR(10)&amp;CG187&amp;CHAR(10)&amp;CG188&amp;CHAR(10)&amp;CG189&amp;CHAR(10)&amp;CG190&amp;CHAR(10)&amp;CG191&amp;CHAR(10)&amp;CG192&amp;CHAR(10)&amp;CG193&amp;CHAR(10)&amp;CG194&amp;CHAR(10)&amp;CG195&amp;CHAR(10)&amp;CG196</f>
        <v>#REF!</v>
      </c>
      <c r="CI510" s="763" t="e">
        <f>#REF!&amp;CHAR(10)&amp;#REF!&amp;CHAR(10)&amp;#REF!&amp;CHAR(10)&amp;#REF!&amp;CHAR(10)&amp;CI12&amp;CHAR(10)&amp;CI13&amp;CHAR(10)&amp;CI14&amp;CHAR(10)&amp;CI15&amp;CHAR(10)&amp;CI16&amp;CHAR(10)&amp;CI17&amp;CHAR(10)&amp;CI18&amp;CHAR(10)&amp;CI19&amp;CHAR(10)&amp;CI20&amp;CHAR(10)&amp;CI21&amp;CHAR(10)&amp;CI22&amp;CHAR(10)&amp;CI23&amp;CHAR(10)&amp;CI24&amp;CHAR(10)&amp;CI25&amp;CHAR(10)&amp;CI26&amp;CHAR(10)&amp;CI27&amp;CHAR(10)&amp;CI28&amp;CHAR(10)&amp;CI29&amp;CHAR(10)&amp;CI30&amp;CHAR(10)&amp;CI31&amp;CHAR(10)&amp;CI32&amp;CHAR(10)&amp;CI33&amp;CHAR(10)&amp;CI34&amp;CHAR(10)&amp;CI35&amp;CHAR(10)&amp;CI36&amp;CHAR(10)&amp;CI37&amp;CHAR(10)&amp;CI38&amp;CHAR(10)&amp;CI39&amp;CHAR(10)&amp;CI40&amp;CHAR(10)&amp;CI41&amp;CHAR(10)&amp;CI42&amp;CHAR(10)&amp;CI43&amp;CHAR(10)&amp;CI44&amp;CHAR(10)&amp;CI45&amp;CHAR(10)&amp;CI46&amp;CHAR(10)&amp;CI47&amp;CHAR(10)&amp;CI48&amp;CHAR(10)&amp;CI49&amp;CHAR(10)&amp;CI50&amp;CHAR(10)&amp;CI51&amp;CHAR(10)&amp;CI52&amp;CHAR(10)&amp;CI53&amp;CHAR(10)&amp;CI54&amp;CHAR(10)&amp;CI55&amp;CHAR(10)&amp;CI56&amp;CHAR(10)&amp;CI57&amp;CHAR(10)&amp;CI58&amp;CHAR(10)&amp;CI59&amp;CHAR(10)&amp;CI60&amp;CHAR(10)&amp;CI61&amp;CHAR(10)&amp;CI62&amp;CHAR(10)&amp;CI63&amp;CHAR(10)&amp;CI64&amp;CHAR(10)&amp;CI65&amp;CHAR(10)&amp;CI66&amp;CHAR(10)&amp;CI67&amp;CHAR(10)&amp;CI68&amp;CHAR(10)&amp;CI69&amp;CHAR(10)&amp;CI70&amp;CHAR(10)&amp;CI71&amp;CHAR(10)&amp;CI72&amp;CHAR(10)&amp;CI73&amp;CHAR(10)&amp;CI74&amp;CHAR(10)&amp;CI75&amp;CHAR(10)&amp;CI76&amp;CHAR(10)&amp;CI77&amp;CHAR(10)&amp;CI78&amp;CHAR(10)&amp;CI79&amp;CHAR(10)&amp;CI80&amp;CHAR(10)&amp;CI81&amp;CHAR(10)&amp;CI82&amp;CHAR(10)&amp;CI83&amp;CHAR(10)&amp;CI84&amp;CHAR(10)&amp;CI85&amp;CHAR(10)&amp;CI86&amp;CHAR(10)&amp;CI87&amp;CHAR(10)&amp;CI88&amp;CHAR(10)&amp;CI89&amp;CHAR(10)&amp;CI90&amp;CHAR(10)&amp;CI91&amp;CHAR(10)&amp;CI92&amp;CHAR(10)&amp;CI93&amp;CHAR(10)&amp;CI94&amp;CHAR(10)&amp;CI95&amp;CHAR(10)&amp;CI96&amp;CHAR(10)&amp;CI97&amp;CHAR(10)&amp;CI98&amp;CHAR(10)&amp;CI99&amp;CHAR(10)&amp;CI100&amp;CHAR(10)&amp;CI101&amp;CHAR(10)&amp;CI102&amp;CHAR(10)&amp;CI103&amp;CHAR(10)&amp;CI104&amp;CHAR(10)&amp;CI105&amp;CHAR(10)&amp;CI106&amp;CHAR(10)&amp;CI107&amp;CHAR(10)&amp;CI108&amp;CHAR(10)&amp;CI109&amp;CHAR(10)&amp;CI110&amp;CHAR(10)&amp;CI111&amp;CHAR(10)&amp;CI112&amp;CHAR(10)&amp;CI113&amp;CHAR(10)&amp;CI114&amp;CHAR(10)&amp;CI115&amp;CHAR(10)&amp;CI116&amp;CHAR(10)&amp;CI117&amp;CHAR(10)&amp;CI118&amp;CHAR(10)&amp;CI119&amp;CHAR(10)&amp;CI120&amp;CHAR(10)&amp;CI121&amp;CHAR(10)&amp;CI122&amp;CHAR(10)&amp;CI123&amp;CHAR(10)&amp;CI124&amp;CHAR(10)&amp;CI125&amp;CHAR(10)&amp;CI126&amp;CHAR(10)&amp;CI127&amp;CHAR(10)&amp;CI128&amp;CHAR(10)&amp;CI129&amp;CHAR(10)&amp;CI130&amp;CHAR(10)&amp;CI131&amp;CHAR(10)&amp;CI132&amp;CHAR(10)&amp;CI133&amp;CHAR(10)&amp;CI134&amp;CHAR(10)&amp;CI135&amp;CHAR(10)&amp;CI136&amp;CHAR(10)&amp;CI137&amp;CHAR(10)&amp;CI138&amp;CHAR(10)&amp;CI139&amp;CHAR(10)&amp;CI140&amp;CHAR(10)&amp;CI141&amp;CHAR(10)&amp;CI142&amp;CHAR(10)&amp;CI143&amp;CHAR(10)&amp;CI144&amp;CHAR(10)&amp;CI145&amp;CHAR(10)&amp;CI146&amp;CHAR(10)&amp;CI147&amp;CHAR(10)&amp;CI148&amp;CHAR(10)&amp;CI149&amp;CHAR(10)&amp;CI150&amp;CHAR(10)&amp;CI151&amp;CHAR(10)&amp;CI152&amp;CHAR(10)&amp;CI153&amp;CHAR(10)&amp;CI154&amp;CHAR(10)&amp;CI155&amp;CHAR(10)&amp;CI156&amp;CHAR(10)&amp;CI157&amp;CHAR(10)&amp;CI158&amp;CHAR(10)&amp;CI159&amp;CHAR(10)&amp;CI160&amp;CHAR(10)&amp;CI161&amp;CHAR(10)&amp;CI162&amp;CHAR(10)&amp;CI163&amp;CHAR(10)&amp;CI164&amp;CHAR(10)&amp;CI165&amp;CHAR(10)&amp;CI166&amp;CHAR(10)&amp;CI167&amp;CHAR(10)&amp;CI168&amp;CHAR(10)&amp;CI169&amp;CHAR(10)&amp;CI170&amp;CHAR(10)&amp;CI171&amp;CHAR(10)&amp;CI172&amp;CHAR(10)&amp;CI173&amp;CHAR(10)&amp;CI174&amp;CHAR(10)&amp;CI175&amp;CHAR(10)&amp;CI176&amp;CHAR(10)&amp;CI177&amp;CHAR(10)&amp;CI178&amp;CHAR(10)&amp;CI179&amp;CHAR(10)&amp;CI180&amp;CHAR(10)&amp;CI181&amp;CHAR(10)&amp;CI182&amp;CHAR(10)&amp;CI183&amp;CHAR(10)&amp;CI184&amp;CHAR(10)&amp;CI185&amp;CHAR(10)&amp;CI186&amp;CHAR(10)&amp;CI187&amp;CHAR(10)&amp;CI188&amp;CHAR(10)&amp;CI189&amp;CHAR(10)&amp;CI190&amp;CHAR(10)&amp;CI191&amp;CHAR(10)&amp;CI192&amp;CHAR(10)&amp;CI193&amp;CHAR(10)&amp;CI194&amp;CHAR(10)&amp;CI195&amp;CHAR(10)&amp;CI196</f>
        <v>#REF!</v>
      </c>
      <c r="CJ510" s="763" t="e">
        <f>#REF!&amp;CHAR(10)&amp;#REF!&amp;CHAR(10)&amp;#REF!&amp;CHAR(10)&amp;#REF!&amp;CHAR(10)&amp;CJ12&amp;CHAR(10)&amp;CJ13&amp;CHAR(10)&amp;CJ14&amp;CHAR(10)&amp;CJ15&amp;CHAR(10)&amp;CJ16&amp;CHAR(10)&amp;CJ17&amp;CHAR(10)&amp;CJ18&amp;CHAR(10)&amp;CJ19&amp;CHAR(10)&amp;CJ20&amp;CHAR(10)&amp;CJ21&amp;CHAR(10)&amp;CJ22&amp;CHAR(10)&amp;CJ23&amp;CHAR(10)&amp;CJ24&amp;CHAR(10)&amp;CJ25&amp;CHAR(10)&amp;CJ26&amp;CHAR(10)&amp;CJ27&amp;CHAR(10)&amp;CJ28&amp;CHAR(10)&amp;CJ29&amp;CHAR(10)&amp;CJ30&amp;CHAR(10)&amp;CJ31&amp;CHAR(10)&amp;CJ32&amp;CHAR(10)&amp;CJ33&amp;CHAR(10)&amp;CJ34&amp;CHAR(10)&amp;CJ35&amp;CHAR(10)&amp;CJ36&amp;CHAR(10)&amp;CJ37&amp;CHAR(10)&amp;CJ38&amp;CHAR(10)&amp;CJ39&amp;CHAR(10)&amp;CJ40&amp;CHAR(10)&amp;CJ41&amp;CHAR(10)&amp;CJ42&amp;CHAR(10)&amp;CJ43&amp;CHAR(10)&amp;CJ44&amp;CHAR(10)&amp;CJ45&amp;CHAR(10)&amp;CJ46&amp;CHAR(10)&amp;CJ47&amp;CHAR(10)&amp;CJ48&amp;CHAR(10)&amp;CJ49&amp;CHAR(10)&amp;CJ50&amp;CHAR(10)&amp;CJ51&amp;CHAR(10)&amp;CJ52&amp;CHAR(10)&amp;CJ53&amp;CHAR(10)&amp;CJ54&amp;CHAR(10)&amp;CJ55&amp;CHAR(10)&amp;CJ56&amp;CHAR(10)&amp;CJ57&amp;CHAR(10)&amp;CJ58&amp;CHAR(10)&amp;CJ59&amp;CHAR(10)&amp;CJ60&amp;CHAR(10)&amp;CJ61&amp;CHAR(10)&amp;CJ62&amp;CHAR(10)&amp;CJ63&amp;CHAR(10)&amp;CJ64&amp;CHAR(10)&amp;CJ65&amp;CHAR(10)&amp;CJ66&amp;CHAR(10)&amp;CJ67&amp;CHAR(10)&amp;CJ68&amp;CHAR(10)&amp;CJ69&amp;CHAR(10)&amp;CJ70&amp;CHAR(10)&amp;CJ71&amp;CHAR(10)&amp;CJ72&amp;CHAR(10)&amp;CJ73&amp;CHAR(10)&amp;CJ74&amp;CHAR(10)&amp;CJ75&amp;CHAR(10)&amp;CJ76&amp;CHAR(10)&amp;CJ77&amp;CHAR(10)&amp;CJ78&amp;CHAR(10)&amp;CJ79&amp;CHAR(10)&amp;CJ80&amp;CHAR(10)&amp;CJ81&amp;CHAR(10)&amp;CJ82&amp;CHAR(10)&amp;CJ83&amp;CHAR(10)&amp;CJ84&amp;CHAR(10)&amp;CJ85&amp;CHAR(10)&amp;CJ86&amp;CHAR(10)&amp;CJ87&amp;CHAR(10)&amp;CJ88&amp;CHAR(10)&amp;CJ89&amp;CHAR(10)&amp;CJ90&amp;CHAR(10)&amp;CJ91&amp;CHAR(10)&amp;CJ92&amp;CHAR(10)&amp;CJ93&amp;CHAR(10)&amp;CJ94&amp;CHAR(10)&amp;CJ95&amp;CHAR(10)&amp;CJ96&amp;CHAR(10)&amp;CJ97&amp;CHAR(10)&amp;CJ98&amp;CHAR(10)&amp;CJ99&amp;CHAR(10)&amp;CJ100&amp;CHAR(10)&amp;CJ101&amp;CHAR(10)&amp;CJ102&amp;CHAR(10)&amp;CJ103&amp;CHAR(10)&amp;CJ104&amp;CHAR(10)&amp;CJ105&amp;CHAR(10)&amp;CJ106&amp;CHAR(10)&amp;CJ107&amp;CHAR(10)&amp;CJ108&amp;CHAR(10)&amp;CJ109&amp;CHAR(10)&amp;CJ110&amp;CHAR(10)&amp;CJ111&amp;CHAR(10)&amp;CJ112&amp;CHAR(10)&amp;CJ113&amp;CHAR(10)&amp;CJ114&amp;CHAR(10)&amp;CJ115&amp;CHAR(10)&amp;CJ116&amp;CHAR(10)&amp;CJ117&amp;CHAR(10)&amp;CJ118&amp;CHAR(10)&amp;CJ119&amp;CHAR(10)&amp;CJ120&amp;CHAR(10)&amp;CJ121&amp;CHAR(10)&amp;CJ122&amp;CHAR(10)&amp;CJ123&amp;CHAR(10)&amp;CJ124&amp;CHAR(10)&amp;CJ125&amp;CHAR(10)&amp;CJ126&amp;CHAR(10)&amp;CJ127&amp;CHAR(10)&amp;CJ128&amp;CHAR(10)&amp;CJ129&amp;CHAR(10)&amp;CJ130&amp;CHAR(10)&amp;CJ131&amp;CHAR(10)&amp;CJ132&amp;CHAR(10)&amp;CJ133&amp;CHAR(10)&amp;CJ134&amp;CHAR(10)&amp;CJ135&amp;CHAR(10)&amp;CJ136&amp;CHAR(10)&amp;CJ137&amp;CHAR(10)&amp;CJ138&amp;CHAR(10)&amp;CJ139&amp;CHAR(10)&amp;CJ140&amp;CHAR(10)&amp;CJ141&amp;CHAR(10)&amp;CJ142&amp;CHAR(10)&amp;CJ143&amp;CHAR(10)&amp;CJ144&amp;CHAR(10)&amp;CJ145&amp;CHAR(10)&amp;CJ146&amp;CHAR(10)&amp;CJ147&amp;CHAR(10)&amp;CJ148&amp;CHAR(10)&amp;CJ149&amp;CHAR(10)&amp;CJ150&amp;CHAR(10)&amp;CJ151&amp;CHAR(10)&amp;CJ152&amp;CHAR(10)&amp;CJ153&amp;CHAR(10)&amp;CJ154&amp;CHAR(10)&amp;CJ155&amp;CHAR(10)&amp;CJ156&amp;CHAR(10)&amp;CJ157&amp;CHAR(10)&amp;CJ158&amp;CHAR(10)&amp;CJ159&amp;CHAR(10)&amp;CJ160&amp;CHAR(10)&amp;CJ161&amp;CHAR(10)&amp;CJ162&amp;CHAR(10)&amp;CJ163&amp;CHAR(10)&amp;CJ164&amp;CHAR(10)&amp;CJ165&amp;CHAR(10)&amp;CJ166&amp;CHAR(10)&amp;CJ167&amp;CHAR(10)&amp;CJ168&amp;CHAR(10)&amp;CJ169&amp;CHAR(10)&amp;CJ170&amp;CHAR(10)&amp;CJ171&amp;CHAR(10)&amp;CJ172&amp;CHAR(10)&amp;CJ173&amp;CHAR(10)&amp;CJ174&amp;CHAR(10)&amp;CJ175&amp;CHAR(10)&amp;CJ176&amp;CHAR(10)&amp;CJ177&amp;CHAR(10)&amp;CJ178&amp;CHAR(10)&amp;CJ179&amp;CHAR(10)&amp;CJ180&amp;CHAR(10)&amp;CJ181&amp;CHAR(10)&amp;CJ182&amp;CHAR(10)&amp;CJ183&amp;CHAR(10)&amp;CJ184&amp;CHAR(10)&amp;CJ185&amp;CHAR(10)&amp;CJ186&amp;CHAR(10)&amp;CJ187&amp;CHAR(10)&amp;CJ188&amp;CHAR(10)&amp;CJ189&amp;CHAR(10)&amp;CJ190&amp;CHAR(10)&amp;CJ191&amp;CHAR(10)&amp;CJ192&amp;CHAR(10)&amp;CJ193&amp;CHAR(10)&amp;CJ194&amp;CHAR(10)&amp;CJ195&amp;CHAR(10)&amp;CJ196</f>
        <v>#REF!</v>
      </c>
      <c r="CK510" s="763" t="e">
        <f>#REF!&amp;CHAR(10)&amp;#REF!&amp;CHAR(10)&amp;#REF!&amp;CHAR(10)&amp;#REF!&amp;CHAR(10)&amp;CK12&amp;CHAR(10)&amp;CK13&amp;CHAR(10)&amp;CK14&amp;CHAR(10)&amp;CK15&amp;CHAR(10)&amp;CK16&amp;CHAR(10)&amp;CK17&amp;CHAR(10)&amp;CK18&amp;CHAR(10)&amp;CK19&amp;CHAR(10)&amp;CK20&amp;CHAR(10)&amp;CK21&amp;CHAR(10)&amp;CK22&amp;CHAR(10)&amp;CK23&amp;CHAR(10)&amp;CK24&amp;CHAR(10)&amp;CK25&amp;CHAR(10)&amp;CK26&amp;CHAR(10)&amp;CK27&amp;CHAR(10)&amp;CK28&amp;CHAR(10)&amp;CK29&amp;CHAR(10)&amp;CK30&amp;CHAR(10)&amp;CK31&amp;CHAR(10)&amp;CK32&amp;CHAR(10)&amp;CK33&amp;CHAR(10)&amp;CK34&amp;CHAR(10)&amp;CK35&amp;CHAR(10)&amp;CK36&amp;CHAR(10)&amp;CK37&amp;CHAR(10)&amp;CK38&amp;CHAR(10)&amp;CK39&amp;CHAR(10)&amp;CK40&amp;CHAR(10)&amp;CK41&amp;CHAR(10)&amp;CK42&amp;CHAR(10)&amp;CK43&amp;CHAR(10)&amp;CK44&amp;CHAR(10)&amp;CK45&amp;CHAR(10)&amp;CK46&amp;CHAR(10)&amp;CK47&amp;CHAR(10)&amp;CK48&amp;CHAR(10)&amp;CK49&amp;CHAR(10)&amp;CK50&amp;CHAR(10)&amp;CK51&amp;CHAR(10)&amp;CK52&amp;CHAR(10)&amp;CK53&amp;CHAR(10)&amp;CK54&amp;CHAR(10)&amp;CK55&amp;CHAR(10)&amp;CK56&amp;CHAR(10)&amp;CK57&amp;CHAR(10)&amp;CK58&amp;CHAR(10)&amp;CK59&amp;CHAR(10)&amp;CK60&amp;CHAR(10)&amp;CK61&amp;CHAR(10)&amp;CK62&amp;CHAR(10)&amp;CK63&amp;CHAR(10)&amp;CK64&amp;CHAR(10)&amp;CK65&amp;CHAR(10)&amp;CK66&amp;CHAR(10)&amp;CK67&amp;CHAR(10)&amp;CK68&amp;CHAR(10)&amp;CK69&amp;CHAR(10)&amp;CK70&amp;CHAR(10)&amp;CK71&amp;CHAR(10)&amp;CK72&amp;CHAR(10)&amp;CK73&amp;CHAR(10)&amp;CK74&amp;CHAR(10)&amp;CK75&amp;CHAR(10)&amp;CK76&amp;CHAR(10)&amp;CK77&amp;CHAR(10)&amp;CK78&amp;CHAR(10)&amp;CK79&amp;CHAR(10)&amp;CK80&amp;CHAR(10)&amp;CK81&amp;CHAR(10)&amp;CK82&amp;CHAR(10)&amp;CK83&amp;CHAR(10)&amp;CK84&amp;CHAR(10)&amp;CK85&amp;CHAR(10)&amp;CK86&amp;CHAR(10)&amp;CK87&amp;CHAR(10)&amp;CK88&amp;CHAR(10)&amp;CK89&amp;CHAR(10)&amp;CK90&amp;CHAR(10)&amp;CK91&amp;CHAR(10)&amp;CK92&amp;CHAR(10)&amp;CK93&amp;CHAR(10)&amp;CK94&amp;CHAR(10)&amp;CK95&amp;CHAR(10)&amp;CK96&amp;CHAR(10)&amp;CK97&amp;CHAR(10)&amp;CK98&amp;CHAR(10)&amp;CK99&amp;CHAR(10)&amp;CK100&amp;CHAR(10)&amp;CK101&amp;CHAR(10)&amp;CK102&amp;CHAR(10)&amp;CK103&amp;CHAR(10)&amp;CK104&amp;CHAR(10)&amp;CK105&amp;CHAR(10)&amp;CK106&amp;CHAR(10)&amp;CK107&amp;CHAR(10)&amp;CK108&amp;CHAR(10)&amp;CK109&amp;CHAR(10)&amp;CK110&amp;CHAR(10)&amp;CK111&amp;CHAR(10)&amp;CK112&amp;CHAR(10)&amp;CK113&amp;CHAR(10)&amp;CK114&amp;CHAR(10)&amp;CK115&amp;CHAR(10)&amp;CK116&amp;CHAR(10)&amp;CK117&amp;CHAR(10)&amp;CK118&amp;CHAR(10)&amp;CK119&amp;CHAR(10)&amp;CK120&amp;CHAR(10)&amp;CK121&amp;CHAR(10)&amp;CK122&amp;CHAR(10)&amp;CK123&amp;CHAR(10)&amp;CK124&amp;CHAR(10)&amp;CK125&amp;CHAR(10)&amp;CK126&amp;CHAR(10)&amp;CK127&amp;CHAR(10)&amp;CK128&amp;CHAR(10)&amp;CK129&amp;CHAR(10)&amp;CK130&amp;CHAR(10)&amp;CK131&amp;CHAR(10)&amp;CK132&amp;CHAR(10)&amp;CK133&amp;CHAR(10)&amp;CK134&amp;CHAR(10)&amp;CK135&amp;CHAR(10)&amp;CK136&amp;CHAR(10)&amp;CK137&amp;CHAR(10)&amp;CK138&amp;CHAR(10)&amp;CK139&amp;CHAR(10)&amp;CK140&amp;CHAR(10)&amp;CK141&amp;CHAR(10)&amp;CK142&amp;CHAR(10)&amp;CK143&amp;CHAR(10)&amp;CK144&amp;CHAR(10)&amp;CK145&amp;CHAR(10)&amp;CK146&amp;CHAR(10)&amp;CK147&amp;CHAR(10)&amp;CK148&amp;CHAR(10)&amp;CK149&amp;CHAR(10)&amp;CK150&amp;CHAR(10)&amp;CK151&amp;CHAR(10)&amp;CK152&amp;CHAR(10)&amp;CK153&amp;CHAR(10)&amp;CK154&amp;CHAR(10)&amp;CK155&amp;CHAR(10)&amp;CK156&amp;CHAR(10)&amp;CK157&amp;CHAR(10)&amp;CK158&amp;CHAR(10)&amp;CK159&amp;CHAR(10)&amp;CK160&amp;CHAR(10)&amp;CK161&amp;CHAR(10)&amp;CK162&amp;CHAR(10)&amp;CK163&amp;CHAR(10)&amp;CK164&amp;CHAR(10)&amp;CK165&amp;CHAR(10)&amp;CK166&amp;CHAR(10)&amp;CK167&amp;CHAR(10)&amp;CK168&amp;CHAR(10)&amp;CK169&amp;CHAR(10)&amp;CK170&amp;CHAR(10)&amp;CK171&amp;CHAR(10)&amp;CK172&amp;CHAR(10)&amp;CK173&amp;CHAR(10)&amp;CK174&amp;CHAR(10)&amp;CK175&amp;CHAR(10)&amp;CK176&amp;CHAR(10)&amp;CK177&amp;CHAR(10)&amp;CK178&amp;CHAR(10)&amp;CK179&amp;CHAR(10)&amp;CK180&amp;CHAR(10)&amp;CK181&amp;CHAR(10)&amp;CK182&amp;CHAR(10)&amp;CK183&amp;CHAR(10)&amp;CK184&amp;CHAR(10)&amp;CK185&amp;CHAR(10)&amp;CK186&amp;CHAR(10)&amp;CK187&amp;CHAR(10)&amp;CK188&amp;CHAR(10)&amp;CK189&amp;CHAR(10)&amp;CK190&amp;CHAR(10)&amp;CK191&amp;CHAR(10)&amp;CK192&amp;CHAR(10)&amp;CK193&amp;CHAR(10)&amp;CK194&amp;CHAR(10)&amp;CK195&amp;CHAR(10)&amp;CK196</f>
        <v>#REF!</v>
      </c>
      <c r="CL510" s="763" t="e">
        <f>#REF!&amp;CHAR(10)&amp;#REF!&amp;CHAR(10)&amp;#REF!&amp;CHAR(10)&amp;#REF!&amp;CHAR(10)&amp;CL12&amp;CHAR(10)&amp;CL13&amp;CHAR(10)&amp;CL14&amp;CHAR(10)&amp;CL15&amp;CHAR(10)&amp;CL16&amp;CHAR(10)&amp;CL17&amp;CHAR(10)&amp;CL18&amp;CHAR(10)&amp;CL19&amp;CHAR(10)&amp;CL20&amp;CHAR(10)&amp;CL21&amp;CHAR(10)&amp;CL22&amp;CHAR(10)&amp;CL23&amp;CHAR(10)&amp;CL24&amp;CHAR(10)&amp;CL25&amp;CHAR(10)&amp;CL26&amp;CHAR(10)&amp;CL27&amp;CHAR(10)&amp;CL28&amp;CHAR(10)&amp;CL29&amp;CHAR(10)&amp;CL30&amp;CHAR(10)&amp;CL31&amp;CHAR(10)&amp;CL32&amp;CHAR(10)&amp;CL33&amp;CHAR(10)&amp;CL34&amp;CHAR(10)&amp;CL35&amp;CHAR(10)&amp;CL36&amp;CHAR(10)&amp;CL37&amp;CHAR(10)&amp;CL38&amp;CHAR(10)&amp;CL39&amp;CHAR(10)&amp;CL40&amp;CHAR(10)&amp;CL41&amp;CHAR(10)&amp;CL42&amp;CHAR(10)&amp;CL43&amp;CHAR(10)&amp;CL44&amp;CHAR(10)&amp;CL45&amp;CHAR(10)&amp;CL46&amp;CHAR(10)&amp;CL47&amp;CHAR(10)&amp;CL48&amp;CHAR(10)&amp;CL49&amp;CHAR(10)&amp;CL50&amp;CHAR(10)&amp;CL51&amp;CHAR(10)&amp;CL52&amp;CHAR(10)&amp;CL53&amp;CHAR(10)&amp;CL54&amp;CHAR(10)&amp;CL55&amp;CHAR(10)&amp;CL56&amp;CHAR(10)&amp;CL57&amp;CHAR(10)&amp;CL58&amp;CHAR(10)&amp;CL59&amp;CHAR(10)&amp;CL60&amp;CHAR(10)&amp;CL61&amp;CHAR(10)&amp;CL62&amp;CHAR(10)&amp;CL63&amp;CHAR(10)&amp;CL64&amp;CHAR(10)&amp;CL65&amp;CHAR(10)&amp;CL66&amp;CHAR(10)&amp;CL67&amp;CHAR(10)&amp;CL68&amp;CHAR(10)&amp;CL69&amp;CHAR(10)&amp;CL70&amp;CHAR(10)&amp;CL71&amp;CHAR(10)&amp;CL72&amp;CHAR(10)&amp;CL73&amp;CHAR(10)&amp;CL74&amp;CHAR(10)&amp;CL75&amp;CHAR(10)&amp;CL76&amp;CHAR(10)&amp;CL77&amp;CHAR(10)&amp;CL78&amp;CHAR(10)&amp;CL79&amp;CHAR(10)&amp;CL80&amp;CHAR(10)&amp;CL81&amp;CHAR(10)&amp;CL82&amp;CHAR(10)&amp;CL83&amp;CHAR(10)&amp;CL84&amp;CHAR(10)&amp;CL85&amp;CHAR(10)&amp;CL86&amp;CHAR(10)&amp;CL87&amp;CHAR(10)&amp;CL88&amp;CHAR(10)&amp;CL89&amp;CHAR(10)&amp;CL90&amp;CHAR(10)&amp;CL91&amp;CHAR(10)&amp;CL92&amp;CHAR(10)&amp;CL93&amp;CHAR(10)&amp;CL94&amp;CHAR(10)&amp;CL95&amp;CHAR(10)&amp;CL96&amp;CHAR(10)&amp;CL97&amp;CHAR(10)&amp;CL98&amp;CHAR(10)&amp;CL99&amp;CHAR(10)&amp;CL100&amp;CHAR(10)&amp;CL101&amp;CHAR(10)&amp;CL102&amp;CHAR(10)&amp;CL103&amp;CHAR(10)&amp;CL104&amp;CHAR(10)&amp;CL105&amp;CHAR(10)&amp;CL106&amp;CHAR(10)&amp;CL107&amp;CHAR(10)&amp;CL108&amp;CHAR(10)&amp;CL109&amp;CHAR(10)&amp;CL110&amp;CHAR(10)&amp;CL111&amp;CHAR(10)&amp;CL112&amp;CHAR(10)&amp;CL113&amp;CHAR(10)&amp;CL114&amp;CHAR(10)&amp;CL115&amp;CHAR(10)&amp;CL116&amp;CHAR(10)&amp;CL117&amp;CHAR(10)&amp;CL118&amp;CHAR(10)&amp;CL119&amp;CHAR(10)&amp;CL120&amp;CHAR(10)&amp;CL121&amp;CHAR(10)&amp;CL122&amp;CHAR(10)&amp;CL123&amp;CHAR(10)&amp;CL124&amp;CHAR(10)&amp;CL125&amp;CHAR(10)&amp;CL126&amp;CHAR(10)&amp;CL127&amp;CHAR(10)&amp;CL128&amp;CHAR(10)&amp;CL129&amp;CHAR(10)&amp;CL130&amp;CHAR(10)&amp;CL131&amp;CHAR(10)&amp;CL132&amp;CHAR(10)&amp;CL133&amp;CHAR(10)&amp;CL134&amp;CHAR(10)&amp;CL135&amp;CHAR(10)&amp;CL136&amp;CHAR(10)&amp;CL137&amp;CHAR(10)&amp;CL138&amp;CHAR(10)&amp;CL139&amp;CHAR(10)&amp;CL140&amp;CHAR(10)&amp;CL141&amp;CHAR(10)&amp;CL142&amp;CHAR(10)&amp;CL143&amp;CHAR(10)&amp;CL144&amp;CHAR(10)&amp;CL145&amp;CHAR(10)&amp;CL146&amp;CHAR(10)&amp;CL147&amp;CHAR(10)&amp;CL148&amp;CHAR(10)&amp;CL149&amp;CHAR(10)&amp;CL150&amp;CHAR(10)&amp;CL151&amp;CHAR(10)&amp;CL152&amp;CHAR(10)&amp;CL153&amp;CHAR(10)&amp;CL154&amp;CHAR(10)&amp;CL155&amp;CHAR(10)&amp;CL156&amp;CHAR(10)&amp;CL157&amp;CHAR(10)&amp;CL158&amp;CHAR(10)&amp;CL159&amp;CHAR(10)&amp;CL160&amp;CHAR(10)&amp;CL161&amp;CHAR(10)&amp;CL162&amp;CHAR(10)&amp;CL163&amp;CHAR(10)&amp;CL164&amp;CHAR(10)&amp;CL165&amp;CHAR(10)&amp;CL166&amp;CHAR(10)&amp;CL167&amp;CHAR(10)&amp;CL168&amp;CHAR(10)&amp;CL169&amp;CHAR(10)&amp;CL170&amp;CHAR(10)&amp;CL171&amp;CHAR(10)&amp;CL172&amp;CHAR(10)&amp;CL173&amp;CHAR(10)&amp;CL174&amp;CHAR(10)&amp;CL175&amp;CHAR(10)&amp;CL176&amp;CHAR(10)&amp;CL177&amp;CHAR(10)&amp;CL178&amp;CHAR(10)&amp;CL179&amp;CHAR(10)&amp;CL180&amp;CHAR(10)&amp;CL181&amp;CHAR(10)&amp;CL182&amp;CHAR(10)&amp;CL183&amp;CHAR(10)&amp;CL184&amp;CHAR(10)&amp;CL185&amp;CHAR(10)&amp;CL186&amp;CHAR(10)&amp;CL187&amp;CHAR(10)&amp;CL188&amp;CHAR(10)&amp;CL189&amp;CHAR(10)&amp;CL190&amp;CHAR(10)&amp;CL191&amp;CHAR(10)&amp;CL192&amp;CHAR(10)&amp;CL193&amp;CHAR(10)&amp;CL194&amp;CHAR(10)&amp;CL195&amp;CHAR(10)&amp;CL196</f>
        <v>#REF!</v>
      </c>
      <c r="CM510" s="763" t="e">
        <f>#REF!&amp;CHAR(10)&amp;#REF!&amp;CHAR(10)&amp;#REF!&amp;CHAR(10)&amp;#REF!&amp;CHAR(10)&amp;CM12&amp;CHAR(10)&amp;CM13&amp;CHAR(10)&amp;CM14&amp;CHAR(10)&amp;CM15&amp;CHAR(10)&amp;CM16&amp;CHAR(10)&amp;CM17&amp;CHAR(10)&amp;CM18&amp;CHAR(10)&amp;CM19&amp;CHAR(10)&amp;CM20&amp;CHAR(10)&amp;CM21&amp;CHAR(10)&amp;CM22&amp;CHAR(10)&amp;CM23&amp;CHAR(10)&amp;CM24&amp;CHAR(10)&amp;CM25&amp;CHAR(10)&amp;CM26&amp;CHAR(10)&amp;CM27&amp;CHAR(10)&amp;CM28&amp;CHAR(10)&amp;CM29&amp;CHAR(10)&amp;CM30&amp;CHAR(10)&amp;CM31&amp;CHAR(10)&amp;CM32&amp;CHAR(10)&amp;CM33&amp;CHAR(10)&amp;CM34&amp;CHAR(10)&amp;CM35&amp;CHAR(10)&amp;CM36&amp;CHAR(10)&amp;CM37&amp;CHAR(10)&amp;CM38&amp;CHAR(10)&amp;CM39&amp;CHAR(10)&amp;CM40&amp;CHAR(10)&amp;CM41&amp;CHAR(10)&amp;CM42&amp;CHAR(10)&amp;CM43&amp;CHAR(10)&amp;CM44&amp;CHAR(10)&amp;CM45&amp;CHAR(10)&amp;CM46&amp;CHAR(10)&amp;CM47&amp;CHAR(10)&amp;CM48&amp;CHAR(10)&amp;CM49&amp;CHAR(10)&amp;CM50&amp;CHAR(10)&amp;CM51&amp;CHAR(10)&amp;CM52&amp;CHAR(10)&amp;CM53&amp;CHAR(10)&amp;CM54&amp;CHAR(10)&amp;CM55&amp;CHAR(10)&amp;CM56&amp;CHAR(10)&amp;CM57&amp;CHAR(10)&amp;CM58&amp;CHAR(10)&amp;CM59&amp;CHAR(10)&amp;CM60&amp;CHAR(10)&amp;CM61&amp;CHAR(10)&amp;CM62&amp;CHAR(10)&amp;CM63&amp;CHAR(10)&amp;CM64&amp;CHAR(10)&amp;CM65&amp;CHAR(10)&amp;CM66&amp;CHAR(10)&amp;CM67&amp;CHAR(10)&amp;CM68&amp;CHAR(10)&amp;CM69&amp;CHAR(10)&amp;CM70&amp;CHAR(10)&amp;CM71&amp;CHAR(10)&amp;CM72&amp;CHAR(10)&amp;CM73&amp;CHAR(10)&amp;CM74&amp;CHAR(10)&amp;CM75&amp;CHAR(10)&amp;CM76&amp;CHAR(10)&amp;CM77&amp;CHAR(10)&amp;CM78&amp;CHAR(10)&amp;CM79&amp;CHAR(10)&amp;CM80&amp;CHAR(10)&amp;CM81&amp;CHAR(10)&amp;CM82&amp;CHAR(10)&amp;CM83&amp;CHAR(10)&amp;CM84&amp;CHAR(10)&amp;CM85&amp;CHAR(10)&amp;CM86&amp;CHAR(10)&amp;CM87&amp;CHAR(10)&amp;CM88&amp;CHAR(10)&amp;CM89&amp;CHAR(10)&amp;CM90&amp;CHAR(10)&amp;CM91&amp;CHAR(10)&amp;CM92&amp;CHAR(10)&amp;CM93&amp;CHAR(10)&amp;CM94&amp;CHAR(10)&amp;CM95&amp;CHAR(10)&amp;CM96&amp;CHAR(10)&amp;CM97&amp;CHAR(10)&amp;CM98&amp;CHAR(10)&amp;CM99&amp;CHAR(10)&amp;CM100&amp;CHAR(10)&amp;CM101&amp;CHAR(10)&amp;CM102&amp;CHAR(10)&amp;CM103&amp;CHAR(10)&amp;CM104&amp;CHAR(10)&amp;CM105&amp;CHAR(10)&amp;CM106&amp;CHAR(10)&amp;CM107&amp;CHAR(10)&amp;CM108&amp;CHAR(10)&amp;CM109&amp;CHAR(10)&amp;CM110&amp;CHAR(10)&amp;CM111&amp;CHAR(10)&amp;CM112&amp;CHAR(10)&amp;CM113&amp;CHAR(10)&amp;CM114&amp;CHAR(10)&amp;CM115&amp;CHAR(10)&amp;CM116&amp;CHAR(10)&amp;CM117&amp;CHAR(10)&amp;CM118&amp;CHAR(10)&amp;CM119&amp;CHAR(10)&amp;CM120&amp;CHAR(10)&amp;CM121&amp;CHAR(10)&amp;CM122&amp;CHAR(10)&amp;CM123&amp;CHAR(10)&amp;CM124&amp;CHAR(10)&amp;CM125&amp;CHAR(10)&amp;CM126&amp;CHAR(10)&amp;CM127&amp;CHAR(10)&amp;CM128&amp;CHAR(10)&amp;CM129&amp;CHAR(10)&amp;CM130&amp;CHAR(10)&amp;CM131&amp;CHAR(10)&amp;CM132&amp;CHAR(10)&amp;CM133&amp;CHAR(10)&amp;CM134&amp;CHAR(10)&amp;CM135&amp;CHAR(10)&amp;CM136&amp;CHAR(10)&amp;CM137&amp;CHAR(10)&amp;CM138&amp;CHAR(10)&amp;CM139&amp;CHAR(10)&amp;CM140&amp;CHAR(10)&amp;CM141&amp;CHAR(10)&amp;CM142&amp;CHAR(10)&amp;CM143&amp;CHAR(10)&amp;CM144&amp;CHAR(10)&amp;CM145&amp;CHAR(10)&amp;CM146&amp;CHAR(10)&amp;CM147&amp;CHAR(10)&amp;CM148&amp;CHAR(10)&amp;CM149&amp;CHAR(10)&amp;CM150&amp;CHAR(10)&amp;CM151&amp;CHAR(10)&amp;CM152&amp;CHAR(10)&amp;CM153&amp;CHAR(10)&amp;CM154&amp;CHAR(10)&amp;CM155&amp;CHAR(10)&amp;CM156&amp;CHAR(10)&amp;CM157&amp;CHAR(10)&amp;CM158&amp;CHAR(10)&amp;CM159&amp;CHAR(10)&amp;CM160&amp;CHAR(10)&amp;CM161&amp;CHAR(10)&amp;CM162&amp;CHAR(10)&amp;CM163&amp;CHAR(10)&amp;CM164&amp;CHAR(10)&amp;CM165&amp;CHAR(10)&amp;CM166&amp;CHAR(10)&amp;CM167&amp;CHAR(10)&amp;CM168&amp;CHAR(10)&amp;CM169&amp;CHAR(10)&amp;CM170&amp;CHAR(10)&amp;CM171&amp;CHAR(10)&amp;CM172&amp;CHAR(10)&amp;CM173&amp;CHAR(10)&amp;CM174&amp;CHAR(10)&amp;CM175&amp;CHAR(10)&amp;CM176&amp;CHAR(10)&amp;CM177&amp;CHAR(10)&amp;CM178&amp;CHAR(10)&amp;CM179&amp;CHAR(10)&amp;CM180&amp;CHAR(10)&amp;CM181&amp;CHAR(10)&amp;CM182&amp;CHAR(10)&amp;CM183&amp;CHAR(10)&amp;CM184&amp;CHAR(10)&amp;CM185&amp;CHAR(10)&amp;CM186&amp;CHAR(10)&amp;CM187&amp;CHAR(10)&amp;CM188&amp;CHAR(10)&amp;CM189&amp;CHAR(10)&amp;CM190&amp;CHAR(10)&amp;CM191&amp;CHAR(10)&amp;CM192&amp;CHAR(10)&amp;CM193&amp;CHAR(10)&amp;CM194&amp;CHAR(10)&amp;CM195&amp;CHAR(10)&amp;CM196</f>
        <v>#REF!</v>
      </c>
      <c r="CN510" s="763" t="e">
        <f>#REF!&amp;CHAR(10)&amp;#REF!&amp;CHAR(10)&amp;#REF!&amp;CHAR(10)&amp;#REF!&amp;CHAR(10)&amp;CN12&amp;CHAR(10)&amp;CN13&amp;CHAR(10)&amp;CN14&amp;CHAR(10)&amp;CN15&amp;CHAR(10)&amp;CN16&amp;CHAR(10)&amp;CN17&amp;CHAR(10)&amp;CN18&amp;CHAR(10)&amp;CN19&amp;CHAR(10)&amp;CN20&amp;CHAR(10)&amp;CN21&amp;CHAR(10)&amp;CN22&amp;CHAR(10)&amp;CN23&amp;CHAR(10)&amp;CN24&amp;CHAR(10)&amp;CN25&amp;CHAR(10)&amp;CN26&amp;CHAR(10)&amp;CN27&amp;CHAR(10)&amp;CN28&amp;CHAR(10)&amp;CN29&amp;CHAR(10)&amp;CN30&amp;CHAR(10)&amp;CN31&amp;CHAR(10)&amp;CN32&amp;CHAR(10)&amp;CN33&amp;CHAR(10)&amp;CN34&amp;CHAR(10)&amp;CN35&amp;CHAR(10)&amp;CN36&amp;CHAR(10)&amp;CN37&amp;CHAR(10)&amp;CN38&amp;CHAR(10)&amp;CN39&amp;CHAR(10)&amp;CN40&amp;CHAR(10)&amp;CN41&amp;CHAR(10)&amp;CN42&amp;CHAR(10)&amp;CN43&amp;CHAR(10)&amp;CN44&amp;CHAR(10)&amp;CN45&amp;CHAR(10)&amp;CN46&amp;CHAR(10)&amp;CN47&amp;CHAR(10)&amp;CN48&amp;CHAR(10)&amp;CN49&amp;CHAR(10)&amp;CN50&amp;CHAR(10)&amp;CN51&amp;CHAR(10)&amp;CN52&amp;CHAR(10)&amp;CN53&amp;CHAR(10)&amp;CN54&amp;CHAR(10)&amp;CN55&amp;CHAR(10)&amp;CN56&amp;CHAR(10)&amp;CN57&amp;CHAR(10)&amp;CN58&amp;CHAR(10)&amp;CN59&amp;CHAR(10)&amp;CN60&amp;CHAR(10)&amp;CN61&amp;CHAR(10)&amp;CN62&amp;CHAR(10)&amp;CN63&amp;CHAR(10)&amp;CN64&amp;CHAR(10)&amp;CN65&amp;CHAR(10)&amp;CN66&amp;CHAR(10)&amp;CN67&amp;CHAR(10)&amp;CN68&amp;CHAR(10)&amp;CN69&amp;CHAR(10)&amp;CN70&amp;CHAR(10)&amp;CN71&amp;CHAR(10)&amp;CN72&amp;CHAR(10)&amp;CN73&amp;CHAR(10)&amp;CN74&amp;CHAR(10)&amp;CN75&amp;CHAR(10)&amp;CN76&amp;CHAR(10)&amp;CN77&amp;CHAR(10)&amp;CN78&amp;CHAR(10)&amp;CN79&amp;CHAR(10)&amp;CN80&amp;CHAR(10)&amp;CN81&amp;CHAR(10)&amp;CN82&amp;CHAR(10)&amp;CN83&amp;CHAR(10)&amp;CN84&amp;CHAR(10)&amp;CN85&amp;CHAR(10)&amp;CN86&amp;CHAR(10)&amp;CN87&amp;CHAR(10)&amp;CN88&amp;CHAR(10)&amp;CN89&amp;CHAR(10)&amp;CN90&amp;CHAR(10)&amp;CN91&amp;CHAR(10)&amp;CN92&amp;CHAR(10)&amp;CN93&amp;CHAR(10)&amp;CN94&amp;CHAR(10)&amp;CN95&amp;CHAR(10)&amp;CN96&amp;CHAR(10)&amp;CN97&amp;CHAR(10)&amp;CN98&amp;CHAR(10)&amp;CN99&amp;CHAR(10)&amp;CN100&amp;CHAR(10)&amp;CN101&amp;CHAR(10)&amp;CN102&amp;CHAR(10)&amp;CN103&amp;CHAR(10)&amp;CN104&amp;CHAR(10)&amp;CN105&amp;CHAR(10)&amp;CN106&amp;CHAR(10)&amp;CN107&amp;CHAR(10)&amp;CN108&amp;CHAR(10)&amp;CN109&amp;CHAR(10)&amp;CN110&amp;CHAR(10)&amp;CN111&amp;CHAR(10)&amp;CN112&amp;CHAR(10)&amp;CN113&amp;CHAR(10)&amp;CN114&amp;CHAR(10)&amp;CN115&amp;CHAR(10)&amp;CN116&amp;CHAR(10)&amp;CN117&amp;CHAR(10)&amp;CN118&amp;CHAR(10)&amp;CN119&amp;CHAR(10)&amp;CN120&amp;CHAR(10)&amp;CN121&amp;CHAR(10)&amp;CN122&amp;CHAR(10)&amp;CN123&amp;CHAR(10)&amp;CN124&amp;CHAR(10)&amp;CN125&amp;CHAR(10)&amp;CN126&amp;CHAR(10)&amp;CN127&amp;CHAR(10)&amp;CN128&amp;CHAR(10)&amp;CN129&amp;CHAR(10)&amp;CN130&amp;CHAR(10)&amp;CN131&amp;CHAR(10)&amp;CN132&amp;CHAR(10)&amp;CN133&amp;CHAR(10)&amp;CN134&amp;CHAR(10)&amp;CN135&amp;CHAR(10)&amp;CN136&amp;CHAR(10)&amp;CN137&amp;CHAR(10)&amp;CN138&amp;CHAR(10)&amp;CN139&amp;CHAR(10)&amp;CN140&amp;CHAR(10)&amp;CN141&amp;CHAR(10)&amp;CN142&amp;CHAR(10)&amp;CN143&amp;CHAR(10)&amp;CN144&amp;CHAR(10)&amp;CN145&amp;CHAR(10)&amp;CN146&amp;CHAR(10)&amp;CN147&amp;CHAR(10)&amp;CN148&amp;CHAR(10)&amp;CN149&amp;CHAR(10)&amp;CN150&amp;CHAR(10)&amp;CN151&amp;CHAR(10)&amp;CN152&amp;CHAR(10)&amp;CN153&amp;CHAR(10)&amp;CN154&amp;CHAR(10)&amp;CN155&amp;CHAR(10)&amp;CN156&amp;CHAR(10)&amp;CN157&amp;CHAR(10)&amp;CN158&amp;CHAR(10)&amp;CN159&amp;CHAR(10)&amp;CN160&amp;CHAR(10)&amp;CN161&amp;CHAR(10)&amp;CN162&amp;CHAR(10)&amp;CN163&amp;CHAR(10)&amp;CN164&amp;CHAR(10)&amp;CN165&amp;CHAR(10)&amp;CN166&amp;CHAR(10)&amp;CN167&amp;CHAR(10)&amp;CN168&amp;CHAR(10)&amp;CN169&amp;CHAR(10)&amp;CN170&amp;CHAR(10)&amp;CN171&amp;CHAR(10)&amp;CN172&amp;CHAR(10)&amp;CN173&amp;CHAR(10)&amp;CN174&amp;CHAR(10)&amp;CN175&amp;CHAR(10)&amp;CN176&amp;CHAR(10)&amp;CN177&amp;CHAR(10)&amp;CN178&amp;CHAR(10)&amp;CN179&amp;CHAR(10)&amp;CN180&amp;CHAR(10)&amp;CN181&amp;CHAR(10)&amp;CN182&amp;CHAR(10)&amp;CN183&amp;CHAR(10)&amp;CN184&amp;CHAR(10)&amp;CN185&amp;CHAR(10)&amp;CN186&amp;CHAR(10)&amp;CN187&amp;CHAR(10)&amp;CN188&amp;CHAR(10)&amp;CN189&amp;CHAR(10)&amp;CN190&amp;CHAR(10)&amp;CN191&amp;CHAR(10)&amp;CN192&amp;CHAR(10)&amp;CN193&amp;CHAR(10)&amp;CN194&amp;CHAR(10)&amp;CN195&amp;CHAR(10)&amp;CN196</f>
        <v>#REF!</v>
      </c>
    </row>
    <row r="511" spans="1:158" s="444" customFormat="1" ht="37.950000000000003" customHeight="1">
      <c r="A511" s="490"/>
      <c r="B511" s="739"/>
      <c r="C511" s="739"/>
      <c r="D511" s="511"/>
      <c r="E511" s="491"/>
      <c r="F511" s="739"/>
      <c r="G511" s="739"/>
      <c r="H511" s="739"/>
      <c r="I511" s="491"/>
      <c r="J511" s="491"/>
      <c r="K511" s="501"/>
      <c r="L511" s="501"/>
      <c r="M511" s="501"/>
      <c r="N511" s="501"/>
      <c r="O511" s="502"/>
      <c r="P511" s="503"/>
      <c r="Q511" s="503"/>
      <c r="R511" s="503"/>
      <c r="S511" s="504"/>
      <c r="T511" s="504"/>
      <c r="U511" s="504"/>
      <c r="V511" s="504"/>
      <c r="W511" s="504"/>
      <c r="X511" s="504"/>
      <c r="Y511" s="504"/>
      <c r="Z511" s="504"/>
      <c r="AA511" s="504"/>
      <c r="AB511" s="504"/>
      <c r="AC511" s="501"/>
      <c r="AD511" s="124"/>
      <c r="AF511" s="433"/>
      <c r="AG511" s="574" t="s">
        <v>173</v>
      </c>
      <c r="AH511" s="575">
        <f t="shared" ref="AH511:AP511" si="239">COUNTIF(AG$12:AG$507,5)</f>
        <v>0</v>
      </c>
      <c r="AI511" s="575">
        <f t="shared" si="239"/>
        <v>0</v>
      </c>
      <c r="AJ511" s="575">
        <f t="shared" si="239"/>
        <v>0</v>
      </c>
      <c r="AK511" s="575">
        <f t="shared" si="239"/>
        <v>0</v>
      </c>
      <c r="AL511" s="575">
        <f t="shared" si="239"/>
        <v>0</v>
      </c>
      <c r="AM511" s="575">
        <f t="shared" si="239"/>
        <v>0</v>
      </c>
      <c r="AN511" s="575">
        <f t="shared" si="239"/>
        <v>0</v>
      </c>
      <c r="AO511" s="575">
        <f t="shared" si="239"/>
        <v>0</v>
      </c>
      <c r="AP511" s="575">
        <f t="shared" si="239"/>
        <v>0</v>
      </c>
      <c r="AQ511" s="445"/>
      <c r="AR511" s="576" t="s">
        <v>120</v>
      </c>
      <c r="AS511" s="577">
        <f>COUNTIF(AP12:AP507,"&lt;=19")</f>
        <v>0</v>
      </c>
      <c r="AT511" s="578">
        <f>COUNTIF(AS12:AS507,"Internal Services-19 or lower")</f>
        <v>0</v>
      </c>
      <c r="AU511" s="578">
        <f>COUNTIF(AS12:AS507,"External Services-19 or lower")</f>
        <v>0</v>
      </c>
      <c r="BB511" s="567"/>
      <c r="BC511" s="763"/>
      <c r="BD511" s="763"/>
      <c r="BE511" s="763"/>
      <c r="BF511" s="763"/>
      <c r="BG511" s="763"/>
      <c r="BH511" s="763"/>
      <c r="BI511" s="763"/>
      <c r="BJ511" s="763"/>
      <c r="BK511" s="763"/>
      <c r="BL511" s="763"/>
      <c r="BM511" s="763"/>
      <c r="BN511" s="763"/>
      <c r="BO511" s="763"/>
      <c r="BP511" s="763"/>
      <c r="BQ511" s="647"/>
      <c r="BR511" s="647"/>
      <c r="BS511" s="647"/>
      <c r="BT511" s="647"/>
      <c r="BU511" s="647"/>
      <c r="BV511" s="647"/>
      <c r="BW511" s="647"/>
      <c r="BX511" s="647"/>
      <c r="BY511" s="647"/>
      <c r="BZ511" s="647"/>
      <c r="CA511" s="647"/>
      <c r="CB511" s="647"/>
      <c r="CC511" s="647"/>
      <c r="CD511" s="647"/>
      <c r="CE511" s="647"/>
      <c r="CF511" s="647"/>
      <c r="CG511" s="763"/>
      <c r="CI511" s="763"/>
      <c r="CJ511" s="763"/>
      <c r="CK511" s="763"/>
      <c r="CL511" s="763"/>
      <c r="CM511" s="763"/>
      <c r="CN511" s="763"/>
    </row>
    <row r="512" spans="1:158" s="444" customFormat="1" ht="37.950000000000003" customHeight="1">
      <c r="A512" s="490"/>
      <c r="B512" s="740"/>
      <c r="C512" s="740"/>
      <c r="D512" s="525"/>
      <c r="E512" s="505"/>
      <c r="F512" s="740"/>
      <c r="G512" s="740"/>
      <c r="H512" s="740"/>
      <c r="I512" s="498"/>
      <c r="J512" s="498"/>
      <c r="K512" s="501"/>
      <c r="L512" s="501"/>
      <c r="M512" s="501"/>
      <c r="N512" s="501"/>
      <c r="O512" s="502"/>
      <c r="P512" s="503"/>
      <c r="Q512" s="503"/>
      <c r="R512" s="503"/>
      <c r="S512" s="504"/>
      <c r="T512" s="504"/>
      <c r="U512" s="504"/>
      <c r="V512" s="504"/>
      <c r="W512" s="504"/>
      <c r="X512" s="504"/>
      <c r="Y512" s="504"/>
      <c r="Z512" s="504"/>
      <c r="AA512" s="504"/>
      <c r="AB512" s="504"/>
      <c r="AC512" s="501"/>
      <c r="AD512" s="124"/>
      <c r="AF512" s="433"/>
      <c r="AG512" s="574" t="s">
        <v>174</v>
      </c>
      <c r="AH512" s="575">
        <f t="shared" ref="AH512:AP512" si="240">COUNTIF(AG$12:AG$507,4)</f>
        <v>0</v>
      </c>
      <c r="AI512" s="575">
        <f t="shared" si="240"/>
        <v>0</v>
      </c>
      <c r="AJ512" s="575">
        <f t="shared" si="240"/>
        <v>0</v>
      </c>
      <c r="AK512" s="575">
        <f t="shared" si="240"/>
        <v>0</v>
      </c>
      <c r="AL512" s="575">
        <f t="shared" si="240"/>
        <v>0</v>
      </c>
      <c r="AM512" s="575">
        <f t="shared" si="240"/>
        <v>0</v>
      </c>
      <c r="AN512" s="575">
        <f t="shared" si="240"/>
        <v>0</v>
      </c>
      <c r="AO512" s="575">
        <f t="shared" si="240"/>
        <v>0</v>
      </c>
      <c r="AP512" s="575">
        <f t="shared" si="240"/>
        <v>0</v>
      </c>
      <c r="AQ512" s="445"/>
      <c r="AR512" s="576" t="s">
        <v>121</v>
      </c>
      <c r="AS512" s="577">
        <f>COUNTIFS(AP12:AP507,"&gt;=20",AP12:AP507,"&lt;=34" )</f>
        <v>0</v>
      </c>
      <c r="AT512" s="578">
        <f>COUNTIF(AS12:AS507,"Internal Services-20 to 34")</f>
        <v>0</v>
      </c>
      <c r="AU512" s="578">
        <f>COUNTIF(AS12:AS507,"External Services-20 to 34")</f>
        <v>0</v>
      </c>
      <c r="AY512" s="444">
        <f>10-514</f>
        <v>-504</v>
      </c>
      <c r="BB512" s="567"/>
      <c r="BC512" s="763"/>
      <c r="BD512" s="763"/>
      <c r="BE512" s="763"/>
      <c r="BF512" s="763"/>
      <c r="BG512" s="763"/>
      <c r="BH512" s="763"/>
      <c r="BI512" s="763"/>
      <c r="BJ512" s="763"/>
      <c r="BK512" s="763"/>
      <c r="BL512" s="763"/>
      <c r="BM512" s="763"/>
      <c r="BN512" s="763"/>
      <c r="BO512" s="763"/>
      <c r="BP512" s="763"/>
      <c r="BQ512" s="647"/>
      <c r="BR512" s="647"/>
      <c r="BS512" s="647"/>
      <c r="BT512" s="647"/>
      <c r="BU512" s="647"/>
      <c r="BV512" s="647"/>
      <c r="BW512" s="647"/>
      <c r="BX512" s="647"/>
      <c r="BY512" s="647"/>
      <c r="BZ512" s="647"/>
      <c r="CA512" s="647"/>
      <c r="CB512" s="647"/>
      <c r="CC512" s="647"/>
      <c r="CD512" s="647"/>
      <c r="CE512" s="647"/>
      <c r="CF512" s="647"/>
      <c r="CG512" s="763"/>
      <c r="CI512" s="763"/>
      <c r="CJ512" s="763"/>
      <c r="CK512" s="763"/>
      <c r="CL512" s="763"/>
      <c r="CM512" s="763"/>
      <c r="CN512" s="763"/>
    </row>
    <row r="513" spans="1:92" s="444" customFormat="1" ht="37.950000000000003" customHeight="1">
      <c r="A513" s="490"/>
      <c r="B513" s="502"/>
      <c r="C513" s="501"/>
      <c r="D513" s="526"/>
      <c r="E513" s="501"/>
      <c r="F513" s="501"/>
      <c r="G513" s="506"/>
      <c r="H513" s="507"/>
      <c r="I513" s="508"/>
      <c r="J513" s="508"/>
      <c r="K513" s="501"/>
      <c r="L513" s="501"/>
      <c r="M513" s="501"/>
      <c r="N513" s="501"/>
      <c r="O513" s="502"/>
      <c r="P513" s="503"/>
      <c r="Q513" s="503"/>
      <c r="R513" s="503"/>
      <c r="S513" s="504"/>
      <c r="T513" s="504"/>
      <c r="U513" s="504"/>
      <c r="V513" s="504"/>
      <c r="W513" s="504"/>
      <c r="X513" s="504"/>
      <c r="Y513" s="504"/>
      <c r="Z513" s="504"/>
      <c r="AA513" s="504"/>
      <c r="AB513" s="504"/>
      <c r="AC513" s="501"/>
      <c r="AD513" s="124"/>
      <c r="AF513" s="433"/>
      <c r="AG513" s="574" t="s">
        <v>175</v>
      </c>
      <c r="AH513" s="579">
        <f t="shared" ref="AH513:AP513" si="241">COUNTIF(AG$12:AG$507,3)</f>
        <v>0</v>
      </c>
      <c r="AI513" s="575">
        <f t="shared" si="241"/>
        <v>0</v>
      </c>
      <c r="AJ513" s="575">
        <f t="shared" si="241"/>
        <v>0</v>
      </c>
      <c r="AK513" s="575">
        <f t="shared" si="241"/>
        <v>0</v>
      </c>
      <c r="AL513" s="575">
        <f t="shared" si="241"/>
        <v>0</v>
      </c>
      <c r="AM513" s="575">
        <f t="shared" si="241"/>
        <v>0</v>
      </c>
      <c r="AN513" s="575">
        <f t="shared" si="241"/>
        <v>0</v>
      </c>
      <c r="AO513" s="575">
        <f t="shared" si="241"/>
        <v>0</v>
      </c>
      <c r="AP513" s="575">
        <f t="shared" si="241"/>
        <v>0</v>
      </c>
      <c r="AQ513" s="445"/>
      <c r="AR513" s="576" t="s">
        <v>122</v>
      </c>
      <c r="AS513" s="577">
        <f>COUNTIFS(AP12:AP507,"&gt;=35",AP12:AP507,"&lt;=49" )</f>
        <v>0</v>
      </c>
      <c r="AT513" s="578">
        <f>COUNTIF(AS12:AS507,"Internal Services-35 to 49")</f>
        <v>0</v>
      </c>
      <c r="AU513" s="578">
        <f>COUNTIF(AS12:AS507,"External Services-35 to 49")</f>
        <v>0</v>
      </c>
      <c r="BB513" s="567"/>
      <c r="BC513" s="763"/>
      <c r="BD513" s="763"/>
      <c r="BE513" s="763"/>
      <c r="BF513" s="763"/>
      <c r="BG513" s="763"/>
      <c r="BH513" s="763"/>
      <c r="BI513" s="763"/>
      <c r="BJ513" s="763"/>
      <c r="BK513" s="763"/>
      <c r="BL513" s="763"/>
      <c r="BM513" s="763"/>
      <c r="BN513" s="763"/>
      <c r="BO513" s="763"/>
      <c r="BP513" s="763"/>
      <c r="BQ513" s="647"/>
      <c r="BR513" s="647"/>
      <c r="BS513" s="647"/>
      <c r="BT513" s="647"/>
      <c r="BU513" s="647"/>
      <c r="BV513" s="647"/>
      <c r="BW513" s="647"/>
      <c r="BX513" s="647"/>
      <c r="BY513" s="647"/>
      <c r="BZ513" s="647"/>
      <c r="CA513" s="647"/>
      <c r="CB513" s="647"/>
      <c r="CC513" s="647"/>
      <c r="CD513" s="647"/>
      <c r="CE513" s="647"/>
      <c r="CF513" s="647"/>
      <c r="CG513" s="763"/>
      <c r="CI513" s="763"/>
      <c r="CJ513" s="763"/>
      <c r="CK513" s="763"/>
      <c r="CL513" s="763"/>
      <c r="CM513" s="763"/>
      <c r="CN513" s="763"/>
    </row>
    <row r="514" spans="1:92" s="444" customFormat="1" ht="37.950000000000003" customHeight="1">
      <c r="A514" s="464"/>
      <c r="B514" s="442"/>
      <c r="C514" s="445"/>
      <c r="D514" s="527"/>
      <c r="E514" s="445"/>
      <c r="F514" s="445"/>
      <c r="G514" s="460"/>
      <c r="H514" s="462"/>
      <c r="I514" s="469"/>
      <c r="J514" s="469"/>
      <c r="K514" s="464"/>
      <c r="L514" s="442"/>
      <c r="M514" s="442"/>
      <c r="N514" s="442"/>
      <c r="O514" s="445"/>
      <c r="P514" s="465"/>
      <c r="Q514" s="465"/>
      <c r="R514" s="465"/>
      <c r="AC514" s="442"/>
      <c r="AD514" s="124"/>
      <c r="AF514" s="433"/>
      <c r="AG514" s="574" t="s">
        <v>176</v>
      </c>
      <c r="AH514" s="579">
        <f t="shared" ref="AH514:AM514" si="242">COUNTIF(AG$12:AG$507,2)</f>
        <v>0</v>
      </c>
      <c r="AI514" s="575">
        <f t="shared" si="242"/>
        <v>0</v>
      </c>
      <c r="AJ514" s="575">
        <f t="shared" si="242"/>
        <v>0</v>
      </c>
      <c r="AK514" s="575">
        <f t="shared" si="242"/>
        <v>0</v>
      </c>
      <c r="AL514" s="575">
        <f t="shared" si="242"/>
        <v>0</v>
      </c>
      <c r="AM514" s="575">
        <f t="shared" si="242"/>
        <v>0</v>
      </c>
      <c r="AN514" s="575">
        <f>COUNTIF(AM12:AM$507,2)</f>
        <v>0</v>
      </c>
      <c r="AO514" s="575">
        <f>COUNTIF(AN$12:AN$507,2)</f>
        <v>0</v>
      </c>
      <c r="AP514" s="575">
        <f>COUNTIF(AO$12:AO$507,2)</f>
        <v>0</v>
      </c>
      <c r="AQ514" s="445"/>
      <c r="AR514" s="576" t="s">
        <v>123</v>
      </c>
      <c r="AS514" s="577">
        <f>COUNTIFS(AP12:AP507,"&gt;=50",AP12:AP507,"&lt;=64" )</f>
        <v>0</v>
      </c>
      <c r="AT514" s="578">
        <f>COUNTIF(AS12:AS507,"Internal Services-50 to 64")</f>
        <v>0</v>
      </c>
      <c r="AU514" s="578">
        <f>COUNTIF(AS12:AS507,"External Services-50 to 64")</f>
        <v>0</v>
      </c>
      <c r="BB514" s="567"/>
      <c r="BC514" s="763"/>
      <c r="BD514" s="763"/>
      <c r="BE514" s="763"/>
      <c r="BF514" s="763"/>
      <c r="BG514" s="763"/>
      <c r="BH514" s="763"/>
      <c r="BI514" s="763"/>
      <c r="BJ514" s="763"/>
      <c r="BK514" s="763"/>
      <c r="BL514" s="763"/>
      <c r="BM514" s="763"/>
      <c r="BN514" s="763"/>
      <c r="BO514" s="763"/>
      <c r="BP514" s="763"/>
      <c r="BQ514" s="647"/>
      <c r="BR514" s="647"/>
      <c r="BS514" s="647"/>
      <c r="BT514" s="647"/>
      <c r="BU514" s="647"/>
      <c r="BV514" s="647"/>
      <c r="BW514" s="647"/>
      <c r="BX514" s="647"/>
      <c r="BY514" s="647"/>
      <c r="BZ514" s="647"/>
      <c r="CA514" s="647"/>
      <c r="CB514" s="647"/>
      <c r="CC514" s="647"/>
      <c r="CD514" s="647"/>
      <c r="CE514" s="647"/>
      <c r="CF514" s="647"/>
      <c r="CG514" s="763"/>
      <c r="CI514" s="763"/>
      <c r="CJ514" s="763"/>
      <c r="CK514" s="763"/>
      <c r="CL514" s="763"/>
      <c r="CM514" s="763"/>
      <c r="CN514" s="763"/>
    </row>
    <row r="515" spans="1:92" s="444" customFormat="1" ht="37.950000000000003" customHeight="1">
      <c r="A515" s="464"/>
      <c r="B515" s="464"/>
      <c r="C515" s="445"/>
      <c r="D515" s="527"/>
      <c r="E515" s="445"/>
      <c r="F515" s="445"/>
      <c r="G515" s="460"/>
      <c r="H515" s="462"/>
      <c r="I515" s="469"/>
      <c r="J515" s="469"/>
      <c r="K515" s="464"/>
      <c r="L515" s="442"/>
      <c r="M515" s="442"/>
      <c r="N515" s="442"/>
      <c r="O515" s="445"/>
      <c r="P515" s="465"/>
      <c r="Q515" s="465"/>
      <c r="R515" s="465"/>
      <c r="AC515" s="442"/>
      <c r="AD515" s="124"/>
      <c r="AF515" s="433"/>
      <c r="AG515" s="574" t="s">
        <v>177</v>
      </c>
      <c r="AH515" s="579">
        <f t="shared" ref="AH515:AP515" si="243">COUNTIF(AG$12:AG$507,1)</f>
        <v>0</v>
      </c>
      <c r="AI515" s="575">
        <f t="shared" si="243"/>
        <v>0</v>
      </c>
      <c r="AJ515" s="575">
        <f t="shared" si="243"/>
        <v>0</v>
      </c>
      <c r="AK515" s="575">
        <f t="shared" si="243"/>
        <v>0</v>
      </c>
      <c r="AL515" s="575">
        <f t="shared" si="243"/>
        <v>0</v>
      </c>
      <c r="AM515" s="575">
        <f t="shared" si="243"/>
        <v>0</v>
      </c>
      <c r="AN515" s="575">
        <f t="shared" si="243"/>
        <v>0</v>
      </c>
      <c r="AO515" s="575">
        <f t="shared" si="243"/>
        <v>0</v>
      </c>
      <c r="AP515" s="575">
        <f t="shared" si="243"/>
        <v>0</v>
      </c>
      <c r="AQ515" s="445"/>
      <c r="AR515" s="576" t="s">
        <v>124</v>
      </c>
      <c r="AS515" s="577">
        <f>COUNTIF(AP12:AP507,"&gt;=65" )</f>
        <v>0</v>
      </c>
      <c r="AT515" s="578">
        <f>COUNTIF(AS12:AS507,"Internal Services-65 or higher")</f>
        <v>0</v>
      </c>
      <c r="AU515" s="578">
        <f>COUNTIF(AS12:AS507,"External Services-65 or higher")</f>
        <v>0</v>
      </c>
      <c r="BB515" s="567"/>
      <c r="BC515" s="763"/>
      <c r="BD515" s="763"/>
      <c r="BE515" s="763"/>
      <c r="BF515" s="763"/>
      <c r="BG515" s="763"/>
      <c r="BH515" s="763"/>
      <c r="BI515" s="763"/>
      <c r="BJ515" s="763"/>
      <c r="BK515" s="763"/>
      <c r="BL515" s="763"/>
      <c r="BM515" s="763"/>
      <c r="BN515" s="763"/>
      <c r="BO515" s="763"/>
      <c r="BP515" s="763"/>
      <c r="BQ515" s="647"/>
      <c r="BR515" s="647"/>
      <c r="BS515" s="647"/>
      <c r="BT515" s="647"/>
      <c r="BU515" s="647"/>
      <c r="BV515" s="647"/>
      <c r="BW515" s="647"/>
      <c r="BX515" s="647"/>
      <c r="BY515" s="647"/>
      <c r="BZ515" s="647"/>
      <c r="CA515" s="647"/>
      <c r="CB515" s="647"/>
      <c r="CC515" s="647"/>
      <c r="CD515" s="647"/>
      <c r="CE515" s="647"/>
      <c r="CF515" s="647"/>
      <c r="CG515" s="763"/>
      <c r="CI515" s="763"/>
      <c r="CJ515" s="763"/>
      <c r="CK515" s="763"/>
      <c r="CL515" s="763"/>
      <c r="CM515" s="763"/>
      <c r="CN515" s="763"/>
    </row>
    <row r="516" spans="1:92" s="444" customFormat="1" ht="37.950000000000003" customHeight="1">
      <c r="A516" s="464"/>
      <c r="B516" s="464"/>
      <c r="C516" s="445"/>
      <c r="D516" s="527"/>
      <c r="E516" s="445"/>
      <c r="F516" s="445"/>
      <c r="G516" s="460"/>
      <c r="H516" s="462"/>
      <c r="I516" s="469"/>
      <c r="J516" s="469"/>
      <c r="K516" s="466"/>
      <c r="L516" s="442"/>
      <c r="M516" s="442"/>
      <c r="N516" s="442"/>
      <c r="O516" s="442"/>
      <c r="P516" s="470"/>
      <c r="Q516" s="470"/>
      <c r="R516" s="470"/>
      <c r="AC516" s="442"/>
      <c r="AD516" s="124"/>
      <c r="AF516" s="433"/>
      <c r="AG516" s="574" t="s">
        <v>178</v>
      </c>
      <c r="AH516" s="579">
        <f t="shared" ref="AH516:AP516" si="244">COUNTIF(AG$12:AG$507,"n/a")</f>
        <v>0</v>
      </c>
      <c r="AI516" s="575">
        <f t="shared" si="244"/>
        <v>0</v>
      </c>
      <c r="AJ516" s="575">
        <f t="shared" si="244"/>
        <v>0</v>
      </c>
      <c r="AK516" s="575">
        <f t="shared" si="244"/>
        <v>0</v>
      </c>
      <c r="AL516" s="575">
        <f t="shared" si="244"/>
        <v>0</v>
      </c>
      <c r="AM516" s="575">
        <f t="shared" si="244"/>
        <v>0</v>
      </c>
      <c r="AN516" s="575">
        <f t="shared" si="244"/>
        <v>0</v>
      </c>
      <c r="AO516" s="575">
        <f t="shared" si="244"/>
        <v>0</v>
      </c>
      <c r="AP516" s="575">
        <f t="shared" si="244"/>
        <v>0</v>
      </c>
      <c r="AQ516" s="445"/>
      <c r="AR516" s="576" t="s">
        <v>117</v>
      </c>
      <c r="AS516" s="577">
        <f>COUNTIF(AP12:AP507,"Did not specify" )</f>
        <v>0</v>
      </c>
      <c r="AT516" s="578">
        <f>COUNTIF(AS12:AS507,"Internal Services-Did not specify")</f>
        <v>0</v>
      </c>
      <c r="AU516" s="578">
        <f>COUNTIF(AS12:AS507,"External Services-Did not specify")</f>
        <v>0</v>
      </c>
      <c r="BB516" s="567"/>
      <c r="BC516" s="763"/>
      <c r="BD516" s="763"/>
      <c r="BE516" s="763"/>
      <c r="BF516" s="763"/>
      <c r="BG516" s="763"/>
      <c r="BH516" s="763"/>
      <c r="BI516" s="763"/>
      <c r="BJ516" s="763"/>
      <c r="BK516" s="763"/>
      <c r="BL516" s="763"/>
      <c r="BM516" s="763"/>
      <c r="BN516" s="763"/>
      <c r="BO516" s="763"/>
      <c r="BP516" s="763"/>
      <c r="BQ516" s="647"/>
      <c r="BR516" s="647"/>
      <c r="BS516" s="647"/>
      <c r="BT516" s="647"/>
      <c r="BU516" s="647"/>
      <c r="BV516" s="647"/>
      <c r="BW516" s="647"/>
      <c r="BX516" s="647"/>
      <c r="BY516" s="647"/>
      <c r="BZ516" s="647"/>
      <c r="CA516" s="647"/>
      <c r="CB516" s="647"/>
      <c r="CC516" s="647"/>
      <c r="CD516" s="647"/>
      <c r="CE516" s="647"/>
      <c r="CF516" s="647"/>
      <c r="CG516" s="763"/>
      <c r="CI516" s="763"/>
      <c r="CJ516" s="763"/>
      <c r="CK516" s="763"/>
      <c r="CL516" s="763"/>
      <c r="CM516" s="763"/>
      <c r="CN516" s="763"/>
    </row>
    <row r="517" spans="1:92" s="444" customFormat="1" ht="37.950000000000003" customHeight="1">
      <c r="A517" s="464"/>
      <c r="B517" s="464"/>
      <c r="C517" s="445"/>
      <c r="D517" s="527"/>
      <c r="E517" s="445"/>
      <c r="F517" s="445"/>
      <c r="G517" s="460"/>
      <c r="H517" s="462"/>
      <c r="I517" s="469"/>
      <c r="J517" s="469"/>
      <c r="K517" s="471"/>
      <c r="L517" s="442"/>
      <c r="M517" s="442"/>
      <c r="N517" s="442"/>
      <c r="O517" s="442"/>
      <c r="P517" s="470"/>
      <c r="Q517" s="470"/>
      <c r="R517" s="470"/>
      <c r="AC517" s="442"/>
      <c r="AD517" s="124"/>
      <c r="AF517" s="433"/>
      <c r="AG517" s="433"/>
      <c r="AH517" s="443"/>
      <c r="AI517" s="443"/>
      <c r="AJ517" s="443"/>
      <c r="AK517" s="443"/>
      <c r="AL517" s="443"/>
      <c r="AM517" s="443"/>
      <c r="AN517" s="443"/>
      <c r="AO517" s="443"/>
      <c r="AP517" s="443"/>
      <c r="AQ517" s="445"/>
      <c r="AR517" s="580"/>
      <c r="BB517" s="567"/>
      <c r="BC517" s="763"/>
      <c r="BD517" s="763"/>
      <c r="BE517" s="763"/>
      <c r="BF517" s="763"/>
      <c r="BG517" s="763"/>
      <c r="BH517" s="763"/>
      <c r="BI517" s="763"/>
      <c r="BJ517" s="763"/>
      <c r="BK517" s="763"/>
      <c r="BL517" s="763"/>
      <c r="BM517" s="763"/>
      <c r="BN517" s="763"/>
      <c r="BO517" s="763"/>
      <c r="BP517" s="763"/>
      <c r="BQ517" s="647"/>
      <c r="BR517" s="647"/>
      <c r="BS517" s="647"/>
      <c r="BT517" s="647"/>
      <c r="BU517" s="647"/>
      <c r="BV517" s="647"/>
      <c r="BW517" s="647"/>
      <c r="BX517" s="647"/>
      <c r="BY517" s="647"/>
      <c r="BZ517" s="647"/>
      <c r="CA517" s="647"/>
      <c r="CB517" s="647"/>
      <c r="CC517" s="647"/>
      <c r="CD517" s="647"/>
      <c r="CE517" s="647"/>
      <c r="CF517" s="647"/>
      <c r="CG517" s="763"/>
      <c r="CI517" s="763"/>
      <c r="CJ517" s="763"/>
      <c r="CK517" s="763"/>
      <c r="CL517" s="763"/>
      <c r="CM517" s="763"/>
      <c r="CN517" s="763"/>
    </row>
    <row r="518" spans="1:92" s="444" customFormat="1" ht="37.950000000000003" customHeight="1">
      <c r="A518" s="464"/>
      <c r="B518" s="464"/>
      <c r="C518" s="442"/>
      <c r="D518" s="528"/>
      <c r="E518" s="442"/>
      <c r="F518" s="442"/>
      <c r="G518" s="472"/>
      <c r="H518" s="467"/>
      <c r="I518" s="468"/>
      <c r="J518" s="468"/>
      <c r="K518" s="442"/>
      <c r="L518" s="442"/>
      <c r="M518" s="442"/>
      <c r="N518" s="442"/>
      <c r="O518" s="442"/>
      <c r="P518" s="470"/>
      <c r="Q518" s="470"/>
      <c r="R518" s="470"/>
      <c r="AC518" s="442"/>
      <c r="AD518" s="124"/>
      <c r="AF518" s="433"/>
      <c r="AG518" s="476">
        <f>SUM(AG519:AG549)</f>
        <v>0</v>
      </c>
      <c r="AH518" s="768" t="s">
        <v>586</v>
      </c>
      <c r="AI518" s="768"/>
      <c r="AJ518" s="768"/>
      <c r="AK518" s="768"/>
      <c r="AL518" s="768"/>
      <c r="AM518" s="768"/>
      <c r="AN518" s="768"/>
      <c r="AO518" s="768"/>
      <c r="AP518" s="768"/>
      <c r="AQ518" s="445"/>
      <c r="AR518" s="581"/>
      <c r="AS518" s="582" t="s">
        <v>15</v>
      </c>
      <c r="AT518" s="573" t="s">
        <v>297</v>
      </c>
      <c r="AU518" s="573" t="s">
        <v>296</v>
      </c>
      <c r="BC518" s="763"/>
      <c r="BD518" s="763"/>
      <c r="BE518" s="763"/>
      <c r="BF518" s="763"/>
      <c r="BG518" s="763"/>
      <c r="BH518" s="763"/>
      <c r="BI518" s="763"/>
      <c r="BJ518" s="763"/>
      <c r="BK518" s="763"/>
      <c r="BL518" s="763"/>
      <c r="BM518" s="763"/>
      <c r="BN518" s="763"/>
      <c r="BO518" s="763"/>
      <c r="BP518" s="763"/>
      <c r="BQ518" s="647"/>
      <c r="BR518" s="647"/>
      <c r="BS518" s="647"/>
      <c r="BT518" s="647"/>
      <c r="BU518" s="647"/>
      <c r="BV518" s="647"/>
      <c r="BW518" s="647"/>
      <c r="BX518" s="647"/>
      <c r="BY518" s="647"/>
      <c r="BZ518" s="647"/>
      <c r="CA518" s="647"/>
      <c r="CB518" s="647"/>
      <c r="CC518" s="647"/>
      <c r="CD518" s="647"/>
      <c r="CE518" s="647"/>
      <c r="CF518" s="647"/>
      <c r="CG518" s="763"/>
      <c r="CI518" s="763"/>
      <c r="CJ518" s="763"/>
      <c r="CK518" s="763"/>
      <c r="CL518" s="763"/>
      <c r="CM518" s="763"/>
      <c r="CN518" s="763"/>
    </row>
    <row r="519" spans="1:92" s="444" customFormat="1" ht="37.950000000000003" customHeight="1">
      <c r="A519" s="464"/>
      <c r="B519" s="464"/>
      <c r="C519" s="464"/>
      <c r="D519" s="529"/>
      <c r="E519" s="464"/>
      <c r="F519" s="464"/>
      <c r="G519" s="473"/>
      <c r="H519" s="467"/>
      <c r="I519" s="433"/>
      <c r="J519" s="433"/>
      <c r="K519" s="464"/>
      <c r="L519" s="464"/>
      <c r="M519" s="464"/>
      <c r="N519" s="464"/>
      <c r="O519" s="464"/>
      <c r="P519" s="474"/>
      <c r="Q519" s="474"/>
      <c r="R519" s="474"/>
      <c r="AB519" s="475"/>
      <c r="AC519" s="464"/>
      <c r="AD519" s="124"/>
      <c r="AF519" s="433"/>
      <c r="AG519" s="583">
        <f t="shared" ref="AG519:AG549" si="245">COUNTIF(BA$12:BA$507,AH519 &amp; "-External Services")</f>
        <v>0</v>
      </c>
      <c r="AH519" s="764" t="str">
        <f>controls!D14</f>
        <v>Application for Assessment and Certification</v>
      </c>
      <c r="AI519" s="764"/>
      <c r="AJ519" s="764"/>
      <c r="AK519" s="764"/>
      <c r="AL519" s="764"/>
      <c r="AM519" s="764"/>
      <c r="AN519" s="764"/>
      <c r="AO519" s="764"/>
      <c r="AP519" s="764"/>
      <c r="AQ519" s="445"/>
      <c r="AR519" s="576" t="s">
        <v>115</v>
      </c>
      <c r="AS519" s="577">
        <f>COUNTIF(G12:G507,"Female")</f>
        <v>0</v>
      </c>
      <c r="AT519" s="578">
        <f>COUNTIF(AT12:AT507,"Internal Services-Female")</f>
        <v>0</v>
      </c>
      <c r="AU519" s="578">
        <f>COUNTIF(AT12:AT507,"External Services-Female")</f>
        <v>0</v>
      </c>
      <c r="BC519" s="763"/>
      <c r="BD519" s="763"/>
      <c r="BE519" s="763"/>
      <c r="BF519" s="763"/>
      <c r="BG519" s="763"/>
      <c r="BH519" s="763"/>
      <c r="BI519" s="763"/>
      <c r="BJ519" s="763"/>
      <c r="BK519" s="763"/>
      <c r="BL519" s="763"/>
      <c r="BM519" s="763"/>
      <c r="BN519" s="763"/>
      <c r="BO519" s="763"/>
      <c r="BP519" s="763"/>
      <c r="BQ519" s="647"/>
      <c r="BR519" s="647"/>
      <c r="BS519" s="647"/>
      <c r="BT519" s="647"/>
      <c r="BU519" s="647"/>
      <c r="BV519" s="647"/>
      <c r="BW519" s="647"/>
      <c r="BX519" s="647"/>
      <c r="BY519" s="647"/>
      <c r="BZ519" s="647"/>
      <c r="CA519" s="647"/>
      <c r="CB519" s="647"/>
      <c r="CC519" s="647"/>
      <c r="CD519" s="647"/>
      <c r="CE519" s="647"/>
      <c r="CF519" s="647"/>
      <c r="CG519" s="763"/>
      <c r="CI519" s="763"/>
      <c r="CJ519" s="763"/>
      <c r="CK519" s="763"/>
      <c r="CL519" s="763"/>
      <c r="CM519" s="763"/>
      <c r="CN519" s="763"/>
    </row>
    <row r="520" spans="1:92" s="444" customFormat="1" ht="37.950000000000003" customHeight="1">
      <c r="A520" s="464"/>
      <c r="B520" s="464"/>
      <c r="C520" s="464"/>
      <c r="D520" s="529"/>
      <c r="E520" s="464"/>
      <c r="F520" s="464"/>
      <c r="G520" s="476"/>
      <c r="H520" s="467"/>
      <c r="I520" s="433"/>
      <c r="J520" s="433"/>
      <c r="K520" s="464"/>
      <c r="L520" s="464"/>
      <c r="M520" s="464"/>
      <c r="N520" s="464"/>
      <c r="P520" s="477"/>
      <c r="Q520" s="477"/>
      <c r="R520" s="477"/>
      <c r="AB520" s="475"/>
      <c r="AC520" s="464"/>
      <c r="AD520" s="124"/>
      <c r="AF520" s="433"/>
      <c r="AG520" s="583">
        <f t="shared" si="245"/>
        <v>0</v>
      </c>
      <c r="AH520" s="764" t="str">
        <f>controls!D15</f>
        <v>Accreditation of New Competency Assessors</v>
      </c>
      <c r="AI520" s="764"/>
      <c r="AJ520" s="764"/>
      <c r="AK520" s="764"/>
      <c r="AL520" s="764"/>
      <c r="AM520" s="764"/>
      <c r="AN520" s="764"/>
      <c r="AO520" s="764"/>
      <c r="AP520" s="764"/>
      <c r="AQ520" s="445"/>
      <c r="AR520" s="576" t="s">
        <v>116</v>
      </c>
      <c r="AS520" s="577">
        <f>COUNTIF(G12:G507,"Male")</f>
        <v>0</v>
      </c>
      <c r="AT520" s="578">
        <f>COUNTIF(AT12:AT507,"Internal Services-Male")</f>
        <v>0</v>
      </c>
      <c r="AU520" s="578">
        <f>COUNTIF(AT12:AT507,"External Services-Male")</f>
        <v>0</v>
      </c>
      <c r="BC520" s="763"/>
      <c r="BD520" s="763"/>
      <c r="BE520" s="763"/>
      <c r="BF520" s="763"/>
      <c r="BG520" s="763"/>
      <c r="BH520" s="763"/>
      <c r="BI520" s="763"/>
      <c r="BJ520" s="763"/>
      <c r="BK520" s="763"/>
      <c r="BL520" s="763"/>
      <c r="BM520" s="763"/>
      <c r="BN520" s="763"/>
      <c r="BO520" s="763"/>
      <c r="BP520" s="763"/>
      <c r="BQ520" s="647"/>
      <c r="BR520" s="647"/>
      <c r="BS520" s="647"/>
      <c r="BT520" s="647"/>
      <c r="BU520" s="647"/>
      <c r="BV520" s="647"/>
      <c r="BW520" s="647"/>
      <c r="BX520" s="647"/>
      <c r="BY520" s="647"/>
      <c r="BZ520" s="647"/>
      <c r="CA520" s="647"/>
      <c r="CB520" s="647"/>
      <c r="CC520" s="647"/>
      <c r="CD520" s="647"/>
      <c r="CE520" s="647"/>
      <c r="CF520" s="647"/>
      <c r="CG520" s="763"/>
      <c r="CI520" s="763"/>
      <c r="CJ520" s="763"/>
      <c r="CK520" s="763"/>
      <c r="CL520" s="763"/>
      <c r="CM520" s="763"/>
      <c r="CN520" s="763"/>
    </row>
    <row r="521" spans="1:92" s="444" customFormat="1" ht="37.950000000000003" customHeight="1">
      <c r="A521" s="464"/>
      <c r="B521" s="464"/>
      <c r="C521" s="464"/>
      <c r="D521" s="529"/>
      <c r="E521" s="464"/>
      <c r="F521" s="464"/>
      <c r="G521" s="464"/>
      <c r="H521" s="467"/>
      <c r="I521" s="433"/>
      <c r="J521" s="433"/>
      <c r="K521" s="464"/>
      <c r="L521" s="464"/>
      <c r="M521" s="464"/>
      <c r="N521" s="464"/>
      <c r="P521" s="477"/>
      <c r="Q521" s="477"/>
      <c r="R521" s="477"/>
      <c r="AB521" s="475"/>
      <c r="AC521" s="464"/>
      <c r="AD521" s="124"/>
      <c r="AF521" s="433"/>
      <c r="AG521" s="583">
        <f t="shared" si="245"/>
        <v>0</v>
      </c>
      <c r="AH521" s="764" t="str">
        <f>controls!D16</f>
        <v>Accreditation of Competency Assessment Centers</v>
      </c>
      <c r="AI521" s="764"/>
      <c r="AJ521" s="764"/>
      <c r="AK521" s="764"/>
      <c r="AL521" s="764"/>
      <c r="AM521" s="764"/>
      <c r="AN521" s="764"/>
      <c r="AO521" s="764"/>
      <c r="AP521" s="764"/>
      <c r="AQ521" s="445"/>
      <c r="AR521" s="576" t="s">
        <v>117</v>
      </c>
      <c r="AS521" s="577">
        <f>COUNTIF(G46:G507,"Did not specify")</f>
        <v>0</v>
      </c>
      <c r="AT521" s="578">
        <f>COUNTIF(AT12:AT507,"Internal Services-Did not specify")</f>
        <v>0</v>
      </c>
      <c r="AU521" s="578">
        <f>COUNTIF(AT12:AT507,"External Services-Did not specify")</f>
        <v>0</v>
      </c>
      <c r="BC521" s="763"/>
      <c r="BD521" s="763"/>
      <c r="BE521" s="763"/>
      <c r="BF521" s="763"/>
      <c r="BG521" s="763"/>
      <c r="BH521" s="763"/>
      <c r="BI521" s="763"/>
      <c r="BJ521" s="763"/>
      <c r="BK521" s="763"/>
      <c r="BL521" s="763"/>
      <c r="BM521" s="763"/>
      <c r="BN521" s="763"/>
      <c r="BO521" s="763"/>
      <c r="BP521" s="763"/>
      <c r="BQ521" s="647"/>
      <c r="BR521" s="647"/>
      <c r="BS521" s="647"/>
      <c r="BT521" s="647"/>
      <c r="BU521" s="647"/>
      <c r="BV521" s="647"/>
      <c r="BW521" s="647"/>
      <c r="BX521" s="647"/>
      <c r="BY521" s="647"/>
      <c r="BZ521" s="647"/>
      <c r="CA521" s="647"/>
      <c r="CB521" s="647"/>
      <c r="CC521" s="647"/>
      <c r="CD521" s="647"/>
      <c r="CE521" s="647"/>
      <c r="CF521" s="647"/>
      <c r="CG521" s="763"/>
      <c r="CI521" s="763"/>
      <c r="CJ521" s="763"/>
      <c r="CK521" s="763"/>
      <c r="CL521" s="763"/>
      <c r="CM521" s="763"/>
      <c r="CN521" s="763"/>
    </row>
    <row r="522" spans="1:92" s="444" customFormat="1" ht="37.950000000000003" customHeight="1">
      <c r="A522" s="464"/>
      <c r="B522" s="464"/>
      <c r="D522" s="529"/>
      <c r="E522" s="476"/>
      <c r="F522" s="476"/>
      <c r="G522" s="476"/>
      <c r="H522" s="462"/>
      <c r="I522" s="476"/>
      <c r="J522" s="476"/>
      <c r="K522" s="476"/>
      <c r="L522" s="476"/>
      <c r="M522" s="476"/>
      <c r="N522" s="476"/>
      <c r="P522" s="477"/>
      <c r="Q522" s="477"/>
      <c r="R522" s="477"/>
      <c r="AB522" s="475"/>
      <c r="AD522" s="124"/>
      <c r="AF522" s="433"/>
      <c r="AG522" s="583">
        <f t="shared" si="245"/>
        <v>0</v>
      </c>
      <c r="AH522" s="764" t="str">
        <f>controls!D17</f>
        <v>Availment of Scholarship Programs (Face to Face)</v>
      </c>
      <c r="AI522" s="764"/>
      <c r="AJ522" s="764"/>
      <c r="AK522" s="764"/>
      <c r="AL522" s="764"/>
      <c r="AM522" s="764"/>
      <c r="AN522" s="764"/>
      <c r="AO522" s="764"/>
      <c r="AP522" s="764"/>
      <c r="AQ522" s="445"/>
      <c r="AR522" s="584"/>
      <c r="AS522" s="547"/>
      <c r="BC522" s="763"/>
      <c r="BD522" s="763"/>
      <c r="BE522" s="763"/>
      <c r="BF522" s="763"/>
      <c r="BG522" s="763"/>
      <c r="BH522" s="763"/>
      <c r="BI522" s="763"/>
      <c r="BJ522" s="763"/>
      <c r="BK522" s="763"/>
      <c r="BL522" s="763"/>
      <c r="BM522" s="763"/>
      <c r="BN522" s="763"/>
      <c r="BO522" s="763"/>
      <c r="BP522" s="763"/>
      <c r="BQ522" s="647"/>
      <c r="BR522" s="647"/>
      <c r="BS522" s="647"/>
      <c r="BT522" s="647"/>
      <c r="BU522" s="647"/>
      <c r="BV522" s="647"/>
      <c r="BW522" s="647"/>
      <c r="BX522" s="647"/>
      <c r="BY522" s="647"/>
      <c r="BZ522" s="647"/>
      <c r="CA522" s="647"/>
      <c r="CB522" s="647"/>
      <c r="CC522" s="647"/>
      <c r="CD522" s="647"/>
      <c r="CE522" s="647"/>
      <c r="CF522" s="647"/>
      <c r="CG522" s="763"/>
      <c r="CI522" s="763"/>
      <c r="CJ522" s="763"/>
      <c r="CK522" s="763"/>
      <c r="CL522" s="763"/>
      <c r="CM522" s="763"/>
      <c r="CN522" s="763"/>
    </row>
    <row r="523" spans="1:92" s="444" customFormat="1" ht="37.950000000000003" customHeight="1">
      <c r="A523" s="464"/>
      <c r="B523" s="464"/>
      <c r="D523" s="529"/>
      <c r="AB523" s="475"/>
      <c r="AD523" s="124"/>
      <c r="AF523" s="433"/>
      <c r="AG523" s="583">
        <f t="shared" si="245"/>
        <v>0</v>
      </c>
      <c r="AH523" s="764" t="str">
        <f>controls!D18</f>
        <v>Availment of Scholarship Programs (Online)</v>
      </c>
      <c r="AI523" s="764"/>
      <c r="AJ523" s="764"/>
      <c r="AK523" s="764"/>
      <c r="AL523" s="764"/>
      <c r="AM523" s="764"/>
      <c r="AN523" s="764"/>
      <c r="AO523" s="764"/>
      <c r="AP523" s="764"/>
      <c r="AQ523" s="445"/>
      <c r="AR523" s="581"/>
      <c r="AS523" s="582" t="s">
        <v>127</v>
      </c>
      <c r="AT523" s="573" t="s">
        <v>297</v>
      </c>
      <c r="AU523" s="573" t="s">
        <v>296</v>
      </c>
      <c r="BC523" s="763"/>
      <c r="BD523" s="763"/>
      <c r="BE523" s="763"/>
      <c r="BF523" s="763"/>
      <c r="BG523" s="763"/>
      <c r="BH523" s="763"/>
      <c r="BI523" s="763"/>
      <c r="BJ523" s="763"/>
      <c r="BK523" s="763"/>
      <c r="BL523" s="763"/>
      <c r="BM523" s="763"/>
      <c r="BN523" s="763"/>
      <c r="BO523" s="763"/>
      <c r="BP523" s="763"/>
      <c r="BQ523" s="647"/>
      <c r="BR523" s="647"/>
      <c r="BS523" s="647"/>
      <c r="BT523" s="647"/>
      <c r="BU523" s="647"/>
      <c r="BV523" s="647"/>
      <c r="BW523" s="647"/>
      <c r="BX523" s="647"/>
      <c r="BY523" s="647"/>
      <c r="BZ523" s="647"/>
      <c r="CA523" s="647"/>
      <c r="CB523" s="647"/>
      <c r="CC523" s="647"/>
      <c r="CD523" s="647"/>
      <c r="CE523" s="647"/>
      <c r="CF523" s="647"/>
      <c r="CG523" s="763"/>
      <c r="CI523" s="763"/>
      <c r="CJ523" s="763"/>
      <c r="CK523" s="763"/>
      <c r="CL523" s="763"/>
      <c r="CM523" s="763"/>
      <c r="CN523" s="763"/>
    </row>
    <row r="524" spans="1:92" s="444" customFormat="1" ht="37.950000000000003" customHeight="1">
      <c r="A524" s="464"/>
      <c r="B524" s="464"/>
      <c r="D524" s="529"/>
      <c r="AB524" s="475"/>
      <c r="AD524" s="124"/>
      <c r="AF524" s="433"/>
      <c r="AG524" s="583">
        <f t="shared" si="245"/>
        <v>0</v>
      </c>
      <c r="AH524" s="764" t="str">
        <f>controls!D19</f>
        <v>Complaints Handling</v>
      </c>
      <c r="AI524" s="764"/>
      <c r="AJ524" s="764"/>
      <c r="AK524" s="764"/>
      <c r="AL524" s="764"/>
      <c r="AM524" s="764"/>
      <c r="AN524" s="764"/>
      <c r="AO524" s="764"/>
      <c r="AP524" s="764"/>
      <c r="AQ524" s="445"/>
      <c r="AR524" s="576" t="s">
        <v>128</v>
      </c>
      <c r="AS524" s="577">
        <f>COUNTIF(E12:E507,"Citizen")</f>
        <v>0</v>
      </c>
      <c r="AT524" s="578">
        <f>COUNTIF(AR12:AR507,"Internal Services-Citizen")</f>
        <v>0</v>
      </c>
      <c r="AU524" s="578">
        <f>COUNTIF(AR12:AR507,"External Services-Citizen")</f>
        <v>0</v>
      </c>
      <c r="BC524" s="763"/>
      <c r="BD524" s="763"/>
      <c r="BE524" s="763"/>
      <c r="BF524" s="763"/>
      <c r="BG524" s="763"/>
      <c r="BH524" s="763"/>
      <c r="BI524" s="763"/>
      <c r="BJ524" s="763"/>
      <c r="BK524" s="763"/>
      <c r="BL524" s="763"/>
      <c r="BM524" s="763"/>
      <c r="BN524" s="763"/>
      <c r="BO524" s="763"/>
      <c r="BP524" s="763"/>
      <c r="BQ524" s="647"/>
      <c r="BR524" s="647"/>
      <c r="BS524" s="647"/>
      <c r="BT524" s="647"/>
      <c r="BU524" s="647"/>
      <c r="BV524" s="647"/>
      <c r="BW524" s="647"/>
      <c r="BX524" s="647"/>
      <c r="BY524" s="647"/>
      <c r="BZ524" s="647"/>
      <c r="CA524" s="647"/>
      <c r="CB524" s="647"/>
      <c r="CC524" s="647"/>
      <c r="CD524" s="647"/>
      <c r="CE524" s="647"/>
      <c r="CF524" s="647"/>
      <c r="CG524" s="763"/>
      <c r="CI524" s="763"/>
      <c r="CJ524" s="763"/>
      <c r="CK524" s="763"/>
      <c r="CL524" s="763"/>
      <c r="CM524" s="763"/>
      <c r="CN524" s="763"/>
    </row>
    <row r="525" spans="1:92" s="444" customFormat="1" ht="37.950000000000003" customHeight="1">
      <c r="A525" s="464"/>
      <c r="B525" s="464"/>
      <c r="D525" s="529"/>
      <c r="AB525" s="475"/>
      <c r="AF525" s="433"/>
      <c r="AG525" s="583">
        <f t="shared" si="245"/>
        <v>0</v>
      </c>
      <c r="AH525" s="764" t="str">
        <f>controls!D20</f>
        <v>Conduct of Training Induction Program (TIP)</v>
      </c>
      <c r="AI525" s="764"/>
      <c r="AJ525" s="764"/>
      <c r="AK525" s="764"/>
      <c r="AL525" s="764"/>
      <c r="AM525" s="764"/>
      <c r="AN525" s="764"/>
      <c r="AO525" s="764"/>
      <c r="AP525" s="764"/>
      <c r="AQ525" s="445"/>
      <c r="AR525" s="576" t="s">
        <v>129</v>
      </c>
      <c r="AS525" s="577">
        <f>COUNTIF(G12:G507,"Business")</f>
        <v>0</v>
      </c>
      <c r="AT525" s="578">
        <f>COUNTIF(AR12:AR507,"Internal Services-Business")</f>
        <v>0</v>
      </c>
      <c r="AU525" s="578">
        <f>COUNTIF(AR12:AR507,"External Services-Business")</f>
        <v>0</v>
      </c>
      <c r="BC525" s="763"/>
      <c r="BD525" s="763"/>
      <c r="BE525" s="763"/>
      <c r="BF525" s="763"/>
      <c r="BG525" s="763"/>
      <c r="BH525" s="763"/>
      <c r="BI525" s="763"/>
      <c r="BJ525" s="763"/>
      <c r="BK525" s="763"/>
      <c r="BL525" s="763"/>
      <c r="BM525" s="763"/>
      <c r="BN525" s="763"/>
      <c r="BO525" s="763"/>
      <c r="BP525" s="763"/>
      <c r="BQ525" s="647"/>
      <c r="BR525" s="647"/>
      <c r="BS525" s="647"/>
      <c r="BT525" s="647"/>
      <c r="BU525" s="647"/>
      <c r="BV525" s="647"/>
      <c r="BW525" s="647"/>
      <c r="BX525" s="647"/>
      <c r="BY525" s="647"/>
      <c r="BZ525" s="647"/>
      <c r="CA525" s="647"/>
      <c r="CB525" s="647"/>
      <c r="CC525" s="647"/>
      <c r="CD525" s="647"/>
      <c r="CE525" s="647"/>
      <c r="CF525" s="647"/>
      <c r="CG525" s="763"/>
      <c r="CI525" s="763"/>
      <c r="CJ525" s="763"/>
      <c r="CK525" s="763"/>
      <c r="CL525" s="763"/>
      <c r="CM525" s="763"/>
      <c r="CN525" s="763"/>
    </row>
    <row r="526" spans="1:92" s="444" customFormat="1" ht="37.950000000000003" customHeight="1">
      <c r="A526" s="464"/>
      <c r="B526" s="464"/>
      <c r="D526" s="529"/>
      <c r="AB526" s="475"/>
      <c r="AF526" s="433"/>
      <c r="AG526" s="583">
        <f t="shared" si="245"/>
        <v>0</v>
      </c>
      <c r="AH526" s="764" t="str">
        <f>controls!D21</f>
        <v>Customer Inquiry and Feedback Through Calls</v>
      </c>
      <c r="AI526" s="764"/>
      <c r="AJ526" s="764"/>
      <c r="AK526" s="764"/>
      <c r="AL526" s="764"/>
      <c r="AM526" s="764"/>
      <c r="AN526" s="764"/>
      <c r="AO526" s="764"/>
      <c r="AP526" s="764"/>
      <c r="AQ526" s="445"/>
      <c r="AR526" s="576" t="s">
        <v>130</v>
      </c>
      <c r="AS526" s="577">
        <f>COUNTIF(G12:G507,"Government")</f>
        <v>0</v>
      </c>
      <c r="AT526" s="585">
        <f>COUNTIF(AR12:AR507,"Internal Services-Government")</f>
        <v>0</v>
      </c>
      <c r="AU526" s="585">
        <f>COUNTIF(AR12:AR507,"External Services-Government")</f>
        <v>0</v>
      </c>
      <c r="BC526" s="763"/>
      <c r="BD526" s="763"/>
      <c r="BE526" s="763"/>
      <c r="BF526" s="763"/>
      <c r="BG526" s="763"/>
      <c r="BH526" s="763"/>
      <c r="BI526" s="763"/>
      <c r="BJ526" s="763"/>
      <c r="BK526" s="763"/>
      <c r="BL526" s="763"/>
      <c r="BM526" s="763"/>
      <c r="BN526" s="763"/>
      <c r="BO526" s="763"/>
      <c r="BP526" s="763"/>
      <c r="BQ526" s="647"/>
      <c r="BR526" s="647"/>
      <c r="BS526" s="647"/>
      <c r="BT526" s="647"/>
      <c r="BU526" s="647"/>
      <c r="BV526" s="647"/>
      <c r="BW526" s="647"/>
      <c r="BX526" s="647"/>
      <c r="BY526" s="647"/>
      <c r="BZ526" s="647"/>
      <c r="CA526" s="647"/>
      <c r="CB526" s="647"/>
      <c r="CC526" s="647"/>
      <c r="CD526" s="647"/>
      <c r="CE526" s="647"/>
      <c r="CF526" s="647"/>
      <c r="CG526" s="763"/>
      <c r="CI526" s="763"/>
      <c r="CJ526" s="763"/>
      <c r="CK526" s="763"/>
      <c r="CL526" s="763"/>
      <c r="CM526" s="763"/>
      <c r="CN526" s="763"/>
    </row>
    <row r="527" spans="1:92" s="444" customFormat="1" ht="37.950000000000003" customHeight="1">
      <c r="A527" s="464"/>
      <c r="B527" s="464"/>
      <c r="D527" s="529"/>
      <c r="AB527" s="475"/>
      <c r="AF527" s="433"/>
      <c r="AG527" s="583">
        <f t="shared" si="245"/>
        <v>0</v>
      </c>
      <c r="AH527" s="764" t="str">
        <f>controls!D22</f>
        <v>Customer Inquiry and Feedback Through Calls with concerned Office</v>
      </c>
      <c r="AI527" s="764"/>
      <c r="AJ527" s="764"/>
      <c r="AK527" s="764"/>
      <c r="AL527" s="764"/>
      <c r="AM527" s="764"/>
      <c r="AN527" s="764"/>
      <c r="AO527" s="764"/>
      <c r="AP527" s="764"/>
      <c r="AQ527" s="445"/>
      <c r="AR527" s="576" t="s">
        <v>117</v>
      </c>
      <c r="AS527" s="577">
        <f>COUNTIF(G12:G507,"Did not specify")</f>
        <v>0</v>
      </c>
      <c r="AT527" s="578">
        <f>COUNTIF(AR12:AR507,"Internal Services-Did not specify")</f>
        <v>0</v>
      </c>
      <c r="AU527" s="578">
        <f>COUNTIF(AR12:AR507,"External Services-Did not specify")</f>
        <v>0</v>
      </c>
      <c r="BC527" s="763"/>
      <c r="BD527" s="763"/>
      <c r="BE527" s="763"/>
      <c r="BF527" s="763"/>
      <c r="BG527" s="763"/>
      <c r="BH527" s="763"/>
      <c r="BI527" s="763"/>
      <c r="BJ527" s="763"/>
      <c r="BK527" s="763"/>
      <c r="BL527" s="763"/>
      <c r="BM527" s="763"/>
      <c r="BN527" s="763"/>
      <c r="BO527" s="763"/>
      <c r="BP527" s="763"/>
      <c r="BQ527" s="647"/>
      <c r="BR527" s="647"/>
      <c r="BS527" s="647"/>
      <c r="BT527" s="647"/>
      <c r="BU527" s="647"/>
      <c r="BV527" s="647"/>
      <c r="BW527" s="647"/>
      <c r="BX527" s="647"/>
      <c r="BY527" s="647"/>
      <c r="BZ527" s="647"/>
      <c r="CA527" s="647"/>
      <c r="CB527" s="647"/>
      <c r="CC527" s="647"/>
      <c r="CD527" s="647"/>
      <c r="CE527" s="647"/>
      <c r="CF527" s="647"/>
      <c r="CG527" s="763"/>
      <c r="CI527" s="763"/>
      <c r="CJ527" s="763"/>
      <c r="CK527" s="763"/>
      <c r="CL527" s="763"/>
      <c r="CM527" s="763"/>
      <c r="CN527" s="763"/>
    </row>
    <row r="528" spans="1:92" s="444" customFormat="1" ht="37.950000000000003" customHeight="1">
      <c r="A528" s="464"/>
      <c r="B528" s="464"/>
      <c r="D528" s="529"/>
      <c r="E528" s="478"/>
      <c r="AB528" s="475"/>
      <c r="AF528" s="433"/>
      <c r="AG528" s="583">
        <f t="shared" si="245"/>
        <v>0</v>
      </c>
      <c r="AH528" s="764" t="str">
        <f>controls!D23</f>
        <v>Customer Inquiry and Feedback Through Public Assistance and Complaint Desk</v>
      </c>
      <c r="AI528" s="764"/>
      <c r="AJ528" s="764"/>
      <c r="AK528" s="764"/>
      <c r="AL528" s="764"/>
      <c r="AM528" s="764"/>
      <c r="AN528" s="764"/>
      <c r="AO528" s="764"/>
      <c r="AP528" s="764"/>
      <c r="AQ528" s="580"/>
      <c r="AR528" s="553"/>
      <c r="BC528" s="763"/>
      <c r="BD528" s="763"/>
      <c r="BE528" s="763"/>
      <c r="BF528" s="763"/>
      <c r="BG528" s="763"/>
      <c r="BH528" s="763"/>
      <c r="BI528" s="763"/>
      <c r="BJ528" s="763"/>
      <c r="BK528" s="763"/>
      <c r="BL528" s="763"/>
      <c r="BM528" s="763"/>
      <c r="BN528" s="763"/>
      <c r="BO528" s="763"/>
      <c r="BP528" s="763"/>
      <c r="BQ528" s="647"/>
      <c r="BR528" s="647"/>
      <c r="BS528" s="647"/>
      <c r="BT528" s="647"/>
      <c r="BU528" s="647"/>
      <c r="BV528" s="647"/>
      <c r="BW528" s="647"/>
      <c r="BX528" s="647"/>
      <c r="BY528" s="647"/>
      <c r="BZ528" s="647"/>
      <c r="CA528" s="647"/>
      <c r="CB528" s="647"/>
      <c r="CC528" s="647"/>
      <c r="CD528" s="647"/>
      <c r="CE528" s="647"/>
      <c r="CF528" s="647"/>
      <c r="CG528" s="763"/>
      <c r="CI528" s="763"/>
      <c r="CJ528" s="763"/>
      <c r="CK528" s="763"/>
      <c r="CL528" s="763"/>
      <c r="CM528" s="763"/>
      <c r="CN528" s="763"/>
    </row>
    <row r="529" spans="1:104" s="444" customFormat="1" ht="37.950000000000003" customHeight="1">
      <c r="A529" s="464"/>
      <c r="B529" s="464"/>
      <c r="D529" s="529"/>
      <c r="E529" s="464"/>
      <c r="AB529" s="475"/>
      <c r="AF529" s="433"/>
      <c r="AG529" s="583">
        <f t="shared" si="245"/>
        <v>0</v>
      </c>
      <c r="AH529" s="764" t="str">
        <f>controls!D24</f>
        <v>Customer Inquiry and Feedback Through Public Assistance and Complaint Desk with concerned Office</v>
      </c>
      <c r="AI529" s="764"/>
      <c r="AJ529" s="764"/>
      <c r="AK529" s="764"/>
      <c r="AL529" s="764"/>
      <c r="AM529" s="764"/>
      <c r="AN529" s="764"/>
      <c r="AO529" s="764"/>
      <c r="AP529" s="764"/>
      <c r="AR529" s="571"/>
      <c r="AS529" s="582" t="s">
        <v>18</v>
      </c>
      <c r="AT529" s="573" t="s">
        <v>297</v>
      </c>
      <c r="AU529" s="573" t="s">
        <v>296</v>
      </c>
      <c r="BC529" s="763"/>
      <c r="BD529" s="763"/>
      <c r="BE529" s="763"/>
      <c r="BF529" s="763"/>
      <c r="BG529" s="763"/>
      <c r="BH529" s="763"/>
      <c r="BI529" s="763"/>
      <c r="BJ529" s="763"/>
      <c r="BK529" s="763"/>
      <c r="BL529" s="763"/>
      <c r="BM529" s="763"/>
      <c r="BN529" s="763"/>
      <c r="BO529" s="763"/>
      <c r="BP529" s="763"/>
      <c r="BQ529" s="647"/>
      <c r="BR529" s="647"/>
      <c r="BS529" s="647"/>
      <c r="BT529" s="647"/>
      <c r="BU529" s="647"/>
      <c r="BV529" s="647"/>
      <c r="BW529" s="647"/>
      <c r="BX529" s="647"/>
      <c r="BY529" s="647"/>
      <c r="BZ529" s="647"/>
      <c r="CA529" s="647"/>
      <c r="CB529" s="647"/>
      <c r="CC529" s="647"/>
      <c r="CD529" s="647"/>
      <c r="CE529" s="647"/>
      <c r="CF529" s="647"/>
      <c r="CG529" s="763"/>
      <c r="CI529" s="763"/>
      <c r="CJ529" s="763"/>
      <c r="CK529" s="763"/>
      <c r="CL529" s="763"/>
      <c r="CM529" s="763"/>
      <c r="CN529" s="763"/>
    </row>
    <row r="530" spans="1:104" s="444" customFormat="1" ht="37.950000000000003" customHeight="1">
      <c r="A530" s="442"/>
      <c r="B530" s="464"/>
      <c r="D530" s="529"/>
      <c r="AB530" s="475"/>
      <c r="AF530" s="433"/>
      <c r="AG530" s="583">
        <f t="shared" si="245"/>
        <v>0</v>
      </c>
      <c r="AH530" s="764" t="str">
        <f>controls!D25</f>
        <v>Customer Inquiry and Feedback Through SMS and Electronic mails</v>
      </c>
      <c r="AI530" s="764"/>
      <c r="AJ530" s="764"/>
      <c r="AK530" s="764"/>
      <c r="AL530" s="764"/>
      <c r="AM530" s="764"/>
      <c r="AN530" s="764"/>
      <c r="AO530" s="764"/>
      <c r="AP530" s="764"/>
      <c r="AR530" s="586" t="s">
        <v>132</v>
      </c>
      <c r="AS530" s="578">
        <f t="shared" ref="AS530:AS535" si="246">COUNTIF($L$12:$L$507,AR530)</f>
        <v>0</v>
      </c>
      <c r="AT530" s="578">
        <f>COUNTIF($AU$12:$AU$507,"Internal Services-Assessment &amp; Certification")</f>
        <v>0</v>
      </c>
      <c r="AU530" s="578">
        <f>COUNTIF($AU$12:$AU$507,"External Services-Assessment &amp; Certification")</f>
        <v>0</v>
      </c>
      <c r="BC530" s="763"/>
      <c r="BD530" s="763"/>
      <c r="BE530" s="763"/>
      <c r="BF530" s="763"/>
      <c r="BG530" s="763"/>
      <c r="BH530" s="763"/>
      <c r="BI530" s="763"/>
      <c r="BJ530" s="763"/>
      <c r="BK530" s="763"/>
      <c r="BL530" s="763"/>
      <c r="BM530" s="763"/>
      <c r="BN530" s="763"/>
      <c r="BO530" s="763"/>
      <c r="BP530" s="763"/>
      <c r="BQ530" s="647"/>
      <c r="BR530" s="647"/>
      <c r="BS530" s="647"/>
      <c r="BT530" s="647"/>
      <c r="BU530" s="647"/>
      <c r="BV530" s="647"/>
      <c r="BW530" s="647"/>
      <c r="BX530" s="647"/>
      <c r="BY530" s="647"/>
      <c r="BZ530" s="647"/>
      <c r="CA530" s="647"/>
      <c r="CB530" s="647"/>
      <c r="CC530" s="647"/>
      <c r="CD530" s="647"/>
      <c r="CE530" s="647"/>
      <c r="CF530" s="647"/>
      <c r="CG530" s="763"/>
      <c r="CI530" s="763"/>
      <c r="CJ530" s="763"/>
      <c r="CK530" s="763"/>
      <c r="CL530" s="763"/>
      <c r="CM530" s="763"/>
      <c r="CN530" s="763"/>
    </row>
    <row r="531" spans="1:104" s="444" customFormat="1" ht="37.950000000000003" customHeight="1">
      <c r="A531" s="442"/>
      <c r="B531" s="464"/>
      <c r="C531" s="464"/>
      <c r="D531" s="529"/>
      <c r="E531" s="464"/>
      <c r="AB531" s="475"/>
      <c r="AF531" s="433"/>
      <c r="AG531" s="583">
        <f t="shared" si="245"/>
        <v>0</v>
      </c>
      <c r="AH531" s="764" t="str">
        <f>controls!D26</f>
        <v>Customer Inquiry and Feedback Through SMS and Electronic mails with concerned Office</v>
      </c>
      <c r="AI531" s="764"/>
      <c r="AJ531" s="764"/>
      <c r="AK531" s="764"/>
      <c r="AL531" s="764"/>
      <c r="AM531" s="764"/>
      <c r="AN531" s="764"/>
      <c r="AO531" s="764"/>
      <c r="AP531" s="764"/>
      <c r="AR531" s="576" t="s">
        <v>133</v>
      </c>
      <c r="AS531" s="578">
        <f t="shared" si="246"/>
        <v>0</v>
      </c>
      <c r="AT531" s="578">
        <f>COUNTIF($AU$12:$AU$507,"Internal Services-Program Registration")</f>
        <v>0</v>
      </c>
      <c r="AU531" s="578">
        <f>COUNTIF($AU$12:$AU$507,"External Services-Program Registration")</f>
        <v>0</v>
      </c>
      <c r="BC531" s="763"/>
      <c r="BD531" s="763"/>
      <c r="BE531" s="763"/>
      <c r="BF531" s="763"/>
      <c r="BG531" s="763"/>
      <c r="BH531" s="763"/>
      <c r="BI531" s="763"/>
      <c r="BJ531" s="763"/>
      <c r="BK531" s="763"/>
      <c r="BL531" s="763"/>
      <c r="BM531" s="763"/>
      <c r="BN531" s="763"/>
      <c r="BO531" s="763"/>
      <c r="BP531" s="763"/>
      <c r="BQ531" s="647"/>
      <c r="BR531" s="647"/>
      <c r="BS531" s="647"/>
      <c r="BT531" s="647"/>
      <c r="BU531" s="647"/>
      <c r="BV531" s="647"/>
      <c r="BW531" s="647"/>
      <c r="BX531" s="647"/>
      <c r="BY531" s="647"/>
      <c r="BZ531" s="647"/>
      <c r="CA531" s="647"/>
      <c r="CB531" s="647"/>
      <c r="CC531" s="647"/>
      <c r="CD531" s="647"/>
      <c r="CE531" s="647"/>
      <c r="CF531" s="647"/>
      <c r="CG531" s="763"/>
      <c r="CI531" s="763"/>
      <c r="CJ531" s="763"/>
      <c r="CK531" s="763"/>
      <c r="CL531" s="763"/>
      <c r="CM531" s="763"/>
      <c r="CN531" s="763"/>
    </row>
    <row r="532" spans="1:104" s="444" customFormat="1" ht="37.950000000000003" customHeight="1">
      <c r="A532" s="442"/>
      <c r="B532" s="464"/>
      <c r="C532" s="464"/>
      <c r="D532" s="529"/>
      <c r="AB532" s="475"/>
      <c r="AF532" s="433"/>
      <c r="AG532" s="583">
        <f t="shared" si="245"/>
        <v>0</v>
      </c>
      <c r="AH532" s="764" t="str">
        <f>controls!D27</f>
        <v>Issuance of Certification for Authentication and Verification (CAV) of Scholastic Records</v>
      </c>
      <c r="AI532" s="764"/>
      <c r="AJ532" s="764"/>
      <c r="AK532" s="764"/>
      <c r="AL532" s="764"/>
      <c r="AM532" s="764"/>
      <c r="AN532" s="764"/>
      <c r="AO532" s="764"/>
      <c r="AP532" s="764"/>
      <c r="AR532" s="576" t="s">
        <v>134</v>
      </c>
      <c r="AS532" s="578">
        <f t="shared" si="246"/>
        <v>0</v>
      </c>
      <c r="AT532" s="578">
        <f>COUNTIF($AU$12:$AU$507,"Internal Services-Training")</f>
        <v>0</v>
      </c>
      <c r="AU532" s="578">
        <f>COUNTIF($AU$12:$AU$507,"External Services-Training")</f>
        <v>0</v>
      </c>
      <c r="BC532" s="763"/>
      <c r="BD532" s="763"/>
      <c r="BE532" s="763"/>
      <c r="BF532" s="763"/>
      <c r="BG532" s="763"/>
      <c r="BH532" s="763"/>
      <c r="BI532" s="763"/>
      <c r="BJ532" s="763"/>
      <c r="BK532" s="763"/>
      <c r="BL532" s="763"/>
      <c r="BM532" s="763"/>
      <c r="BN532" s="763"/>
      <c r="BO532" s="763"/>
      <c r="BP532" s="763"/>
      <c r="BQ532" s="647"/>
      <c r="BR532" s="647"/>
      <c r="BS532" s="647"/>
      <c r="BT532" s="647"/>
      <c r="BU532" s="647"/>
      <c r="BV532" s="647"/>
      <c r="BW532" s="647"/>
      <c r="BX532" s="647"/>
      <c r="BY532" s="647"/>
      <c r="BZ532" s="647"/>
      <c r="CA532" s="647"/>
      <c r="CB532" s="647"/>
      <c r="CC532" s="647"/>
      <c r="CD532" s="647"/>
      <c r="CE532" s="647"/>
      <c r="CF532" s="647"/>
      <c r="CG532" s="763"/>
      <c r="CI532" s="763"/>
      <c r="CJ532" s="763"/>
      <c r="CK532" s="763"/>
      <c r="CL532" s="763"/>
      <c r="CM532" s="763"/>
      <c r="CN532" s="763"/>
    </row>
    <row r="533" spans="1:104" s="444" customFormat="1" ht="37.950000000000003" customHeight="1">
      <c r="A533" s="442"/>
      <c r="B533" s="464"/>
      <c r="C533" s="464"/>
      <c r="D533" s="529"/>
      <c r="E533" s="464"/>
      <c r="Z533" s="473"/>
      <c r="AB533" s="475"/>
      <c r="AF533" s="433"/>
      <c r="AG533" s="583">
        <f t="shared" si="245"/>
        <v>0</v>
      </c>
      <c r="AH533" s="764" t="str">
        <f>controls!D28</f>
        <v>Issuance of Certified True Copy (CTC) of National Certificate (NC)/ Certificate of Competency (CoC)</v>
      </c>
      <c r="AI533" s="764"/>
      <c r="AJ533" s="764"/>
      <c r="AK533" s="764"/>
      <c r="AL533" s="764"/>
      <c r="AM533" s="764"/>
      <c r="AN533" s="764"/>
      <c r="AO533" s="764"/>
      <c r="AP533" s="764"/>
      <c r="AR533" s="576" t="s">
        <v>135</v>
      </c>
      <c r="AS533" s="578">
        <f t="shared" si="246"/>
        <v>0</v>
      </c>
      <c r="AT533" s="578">
        <f>COUNTIF($AU$12:$AU$507,"Internal Services-Scholarship")</f>
        <v>0</v>
      </c>
      <c r="AU533" s="578">
        <f>COUNTIF($AU$12:$AU$507,"External Services-Scholarship")</f>
        <v>0</v>
      </c>
      <c r="BC533" s="763"/>
      <c r="BD533" s="763"/>
      <c r="BE533" s="763"/>
      <c r="BF533" s="763"/>
      <c r="BG533" s="763"/>
      <c r="BH533" s="763"/>
      <c r="BI533" s="763"/>
      <c r="BJ533" s="763"/>
      <c r="BK533" s="763"/>
      <c r="BL533" s="763"/>
      <c r="BM533" s="763"/>
      <c r="BN533" s="763"/>
      <c r="BO533" s="763"/>
      <c r="BP533" s="763"/>
      <c r="BQ533" s="647"/>
      <c r="BR533" s="647"/>
      <c r="BS533" s="647"/>
      <c r="BT533" s="647"/>
      <c r="BU533" s="647"/>
      <c r="BV533" s="647"/>
      <c r="BW533" s="647"/>
      <c r="BX533" s="647"/>
      <c r="BY533" s="647"/>
      <c r="BZ533" s="647"/>
      <c r="CA533" s="647"/>
      <c r="CB533" s="647"/>
      <c r="CC533" s="647"/>
      <c r="CD533" s="647"/>
      <c r="CE533" s="647"/>
      <c r="CF533" s="647"/>
      <c r="CG533" s="763"/>
      <c r="CI533" s="763"/>
      <c r="CJ533" s="763"/>
      <c r="CK533" s="763"/>
      <c r="CL533" s="763"/>
      <c r="CM533" s="763"/>
      <c r="CN533" s="763"/>
    </row>
    <row r="534" spans="1:104" s="444" customFormat="1" ht="37.950000000000003" customHeight="1">
      <c r="A534" s="442"/>
      <c r="D534" s="530"/>
      <c r="AF534" s="433"/>
      <c r="AG534" s="583">
        <f t="shared" si="245"/>
        <v>0</v>
      </c>
      <c r="AH534" s="764" t="str">
        <f>controls!D29</f>
        <v>Issuance of E-Certification (NC/COC)</v>
      </c>
      <c r="AI534" s="764"/>
      <c r="AJ534" s="764"/>
      <c r="AK534" s="764"/>
      <c r="AL534" s="764"/>
      <c r="AM534" s="764"/>
      <c r="AN534" s="764"/>
      <c r="AO534" s="764"/>
      <c r="AP534" s="764"/>
      <c r="AR534" s="576" t="s">
        <v>136</v>
      </c>
      <c r="AS534" s="578">
        <f t="shared" si="246"/>
        <v>0</v>
      </c>
      <c r="AT534" s="578">
        <f>COUNTIF($AU$12:$AU$507,"Internal Services-Admin. Related")</f>
        <v>0</v>
      </c>
      <c r="AU534" s="578">
        <f>COUNTIF($AU$12:$AU$507,"External Services-Admin. Related")</f>
        <v>0</v>
      </c>
      <c r="BC534" s="763"/>
      <c r="BD534" s="763"/>
      <c r="BE534" s="763"/>
      <c r="BF534" s="763"/>
      <c r="BG534" s="763"/>
      <c r="BH534" s="763"/>
      <c r="BI534" s="763"/>
      <c r="BJ534" s="763"/>
      <c r="BK534" s="763"/>
      <c r="BL534" s="763"/>
      <c r="BM534" s="763"/>
      <c r="BN534" s="763"/>
      <c r="BO534" s="763"/>
      <c r="BP534" s="763"/>
      <c r="BQ534" s="647"/>
      <c r="BR534" s="647"/>
      <c r="BS534" s="647"/>
      <c r="BT534" s="647"/>
      <c r="BU534" s="647"/>
      <c r="BV534" s="647"/>
      <c r="BW534" s="647"/>
      <c r="BX534" s="647"/>
      <c r="BY534" s="647"/>
      <c r="BZ534" s="647"/>
      <c r="CA534" s="647"/>
      <c r="CB534" s="647"/>
      <c r="CC534" s="647"/>
      <c r="CD534" s="647"/>
      <c r="CE534" s="647"/>
      <c r="CF534" s="647"/>
      <c r="CG534" s="763"/>
      <c r="CI534" s="763"/>
      <c r="CJ534" s="763"/>
      <c r="CK534" s="763"/>
      <c r="CL534" s="763"/>
      <c r="CM534" s="763"/>
      <c r="CN534" s="763"/>
    </row>
    <row r="535" spans="1:104" s="444" customFormat="1" ht="37.950000000000003" customHeight="1">
      <c r="A535" s="442"/>
      <c r="D535" s="530"/>
      <c r="Z535" s="473"/>
      <c r="AF535" s="433"/>
      <c r="AG535" s="583">
        <f t="shared" si="245"/>
        <v>0</v>
      </c>
      <c r="AH535" s="764" t="str">
        <f>controls!D30</f>
        <v>Issuance of National TVET Trainer Certificate</v>
      </c>
      <c r="AI535" s="764"/>
      <c r="AJ535" s="764"/>
      <c r="AK535" s="764"/>
      <c r="AL535" s="764"/>
      <c r="AM535" s="764"/>
      <c r="AN535" s="764"/>
      <c r="AO535" s="764"/>
      <c r="AP535" s="764"/>
      <c r="AR535" s="576" t="s">
        <v>137</v>
      </c>
      <c r="AS535" s="578">
        <f t="shared" si="246"/>
        <v>0</v>
      </c>
      <c r="AT535" s="578">
        <f>COUNTIF($AU$12:$AU$507,"Internal Services-Others")</f>
        <v>0</v>
      </c>
      <c r="AU535" s="578">
        <f>COUNTIF($AU$12:$AU$507,"External Services-Others")</f>
        <v>0</v>
      </c>
      <c r="BC535" s="763"/>
      <c r="BD535" s="763"/>
      <c r="BE535" s="763"/>
      <c r="BF535" s="763"/>
      <c r="BG535" s="763"/>
      <c r="BH535" s="763"/>
      <c r="BI535" s="763"/>
      <c r="BJ535" s="763"/>
      <c r="BK535" s="763"/>
      <c r="BL535" s="763"/>
      <c r="BM535" s="763"/>
      <c r="BN535" s="763"/>
      <c r="BO535" s="763"/>
      <c r="BP535" s="763"/>
      <c r="BQ535" s="647"/>
      <c r="BR535" s="647"/>
      <c r="BS535" s="647"/>
      <c r="BT535" s="647"/>
      <c r="BU535" s="647"/>
      <c r="BV535" s="647"/>
      <c r="BW535" s="647"/>
      <c r="BX535" s="647"/>
      <c r="BY535" s="647"/>
      <c r="BZ535" s="647"/>
      <c r="CA535" s="647"/>
      <c r="CB535" s="647"/>
      <c r="CC535" s="647"/>
      <c r="CD535" s="647"/>
      <c r="CE535" s="647"/>
      <c r="CF535" s="647"/>
      <c r="CG535" s="763"/>
      <c r="CI535" s="763"/>
      <c r="CJ535" s="763"/>
      <c r="CK535" s="763"/>
      <c r="CL535" s="763"/>
      <c r="CM535" s="763"/>
      <c r="CN535" s="763"/>
    </row>
    <row r="536" spans="1:104" s="443" customFormat="1" ht="37.950000000000003" customHeight="1">
      <c r="A536" s="442"/>
      <c r="D536" s="531"/>
      <c r="N536" s="444"/>
      <c r="O536" s="444"/>
      <c r="P536" s="444"/>
      <c r="Q536" s="444"/>
      <c r="R536" s="444"/>
      <c r="S536" s="444"/>
      <c r="T536" s="444"/>
      <c r="U536" s="444"/>
      <c r="V536" s="444"/>
      <c r="W536" s="444"/>
      <c r="X536" s="444"/>
      <c r="Y536" s="444"/>
      <c r="Z536" s="444"/>
      <c r="AA536" s="444"/>
      <c r="AF536" s="433"/>
      <c r="AG536" s="583">
        <f t="shared" si="245"/>
        <v>0</v>
      </c>
      <c r="AH536" s="764" t="str">
        <f>controls!D31</f>
        <v>Issuance of NC Plastic Card</v>
      </c>
      <c r="AI536" s="764"/>
      <c r="AJ536" s="764"/>
      <c r="AK536" s="764"/>
      <c r="AL536" s="764"/>
      <c r="AM536" s="764"/>
      <c r="AN536" s="764"/>
      <c r="AO536" s="764"/>
      <c r="AP536" s="764"/>
      <c r="AW536" s="444"/>
      <c r="AX536" s="444"/>
      <c r="AY536" s="444"/>
      <c r="AZ536" s="444"/>
      <c r="BA536" s="444"/>
      <c r="BB536" s="444"/>
      <c r="BC536" s="763"/>
      <c r="BD536" s="763"/>
      <c r="BE536" s="763"/>
      <c r="BF536" s="763"/>
      <c r="BG536" s="763"/>
      <c r="BH536" s="763"/>
      <c r="BI536" s="763"/>
      <c r="BJ536" s="763"/>
      <c r="BK536" s="763"/>
      <c r="BL536" s="763"/>
      <c r="BM536" s="763"/>
      <c r="BN536" s="763"/>
      <c r="BO536" s="763"/>
      <c r="BP536" s="763"/>
      <c r="BQ536" s="647"/>
      <c r="BR536" s="647"/>
      <c r="BS536" s="647"/>
      <c r="BT536" s="647"/>
      <c r="BU536" s="647"/>
      <c r="BV536" s="647"/>
      <c r="BW536" s="647"/>
      <c r="BX536" s="647"/>
      <c r="BY536" s="647"/>
      <c r="BZ536" s="647"/>
      <c r="CA536" s="647"/>
      <c r="CB536" s="647"/>
      <c r="CC536" s="647"/>
      <c r="CD536" s="647"/>
      <c r="CE536" s="647"/>
      <c r="CF536" s="647"/>
      <c r="CG536" s="763"/>
      <c r="CH536" s="444"/>
      <c r="CI536" s="763"/>
      <c r="CJ536" s="763"/>
      <c r="CK536" s="763"/>
      <c r="CL536" s="763"/>
      <c r="CM536" s="763"/>
      <c r="CN536" s="763"/>
      <c r="CO536" s="444"/>
      <c r="CP536" s="444"/>
      <c r="CQ536" s="444"/>
      <c r="CR536" s="444"/>
      <c r="CS536" s="444"/>
      <c r="CT536" s="444"/>
      <c r="CU536" s="444"/>
      <c r="CV536" s="444"/>
      <c r="CW536" s="444"/>
      <c r="CX536" s="444"/>
      <c r="CY536" s="444"/>
      <c r="CZ536" s="444"/>
    </row>
    <row r="537" spans="1:104" s="443" customFormat="1" ht="37.950000000000003" customHeight="1">
      <c r="A537" s="442"/>
      <c r="D537" s="531"/>
      <c r="N537" s="444"/>
      <c r="O537" s="444"/>
      <c r="P537" s="444"/>
      <c r="Q537" s="444"/>
      <c r="R537" s="444"/>
      <c r="S537" s="444"/>
      <c r="T537" s="444"/>
      <c r="U537" s="444"/>
      <c r="V537" s="444"/>
      <c r="W537" s="444"/>
      <c r="X537" s="444"/>
      <c r="Y537" s="444"/>
      <c r="Z537" s="444"/>
      <c r="AA537" s="444"/>
      <c r="AF537" s="433"/>
      <c r="AG537" s="583">
        <f t="shared" si="245"/>
        <v>0</v>
      </c>
      <c r="AH537" s="764" t="str">
        <f>controls!D32</f>
        <v>Issuance of Special Order (SO)</v>
      </c>
      <c r="AI537" s="764"/>
      <c r="AJ537" s="764"/>
      <c r="AK537" s="764"/>
      <c r="AL537" s="764"/>
      <c r="AM537" s="764"/>
      <c r="AN537" s="764"/>
      <c r="AO537" s="764"/>
      <c r="AP537" s="764"/>
      <c r="AQ537" s="372"/>
      <c r="AR537" s="588"/>
      <c r="AS537" s="582" t="s">
        <v>286</v>
      </c>
      <c r="AT537" s="582" t="s">
        <v>287</v>
      </c>
      <c r="AU537" s="582" t="s">
        <v>288</v>
      </c>
      <c r="AX537" s="444"/>
      <c r="AY537" s="444"/>
      <c r="AZ537" s="444"/>
      <c r="BA537" s="444"/>
      <c r="BB537" s="444"/>
      <c r="BC537" s="763"/>
      <c r="BD537" s="763"/>
      <c r="BE537" s="763"/>
      <c r="BF537" s="763"/>
      <c r="BG537" s="763"/>
      <c r="BH537" s="763"/>
      <c r="BI537" s="763"/>
      <c r="BJ537" s="763"/>
      <c r="BK537" s="763"/>
      <c r="BL537" s="763"/>
      <c r="BM537" s="763"/>
      <c r="BN537" s="763"/>
      <c r="BO537" s="763"/>
      <c r="BP537" s="763"/>
      <c r="BQ537" s="647"/>
      <c r="BR537" s="647"/>
      <c r="BS537" s="647"/>
      <c r="BT537" s="647"/>
      <c r="BU537" s="647"/>
      <c r="BV537" s="647"/>
      <c r="BW537" s="647"/>
      <c r="BX537" s="647"/>
      <c r="BY537" s="647"/>
      <c r="BZ537" s="647"/>
      <c r="CA537" s="647"/>
      <c r="CB537" s="647"/>
      <c r="CC537" s="647"/>
      <c r="CD537" s="647"/>
      <c r="CE537" s="647"/>
      <c r="CF537" s="647"/>
      <c r="CG537" s="763"/>
      <c r="CH537" s="444"/>
      <c r="CI537" s="763"/>
      <c r="CJ537" s="763"/>
      <c r="CK537" s="763"/>
      <c r="CL537" s="763"/>
      <c r="CM537" s="763"/>
      <c r="CN537" s="763"/>
      <c r="CO537" s="444"/>
      <c r="CP537" s="444"/>
      <c r="CQ537" s="444"/>
      <c r="CR537" s="444"/>
      <c r="CS537" s="444"/>
      <c r="CT537" s="444"/>
      <c r="CU537" s="444"/>
      <c r="CV537" s="444"/>
      <c r="CW537" s="444"/>
      <c r="CX537" s="444"/>
      <c r="CY537" s="444"/>
      <c r="CZ537" s="444"/>
    </row>
    <row r="538" spans="1:104" s="443" customFormat="1" ht="37.950000000000003" customHeight="1">
      <c r="A538" s="442"/>
      <c r="D538" s="531"/>
      <c r="N538" s="444"/>
      <c r="O538" s="444"/>
      <c r="P538" s="444"/>
      <c r="Q538" s="444"/>
      <c r="R538" s="444"/>
      <c r="S538" s="444"/>
      <c r="T538" s="444"/>
      <c r="U538" s="444"/>
      <c r="V538" s="444"/>
      <c r="W538" s="444"/>
      <c r="X538" s="444"/>
      <c r="Y538" s="444"/>
      <c r="Z538" s="444"/>
      <c r="AA538" s="444"/>
      <c r="AF538" s="433"/>
      <c r="AG538" s="583">
        <f t="shared" si="245"/>
        <v>0</v>
      </c>
      <c r="AH538" s="764" t="str">
        <f>controls!D33</f>
        <v>Online Processing of Program Registration Application</v>
      </c>
      <c r="AI538" s="764"/>
      <c r="AJ538" s="764"/>
      <c r="AK538" s="764"/>
      <c r="AL538" s="764"/>
      <c r="AM538" s="764"/>
      <c r="AN538" s="764"/>
      <c r="AO538" s="764"/>
      <c r="AP538" s="764"/>
      <c r="AR538" s="574" t="s">
        <v>539</v>
      </c>
      <c r="AS538" s="577">
        <f>COUNTIF(AW12:AW507,1)</f>
        <v>0</v>
      </c>
      <c r="AT538" s="577">
        <f>COUNTIF(AX12:AX507,1)</f>
        <v>0</v>
      </c>
      <c r="AU538" s="577">
        <f>COUNTIF(AY12:AY507,1)</f>
        <v>0</v>
      </c>
      <c r="AX538" s="444"/>
      <c r="AY538" s="444"/>
      <c r="AZ538" s="444"/>
      <c r="BA538" s="444"/>
      <c r="BB538" s="444"/>
      <c r="BC538" s="763"/>
      <c r="BD538" s="763"/>
      <c r="BE538" s="763"/>
      <c r="BF538" s="763"/>
      <c r="BG538" s="763"/>
      <c r="BH538" s="763"/>
      <c r="BI538" s="763"/>
      <c r="BJ538" s="763"/>
      <c r="BK538" s="763"/>
      <c r="BL538" s="763"/>
      <c r="BM538" s="763"/>
      <c r="BN538" s="763"/>
      <c r="BO538" s="763"/>
      <c r="BP538" s="763"/>
      <c r="BQ538" s="647"/>
      <c r="BR538" s="647"/>
      <c r="BS538" s="647"/>
      <c r="BT538" s="647"/>
      <c r="BU538" s="647"/>
      <c r="BV538" s="647"/>
      <c r="BW538" s="647"/>
      <c r="BX538" s="647"/>
      <c r="BY538" s="647"/>
      <c r="BZ538" s="647"/>
      <c r="CA538" s="647"/>
      <c r="CB538" s="647"/>
      <c r="CC538" s="647"/>
      <c r="CD538" s="647"/>
      <c r="CE538" s="647"/>
      <c r="CF538" s="647"/>
      <c r="CG538" s="763"/>
      <c r="CH538" s="444"/>
      <c r="CI538" s="763"/>
      <c r="CJ538" s="763"/>
      <c r="CK538" s="763"/>
      <c r="CL538" s="763"/>
      <c r="CM538" s="763"/>
      <c r="CN538" s="763"/>
      <c r="CO538" s="444"/>
      <c r="CP538" s="444"/>
      <c r="CQ538" s="444"/>
      <c r="CR538" s="444"/>
      <c r="CS538" s="444"/>
    </row>
    <row r="539" spans="1:104" s="443" customFormat="1" ht="37.950000000000003" customHeight="1">
      <c r="A539" s="442"/>
      <c r="D539" s="531"/>
      <c r="N539" s="444"/>
      <c r="O539" s="444"/>
      <c r="P539" s="444"/>
      <c r="Q539" s="444"/>
      <c r="R539" s="444"/>
      <c r="S539" s="444"/>
      <c r="T539" s="444"/>
      <c r="U539" s="444"/>
      <c r="V539" s="444"/>
      <c r="W539" s="444"/>
      <c r="X539" s="444"/>
      <c r="Y539" s="444"/>
      <c r="Z539" s="473"/>
      <c r="AA539" s="444"/>
      <c r="AF539" s="433"/>
      <c r="AG539" s="583">
        <f t="shared" si="245"/>
        <v>0</v>
      </c>
      <c r="AH539" s="764" t="str">
        <f>controls!D34</f>
        <v>Payment of Scholarship Vouchers</v>
      </c>
      <c r="AI539" s="764"/>
      <c r="AJ539" s="764"/>
      <c r="AK539" s="764"/>
      <c r="AL539" s="764"/>
      <c r="AM539" s="764"/>
      <c r="AN539" s="764"/>
      <c r="AO539" s="764"/>
      <c r="AP539" s="764"/>
      <c r="AR539" s="574" t="s">
        <v>540</v>
      </c>
      <c r="AS539" s="589">
        <f>COUNTIF(AW12:AW5097,2)</f>
        <v>0</v>
      </c>
      <c r="AT539" s="577">
        <f>COUNTIF(AX12:AX507,2)</f>
        <v>0</v>
      </c>
      <c r="AU539" s="577">
        <f>COUNTIF(AY12:AY507,2)</f>
        <v>0</v>
      </c>
      <c r="AX539" s="444"/>
      <c r="AY539" s="444"/>
      <c r="AZ539" s="444"/>
      <c r="BA539" s="444"/>
      <c r="BB539" s="444"/>
      <c r="BC539" s="763"/>
      <c r="BD539" s="763"/>
      <c r="BE539" s="763"/>
      <c r="BF539" s="763"/>
      <c r="BG539" s="763"/>
      <c r="BH539" s="763"/>
      <c r="BI539" s="763"/>
      <c r="BJ539" s="763"/>
      <c r="BK539" s="763"/>
      <c r="BL539" s="763"/>
      <c r="BM539" s="763"/>
      <c r="BN539" s="763"/>
      <c r="BO539" s="763"/>
      <c r="BP539" s="763"/>
      <c r="BQ539" s="647"/>
      <c r="BR539" s="647"/>
      <c r="BS539" s="647"/>
      <c r="BT539" s="647"/>
      <c r="BU539" s="647"/>
      <c r="BV539" s="647"/>
      <c r="BW539" s="647"/>
      <c r="BX539" s="647"/>
      <c r="BY539" s="647"/>
      <c r="BZ539" s="647"/>
      <c r="CA539" s="647"/>
      <c r="CB539" s="647"/>
      <c r="CC539" s="647"/>
      <c r="CD539" s="647"/>
      <c r="CE539" s="647"/>
      <c r="CF539" s="647"/>
      <c r="CG539" s="763"/>
      <c r="CH539" s="444"/>
      <c r="CI539" s="763"/>
      <c r="CJ539" s="763"/>
      <c r="CK539" s="763"/>
      <c r="CL539" s="763"/>
      <c r="CM539" s="763"/>
      <c r="CN539" s="763"/>
      <c r="CO539" s="444"/>
      <c r="CP539" s="444"/>
      <c r="CQ539" s="444"/>
      <c r="CR539" s="444"/>
      <c r="CS539" s="444"/>
    </row>
    <row r="540" spans="1:104" s="443" customFormat="1" ht="37.950000000000003" customHeight="1">
      <c r="A540" s="442"/>
      <c r="D540" s="531"/>
      <c r="N540" s="444"/>
      <c r="O540" s="444"/>
      <c r="P540" s="444"/>
      <c r="Q540" s="444"/>
      <c r="R540" s="444"/>
      <c r="S540" s="444"/>
      <c r="T540" s="444"/>
      <c r="U540" s="444"/>
      <c r="V540" s="444"/>
      <c r="W540" s="444"/>
      <c r="X540" s="444"/>
      <c r="Y540" s="444"/>
      <c r="Z540" s="476"/>
      <c r="AA540" s="444"/>
      <c r="AF540" s="433"/>
      <c r="AG540" s="583">
        <f t="shared" si="245"/>
        <v>0</v>
      </c>
      <c r="AH540" s="764" t="str">
        <f>controls!D35</f>
        <v>Payment of Training Support Fund-Last Tranche</v>
      </c>
      <c r="AI540" s="764"/>
      <c r="AJ540" s="764"/>
      <c r="AK540" s="764"/>
      <c r="AL540" s="764"/>
      <c r="AM540" s="764"/>
      <c r="AN540" s="764"/>
      <c r="AO540" s="764"/>
      <c r="AP540" s="764"/>
      <c r="AR540" s="574" t="s">
        <v>541</v>
      </c>
      <c r="AS540" s="577">
        <f>COUNTIF(AW12:AW507,3)</f>
        <v>0</v>
      </c>
      <c r="AT540" s="589">
        <f>COUNTIF(AX12:AX507,3)</f>
        <v>0</v>
      </c>
      <c r="AU540" s="589">
        <f>COUNTIF(AY12:AY507,3)</f>
        <v>0</v>
      </c>
      <c r="AX540" s="444"/>
      <c r="AY540" s="444"/>
      <c r="AZ540" s="444"/>
      <c r="BA540" s="444"/>
      <c r="BB540" s="444"/>
      <c r="BC540" s="763"/>
      <c r="BD540" s="763"/>
      <c r="BE540" s="763"/>
      <c r="BF540" s="763"/>
      <c r="BG540" s="763"/>
      <c r="BH540" s="763"/>
      <c r="BI540" s="763"/>
      <c r="BJ540" s="763"/>
      <c r="BK540" s="763"/>
      <c r="BL540" s="763"/>
      <c r="BM540" s="763"/>
      <c r="BN540" s="763"/>
      <c r="BO540" s="763"/>
      <c r="BP540" s="763"/>
      <c r="BQ540" s="647"/>
      <c r="BR540" s="647"/>
      <c r="BS540" s="647"/>
      <c r="BT540" s="647"/>
      <c r="BU540" s="647"/>
      <c r="BV540" s="647"/>
      <c r="BW540" s="647"/>
      <c r="BX540" s="647"/>
      <c r="BY540" s="647"/>
      <c r="BZ540" s="647"/>
      <c r="CA540" s="647"/>
      <c r="CB540" s="647"/>
      <c r="CC540" s="647"/>
      <c r="CD540" s="647"/>
      <c r="CE540" s="647"/>
      <c r="CF540" s="647"/>
      <c r="CG540" s="763"/>
      <c r="CH540" s="444"/>
      <c r="CI540" s="763"/>
      <c r="CJ540" s="763"/>
      <c r="CK540" s="763"/>
      <c r="CL540" s="763"/>
      <c r="CM540" s="763"/>
      <c r="CN540" s="763"/>
      <c r="CO540" s="444"/>
      <c r="CP540" s="444"/>
      <c r="CQ540" s="444"/>
      <c r="CR540" s="444"/>
      <c r="CS540" s="444"/>
    </row>
    <row r="541" spans="1:104" s="443" customFormat="1" ht="36" customHeight="1">
      <c r="A541" s="442"/>
      <c r="D541" s="531"/>
      <c r="N541" s="444"/>
      <c r="O541" s="444"/>
      <c r="P541" s="444"/>
      <c r="Q541" s="444"/>
      <c r="R541" s="444"/>
      <c r="S541" s="464"/>
      <c r="T541" s="464"/>
      <c r="U541" s="464"/>
      <c r="V541" s="464"/>
      <c r="W541" s="464"/>
      <c r="X541" s="464"/>
      <c r="Y541" s="464"/>
      <c r="Z541" s="473"/>
      <c r="AA541" s="444"/>
      <c r="AB541" s="372"/>
      <c r="AC541" s="476"/>
      <c r="AD541" s="462"/>
      <c r="AE541" s="479"/>
      <c r="AF541" s="433"/>
      <c r="AG541" s="583">
        <f t="shared" si="245"/>
        <v>0</v>
      </c>
      <c r="AH541" s="764" t="str">
        <f>controls!D36</f>
        <v>Preparation of Provincial Qualification Map</v>
      </c>
      <c r="AI541" s="764"/>
      <c r="AJ541" s="764"/>
      <c r="AK541" s="764"/>
      <c r="AL541" s="764"/>
      <c r="AM541" s="764"/>
      <c r="AN541" s="764"/>
      <c r="AO541" s="764"/>
      <c r="AP541" s="764"/>
      <c r="AR541" s="574" t="s">
        <v>542</v>
      </c>
      <c r="AS541" s="589">
        <f>COUNTIF(P12:P507,"4- N/A")</f>
        <v>0</v>
      </c>
      <c r="AT541" s="589">
        <f>COUNTIF(AX12:AX507,4)</f>
        <v>0</v>
      </c>
      <c r="AU541" s="589">
        <f>COUNTIF(AY12:AY507,"4- N/A")</f>
        <v>0</v>
      </c>
      <c r="AX541" s="444"/>
      <c r="AY541" s="444"/>
      <c r="AZ541" s="444"/>
      <c r="BA541" s="444"/>
      <c r="BB541" s="445"/>
      <c r="BC541" s="763"/>
      <c r="BD541" s="763"/>
      <c r="BE541" s="763"/>
      <c r="BF541" s="763"/>
      <c r="BG541" s="763"/>
      <c r="BH541" s="763"/>
      <c r="BI541" s="763"/>
      <c r="BJ541" s="763"/>
      <c r="BK541" s="763"/>
      <c r="BL541" s="763"/>
      <c r="BM541" s="763"/>
      <c r="BN541" s="763"/>
      <c r="BO541" s="763"/>
      <c r="BP541" s="763"/>
      <c r="BQ541" s="647"/>
      <c r="BR541" s="647"/>
      <c r="BS541" s="647"/>
      <c r="BT541" s="647"/>
      <c r="BU541" s="647"/>
      <c r="BV541" s="647"/>
      <c r="BW541" s="647"/>
      <c r="BX541" s="647"/>
      <c r="BY541" s="647"/>
      <c r="BZ541" s="647"/>
      <c r="CA541" s="647"/>
      <c r="CB541" s="647"/>
      <c r="CC541" s="647"/>
      <c r="CD541" s="647"/>
      <c r="CE541" s="647"/>
      <c r="CF541" s="647"/>
      <c r="CG541" s="763"/>
      <c r="CH541" s="445"/>
      <c r="CI541" s="763"/>
      <c r="CJ541" s="763"/>
      <c r="CK541" s="763"/>
      <c r="CL541" s="763"/>
      <c r="CM541" s="763"/>
      <c r="CN541" s="763"/>
      <c r="CO541" s="444"/>
      <c r="CP541" s="444"/>
      <c r="CQ541" s="444"/>
      <c r="CR541" s="444"/>
      <c r="CS541" s="444"/>
    </row>
    <row r="542" spans="1:104" s="443" customFormat="1" ht="30" customHeight="1">
      <c r="A542" s="442"/>
      <c r="D542" s="531"/>
      <c r="N542" s="444"/>
      <c r="O542" s="444"/>
      <c r="P542" s="444"/>
      <c r="Q542" s="444"/>
      <c r="R542" s="444"/>
      <c r="S542" s="464"/>
      <c r="T542" s="464"/>
      <c r="U542" s="464"/>
      <c r="V542" s="464"/>
      <c r="W542" s="464"/>
      <c r="X542" s="464"/>
      <c r="Y542" s="464"/>
      <c r="Z542" s="473"/>
      <c r="AA542" s="444"/>
      <c r="AF542" s="433"/>
      <c r="AG542" s="583">
        <f t="shared" si="245"/>
        <v>0</v>
      </c>
      <c r="AH542" s="764" t="str">
        <f>controls!D37</f>
        <v>Program Registration</v>
      </c>
      <c r="AI542" s="764"/>
      <c r="AJ542" s="764"/>
      <c r="AK542" s="764"/>
      <c r="AL542" s="764"/>
      <c r="AM542" s="764"/>
      <c r="AN542" s="764"/>
      <c r="AO542" s="764"/>
      <c r="AP542" s="764"/>
      <c r="AR542" s="574" t="s">
        <v>543</v>
      </c>
      <c r="AS542" s="590"/>
      <c r="AT542" s="589">
        <f>COUNTIF(AX12:AX507,"5- N/A")</f>
        <v>0</v>
      </c>
      <c r="AU542" s="590"/>
      <c r="AX542" s="444"/>
      <c r="AY542" s="444"/>
      <c r="AZ542" s="444"/>
      <c r="BA542" s="444"/>
      <c r="BB542" s="445"/>
      <c r="BC542" s="763"/>
      <c r="BD542" s="763"/>
      <c r="BE542" s="763"/>
      <c r="BF542" s="763"/>
      <c r="BG542" s="763"/>
      <c r="BH542" s="763"/>
      <c r="BI542" s="763"/>
      <c r="BJ542" s="763"/>
      <c r="BK542" s="763"/>
      <c r="BL542" s="763"/>
      <c r="BM542" s="763"/>
      <c r="BN542" s="763"/>
      <c r="BO542" s="763"/>
      <c r="BP542" s="763"/>
      <c r="BQ542" s="647"/>
      <c r="BR542" s="647"/>
      <c r="BS542" s="647"/>
      <c r="BT542" s="647"/>
      <c r="BU542" s="647"/>
      <c r="BV542" s="647"/>
      <c r="BW542" s="647"/>
      <c r="BX542" s="647"/>
      <c r="BY542" s="647"/>
      <c r="BZ542" s="647"/>
      <c r="CA542" s="647"/>
      <c r="CB542" s="647"/>
      <c r="CC542" s="647"/>
      <c r="CD542" s="647"/>
      <c r="CE542" s="647"/>
      <c r="CF542" s="647"/>
      <c r="CG542" s="763"/>
      <c r="CH542" s="445"/>
      <c r="CI542" s="763"/>
      <c r="CJ542" s="763"/>
      <c r="CK542" s="763"/>
      <c r="CL542" s="763"/>
      <c r="CM542" s="763"/>
      <c r="CN542" s="763"/>
      <c r="CO542" s="444"/>
      <c r="CP542" s="444"/>
      <c r="CQ542" s="444"/>
      <c r="CR542" s="444"/>
      <c r="CS542" s="444"/>
    </row>
    <row r="543" spans="1:104" s="443" customFormat="1" ht="30" customHeight="1">
      <c r="A543" s="442"/>
      <c r="D543" s="531"/>
      <c r="N543" s="444"/>
      <c r="O543" s="444"/>
      <c r="P543" s="444"/>
      <c r="Q543" s="444"/>
      <c r="R543" s="444"/>
      <c r="S543" s="464"/>
      <c r="T543" s="464"/>
      <c r="U543" s="464"/>
      <c r="V543" s="464"/>
      <c r="W543" s="464"/>
      <c r="X543" s="464"/>
      <c r="Y543" s="464"/>
      <c r="Z543" s="473"/>
      <c r="AA543" s="444"/>
      <c r="AF543" s="433"/>
      <c r="AG543" s="583">
        <f t="shared" si="245"/>
        <v>0</v>
      </c>
      <c r="AH543" s="764" t="str">
        <f>controls!D38</f>
        <v>Release of Starter Toolkits</v>
      </c>
      <c r="AI543" s="764"/>
      <c r="AJ543" s="764"/>
      <c r="AK543" s="764"/>
      <c r="AL543" s="764"/>
      <c r="AM543" s="764"/>
      <c r="AN543" s="764"/>
      <c r="AO543" s="764"/>
      <c r="AP543" s="764"/>
      <c r="AX543" s="470"/>
      <c r="AY543" s="470"/>
      <c r="AZ543" s="470"/>
      <c r="BA543" s="444"/>
      <c r="BB543" s="445"/>
      <c r="BC543" s="548"/>
      <c r="BD543" s="445"/>
      <c r="BE543" s="445"/>
      <c r="BF543" s="445"/>
      <c r="BG543" s="445"/>
      <c r="BH543" s="548"/>
      <c r="BI543" s="548"/>
      <c r="BJ543" s="548"/>
      <c r="BK543" s="445"/>
      <c r="BL543" s="445"/>
      <c r="BM543" s="445"/>
      <c r="BN543" s="445"/>
      <c r="BO543" s="445"/>
      <c r="BP543" s="445"/>
      <c r="BQ543" s="445"/>
      <c r="BR543" s="445"/>
      <c r="BS543" s="445"/>
      <c r="BT543" s="445"/>
      <c r="BU543" s="445"/>
      <c r="BV543" s="445"/>
      <c r="BW543" s="445"/>
      <c r="BX543" s="445"/>
      <c r="BY543" s="445"/>
      <c r="BZ543" s="445"/>
      <c r="CA543" s="445"/>
      <c r="CB543" s="445"/>
      <c r="CC543" s="445"/>
      <c r="CD543" s="445"/>
      <c r="CE543" s="445"/>
      <c r="CF543" s="445"/>
      <c r="CG543" s="445"/>
      <c r="CH543" s="445"/>
      <c r="CI543" s="444"/>
      <c r="CJ543" s="444"/>
      <c r="CK543" s="444"/>
      <c r="CL543" s="444"/>
      <c r="CM543" s="444"/>
      <c r="CN543" s="444"/>
      <c r="CO543" s="444"/>
      <c r="CP543" s="444"/>
      <c r="CQ543" s="444"/>
      <c r="CR543" s="444"/>
      <c r="CS543" s="444"/>
    </row>
    <row r="544" spans="1:104" s="443" customFormat="1" ht="30" customHeight="1">
      <c r="A544" s="442"/>
      <c r="D544" s="531"/>
      <c r="N544" s="444"/>
      <c r="O544" s="444"/>
      <c r="P544" s="444"/>
      <c r="Q544" s="444"/>
      <c r="R544" s="444"/>
      <c r="S544" s="464"/>
      <c r="T544" s="464"/>
      <c r="U544" s="464"/>
      <c r="V544" s="464"/>
      <c r="W544" s="464"/>
      <c r="X544" s="464"/>
      <c r="Y544" s="464"/>
      <c r="Z544" s="473"/>
      <c r="AA544" s="444"/>
      <c r="AF544" s="433"/>
      <c r="AG544" s="583">
        <f t="shared" si="245"/>
        <v>0</v>
      </c>
      <c r="AH544" s="764" t="str">
        <f>controls!D39</f>
        <v>Renewal of Competency Assessor’s Accreditation</v>
      </c>
      <c r="AI544" s="764"/>
      <c r="AJ544" s="764"/>
      <c r="AK544" s="764"/>
      <c r="AL544" s="764"/>
      <c r="AM544" s="764"/>
      <c r="AN544" s="764"/>
      <c r="AO544" s="764"/>
      <c r="AP544" s="764"/>
      <c r="AW544" s="442"/>
      <c r="AX544" s="470"/>
      <c r="AY544" s="470"/>
      <c r="AZ544" s="470"/>
      <c r="BA544" s="444"/>
      <c r="BB544" s="445"/>
      <c r="BC544" s="548"/>
      <c r="BD544" s="445"/>
      <c r="BE544" s="445"/>
      <c r="BF544" s="445"/>
      <c r="BG544" s="445"/>
      <c r="BH544" s="548"/>
      <c r="BI544" s="548"/>
      <c r="BJ544" s="548"/>
      <c r="BK544" s="445"/>
      <c r="BL544" s="445"/>
      <c r="BM544" s="445"/>
      <c r="BN544" s="445"/>
      <c r="BO544" s="445"/>
      <c r="BP544" s="445"/>
      <c r="BQ544" s="445"/>
      <c r="BR544" s="445"/>
      <c r="BS544" s="445"/>
      <c r="BT544" s="445"/>
      <c r="BU544" s="445"/>
      <c r="BV544" s="445"/>
      <c r="BW544" s="445"/>
      <c r="BX544" s="445"/>
      <c r="BY544" s="445"/>
      <c r="BZ544" s="445"/>
      <c r="CA544" s="445"/>
      <c r="CB544" s="445"/>
      <c r="CC544" s="445"/>
      <c r="CD544" s="445"/>
      <c r="CE544" s="445"/>
      <c r="CF544" s="445"/>
      <c r="CG544" s="445"/>
      <c r="CH544" s="445"/>
      <c r="CI544" s="444"/>
      <c r="CJ544" s="444"/>
      <c r="CK544" s="444"/>
      <c r="CL544" s="444"/>
      <c r="CM544" s="444"/>
      <c r="CN544" s="444"/>
      <c r="CO544" s="444"/>
      <c r="CP544" s="444"/>
      <c r="CQ544" s="444"/>
      <c r="CR544" s="444"/>
      <c r="CS544" s="444"/>
    </row>
    <row r="545" spans="1:97" s="443" customFormat="1" ht="30" customHeight="1">
      <c r="A545" s="442"/>
      <c r="D545" s="531"/>
      <c r="N545" s="444"/>
      <c r="O545" s="444"/>
      <c r="P545" s="444"/>
      <c r="Q545" s="444"/>
      <c r="R545" s="444"/>
      <c r="S545" s="464"/>
      <c r="T545" s="464"/>
      <c r="U545" s="464"/>
      <c r="V545" s="464"/>
      <c r="W545" s="464"/>
      <c r="X545" s="464"/>
      <c r="Y545" s="464"/>
      <c r="Z545" s="473"/>
      <c r="AA545" s="444"/>
      <c r="AF545" s="433"/>
      <c r="AG545" s="583">
        <f t="shared" si="245"/>
        <v>0</v>
      </c>
      <c r="AH545" s="764" t="str">
        <f>controls!D40</f>
        <v>Renewal of National Certificate/ Certificate of Competency</v>
      </c>
      <c r="AI545" s="764"/>
      <c r="AJ545" s="764"/>
      <c r="AK545" s="764"/>
      <c r="AL545" s="764"/>
      <c r="AM545" s="764"/>
      <c r="AN545" s="764"/>
      <c r="AO545" s="764"/>
      <c r="AP545" s="764"/>
      <c r="AR545" s="571"/>
      <c r="AS545" s="582" t="s">
        <v>18</v>
      </c>
      <c r="AW545" s="442"/>
      <c r="AX545" s="470"/>
      <c r="AY545" s="470"/>
      <c r="AZ545" s="470"/>
      <c r="BA545" s="444"/>
      <c r="BB545" s="445"/>
      <c r="BC545" s="548"/>
      <c r="BD545" s="445"/>
      <c r="BE545" s="445"/>
      <c r="BF545" s="445"/>
      <c r="BG545" s="445"/>
      <c r="BH545" s="548"/>
      <c r="BI545" s="548"/>
      <c r="BJ545" s="548"/>
      <c r="BK545" s="445"/>
      <c r="BL545" s="445"/>
      <c r="BM545" s="445"/>
      <c r="BN545" s="445"/>
      <c r="BO545" s="445"/>
      <c r="BP545" s="445"/>
      <c r="BQ545" s="445"/>
      <c r="BR545" s="445"/>
      <c r="BS545" s="445"/>
      <c r="BT545" s="445"/>
      <c r="BU545" s="445"/>
      <c r="BV545" s="445"/>
      <c r="BW545" s="445"/>
      <c r="BX545" s="445"/>
      <c r="BY545" s="445"/>
      <c r="BZ545" s="445"/>
      <c r="CA545" s="445"/>
      <c r="CB545" s="445"/>
      <c r="CC545" s="445"/>
      <c r="CD545" s="445"/>
      <c r="CE545" s="445"/>
      <c r="CF545" s="445"/>
      <c r="CG545" s="445"/>
      <c r="CH545" s="445"/>
      <c r="CI545" s="444"/>
      <c r="CJ545" s="444"/>
      <c r="CK545" s="444"/>
      <c r="CL545" s="444"/>
      <c r="CM545" s="444"/>
      <c r="CN545" s="444"/>
      <c r="CO545" s="444"/>
      <c r="CP545" s="444"/>
      <c r="CQ545" s="444"/>
      <c r="CR545" s="444"/>
      <c r="CS545" s="444"/>
    </row>
    <row r="546" spans="1:97" s="443" customFormat="1" ht="30" customHeight="1">
      <c r="A546" s="442"/>
      <c r="D546" s="531"/>
      <c r="N546" s="444"/>
      <c r="O546" s="444"/>
      <c r="P546" s="444"/>
      <c r="Q546" s="444"/>
      <c r="R546" s="444"/>
      <c r="S546" s="444"/>
      <c r="T546" s="444"/>
      <c r="U546" s="444"/>
      <c r="V546" s="444"/>
      <c r="W546" s="444"/>
      <c r="X546" s="444"/>
      <c r="Y546" s="444"/>
      <c r="Z546" s="476"/>
      <c r="AA546" s="444"/>
      <c r="AF546" s="433"/>
      <c r="AG546" s="583">
        <f t="shared" si="245"/>
        <v>0</v>
      </c>
      <c r="AH546" s="764" t="str">
        <f>controls!D41</f>
        <v>Replacement of Damaged National Certificate/Certificate of Competency</v>
      </c>
      <c r="AI546" s="764"/>
      <c r="AJ546" s="764"/>
      <c r="AK546" s="764"/>
      <c r="AL546" s="764"/>
      <c r="AM546" s="764"/>
      <c r="AN546" s="764"/>
      <c r="AO546" s="764"/>
      <c r="AP546" s="764"/>
      <c r="AR546" s="586" t="s">
        <v>164</v>
      </c>
      <c r="AS546" s="578">
        <f t="shared" ref="AS546:AS552" si="247">COUNTIF($M$12:$M$507,AR546)</f>
        <v>0</v>
      </c>
      <c r="AW546" s="442"/>
      <c r="AX546" s="470"/>
      <c r="AY546" s="470"/>
      <c r="AZ546" s="470"/>
      <c r="BA546" s="444"/>
      <c r="BB546" s="445"/>
      <c r="BC546" s="548"/>
      <c r="BD546" s="445"/>
      <c r="BE546" s="445"/>
      <c r="BF546" s="445"/>
      <c r="BG546" s="445"/>
      <c r="BH546" s="548"/>
      <c r="BI546" s="548"/>
      <c r="BJ546" s="548"/>
      <c r="BK546" s="445"/>
      <c r="BL546" s="445"/>
      <c r="BM546" s="445"/>
      <c r="BN546" s="445"/>
      <c r="BO546" s="445"/>
      <c r="BP546" s="445"/>
      <c r="BQ546" s="445"/>
      <c r="BR546" s="445"/>
      <c r="BS546" s="445"/>
      <c r="BT546" s="445"/>
      <c r="BU546" s="445"/>
      <c r="BV546" s="445"/>
      <c r="BW546" s="445"/>
      <c r="BX546" s="445"/>
      <c r="BY546" s="445"/>
      <c r="BZ546" s="445"/>
      <c r="CA546" s="445"/>
      <c r="CB546" s="445"/>
      <c r="CC546" s="445"/>
      <c r="CD546" s="445"/>
      <c r="CE546" s="445"/>
      <c r="CF546" s="445"/>
      <c r="CG546" s="445"/>
      <c r="CH546" s="445"/>
      <c r="CI546" s="444"/>
      <c r="CJ546" s="444"/>
      <c r="CK546" s="444"/>
      <c r="CL546" s="444"/>
      <c r="CM546" s="444"/>
      <c r="CN546" s="444"/>
      <c r="CO546" s="444"/>
      <c r="CP546" s="444"/>
      <c r="CQ546" s="444"/>
      <c r="CR546" s="444"/>
      <c r="CS546" s="444"/>
    </row>
    <row r="547" spans="1:97" s="443" customFormat="1" ht="30" customHeight="1">
      <c r="A547" s="442"/>
      <c r="D547" s="531"/>
      <c r="N547" s="444"/>
      <c r="O547" s="444"/>
      <c r="P547" s="444"/>
      <c r="Q547" s="444"/>
      <c r="R547" s="444"/>
      <c r="S547" s="464"/>
      <c r="T547" s="464"/>
      <c r="U547" s="464"/>
      <c r="V547" s="464"/>
      <c r="W547" s="464"/>
      <c r="X547" s="464"/>
      <c r="Y547" s="464"/>
      <c r="Z547" s="473"/>
      <c r="AA547" s="444"/>
      <c r="AF547" s="433"/>
      <c r="AG547" s="583">
        <f t="shared" si="245"/>
        <v>0</v>
      </c>
      <c r="AH547" s="764" t="str">
        <f>controls!D42</f>
        <v>Replacement of Lost National Certificate and Certificate of Competency</v>
      </c>
      <c r="AI547" s="764"/>
      <c r="AJ547" s="764"/>
      <c r="AK547" s="764"/>
      <c r="AL547" s="764"/>
      <c r="AM547" s="764"/>
      <c r="AN547" s="764"/>
      <c r="AO547" s="764"/>
      <c r="AP547" s="764"/>
      <c r="AR547" s="576" t="s">
        <v>165</v>
      </c>
      <c r="AS547" s="578">
        <f t="shared" si="247"/>
        <v>0</v>
      </c>
      <c r="AW547" s="442"/>
      <c r="AX547" s="470"/>
      <c r="AY547" s="470"/>
      <c r="AZ547" s="470"/>
      <c r="BA547" s="444"/>
      <c r="BB547" s="445"/>
      <c r="BC547" s="548"/>
      <c r="BD547" s="445"/>
      <c r="BE547" s="445"/>
      <c r="BF547" s="445"/>
      <c r="BG547" s="445"/>
      <c r="BH547" s="548"/>
      <c r="BI547" s="548"/>
      <c r="BJ547" s="548"/>
      <c r="BK547" s="445"/>
      <c r="BL547" s="445"/>
      <c r="BM547" s="445"/>
      <c r="BN547" s="445"/>
      <c r="BO547" s="445"/>
      <c r="BP547" s="445"/>
      <c r="BQ547" s="445"/>
      <c r="BR547" s="445"/>
      <c r="BS547" s="445"/>
      <c r="BT547" s="445"/>
      <c r="BU547" s="445"/>
      <c r="BV547" s="445"/>
      <c r="BW547" s="445"/>
      <c r="BX547" s="445"/>
      <c r="BY547" s="445"/>
      <c r="BZ547" s="445"/>
      <c r="CA547" s="445"/>
      <c r="CB547" s="445"/>
      <c r="CC547" s="445"/>
      <c r="CD547" s="445"/>
      <c r="CE547" s="445"/>
      <c r="CF547" s="445"/>
      <c r="CG547" s="445"/>
      <c r="CH547" s="445"/>
    </row>
    <row r="548" spans="1:97" s="443" customFormat="1" ht="30" customHeight="1">
      <c r="A548" s="442"/>
      <c r="D548" s="531"/>
      <c r="N548" s="444"/>
      <c r="O548" s="444"/>
      <c r="P548" s="444"/>
      <c r="Q548" s="444"/>
      <c r="R548" s="444"/>
      <c r="S548" s="464"/>
      <c r="T548" s="464"/>
      <c r="U548" s="464"/>
      <c r="V548" s="464"/>
      <c r="W548" s="464"/>
      <c r="X548" s="464"/>
      <c r="Y548" s="464"/>
      <c r="Z548" s="473"/>
      <c r="AA548" s="444"/>
      <c r="AF548" s="433"/>
      <c r="AG548" s="583">
        <f t="shared" si="245"/>
        <v>0</v>
      </c>
      <c r="AH548" s="764" t="str">
        <f>controls!D43</f>
        <v>Replacement of National Certificate and Certificate of Competency due to Change of Name</v>
      </c>
      <c r="AI548" s="764"/>
      <c r="AJ548" s="764"/>
      <c r="AK548" s="764"/>
      <c r="AL548" s="764"/>
      <c r="AM548" s="764"/>
      <c r="AN548" s="764"/>
      <c r="AO548" s="764"/>
      <c r="AP548" s="764"/>
      <c r="AR548" s="576" t="s">
        <v>166</v>
      </c>
      <c r="AS548" s="578">
        <f t="shared" si="247"/>
        <v>0</v>
      </c>
      <c r="AW548" s="442"/>
      <c r="AX548" s="470"/>
      <c r="AY548" s="470"/>
      <c r="AZ548" s="470"/>
      <c r="BA548" s="444"/>
      <c r="BB548" s="445"/>
      <c r="BC548" s="548"/>
      <c r="BD548" s="445"/>
      <c r="BE548" s="445"/>
      <c r="BF548" s="445"/>
      <c r="BG548" s="445"/>
      <c r="BH548" s="548"/>
      <c r="BI548" s="548"/>
      <c r="BJ548" s="548"/>
      <c r="BK548" s="445"/>
      <c r="BL548" s="445"/>
      <c r="BM548" s="445"/>
      <c r="BN548" s="445"/>
      <c r="BO548" s="445"/>
      <c r="BP548" s="445"/>
      <c r="BQ548" s="445"/>
      <c r="BR548" s="445"/>
      <c r="BS548" s="445"/>
      <c r="BT548" s="445"/>
      <c r="BU548" s="445"/>
      <c r="BV548" s="445"/>
      <c r="BW548" s="445"/>
      <c r="BX548" s="445"/>
      <c r="BY548" s="445"/>
      <c r="BZ548" s="445"/>
      <c r="CA548" s="445"/>
      <c r="CB548" s="445"/>
      <c r="CC548" s="445"/>
      <c r="CD548" s="445"/>
      <c r="CE548" s="445"/>
      <c r="CF548" s="445"/>
      <c r="CG548" s="445"/>
      <c r="CH548" s="445"/>
    </row>
    <row r="549" spans="1:97" s="443" customFormat="1" ht="30" customHeight="1">
      <c r="A549" s="442"/>
      <c r="D549" s="531"/>
      <c r="N549" s="444"/>
      <c r="O549" s="444"/>
      <c r="P549" s="444"/>
      <c r="Q549" s="444"/>
      <c r="R549" s="444"/>
      <c r="S549" s="464"/>
      <c r="T549" s="464"/>
      <c r="U549" s="464"/>
      <c r="V549" s="464"/>
      <c r="W549" s="464"/>
      <c r="X549" s="464"/>
      <c r="Y549" s="464"/>
      <c r="Z549" s="473"/>
      <c r="AA549" s="444"/>
      <c r="AF549" s="433"/>
      <c r="AG549" s="583">
        <f t="shared" si="245"/>
        <v>0</v>
      </c>
      <c r="AH549" s="764" t="str">
        <f>controls!D44</f>
        <v>Replacement of NC/COC due to Erroneous Entry</v>
      </c>
      <c r="AI549" s="764"/>
      <c r="AJ549" s="764"/>
      <c r="AK549" s="764"/>
      <c r="AL549" s="764"/>
      <c r="AM549" s="764"/>
      <c r="AN549" s="764"/>
      <c r="AO549" s="764"/>
      <c r="AP549" s="764"/>
      <c r="AR549" s="576" t="s">
        <v>167</v>
      </c>
      <c r="AS549" s="578">
        <f t="shared" si="247"/>
        <v>0</v>
      </c>
      <c r="AW549" s="442"/>
      <c r="AX549" s="470"/>
      <c r="AY549" s="470"/>
      <c r="AZ549" s="470"/>
      <c r="BA549" s="444"/>
      <c r="BB549" s="445"/>
      <c r="BC549" s="548"/>
      <c r="BD549" s="445"/>
      <c r="BE549" s="445"/>
      <c r="BF549" s="445"/>
      <c r="BG549" s="445"/>
      <c r="BH549" s="548"/>
      <c r="BI549" s="548"/>
      <c r="BJ549" s="548"/>
      <c r="BK549" s="445"/>
      <c r="BL549" s="445"/>
      <c r="BM549" s="445"/>
      <c r="BN549" s="445"/>
      <c r="BO549" s="445"/>
      <c r="BP549" s="445"/>
      <c r="BQ549" s="445"/>
      <c r="BR549" s="445"/>
      <c r="BS549" s="445"/>
      <c r="BT549" s="445"/>
      <c r="BU549" s="445"/>
      <c r="BV549" s="445"/>
      <c r="BW549" s="445"/>
      <c r="BX549" s="445"/>
      <c r="BY549" s="445"/>
      <c r="BZ549" s="445"/>
      <c r="CA549" s="445"/>
      <c r="CB549" s="445"/>
      <c r="CC549" s="445"/>
      <c r="CD549" s="445"/>
      <c r="CE549" s="445"/>
      <c r="CF549" s="445"/>
      <c r="CG549" s="445"/>
      <c r="CH549" s="445"/>
    </row>
    <row r="550" spans="1:97" s="443" customFormat="1" ht="30" customHeight="1">
      <c r="A550" s="442"/>
      <c r="D550" s="531"/>
      <c r="N550" s="444"/>
      <c r="O550" s="444"/>
      <c r="P550" s="444"/>
      <c r="Q550" s="444"/>
      <c r="R550" s="444"/>
      <c r="S550" s="464"/>
      <c r="T550" s="464"/>
      <c r="U550" s="464"/>
      <c r="V550" s="464"/>
      <c r="W550" s="464"/>
      <c r="X550" s="464"/>
      <c r="Y550" s="464"/>
      <c r="Z550" s="473"/>
      <c r="AA550" s="444"/>
      <c r="AF550" s="433"/>
      <c r="AG550" s="587"/>
      <c r="AH550" s="587"/>
      <c r="AI550" s="587"/>
      <c r="AJ550" s="587"/>
      <c r="AK550" s="587"/>
      <c r="AL550" s="587"/>
      <c r="AM550" s="587"/>
      <c r="AN550" s="587"/>
      <c r="AO550" s="587"/>
      <c r="AP550" s="587"/>
      <c r="AR550" s="576" t="s">
        <v>168</v>
      </c>
      <c r="AS550" s="578">
        <f t="shared" si="247"/>
        <v>0</v>
      </c>
      <c r="AW550" s="442"/>
      <c r="AX550" s="470"/>
      <c r="AY550" s="470"/>
      <c r="AZ550" s="470"/>
      <c r="BA550" s="444"/>
      <c r="BB550" s="445"/>
      <c r="BC550" s="548"/>
      <c r="BD550" s="445"/>
      <c r="BE550" s="445"/>
      <c r="BF550" s="445"/>
      <c r="BG550" s="445"/>
      <c r="BH550" s="548"/>
      <c r="BI550" s="548"/>
      <c r="BJ550" s="548"/>
      <c r="BK550" s="445"/>
      <c r="BL550" s="445"/>
      <c r="BM550" s="445"/>
      <c r="BN550" s="445"/>
      <c r="BO550" s="445"/>
      <c r="BP550" s="445"/>
      <c r="BQ550" s="445"/>
      <c r="BR550" s="445"/>
      <c r="BS550" s="445"/>
      <c r="BT550" s="445"/>
      <c r="BU550" s="445"/>
      <c r="BV550" s="445"/>
      <c r="BW550" s="445"/>
      <c r="BX550" s="445"/>
      <c r="BY550" s="445"/>
      <c r="BZ550" s="445"/>
      <c r="CA550" s="445"/>
      <c r="CB550" s="445"/>
      <c r="CC550" s="445"/>
      <c r="CD550" s="445"/>
      <c r="CE550" s="445"/>
      <c r="CF550" s="445"/>
      <c r="CG550" s="445"/>
      <c r="CH550" s="445"/>
    </row>
    <row r="551" spans="1:97" s="443" customFormat="1" ht="30" customHeight="1">
      <c r="A551" s="442"/>
      <c r="D551" s="531"/>
      <c r="N551" s="444"/>
      <c r="O551" s="444"/>
      <c r="P551" s="444"/>
      <c r="Q551" s="444"/>
      <c r="R551" s="444"/>
      <c r="S551" s="464"/>
      <c r="T551" s="464"/>
      <c r="U551" s="464"/>
      <c r="V551" s="464"/>
      <c r="W551" s="464"/>
      <c r="X551" s="464"/>
      <c r="Y551" s="464"/>
      <c r="Z551" s="473"/>
      <c r="AA551" s="444"/>
      <c r="AF551" s="433"/>
      <c r="AG551" s="443">
        <f>SUM(AG552:AG566)</f>
        <v>0</v>
      </c>
      <c r="AH551" s="793" t="s">
        <v>587</v>
      </c>
      <c r="AI551" s="793"/>
      <c r="AJ551" s="793"/>
      <c r="AK551" s="793"/>
      <c r="AL551" s="793"/>
      <c r="AM551" s="793"/>
      <c r="AN551" s="793"/>
      <c r="AO551" s="793"/>
      <c r="AP551" s="793"/>
      <c r="AR551" s="576" t="s">
        <v>169</v>
      </c>
      <c r="AS551" s="578">
        <f t="shared" si="247"/>
        <v>0</v>
      </c>
      <c r="AW551" s="442"/>
      <c r="AX551" s="470"/>
      <c r="AY551" s="470"/>
      <c r="AZ551" s="470"/>
      <c r="BA551" s="444"/>
      <c r="BB551" s="445"/>
      <c r="BC551" s="548"/>
      <c r="BD551" s="445"/>
      <c r="BE551" s="445"/>
      <c r="BF551" s="445"/>
      <c r="BG551" s="445"/>
      <c r="BH551" s="548"/>
      <c r="BI551" s="548"/>
      <c r="BJ551" s="548"/>
      <c r="BK551" s="445"/>
      <c r="BL551" s="445"/>
      <c r="BM551" s="445"/>
      <c r="BN551" s="445"/>
      <c r="BO551" s="445"/>
      <c r="BP551" s="445"/>
      <c r="BQ551" s="445"/>
      <c r="BR551" s="445"/>
      <c r="BS551" s="445"/>
      <c r="BT551" s="445"/>
      <c r="BU551" s="445"/>
      <c r="BV551" s="445"/>
      <c r="BW551" s="445"/>
      <c r="BX551" s="445"/>
      <c r="BY551" s="445"/>
      <c r="BZ551" s="445"/>
      <c r="CA551" s="445"/>
      <c r="CB551" s="445"/>
      <c r="CC551" s="445"/>
      <c r="CD551" s="445"/>
      <c r="CE551" s="445"/>
      <c r="CF551" s="445"/>
      <c r="CG551" s="445"/>
      <c r="CH551" s="445"/>
    </row>
    <row r="552" spans="1:97" s="443" customFormat="1" ht="30" customHeight="1">
      <c r="A552" s="442"/>
      <c r="D552" s="531"/>
      <c r="N552" s="444"/>
      <c r="O552" s="444"/>
      <c r="P552" s="444"/>
      <c r="Q552" s="444"/>
      <c r="R552" s="444"/>
      <c r="S552" s="464"/>
      <c r="T552" s="464"/>
      <c r="U552" s="464"/>
      <c r="V552" s="464"/>
      <c r="W552" s="464"/>
      <c r="X552" s="464"/>
      <c r="Y552" s="464"/>
      <c r="Z552" s="473"/>
      <c r="AA552" s="444"/>
      <c r="AF552" s="433"/>
      <c r="AG552" s="583">
        <f t="shared" ref="AG552:AG566" si="248">COUNTIF(BA$12:BA$507,AH552 &amp; "-Internal Services")</f>
        <v>0</v>
      </c>
      <c r="AH552" s="764" t="str">
        <f>controls!$D$45</f>
        <v>Issuance of Supplies Available on Stock</v>
      </c>
      <c r="AI552" s="764"/>
      <c r="AJ552" s="764"/>
      <c r="AK552" s="764"/>
      <c r="AL552" s="764"/>
      <c r="AM552" s="764"/>
      <c r="AN552" s="764"/>
      <c r="AO552" s="764"/>
      <c r="AP552" s="764"/>
      <c r="AR552" s="576" t="s">
        <v>588</v>
      </c>
      <c r="AS552" s="578">
        <f t="shared" si="247"/>
        <v>0</v>
      </c>
      <c r="AW552" s="442"/>
      <c r="AX552" s="470"/>
      <c r="AY552" s="470"/>
      <c r="AZ552" s="470"/>
      <c r="BA552" s="444"/>
      <c r="BB552" s="445"/>
      <c r="BC552" s="548"/>
      <c r="BD552" s="445"/>
      <c r="BE552" s="445"/>
      <c r="BF552" s="445"/>
      <c r="BG552" s="445"/>
      <c r="BH552" s="548"/>
      <c r="BI552" s="548"/>
      <c r="BJ552" s="548"/>
      <c r="BK552" s="445"/>
      <c r="BL552" s="445"/>
      <c r="BM552" s="445"/>
      <c r="BN552" s="445"/>
      <c r="BO552" s="445"/>
      <c r="BP552" s="445"/>
      <c r="BQ552" s="445"/>
      <c r="BR552" s="445"/>
      <c r="BS552" s="445"/>
      <c r="BT552" s="445"/>
      <c r="BU552" s="445"/>
      <c r="BV552" s="445"/>
      <c r="BW552" s="445"/>
      <c r="BX552" s="445"/>
      <c r="BY552" s="445"/>
      <c r="BZ552" s="445"/>
      <c r="CA552" s="445"/>
      <c r="CB552" s="445"/>
      <c r="CC552" s="445"/>
      <c r="CD552" s="445"/>
      <c r="CE552" s="445"/>
      <c r="CF552" s="445"/>
      <c r="CG552" s="445"/>
      <c r="CH552" s="445"/>
    </row>
    <row r="553" spans="1:97" s="443" customFormat="1" ht="30" customHeight="1">
      <c r="A553" s="442"/>
      <c r="D553" s="531"/>
      <c r="N553" s="444"/>
      <c r="O553" s="444"/>
      <c r="P553" s="444"/>
      <c r="Q553" s="444"/>
      <c r="R553" s="444"/>
      <c r="S553" s="464"/>
      <c r="T553" s="464"/>
      <c r="U553" s="464"/>
      <c r="V553" s="464"/>
      <c r="W553" s="464"/>
      <c r="X553" s="464"/>
      <c r="Y553" s="464"/>
      <c r="Z553" s="473"/>
      <c r="AA553" s="444"/>
      <c r="AF553" s="433"/>
      <c r="AG553" s="583">
        <f t="shared" si="248"/>
        <v>0</v>
      </c>
      <c r="AH553" s="764" t="str">
        <f>controls!$D$46</f>
        <v>Payment of Scholarship Vouchers</v>
      </c>
      <c r="AI553" s="764"/>
      <c r="AJ553" s="764"/>
      <c r="AK553" s="764"/>
      <c r="AL553" s="764"/>
      <c r="AM553" s="764"/>
      <c r="AN553" s="764"/>
      <c r="AO553" s="764"/>
      <c r="AP553" s="764"/>
      <c r="AQ553" s="444"/>
      <c r="AW553" s="442"/>
      <c r="AX553" s="470"/>
      <c r="AY553" s="470"/>
      <c r="AZ553" s="470"/>
      <c r="BA553" s="444"/>
      <c r="BB553" s="445"/>
      <c r="BC553" s="548"/>
      <c r="BD553" s="445"/>
      <c r="BE553" s="445"/>
      <c r="BF553" s="445"/>
      <c r="BG553" s="445"/>
      <c r="BH553" s="548"/>
      <c r="BI553" s="548"/>
      <c r="BJ553" s="548"/>
      <c r="BK553" s="445"/>
      <c r="BL553" s="445"/>
      <c r="BM553" s="445"/>
      <c r="BN553" s="445"/>
      <c r="BO553" s="445"/>
      <c r="BP553" s="445"/>
      <c r="BQ553" s="445"/>
      <c r="BR553" s="445"/>
      <c r="BS553" s="445"/>
      <c r="BT553" s="445"/>
      <c r="BU553" s="445"/>
      <c r="BV553" s="445"/>
      <c r="BW553" s="445"/>
      <c r="BX553" s="445"/>
      <c r="BY553" s="445"/>
      <c r="BZ553" s="445"/>
      <c r="CA553" s="445"/>
      <c r="CB553" s="445"/>
      <c r="CC553" s="445"/>
      <c r="CD553" s="445"/>
      <c r="CE553" s="445"/>
      <c r="CF553" s="445"/>
      <c r="CG553" s="445"/>
      <c r="CH553" s="445"/>
    </row>
    <row r="554" spans="1:97" s="443" customFormat="1" ht="30" customHeight="1">
      <c r="A554" s="442"/>
      <c r="D554" s="531"/>
      <c r="N554" s="444"/>
      <c r="O554" s="444"/>
      <c r="P554" s="444"/>
      <c r="Q554" s="444"/>
      <c r="R554" s="444"/>
      <c r="S554" s="442"/>
      <c r="T554" s="442"/>
      <c r="U554" s="442"/>
      <c r="V554" s="442"/>
      <c r="W554" s="442"/>
      <c r="X554" s="442"/>
      <c r="Y554" s="442"/>
      <c r="Z554" s="472"/>
      <c r="AA554" s="444"/>
      <c r="AF554" s="433"/>
      <c r="AG554" s="583">
        <f t="shared" si="248"/>
        <v>0</v>
      </c>
      <c r="AH554" s="764" t="str">
        <f>controls!$D$47</f>
        <v>Procurement of Supplies, Equipment and Services</v>
      </c>
      <c r="AI554" s="764"/>
      <c r="AJ554" s="764"/>
      <c r="AK554" s="764"/>
      <c r="AL554" s="764"/>
      <c r="AM554" s="764"/>
      <c r="AN554" s="764"/>
      <c r="AO554" s="764"/>
      <c r="AP554" s="764"/>
      <c r="AQ554" s="444"/>
      <c r="AR554" s="468"/>
      <c r="AS554" s="442"/>
      <c r="AT554" s="442"/>
      <c r="AU554" s="433"/>
      <c r="AW554" s="442"/>
      <c r="AX554" s="470"/>
      <c r="AY554" s="470"/>
      <c r="AZ554" s="470"/>
      <c r="BA554" s="444"/>
      <c r="BB554" s="445"/>
      <c r="BC554" s="548"/>
      <c r="BD554" s="445"/>
      <c r="BE554" s="445"/>
      <c r="BF554" s="445"/>
      <c r="BG554" s="445"/>
      <c r="BH554" s="548"/>
      <c r="BI554" s="548"/>
      <c r="BJ554" s="548"/>
      <c r="BK554" s="445"/>
      <c r="BL554" s="445"/>
      <c r="BM554" s="445"/>
      <c r="BN554" s="445"/>
      <c r="BO554" s="445"/>
      <c r="BP554" s="445"/>
      <c r="BQ554" s="445"/>
      <c r="BR554" s="445"/>
      <c r="BS554" s="445"/>
      <c r="BT554" s="445"/>
      <c r="BU554" s="445"/>
      <c r="BV554" s="445"/>
      <c r="BW554" s="445"/>
      <c r="BX554" s="445"/>
      <c r="BY554" s="445"/>
      <c r="BZ554" s="445"/>
      <c r="CA554" s="445"/>
      <c r="CB554" s="445"/>
      <c r="CC554" s="445"/>
      <c r="CD554" s="445"/>
      <c r="CE554" s="445"/>
      <c r="CF554" s="445"/>
      <c r="CG554" s="445"/>
      <c r="CH554" s="445"/>
    </row>
    <row r="555" spans="1:97" s="443" customFormat="1" ht="30" customHeight="1">
      <c r="A555" s="442"/>
      <c r="D555" s="531"/>
      <c r="N555" s="444"/>
      <c r="O555" s="444"/>
      <c r="P555" s="444"/>
      <c r="Q555" s="444"/>
      <c r="R555" s="444"/>
      <c r="S555" s="442"/>
      <c r="T555" s="442"/>
      <c r="U555" s="442"/>
      <c r="V555" s="442"/>
      <c r="W555" s="442"/>
      <c r="X555" s="442"/>
      <c r="Y555" s="442"/>
      <c r="Z555" s="472"/>
      <c r="AA555" s="444"/>
      <c r="AF555" s="433"/>
      <c r="AG555" s="583">
        <f t="shared" si="248"/>
        <v>0</v>
      </c>
      <c r="AH555" s="764">
        <f>controls!$D$48</f>
        <v>0</v>
      </c>
      <c r="AI555" s="764"/>
      <c r="AJ555" s="764"/>
      <c r="AK555" s="764"/>
      <c r="AL555" s="764"/>
      <c r="AM555" s="764"/>
      <c r="AN555" s="764"/>
      <c r="AO555" s="764"/>
      <c r="AP555" s="764"/>
      <c r="AQ555" s="444"/>
      <c r="AR555" s="468"/>
      <c r="AS555" s="442"/>
      <c r="AT555" s="442"/>
      <c r="AU555" s="433"/>
      <c r="AW555" s="442"/>
      <c r="AX555" s="470"/>
      <c r="AY555" s="470"/>
      <c r="AZ555" s="470"/>
      <c r="BA555" s="444"/>
      <c r="BB555" s="445"/>
      <c r="BC555" s="548"/>
      <c r="BD555" s="445"/>
      <c r="BE555" s="445"/>
      <c r="BF555" s="445"/>
      <c r="BG555" s="445"/>
      <c r="BH555" s="548"/>
      <c r="BI555" s="548"/>
      <c r="BJ555" s="548"/>
      <c r="BK555" s="445"/>
      <c r="BL555" s="445"/>
      <c r="BM555" s="445"/>
      <c r="BN555" s="445"/>
      <c r="BO555" s="445"/>
      <c r="BP555" s="445"/>
      <c r="BQ555" s="445"/>
      <c r="BR555" s="445"/>
      <c r="BS555" s="445"/>
      <c r="BT555" s="445"/>
      <c r="BU555" s="445"/>
      <c r="BV555" s="445"/>
      <c r="BW555" s="445"/>
      <c r="BX555" s="445"/>
      <c r="BY555" s="445"/>
      <c r="BZ555" s="445"/>
      <c r="CA555" s="445"/>
      <c r="CB555" s="445"/>
      <c r="CC555" s="445"/>
      <c r="CD555" s="445"/>
      <c r="CE555" s="445"/>
      <c r="CF555" s="445"/>
      <c r="CG555" s="445"/>
      <c r="CH555" s="445"/>
    </row>
    <row r="556" spans="1:97" s="443" customFormat="1" ht="30" customHeight="1">
      <c r="A556" s="442"/>
      <c r="D556" s="531"/>
      <c r="N556" s="444"/>
      <c r="O556" s="444"/>
      <c r="P556" s="444"/>
      <c r="Q556" s="444"/>
      <c r="R556" s="444"/>
      <c r="S556" s="442"/>
      <c r="T556" s="442"/>
      <c r="U556" s="442"/>
      <c r="V556" s="442"/>
      <c r="W556" s="442"/>
      <c r="X556" s="442"/>
      <c r="Y556" s="442"/>
      <c r="Z556" s="472"/>
      <c r="AA556" s="472"/>
      <c r="AF556" s="433"/>
      <c r="AG556" s="583">
        <f t="shared" si="248"/>
        <v>0</v>
      </c>
      <c r="AH556" s="764">
        <f>controls!$D$48</f>
        <v>0</v>
      </c>
      <c r="AI556" s="764"/>
      <c r="AJ556" s="764"/>
      <c r="AK556" s="764"/>
      <c r="AL556" s="764"/>
      <c r="AM556" s="764"/>
      <c r="AN556" s="764"/>
      <c r="AO556" s="764"/>
      <c r="AP556" s="764"/>
      <c r="AQ556" s="444"/>
      <c r="AR556" s="468"/>
      <c r="AS556" s="442"/>
      <c r="AT556" s="442"/>
      <c r="AU556" s="433"/>
      <c r="AW556" s="442"/>
      <c r="AX556" s="470"/>
      <c r="AY556" s="470"/>
      <c r="AZ556" s="470"/>
      <c r="BA556" s="444"/>
      <c r="BB556" s="445"/>
      <c r="BC556" s="548"/>
      <c r="BD556" s="445"/>
      <c r="BE556" s="445"/>
      <c r="BF556" s="445"/>
      <c r="BG556" s="445"/>
      <c r="BH556" s="548"/>
      <c r="BI556" s="548"/>
      <c r="BJ556" s="548"/>
      <c r="BK556" s="445"/>
      <c r="BL556" s="445"/>
      <c r="BM556" s="445"/>
      <c r="BN556" s="445"/>
      <c r="BO556" s="445"/>
      <c r="BP556" s="445"/>
      <c r="BQ556" s="445"/>
      <c r="BR556" s="445"/>
      <c r="BS556" s="445"/>
      <c r="BT556" s="445"/>
      <c r="BU556" s="445"/>
      <c r="BV556" s="445"/>
      <c r="BW556" s="445"/>
      <c r="BX556" s="445"/>
      <c r="BY556" s="445"/>
      <c r="BZ556" s="445"/>
      <c r="CA556" s="445"/>
      <c r="CB556" s="445"/>
      <c r="CC556" s="445"/>
      <c r="CD556" s="445"/>
      <c r="CE556" s="445"/>
      <c r="CF556" s="445"/>
      <c r="CG556" s="445"/>
      <c r="CH556" s="445"/>
    </row>
    <row r="557" spans="1:97" s="443" customFormat="1" ht="30" customHeight="1">
      <c r="A557" s="442"/>
      <c r="D557" s="531"/>
      <c r="N557" s="444"/>
      <c r="O557" s="444"/>
      <c r="P557" s="444"/>
      <c r="Q557" s="444"/>
      <c r="R557" s="444"/>
      <c r="S557" s="442"/>
      <c r="T557" s="442"/>
      <c r="U557" s="442"/>
      <c r="V557" s="442"/>
      <c r="W557" s="442"/>
      <c r="X557" s="442"/>
      <c r="Y557" s="442"/>
      <c r="Z557" s="472"/>
      <c r="AA557" s="472"/>
      <c r="AF557" s="433"/>
      <c r="AG557" s="583">
        <f t="shared" si="248"/>
        <v>0</v>
      </c>
      <c r="AH557" s="764">
        <f>controls!$D$48</f>
        <v>0</v>
      </c>
      <c r="AI557" s="764"/>
      <c r="AJ557" s="764"/>
      <c r="AK557" s="764"/>
      <c r="AL557" s="764"/>
      <c r="AM557" s="764"/>
      <c r="AN557" s="764"/>
      <c r="AO557" s="764"/>
      <c r="AP557" s="764"/>
      <c r="AQ557" s="444"/>
      <c r="AR557" s="468"/>
      <c r="AS557" s="442"/>
      <c r="AT557" s="442"/>
      <c r="AU557" s="433"/>
      <c r="AW557" s="442"/>
      <c r="AX557" s="470"/>
      <c r="AY557" s="470"/>
      <c r="AZ557" s="470"/>
      <c r="BA557" s="444"/>
      <c r="BB557" s="445"/>
      <c r="BC557" s="548"/>
      <c r="BD557" s="445"/>
      <c r="BE557" s="445"/>
      <c r="BF557" s="445"/>
      <c r="BG557" s="445"/>
      <c r="BH557" s="548"/>
      <c r="BI557" s="548"/>
      <c r="BJ557" s="548"/>
      <c r="BK557" s="445"/>
      <c r="BL557" s="445"/>
      <c r="BM557" s="445"/>
      <c r="BN557" s="445"/>
      <c r="BO557" s="445"/>
      <c r="BP557" s="445"/>
      <c r="BQ557" s="445"/>
      <c r="BR557" s="445"/>
      <c r="BS557" s="445"/>
      <c r="BT557" s="445"/>
      <c r="BU557" s="445"/>
      <c r="BV557" s="445"/>
      <c r="BW557" s="445"/>
      <c r="BX557" s="445"/>
      <c r="BY557" s="445"/>
      <c r="BZ557" s="445"/>
      <c r="CA557" s="445"/>
      <c r="CB557" s="445"/>
      <c r="CC557" s="445"/>
      <c r="CD557" s="445"/>
      <c r="CE557" s="445"/>
      <c r="CF557" s="445"/>
      <c r="CG557" s="445"/>
      <c r="CH557" s="445"/>
    </row>
    <row r="558" spans="1:97" s="443" customFormat="1" ht="30" customHeight="1">
      <c r="A558" s="442"/>
      <c r="D558" s="531"/>
      <c r="N558" s="444"/>
      <c r="O558" s="444"/>
      <c r="P558" s="444"/>
      <c r="Q558" s="444"/>
      <c r="R558" s="444"/>
      <c r="S558" s="442"/>
      <c r="T558" s="442"/>
      <c r="U558" s="442"/>
      <c r="V558" s="442"/>
      <c r="W558" s="442"/>
      <c r="X558" s="442"/>
      <c r="Y558" s="442"/>
      <c r="Z558" s="472"/>
      <c r="AA558" s="472"/>
      <c r="AF558" s="433"/>
      <c r="AG558" s="583">
        <f t="shared" si="248"/>
        <v>0</v>
      </c>
      <c r="AH558" s="764">
        <f>controls!$D$48</f>
        <v>0</v>
      </c>
      <c r="AI558" s="764"/>
      <c r="AJ558" s="764"/>
      <c r="AK558" s="764"/>
      <c r="AL558" s="764"/>
      <c r="AM558" s="764"/>
      <c r="AN558" s="764"/>
      <c r="AO558" s="764"/>
      <c r="AP558" s="764"/>
      <c r="AQ558" s="444"/>
      <c r="AR558" s="468"/>
      <c r="AS558" s="442"/>
      <c r="AT558" s="442"/>
      <c r="AU558" s="433"/>
      <c r="AW558" s="442"/>
      <c r="AX558" s="470"/>
      <c r="AY558" s="470"/>
      <c r="AZ558" s="470"/>
      <c r="BA558" s="444"/>
      <c r="BB558" s="445"/>
      <c r="BC558" s="548"/>
      <c r="BD558" s="445"/>
      <c r="BE558" s="445"/>
      <c r="BF558" s="445"/>
      <c r="BG558" s="445"/>
      <c r="BH558" s="548"/>
      <c r="BI558" s="548"/>
      <c r="BJ558" s="548"/>
      <c r="BK558" s="445"/>
      <c r="BL558" s="445"/>
      <c r="BM558" s="445"/>
      <c r="BN558" s="445"/>
      <c r="BO558" s="445"/>
      <c r="BP558" s="445"/>
      <c r="BQ558" s="445"/>
      <c r="BR558" s="445"/>
      <c r="BS558" s="445"/>
      <c r="BT558" s="445"/>
      <c r="BU558" s="445"/>
      <c r="BV558" s="445"/>
      <c r="BW558" s="445"/>
      <c r="BX558" s="445"/>
      <c r="BY558" s="445"/>
      <c r="BZ558" s="445"/>
      <c r="CA558" s="445"/>
      <c r="CB558" s="445"/>
      <c r="CC558" s="445"/>
      <c r="CD558" s="445"/>
      <c r="CE558" s="445"/>
      <c r="CF558" s="445"/>
      <c r="CG558" s="445"/>
      <c r="CH558" s="445"/>
    </row>
    <row r="559" spans="1:97" s="443" customFormat="1" ht="30" customHeight="1">
      <c r="A559" s="442"/>
      <c r="D559" s="531"/>
      <c r="N559" s="444"/>
      <c r="O559" s="444"/>
      <c r="P559" s="444"/>
      <c r="Q559" s="444"/>
      <c r="R559" s="444"/>
      <c r="S559" s="442"/>
      <c r="T559" s="442"/>
      <c r="U559" s="442"/>
      <c r="V559" s="442"/>
      <c r="W559" s="442"/>
      <c r="X559" s="442"/>
      <c r="Y559" s="442"/>
      <c r="Z559" s="472"/>
      <c r="AA559" s="472"/>
      <c r="AF559" s="433"/>
      <c r="AG559" s="583">
        <f t="shared" si="248"/>
        <v>0</v>
      </c>
      <c r="AH559" s="764">
        <f>controls!$D$48</f>
        <v>0</v>
      </c>
      <c r="AI559" s="764"/>
      <c r="AJ559" s="764"/>
      <c r="AK559" s="764"/>
      <c r="AL559" s="764"/>
      <c r="AM559" s="764"/>
      <c r="AN559" s="764"/>
      <c r="AO559" s="764"/>
      <c r="AP559" s="764"/>
      <c r="AQ559" s="444"/>
      <c r="AR559" s="468"/>
      <c r="AS559" s="442"/>
      <c r="AT559" s="442"/>
      <c r="AU559" s="433"/>
      <c r="AW559" s="442"/>
      <c r="AX559" s="470"/>
      <c r="AY559" s="470"/>
      <c r="AZ559" s="470"/>
      <c r="BA559" s="444"/>
      <c r="BB559" s="445"/>
      <c r="BC559" s="548"/>
      <c r="BD559" s="445"/>
      <c r="BE559" s="445"/>
      <c r="BF559" s="445"/>
      <c r="BG559" s="445"/>
      <c r="BH559" s="548"/>
      <c r="BI559" s="548"/>
      <c r="BJ559" s="548"/>
      <c r="BK559" s="445"/>
      <c r="BL559" s="445"/>
      <c r="BM559" s="445"/>
      <c r="BN559" s="445"/>
      <c r="BO559" s="445"/>
      <c r="BP559" s="445"/>
      <c r="BQ559" s="445"/>
      <c r="BR559" s="445"/>
      <c r="BS559" s="445"/>
      <c r="BT559" s="445"/>
      <c r="BU559" s="445"/>
      <c r="BV559" s="445"/>
      <c r="BW559" s="445"/>
      <c r="BX559" s="445"/>
      <c r="BY559" s="445"/>
      <c r="BZ559" s="445"/>
      <c r="CA559" s="445"/>
      <c r="CB559" s="445"/>
      <c r="CC559" s="445"/>
      <c r="CD559" s="445"/>
      <c r="CE559" s="445"/>
      <c r="CF559" s="445"/>
      <c r="CG559" s="445"/>
      <c r="CH559" s="445"/>
    </row>
    <row r="560" spans="1:97" s="443" customFormat="1" ht="30" customHeight="1">
      <c r="A560" s="442"/>
      <c r="D560" s="531"/>
      <c r="S560" s="442"/>
      <c r="T560" s="442"/>
      <c r="U560" s="442"/>
      <c r="V560" s="442"/>
      <c r="W560" s="442"/>
      <c r="X560" s="442"/>
      <c r="Y560" s="442"/>
      <c r="Z560" s="472"/>
      <c r="AA560" s="472"/>
      <c r="AF560" s="433"/>
      <c r="AG560" s="583">
        <f t="shared" si="248"/>
        <v>0</v>
      </c>
      <c r="AH560" s="764">
        <f>controls!$D$48</f>
        <v>0</v>
      </c>
      <c r="AI560" s="764"/>
      <c r="AJ560" s="764"/>
      <c r="AK560" s="764"/>
      <c r="AL560" s="764"/>
      <c r="AM560" s="764"/>
      <c r="AN560" s="764"/>
      <c r="AO560" s="764"/>
      <c r="AP560" s="764"/>
      <c r="AQ560" s="444"/>
      <c r="AR560" s="468"/>
      <c r="AS560" s="442"/>
      <c r="AT560" s="442"/>
      <c r="AU560" s="433"/>
      <c r="AW560" s="442"/>
      <c r="AX560" s="470"/>
      <c r="AY560" s="470"/>
      <c r="AZ560" s="470"/>
      <c r="BA560" s="444"/>
      <c r="BB560" s="445"/>
      <c r="BC560" s="548"/>
      <c r="BD560" s="445"/>
      <c r="BE560" s="445"/>
      <c r="BF560" s="445"/>
      <c r="BG560" s="445"/>
      <c r="BH560" s="548"/>
      <c r="BI560" s="548"/>
      <c r="BJ560" s="548"/>
      <c r="BK560" s="445"/>
      <c r="BL560" s="445"/>
      <c r="BM560" s="445"/>
      <c r="BN560" s="445"/>
      <c r="BO560" s="445"/>
      <c r="BP560" s="445"/>
      <c r="BQ560" s="445"/>
      <c r="BR560" s="445"/>
      <c r="BS560" s="445"/>
      <c r="BT560" s="445"/>
      <c r="BU560" s="445"/>
      <c r="BV560" s="445"/>
      <c r="BW560" s="445"/>
      <c r="BX560" s="445"/>
      <c r="BY560" s="445"/>
      <c r="BZ560" s="445"/>
      <c r="CA560" s="445"/>
      <c r="CB560" s="445"/>
      <c r="CC560" s="445"/>
      <c r="CD560" s="445"/>
      <c r="CE560" s="445"/>
      <c r="CF560" s="445"/>
      <c r="CG560" s="445"/>
      <c r="CH560" s="445"/>
    </row>
    <row r="561" spans="1:86" s="443" customFormat="1" ht="30" customHeight="1">
      <c r="A561" s="442"/>
      <c r="D561" s="531"/>
      <c r="S561" s="442"/>
      <c r="T561" s="442"/>
      <c r="U561" s="442"/>
      <c r="V561" s="442"/>
      <c r="W561" s="442"/>
      <c r="X561" s="442"/>
      <c r="Y561" s="442"/>
      <c r="Z561" s="472"/>
      <c r="AA561" s="472"/>
      <c r="AF561" s="433"/>
      <c r="AG561" s="583">
        <f t="shared" si="248"/>
        <v>0</v>
      </c>
      <c r="AH561" s="764">
        <f>controls!$D$48</f>
        <v>0</v>
      </c>
      <c r="AI561" s="764"/>
      <c r="AJ561" s="764"/>
      <c r="AK561" s="764"/>
      <c r="AL561" s="764"/>
      <c r="AM561" s="764"/>
      <c r="AN561" s="764"/>
      <c r="AO561" s="764"/>
      <c r="AP561" s="764"/>
      <c r="AQ561" s="444"/>
      <c r="AR561" s="468"/>
      <c r="AS561" s="442"/>
      <c r="AT561" s="442"/>
      <c r="AU561" s="433"/>
      <c r="AW561" s="444"/>
      <c r="AX561" s="444"/>
      <c r="AY561" s="444"/>
      <c r="AZ561" s="444"/>
      <c r="BA561" s="444"/>
      <c r="BB561" s="445"/>
      <c r="BC561" s="548"/>
      <c r="BD561" s="445"/>
      <c r="BE561" s="445"/>
      <c r="BF561" s="445"/>
      <c r="BG561" s="445"/>
      <c r="BH561" s="548"/>
      <c r="BI561" s="548"/>
      <c r="BJ561" s="548"/>
      <c r="BK561" s="445"/>
      <c r="BL561" s="445"/>
      <c r="BM561" s="445"/>
      <c r="BN561" s="445"/>
      <c r="BO561" s="445"/>
      <c r="BP561" s="445"/>
      <c r="BQ561" s="445"/>
      <c r="BR561" s="445"/>
      <c r="BS561" s="445"/>
      <c r="BT561" s="445"/>
      <c r="BU561" s="445"/>
      <c r="BV561" s="445"/>
      <c r="BW561" s="445"/>
      <c r="BX561" s="445"/>
      <c r="BY561" s="445"/>
      <c r="BZ561" s="445"/>
      <c r="CA561" s="445"/>
      <c r="CB561" s="445"/>
      <c r="CC561" s="445"/>
      <c r="CD561" s="445"/>
      <c r="CE561" s="445"/>
      <c r="CF561" s="445"/>
      <c r="CG561" s="445"/>
      <c r="CH561" s="445"/>
    </row>
    <row r="562" spans="1:86" s="443" customFormat="1" ht="30" customHeight="1">
      <c r="A562" s="442"/>
      <c r="D562" s="531"/>
      <c r="S562" s="442"/>
      <c r="T562" s="442"/>
      <c r="U562" s="442"/>
      <c r="V562" s="442"/>
      <c r="W562" s="442"/>
      <c r="X562" s="442"/>
      <c r="Y562" s="442"/>
      <c r="Z562" s="472"/>
      <c r="AA562" s="472"/>
      <c r="AF562" s="433"/>
      <c r="AG562" s="583">
        <f t="shared" si="248"/>
        <v>0</v>
      </c>
      <c r="AH562" s="764">
        <f>controls!$D$48</f>
        <v>0</v>
      </c>
      <c r="AI562" s="764"/>
      <c r="AJ562" s="764"/>
      <c r="AK562" s="764"/>
      <c r="AL562" s="764"/>
      <c r="AM562" s="764"/>
      <c r="AN562" s="764"/>
      <c r="AO562" s="764"/>
      <c r="AP562" s="764"/>
      <c r="AQ562" s="444"/>
      <c r="AR562" s="468"/>
      <c r="AS562" s="442"/>
      <c r="AT562" s="442"/>
      <c r="AU562" s="433"/>
      <c r="AW562" s="444"/>
      <c r="AX562" s="444"/>
      <c r="AY562" s="444"/>
      <c r="AZ562" s="444"/>
      <c r="BA562" s="444"/>
      <c r="BB562" s="445"/>
      <c r="BC562" s="548"/>
      <c r="BD562" s="445"/>
      <c r="BE562" s="445"/>
      <c r="BF562" s="445"/>
      <c r="BG562" s="445"/>
      <c r="BH562" s="548"/>
      <c r="BI562" s="548"/>
      <c r="BJ562" s="548"/>
      <c r="BK562" s="445"/>
      <c r="BL562" s="445"/>
      <c r="BM562" s="445"/>
      <c r="BN562" s="445"/>
      <c r="BO562" s="445"/>
      <c r="BP562" s="445"/>
      <c r="BQ562" s="445"/>
      <c r="BR562" s="445"/>
      <c r="BS562" s="445"/>
      <c r="BT562" s="445"/>
      <c r="BU562" s="445"/>
      <c r="BV562" s="445"/>
      <c r="BW562" s="445"/>
      <c r="BX562" s="445"/>
      <c r="BY562" s="445"/>
      <c r="BZ562" s="445"/>
      <c r="CA562" s="445"/>
      <c r="CB562" s="445"/>
      <c r="CC562" s="445"/>
      <c r="CD562" s="445"/>
      <c r="CE562" s="445"/>
      <c r="CF562" s="445"/>
      <c r="CG562" s="445"/>
      <c r="CH562" s="445"/>
    </row>
    <row r="563" spans="1:86" s="443" customFormat="1" ht="30" customHeight="1">
      <c r="A563" s="442"/>
      <c r="D563" s="531"/>
      <c r="S563" s="442"/>
      <c r="T563" s="442"/>
      <c r="U563" s="442"/>
      <c r="V563" s="442"/>
      <c r="W563" s="442"/>
      <c r="X563" s="442"/>
      <c r="Y563" s="442"/>
      <c r="Z563" s="472"/>
      <c r="AA563" s="472"/>
      <c r="AF563" s="433"/>
      <c r="AG563" s="583">
        <f t="shared" si="248"/>
        <v>0</v>
      </c>
      <c r="AH563" s="764">
        <f>controls!$D$48</f>
        <v>0</v>
      </c>
      <c r="AI563" s="764"/>
      <c r="AJ563" s="764"/>
      <c r="AK563" s="764"/>
      <c r="AL563" s="764"/>
      <c r="AM563" s="764"/>
      <c r="AN563" s="764"/>
      <c r="AO563" s="764"/>
      <c r="AP563" s="764"/>
      <c r="AQ563" s="444"/>
      <c r="AR563" s="468"/>
      <c r="AS563" s="442"/>
      <c r="AT563" s="442"/>
      <c r="AU563" s="433"/>
      <c r="AW563" s="444"/>
      <c r="AX563" s="444"/>
      <c r="AY563" s="444"/>
      <c r="AZ563" s="444"/>
      <c r="BA563" s="444"/>
      <c r="BB563" s="445"/>
      <c r="BC563" s="548"/>
      <c r="BD563" s="445"/>
      <c r="BE563" s="445"/>
      <c r="BF563" s="445"/>
      <c r="BG563" s="445"/>
      <c r="BH563" s="548"/>
      <c r="BI563" s="548"/>
      <c r="BJ563" s="548"/>
      <c r="BK563" s="445"/>
      <c r="BL563" s="445"/>
      <c r="BM563" s="445"/>
      <c r="BN563" s="445"/>
      <c r="BO563" s="445"/>
      <c r="BP563" s="445"/>
      <c r="BQ563" s="445"/>
      <c r="BR563" s="445"/>
      <c r="BS563" s="445"/>
      <c r="BT563" s="445"/>
      <c r="BU563" s="445"/>
      <c r="BV563" s="445"/>
      <c r="BW563" s="445"/>
      <c r="BX563" s="445"/>
      <c r="BY563" s="445"/>
      <c r="BZ563" s="445"/>
      <c r="CA563" s="445"/>
      <c r="CB563" s="445"/>
      <c r="CC563" s="445"/>
      <c r="CD563" s="445"/>
      <c r="CE563" s="445"/>
      <c r="CF563" s="445"/>
      <c r="CG563" s="445"/>
      <c r="CH563" s="445"/>
    </row>
    <row r="564" spans="1:86" s="443" customFormat="1" ht="30" customHeight="1">
      <c r="A564" s="442"/>
      <c r="D564" s="531"/>
      <c r="S564" s="442"/>
      <c r="T564" s="442"/>
      <c r="U564" s="442"/>
      <c r="V564" s="442"/>
      <c r="W564" s="442"/>
      <c r="X564" s="442"/>
      <c r="Y564" s="442"/>
      <c r="Z564" s="472"/>
      <c r="AA564" s="472"/>
      <c r="AF564" s="433"/>
      <c r="AG564" s="583">
        <f t="shared" si="248"/>
        <v>0</v>
      </c>
      <c r="AH564" s="764">
        <f>controls!$D$48</f>
        <v>0</v>
      </c>
      <c r="AI564" s="764"/>
      <c r="AJ564" s="764"/>
      <c r="AK564" s="764"/>
      <c r="AL564" s="764"/>
      <c r="AM564" s="764"/>
      <c r="AN564" s="764"/>
      <c r="AO564" s="764"/>
      <c r="AP564" s="764"/>
      <c r="AQ564" s="444"/>
      <c r="AR564" s="468"/>
      <c r="AS564" s="442"/>
      <c r="AT564" s="442"/>
      <c r="AU564" s="433"/>
      <c r="AW564" s="444"/>
      <c r="AX564" s="444"/>
      <c r="AY564" s="444"/>
      <c r="AZ564" s="444"/>
      <c r="BA564" s="444"/>
      <c r="BB564" s="445"/>
      <c r="BC564" s="548"/>
      <c r="BD564" s="445"/>
      <c r="BE564" s="445"/>
      <c r="BF564" s="445"/>
      <c r="BG564" s="445"/>
      <c r="BH564" s="548"/>
      <c r="BI564" s="548"/>
      <c r="BJ564" s="548"/>
      <c r="BK564" s="445"/>
      <c r="BL564" s="445"/>
      <c r="BM564" s="445"/>
      <c r="BN564" s="445"/>
      <c r="BO564" s="445"/>
      <c r="BP564" s="445"/>
      <c r="BQ564" s="445"/>
      <c r="BR564" s="445"/>
      <c r="BS564" s="445"/>
      <c r="BT564" s="445"/>
      <c r="BU564" s="445"/>
      <c r="BV564" s="445"/>
      <c r="BW564" s="445"/>
      <c r="BX564" s="445"/>
      <c r="BY564" s="445"/>
      <c r="BZ564" s="445"/>
      <c r="CA564" s="445"/>
      <c r="CB564" s="445"/>
      <c r="CC564" s="445"/>
      <c r="CD564" s="445"/>
      <c r="CE564" s="445"/>
      <c r="CF564" s="445"/>
      <c r="CG564" s="445"/>
      <c r="CH564" s="445"/>
    </row>
    <row r="565" spans="1:86" s="443" customFormat="1" ht="30" customHeight="1">
      <c r="A565" s="442"/>
      <c r="D565" s="531"/>
      <c r="S565" s="442"/>
      <c r="T565" s="442"/>
      <c r="U565" s="442"/>
      <c r="V565" s="442"/>
      <c r="W565" s="442"/>
      <c r="X565" s="442"/>
      <c r="Y565" s="442"/>
      <c r="Z565" s="472"/>
      <c r="AA565" s="472"/>
      <c r="AF565" s="433"/>
      <c r="AG565" s="583">
        <f t="shared" si="248"/>
        <v>0</v>
      </c>
      <c r="AH565" s="764">
        <f>controls!$D$48</f>
        <v>0</v>
      </c>
      <c r="AI565" s="764"/>
      <c r="AJ565" s="764"/>
      <c r="AK565" s="764"/>
      <c r="AL565" s="764"/>
      <c r="AM565" s="764"/>
      <c r="AN565" s="764"/>
      <c r="AO565" s="764"/>
      <c r="AP565" s="764"/>
      <c r="AQ565" s="444"/>
      <c r="AR565" s="468"/>
      <c r="AS565" s="442"/>
      <c r="AT565" s="442"/>
      <c r="AU565" s="433"/>
      <c r="AW565" s="444"/>
      <c r="AX565" s="444"/>
      <c r="AY565" s="444"/>
      <c r="AZ565" s="444"/>
      <c r="BA565" s="444"/>
      <c r="BB565" s="445"/>
      <c r="BC565" s="548"/>
      <c r="BD565" s="445"/>
      <c r="BE565" s="445"/>
      <c r="BF565" s="445"/>
      <c r="BG565" s="445"/>
      <c r="BH565" s="548"/>
      <c r="BI565" s="548"/>
      <c r="BJ565" s="548"/>
      <c r="BK565" s="445"/>
      <c r="BL565" s="445"/>
      <c r="BM565" s="445"/>
      <c r="BN565" s="445"/>
      <c r="BO565" s="445"/>
      <c r="BP565" s="445"/>
      <c r="BQ565" s="445"/>
      <c r="BR565" s="445"/>
      <c r="BS565" s="445"/>
      <c r="BT565" s="445"/>
      <c r="BU565" s="445"/>
      <c r="BV565" s="445"/>
      <c r="BW565" s="445"/>
      <c r="BX565" s="445"/>
      <c r="BY565" s="445"/>
      <c r="BZ565" s="445"/>
      <c r="CA565" s="445"/>
      <c r="CB565" s="445"/>
      <c r="CC565" s="445"/>
      <c r="CD565" s="445"/>
      <c r="CE565" s="445"/>
      <c r="CF565" s="445"/>
      <c r="CG565" s="445"/>
      <c r="CH565" s="445"/>
    </row>
    <row r="566" spans="1:86" s="443" customFormat="1" ht="30" customHeight="1">
      <c r="A566" s="442"/>
      <c r="D566" s="531"/>
      <c r="S566" s="442"/>
      <c r="T566" s="442"/>
      <c r="U566" s="442"/>
      <c r="V566" s="442"/>
      <c r="W566" s="442"/>
      <c r="X566" s="442"/>
      <c r="Y566" s="442"/>
      <c r="Z566" s="472"/>
      <c r="AA566" s="472"/>
      <c r="AF566" s="433"/>
      <c r="AG566" s="583">
        <f t="shared" si="248"/>
        <v>0</v>
      </c>
      <c r="AH566" s="764">
        <f>controls!$D$48</f>
        <v>0</v>
      </c>
      <c r="AI566" s="764"/>
      <c r="AJ566" s="764"/>
      <c r="AK566" s="764"/>
      <c r="AL566" s="764"/>
      <c r="AM566" s="764"/>
      <c r="AN566" s="764"/>
      <c r="AO566" s="764"/>
      <c r="AP566" s="764"/>
      <c r="AQ566" s="444"/>
      <c r="AR566" s="468"/>
      <c r="AS566" s="442"/>
      <c r="AT566" s="442"/>
      <c r="AU566" s="433"/>
      <c r="AW566" s="444"/>
      <c r="AX566" s="444"/>
      <c r="AY566" s="444"/>
      <c r="AZ566" s="444"/>
      <c r="BA566" s="444"/>
      <c r="BB566" s="445"/>
      <c r="BC566" s="548"/>
      <c r="BD566" s="445"/>
      <c r="BE566" s="445"/>
      <c r="BF566" s="445"/>
      <c r="BG566" s="445"/>
      <c r="BH566" s="548"/>
      <c r="BI566" s="548"/>
      <c r="BJ566" s="548"/>
      <c r="BK566" s="445"/>
      <c r="BL566" s="445"/>
      <c r="BM566" s="445"/>
      <c r="BN566" s="445"/>
      <c r="BO566" s="445"/>
      <c r="BP566" s="445"/>
      <c r="BQ566" s="445"/>
      <c r="BR566" s="445"/>
      <c r="BS566" s="445"/>
      <c r="BT566" s="445"/>
      <c r="BU566" s="445"/>
      <c r="BV566" s="445"/>
      <c r="BW566" s="445"/>
      <c r="BX566" s="445"/>
      <c r="BY566" s="445"/>
      <c r="BZ566" s="445"/>
      <c r="CA566" s="445"/>
      <c r="CB566" s="445"/>
      <c r="CC566" s="445"/>
      <c r="CD566" s="445"/>
      <c r="CE566" s="445"/>
      <c r="CF566" s="445"/>
      <c r="CG566" s="445"/>
      <c r="CH566" s="445"/>
    </row>
    <row r="567" spans="1:86" s="443" customFormat="1" ht="30" customHeight="1">
      <c r="A567" s="442"/>
      <c r="D567" s="531"/>
      <c r="S567" s="442"/>
      <c r="T567" s="442"/>
      <c r="U567" s="442"/>
      <c r="V567" s="442"/>
      <c r="W567" s="442"/>
      <c r="X567" s="442"/>
      <c r="Y567" s="442"/>
      <c r="Z567" s="472"/>
      <c r="AA567" s="472"/>
      <c r="AF567" s="433"/>
      <c r="AH567" s="444"/>
      <c r="AI567" s="464"/>
      <c r="AJ567" s="464"/>
      <c r="AQ567" s="444"/>
      <c r="AR567" s="468"/>
      <c r="AS567" s="442"/>
      <c r="AT567" s="442"/>
      <c r="AU567" s="433"/>
      <c r="AW567" s="444"/>
      <c r="AX567" s="444"/>
      <c r="AY567" s="444"/>
      <c r="AZ567" s="444"/>
      <c r="BA567" s="444"/>
      <c r="BB567" s="445"/>
      <c r="BC567" s="548"/>
      <c r="BD567" s="445"/>
      <c r="BE567" s="445"/>
      <c r="BF567" s="445"/>
      <c r="BG567" s="445"/>
      <c r="BH567" s="548"/>
      <c r="BI567" s="548"/>
      <c r="BJ567" s="548"/>
      <c r="BK567" s="445"/>
      <c r="BL567" s="445"/>
      <c r="BM567" s="445"/>
      <c r="BN567" s="445"/>
      <c r="BO567" s="445"/>
      <c r="BP567" s="445"/>
      <c r="BQ567" s="445"/>
      <c r="BR567" s="445"/>
      <c r="BS567" s="445"/>
      <c r="BT567" s="445"/>
      <c r="BU567" s="445"/>
      <c r="BV567" s="445"/>
      <c r="BW567" s="445"/>
      <c r="BX567" s="445"/>
      <c r="BY567" s="445"/>
      <c r="BZ567" s="445"/>
      <c r="CA567" s="445"/>
      <c r="CB567" s="445"/>
      <c r="CC567" s="445"/>
      <c r="CD567" s="445"/>
      <c r="CE567" s="445"/>
      <c r="CF567" s="445"/>
      <c r="CG567" s="445"/>
      <c r="CH567" s="445"/>
    </row>
    <row r="568" spans="1:86" s="443" customFormat="1" ht="30" customHeight="1">
      <c r="A568" s="442"/>
      <c r="D568" s="531"/>
      <c r="S568" s="442"/>
      <c r="T568" s="442"/>
      <c r="U568" s="442"/>
      <c r="V568" s="442"/>
      <c r="W568" s="442"/>
      <c r="X568" s="442"/>
      <c r="Y568" s="442"/>
      <c r="Z568" s="472"/>
      <c r="AA568" s="472"/>
      <c r="AF568" s="433"/>
      <c r="AH568" s="444"/>
      <c r="AI568" s="464"/>
      <c r="AJ568" s="464"/>
      <c r="AQ568" s="444"/>
      <c r="AS568" s="444"/>
      <c r="AT568" s="442"/>
      <c r="AU568" s="464"/>
      <c r="AV568" s="444"/>
      <c r="AW568" s="444"/>
      <c r="AX568" s="444"/>
      <c r="AY568" s="444"/>
      <c r="AZ568" s="444"/>
      <c r="BA568" s="444"/>
      <c r="BB568" s="445"/>
      <c r="BC568" s="548"/>
      <c r="BD568" s="445"/>
      <c r="BE568" s="445"/>
      <c r="BF568" s="445"/>
      <c r="BG568" s="445"/>
      <c r="BH568" s="548"/>
      <c r="BI568" s="548"/>
      <c r="BJ568" s="548"/>
      <c r="BK568" s="445"/>
      <c r="BL568" s="445"/>
      <c r="BM568" s="445"/>
      <c r="BN568" s="445"/>
      <c r="BO568" s="445"/>
      <c r="BP568" s="445"/>
      <c r="BQ568" s="445"/>
      <c r="BR568" s="445"/>
      <c r="BS568" s="445"/>
      <c r="BT568" s="445"/>
      <c r="BU568" s="445"/>
      <c r="BV568" s="445"/>
      <c r="BW568" s="445"/>
      <c r="BX568" s="445"/>
      <c r="BY568" s="445"/>
      <c r="BZ568" s="445"/>
      <c r="CA568" s="445"/>
      <c r="CB568" s="445"/>
      <c r="CC568" s="445"/>
      <c r="CD568" s="445"/>
      <c r="CE568" s="445"/>
      <c r="CF568" s="445"/>
      <c r="CG568" s="445"/>
      <c r="CH568" s="445"/>
    </row>
    <row r="569" spans="1:86" s="443" customFormat="1" ht="30" customHeight="1">
      <c r="A569" s="442"/>
      <c r="D569" s="531"/>
      <c r="S569" s="442"/>
      <c r="T569" s="442"/>
      <c r="U569" s="442"/>
      <c r="V569" s="442"/>
      <c r="W569" s="442"/>
      <c r="X569" s="442"/>
      <c r="Y569" s="442"/>
      <c r="Z569" s="472"/>
      <c r="AA569" s="472"/>
      <c r="AF569" s="433"/>
      <c r="AH569" s="444"/>
      <c r="AI569" s="464"/>
      <c r="AJ569" s="464"/>
      <c r="AK569" s="444"/>
      <c r="AL569" s="464"/>
      <c r="AM569" s="474"/>
      <c r="AN569" s="474"/>
      <c r="AO569" s="444"/>
      <c r="AP569" s="444"/>
      <c r="AQ569" s="444"/>
      <c r="AS569" s="473"/>
      <c r="AT569" s="442"/>
      <c r="AU569" s="464"/>
      <c r="AV569" s="444"/>
      <c r="AW569" s="444"/>
      <c r="AX569" s="444"/>
      <c r="AY569" s="444"/>
      <c r="AZ569" s="444"/>
      <c r="BA569" s="444"/>
      <c r="BB569" s="445"/>
      <c r="BC569" s="548"/>
      <c r="BD569" s="445"/>
      <c r="BE569" s="445"/>
      <c r="BF569" s="445"/>
      <c r="BG569" s="445"/>
      <c r="BH569" s="548"/>
      <c r="BI569" s="548"/>
      <c r="BJ569" s="548"/>
      <c r="BK569" s="445"/>
      <c r="BL569" s="445"/>
      <c r="BM569" s="445"/>
      <c r="BN569" s="445"/>
      <c r="BO569" s="445"/>
      <c r="BP569" s="445"/>
      <c r="BQ569" s="445"/>
      <c r="BR569" s="445"/>
      <c r="BS569" s="445"/>
      <c r="BT569" s="445"/>
      <c r="BU569" s="445"/>
      <c r="BV569" s="445"/>
      <c r="BW569" s="445"/>
      <c r="BX569" s="445"/>
      <c r="BY569" s="445"/>
      <c r="BZ569" s="445"/>
      <c r="CA569" s="445"/>
      <c r="CB569" s="445"/>
      <c r="CC569" s="445"/>
      <c r="CD569" s="445"/>
      <c r="CE569" s="445"/>
      <c r="CF569" s="445"/>
      <c r="CG569" s="445"/>
      <c r="CH569" s="445"/>
    </row>
    <row r="570" spans="1:86" s="443" customFormat="1" ht="30" customHeight="1">
      <c r="A570" s="442"/>
      <c r="D570" s="531"/>
      <c r="S570" s="442"/>
      <c r="T570" s="442"/>
      <c r="U570" s="442"/>
      <c r="V570" s="442"/>
      <c r="W570" s="442"/>
      <c r="X570" s="442"/>
      <c r="Y570" s="442"/>
      <c r="Z570" s="472"/>
      <c r="AA570" s="472"/>
      <c r="AF570" s="433"/>
      <c r="AH570" s="444"/>
      <c r="AI570" s="464"/>
      <c r="AJ570" s="464"/>
      <c r="AK570" s="444"/>
      <c r="AL570" s="464"/>
      <c r="AM570" s="474"/>
      <c r="AN570" s="444"/>
      <c r="AO570" s="789" t="s">
        <v>18</v>
      </c>
      <c r="AP570" s="790"/>
      <c r="AQ570" s="444"/>
      <c r="AR570" s="468"/>
      <c r="AS570" s="444"/>
      <c r="AT570" s="445"/>
      <c r="AU570" s="464"/>
      <c r="AV570" s="444"/>
      <c r="AW570" s="444"/>
      <c r="AX570" s="444"/>
      <c r="AY570" s="444"/>
      <c r="AZ570" s="444"/>
      <c r="BA570" s="444"/>
      <c r="BB570" s="445"/>
      <c r="BC570" s="548"/>
      <c r="BD570" s="445"/>
      <c r="BE570" s="445"/>
      <c r="BF570" s="445"/>
      <c r="BG570" s="445"/>
      <c r="BH570" s="548"/>
      <c r="BI570" s="548"/>
      <c r="BJ570" s="548"/>
      <c r="BK570" s="445"/>
      <c r="BL570" s="445"/>
      <c r="BM570" s="445"/>
      <c r="BN570" s="445"/>
      <c r="BO570" s="445"/>
      <c r="BP570" s="445"/>
      <c r="BQ570" s="445"/>
      <c r="BR570" s="445"/>
      <c r="BS570" s="445"/>
      <c r="BT570" s="445"/>
      <c r="BU570" s="445"/>
      <c r="BV570" s="445"/>
      <c r="BW570" s="445"/>
      <c r="BX570" s="445"/>
      <c r="BY570" s="445"/>
      <c r="BZ570" s="445"/>
      <c r="CA570" s="445"/>
      <c r="CB570" s="445"/>
      <c r="CC570" s="445"/>
      <c r="CD570" s="445"/>
      <c r="CE570" s="445"/>
      <c r="CF570" s="445"/>
      <c r="CG570" s="445"/>
      <c r="CH570" s="445"/>
    </row>
    <row r="571" spans="1:86" s="443" customFormat="1" ht="30" customHeight="1">
      <c r="A571" s="442"/>
      <c r="D571" s="531"/>
      <c r="S571" s="442"/>
      <c r="T571" s="442"/>
      <c r="U571" s="442"/>
      <c r="V571" s="442"/>
      <c r="W571" s="442"/>
      <c r="X571" s="442"/>
      <c r="Y571" s="442"/>
      <c r="Z571" s="472"/>
      <c r="AA571" s="472"/>
      <c r="AF571" s="433"/>
      <c r="AH571" s="444"/>
      <c r="AI571" s="464"/>
      <c r="AJ571" s="464"/>
      <c r="AK571" s="444"/>
      <c r="AL571" s="464"/>
      <c r="AM571" s="474"/>
      <c r="AN571" s="583" t="s">
        <v>141</v>
      </c>
      <c r="AO571" s="791">
        <f>COUNTIF(AE$12:AE$507,"Inquiry")</f>
        <v>0</v>
      </c>
      <c r="AP571" s="792"/>
      <c r="AQ571" s="444"/>
      <c r="AR571" s="468"/>
      <c r="AS571" s="444"/>
      <c r="AT571" s="433"/>
      <c r="AU571" s="464"/>
      <c r="AV571" s="444"/>
      <c r="AW571" s="444"/>
      <c r="AX571" s="444"/>
      <c r="AY571" s="444"/>
      <c r="AZ571" s="444"/>
      <c r="BA571" s="444"/>
      <c r="BB571" s="445"/>
      <c r="BC571" s="548"/>
      <c r="BD571" s="445"/>
      <c r="BE571" s="445"/>
      <c r="BF571" s="445"/>
      <c r="BG571" s="445"/>
      <c r="BH571" s="548"/>
      <c r="BI571" s="548"/>
      <c r="BJ571" s="548"/>
      <c r="BK571" s="445"/>
      <c r="BL571" s="445"/>
      <c r="BM571" s="445"/>
      <c r="BN571" s="445"/>
      <c r="BO571" s="445"/>
      <c r="BP571" s="445"/>
      <c r="BQ571" s="445"/>
      <c r="BR571" s="445"/>
      <c r="BS571" s="445"/>
      <c r="BT571" s="445"/>
      <c r="BU571" s="445"/>
      <c r="BV571" s="445"/>
      <c r="BW571" s="445"/>
      <c r="BX571" s="445"/>
      <c r="BY571" s="445"/>
      <c r="BZ571" s="445"/>
      <c r="CA571" s="445"/>
      <c r="CB571" s="445"/>
      <c r="CC571" s="445"/>
      <c r="CD571" s="445"/>
      <c r="CE571" s="445"/>
      <c r="CF571" s="445"/>
      <c r="CG571" s="445"/>
      <c r="CH571" s="445"/>
    </row>
    <row r="572" spans="1:86" s="443" customFormat="1" ht="30" customHeight="1">
      <c r="A572" s="442"/>
      <c r="D572" s="531"/>
      <c r="S572" s="442"/>
      <c r="T572" s="442"/>
      <c r="U572" s="442"/>
      <c r="V572" s="442"/>
      <c r="W572" s="442"/>
      <c r="X572" s="442"/>
      <c r="Y572" s="442"/>
      <c r="Z572" s="472"/>
      <c r="AA572" s="472"/>
      <c r="AF572" s="433"/>
      <c r="AH572" s="444"/>
      <c r="AI572" s="464"/>
      <c r="AJ572" s="464"/>
      <c r="AK572" s="444"/>
      <c r="AL572" s="464"/>
      <c r="AM572" s="474"/>
      <c r="AN572" s="583" t="s">
        <v>142</v>
      </c>
      <c r="AO572" s="791">
        <f>COUNTIF(AE$12:AE$507,"Complaint")</f>
        <v>0</v>
      </c>
      <c r="AP572" s="792"/>
      <c r="AQ572" s="444"/>
      <c r="AR572" s="469"/>
      <c r="AS572" s="445"/>
      <c r="AT572" s="442"/>
      <c r="AU572" s="442"/>
      <c r="AV572" s="444"/>
      <c r="AW572" s="444"/>
      <c r="AX572" s="444"/>
      <c r="AY572" s="444"/>
      <c r="AZ572" s="444"/>
      <c r="BA572" s="444"/>
      <c r="BB572" s="445"/>
      <c r="BC572" s="548"/>
      <c r="BD572" s="445"/>
      <c r="BE572" s="445"/>
      <c r="BF572" s="445"/>
      <c r="BG572" s="445"/>
      <c r="BH572" s="548"/>
      <c r="BI572" s="548"/>
      <c r="BJ572" s="548"/>
      <c r="BK572" s="445"/>
      <c r="BL572" s="445"/>
      <c r="BM572" s="445"/>
      <c r="BN572" s="445"/>
      <c r="BO572" s="445"/>
      <c r="BP572" s="445"/>
      <c r="BQ572" s="445"/>
      <c r="BR572" s="445"/>
      <c r="BS572" s="445"/>
      <c r="BT572" s="445"/>
      <c r="BU572" s="445"/>
      <c r="BV572" s="445"/>
      <c r="BW572" s="445"/>
      <c r="BX572" s="445"/>
      <c r="BY572" s="445"/>
      <c r="BZ572" s="445"/>
      <c r="CA572" s="445"/>
      <c r="CB572" s="445"/>
      <c r="CC572" s="445"/>
      <c r="CD572" s="445"/>
      <c r="CE572" s="445"/>
      <c r="CF572" s="445"/>
      <c r="CG572" s="445"/>
      <c r="CH572" s="445"/>
    </row>
    <row r="573" spans="1:86" s="443" customFormat="1" ht="30" customHeight="1">
      <c r="A573" s="442"/>
      <c r="D573" s="531"/>
      <c r="S573" s="442"/>
      <c r="T573" s="442"/>
      <c r="U573" s="442"/>
      <c r="V573" s="442"/>
      <c r="W573" s="442"/>
      <c r="X573" s="442"/>
      <c r="Y573" s="442"/>
      <c r="Z573" s="472"/>
      <c r="AA573" s="472"/>
      <c r="AF573" s="433"/>
      <c r="AH573" s="444"/>
      <c r="AI573" s="464"/>
      <c r="AJ573" s="464"/>
      <c r="AK573" s="444"/>
      <c r="AL573" s="464"/>
      <c r="AM573" s="474"/>
      <c r="AN573" s="474"/>
      <c r="AO573" s="444"/>
      <c r="AP573" s="444"/>
      <c r="AQ573" s="444"/>
      <c r="AR573" s="468"/>
      <c r="AS573" s="442"/>
      <c r="AT573" s="442"/>
      <c r="AU573" s="442"/>
      <c r="AV573" s="444"/>
      <c r="AW573" s="444"/>
      <c r="AX573" s="444"/>
      <c r="AY573" s="444"/>
      <c r="AZ573" s="444"/>
      <c r="BA573" s="444"/>
      <c r="BB573" s="445"/>
      <c r="BC573" s="548"/>
      <c r="BD573" s="445"/>
      <c r="BE573" s="445"/>
      <c r="BF573" s="445"/>
      <c r="BG573" s="445"/>
      <c r="BH573" s="548"/>
      <c r="BI573" s="548"/>
      <c r="BJ573" s="548"/>
      <c r="BK573" s="445"/>
      <c r="BL573" s="445"/>
      <c r="BM573" s="445"/>
      <c r="BN573" s="445"/>
      <c r="BO573" s="445"/>
      <c r="BP573" s="445"/>
      <c r="BQ573" s="445"/>
      <c r="BR573" s="445"/>
      <c r="BS573" s="445"/>
      <c r="BT573" s="445"/>
      <c r="BU573" s="445"/>
      <c r="BV573" s="445"/>
      <c r="BW573" s="445"/>
      <c r="BX573" s="445"/>
      <c r="BY573" s="445"/>
      <c r="BZ573" s="445"/>
      <c r="CA573" s="445"/>
      <c r="CB573" s="445"/>
      <c r="CC573" s="445"/>
      <c r="CD573" s="445"/>
      <c r="CE573" s="445"/>
      <c r="CF573" s="445"/>
      <c r="CG573" s="445"/>
      <c r="CH573" s="445"/>
    </row>
    <row r="574" spans="1:86" s="443" customFormat="1" ht="30" customHeight="1">
      <c r="A574" s="442"/>
      <c r="B574" s="442"/>
      <c r="C574" s="442"/>
      <c r="D574" s="528"/>
      <c r="E574" s="442"/>
      <c r="S574" s="442"/>
      <c r="T574" s="442"/>
      <c r="U574" s="442"/>
      <c r="V574" s="442"/>
      <c r="W574" s="442"/>
      <c r="X574" s="442"/>
      <c r="Y574" s="442"/>
      <c r="Z574" s="472"/>
      <c r="AA574" s="472"/>
      <c r="AF574" s="433"/>
      <c r="AH574" s="444"/>
      <c r="AI574" s="464"/>
      <c r="AJ574" s="464"/>
      <c r="AK574" s="444"/>
      <c r="AL574" s="464"/>
      <c r="AM574" s="474"/>
      <c r="AN574" s="474"/>
      <c r="AO574" s="444"/>
      <c r="AP574" s="444"/>
      <c r="AQ574" s="444"/>
      <c r="AR574" s="468"/>
      <c r="AS574" s="442"/>
      <c r="AT574" s="445"/>
      <c r="AU574" s="442"/>
      <c r="AV574" s="444"/>
      <c r="AW574" s="444"/>
      <c r="AX574" s="444"/>
      <c r="AY574" s="444"/>
      <c r="AZ574" s="444"/>
      <c r="BA574" s="444"/>
      <c r="BB574" s="445"/>
      <c r="BC574" s="548"/>
      <c r="BD574" s="445"/>
      <c r="BE574" s="445"/>
      <c r="BF574" s="445"/>
      <c r="BG574" s="445"/>
      <c r="BH574" s="548"/>
      <c r="BI574" s="548"/>
      <c r="BJ574" s="548"/>
      <c r="BK574" s="445"/>
      <c r="BL574" s="445"/>
      <c r="BM574" s="445"/>
      <c r="BN574" s="445"/>
      <c r="BO574" s="445"/>
      <c r="BP574" s="445"/>
      <c r="BQ574" s="445"/>
      <c r="BR574" s="445"/>
      <c r="BS574" s="445"/>
      <c r="BT574" s="445"/>
      <c r="BU574" s="445"/>
      <c r="BV574" s="445"/>
      <c r="BW574" s="445"/>
      <c r="BX574" s="445"/>
      <c r="BY574" s="445"/>
      <c r="BZ574" s="445"/>
      <c r="CA574" s="445"/>
      <c r="CB574" s="445"/>
      <c r="CC574" s="445"/>
      <c r="CD574" s="445"/>
      <c r="CE574" s="445"/>
      <c r="CF574" s="445"/>
      <c r="CG574" s="445"/>
      <c r="CH574" s="445"/>
    </row>
    <row r="575" spans="1:86" s="443" customFormat="1" ht="30" customHeight="1">
      <c r="A575" s="442"/>
      <c r="B575" s="442"/>
      <c r="C575" s="442"/>
      <c r="D575" s="528"/>
      <c r="E575" s="442"/>
      <c r="F575" s="442"/>
      <c r="G575" s="472"/>
      <c r="H575" s="467"/>
      <c r="I575" s="468"/>
      <c r="J575" s="468"/>
      <c r="K575" s="442"/>
      <c r="L575" s="442"/>
      <c r="M575" s="442"/>
      <c r="N575" s="442"/>
      <c r="O575" s="442"/>
      <c r="P575" s="470"/>
      <c r="Q575" s="470"/>
      <c r="R575" s="470"/>
      <c r="S575" s="442"/>
      <c r="T575" s="442"/>
      <c r="U575" s="442"/>
      <c r="V575" s="442"/>
      <c r="W575" s="442"/>
      <c r="X575" s="442"/>
      <c r="Y575" s="442"/>
      <c r="Z575" s="472"/>
      <c r="AA575" s="472"/>
      <c r="AF575" s="433"/>
      <c r="AH575" s="444"/>
      <c r="AI575" s="464"/>
      <c r="AJ575" s="464"/>
      <c r="AK575" s="444"/>
      <c r="AL575" s="464"/>
      <c r="AM575" s="474"/>
      <c r="AN575" s="444"/>
      <c r="AO575" s="789" t="s">
        <v>614</v>
      </c>
      <c r="AP575" s="790"/>
      <c r="AQ575" s="444"/>
      <c r="AR575" s="468"/>
      <c r="AS575" s="442"/>
      <c r="AT575" s="442"/>
      <c r="AU575" s="442"/>
      <c r="AV575" s="444"/>
      <c r="AW575" s="444"/>
      <c r="AX575" s="444"/>
      <c r="AY575" s="444"/>
      <c r="AZ575" s="444"/>
      <c r="BA575" s="444"/>
      <c r="BB575" s="445"/>
      <c r="BC575" s="548"/>
      <c r="BD575" s="445"/>
      <c r="BE575" s="445"/>
      <c r="BF575" s="445"/>
      <c r="BG575" s="445"/>
      <c r="BH575" s="548"/>
      <c r="BI575" s="548"/>
      <c r="BJ575" s="548"/>
      <c r="BK575" s="445"/>
      <c r="BL575" s="445"/>
      <c r="BM575" s="445"/>
      <c r="BN575" s="445"/>
      <c r="BO575" s="445"/>
      <c r="BP575" s="445"/>
      <c r="BQ575" s="445"/>
      <c r="BR575" s="445"/>
      <c r="BS575" s="445"/>
      <c r="BT575" s="445"/>
      <c r="BU575" s="445"/>
      <c r="BV575" s="445"/>
      <c r="BW575" s="445"/>
      <c r="BX575" s="445"/>
      <c r="BY575" s="445"/>
      <c r="BZ575" s="445"/>
      <c r="CA575" s="445"/>
      <c r="CB575" s="445"/>
      <c r="CC575" s="445"/>
      <c r="CD575" s="445"/>
      <c r="CE575" s="445"/>
      <c r="CF575" s="445"/>
      <c r="CG575" s="445"/>
      <c r="CH575" s="445"/>
    </row>
    <row r="576" spans="1:86" s="443" customFormat="1" ht="30" customHeight="1">
      <c r="A576" s="442"/>
      <c r="B576" s="442"/>
      <c r="C576" s="442"/>
      <c r="D576" s="528"/>
      <c r="E576" s="442"/>
      <c r="F576" s="442"/>
      <c r="G576" s="472"/>
      <c r="H576" s="467"/>
      <c r="I576" s="468"/>
      <c r="J576" s="468"/>
      <c r="K576" s="442"/>
      <c r="L576" s="442"/>
      <c r="M576" s="442"/>
      <c r="N576" s="442"/>
      <c r="O576" s="442"/>
      <c r="P576" s="470"/>
      <c r="Q576" s="470"/>
      <c r="R576" s="470"/>
      <c r="S576" s="442"/>
      <c r="T576" s="442"/>
      <c r="U576" s="442"/>
      <c r="V576" s="442"/>
      <c r="W576" s="442"/>
      <c r="X576" s="442"/>
      <c r="Y576" s="442"/>
      <c r="Z576" s="472"/>
      <c r="AA576" s="472"/>
      <c r="AF576" s="433"/>
      <c r="AH576" s="444"/>
      <c r="AI576" s="464"/>
      <c r="AJ576" s="464"/>
      <c r="AK576" s="444"/>
      <c r="AL576" s="464"/>
      <c r="AM576" s="474"/>
      <c r="AN576" s="583" t="s">
        <v>141</v>
      </c>
      <c r="AO576" s="791">
        <f>COUNT(A12:A507)</f>
        <v>0</v>
      </c>
      <c r="AP576" s="792"/>
      <c r="AQ576" s="444"/>
      <c r="AR576" s="468"/>
      <c r="AS576" s="442"/>
      <c r="AT576" s="442"/>
      <c r="AU576" s="442"/>
      <c r="AV576" s="444"/>
      <c r="AW576" s="444"/>
      <c r="AX576" s="444"/>
      <c r="AY576" s="444"/>
      <c r="AZ576" s="444"/>
      <c r="BA576" s="444"/>
      <c r="BB576" s="445"/>
      <c r="BC576" s="548"/>
      <c r="BD576" s="445"/>
      <c r="BE576" s="445"/>
      <c r="BF576" s="445"/>
      <c r="BG576" s="445"/>
      <c r="BH576" s="548"/>
      <c r="BI576" s="548"/>
      <c r="BJ576" s="548"/>
      <c r="BK576" s="445"/>
      <c r="BL576" s="445"/>
      <c r="BM576" s="445"/>
      <c r="BN576" s="445"/>
      <c r="BO576" s="445"/>
      <c r="BP576" s="445"/>
      <c r="BQ576" s="445"/>
      <c r="BR576" s="445"/>
      <c r="BS576" s="445"/>
      <c r="BT576" s="445"/>
      <c r="BU576" s="445"/>
      <c r="BV576" s="445"/>
      <c r="BW576" s="445"/>
      <c r="BX576" s="445"/>
      <c r="BY576" s="445"/>
      <c r="BZ576" s="445"/>
      <c r="CA576" s="445"/>
      <c r="CB576" s="445"/>
      <c r="CC576" s="445"/>
      <c r="CD576" s="445"/>
      <c r="CE576" s="445"/>
      <c r="CF576" s="445"/>
      <c r="CG576" s="445"/>
      <c r="CH576" s="445"/>
    </row>
    <row r="577" spans="1:86" s="443" customFormat="1" ht="30" customHeight="1">
      <c r="A577" s="442"/>
      <c r="B577" s="442"/>
      <c r="C577" s="442"/>
      <c r="D577" s="528"/>
      <c r="E577" s="442"/>
      <c r="F577" s="442"/>
      <c r="G577" s="472"/>
      <c r="H577" s="467"/>
      <c r="I577" s="468"/>
      <c r="J577" s="468"/>
      <c r="K577" s="442"/>
      <c r="L577" s="442"/>
      <c r="M577" s="442"/>
      <c r="N577" s="442"/>
      <c r="O577" s="442"/>
      <c r="P577" s="470"/>
      <c r="Q577" s="470"/>
      <c r="R577" s="470"/>
      <c r="S577" s="442"/>
      <c r="T577" s="442"/>
      <c r="U577" s="442"/>
      <c r="V577" s="442"/>
      <c r="W577" s="442"/>
      <c r="X577" s="442"/>
      <c r="Y577" s="442"/>
      <c r="Z577" s="472"/>
      <c r="AA577" s="472"/>
      <c r="AF577" s="433"/>
      <c r="AH577" s="444"/>
      <c r="AI577" s="464"/>
      <c r="AJ577" s="464"/>
      <c r="AK577" s="444"/>
      <c r="AL577" s="464"/>
      <c r="AM577" s="474"/>
      <c r="AN577" s="474"/>
      <c r="AO577" s="444"/>
      <c r="AP577" s="444"/>
      <c r="AQ577" s="444"/>
      <c r="AR577" s="468"/>
      <c r="AS577" s="442"/>
      <c r="AT577" s="442"/>
      <c r="AU577" s="442"/>
      <c r="AV577" s="444"/>
      <c r="AW577" s="444"/>
      <c r="AX577" s="444"/>
      <c r="AY577" s="444"/>
      <c r="AZ577" s="444"/>
      <c r="BA577" s="444"/>
      <c r="BB577" s="445"/>
      <c r="BC577" s="548"/>
      <c r="BD577" s="445"/>
      <c r="BE577" s="445"/>
      <c r="BF577" s="445"/>
      <c r="BG577" s="445"/>
      <c r="BH577" s="548"/>
      <c r="BI577" s="548"/>
      <c r="BJ577" s="548"/>
      <c r="BK577" s="445"/>
      <c r="BL577" s="445"/>
      <c r="BM577" s="445"/>
      <c r="BN577" s="445"/>
      <c r="BO577" s="445"/>
      <c r="BP577" s="445"/>
      <c r="BQ577" s="445"/>
      <c r="BR577" s="445"/>
      <c r="BS577" s="445"/>
      <c r="BT577" s="445"/>
      <c r="BU577" s="445"/>
      <c r="BV577" s="445"/>
      <c r="BW577" s="445"/>
      <c r="BX577" s="445"/>
      <c r="BY577" s="445"/>
      <c r="BZ577" s="445"/>
      <c r="CA577" s="445"/>
      <c r="CB577" s="445"/>
      <c r="CC577" s="445"/>
      <c r="CD577" s="445"/>
      <c r="CE577" s="445"/>
      <c r="CF577" s="445"/>
      <c r="CG577" s="445"/>
      <c r="CH577" s="445"/>
    </row>
    <row r="578" spans="1:86" s="443" customFormat="1" ht="30" customHeight="1">
      <c r="A578" s="442"/>
      <c r="B578" s="442"/>
      <c r="C578" s="442"/>
      <c r="D578" s="528"/>
      <c r="E578" s="442"/>
      <c r="F578" s="442"/>
      <c r="G578" s="472"/>
      <c r="H578" s="467"/>
      <c r="I578" s="468"/>
      <c r="J578" s="468"/>
      <c r="K578" s="442"/>
      <c r="L578" s="442"/>
      <c r="M578" s="442"/>
      <c r="N578" s="442"/>
      <c r="O578" s="442"/>
      <c r="P578" s="470"/>
      <c r="Q578" s="470"/>
      <c r="R578" s="470"/>
      <c r="S578" s="442"/>
      <c r="T578" s="442"/>
      <c r="U578" s="442"/>
      <c r="V578" s="442"/>
      <c r="W578" s="442"/>
      <c r="X578" s="442"/>
      <c r="Y578" s="442"/>
      <c r="Z578" s="472"/>
      <c r="AA578" s="472"/>
      <c r="AF578" s="433"/>
      <c r="AH578" s="444"/>
      <c r="AI578" s="464"/>
      <c r="AJ578" s="464"/>
      <c r="AK578" s="444"/>
      <c r="AL578" s="464"/>
      <c r="AM578" s="474"/>
      <c r="AN578" s="474"/>
      <c r="AO578" s="444"/>
      <c r="AP578" s="444"/>
      <c r="AQ578" s="444"/>
      <c r="AR578" s="468"/>
      <c r="AS578" s="442"/>
      <c r="AT578" s="442"/>
      <c r="AU578" s="442"/>
      <c r="AV578" s="444"/>
      <c r="AW578" s="444"/>
      <c r="AX578" s="444"/>
      <c r="AY578" s="444"/>
      <c r="AZ578" s="444"/>
      <c r="BA578" s="444"/>
      <c r="BB578" s="445"/>
      <c r="BC578" s="548"/>
      <c r="BD578" s="445"/>
      <c r="BE578" s="445"/>
      <c r="BF578" s="445"/>
      <c r="BG578" s="445"/>
      <c r="BH578" s="548"/>
      <c r="BI578" s="548"/>
      <c r="BJ578" s="548"/>
      <c r="BK578" s="445"/>
      <c r="BL578" s="445"/>
      <c r="BM578" s="445"/>
      <c r="BN578" s="445"/>
      <c r="BO578" s="445"/>
      <c r="BP578" s="445"/>
      <c r="BQ578" s="445"/>
      <c r="BR578" s="445"/>
      <c r="BS578" s="445"/>
      <c r="BT578" s="445"/>
      <c r="BU578" s="445"/>
      <c r="BV578" s="445"/>
      <c r="BW578" s="445"/>
      <c r="BX578" s="445"/>
      <c r="BY578" s="445"/>
      <c r="BZ578" s="445"/>
      <c r="CA578" s="445"/>
      <c r="CB578" s="445"/>
      <c r="CC578" s="445"/>
      <c r="CD578" s="445"/>
      <c r="CE578" s="445"/>
      <c r="CF578" s="445"/>
      <c r="CG578" s="445"/>
      <c r="CH578" s="445"/>
    </row>
    <row r="579" spans="1:86" s="443" customFormat="1" ht="30" customHeight="1">
      <c r="A579" s="442"/>
      <c r="B579" s="442"/>
      <c r="C579" s="442"/>
      <c r="D579" s="528"/>
      <c r="E579" s="442"/>
      <c r="F579" s="442"/>
      <c r="G579" s="472"/>
      <c r="H579" s="467"/>
      <c r="I579" s="468"/>
      <c r="J579" s="468"/>
      <c r="K579" s="442"/>
      <c r="L579" s="442"/>
      <c r="M579" s="442"/>
      <c r="N579" s="442"/>
      <c r="O579" s="442"/>
      <c r="P579" s="470"/>
      <c r="Q579" s="470"/>
      <c r="R579" s="470"/>
      <c r="S579" s="442"/>
      <c r="T579" s="442"/>
      <c r="U579" s="442"/>
      <c r="V579" s="442"/>
      <c r="W579" s="442"/>
      <c r="X579" s="442"/>
      <c r="Y579" s="442"/>
      <c r="Z579" s="472"/>
      <c r="AA579" s="472"/>
      <c r="AF579" s="433"/>
      <c r="AH579" s="444"/>
      <c r="AI579" s="464"/>
      <c r="AJ579" s="464"/>
      <c r="AK579" s="444"/>
      <c r="AL579" s="464"/>
      <c r="AM579" s="474"/>
      <c r="AN579" s="474"/>
      <c r="AO579" s="444"/>
      <c r="AP579" s="444"/>
      <c r="AQ579" s="444"/>
      <c r="AR579" s="468"/>
      <c r="AS579" s="442"/>
      <c r="AT579" s="442"/>
      <c r="AU579" s="442"/>
      <c r="AV579" s="444"/>
      <c r="AW579" s="444"/>
      <c r="AX579" s="444"/>
      <c r="AY579" s="444"/>
      <c r="AZ579" s="444"/>
      <c r="BA579" s="444"/>
      <c r="BB579" s="445"/>
      <c r="BC579" s="548"/>
      <c r="BD579" s="445"/>
      <c r="BE579" s="445"/>
      <c r="BF579" s="445"/>
      <c r="BG579" s="445"/>
      <c r="BH579" s="548"/>
      <c r="BI579" s="548"/>
      <c r="BJ579" s="548"/>
      <c r="BK579" s="445"/>
      <c r="BL579" s="445"/>
      <c r="BM579" s="445"/>
      <c r="BN579" s="445"/>
      <c r="BO579" s="445"/>
      <c r="BP579" s="445"/>
      <c r="BQ579" s="445"/>
      <c r="BR579" s="445"/>
      <c r="BS579" s="445"/>
      <c r="BT579" s="445"/>
      <c r="BU579" s="445"/>
      <c r="BV579" s="445"/>
      <c r="BW579" s="445"/>
      <c r="BX579" s="445"/>
      <c r="BY579" s="445"/>
      <c r="BZ579" s="445"/>
      <c r="CA579" s="445"/>
      <c r="CB579" s="445"/>
      <c r="CC579" s="445"/>
      <c r="CD579" s="445"/>
      <c r="CE579" s="445"/>
      <c r="CF579" s="445"/>
      <c r="CG579" s="445"/>
      <c r="CH579" s="445"/>
    </row>
    <row r="580" spans="1:86" s="443" customFormat="1" ht="30" customHeight="1">
      <c r="A580" s="442"/>
      <c r="B580" s="442"/>
      <c r="C580" s="442"/>
      <c r="D580" s="528"/>
      <c r="E580" s="442"/>
      <c r="F580" s="442"/>
      <c r="G580" s="472"/>
      <c r="H580" s="467"/>
      <c r="I580" s="468"/>
      <c r="J580" s="468"/>
      <c r="K580" s="442"/>
      <c r="L580" s="442"/>
      <c r="M580" s="442"/>
      <c r="N580" s="442"/>
      <c r="O580" s="442"/>
      <c r="P580" s="470"/>
      <c r="Q580" s="470"/>
      <c r="R580" s="470"/>
      <c r="S580" s="442"/>
      <c r="T580" s="442"/>
      <c r="U580" s="442"/>
      <c r="V580" s="442"/>
      <c r="W580" s="442"/>
      <c r="X580" s="442"/>
      <c r="Y580" s="442"/>
      <c r="Z580" s="472"/>
      <c r="AA580" s="472"/>
      <c r="AF580" s="433"/>
      <c r="AH580" s="444"/>
      <c r="AI580" s="464"/>
      <c r="AJ580" s="464"/>
      <c r="AK580" s="444"/>
      <c r="AL580" s="464"/>
      <c r="AM580" s="474"/>
      <c r="AN580" s="474"/>
      <c r="AO580" s="444"/>
      <c r="AP580" s="444"/>
      <c r="AQ580" s="444"/>
      <c r="AR580" s="546"/>
      <c r="AS580" s="547"/>
      <c r="AT580" s="442"/>
      <c r="AU580" s="442"/>
      <c r="AV580" s="444"/>
      <c r="AW580" s="444"/>
      <c r="AX580" s="444"/>
      <c r="AY580" s="444"/>
      <c r="AZ580" s="444"/>
      <c r="BA580" s="444"/>
      <c r="BB580" s="445"/>
      <c r="BC580" s="548"/>
      <c r="BD580" s="445"/>
      <c r="BE580" s="445"/>
      <c r="BF580" s="445"/>
      <c r="BG580" s="445"/>
      <c r="BH580" s="548"/>
      <c r="BI580" s="548"/>
      <c r="BJ580" s="548"/>
      <c r="BK580" s="445"/>
      <c r="BL580" s="445"/>
      <c r="BM580" s="445"/>
      <c r="BN580" s="445"/>
      <c r="BO580" s="445"/>
      <c r="BP580" s="445"/>
      <c r="BQ580" s="445"/>
      <c r="BR580" s="445"/>
      <c r="BS580" s="445"/>
      <c r="BT580" s="445"/>
      <c r="BU580" s="445"/>
      <c r="BV580" s="445"/>
      <c r="BW580" s="445"/>
      <c r="BX580" s="445"/>
      <c r="BY580" s="445"/>
      <c r="BZ580" s="445"/>
      <c r="CA580" s="445"/>
      <c r="CB580" s="445"/>
      <c r="CC580" s="445"/>
      <c r="CD580" s="445"/>
      <c r="CE580" s="445"/>
      <c r="CF580" s="445"/>
      <c r="CG580" s="445"/>
      <c r="CH580" s="445"/>
    </row>
    <row r="581" spans="1:86" s="443" customFormat="1" ht="30" customHeight="1">
      <c r="A581" s="442"/>
      <c r="B581" s="442"/>
      <c r="C581" s="442"/>
      <c r="D581" s="528"/>
      <c r="E581" s="442"/>
      <c r="F581" s="442"/>
      <c r="G581" s="472"/>
      <c r="H581" s="467"/>
      <c r="I581" s="468"/>
      <c r="J581" s="468"/>
      <c r="K581" s="442"/>
      <c r="L581" s="442"/>
      <c r="M581" s="442"/>
      <c r="N581" s="442"/>
      <c r="O581" s="442"/>
      <c r="P581" s="470"/>
      <c r="Q581" s="470"/>
      <c r="R581" s="470"/>
      <c r="S581" s="442"/>
      <c r="T581" s="442"/>
      <c r="U581" s="442"/>
      <c r="V581" s="442"/>
      <c r="W581" s="442"/>
      <c r="X581" s="442"/>
      <c r="Y581" s="442"/>
      <c r="Z581" s="472"/>
      <c r="AA581" s="472"/>
      <c r="AF581" s="433"/>
      <c r="AH581" s="444"/>
      <c r="AI581" s="464"/>
      <c r="AJ581" s="464"/>
      <c r="AK581" s="444"/>
      <c r="AL581" s="464"/>
      <c r="AM581" s="474"/>
      <c r="AN581" s="474"/>
      <c r="AO581" s="444"/>
      <c r="AP581" s="444"/>
      <c r="AQ581" s="444"/>
      <c r="AR581" s="546"/>
      <c r="AS581" s="547"/>
      <c r="AT581" s="442"/>
      <c r="AU581" s="442"/>
      <c r="AV581" s="444"/>
      <c r="AW581" s="444"/>
      <c r="AX581" s="444"/>
      <c r="AY581" s="444"/>
      <c r="AZ581" s="444"/>
      <c r="BA581" s="444"/>
      <c r="BB581" s="445"/>
      <c r="BC581" s="548"/>
      <c r="BD581" s="445"/>
      <c r="BE581" s="445"/>
      <c r="BF581" s="445"/>
      <c r="BG581" s="445"/>
      <c r="BH581" s="548"/>
      <c r="BI581" s="548"/>
      <c r="BJ581" s="548"/>
      <c r="BK581" s="445"/>
      <c r="BL581" s="445"/>
      <c r="BM581" s="445"/>
      <c r="BN581" s="445"/>
      <c r="BO581" s="445"/>
      <c r="BP581" s="445"/>
      <c r="BQ581" s="445"/>
      <c r="BR581" s="445"/>
      <c r="BS581" s="445"/>
      <c r="BT581" s="445"/>
      <c r="BU581" s="445"/>
      <c r="BV581" s="445"/>
      <c r="BW581" s="445"/>
      <c r="BX581" s="445"/>
      <c r="BY581" s="445"/>
      <c r="BZ581" s="445"/>
      <c r="CA581" s="445"/>
      <c r="CB581" s="445"/>
      <c r="CC581" s="445"/>
      <c r="CD581" s="445"/>
      <c r="CE581" s="445"/>
      <c r="CF581" s="445"/>
      <c r="CG581" s="445"/>
      <c r="CH581" s="445"/>
    </row>
    <row r="582" spans="1:86" s="443" customFormat="1" ht="30" customHeight="1">
      <c r="A582" s="442"/>
      <c r="B582" s="442"/>
      <c r="C582" s="442"/>
      <c r="D582" s="528"/>
      <c r="E582" s="442"/>
      <c r="F582" s="442"/>
      <c r="G582" s="472"/>
      <c r="H582" s="467"/>
      <c r="I582" s="468"/>
      <c r="J582" s="468"/>
      <c r="K582" s="442"/>
      <c r="L582" s="442"/>
      <c r="M582" s="442"/>
      <c r="N582" s="442"/>
      <c r="O582" s="442"/>
      <c r="P582" s="470"/>
      <c r="Q582" s="470"/>
      <c r="R582" s="470"/>
      <c r="S582" s="442"/>
      <c r="T582" s="442"/>
      <c r="U582" s="442"/>
      <c r="V582" s="442"/>
      <c r="W582" s="442"/>
      <c r="X582" s="442"/>
      <c r="Y582" s="442"/>
      <c r="Z582" s="472"/>
      <c r="AA582" s="472"/>
      <c r="AF582" s="433"/>
      <c r="AH582" s="444"/>
      <c r="AI582" s="464"/>
      <c r="AJ582" s="464"/>
      <c r="AK582" s="444"/>
      <c r="AL582" s="464"/>
      <c r="AM582" s="474"/>
      <c r="AN582" s="474"/>
      <c r="AO582" s="444"/>
      <c r="AP582" s="444"/>
      <c r="AQ582" s="444"/>
      <c r="AR582" s="546"/>
      <c r="AS582" s="547"/>
      <c r="AT582" s="444"/>
      <c r="AU582" s="444"/>
      <c r="AV582" s="444"/>
      <c r="AW582" s="444"/>
      <c r="AX582" s="444"/>
      <c r="AY582" s="444"/>
      <c r="AZ582" s="444"/>
      <c r="BA582" s="444"/>
      <c r="BB582" s="445"/>
      <c r="BC582" s="548"/>
      <c r="BD582" s="445"/>
      <c r="BE582" s="445"/>
      <c r="BF582" s="445"/>
      <c r="BG582" s="445"/>
      <c r="BH582" s="548"/>
      <c r="BI582" s="548"/>
      <c r="BJ582" s="548"/>
      <c r="BK582" s="445"/>
      <c r="BL582" s="445"/>
      <c r="BM582" s="445"/>
      <c r="BN582" s="445"/>
      <c r="BO582" s="445"/>
      <c r="BP582" s="445"/>
      <c r="BQ582" s="445"/>
      <c r="BR582" s="445"/>
      <c r="BS582" s="445"/>
      <c r="BT582" s="445"/>
      <c r="BU582" s="445"/>
      <c r="BV582" s="445"/>
      <c r="BW582" s="445"/>
      <c r="BX582" s="445"/>
      <c r="BY582" s="445"/>
      <c r="BZ582" s="445"/>
      <c r="CA582" s="445"/>
      <c r="CB582" s="445"/>
      <c r="CC582" s="445"/>
      <c r="CD582" s="445"/>
      <c r="CE582" s="445"/>
      <c r="CF582" s="445"/>
      <c r="CG582" s="445"/>
      <c r="CH582" s="445"/>
    </row>
    <row r="583" spans="1:86" s="443" customFormat="1" ht="30" customHeight="1">
      <c r="A583" s="442"/>
      <c r="B583" s="442"/>
      <c r="C583" s="442"/>
      <c r="D583" s="528"/>
      <c r="E583" s="442"/>
      <c r="F583" s="442"/>
      <c r="G583" s="472"/>
      <c r="H583" s="467"/>
      <c r="I583" s="468"/>
      <c r="J583" s="468"/>
      <c r="K583" s="442"/>
      <c r="L583" s="442"/>
      <c r="M583" s="442"/>
      <c r="N583" s="442"/>
      <c r="O583" s="442"/>
      <c r="P583" s="470"/>
      <c r="Q583" s="470"/>
      <c r="R583" s="470"/>
      <c r="S583" s="442"/>
      <c r="T583" s="442"/>
      <c r="U583" s="442"/>
      <c r="V583" s="442"/>
      <c r="W583" s="442"/>
      <c r="X583" s="442"/>
      <c r="Y583" s="442"/>
      <c r="Z583" s="472"/>
      <c r="AA583" s="472"/>
      <c r="AF583" s="433"/>
      <c r="AH583" s="444"/>
      <c r="AI583" s="464"/>
      <c r="AJ583" s="464"/>
      <c r="AK583" s="444"/>
      <c r="AL583" s="464"/>
      <c r="AM583" s="474"/>
      <c r="AN583" s="474"/>
      <c r="AO583" s="444"/>
      <c r="AP583" s="444"/>
      <c r="AQ583" s="444"/>
      <c r="AR583" s="546"/>
      <c r="AS583" s="547"/>
      <c r="AT583" s="444"/>
      <c r="AU583" s="444"/>
      <c r="AV583" s="444"/>
      <c r="AW583" s="444"/>
      <c r="AX583" s="444"/>
      <c r="AY583" s="444"/>
      <c r="AZ583" s="444"/>
      <c r="BA583" s="444"/>
      <c r="BB583" s="445"/>
      <c r="BC583" s="548"/>
      <c r="BD583" s="445"/>
      <c r="BE583" s="445"/>
      <c r="BF583" s="445"/>
      <c r="BG583" s="445"/>
      <c r="BH583" s="548"/>
      <c r="BI583" s="548"/>
      <c r="BJ583" s="548"/>
      <c r="BK583" s="445"/>
      <c r="BL583" s="445"/>
      <c r="BM583" s="445"/>
      <c r="BN583" s="445"/>
      <c r="BO583" s="445"/>
      <c r="BP583" s="445"/>
      <c r="BQ583" s="445"/>
      <c r="BR583" s="445"/>
      <c r="BS583" s="445"/>
      <c r="BT583" s="445"/>
      <c r="BU583" s="445"/>
      <c r="BV583" s="445"/>
      <c r="BW583" s="445"/>
      <c r="BX583" s="445"/>
      <c r="BY583" s="445"/>
      <c r="BZ583" s="445"/>
      <c r="CA583" s="445"/>
      <c r="CB583" s="445"/>
      <c r="CC583" s="445"/>
      <c r="CD583" s="445"/>
      <c r="CE583" s="445"/>
      <c r="CF583" s="445"/>
      <c r="CG583" s="445"/>
      <c r="CH583" s="445"/>
    </row>
    <row r="584" spans="1:86" s="443" customFormat="1" ht="30" customHeight="1">
      <c r="A584" s="442"/>
      <c r="B584" s="442"/>
      <c r="C584" s="442"/>
      <c r="D584" s="528"/>
      <c r="E584" s="442"/>
      <c r="F584" s="442"/>
      <c r="G584" s="472"/>
      <c r="H584" s="467"/>
      <c r="I584" s="468"/>
      <c r="J584" s="468"/>
      <c r="K584" s="442"/>
      <c r="L584" s="442"/>
      <c r="M584" s="442"/>
      <c r="N584" s="442"/>
      <c r="O584" s="442"/>
      <c r="P584" s="470"/>
      <c r="Q584" s="470"/>
      <c r="R584" s="470"/>
      <c r="S584" s="442"/>
      <c r="T584" s="442"/>
      <c r="U584" s="442"/>
      <c r="V584" s="442"/>
      <c r="W584" s="442"/>
      <c r="X584" s="442"/>
      <c r="Y584" s="442"/>
      <c r="Z584" s="472"/>
      <c r="AA584" s="472"/>
      <c r="AF584" s="433"/>
      <c r="AH584" s="444"/>
      <c r="AI584" s="464"/>
      <c r="AJ584" s="464"/>
      <c r="AK584" s="444"/>
      <c r="AL584" s="464"/>
      <c r="AM584" s="474"/>
      <c r="AN584" s="474"/>
      <c r="AO584" s="444"/>
      <c r="AP584" s="444"/>
      <c r="AQ584" s="444"/>
      <c r="AR584" s="546"/>
      <c r="AS584" s="547"/>
      <c r="AT584" s="444"/>
      <c r="AU584" s="444"/>
      <c r="AV584" s="444"/>
      <c r="AW584" s="444"/>
      <c r="AX584" s="444"/>
      <c r="AY584" s="444"/>
      <c r="AZ584" s="444"/>
      <c r="BA584" s="444"/>
      <c r="BB584" s="445"/>
      <c r="BC584" s="548"/>
      <c r="BD584" s="445"/>
      <c r="BE584" s="445"/>
      <c r="BF584" s="445"/>
      <c r="BG584" s="445"/>
      <c r="BH584" s="548"/>
      <c r="BI584" s="548"/>
      <c r="BJ584" s="548"/>
      <c r="BK584" s="445"/>
      <c r="BL584" s="445"/>
      <c r="BM584" s="445"/>
      <c r="BN584" s="445"/>
      <c r="BO584" s="445"/>
      <c r="BP584" s="445"/>
      <c r="BQ584" s="445"/>
      <c r="BR584" s="445"/>
      <c r="BS584" s="445"/>
      <c r="BT584" s="445"/>
      <c r="BU584" s="445"/>
      <c r="BV584" s="445"/>
      <c r="BW584" s="445"/>
      <c r="BX584" s="445"/>
      <c r="BY584" s="445"/>
      <c r="BZ584" s="445"/>
      <c r="CA584" s="445"/>
      <c r="CB584" s="445"/>
      <c r="CC584" s="445"/>
      <c r="CD584" s="445"/>
      <c r="CE584" s="445"/>
      <c r="CF584" s="445"/>
      <c r="CG584" s="445"/>
      <c r="CH584" s="445"/>
    </row>
    <row r="585" spans="1:86" s="443" customFormat="1" ht="30" customHeight="1">
      <c r="A585" s="442"/>
      <c r="B585" s="442"/>
      <c r="C585" s="442"/>
      <c r="D585" s="528"/>
      <c r="E585" s="442"/>
      <c r="F585" s="442"/>
      <c r="G585" s="472"/>
      <c r="H585" s="467"/>
      <c r="I585" s="468"/>
      <c r="J585" s="468"/>
      <c r="K585" s="442"/>
      <c r="L585" s="442"/>
      <c r="M585" s="442"/>
      <c r="N585" s="442"/>
      <c r="O585" s="442"/>
      <c r="P585" s="470"/>
      <c r="Q585" s="470"/>
      <c r="R585" s="470"/>
      <c r="S585" s="442"/>
      <c r="T585" s="442"/>
      <c r="U585" s="442"/>
      <c r="V585" s="442"/>
      <c r="W585" s="442"/>
      <c r="X585" s="442"/>
      <c r="Y585" s="442"/>
      <c r="Z585" s="472"/>
      <c r="AA585" s="472"/>
      <c r="AF585" s="433"/>
      <c r="AH585" s="444"/>
      <c r="AI585" s="464"/>
      <c r="AJ585" s="464"/>
      <c r="AK585" s="444"/>
      <c r="AL585" s="464"/>
      <c r="AM585" s="474"/>
      <c r="AN585" s="474"/>
      <c r="AO585" s="444"/>
      <c r="AP585" s="444"/>
      <c r="AQ585" s="444"/>
      <c r="AR585" s="546"/>
      <c r="AS585" s="547"/>
      <c r="AT585" s="444"/>
      <c r="AU585" s="444"/>
      <c r="AV585" s="444"/>
      <c r="AW585" s="444"/>
      <c r="AX585" s="444"/>
      <c r="AY585" s="444"/>
      <c r="AZ585" s="444"/>
      <c r="BA585" s="444"/>
      <c r="BB585" s="445"/>
      <c r="BC585" s="548"/>
      <c r="BD585" s="445"/>
      <c r="BE585" s="445"/>
      <c r="BF585" s="445"/>
      <c r="BG585" s="445"/>
      <c r="BH585" s="548"/>
      <c r="BI585" s="548"/>
      <c r="BJ585" s="548"/>
      <c r="BK585" s="445"/>
      <c r="BL585" s="445"/>
      <c r="BM585" s="445"/>
      <c r="BN585" s="445"/>
      <c r="BO585" s="445"/>
      <c r="BP585" s="445"/>
      <c r="BQ585" s="445"/>
      <c r="BR585" s="445"/>
      <c r="BS585" s="445"/>
      <c r="BT585" s="445"/>
      <c r="BU585" s="445"/>
      <c r="BV585" s="445"/>
      <c r="BW585" s="445"/>
      <c r="BX585" s="445"/>
      <c r="BY585" s="445"/>
      <c r="BZ585" s="445"/>
      <c r="CA585" s="445"/>
      <c r="CB585" s="445"/>
      <c r="CC585" s="445"/>
      <c r="CD585" s="445"/>
      <c r="CE585" s="445"/>
      <c r="CF585" s="445"/>
      <c r="CG585" s="445"/>
      <c r="CH585" s="445"/>
    </row>
    <row r="586" spans="1:86" s="443" customFormat="1" ht="30" customHeight="1">
      <c r="A586" s="442"/>
      <c r="B586" s="442"/>
      <c r="C586" s="442"/>
      <c r="D586" s="528"/>
      <c r="E586" s="442"/>
      <c r="F586" s="442"/>
      <c r="G586" s="472"/>
      <c r="H586" s="467"/>
      <c r="I586" s="468"/>
      <c r="J586" s="468"/>
      <c r="K586" s="442"/>
      <c r="L586" s="442"/>
      <c r="M586" s="442"/>
      <c r="N586" s="442"/>
      <c r="O586" s="442"/>
      <c r="P586" s="470"/>
      <c r="Q586" s="470"/>
      <c r="R586" s="470"/>
      <c r="S586" s="442"/>
      <c r="T586" s="442"/>
      <c r="U586" s="442"/>
      <c r="V586" s="442"/>
      <c r="W586" s="442"/>
      <c r="X586" s="442"/>
      <c r="Y586" s="442"/>
      <c r="Z586" s="472"/>
      <c r="AA586" s="472"/>
      <c r="AF586" s="433"/>
      <c r="AH586" s="444"/>
      <c r="AI586" s="464"/>
      <c r="AJ586" s="464"/>
      <c r="AK586" s="444"/>
      <c r="AL586" s="464"/>
      <c r="AM586" s="474"/>
      <c r="AN586" s="474"/>
      <c r="AO586" s="444"/>
      <c r="AP586" s="444"/>
      <c r="AQ586" s="444"/>
      <c r="AR586" s="546"/>
      <c r="AS586" s="547"/>
      <c r="AT586" s="444"/>
      <c r="AU586" s="444"/>
      <c r="AV586" s="444"/>
      <c r="AW586" s="444"/>
      <c r="AX586" s="444"/>
      <c r="AY586" s="444"/>
      <c r="AZ586" s="444"/>
      <c r="BA586" s="444"/>
      <c r="BB586" s="445"/>
      <c r="BC586" s="548"/>
      <c r="BD586" s="445"/>
      <c r="BE586" s="445"/>
      <c r="BF586" s="445"/>
      <c r="BG586" s="445"/>
      <c r="BH586" s="548"/>
      <c r="BI586" s="548"/>
      <c r="BJ586" s="548"/>
      <c r="BK586" s="445"/>
      <c r="BL586" s="445"/>
      <c r="BM586" s="445"/>
      <c r="BN586" s="445"/>
      <c r="BO586" s="445"/>
      <c r="BP586" s="445"/>
      <c r="BQ586" s="445"/>
      <c r="BR586" s="445"/>
      <c r="BS586" s="445"/>
      <c r="BT586" s="445"/>
      <c r="BU586" s="445"/>
      <c r="BV586" s="445"/>
      <c r="BW586" s="445"/>
      <c r="BX586" s="445"/>
      <c r="BY586" s="445"/>
      <c r="BZ586" s="445"/>
      <c r="CA586" s="445"/>
      <c r="CB586" s="445"/>
      <c r="CC586" s="445"/>
      <c r="CD586" s="445"/>
      <c r="CE586" s="445"/>
      <c r="CF586" s="445"/>
      <c r="CG586" s="445"/>
      <c r="CH586" s="445"/>
    </row>
    <row r="587" spans="1:86" s="443" customFormat="1" ht="30" customHeight="1">
      <c r="A587" s="442"/>
      <c r="B587" s="442"/>
      <c r="C587" s="442"/>
      <c r="D587" s="528"/>
      <c r="E587" s="442"/>
      <c r="F587" s="442"/>
      <c r="G587" s="472"/>
      <c r="H587" s="467"/>
      <c r="I587" s="468"/>
      <c r="J587" s="468"/>
      <c r="K587" s="442"/>
      <c r="L587" s="442"/>
      <c r="M587" s="442"/>
      <c r="N587" s="442"/>
      <c r="O587" s="442"/>
      <c r="P587" s="470"/>
      <c r="Q587" s="470"/>
      <c r="R587" s="470"/>
      <c r="S587" s="442"/>
      <c r="T587" s="442"/>
      <c r="U587" s="442"/>
      <c r="V587" s="442"/>
      <c r="W587" s="442"/>
      <c r="X587" s="442"/>
      <c r="Y587" s="442"/>
      <c r="Z587" s="472"/>
      <c r="AA587" s="472"/>
      <c r="AB587" s="468"/>
      <c r="AC587" s="442"/>
      <c r="AD587" s="442"/>
      <c r="AE587" s="433"/>
      <c r="AF587" s="433"/>
      <c r="AH587" s="444"/>
      <c r="AI587" s="464"/>
      <c r="AJ587" s="464"/>
      <c r="AK587" s="444"/>
      <c r="AL587" s="464"/>
      <c r="AM587" s="474"/>
      <c r="AN587" s="474"/>
      <c r="AO587" s="444"/>
      <c r="AP587" s="444"/>
      <c r="AQ587" s="444"/>
      <c r="AR587" s="546"/>
      <c r="AS587" s="547"/>
      <c r="AT587" s="444"/>
      <c r="AU587" s="444"/>
      <c r="AV587" s="444"/>
      <c r="AW587" s="444"/>
      <c r="AX587" s="444"/>
      <c r="AY587" s="444"/>
      <c r="AZ587" s="444"/>
      <c r="BA587" s="444"/>
      <c r="BB587" s="445"/>
      <c r="BC587" s="548"/>
      <c r="BD587" s="445"/>
      <c r="BE587" s="445"/>
      <c r="BF587" s="445"/>
      <c r="BG587" s="445"/>
      <c r="BH587" s="548"/>
      <c r="BI587" s="548"/>
      <c r="BJ587" s="548"/>
      <c r="BK587" s="445"/>
      <c r="BL587" s="445"/>
      <c r="BM587" s="445"/>
      <c r="BN587" s="445"/>
      <c r="BO587" s="445"/>
      <c r="BP587" s="445"/>
      <c r="BQ587" s="445"/>
      <c r="BR587" s="445"/>
      <c r="BS587" s="445"/>
      <c r="BT587" s="445"/>
      <c r="BU587" s="445"/>
      <c r="BV587" s="445"/>
      <c r="BW587" s="445"/>
      <c r="BX587" s="445"/>
      <c r="BY587" s="445"/>
      <c r="BZ587" s="445"/>
      <c r="CA587" s="445"/>
      <c r="CB587" s="445"/>
      <c r="CC587" s="445"/>
      <c r="CD587" s="445"/>
      <c r="CE587" s="445"/>
      <c r="CF587" s="445"/>
      <c r="CG587" s="445"/>
      <c r="CH587" s="445"/>
    </row>
    <row r="588" spans="1:86" s="443" customFormat="1" ht="30" customHeight="1">
      <c r="A588" s="442"/>
      <c r="B588" s="442"/>
      <c r="C588" s="442"/>
      <c r="D588" s="528"/>
      <c r="E588" s="442"/>
      <c r="F588" s="442"/>
      <c r="G588" s="472"/>
      <c r="H588" s="467"/>
      <c r="I588" s="468"/>
      <c r="J588" s="468"/>
      <c r="K588" s="442"/>
      <c r="L588" s="442"/>
      <c r="M588" s="442"/>
      <c r="N588" s="442"/>
      <c r="O588" s="442"/>
      <c r="P588" s="470"/>
      <c r="Q588" s="470"/>
      <c r="R588" s="470"/>
      <c r="S588" s="442"/>
      <c r="T588" s="442"/>
      <c r="U588" s="442"/>
      <c r="V588" s="442"/>
      <c r="W588" s="442"/>
      <c r="X588" s="442"/>
      <c r="Y588" s="442"/>
      <c r="Z588" s="472"/>
      <c r="AA588" s="472"/>
      <c r="AB588" s="468"/>
      <c r="AC588" s="442"/>
      <c r="AD588" s="442"/>
      <c r="AE588" s="433"/>
      <c r="AF588" s="433"/>
      <c r="AH588" s="444"/>
      <c r="AI588" s="464"/>
      <c r="AJ588" s="464"/>
      <c r="AK588" s="444"/>
      <c r="AL588" s="464"/>
      <c r="AM588" s="474"/>
      <c r="AN588" s="474"/>
      <c r="AO588" s="444"/>
      <c r="AP588" s="444"/>
      <c r="AQ588" s="444"/>
      <c r="AR588" s="546"/>
      <c r="AS588" s="547"/>
      <c r="AT588" s="444"/>
      <c r="AU588" s="444"/>
      <c r="AV588" s="444"/>
      <c r="AW588" s="444"/>
      <c r="AX588" s="444"/>
      <c r="AY588" s="444"/>
      <c r="AZ588" s="444"/>
      <c r="BA588" s="444"/>
      <c r="BB588" s="445"/>
      <c r="BC588" s="548"/>
      <c r="BD588" s="445"/>
      <c r="BE588" s="445"/>
      <c r="BF588" s="445"/>
      <c r="BG588" s="445"/>
      <c r="BH588" s="548"/>
      <c r="BI588" s="548"/>
      <c r="BJ588" s="548"/>
      <c r="BK588" s="445"/>
      <c r="BL588" s="445"/>
      <c r="BM588" s="445"/>
      <c r="BN588" s="445"/>
      <c r="BO588" s="445"/>
      <c r="BP588" s="445"/>
      <c r="BQ588" s="445"/>
      <c r="BR588" s="445"/>
      <c r="BS588" s="445"/>
      <c r="BT588" s="445"/>
      <c r="BU588" s="445"/>
      <c r="BV588" s="445"/>
      <c r="BW588" s="445"/>
      <c r="BX588" s="445"/>
      <c r="BY588" s="445"/>
      <c r="BZ588" s="445"/>
      <c r="CA588" s="445"/>
      <c r="CB588" s="445"/>
      <c r="CC588" s="445"/>
      <c r="CD588" s="445"/>
      <c r="CE588" s="445"/>
      <c r="CF588" s="445"/>
      <c r="CG588" s="445"/>
      <c r="CH588" s="445"/>
    </row>
    <row r="589" spans="1:86" s="443" customFormat="1" ht="30" customHeight="1">
      <c r="A589" s="442"/>
      <c r="B589" s="442"/>
      <c r="C589" s="442"/>
      <c r="D589" s="528"/>
      <c r="E589" s="442"/>
      <c r="F589" s="442"/>
      <c r="G589" s="472"/>
      <c r="H589" s="467"/>
      <c r="I589" s="468"/>
      <c r="J589" s="468"/>
      <c r="K589" s="442"/>
      <c r="L589" s="442"/>
      <c r="M589" s="442"/>
      <c r="N589" s="442"/>
      <c r="O589" s="442"/>
      <c r="P589" s="470"/>
      <c r="Q589" s="470"/>
      <c r="R589" s="470"/>
      <c r="S589" s="442"/>
      <c r="T589" s="442"/>
      <c r="U589" s="442"/>
      <c r="V589" s="442"/>
      <c r="W589" s="442"/>
      <c r="X589" s="442"/>
      <c r="Y589" s="442"/>
      <c r="Z589" s="472"/>
      <c r="AA589" s="472"/>
      <c r="AB589" s="468"/>
      <c r="AC589" s="442"/>
      <c r="AD589" s="442"/>
      <c r="AE589" s="433"/>
      <c r="AF589" s="433"/>
      <c r="AH589" s="444"/>
      <c r="AI589" s="464"/>
      <c r="AJ589" s="464"/>
      <c r="AK589" s="444"/>
      <c r="AL589" s="464"/>
      <c r="AM589" s="474"/>
      <c r="AN589" s="474"/>
      <c r="AO589" s="444"/>
      <c r="AP589" s="444"/>
      <c r="AQ589" s="444"/>
      <c r="AR589" s="546"/>
      <c r="AS589" s="547"/>
      <c r="AT589" s="444"/>
      <c r="AU589" s="444"/>
      <c r="AV589" s="444"/>
      <c r="AW589" s="444"/>
      <c r="AX589" s="444"/>
      <c r="AY589" s="444"/>
      <c r="AZ589" s="444"/>
      <c r="BA589" s="444"/>
      <c r="BB589" s="445"/>
      <c r="BC589" s="548"/>
      <c r="BD589" s="445"/>
      <c r="BE589" s="445"/>
      <c r="BF589" s="445"/>
      <c r="BG589" s="445"/>
      <c r="BH589" s="548"/>
      <c r="BI589" s="548"/>
      <c r="BJ589" s="548"/>
      <c r="BK589" s="445"/>
      <c r="BL589" s="445"/>
      <c r="BM589" s="445"/>
      <c r="BN589" s="445"/>
      <c r="BO589" s="445"/>
      <c r="BP589" s="445"/>
      <c r="BQ589" s="445"/>
      <c r="BR589" s="445"/>
      <c r="BS589" s="445"/>
      <c r="BT589" s="445"/>
      <c r="BU589" s="445"/>
      <c r="BV589" s="445"/>
      <c r="BW589" s="445"/>
      <c r="BX589" s="445"/>
      <c r="BY589" s="445"/>
      <c r="BZ589" s="445"/>
      <c r="CA589" s="445"/>
      <c r="CB589" s="445"/>
      <c r="CC589" s="445"/>
      <c r="CD589" s="445"/>
      <c r="CE589" s="445"/>
      <c r="CF589" s="445"/>
      <c r="CG589" s="445"/>
      <c r="CH589" s="445"/>
    </row>
    <row r="590" spans="1:86" s="443" customFormat="1" ht="30" customHeight="1">
      <c r="A590" s="442"/>
      <c r="B590" s="442"/>
      <c r="C590" s="442"/>
      <c r="D590" s="528"/>
      <c r="E590" s="442"/>
      <c r="F590" s="442"/>
      <c r="G590" s="472"/>
      <c r="H590" s="467"/>
      <c r="I590" s="468"/>
      <c r="J590" s="468"/>
      <c r="K590" s="442"/>
      <c r="L590" s="442"/>
      <c r="M590" s="442"/>
      <c r="N590" s="442"/>
      <c r="O590" s="442"/>
      <c r="P590" s="470"/>
      <c r="Q590" s="470"/>
      <c r="R590" s="470"/>
      <c r="S590" s="442"/>
      <c r="T590" s="442"/>
      <c r="U590" s="442"/>
      <c r="V590" s="442"/>
      <c r="W590" s="442"/>
      <c r="X590" s="442"/>
      <c r="Y590" s="442"/>
      <c r="Z590" s="472"/>
      <c r="AA590" s="472"/>
      <c r="AB590" s="468"/>
      <c r="AC590" s="442"/>
      <c r="AD590" s="442"/>
      <c r="AE590" s="433"/>
      <c r="AF590" s="433"/>
      <c r="AH590" s="444"/>
      <c r="AI590" s="464"/>
      <c r="AJ590" s="464"/>
      <c r="AK590" s="444"/>
      <c r="AL590" s="464"/>
      <c r="AM590" s="474"/>
      <c r="AN590" s="474"/>
      <c r="AO590" s="444"/>
      <c r="AP590" s="444"/>
      <c r="AQ590" s="444"/>
      <c r="AR590" s="546"/>
      <c r="AS590" s="547"/>
      <c r="AT590" s="444"/>
      <c r="AU590" s="444"/>
      <c r="AV590" s="444"/>
      <c r="AW590" s="444"/>
      <c r="AX590" s="444"/>
      <c r="AY590" s="444"/>
      <c r="AZ590" s="444"/>
      <c r="BA590" s="444"/>
      <c r="BB590" s="445"/>
      <c r="BC590" s="548"/>
      <c r="BD590" s="445"/>
      <c r="BE590" s="445"/>
      <c r="BF590" s="445"/>
      <c r="BG590" s="445"/>
      <c r="BH590" s="548"/>
      <c r="BI590" s="548"/>
      <c r="BJ590" s="548"/>
      <c r="BK590" s="445"/>
      <c r="BL590" s="445"/>
      <c r="BM590" s="445"/>
      <c r="BN590" s="445"/>
      <c r="BO590" s="445"/>
      <c r="BP590" s="445"/>
      <c r="BQ590" s="445"/>
      <c r="BR590" s="445"/>
      <c r="BS590" s="445"/>
      <c r="BT590" s="445"/>
      <c r="BU590" s="445"/>
      <c r="BV590" s="445"/>
      <c r="BW590" s="445"/>
      <c r="BX590" s="445"/>
      <c r="BY590" s="445"/>
      <c r="BZ590" s="445"/>
      <c r="CA590" s="445"/>
      <c r="CB590" s="445"/>
      <c r="CC590" s="445"/>
      <c r="CD590" s="445"/>
      <c r="CE590" s="445"/>
      <c r="CF590" s="445"/>
      <c r="CG590" s="445"/>
      <c r="CH590" s="445"/>
    </row>
    <row r="591" spans="1:86" s="443" customFormat="1" ht="30" customHeight="1">
      <c r="A591" s="442"/>
      <c r="B591" s="442"/>
      <c r="C591" s="442"/>
      <c r="D591" s="528"/>
      <c r="E591" s="442"/>
      <c r="F591" s="442"/>
      <c r="G591" s="472"/>
      <c r="H591" s="467"/>
      <c r="I591" s="468"/>
      <c r="J591" s="468"/>
      <c r="K591" s="442"/>
      <c r="L591" s="442"/>
      <c r="M591" s="442"/>
      <c r="N591" s="442"/>
      <c r="O591" s="442"/>
      <c r="P591" s="470"/>
      <c r="Q591" s="470"/>
      <c r="R591" s="470"/>
      <c r="S591" s="442"/>
      <c r="T591" s="442"/>
      <c r="U591" s="442"/>
      <c r="V591" s="442"/>
      <c r="W591" s="442"/>
      <c r="X591" s="442"/>
      <c r="Y591" s="442"/>
      <c r="Z591" s="472"/>
      <c r="AA591" s="472"/>
      <c r="AB591" s="468"/>
      <c r="AC591" s="442"/>
      <c r="AD591" s="442"/>
      <c r="AE591" s="433"/>
      <c r="AF591" s="433"/>
      <c r="AH591" s="444"/>
      <c r="AI591" s="464"/>
      <c r="AJ591" s="464"/>
      <c r="AK591" s="444"/>
      <c r="AL591" s="464"/>
      <c r="AM591" s="474"/>
      <c r="AN591" s="474"/>
      <c r="AO591" s="444"/>
      <c r="AP591" s="444"/>
      <c r="AQ591" s="444"/>
      <c r="AR591" s="546"/>
      <c r="AS591" s="547"/>
      <c r="AT591" s="444"/>
      <c r="AU591" s="444"/>
      <c r="AV591" s="444"/>
      <c r="AW591" s="444"/>
      <c r="AX591" s="444"/>
      <c r="AY591" s="444"/>
      <c r="AZ591" s="444"/>
      <c r="BA591" s="444"/>
      <c r="BB591" s="445"/>
      <c r="BC591" s="548"/>
      <c r="BD591" s="445"/>
      <c r="BE591" s="445"/>
      <c r="BF591" s="445"/>
      <c r="BG591" s="445"/>
      <c r="BH591" s="548"/>
      <c r="BI591" s="548"/>
      <c r="BJ591" s="548"/>
      <c r="BK591" s="445"/>
      <c r="BL591" s="445"/>
      <c r="BM591" s="445"/>
      <c r="BN591" s="445"/>
      <c r="BO591" s="445"/>
      <c r="BP591" s="445"/>
      <c r="BQ591" s="445"/>
      <c r="BR591" s="445"/>
      <c r="BS591" s="445"/>
      <c r="BT591" s="445"/>
      <c r="BU591" s="445"/>
      <c r="BV591" s="445"/>
      <c r="BW591" s="445"/>
      <c r="BX591" s="445"/>
      <c r="BY591" s="445"/>
      <c r="BZ591" s="445"/>
      <c r="CA591" s="445"/>
      <c r="CB591" s="445"/>
      <c r="CC591" s="445"/>
      <c r="CD591" s="445"/>
      <c r="CE591" s="445"/>
      <c r="CF591" s="445"/>
      <c r="CG591" s="445"/>
      <c r="CH591" s="445"/>
    </row>
    <row r="592" spans="1:86" s="443" customFormat="1" ht="30" customHeight="1">
      <c r="A592" s="442"/>
      <c r="B592" s="442"/>
      <c r="C592" s="442"/>
      <c r="D592" s="528"/>
      <c r="E592" s="442"/>
      <c r="F592" s="442"/>
      <c r="G592" s="472"/>
      <c r="H592" s="467"/>
      <c r="I592" s="468"/>
      <c r="J592" s="468"/>
      <c r="K592" s="442"/>
      <c r="L592" s="442"/>
      <c r="M592" s="442"/>
      <c r="N592" s="442"/>
      <c r="O592" s="442"/>
      <c r="P592" s="470"/>
      <c r="Q592" s="470"/>
      <c r="R592" s="470"/>
      <c r="S592" s="442"/>
      <c r="T592" s="442"/>
      <c r="U592" s="442"/>
      <c r="V592" s="442"/>
      <c r="W592" s="442"/>
      <c r="X592" s="442"/>
      <c r="Y592" s="442"/>
      <c r="Z592" s="472"/>
      <c r="AA592" s="472"/>
      <c r="AB592" s="468"/>
      <c r="AC592" s="442"/>
      <c r="AD592" s="442"/>
      <c r="AE592" s="433"/>
      <c r="AF592" s="433"/>
      <c r="AH592" s="444"/>
      <c r="AI592" s="464"/>
      <c r="AJ592" s="464"/>
      <c r="AK592" s="444"/>
      <c r="AL592" s="464"/>
      <c r="AM592" s="474"/>
      <c r="AN592" s="474"/>
      <c r="AO592" s="444"/>
      <c r="AP592" s="444"/>
      <c r="AQ592" s="444"/>
      <c r="AR592" s="546"/>
      <c r="AS592" s="547"/>
      <c r="AT592" s="444"/>
      <c r="AU592" s="444"/>
      <c r="AV592" s="444"/>
      <c r="AW592" s="444"/>
      <c r="AX592" s="444"/>
      <c r="AY592" s="444"/>
      <c r="AZ592" s="444"/>
      <c r="BA592" s="444"/>
      <c r="BB592" s="445"/>
      <c r="BC592" s="548"/>
      <c r="BD592" s="445"/>
      <c r="BE592" s="445"/>
      <c r="BF592" s="445"/>
      <c r="BG592" s="445"/>
      <c r="BH592" s="548"/>
      <c r="BI592" s="548"/>
      <c r="BJ592" s="548"/>
      <c r="BK592" s="445"/>
      <c r="BL592" s="445"/>
      <c r="BM592" s="445"/>
      <c r="BN592" s="445"/>
      <c r="BO592" s="445"/>
      <c r="BP592" s="445"/>
      <c r="BQ592" s="445"/>
      <c r="BR592" s="445"/>
      <c r="BS592" s="445"/>
      <c r="BT592" s="445"/>
      <c r="BU592" s="445"/>
      <c r="BV592" s="445"/>
      <c r="BW592" s="445"/>
      <c r="BX592" s="445"/>
      <c r="BY592" s="445"/>
      <c r="BZ592" s="445"/>
      <c r="CA592" s="445"/>
      <c r="CB592" s="445"/>
      <c r="CC592" s="445"/>
      <c r="CD592" s="445"/>
      <c r="CE592" s="445"/>
      <c r="CF592" s="445"/>
      <c r="CG592" s="445"/>
      <c r="CH592" s="445"/>
    </row>
    <row r="593" spans="1:86" s="443" customFormat="1" ht="30" customHeight="1">
      <c r="A593" s="442"/>
      <c r="B593" s="442"/>
      <c r="C593" s="442"/>
      <c r="D593" s="528"/>
      <c r="E593" s="442"/>
      <c r="F593" s="442"/>
      <c r="G593" s="472"/>
      <c r="H593" s="467"/>
      <c r="I593" s="468"/>
      <c r="J593" s="468"/>
      <c r="K593" s="442"/>
      <c r="L593" s="442"/>
      <c r="M593" s="442"/>
      <c r="N593" s="442"/>
      <c r="O593" s="442"/>
      <c r="P593" s="470"/>
      <c r="Q593" s="470"/>
      <c r="R593" s="470"/>
      <c r="S593" s="442"/>
      <c r="T593" s="442"/>
      <c r="U593" s="442"/>
      <c r="V593" s="442"/>
      <c r="W593" s="442"/>
      <c r="X593" s="442"/>
      <c r="Y593" s="442"/>
      <c r="Z593" s="472"/>
      <c r="AA593" s="472"/>
      <c r="AB593" s="468"/>
      <c r="AC593" s="442"/>
      <c r="AD593" s="442"/>
      <c r="AE593" s="433"/>
      <c r="AF593" s="433"/>
      <c r="AH593" s="444"/>
      <c r="AI593" s="464"/>
      <c r="AJ593" s="464"/>
      <c r="AK593" s="444"/>
      <c r="AL593" s="464"/>
      <c r="AM593" s="474"/>
      <c r="AN593" s="474"/>
      <c r="AO593" s="444"/>
      <c r="AP593" s="444"/>
      <c r="AQ593" s="444"/>
      <c r="AR593" s="546"/>
      <c r="AS593" s="547"/>
      <c r="AT593" s="444"/>
      <c r="AU593" s="444"/>
      <c r="AV593" s="444"/>
      <c r="AW593" s="444"/>
      <c r="AX593" s="444"/>
      <c r="AY593" s="444"/>
      <c r="AZ593" s="444"/>
      <c r="BA593" s="444"/>
      <c r="BB593" s="445"/>
      <c r="BC593" s="548"/>
      <c r="BD593" s="445"/>
      <c r="BE593" s="445"/>
      <c r="BF593" s="445"/>
      <c r="BG593" s="445"/>
      <c r="BH593" s="548"/>
      <c r="BI593" s="548"/>
      <c r="BJ593" s="548"/>
      <c r="BK593" s="445"/>
      <c r="BL593" s="445"/>
      <c r="BM593" s="445"/>
      <c r="BN593" s="445"/>
      <c r="BO593" s="445"/>
      <c r="BP593" s="445"/>
      <c r="BQ593" s="445"/>
      <c r="BR593" s="445"/>
      <c r="BS593" s="445"/>
      <c r="BT593" s="445"/>
      <c r="BU593" s="445"/>
      <c r="BV593" s="445"/>
      <c r="BW593" s="445"/>
      <c r="BX593" s="445"/>
      <c r="BY593" s="445"/>
      <c r="BZ593" s="445"/>
      <c r="CA593" s="445"/>
      <c r="CB593" s="445"/>
      <c r="CC593" s="445"/>
      <c r="CD593" s="445"/>
      <c r="CE593" s="445"/>
      <c r="CF593" s="445"/>
      <c r="CG593" s="445"/>
      <c r="CH593" s="445"/>
    </row>
    <row r="594" spans="1:86" s="443" customFormat="1" ht="30" customHeight="1">
      <c r="A594" s="442"/>
      <c r="B594" s="442"/>
      <c r="C594" s="442"/>
      <c r="D594" s="528"/>
      <c r="E594" s="442"/>
      <c r="F594" s="442"/>
      <c r="G594" s="472"/>
      <c r="H594" s="467"/>
      <c r="I594" s="468"/>
      <c r="J594" s="468"/>
      <c r="K594" s="442"/>
      <c r="L594" s="442"/>
      <c r="M594" s="442"/>
      <c r="N594" s="442"/>
      <c r="O594" s="442"/>
      <c r="P594" s="470"/>
      <c r="Q594" s="470"/>
      <c r="R594" s="470"/>
      <c r="S594" s="442"/>
      <c r="T594" s="442"/>
      <c r="U594" s="442"/>
      <c r="V594" s="442"/>
      <c r="W594" s="442"/>
      <c r="X594" s="442"/>
      <c r="Y594" s="442"/>
      <c r="Z594" s="472"/>
      <c r="AA594" s="472"/>
      <c r="AB594" s="468"/>
      <c r="AC594" s="442"/>
      <c r="AD594" s="442"/>
      <c r="AE594" s="433"/>
      <c r="AF594" s="433"/>
      <c r="AH594" s="444"/>
      <c r="AI594" s="464"/>
      <c r="AJ594" s="464"/>
      <c r="AK594" s="444"/>
      <c r="AL594" s="464"/>
      <c r="AM594" s="474"/>
      <c r="AN594" s="474"/>
      <c r="AO594" s="444"/>
      <c r="AP594" s="444"/>
      <c r="AQ594" s="444"/>
      <c r="AR594" s="546"/>
      <c r="AS594" s="547"/>
      <c r="AT594" s="444"/>
      <c r="AU594" s="444"/>
      <c r="AV594" s="444"/>
      <c r="AW594" s="444"/>
      <c r="AX594" s="444"/>
      <c r="AY594" s="444"/>
      <c r="AZ594" s="444"/>
      <c r="BA594" s="444"/>
      <c r="BB594" s="445"/>
      <c r="BC594" s="548"/>
      <c r="BD594" s="445"/>
      <c r="BE594" s="445"/>
      <c r="BF594" s="445"/>
      <c r="BG594" s="445"/>
      <c r="BH594" s="548"/>
      <c r="BI594" s="548"/>
      <c r="BJ594" s="548"/>
      <c r="BK594" s="445"/>
      <c r="BL594" s="445"/>
      <c r="BM594" s="445"/>
      <c r="BN594" s="445"/>
      <c r="BO594" s="445"/>
      <c r="BP594" s="445"/>
      <c r="BQ594" s="445"/>
      <c r="BR594" s="445"/>
      <c r="BS594" s="445"/>
      <c r="BT594" s="445"/>
      <c r="BU594" s="445"/>
      <c r="BV594" s="445"/>
      <c r="BW594" s="445"/>
      <c r="BX594" s="445"/>
      <c r="BY594" s="445"/>
      <c r="BZ594" s="445"/>
      <c r="CA594" s="445"/>
      <c r="CB594" s="445"/>
      <c r="CC594" s="445"/>
      <c r="CD594" s="445"/>
      <c r="CE594" s="445"/>
      <c r="CF594" s="445"/>
      <c r="CG594" s="445"/>
      <c r="CH594" s="445"/>
    </row>
    <row r="595" spans="1:86" s="443" customFormat="1" ht="30" customHeight="1">
      <c r="A595" s="442"/>
      <c r="B595" s="442"/>
      <c r="C595" s="442"/>
      <c r="D595" s="528"/>
      <c r="E595" s="442"/>
      <c r="F595" s="442"/>
      <c r="G595" s="472"/>
      <c r="H595" s="467"/>
      <c r="I595" s="468"/>
      <c r="J595" s="468"/>
      <c r="K595" s="442"/>
      <c r="L595" s="442"/>
      <c r="M595" s="442"/>
      <c r="N595" s="442"/>
      <c r="O595" s="442"/>
      <c r="P595" s="470"/>
      <c r="Q595" s="470"/>
      <c r="R595" s="470"/>
      <c r="S595" s="442"/>
      <c r="T595" s="442"/>
      <c r="U595" s="442"/>
      <c r="V595" s="442"/>
      <c r="W595" s="442"/>
      <c r="X595" s="442"/>
      <c r="Y595" s="442"/>
      <c r="Z595" s="472"/>
      <c r="AA595" s="472"/>
      <c r="AB595" s="468"/>
      <c r="AC595" s="442"/>
      <c r="AD595" s="442"/>
      <c r="AE595" s="433"/>
      <c r="AF595" s="433"/>
      <c r="AH595" s="444"/>
      <c r="AI595" s="464"/>
      <c r="AJ595" s="464"/>
      <c r="AK595" s="444"/>
      <c r="AL595" s="464"/>
      <c r="AM595" s="474"/>
      <c r="AN595" s="474"/>
      <c r="AO595" s="444"/>
      <c r="AP595" s="444"/>
      <c r="AQ595" s="444"/>
      <c r="AR595" s="546"/>
      <c r="AS595" s="547"/>
      <c r="AT595" s="444"/>
      <c r="AU595" s="444"/>
      <c r="AV595" s="444"/>
      <c r="AW595" s="444"/>
      <c r="AX595" s="444"/>
      <c r="AY595" s="444"/>
      <c r="AZ595" s="444"/>
      <c r="BA595" s="444"/>
      <c r="BB595" s="445"/>
      <c r="BC595" s="548"/>
      <c r="BD595" s="445"/>
      <c r="BE595" s="445"/>
      <c r="BF595" s="445"/>
      <c r="BG595" s="445"/>
      <c r="BH595" s="548"/>
      <c r="BI595" s="548"/>
      <c r="BJ595" s="548"/>
      <c r="BK595" s="445"/>
      <c r="BL595" s="445"/>
      <c r="BM595" s="445"/>
      <c r="BN595" s="445"/>
      <c r="BO595" s="445"/>
      <c r="BP595" s="445"/>
      <c r="BQ595" s="445"/>
      <c r="BR595" s="445"/>
      <c r="BS595" s="445"/>
      <c r="BT595" s="445"/>
      <c r="BU595" s="445"/>
      <c r="BV595" s="445"/>
      <c r="BW595" s="445"/>
      <c r="BX595" s="445"/>
      <c r="BY595" s="445"/>
      <c r="BZ595" s="445"/>
      <c r="CA595" s="445"/>
      <c r="CB595" s="445"/>
      <c r="CC595" s="445"/>
      <c r="CD595" s="445"/>
      <c r="CE595" s="445"/>
      <c r="CF595" s="445"/>
      <c r="CG595" s="445"/>
      <c r="CH595" s="445"/>
    </row>
    <row r="596" spans="1:86" s="443" customFormat="1" ht="30" customHeight="1">
      <c r="A596" s="442"/>
      <c r="B596" s="442"/>
      <c r="C596" s="442"/>
      <c r="D596" s="528"/>
      <c r="E596" s="442"/>
      <c r="F596" s="442"/>
      <c r="G596" s="472"/>
      <c r="H596" s="467"/>
      <c r="I596" s="468"/>
      <c r="J596" s="468"/>
      <c r="K596" s="442"/>
      <c r="L596" s="442"/>
      <c r="M596" s="442"/>
      <c r="N596" s="442"/>
      <c r="O596" s="442"/>
      <c r="P596" s="470"/>
      <c r="Q596" s="470"/>
      <c r="R596" s="470"/>
      <c r="S596" s="442"/>
      <c r="T596" s="442"/>
      <c r="U596" s="442"/>
      <c r="V596" s="442"/>
      <c r="W596" s="442"/>
      <c r="X596" s="442"/>
      <c r="Y596" s="442"/>
      <c r="Z596" s="472"/>
      <c r="AA596" s="472"/>
      <c r="AB596" s="468"/>
      <c r="AC596" s="442"/>
      <c r="AD596" s="442"/>
      <c r="AE596" s="433"/>
      <c r="AF596" s="433"/>
      <c r="AH596" s="444"/>
      <c r="AI596" s="464"/>
      <c r="AJ596" s="464"/>
      <c r="AK596" s="444"/>
      <c r="AL596" s="464"/>
      <c r="AM596" s="474"/>
      <c r="AN596" s="474"/>
      <c r="AO596" s="444"/>
      <c r="AP596" s="444"/>
      <c r="AQ596" s="444"/>
      <c r="AR596" s="546"/>
      <c r="AS596" s="547"/>
      <c r="AT596" s="444"/>
      <c r="AU596" s="444"/>
      <c r="AV596" s="444"/>
      <c r="AW596" s="444"/>
      <c r="AX596" s="444"/>
      <c r="AY596" s="444"/>
      <c r="AZ596" s="444"/>
      <c r="BA596" s="444"/>
      <c r="BB596" s="445"/>
      <c r="BC596" s="548"/>
      <c r="BD596" s="445"/>
      <c r="BE596" s="445"/>
      <c r="BF596" s="445"/>
      <c r="BG596" s="445"/>
      <c r="BH596" s="548"/>
      <c r="BI596" s="548"/>
      <c r="BJ596" s="548"/>
      <c r="BK596" s="445"/>
      <c r="BL596" s="445"/>
      <c r="BM596" s="445"/>
      <c r="BN596" s="445"/>
      <c r="BO596" s="445"/>
      <c r="BP596" s="445"/>
      <c r="BQ596" s="445"/>
      <c r="BR596" s="445"/>
      <c r="BS596" s="445"/>
      <c r="BT596" s="445"/>
      <c r="BU596" s="445"/>
      <c r="BV596" s="445"/>
      <c r="BW596" s="445"/>
      <c r="BX596" s="445"/>
      <c r="BY596" s="445"/>
      <c r="BZ596" s="445"/>
      <c r="CA596" s="445"/>
      <c r="CB596" s="445"/>
      <c r="CC596" s="445"/>
      <c r="CD596" s="445"/>
      <c r="CE596" s="445"/>
      <c r="CF596" s="445"/>
      <c r="CG596" s="445"/>
      <c r="CH596" s="445"/>
    </row>
    <row r="597" spans="1:86" s="443" customFormat="1" ht="30" customHeight="1">
      <c r="A597" s="442"/>
      <c r="B597" s="442"/>
      <c r="C597" s="442"/>
      <c r="D597" s="528"/>
      <c r="E597" s="442"/>
      <c r="F597" s="442"/>
      <c r="G597" s="472"/>
      <c r="H597" s="467"/>
      <c r="I597" s="468"/>
      <c r="J597" s="468"/>
      <c r="K597" s="442"/>
      <c r="L597" s="442"/>
      <c r="M597" s="442"/>
      <c r="N597" s="442"/>
      <c r="O597" s="442"/>
      <c r="P597" s="470"/>
      <c r="Q597" s="470"/>
      <c r="R597" s="470"/>
      <c r="S597" s="442"/>
      <c r="T597" s="442"/>
      <c r="U597" s="442"/>
      <c r="V597" s="442"/>
      <c r="W597" s="442"/>
      <c r="X597" s="442"/>
      <c r="Y597" s="442"/>
      <c r="Z597" s="472"/>
      <c r="AA597" s="472"/>
      <c r="AB597" s="468"/>
      <c r="AC597" s="442"/>
      <c r="AD597" s="442"/>
      <c r="AE597" s="433"/>
      <c r="AF597" s="433"/>
      <c r="AH597" s="444"/>
      <c r="AI597" s="464"/>
      <c r="AJ597" s="464"/>
      <c r="AK597" s="444"/>
      <c r="AL597" s="464"/>
      <c r="AM597" s="474"/>
      <c r="AN597" s="474"/>
      <c r="AO597" s="444"/>
      <c r="AP597" s="444"/>
      <c r="AQ597" s="444"/>
      <c r="AR597" s="546"/>
      <c r="AS597" s="547"/>
      <c r="AT597" s="444"/>
      <c r="AU597" s="444"/>
      <c r="AV597" s="444"/>
      <c r="AW597" s="444"/>
      <c r="AX597" s="444"/>
      <c r="AY597" s="444"/>
      <c r="AZ597" s="444"/>
      <c r="BA597" s="444"/>
      <c r="BB597" s="445"/>
      <c r="BC597" s="548"/>
      <c r="BD597" s="445"/>
      <c r="BE597" s="445"/>
      <c r="BF597" s="445"/>
      <c r="BG597" s="445"/>
      <c r="BH597" s="548"/>
      <c r="BI597" s="548"/>
      <c r="BJ597" s="548"/>
      <c r="BK597" s="445"/>
      <c r="BL597" s="445"/>
      <c r="BM597" s="445"/>
      <c r="BN597" s="445"/>
      <c r="BO597" s="445"/>
      <c r="BP597" s="445"/>
      <c r="BQ597" s="445"/>
      <c r="BR597" s="445"/>
      <c r="BS597" s="445"/>
      <c r="BT597" s="445"/>
      <c r="BU597" s="445"/>
      <c r="BV597" s="445"/>
      <c r="BW597" s="445"/>
      <c r="BX597" s="445"/>
      <c r="BY597" s="445"/>
      <c r="BZ597" s="445"/>
      <c r="CA597" s="445"/>
      <c r="CB597" s="445"/>
      <c r="CC597" s="445"/>
      <c r="CD597" s="445"/>
      <c r="CE597" s="445"/>
      <c r="CF597" s="445"/>
      <c r="CG597" s="445"/>
      <c r="CH597" s="445"/>
    </row>
    <row r="598" spans="1:86" s="443" customFormat="1" ht="30" customHeight="1">
      <c r="A598" s="442"/>
      <c r="B598" s="442"/>
      <c r="C598" s="442"/>
      <c r="D598" s="528"/>
      <c r="E598" s="442"/>
      <c r="F598" s="442"/>
      <c r="G598" s="472"/>
      <c r="H598" s="467"/>
      <c r="I598" s="468"/>
      <c r="J598" s="468"/>
      <c r="K598" s="442"/>
      <c r="L598" s="442"/>
      <c r="M598" s="442"/>
      <c r="N598" s="442"/>
      <c r="O598" s="442"/>
      <c r="P598" s="470"/>
      <c r="Q598" s="470"/>
      <c r="R598" s="470"/>
      <c r="S598" s="442"/>
      <c r="T598" s="442"/>
      <c r="U598" s="442"/>
      <c r="V598" s="442"/>
      <c r="W598" s="442"/>
      <c r="X598" s="442"/>
      <c r="Y598" s="442"/>
      <c r="Z598" s="472"/>
      <c r="AA598" s="472"/>
      <c r="AB598" s="468"/>
      <c r="AC598" s="442"/>
      <c r="AD598" s="442"/>
      <c r="AE598" s="433"/>
      <c r="AF598" s="433"/>
      <c r="AH598" s="444"/>
      <c r="AI598" s="464"/>
      <c r="AJ598" s="464"/>
      <c r="AK598" s="444"/>
      <c r="AL598" s="464"/>
      <c r="AM598" s="474"/>
      <c r="AN598" s="474"/>
      <c r="AO598" s="444"/>
      <c r="AP598" s="444"/>
      <c r="AQ598" s="444"/>
      <c r="AR598" s="546"/>
      <c r="AS598" s="547"/>
      <c r="AT598" s="444"/>
      <c r="AU598" s="444"/>
      <c r="AV598" s="444"/>
      <c r="AW598" s="444"/>
      <c r="AX598" s="444"/>
      <c r="AY598" s="444"/>
      <c r="AZ598" s="444"/>
      <c r="BA598" s="444"/>
      <c r="BB598" s="445"/>
      <c r="BC598" s="548"/>
      <c r="BD598" s="445"/>
      <c r="BE598" s="445"/>
      <c r="BF598" s="445"/>
      <c r="BG598" s="445"/>
      <c r="BH598" s="548"/>
      <c r="BI598" s="548"/>
      <c r="BJ598" s="548"/>
      <c r="BK598" s="445"/>
      <c r="BL598" s="445"/>
      <c r="BM598" s="445"/>
      <c r="BN598" s="445"/>
      <c r="BO598" s="445"/>
      <c r="BP598" s="445"/>
      <c r="BQ598" s="445"/>
      <c r="BR598" s="445"/>
      <c r="BS598" s="445"/>
      <c r="BT598" s="445"/>
      <c r="BU598" s="445"/>
      <c r="BV598" s="445"/>
      <c r="BW598" s="445"/>
      <c r="BX598" s="445"/>
      <c r="BY598" s="445"/>
      <c r="BZ598" s="445"/>
      <c r="CA598" s="445"/>
      <c r="CB598" s="445"/>
      <c r="CC598" s="445"/>
      <c r="CD598" s="445"/>
      <c r="CE598" s="445"/>
      <c r="CF598" s="445"/>
      <c r="CG598" s="445"/>
      <c r="CH598" s="445"/>
    </row>
    <row r="599" spans="1:86" s="443" customFormat="1" ht="30" customHeight="1">
      <c r="A599" s="442"/>
      <c r="B599" s="442"/>
      <c r="C599" s="442"/>
      <c r="D599" s="528"/>
      <c r="E599" s="442"/>
      <c r="F599" s="442"/>
      <c r="G599" s="472"/>
      <c r="H599" s="467"/>
      <c r="I599" s="468"/>
      <c r="J599" s="468"/>
      <c r="K599" s="442"/>
      <c r="L599" s="442"/>
      <c r="M599" s="442"/>
      <c r="N599" s="442"/>
      <c r="O599" s="442"/>
      <c r="P599" s="470"/>
      <c r="Q599" s="470"/>
      <c r="R599" s="470"/>
      <c r="S599" s="442"/>
      <c r="T599" s="442"/>
      <c r="U599" s="442"/>
      <c r="V599" s="442"/>
      <c r="W599" s="442"/>
      <c r="X599" s="442"/>
      <c r="Y599" s="442"/>
      <c r="Z599" s="472"/>
      <c r="AA599" s="472"/>
      <c r="AB599" s="468"/>
      <c r="AC599" s="442"/>
      <c r="AD599" s="442"/>
      <c r="AE599" s="433"/>
      <c r="AF599" s="433"/>
      <c r="AH599" s="444"/>
      <c r="AI599" s="464"/>
      <c r="AJ599" s="464"/>
      <c r="AK599" s="444"/>
      <c r="AL599" s="464"/>
      <c r="AM599" s="474"/>
      <c r="AN599" s="474"/>
      <c r="AO599" s="444"/>
      <c r="AP599" s="444"/>
      <c r="AQ599" s="444"/>
      <c r="AR599" s="546"/>
      <c r="AS599" s="547"/>
      <c r="AT599" s="444"/>
      <c r="AU599" s="444"/>
      <c r="AV599" s="444"/>
      <c r="AW599" s="444"/>
      <c r="AX599" s="444"/>
      <c r="AY599" s="444"/>
      <c r="AZ599" s="444"/>
      <c r="BA599" s="444"/>
      <c r="BB599" s="445"/>
      <c r="BC599" s="548"/>
      <c r="BD599" s="445"/>
      <c r="BE599" s="445"/>
      <c r="BF599" s="445"/>
      <c r="BG599" s="445"/>
      <c r="BH599" s="548"/>
      <c r="BI599" s="548"/>
      <c r="BJ599" s="548"/>
      <c r="BK599" s="445"/>
      <c r="BL599" s="445"/>
      <c r="BM599" s="445"/>
      <c r="BN599" s="445"/>
      <c r="BO599" s="445"/>
      <c r="BP599" s="445"/>
      <c r="BQ599" s="445"/>
      <c r="BR599" s="445"/>
      <c r="BS599" s="445"/>
      <c r="BT599" s="445"/>
      <c r="BU599" s="445"/>
      <c r="BV599" s="445"/>
      <c r="BW599" s="445"/>
      <c r="BX599" s="445"/>
      <c r="BY599" s="445"/>
      <c r="BZ599" s="445"/>
      <c r="CA599" s="445"/>
      <c r="CB599" s="445"/>
      <c r="CC599" s="445"/>
      <c r="CD599" s="445"/>
      <c r="CE599" s="445"/>
      <c r="CF599" s="445"/>
      <c r="CG599" s="445"/>
      <c r="CH599" s="445"/>
    </row>
    <row r="600" spans="1:86" s="443" customFormat="1" ht="30" customHeight="1">
      <c r="A600" s="442"/>
      <c r="B600" s="442"/>
      <c r="C600" s="442"/>
      <c r="D600" s="528"/>
      <c r="E600" s="442"/>
      <c r="F600" s="442"/>
      <c r="G600" s="472"/>
      <c r="H600" s="467"/>
      <c r="I600" s="468"/>
      <c r="J600" s="468"/>
      <c r="K600" s="442"/>
      <c r="L600" s="442"/>
      <c r="M600" s="442"/>
      <c r="N600" s="442"/>
      <c r="O600" s="442"/>
      <c r="P600" s="470"/>
      <c r="Q600" s="470"/>
      <c r="R600" s="470"/>
      <c r="S600" s="442"/>
      <c r="T600" s="442"/>
      <c r="U600" s="442"/>
      <c r="V600" s="442"/>
      <c r="W600" s="442"/>
      <c r="X600" s="442"/>
      <c r="Y600" s="442"/>
      <c r="Z600" s="472"/>
      <c r="AA600" s="472"/>
      <c r="AB600" s="468"/>
      <c r="AC600" s="442"/>
      <c r="AD600" s="442"/>
      <c r="AE600" s="433"/>
      <c r="AF600" s="433"/>
      <c r="AH600" s="444"/>
      <c r="AI600" s="464"/>
      <c r="AJ600" s="464"/>
      <c r="AK600" s="444"/>
      <c r="AL600" s="464"/>
      <c r="AM600" s="474"/>
      <c r="AN600" s="474"/>
      <c r="AO600" s="444"/>
      <c r="AP600" s="444"/>
      <c r="AQ600" s="444"/>
      <c r="AR600" s="546"/>
      <c r="AS600" s="547"/>
      <c r="AT600" s="444"/>
      <c r="AU600" s="444"/>
      <c r="AV600" s="444"/>
      <c r="AW600" s="444"/>
      <c r="AX600" s="444"/>
      <c r="AY600" s="444"/>
      <c r="AZ600" s="444"/>
      <c r="BA600" s="444"/>
      <c r="BB600" s="445"/>
      <c r="BC600" s="548"/>
      <c r="BD600" s="445"/>
      <c r="BE600" s="445"/>
      <c r="BF600" s="445"/>
      <c r="BG600" s="445"/>
      <c r="BH600" s="548"/>
      <c r="BI600" s="548"/>
      <c r="BJ600" s="548"/>
      <c r="BK600" s="445"/>
      <c r="BL600" s="445"/>
      <c r="BM600" s="445"/>
      <c r="BN600" s="445"/>
      <c r="BO600" s="445"/>
      <c r="BP600" s="445"/>
      <c r="BQ600" s="445"/>
      <c r="BR600" s="445"/>
      <c r="BS600" s="445"/>
      <c r="BT600" s="445"/>
      <c r="BU600" s="445"/>
      <c r="BV600" s="445"/>
      <c r="BW600" s="445"/>
      <c r="BX600" s="445"/>
      <c r="BY600" s="445"/>
      <c r="BZ600" s="445"/>
      <c r="CA600" s="445"/>
      <c r="CB600" s="445"/>
      <c r="CC600" s="445"/>
      <c r="CD600" s="445"/>
      <c r="CE600" s="445"/>
      <c r="CF600" s="445"/>
      <c r="CG600" s="445"/>
      <c r="CH600" s="445"/>
    </row>
    <row r="601" spans="1:86" s="443" customFormat="1" ht="30" customHeight="1">
      <c r="A601" s="442"/>
      <c r="B601" s="442"/>
      <c r="C601" s="442"/>
      <c r="D601" s="528"/>
      <c r="E601" s="442"/>
      <c r="F601" s="442"/>
      <c r="G601" s="472"/>
      <c r="H601" s="467"/>
      <c r="I601" s="468"/>
      <c r="J601" s="468"/>
      <c r="K601" s="442"/>
      <c r="L601" s="442"/>
      <c r="M601" s="442"/>
      <c r="N601" s="442"/>
      <c r="O601" s="442"/>
      <c r="P601" s="470"/>
      <c r="Q601" s="470"/>
      <c r="R601" s="470"/>
      <c r="S601" s="442"/>
      <c r="T601" s="442"/>
      <c r="U601" s="442"/>
      <c r="V601" s="442"/>
      <c r="W601" s="442"/>
      <c r="X601" s="442"/>
      <c r="Y601" s="442"/>
      <c r="Z601" s="472"/>
      <c r="AA601" s="472"/>
      <c r="AB601" s="468"/>
      <c r="AC601" s="442"/>
      <c r="AD601" s="442"/>
      <c r="AE601" s="433"/>
      <c r="AF601" s="433"/>
      <c r="AH601" s="444"/>
      <c r="AI601" s="464"/>
      <c r="AJ601" s="464"/>
      <c r="AK601" s="444"/>
      <c r="AL601" s="464"/>
      <c r="AM601" s="474"/>
      <c r="AN601" s="474"/>
      <c r="AO601" s="444"/>
      <c r="AP601" s="444"/>
      <c r="AQ601" s="444"/>
      <c r="AR601" s="546"/>
      <c r="AS601" s="547"/>
      <c r="AT601" s="444"/>
      <c r="AU601" s="444"/>
      <c r="AV601" s="444"/>
      <c r="AW601" s="444"/>
      <c r="AX601" s="444"/>
      <c r="AY601" s="444"/>
      <c r="AZ601" s="444"/>
      <c r="BA601" s="444"/>
      <c r="BB601" s="445"/>
      <c r="BC601" s="548"/>
      <c r="BD601" s="445"/>
      <c r="BE601" s="445"/>
      <c r="BF601" s="445"/>
      <c r="BG601" s="445"/>
      <c r="BH601" s="548"/>
      <c r="BI601" s="548"/>
      <c r="BJ601" s="548"/>
      <c r="BK601" s="445"/>
      <c r="BL601" s="445"/>
      <c r="BM601" s="445"/>
      <c r="BN601" s="445"/>
      <c r="BO601" s="445"/>
      <c r="BP601" s="445"/>
      <c r="BQ601" s="445"/>
      <c r="BR601" s="445"/>
      <c r="BS601" s="445"/>
      <c r="BT601" s="445"/>
      <c r="BU601" s="445"/>
      <c r="BV601" s="445"/>
      <c r="BW601" s="445"/>
      <c r="BX601" s="445"/>
      <c r="BY601" s="445"/>
      <c r="BZ601" s="445"/>
      <c r="CA601" s="445"/>
      <c r="CB601" s="445"/>
      <c r="CC601" s="445"/>
      <c r="CD601" s="445"/>
      <c r="CE601" s="445"/>
      <c r="CF601" s="445"/>
      <c r="CG601" s="445"/>
      <c r="CH601" s="445"/>
    </row>
    <row r="602" spans="1:86" s="443" customFormat="1" ht="30" customHeight="1">
      <c r="A602" s="442"/>
      <c r="B602" s="442"/>
      <c r="C602" s="442"/>
      <c r="D602" s="528"/>
      <c r="E602" s="442"/>
      <c r="F602" s="442"/>
      <c r="G602" s="472"/>
      <c r="H602" s="467"/>
      <c r="I602" s="468"/>
      <c r="J602" s="468"/>
      <c r="K602" s="442"/>
      <c r="L602" s="442"/>
      <c r="M602" s="442"/>
      <c r="N602" s="442"/>
      <c r="O602" s="442"/>
      <c r="P602" s="470"/>
      <c r="Q602" s="470"/>
      <c r="R602" s="470"/>
      <c r="S602" s="442"/>
      <c r="T602" s="442"/>
      <c r="U602" s="442"/>
      <c r="V602" s="442"/>
      <c r="W602" s="442"/>
      <c r="X602" s="442"/>
      <c r="Y602" s="442"/>
      <c r="Z602" s="472"/>
      <c r="AA602" s="472"/>
      <c r="AB602" s="468"/>
      <c r="AC602" s="442"/>
      <c r="AD602" s="442"/>
      <c r="AE602" s="433"/>
      <c r="AF602" s="433"/>
      <c r="AH602" s="444"/>
      <c r="AI602" s="464"/>
      <c r="AJ602" s="464"/>
      <c r="AK602" s="444"/>
      <c r="AL602" s="464"/>
      <c r="AM602" s="474"/>
      <c r="AN602" s="474"/>
      <c r="AO602" s="444"/>
      <c r="AP602" s="444"/>
      <c r="AQ602" s="444"/>
      <c r="AR602" s="546"/>
      <c r="AS602" s="547"/>
      <c r="AT602" s="444"/>
      <c r="AU602" s="444"/>
      <c r="AV602" s="444"/>
      <c r="AW602" s="444"/>
      <c r="AX602" s="444"/>
      <c r="AY602" s="444"/>
      <c r="AZ602" s="444"/>
      <c r="BA602" s="444"/>
      <c r="BB602" s="445"/>
      <c r="BC602" s="548"/>
      <c r="BD602" s="445"/>
      <c r="BE602" s="445"/>
      <c r="BF602" s="445"/>
      <c r="BG602" s="445"/>
      <c r="BH602" s="548"/>
      <c r="BI602" s="548"/>
      <c r="BJ602" s="548"/>
      <c r="BK602" s="445"/>
      <c r="BL602" s="445"/>
      <c r="BM602" s="445"/>
      <c r="BN602" s="445"/>
      <c r="BO602" s="445"/>
      <c r="BP602" s="445"/>
      <c r="BQ602" s="445"/>
      <c r="BR602" s="445"/>
      <c r="BS602" s="445"/>
      <c r="BT602" s="445"/>
      <c r="BU602" s="445"/>
      <c r="BV602" s="445"/>
      <c r="BW602" s="445"/>
      <c r="BX602" s="445"/>
      <c r="BY602" s="445"/>
      <c r="BZ602" s="445"/>
      <c r="CA602" s="445"/>
      <c r="CB602" s="445"/>
      <c r="CC602" s="445"/>
      <c r="CD602" s="445"/>
      <c r="CE602" s="445"/>
      <c r="CF602" s="445"/>
      <c r="CG602" s="445"/>
      <c r="CH602" s="445"/>
    </row>
    <row r="603" spans="1:86" s="443" customFormat="1" ht="30" customHeight="1">
      <c r="A603" s="442"/>
      <c r="B603" s="442"/>
      <c r="C603" s="442"/>
      <c r="D603" s="528"/>
      <c r="E603" s="442"/>
      <c r="F603" s="442"/>
      <c r="G603" s="472"/>
      <c r="H603" s="467"/>
      <c r="I603" s="468"/>
      <c r="J603" s="468"/>
      <c r="K603" s="442"/>
      <c r="L603" s="442"/>
      <c r="M603" s="442"/>
      <c r="N603" s="442"/>
      <c r="O603" s="442"/>
      <c r="P603" s="470"/>
      <c r="Q603" s="470"/>
      <c r="R603" s="470"/>
      <c r="S603" s="442"/>
      <c r="T603" s="442"/>
      <c r="U603" s="442"/>
      <c r="V603" s="442"/>
      <c r="W603" s="442"/>
      <c r="X603" s="442"/>
      <c r="Y603" s="442"/>
      <c r="Z603" s="472"/>
      <c r="AA603" s="472"/>
      <c r="AB603" s="468"/>
      <c r="AC603" s="442"/>
      <c r="AD603" s="442"/>
      <c r="AE603" s="433"/>
      <c r="AF603" s="433"/>
      <c r="AH603" s="444"/>
      <c r="AI603" s="464"/>
      <c r="AJ603" s="464"/>
      <c r="AK603" s="444"/>
      <c r="AL603" s="464"/>
      <c r="AM603" s="474"/>
      <c r="AN603" s="474"/>
      <c r="AO603" s="444"/>
      <c r="AP603" s="444"/>
      <c r="AQ603" s="444"/>
      <c r="AR603" s="546"/>
      <c r="AS603" s="547"/>
      <c r="AT603" s="444"/>
      <c r="AU603" s="444"/>
      <c r="AV603" s="444"/>
      <c r="AW603" s="444"/>
      <c r="AX603" s="444"/>
      <c r="AY603" s="444"/>
      <c r="AZ603" s="444"/>
      <c r="BA603" s="444"/>
      <c r="BB603" s="445"/>
      <c r="BC603" s="548"/>
      <c r="BD603" s="445"/>
      <c r="BE603" s="445"/>
      <c r="BF603" s="445"/>
      <c r="BG603" s="445"/>
      <c r="BH603" s="548"/>
      <c r="BI603" s="548"/>
      <c r="BJ603" s="548"/>
      <c r="BK603" s="445"/>
      <c r="BL603" s="445"/>
      <c r="BM603" s="445"/>
      <c r="BN603" s="445"/>
      <c r="BO603" s="445"/>
      <c r="BP603" s="445"/>
      <c r="BQ603" s="445"/>
      <c r="BR603" s="445"/>
      <c r="BS603" s="445"/>
      <c r="BT603" s="445"/>
      <c r="BU603" s="445"/>
      <c r="BV603" s="445"/>
      <c r="BW603" s="445"/>
      <c r="BX603" s="445"/>
      <c r="BY603" s="445"/>
      <c r="BZ603" s="445"/>
      <c r="CA603" s="445"/>
      <c r="CB603" s="445"/>
      <c r="CC603" s="445"/>
      <c r="CD603" s="445"/>
      <c r="CE603" s="445"/>
      <c r="CF603" s="445"/>
      <c r="CG603" s="445"/>
      <c r="CH603" s="445"/>
    </row>
    <row r="604" spans="1:86" s="443" customFormat="1" ht="30" customHeight="1">
      <c r="A604" s="442"/>
      <c r="B604" s="442"/>
      <c r="C604" s="442"/>
      <c r="D604" s="528"/>
      <c r="E604" s="442"/>
      <c r="F604" s="442"/>
      <c r="G604" s="472"/>
      <c r="H604" s="467"/>
      <c r="I604" s="468"/>
      <c r="J604" s="468"/>
      <c r="K604" s="442"/>
      <c r="L604" s="442"/>
      <c r="M604" s="442"/>
      <c r="N604" s="442"/>
      <c r="O604" s="442"/>
      <c r="P604" s="470"/>
      <c r="Q604" s="470"/>
      <c r="R604" s="470"/>
      <c r="S604" s="442"/>
      <c r="T604" s="442"/>
      <c r="U604" s="442"/>
      <c r="V604" s="442"/>
      <c r="W604" s="442"/>
      <c r="X604" s="442"/>
      <c r="Y604" s="442"/>
      <c r="Z604" s="472"/>
      <c r="AA604" s="472"/>
      <c r="AB604" s="468"/>
      <c r="AC604" s="442"/>
      <c r="AD604" s="442"/>
      <c r="AE604" s="433"/>
      <c r="AF604" s="433"/>
      <c r="AH604" s="444"/>
      <c r="AI604" s="464"/>
      <c r="AJ604" s="464"/>
      <c r="AK604" s="444"/>
      <c r="AL604" s="464"/>
      <c r="AM604" s="474"/>
      <c r="AN604" s="474"/>
      <c r="AO604" s="444"/>
      <c r="AP604" s="444"/>
      <c r="AQ604" s="444"/>
      <c r="AR604" s="546"/>
      <c r="AS604" s="547"/>
      <c r="AT604" s="444"/>
      <c r="AU604" s="444"/>
      <c r="AV604" s="444"/>
      <c r="AW604" s="444"/>
      <c r="AX604" s="444"/>
      <c r="AY604" s="444"/>
      <c r="AZ604" s="444"/>
      <c r="BA604" s="444"/>
      <c r="BB604" s="445"/>
      <c r="BC604" s="548"/>
      <c r="BD604" s="445"/>
      <c r="BE604" s="445"/>
      <c r="BF604" s="445"/>
      <c r="BG604" s="445"/>
      <c r="BH604" s="548"/>
      <c r="BI604" s="548"/>
      <c r="BJ604" s="548"/>
      <c r="BK604" s="445"/>
      <c r="BL604" s="445"/>
      <c r="BM604" s="445"/>
      <c r="BN604" s="445"/>
      <c r="BO604" s="445"/>
      <c r="BP604" s="445"/>
      <c r="BQ604" s="445"/>
      <c r="BR604" s="445"/>
      <c r="BS604" s="445"/>
      <c r="BT604" s="445"/>
      <c r="BU604" s="445"/>
      <c r="BV604" s="445"/>
      <c r="BW604" s="445"/>
      <c r="BX604" s="445"/>
      <c r="BY604" s="445"/>
      <c r="BZ604" s="445"/>
      <c r="CA604" s="445"/>
      <c r="CB604" s="445"/>
      <c r="CC604" s="445"/>
      <c r="CD604" s="445"/>
      <c r="CE604" s="445"/>
      <c r="CF604" s="445"/>
      <c r="CG604" s="445"/>
      <c r="CH604" s="445"/>
    </row>
    <row r="605" spans="1:86" s="443" customFormat="1" ht="30" customHeight="1">
      <c r="A605" s="442"/>
      <c r="B605" s="442"/>
      <c r="C605" s="442"/>
      <c r="D605" s="528"/>
      <c r="E605" s="442"/>
      <c r="F605" s="442"/>
      <c r="G605" s="472"/>
      <c r="H605" s="467"/>
      <c r="I605" s="468"/>
      <c r="J605" s="468"/>
      <c r="K605" s="442"/>
      <c r="L605" s="442"/>
      <c r="M605" s="442"/>
      <c r="N605" s="442"/>
      <c r="O605" s="442"/>
      <c r="P605" s="470"/>
      <c r="Q605" s="470"/>
      <c r="R605" s="470"/>
      <c r="S605" s="442"/>
      <c r="T605" s="442"/>
      <c r="U605" s="442"/>
      <c r="V605" s="442"/>
      <c r="W605" s="442"/>
      <c r="X605" s="442"/>
      <c r="Y605" s="442"/>
      <c r="Z605" s="472"/>
      <c r="AA605" s="472"/>
      <c r="AB605" s="468"/>
      <c r="AC605" s="442"/>
      <c r="AD605" s="442"/>
      <c r="AE605" s="433"/>
      <c r="AF605" s="433"/>
      <c r="AH605" s="444"/>
      <c r="AI605" s="464"/>
      <c r="AJ605" s="464"/>
      <c r="AK605" s="444"/>
      <c r="AL605" s="464"/>
      <c r="AM605" s="474"/>
      <c r="AN605" s="474"/>
      <c r="AO605" s="444"/>
      <c r="AP605" s="444"/>
      <c r="AQ605" s="444"/>
      <c r="AR605" s="546"/>
      <c r="AS605" s="547"/>
      <c r="AT605" s="444"/>
      <c r="AU605" s="444"/>
      <c r="AV605" s="444"/>
      <c r="AW605" s="444"/>
      <c r="AX605" s="444"/>
      <c r="AY605" s="444"/>
      <c r="AZ605" s="444"/>
      <c r="BA605" s="444"/>
      <c r="BB605" s="445"/>
      <c r="BC605" s="548"/>
      <c r="BD605" s="445"/>
      <c r="BE605" s="445"/>
      <c r="BF605" s="445"/>
      <c r="BG605" s="445"/>
      <c r="BH605" s="548"/>
      <c r="BI605" s="548"/>
      <c r="BJ605" s="548"/>
      <c r="BK605" s="445"/>
      <c r="BL605" s="445"/>
      <c r="BM605" s="445"/>
      <c r="BN605" s="445"/>
      <c r="BO605" s="445"/>
      <c r="BP605" s="445"/>
      <c r="BQ605" s="445"/>
      <c r="BR605" s="445"/>
      <c r="BS605" s="445"/>
      <c r="BT605" s="445"/>
      <c r="BU605" s="445"/>
      <c r="BV605" s="445"/>
      <c r="BW605" s="445"/>
      <c r="BX605" s="445"/>
      <c r="BY605" s="445"/>
      <c r="BZ605" s="445"/>
      <c r="CA605" s="445"/>
      <c r="CB605" s="445"/>
      <c r="CC605" s="445"/>
      <c r="CD605" s="445"/>
      <c r="CE605" s="445"/>
      <c r="CF605" s="445"/>
      <c r="CG605" s="445"/>
      <c r="CH605" s="445"/>
    </row>
    <row r="606" spans="1:86" s="443" customFormat="1" ht="30" customHeight="1">
      <c r="A606" s="442"/>
      <c r="B606" s="442"/>
      <c r="C606" s="442"/>
      <c r="D606" s="528"/>
      <c r="E606" s="442"/>
      <c r="F606" s="442"/>
      <c r="G606" s="472"/>
      <c r="H606" s="467"/>
      <c r="I606" s="468"/>
      <c r="J606" s="468"/>
      <c r="K606" s="442"/>
      <c r="L606" s="442"/>
      <c r="M606" s="442"/>
      <c r="N606" s="442"/>
      <c r="O606" s="442"/>
      <c r="P606" s="470"/>
      <c r="Q606" s="470"/>
      <c r="R606" s="470"/>
      <c r="S606" s="442"/>
      <c r="T606" s="442"/>
      <c r="U606" s="442"/>
      <c r="V606" s="442"/>
      <c r="W606" s="442"/>
      <c r="X606" s="442"/>
      <c r="Y606" s="442"/>
      <c r="Z606" s="472"/>
      <c r="AA606" s="472"/>
      <c r="AB606" s="468"/>
      <c r="AC606" s="442"/>
      <c r="AD606" s="442"/>
      <c r="AE606" s="433"/>
      <c r="AF606" s="433"/>
      <c r="AH606" s="444"/>
      <c r="AI606" s="464"/>
      <c r="AJ606" s="464"/>
      <c r="AK606" s="444"/>
      <c r="AL606" s="464"/>
      <c r="AM606" s="474"/>
      <c r="AN606" s="474"/>
      <c r="AO606" s="444"/>
      <c r="AP606" s="444"/>
      <c r="AQ606" s="444"/>
      <c r="AR606" s="546"/>
      <c r="AS606" s="547"/>
      <c r="AT606" s="444"/>
      <c r="AU606" s="444"/>
      <c r="AV606" s="444"/>
      <c r="AW606" s="444"/>
      <c r="AX606" s="444"/>
      <c r="AY606" s="444"/>
      <c r="AZ606" s="444"/>
      <c r="BA606" s="444"/>
      <c r="BB606" s="445"/>
      <c r="BC606" s="548"/>
      <c r="BD606" s="445"/>
      <c r="BE606" s="445"/>
      <c r="BF606" s="445"/>
      <c r="BG606" s="445"/>
      <c r="BH606" s="548"/>
      <c r="BI606" s="548"/>
      <c r="BJ606" s="548"/>
      <c r="BK606" s="445"/>
      <c r="BL606" s="445"/>
      <c r="BM606" s="445"/>
      <c r="BN606" s="445"/>
      <c r="BO606" s="445"/>
      <c r="BP606" s="445"/>
      <c r="BQ606" s="445"/>
      <c r="BR606" s="445"/>
      <c r="BS606" s="445"/>
      <c r="BT606" s="445"/>
      <c r="BU606" s="445"/>
      <c r="BV606" s="445"/>
      <c r="BW606" s="445"/>
      <c r="BX606" s="445"/>
      <c r="BY606" s="445"/>
      <c r="BZ606" s="445"/>
      <c r="CA606" s="445"/>
      <c r="CB606" s="445"/>
      <c r="CC606" s="445"/>
      <c r="CD606" s="445"/>
      <c r="CE606" s="445"/>
      <c r="CF606" s="445"/>
      <c r="CG606" s="445"/>
      <c r="CH606" s="445"/>
    </row>
    <row r="607" spans="1:86" s="443" customFormat="1" ht="30" customHeight="1">
      <c r="A607" s="442"/>
      <c r="B607" s="442"/>
      <c r="C607" s="442"/>
      <c r="D607" s="528"/>
      <c r="E607" s="442"/>
      <c r="F607" s="442"/>
      <c r="G607" s="472"/>
      <c r="H607" s="467"/>
      <c r="I607" s="468"/>
      <c r="J607" s="468"/>
      <c r="K607" s="442"/>
      <c r="L607" s="442"/>
      <c r="M607" s="442"/>
      <c r="N607" s="442"/>
      <c r="O607" s="442"/>
      <c r="P607" s="470"/>
      <c r="Q607" s="470"/>
      <c r="R607" s="470"/>
      <c r="S607" s="442"/>
      <c r="T607" s="442"/>
      <c r="U607" s="442"/>
      <c r="V607" s="442"/>
      <c r="W607" s="442"/>
      <c r="X607" s="442"/>
      <c r="Y607" s="442"/>
      <c r="Z607" s="472"/>
      <c r="AA607" s="472"/>
      <c r="AB607" s="468"/>
      <c r="AC607" s="442"/>
      <c r="AD607" s="442"/>
      <c r="AE607" s="433"/>
      <c r="AF607" s="433"/>
      <c r="AH607" s="444"/>
      <c r="AI607" s="464"/>
      <c r="AJ607" s="464"/>
      <c r="AK607" s="444"/>
      <c r="AL607" s="464"/>
      <c r="AM607" s="474"/>
      <c r="AN607" s="474"/>
      <c r="AO607" s="444"/>
      <c r="AP607" s="444"/>
      <c r="AQ607" s="444"/>
      <c r="AR607" s="546"/>
      <c r="AS607" s="547"/>
      <c r="AT607" s="444"/>
      <c r="AU607" s="444"/>
      <c r="AV607" s="444"/>
      <c r="AW607" s="444"/>
      <c r="AX607" s="444"/>
      <c r="AY607" s="444"/>
      <c r="AZ607" s="444"/>
      <c r="BA607" s="444"/>
      <c r="BB607" s="445"/>
      <c r="BC607" s="548"/>
      <c r="BD607" s="445"/>
      <c r="BE607" s="445"/>
      <c r="BF607" s="445"/>
      <c r="BG607" s="445"/>
      <c r="BH607" s="548"/>
      <c r="BI607" s="548"/>
      <c r="BJ607" s="548"/>
      <c r="BK607" s="445"/>
      <c r="BL607" s="445"/>
      <c r="BM607" s="445"/>
      <c r="BN607" s="445"/>
      <c r="BO607" s="445"/>
      <c r="BP607" s="445"/>
      <c r="BQ607" s="445"/>
      <c r="BR607" s="445"/>
      <c r="BS607" s="445"/>
      <c r="BT607" s="445"/>
      <c r="BU607" s="445"/>
      <c r="BV607" s="445"/>
      <c r="BW607" s="445"/>
      <c r="BX607" s="445"/>
      <c r="BY607" s="445"/>
      <c r="BZ607" s="445"/>
      <c r="CA607" s="445"/>
      <c r="CB607" s="445"/>
      <c r="CC607" s="445"/>
      <c r="CD607" s="445"/>
      <c r="CE607" s="445"/>
      <c r="CF607" s="445"/>
      <c r="CG607" s="445"/>
      <c r="CH607" s="445"/>
    </row>
    <row r="608" spans="1:86" s="443" customFormat="1" ht="30" customHeight="1">
      <c r="A608" s="442"/>
      <c r="B608" s="442"/>
      <c r="C608" s="442"/>
      <c r="D608" s="528"/>
      <c r="E608" s="442"/>
      <c r="F608" s="442"/>
      <c r="G608" s="472"/>
      <c r="H608" s="467"/>
      <c r="I608" s="468"/>
      <c r="J608" s="468"/>
      <c r="K608" s="442"/>
      <c r="L608" s="442"/>
      <c r="M608" s="442"/>
      <c r="N608" s="442"/>
      <c r="O608" s="442"/>
      <c r="P608" s="470"/>
      <c r="Q608" s="470"/>
      <c r="R608" s="470"/>
      <c r="S608" s="442"/>
      <c r="T608" s="442"/>
      <c r="U608" s="442"/>
      <c r="V608" s="442"/>
      <c r="W608" s="442"/>
      <c r="X608" s="442"/>
      <c r="Y608" s="442"/>
      <c r="Z608" s="472"/>
      <c r="AA608" s="472"/>
      <c r="AB608" s="468"/>
      <c r="AC608" s="442"/>
      <c r="AD608" s="442"/>
      <c r="AE608" s="433"/>
      <c r="AF608" s="433"/>
      <c r="AH608" s="444"/>
      <c r="AI608" s="464"/>
      <c r="AJ608" s="464"/>
      <c r="AK608" s="444"/>
      <c r="AL608" s="464"/>
      <c r="AM608" s="474"/>
      <c r="AN608" s="474"/>
      <c r="AO608" s="444"/>
      <c r="AP608" s="444"/>
      <c r="AQ608" s="444"/>
      <c r="AR608" s="546"/>
      <c r="AS608" s="547"/>
      <c r="AT608" s="444"/>
      <c r="AU608" s="444"/>
      <c r="AV608" s="444"/>
      <c r="AW608" s="444"/>
      <c r="AX608" s="444"/>
      <c r="AY608" s="444"/>
      <c r="AZ608" s="444"/>
      <c r="BA608" s="444"/>
      <c r="BB608" s="445"/>
      <c r="BC608" s="548"/>
      <c r="BD608" s="445"/>
      <c r="BE608" s="445"/>
      <c r="BF608" s="445"/>
      <c r="BG608" s="445"/>
      <c r="BH608" s="548"/>
      <c r="BI608" s="548"/>
      <c r="BJ608" s="548"/>
      <c r="BK608" s="445"/>
      <c r="BL608" s="445"/>
      <c r="BM608" s="445"/>
      <c r="BN608" s="445"/>
      <c r="BO608" s="445"/>
      <c r="BP608" s="445"/>
      <c r="BQ608" s="445"/>
      <c r="BR608" s="445"/>
      <c r="BS608" s="445"/>
      <c r="BT608" s="445"/>
      <c r="BU608" s="445"/>
      <c r="BV608" s="445"/>
      <c r="BW608" s="445"/>
      <c r="BX608" s="445"/>
      <c r="BY608" s="445"/>
      <c r="BZ608" s="445"/>
      <c r="CA608" s="445"/>
      <c r="CB608" s="445"/>
      <c r="CC608" s="445"/>
      <c r="CD608" s="445"/>
      <c r="CE608" s="445"/>
      <c r="CF608" s="445"/>
      <c r="CG608" s="445"/>
      <c r="CH608" s="445"/>
    </row>
    <row r="609" spans="1:86" s="443" customFormat="1" ht="30" customHeight="1">
      <c r="A609" s="442"/>
      <c r="B609" s="442"/>
      <c r="C609" s="442"/>
      <c r="D609" s="528"/>
      <c r="E609" s="442"/>
      <c r="F609" s="442"/>
      <c r="G609" s="472"/>
      <c r="H609" s="467"/>
      <c r="I609" s="468"/>
      <c r="J609" s="468"/>
      <c r="K609" s="442"/>
      <c r="L609" s="442"/>
      <c r="M609" s="442"/>
      <c r="N609" s="442"/>
      <c r="O609" s="442"/>
      <c r="P609" s="470"/>
      <c r="Q609" s="470"/>
      <c r="R609" s="470"/>
      <c r="S609" s="442"/>
      <c r="T609" s="442"/>
      <c r="U609" s="442"/>
      <c r="V609" s="442"/>
      <c r="W609" s="442"/>
      <c r="X609" s="442"/>
      <c r="Y609" s="442"/>
      <c r="Z609" s="472"/>
      <c r="AA609" s="472"/>
      <c r="AB609" s="468"/>
      <c r="AC609" s="442"/>
      <c r="AD609" s="442"/>
      <c r="AE609" s="433"/>
      <c r="AF609" s="433"/>
      <c r="AH609" s="444"/>
      <c r="AI609" s="464"/>
      <c r="AJ609" s="464"/>
      <c r="AK609" s="444"/>
      <c r="AL609" s="464"/>
      <c r="AM609" s="474"/>
      <c r="AN609" s="474"/>
      <c r="AO609" s="444"/>
      <c r="AP609" s="444"/>
      <c r="AQ609" s="444"/>
      <c r="AR609" s="546"/>
      <c r="AS609" s="547"/>
      <c r="AT609" s="444"/>
      <c r="AU609" s="444"/>
      <c r="AV609" s="444"/>
      <c r="AW609" s="444"/>
      <c r="AX609" s="444"/>
      <c r="AY609" s="444"/>
      <c r="AZ609" s="444"/>
      <c r="BA609" s="444"/>
      <c r="BB609" s="445"/>
      <c r="BC609" s="548"/>
      <c r="BD609" s="445"/>
      <c r="BE609" s="445"/>
      <c r="BF609" s="445"/>
      <c r="BG609" s="445"/>
      <c r="BH609" s="548"/>
      <c r="BI609" s="548"/>
      <c r="BJ609" s="548"/>
      <c r="BK609" s="445"/>
      <c r="BL609" s="445"/>
      <c r="BM609" s="445"/>
      <c r="BN609" s="445"/>
      <c r="BO609" s="445"/>
      <c r="BP609" s="445"/>
      <c r="BQ609" s="445"/>
      <c r="BR609" s="445"/>
      <c r="BS609" s="445"/>
      <c r="BT609" s="445"/>
      <c r="BU609" s="445"/>
      <c r="BV609" s="445"/>
      <c r="BW609" s="445"/>
      <c r="BX609" s="445"/>
      <c r="BY609" s="445"/>
      <c r="BZ609" s="445"/>
      <c r="CA609" s="445"/>
      <c r="CB609" s="445"/>
      <c r="CC609" s="445"/>
      <c r="CD609" s="445"/>
      <c r="CE609" s="445"/>
      <c r="CF609" s="445"/>
      <c r="CG609" s="445"/>
      <c r="CH609" s="445"/>
    </row>
    <row r="610" spans="1:86" s="443" customFormat="1" ht="30" customHeight="1">
      <c r="A610" s="442"/>
      <c r="B610" s="442"/>
      <c r="C610" s="442"/>
      <c r="D610" s="528"/>
      <c r="E610" s="442"/>
      <c r="F610" s="442"/>
      <c r="G610" s="472"/>
      <c r="H610" s="467"/>
      <c r="I610" s="468"/>
      <c r="J610" s="468"/>
      <c r="K610" s="442"/>
      <c r="L610" s="442"/>
      <c r="M610" s="442"/>
      <c r="N610" s="442"/>
      <c r="O610" s="442"/>
      <c r="P610" s="470"/>
      <c r="Q610" s="470"/>
      <c r="R610" s="470"/>
      <c r="S610" s="442"/>
      <c r="T610" s="442"/>
      <c r="U610" s="442"/>
      <c r="V610" s="442"/>
      <c r="W610" s="442"/>
      <c r="X610" s="442"/>
      <c r="Y610" s="442"/>
      <c r="Z610" s="472"/>
      <c r="AA610" s="472"/>
      <c r="AB610" s="468"/>
      <c r="AC610" s="442"/>
      <c r="AD610" s="442"/>
      <c r="AE610" s="433"/>
      <c r="AF610" s="433"/>
      <c r="AH610" s="444"/>
      <c r="AI610" s="464"/>
      <c r="AJ610" s="464"/>
      <c r="AK610" s="444"/>
      <c r="AL610" s="464"/>
      <c r="AM610" s="474"/>
      <c r="AN610" s="474"/>
      <c r="AO610" s="444"/>
      <c r="AP610" s="444"/>
      <c r="AQ610" s="444"/>
      <c r="AR610" s="546"/>
      <c r="AS610" s="547"/>
      <c r="AT610" s="444"/>
      <c r="AU610" s="444"/>
      <c r="AV610" s="444"/>
      <c r="AW610" s="444"/>
      <c r="AX610" s="444"/>
      <c r="AY610" s="444"/>
      <c r="AZ610" s="444"/>
      <c r="BA610" s="444"/>
      <c r="BB610" s="445"/>
      <c r="BC610" s="548"/>
      <c r="BD610" s="445"/>
      <c r="BE610" s="445"/>
      <c r="BF610" s="445"/>
      <c r="BG610" s="445"/>
      <c r="BH610" s="548"/>
      <c r="BI610" s="548"/>
      <c r="BJ610" s="548"/>
      <c r="BK610" s="445"/>
      <c r="BL610" s="445"/>
      <c r="BM610" s="445"/>
      <c r="BN610" s="445"/>
      <c r="BO610" s="445"/>
      <c r="BP610" s="445"/>
      <c r="BQ610" s="445"/>
      <c r="BR610" s="445"/>
      <c r="BS610" s="445"/>
      <c r="BT610" s="445"/>
      <c r="BU610" s="445"/>
      <c r="BV610" s="445"/>
      <c r="BW610" s="445"/>
      <c r="BX610" s="445"/>
      <c r="BY610" s="445"/>
      <c r="BZ610" s="445"/>
      <c r="CA610" s="445"/>
      <c r="CB610" s="445"/>
      <c r="CC610" s="445"/>
      <c r="CD610" s="445"/>
      <c r="CE610" s="445"/>
      <c r="CF610" s="445"/>
      <c r="CG610" s="445"/>
      <c r="CH610" s="445"/>
    </row>
    <row r="611" spans="1:86" s="443" customFormat="1" ht="30" customHeight="1">
      <c r="A611" s="442"/>
      <c r="B611" s="442"/>
      <c r="C611" s="442"/>
      <c r="D611" s="528"/>
      <c r="E611" s="442"/>
      <c r="F611" s="442"/>
      <c r="G611" s="472"/>
      <c r="H611" s="467"/>
      <c r="I611" s="468"/>
      <c r="J611" s="468"/>
      <c r="K611" s="442"/>
      <c r="L611" s="442"/>
      <c r="M611" s="442"/>
      <c r="N611" s="442"/>
      <c r="O611" s="442"/>
      <c r="P611" s="470"/>
      <c r="Q611" s="470"/>
      <c r="R611" s="470"/>
      <c r="S611" s="442"/>
      <c r="T611" s="442"/>
      <c r="U611" s="442"/>
      <c r="V611" s="442"/>
      <c r="W611" s="442"/>
      <c r="X611" s="442"/>
      <c r="Y611" s="442"/>
      <c r="Z611" s="472"/>
      <c r="AA611" s="472"/>
      <c r="AB611" s="468"/>
      <c r="AC611" s="442"/>
      <c r="AD611" s="442"/>
      <c r="AE611" s="433"/>
      <c r="AF611" s="433"/>
      <c r="AH611" s="444"/>
      <c r="AI611" s="464"/>
      <c r="AJ611" s="464"/>
      <c r="AK611" s="444"/>
      <c r="AL611" s="464"/>
      <c r="AM611" s="474"/>
      <c r="AN611" s="474"/>
      <c r="AO611" s="444"/>
      <c r="AP611" s="444"/>
      <c r="AQ611" s="444"/>
      <c r="AR611" s="546"/>
      <c r="AS611" s="547"/>
      <c r="AT611" s="444"/>
      <c r="AU611" s="444"/>
      <c r="AV611" s="444"/>
      <c r="AW611" s="444"/>
      <c r="AX611" s="444"/>
      <c r="AY611" s="444"/>
      <c r="AZ611" s="444"/>
      <c r="BA611" s="444"/>
      <c r="BB611" s="445"/>
      <c r="BC611" s="548"/>
      <c r="BD611" s="445"/>
      <c r="BE611" s="445"/>
      <c r="BF611" s="445"/>
      <c r="BG611" s="445"/>
      <c r="BH611" s="548"/>
      <c r="BI611" s="548"/>
      <c r="BJ611" s="548"/>
      <c r="BK611" s="445"/>
      <c r="BL611" s="445"/>
      <c r="BM611" s="445"/>
      <c r="BN611" s="445"/>
      <c r="BO611" s="445"/>
      <c r="BP611" s="445"/>
      <c r="BQ611" s="445"/>
      <c r="BR611" s="445"/>
      <c r="BS611" s="445"/>
      <c r="BT611" s="445"/>
      <c r="BU611" s="445"/>
      <c r="BV611" s="445"/>
      <c r="BW611" s="445"/>
      <c r="BX611" s="445"/>
      <c r="BY611" s="445"/>
      <c r="BZ611" s="445"/>
      <c r="CA611" s="445"/>
      <c r="CB611" s="445"/>
      <c r="CC611" s="445"/>
      <c r="CD611" s="445"/>
      <c r="CE611" s="445"/>
      <c r="CF611" s="445"/>
      <c r="CG611" s="445"/>
      <c r="CH611" s="445"/>
    </row>
    <row r="612" spans="1:86" s="443" customFormat="1" ht="30" customHeight="1">
      <c r="A612" s="442"/>
      <c r="B612" s="442"/>
      <c r="C612" s="442"/>
      <c r="D612" s="528"/>
      <c r="E612" s="442"/>
      <c r="F612" s="442"/>
      <c r="G612" s="472"/>
      <c r="H612" s="467"/>
      <c r="I612" s="468"/>
      <c r="J612" s="468"/>
      <c r="K612" s="442"/>
      <c r="L612" s="442"/>
      <c r="M612" s="442"/>
      <c r="N612" s="442"/>
      <c r="O612" s="442"/>
      <c r="P612" s="470"/>
      <c r="Q612" s="470"/>
      <c r="R612" s="470"/>
      <c r="S612" s="442"/>
      <c r="T612" s="442"/>
      <c r="U612" s="442"/>
      <c r="V612" s="442"/>
      <c r="W612" s="442"/>
      <c r="X612" s="442"/>
      <c r="Y612" s="442"/>
      <c r="Z612" s="472"/>
      <c r="AA612" s="472"/>
      <c r="AB612" s="468"/>
      <c r="AC612" s="442"/>
      <c r="AD612" s="442"/>
      <c r="AE612" s="433"/>
      <c r="AF612" s="433"/>
      <c r="AH612" s="444"/>
      <c r="AI612" s="464"/>
      <c r="AJ612" s="464"/>
      <c r="AK612" s="444"/>
      <c r="AL612" s="464"/>
      <c r="AM612" s="474"/>
      <c r="AN612" s="474"/>
      <c r="AO612" s="444"/>
      <c r="AP612" s="444"/>
      <c r="AQ612" s="444"/>
      <c r="AR612" s="546"/>
      <c r="AS612" s="547"/>
      <c r="AT612" s="444"/>
      <c r="AU612" s="444"/>
      <c r="AV612" s="444"/>
      <c r="AW612" s="444"/>
      <c r="AX612" s="444"/>
      <c r="AY612" s="444"/>
      <c r="AZ612" s="444"/>
      <c r="BA612" s="444"/>
      <c r="BB612" s="445"/>
      <c r="BC612" s="548"/>
      <c r="BD612" s="445"/>
      <c r="BE612" s="445"/>
      <c r="BF612" s="445"/>
      <c r="BG612" s="445"/>
      <c r="BH612" s="548"/>
      <c r="BI612" s="548"/>
      <c r="BJ612" s="548"/>
      <c r="BK612" s="445"/>
      <c r="BL612" s="445"/>
      <c r="BM612" s="445"/>
      <c r="BN612" s="445"/>
      <c r="BO612" s="445"/>
      <c r="BP612" s="445"/>
      <c r="BQ612" s="445"/>
      <c r="BR612" s="445"/>
      <c r="BS612" s="445"/>
      <c r="BT612" s="445"/>
      <c r="BU612" s="445"/>
      <c r="BV612" s="445"/>
      <c r="BW612" s="445"/>
      <c r="BX612" s="445"/>
      <c r="BY612" s="445"/>
      <c r="BZ612" s="445"/>
      <c r="CA612" s="445"/>
      <c r="CB612" s="445"/>
      <c r="CC612" s="445"/>
      <c r="CD612" s="445"/>
      <c r="CE612" s="445"/>
      <c r="CF612" s="445"/>
      <c r="CG612" s="445"/>
      <c r="CH612" s="445"/>
    </row>
    <row r="613" spans="1:86" s="443" customFormat="1" ht="30" customHeight="1">
      <c r="A613" s="442"/>
      <c r="B613" s="442"/>
      <c r="C613" s="442"/>
      <c r="D613" s="528"/>
      <c r="E613" s="442"/>
      <c r="F613" s="442"/>
      <c r="G613" s="472"/>
      <c r="H613" s="467"/>
      <c r="I613" s="468"/>
      <c r="J613" s="468"/>
      <c r="K613" s="442"/>
      <c r="L613" s="442"/>
      <c r="M613" s="442"/>
      <c r="N613" s="442"/>
      <c r="O613" s="442"/>
      <c r="P613" s="470"/>
      <c r="Q613" s="470"/>
      <c r="R613" s="470"/>
      <c r="S613" s="442"/>
      <c r="T613" s="442"/>
      <c r="U613" s="442"/>
      <c r="V613" s="442"/>
      <c r="W613" s="442"/>
      <c r="X613" s="442"/>
      <c r="Y613" s="442"/>
      <c r="Z613" s="472"/>
      <c r="AA613" s="472"/>
      <c r="AB613" s="468"/>
      <c r="AC613" s="442"/>
      <c r="AD613" s="442"/>
      <c r="AE613" s="433"/>
      <c r="AF613" s="433"/>
      <c r="AH613" s="444"/>
      <c r="AI613" s="464"/>
      <c r="AJ613" s="464"/>
      <c r="AK613" s="444"/>
      <c r="AL613" s="464"/>
      <c r="AM613" s="474"/>
      <c r="AN613" s="474"/>
      <c r="AO613" s="444"/>
      <c r="AP613" s="444"/>
      <c r="AQ613" s="444"/>
      <c r="AR613" s="546"/>
      <c r="AS613" s="547"/>
      <c r="AT613" s="444"/>
      <c r="AU613" s="444"/>
      <c r="AV613" s="444"/>
      <c r="AW613" s="444"/>
      <c r="AX613" s="444"/>
      <c r="AY613" s="444"/>
      <c r="AZ613" s="444"/>
      <c r="BA613" s="444"/>
      <c r="BB613" s="445"/>
      <c r="BC613" s="548"/>
      <c r="BD613" s="445"/>
      <c r="BE613" s="445"/>
      <c r="BF613" s="445"/>
      <c r="BG613" s="445"/>
      <c r="BH613" s="548"/>
      <c r="BI613" s="548"/>
      <c r="BJ613" s="548"/>
      <c r="BK613" s="445"/>
      <c r="BL613" s="445"/>
      <c r="BM613" s="445"/>
      <c r="BN613" s="445"/>
      <c r="BO613" s="445"/>
      <c r="BP613" s="445"/>
      <c r="BQ613" s="445"/>
      <c r="BR613" s="445"/>
      <c r="BS613" s="445"/>
      <c r="BT613" s="445"/>
      <c r="BU613" s="445"/>
      <c r="BV613" s="445"/>
      <c r="BW613" s="445"/>
      <c r="BX613" s="445"/>
      <c r="BY613" s="445"/>
      <c r="BZ613" s="445"/>
      <c r="CA613" s="445"/>
      <c r="CB613" s="445"/>
      <c r="CC613" s="445"/>
      <c r="CD613" s="445"/>
      <c r="CE613" s="445"/>
      <c r="CF613" s="445"/>
      <c r="CG613" s="445"/>
      <c r="CH613" s="445"/>
    </row>
    <row r="614" spans="1:86" s="443" customFormat="1" ht="30" customHeight="1">
      <c r="A614" s="442"/>
      <c r="B614" s="442"/>
      <c r="C614" s="442"/>
      <c r="D614" s="528"/>
      <c r="E614" s="442"/>
      <c r="F614" s="442"/>
      <c r="G614" s="472"/>
      <c r="H614" s="467"/>
      <c r="I614" s="468"/>
      <c r="J614" s="468"/>
      <c r="K614" s="442"/>
      <c r="L614" s="442"/>
      <c r="M614" s="442"/>
      <c r="N614" s="442"/>
      <c r="O614" s="442"/>
      <c r="P614" s="470"/>
      <c r="Q614" s="470"/>
      <c r="R614" s="470"/>
      <c r="S614" s="442"/>
      <c r="T614" s="442"/>
      <c r="U614" s="442"/>
      <c r="V614" s="442"/>
      <c r="W614" s="442"/>
      <c r="X614" s="442"/>
      <c r="Y614" s="442"/>
      <c r="Z614" s="472"/>
      <c r="AA614" s="472"/>
      <c r="AB614" s="468"/>
      <c r="AC614" s="442"/>
      <c r="AD614" s="442"/>
      <c r="AE614" s="433"/>
      <c r="AF614" s="433"/>
      <c r="AH614" s="444"/>
      <c r="AI614" s="464"/>
      <c r="AJ614" s="464"/>
      <c r="AK614" s="444"/>
      <c r="AL614" s="464"/>
      <c r="AM614" s="474"/>
      <c r="AN614" s="474"/>
      <c r="AO614" s="444"/>
      <c r="AP614" s="444"/>
      <c r="AQ614" s="444"/>
      <c r="AR614" s="546"/>
      <c r="AS614" s="547"/>
      <c r="AT614" s="444"/>
      <c r="AU614" s="444"/>
      <c r="AV614" s="444"/>
      <c r="AW614" s="444"/>
      <c r="AX614" s="444"/>
      <c r="AY614" s="444"/>
      <c r="AZ614" s="444"/>
      <c r="BA614" s="444"/>
      <c r="BB614" s="445"/>
      <c r="BC614" s="548"/>
      <c r="BD614" s="445"/>
      <c r="BE614" s="445"/>
      <c r="BF614" s="445"/>
      <c r="BG614" s="445"/>
      <c r="BH614" s="548"/>
      <c r="BI614" s="548"/>
      <c r="BJ614" s="548"/>
      <c r="BK614" s="445"/>
      <c r="BL614" s="445"/>
      <c r="BM614" s="445"/>
      <c r="BN614" s="445"/>
      <c r="BO614" s="445"/>
      <c r="BP614" s="445"/>
      <c r="BQ614" s="445"/>
      <c r="BR614" s="445"/>
      <c r="BS614" s="445"/>
      <c r="BT614" s="445"/>
      <c r="BU614" s="445"/>
      <c r="BV614" s="445"/>
      <c r="BW614" s="445"/>
      <c r="BX614" s="445"/>
      <c r="BY614" s="445"/>
      <c r="BZ614" s="445"/>
      <c r="CA614" s="445"/>
      <c r="CB614" s="445"/>
      <c r="CC614" s="445"/>
      <c r="CD614" s="445"/>
      <c r="CE614" s="445"/>
      <c r="CF614" s="445"/>
      <c r="CG614" s="445"/>
      <c r="CH614" s="445"/>
    </row>
    <row r="615" spans="1:86" s="443" customFormat="1" ht="30" customHeight="1">
      <c r="A615" s="442"/>
      <c r="B615" s="442"/>
      <c r="C615" s="442"/>
      <c r="D615" s="528"/>
      <c r="E615" s="442"/>
      <c r="F615" s="442"/>
      <c r="G615" s="472"/>
      <c r="H615" s="467"/>
      <c r="I615" s="468"/>
      <c r="J615" s="468"/>
      <c r="K615" s="442"/>
      <c r="L615" s="442"/>
      <c r="M615" s="442"/>
      <c r="N615" s="442"/>
      <c r="O615" s="442"/>
      <c r="P615" s="470"/>
      <c r="Q615" s="470"/>
      <c r="R615" s="470"/>
      <c r="S615" s="442"/>
      <c r="T615" s="442"/>
      <c r="U615" s="442"/>
      <c r="V615" s="442"/>
      <c r="W615" s="442"/>
      <c r="X615" s="442"/>
      <c r="Y615" s="442"/>
      <c r="Z615" s="472"/>
      <c r="AA615" s="472"/>
      <c r="AB615" s="468"/>
      <c r="AC615" s="442"/>
      <c r="AD615" s="442"/>
      <c r="AE615" s="433"/>
      <c r="AF615" s="433"/>
      <c r="AH615" s="444"/>
      <c r="AI615" s="464"/>
      <c r="AJ615" s="464"/>
      <c r="AK615" s="444"/>
      <c r="AL615" s="464"/>
      <c r="AM615" s="474"/>
      <c r="AN615" s="474"/>
      <c r="AO615" s="444"/>
      <c r="AP615" s="444"/>
      <c r="AQ615" s="444"/>
      <c r="AR615" s="546"/>
      <c r="AS615" s="547"/>
      <c r="AT615" s="444"/>
      <c r="AU615" s="444"/>
      <c r="AV615" s="444"/>
      <c r="AW615" s="444"/>
      <c r="AX615" s="444"/>
      <c r="AY615" s="444"/>
      <c r="AZ615" s="444"/>
      <c r="BA615" s="444"/>
      <c r="BB615" s="445"/>
      <c r="BC615" s="548"/>
      <c r="BD615" s="445"/>
      <c r="BE615" s="445"/>
      <c r="BF615" s="445"/>
      <c r="BG615" s="445"/>
      <c r="BH615" s="548"/>
      <c r="BI615" s="548"/>
      <c r="BJ615" s="548"/>
      <c r="BK615" s="445"/>
      <c r="BL615" s="445"/>
      <c r="BM615" s="445"/>
      <c r="BN615" s="445"/>
      <c r="BO615" s="445"/>
      <c r="BP615" s="445"/>
      <c r="BQ615" s="445"/>
      <c r="BR615" s="445"/>
      <c r="BS615" s="445"/>
      <c r="BT615" s="445"/>
      <c r="BU615" s="445"/>
      <c r="BV615" s="445"/>
      <c r="BW615" s="445"/>
      <c r="BX615" s="445"/>
      <c r="BY615" s="445"/>
      <c r="BZ615" s="445"/>
      <c r="CA615" s="445"/>
      <c r="CB615" s="445"/>
      <c r="CC615" s="445"/>
      <c r="CD615" s="445"/>
      <c r="CE615" s="445"/>
      <c r="CF615" s="445"/>
      <c r="CG615" s="445"/>
      <c r="CH615" s="445"/>
    </row>
    <row r="616" spans="1:86" s="443" customFormat="1" ht="30" customHeight="1">
      <c r="A616" s="442"/>
      <c r="B616" s="442"/>
      <c r="C616" s="442"/>
      <c r="D616" s="528"/>
      <c r="E616" s="442"/>
      <c r="F616" s="442"/>
      <c r="G616" s="472"/>
      <c r="H616" s="467"/>
      <c r="I616" s="468"/>
      <c r="J616" s="468"/>
      <c r="K616" s="442"/>
      <c r="L616" s="442"/>
      <c r="M616" s="442"/>
      <c r="N616" s="442"/>
      <c r="O616" s="442"/>
      <c r="P616" s="470"/>
      <c r="Q616" s="470"/>
      <c r="R616" s="470"/>
      <c r="S616" s="442"/>
      <c r="T616" s="442"/>
      <c r="U616" s="442"/>
      <c r="V616" s="442"/>
      <c r="W616" s="442"/>
      <c r="X616" s="442"/>
      <c r="Y616" s="442"/>
      <c r="Z616" s="472"/>
      <c r="AA616" s="472"/>
      <c r="AB616" s="468"/>
      <c r="AC616" s="442"/>
      <c r="AD616" s="442"/>
      <c r="AE616" s="433"/>
      <c r="AF616" s="433"/>
      <c r="AH616" s="444"/>
      <c r="AI616" s="464"/>
      <c r="AJ616" s="464"/>
      <c r="AK616" s="444"/>
      <c r="AL616" s="464"/>
      <c r="AM616" s="474"/>
      <c r="AN616" s="474"/>
      <c r="AO616" s="444"/>
      <c r="AP616" s="444"/>
      <c r="AQ616" s="444"/>
      <c r="AR616" s="546"/>
      <c r="AS616" s="547"/>
      <c r="AT616" s="444"/>
      <c r="AU616" s="444"/>
      <c r="AV616" s="444"/>
      <c r="AW616" s="444"/>
      <c r="AX616" s="444"/>
      <c r="AY616" s="444"/>
      <c r="AZ616" s="444"/>
      <c r="BA616" s="444"/>
      <c r="BB616" s="445"/>
      <c r="BC616" s="548"/>
      <c r="BD616" s="445"/>
      <c r="BE616" s="445"/>
      <c r="BF616" s="445"/>
      <c r="BG616" s="445"/>
      <c r="BH616" s="548"/>
      <c r="BI616" s="548"/>
      <c r="BJ616" s="548"/>
      <c r="BK616" s="445"/>
      <c r="BL616" s="445"/>
      <c r="BM616" s="445"/>
      <c r="BN616" s="445"/>
      <c r="BO616" s="445"/>
      <c r="BP616" s="445"/>
      <c r="BQ616" s="445"/>
      <c r="BR616" s="445"/>
      <c r="BS616" s="445"/>
      <c r="BT616" s="445"/>
      <c r="BU616" s="445"/>
      <c r="BV616" s="445"/>
      <c r="BW616" s="445"/>
      <c r="BX616" s="445"/>
      <c r="BY616" s="445"/>
      <c r="BZ616" s="445"/>
      <c r="CA616" s="445"/>
      <c r="CB616" s="445"/>
      <c r="CC616" s="445"/>
      <c r="CD616" s="445"/>
      <c r="CE616" s="445"/>
      <c r="CF616" s="445"/>
      <c r="CG616" s="445"/>
      <c r="CH616" s="445"/>
    </row>
    <row r="617" spans="1:86" s="443" customFormat="1" ht="30" customHeight="1">
      <c r="A617" s="442"/>
      <c r="B617" s="442"/>
      <c r="C617" s="442"/>
      <c r="D617" s="528"/>
      <c r="E617" s="442"/>
      <c r="F617" s="442"/>
      <c r="G617" s="472"/>
      <c r="H617" s="467"/>
      <c r="I617" s="468"/>
      <c r="J617" s="468"/>
      <c r="K617" s="442"/>
      <c r="L617" s="442"/>
      <c r="M617" s="442"/>
      <c r="N617" s="442"/>
      <c r="O617" s="442"/>
      <c r="P617" s="470"/>
      <c r="Q617" s="470"/>
      <c r="R617" s="470"/>
      <c r="S617" s="442"/>
      <c r="T617" s="442"/>
      <c r="U617" s="442"/>
      <c r="V617" s="442"/>
      <c r="W617" s="442"/>
      <c r="X617" s="442"/>
      <c r="Y617" s="442"/>
      <c r="Z617" s="472"/>
      <c r="AA617" s="472"/>
      <c r="AB617" s="468"/>
      <c r="AC617" s="442"/>
      <c r="AD617" s="442"/>
      <c r="AE617" s="433"/>
      <c r="AF617" s="433"/>
      <c r="AH617" s="444"/>
      <c r="AI617" s="464"/>
      <c r="AJ617" s="464"/>
      <c r="AK617" s="444"/>
      <c r="AL617" s="464"/>
      <c r="AM617" s="474"/>
      <c r="AN617" s="474"/>
      <c r="AO617" s="444"/>
      <c r="AP617" s="444"/>
      <c r="AQ617" s="444"/>
      <c r="AR617" s="546"/>
      <c r="AS617" s="547"/>
      <c r="AT617" s="444"/>
      <c r="AU617" s="444"/>
      <c r="AV617" s="444"/>
      <c r="AW617" s="444"/>
      <c r="AX617" s="444"/>
      <c r="AY617" s="444"/>
      <c r="AZ617" s="444"/>
      <c r="BA617" s="444"/>
      <c r="BB617" s="445"/>
      <c r="BC617" s="548"/>
      <c r="BD617" s="445"/>
      <c r="BE617" s="445"/>
      <c r="BF617" s="445"/>
      <c r="BG617" s="445"/>
      <c r="BH617" s="548"/>
      <c r="BI617" s="548"/>
      <c r="BJ617" s="548"/>
      <c r="BK617" s="445"/>
      <c r="BL617" s="445"/>
      <c r="BM617" s="445"/>
      <c r="BN617" s="445"/>
      <c r="BO617" s="445"/>
      <c r="BP617" s="445"/>
      <c r="BQ617" s="445"/>
      <c r="BR617" s="445"/>
      <c r="BS617" s="445"/>
      <c r="BT617" s="445"/>
      <c r="BU617" s="445"/>
      <c r="BV617" s="445"/>
      <c r="BW617" s="445"/>
      <c r="BX617" s="445"/>
      <c r="BY617" s="445"/>
      <c r="BZ617" s="445"/>
      <c r="CA617" s="445"/>
      <c r="CB617" s="445"/>
      <c r="CC617" s="445"/>
      <c r="CD617" s="445"/>
      <c r="CE617" s="445"/>
      <c r="CF617" s="445"/>
      <c r="CG617" s="445"/>
      <c r="CH617" s="445"/>
    </row>
    <row r="618" spans="1:86" s="443" customFormat="1" ht="30" customHeight="1">
      <c r="A618" s="442"/>
      <c r="B618" s="442"/>
      <c r="C618" s="442"/>
      <c r="D618" s="528"/>
      <c r="E618" s="442"/>
      <c r="F618" s="442"/>
      <c r="G618" s="472"/>
      <c r="H618" s="467"/>
      <c r="I618" s="468"/>
      <c r="J618" s="468"/>
      <c r="K618" s="442"/>
      <c r="L618" s="442"/>
      <c r="M618" s="442"/>
      <c r="N618" s="442"/>
      <c r="O618" s="442"/>
      <c r="P618" s="470"/>
      <c r="Q618" s="470"/>
      <c r="R618" s="470"/>
      <c r="S618" s="442"/>
      <c r="T618" s="442"/>
      <c r="U618" s="442"/>
      <c r="V618" s="442"/>
      <c r="W618" s="442"/>
      <c r="X618" s="442"/>
      <c r="Y618" s="442"/>
      <c r="Z618" s="472"/>
      <c r="AA618" s="472"/>
      <c r="AB618" s="468"/>
      <c r="AC618" s="442"/>
      <c r="AD618" s="442"/>
      <c r="AE618" s="433"/>
      <c r="AF618" s="433"/>
      <c r="AH618" s="444"/>
      <c r="AI618" s="464"/>
      <c r="AJ618" s="464"/>
      <c r="AK618" s="444"/>
      <c r="AL618" s="464"/>
      <c r="AM618" s="474"/>
      <c r="AN618" s="474"/>
      <c r="AO618" s="444"/>
      <c r="AP618" s="444"/>
      <c r="AQ618" s="444"/>
      <c r="AR618" s="546"/>
      <c r="AS618" s="547"/>
      <c r="AT618" s="444"/>
      <c r="AU618" s="444"/>
      <c r="AV618" s="444"/>
      <c r="AW618" s="444"/>
      <c r="AX618" s="444"/>
      <c r="AY618" s="444"/>
      <c r="AZ618" s="444"/>
      <c r="BA618" s="444"/>
      <c r="BB618" s="445"/>
      <c r="BC618" s="548"/>
      <c r="BD618" s="445"/>
      <c r="BE618" s="445"/>
      <c r="BF618" s="445"/>
      <c r="BG618" s="445"/>
      <c r="BH618" s="548"/>
      <c r="BI618" s="548"/>
      <c r="BJ618" s="548"/>
      <c r="BK618" s="445"/>
      <c r="BL618" s="445"/>
      <c r="BM618" s="445"/>
      <c r="BN618" s="445"/>
      <c r="BO618" s="445"/>
      <c r="BP618" s="445"/>
      <c r="BQ618" s="445"/>
      <c r="BR618" s="445"/>
      <c r="BS618" s="445"/>
      <c r="BT618" s="445"/>
      <c r="BU618" s="445"/>
      <c r="BV618" s="445"/>
      <c r="BW618" s="445"/>
      <c r="BX618" s="445"/>
      <c r="BY618" s="445"/>
      <c r="BZ618" s="445"/>
      <c r="CA618" s="445"/>
      <c r="CB618" s="445"/>
      <c r="CC618" s="445"/>
      <c r="CD618" s="445"/>
      <c r="CE618" s="445"/>
      <c r="CF618" s="445"/>
      <c r="CG618" s="445"/>
      <c r="CH618" s="445"/>
    </row>
    <row r="619" spans="1:86" s="443" customFormat="1" ht="30" customHeight="1">
      <c r="A619" s="442"/>
      <c r="B619" s="442"/>
      <c r="C619" s="442"/>
      <c r="D619" s="528"/>
      <c r="E619" s="442"/>
      <c r="F619" s="442"/>
      <c r="G619" s="472"/>
      <c r="H619" s="467"/>
      <c r="I619" s="468"/>
      <c r="J619" s="468"/>
      <c r="K619" s="442"/>
      <c r="L619" s="442"/>
      <c r="M619" s="442"/>
      <c r="N619" s="442"/>
      <c r="O619" s="442"/>
      <c r="P619" s="470"/>
      <c r="Q619" s="470"/>
      <c r="R619" s="470"/>
      <c r="S619" s="442"/>
      <c r="T619" s="442"/>
      <c r="U619" s="442"/>
      <c r="V619" s="442"/>
      <c r="W619" s="442"/>
      <c r="X619" s="442"/>
      <c r="Y619" s="442"/>
      <c r="Z619" s="472"/>
      <c r="AA619" s="472"/>
      <c r="AB619" s="468"/>
      <c r="AC619" s="442"/>
      <c r="AD619" s="442"/>
      <c r="AE619" s="433"/>
      <c r="AF619" s="433"/>
      <c r="AH619" s="444"/>
      <c r="AI619" s="464"/>
      <c r="AJ619" s="464"/>
      <c r="AK619" s="444"/>
      <c r="AL619" s="464"/>
      <c r="AM619" s="474"/>
      <c r="AN619" s="474"/>
      <c r="AO619" s="444"/>
      <c r="AP619" s="444"/>
      <c r="AQ619" s="444"/>
      <c r="AR619" s="546"/>
      <c r="AS619" s="547"/>
      <c r="AT619" s="444"/>
      <c r="AU619" s="444"/>
      <c r="AV619" s="444"/>
      <c r="AW619" s="444"/>
      <c r="AX619" s="444"/>
      <c r="AY619" s="444"/>
      <c r="AZ619" s="444"/>
      <c r="BA619" s="444"/>
      <c r="BB619" s="445"/>
      <c r="BC619" s="548"/>
      <c r="BD619" s="445"/>
      <c r="BE619" s="445"/>
      <c r="BF619" s="445"/>
      <c r="BG619" s="445"/>
      <c r="BH619" s="548"/>
      <c r="BI619" s="548"/>
      <c r="BJ619" s="548"/>
      <c r="BK619" s="445"/>
      <c r="BL619" s="445"/>
      <c r="BM619" s="445"/>
      <c r="BN619" s="445"/>
      <c r="BO619" s="445"/>
      <c r="BP619" s="445"/>
      <c r="BQ619" s="445"/>
      <c r="BR619" s="445"/>
      <c r="BS619" s="445"/>
      <c r="BT619" s="445"/>
      <c r="BU619" s="445"/>
      <c r="BV619" s="445"/>
      <c r="BW619" s="445"/>
      <c r="BX619" s="445"/>
      <c r="BY619" s="445"/>
      <c r="BZ619" s="445"/>
      <c r="CA619" s="445"/>
      <c r="CB619" s="445"/>
      <c r="CC619" s="445"/>
      <c r="CD619" s="445"/>
      <c r="CE619" s="445"/>
      <c r="CF619" s="445"/>
      <c r="CG619" s="445"/>
      <c r="CH619" s="445"/>
    </row>
    <row r="620" spans="1:86" s="443" customFormat="1" ht="30" customHeight="1">
      <c r="A620" s="442"/>
      <c r="B620" s="442"/>
      <c r="C620" s="442"/>
      <c r="D620" s="528"/>
      <c r="E620" s="442"/>
      <c r="F620" s="442"/>
      <c r="G620" s="472"/>
      <c r="H620" s="467"/>
      <c r="I620" s="468"/>
      <c r="J620" s="468"/>
      <c r="K620" s="442"/>
      <c r="L620" s="442"/>
      <c r="M620" s="442"/>
      <c r="N620" s="442"/>
      <c r="O620" s="442"/>
      <c r="P620" s="470"/>
      <c r="Q620" s="470"/>
      <c r="R620" s="470"/>
      <c r="S620" s="442"/>
      <c r="T620" s="442"/>
      <c r="U620" s="442"/>
      <c r="V620" s="442"/>
      <c r="W620" s="442"/>
      <c r="X620" s="442"/>
      <c r="Y620" s="442"/>
      <c r="Z620" s="472"/>
      <c r="AA620" s="472"/>
      <c r="AB620" s="468"/>
      <c r="AC620" s="442"/>
      <c r="AD620" s="442"/>
      <c r="AE620" s="433"/>
      <c r="AF620" s="433"/>
      <c r="AH620" s="444"/>
      <c r="AI620" s="464"/>
      <c r="AJ620" s="464"/>
      <c r="AK620" s="444"/>
      <c r="AL620" s="464"/>
      <c r="AM620" s="474"/>
      <c r="AN620" s="474"/>
      <c r="AO620" s="444"/>
      <c r="AP620" s="444"/>
      <c r="AQ620" s="444"/>
      <c r="AR620" s="546"/>
      <c r="AS620" s="547"/>
      <c r="AT620" s="444"/>
      <c r="AU620" s="444"/>
      <c r="AV620" s="444"/>
      <c r="AW620" s="444"/>
      <c r="AX620" s="444"/>
      <c r="AY620" s="444"/>
      <c r="AZ620" s="444"/>
      <c r="BA620" s="444"/>
      <c r="BB620" s="445"/>
      <c r="BC620" s="548"/>
      <c r="BD620" s="445"/>
      <c r="BE620" s="445"/>
      <c r="BF620" s="445"/>
      <c r="BG620" s="445"/>
      <c r="BH620" s="548"/>
      <c r="BI620" s="548"/>
      <c r="BJ620" s="548"/>
      <c r="BK620" s="445"/>
      <c r="BL620" s="445"/>
      <c r="BM620" s="445"/>
      <c r="BN620" s="445"/>
      <c r="BO620" s="445"/>
      <c r="BP620" s="445"/>
      <c r="BQ620" s="445"/>
      <c r="BR620" s="445"/>
      <c r="BS620" s="445"/>
      <c r="BT620" s="445"/>
      <c r="BU620" s="445"/>
      <c r="BV620" s="445"/>
      <c r="BW620" s="445"/>
      <c r="BX620" s="445"/>
      <c r="BY620" s="445"/>
      <c r="BZ620" s="445"/>
      <c r="CA620" s="445"/>
      <c r="CB620" s="445"/>
      <c r="CC620" s="445"/>
      <c r="CD620" s="445"/>
      <c r="CE620" s="445"/>
      <c r="CF620" s="445"/>
      <c r="CG620" s="445"/>
      <c r="CH620" s="445"/>
    </row>
    <row r="621" spans="1:86" s="443" customFormat="1" ht="30" customHeight="1">
      <c r="A621" s="442"/>
      <c r="B621" s="442"/>
      <c r="C621" s="442"/>
      <c r="D621" s="528"/>
      <c r="E621" s="442"/>
      <c r="F621" s="442"/>
      <c r="G621" s="472"/>
      <c r="H621" s="467"/>
      <c r="I621" s="468"/>
      <c r="J621" s="468"/>
      <c r="K621" s="442"/>
      <c r="L621" s="442"/>
      <c r="M621" s="442"/>
      <c r="N621" s="442"/>
      <c r="O621" s="442"/>
      <c r="P621" s="470"/>
      <c r="Q621" s="470"/>
      <c r="R621" s="470"/>
      <c r="S621" s="442"/>
      <c r="T621" s="442"/>
      <c r="U621" s="442"/>
      <c r="V621" s="442"/>
      <c r="W621" s="442"/>
      <c r="X621" s="442"/>
      <c r="Y621" s="442"/>
      <c r="Z621" s="472"/>
      <c r="AA621" s="472"/>
      <c r="AB621" s="468"/>
      <c r="AC621" s="442"/>
      <c r="AD621" s="442"/>
      <c r="AE621" s="433"/>
      <c r="AF621" s="433"/>
      <c r="AH621" s="444"/>
      <c r="AI621" s="464"/>
      <c r="AJ621" s="464"/>
      <c r="AK621" s="444"/>
      <c r="AL621" s="464"/>
      <c r="AM621" s="474"/>
      <c r="AN621" s="474"/>
      <c r="AO621" s="444"/>
      <c r="AP621" s="444"/>
      <c r="AQ621" s="444"/>
      <c r="AR621" s="546"/>
      <c r="AS621" s="547"/>
      <c r="AT621" s="444"/>
      <c r="AU621" s="444"/>
      <c r="AV621" s="444"/>
      <c r="AW621" s="444"/>
      <c r="AX621" s="444"/>
      <c r="AY621" s="444"/>
      <c r="AZ621" s="444"/>
      <c r="BA621" s="444"/>
      <c r="BB621" s="445"/>
      <c r="BC621" s="548"/>
      <c r="BD621" s="445"/>
      <c r="BE621" s="445"/>
      <c r="BF621" s="445"/>
      <c r="BG621" s="445"/>
      <c r="BH621" s="548"/>
      <c r="BI621" s="548"/>
      <c r="BJ621" s="548"/>
      <c r="BK621" s="445"/>
      <c r="BL621" s="445"/>
      <c r="BM621" s="445"/>
      <c r="BN621" s="445"/>
      <c r="BO621" s="445"/>
      <c r="BP621" s="445"/>
      <c r="BQ621" s="445"/>
      <c r="BR621" s="445"/>
      <c r="BS621" s="445"/>
      <c r="BT621" s="445"/>
      <c r="BU621" s="445"/>
      <c r="BV621" s="445"/>
      <c r="BW621" s="445"/>
      <c r="BX621" s="445"/>
      <c r="BY621" s="445"/>
      <c r="BZ621" s="445"/>
      <c r="CA621" s="445"/>
      <c r="CB621" s="445"/>
      <c r="CC621" s="445"/>
      <c r="CD621" s="445"/>
      <c r="CE621" s="445"/>
      <c r="CF621" s="445"/>
      <c r="CG621" s="445"/>
      <c r="CH621" s="445"/>
    </row>
    <row r="622" spans="1:86" s="443" customFormat="1" ht="15.75" customHeight="1">
      <c r="A622" s="442"/>
      <c r="B622" s="442"/>
      <c r="C622" s="442"/>
      <c r="D622" s="528"/>
      <c r="E622" s="442"/>
      <c r="F622" s="442"/>
      <c r="G622" s="472"/>
      <c r="H622" s="467"/>
      <c r="I622" s="468"/>
      <c r="J622" s="468"/>
      <c r="K622" s="442"/>
      <c r="L622" s="442"/>
      <c r="M622" s="442"/>
      <c r="N622" s="442"/>
      <c r="O622" s="442"/>
      <c r="P622" s="470"/>
      <c r="Q622" s="470"/>
      <c r="R622" s="470"/>
      <c r="S622" s="442"/>
      <c r="T622" s="442"/>
      <c r="U622" s="442"/>
      <c r="V622" s="442"/>
      <c r="W622" s="442"/>
      <c r="X622" s="442"/>
      <c r="Y622" s="442"/>
      <c r="Z622" s="472"/>
      <c r="AA622" s="472"/>
      <c r="AB622" s="468"/>
      <c r="AC622" s="442"/>
      <c r="AD622" s="442"/>
      <c r="AE622" s="433"/>
      <c r="AF622" s="433"/>
      <c r="AH622" s="444"/>
      <c r="AI622" s="464"/>
      <c r="AJ622" s="464"/>
      <c r="AK622" s="444"/>
      <c r="AL622" s="464"/>
      <c r="AM622" s="474"/>
      <c r="AN622" s="474"/>
      <c r="AO622" s="444"/>
      <c r="AP622" s="444"/>
      <c r="AQ622" s="444"/>
      <c r="AR622" s="546"/>
      <c r="AS622" s="547"/>
      <c r="AT622" s="444"/>
      <c r="AU622" s="444"/>
      <c r="AV622" s="444"/>
      <c r="AW622" s="444"/>
      <c r="AX622" s="444"/>
      <c r="AY622" s="444"/>
      <c r="AZ622" s="444"/>
      <c r="BA622" s="444"/>
      <c r="BB622" s="445"/>
      <c r="BC622" s="548"/>
      <c r="BD622" s="445"/>
      <c r="BE622" s="445"/>
      <c r="BF622" s="445"/>
      <c r="BG622" s="445"/>
      <c r="BH622" s="548"/>
      <c r="BI622" s="548"/>
      <c r="BJ622" s="548"/>
      <c r="BK622" s="445"/>
      <c r="BL622" s="445"/>
      <c r="BM622" s="445"/>
      <c r="BN622" s="445"/>
      <c r="BO622" s="445"/>
      <c r="BP622" s="445"/>
      <c r="BQ622" s="445"/>
      <c r="BR622" s="445"/>
      <c r="BS622" s="445"/>
      <c r="BT622" s="445"/>
      <c r="BU622" s="445"/>
      <c r="BV622" s="445"/>
      <c r="BW622" s="445"/>
      <c r="BX622" s="445"/>
      <c r="BY622" s="445"/>
      <c r="BZ622" s="445"/>
      <c r="CA622" s="445"/>
      <c r="CB622" s="445"/>
      <c r="CC622" s="445"/>
      <c r="CD622" s="445"/>
      <c r="CE622" s="445"/>
      <c r="CF622" s="445"/>
      <c r="CG622" s="445"/>
      <c r="CH622" s="445"/>
    </row>
    <row r="623" spans="1:86" s="443" customFormat="1" ht="15.75" customHeight="1">
      <c r="A623" s="442"/>
      <c r="B623" s="442"/>
      <c r="C623" s="442"/>
      <c r="D623" s="528"/>
      <c r="E623" s="442"/>
      <c r="F623" s="442"/>
      <c r="G623" s="472"/>
      <c r="H623" s="467"/>
      <c r="I623" s="468"/>
      <c r="J623" s="468"/>
      <c r="K623" s="442"/>
      <c r="L623" s="442"/>
      <c r="M623" s="442"/>
      <c r="N623" s="442"/>
      <c r="O623" s="442"/>
      <c r="P623" s="470"/>
      <c r="Q623" s="470"/>
      <c r="R623" s="470"/>
      <c r="S623" s="442"/>
      <c r="T623" s="442"/>
      <c r="U623" s="442"/>
      <c r="V623" s="442"/>
      <c r="W623" s="442"/>
      <c r="X623" s="442"/>
      <c r="Y623" s="442"/>
      <c r="Z623" s="472"/>
      <c r="AA623" s="472"/>
      <c r="AB623" s="468"/>
      <c r="AC623" s="442"/>
      <c r="AD623" s="442"/>
      <c r="AE623" s="433"/>
      <c r="AF623" s="433"/>
      <c r="AH623" s="444"/>
      <c r="AI623" s="464"/>
      <c r="AJ623" s="464"/>
      <c r="AK623" s="444"/>
      <c r="AL623" s="464"/>
      <c r="AM623" s="474"/>
      <c r="AN623" s="474"/>
      <c r="AO623" s="444"/>
      <c r="AP623" s="444"/>
      <c r="AQ623" s="444"/>
      <c r="AR623" s="546"/>
      <c r="AS623" s="547"/>
      <c r="AT623" s="444"/>
      <c r="AU623" s="444"/>
      <c r="AV623" s="444"/>
      <c r="AW623" s="444"/>
      <c r="AX623" s="444"/>
      <c r="AY623" s="444"/>
      <c r="AZ623" s="444"/>
      <c r="BA623" s="444"/>
      <c r="BB623" s="445"/>
      <c r="BC623" s="548"/>
      <c r="BD623" s="445"/>
      <c r="BE623" s="445"/>
      <c r="BF623" s="445"/>
      <c r="BG623" s="445"/>
      <c r="BH623" s="548"/>
      <c r="BI623" s="548"/>
      <c r="BJ623" s="548"/>
      <c r="BK623" s="445"/>
      <c r="BL623" s="445"/>
      <c r="BM623" s="445"/>
      <c r="BN623" s="445"/>
      <c r="BO623" s="445"/>
      <c r="BP623" s="445"/>
      <c r="BQ623" s="445"/>
      <c r="BR623" s="445"/>
      <c r="BS623" s="445"/>
      <c r="BT623" s="445"/>
      <c r="BU623" s="445"/>
      <c r="BV623" s="445"/>
      <c r="BW623" s="445"/>
      <c r="BX623" s="445"/>
      <c r="BY623" s="445"/>
      <c r="BZ623" s="445"/>
      <c r="CA623" s="445"/>
      <c r="CB623" s="445"/>
      <c r="CC623" s="445"/>
      <c r="CD623" s="445"/>
      <c r="CE623" s="445"/>
      <c r="CF623" s="445"/>
      <c r="CG623" s="445"/>
      <c r="CH623" s="445"/>
    </row>
    <row r="624" spans="1:86" s="443" customFormat="1" ht="15.75" customHeight="1">
      <c r="A624" s="442"/>
      <c r="B624" s="442"/>
      <c r="C624" s="442"/>
      <c r="D624" s="528"/>
      <c r="E624" s="442"/>
      <c r="F624" s="442"/>
      <c r="G624" s="472"/>
      <c r="H624" s="467"/>
      <c r="I624" s="468"/>
      <c r="J624" s="468"/>
      <c r="K624" s="442"/>
      <c r="L624" s="442"/>
      <c r="M624" s="442"/>
      <c r="N624" s="442"/>
      <c r="O624" s="442"/>
      <c r="P624" s="470"/>
      <c r="Q624" s="470"/>
      <c r="R624" s="470"/>
      <c r="S624" s="442"/>
      <c r="T624" s="442"/>
      <c r="U624" s="442"/>
      <c r="V624" s="442"/>
      <c r="W624" s="442"/>
      <c r="X624" s="442"/>
      <c r="Y624" s="442"/>
      <c r="Z624" s="472"/>
      <c r="AA624" s="472"/>
      <c r="AB624" s="468"/>
      <c r="AC624" s="442"/>
      <c r="AD624" s="442"/>
      <c r="AE624" s="433"/>
      <c r="AF624" s="433"/>
      <c r="AH624" s="444"/>
      <c r="AI624" s="464"/>
      <c r="AJ624" s="464"/>
      <c r="AK624" s="444"/>
      <c r="AL624" s="464"/>
      <c r="AM624" s="474"/>
      <c r="AN624" s="474"/>
      <c r="AO624" s="444"/>
      <c r="AP624" s="444"/>
      <c r="AQ624" s="444"/>
      <c r="AR624" s="546"/>
      <c r="AS624" s="547"/>
      <c r="AT624" s="444"/>
      <c r="AU624" s="444"/>
      <c r="AV624" s="444"/>
      <c r="AW624" s="444"/>
      <c r="AX624" s="444"/>
      <c r="AY624" s="444"/>
      <c r="AZ624" s="444"/>
      <c r="BA624" s="444"/>
      <c r="BB624" s="445"/>
      <c r="BC624" s="548"/>
      <c r="BD624" s="445"/>
      <c r="BE624" s="445"/>
      <c r="BF624" s="445"/>
      <c r="BG624" s="445"/>
      <c r="BH624" s="548"/>
      <c r="BI624" s="548"/>
      <c r="BJ624" s="548"/>
      <c r="BK624" s="445"/>
      <c r="BL624" s="445"/>
      <c r="BM624" s="445"/>
      <c r="BN624" s="445"/>
      <c r="BO624" s="445"/>
      <c r="BP624" s="445"/>
      <c r="BQ624" s="445"/>
      <c r="BR624" s="445"/>
      <c r="BS624" s="445"/>
      <c r="BT624" s="445"/>
      <c r="BU624" s="445"/>
      <c r="BV624" s="445"/>
      <c r="BW624" s="445"/>
      <c r="BX624" s="445"/>
      <c r="BY624" s="445"/>
      <c r="BZ624" s="445"/>
      <c r="CA624" s="445"/>
      <c r="CB624" s="445"/>
      <c r="CC624" s="445"/>
      <c r="CD624" s="445"/>
      <c r="CE624" s="445"/>
      <c r="CF624" s="445"/>
      <c r="CG624" s="445"/>
      <c r="CH624" s="445"/>
    </row>
    <row r="625" spans="1:86" s="443" customFormat="1" ht="15.75" customHeight="1">
      <c r="A625" s="442"/>
      <c r="B625" s="442"/>
      <c r="C625" s="442"/>
      <c r="D625" s="528"/>
      <c r="E625" s="442"/>
      <c r="F625" s="442"/>
      <c r="G625" s="472"/>
      <c r="H625" s="467"/>
      <c r="I625" s="468"/>
      <c r="J625" s="468"/>
      <c r="K625" s="442"/>
      <c r="L625" s="442"/>
      <c r="M625" s="442"/>
      <c r="N625" s="442"/>
      <c r="O625" s="442"/>
      <c r="P625" s="470"/>
      <c r="Q625" s="470"/>
      <c r="R625" s="470"/>
      <c r="S625" s="442"/>
      <c r="T625" s="442"/>
      <c r="U625" s="442"/>
      <c r="V625" s="442"/>
      <c r="W625" s="442"/>
      <c r="X625" s="442"/>
      <c r="Y625" s="442"/>
      <c r="Z625" s="472"/>
      <c r="AA625" s="472"/>
      <c r="AB625" s="468"/>
      <c r="AC625" s="442"/>
      <c r="AD625" s="442"/>
      <c r="AE625" s="433"/>
      <c r="AF625" s="433"/>
      <c r="AH625" s="444"/>
      <c r="AI625" s="464"/>
      <c r="AJ625" s="464"/>
      <c r="AK625" s="444"/>
      <c r="AL625" s="464"/>
      <c r="AM625" s="474"/>
      <c r="AN625" s="474"/>
      <c r="AO625" s="444"/>
      <c r="AP625" s="444"/>
      <c r="AQ625" s="444"/>
      <c r="AR625" s="546"/>
      <c r="AS625" s="547"/>
      <c r="AT625" s="444"/>
      <c r="AU625" s="444"/>
      <c r="AV625" s="444"/>
      <c r="AW625" s="444"/>
      <c r="AX625" s="444"/>
      <c r="AY625" s="444"/>
      <c r="AZ625" s="444"/>
      <c r="BA625" s="444"/>
      <c r="BB625" s="445"/>
      <c r="BC625" s="548"/>
      <c r="BD625" s="445"/>
      <c r="BE625" s="445"/>
      <c r="BF625" s="445"/>
      <c r="BG625" s="445"/>
      <c r="BH625" s="548"/>
      <c r="BI625" s="548"/>
      <c r="BJ625" s="548"/>
      <c r="BK625" s="445"/>
      <c r="BL625" s="445"/>
      <c r="BM625" s="445"/>
      <c r="BN625" s="445"/>
      <c r="BO625" s="445"/>
      <c r="BP625" s="445"/>
      <c r="BQ625" s="445"/>
      <c r="BR625" s="445"/>
      <c r="BS625" s="445"/>
      <c r="BT625" s="445"/>
      <c r="BU625" s="445"/>
      <c r="BV625" s="445"/>
      <c r="BW625" s="445"/>
      <c r="BX625" s="445"/>
      <c r="BY625" s="445"/>
      <c r="BZ625" s="445"/>
      <c r="CA625" s="445"/>
      <c r="CB625" s="445"/>
      <c r="CC625" s="445"/>
      <c r="CD625" s="445"/>
      <c r="CE625" s="445"/>
      <c r="CF625" s="445"/>
      <c r="CG625" s="445"/>
      <c r="CH625" s="445"/>
    </row>
    <row r="626" spans="1:86" s="443" customFormat="1" ht="15.75" customHeight="1">
      <c r="A626" s="442"/>
      <c r="B626" s="442"/>
      <c r="C626" s="442"/>
      <c r="D626" s="528"/>
      <c r="E626" s="442"/>
      <c r="F626" s="442"/>
      <c r="G626" s="472"/>
      <c r="H626" s="467"/>
      <c r="I626" s="468"/>
      <c r="J626" s="468"/>
      <c r="K626" s="442"/>
      <c r="L626" s="442"/>
      <c r="M626" s="442"/>
      <c r="N626" s="442"/>
      <c r="O626" s="442"/>
      <c r="P626" s="470"/>
      <c r="Q626" s="470"/>
      <c r="R626" s="470"/>
      <c r="S626" s="442"/>
      <c r="T626" s="442"/>
      <c r="U626" s="442"/>
      <c r="V626" s="442"/>
      <c r="W626" s="442"/>
      <c r="X626" s="442"/>
      <c r="Y626" s="442"/>
      <c r="Z626" s="472"/>
      <c r="AA626" s="472"/>
      <c r="AB626" s="468"/>
      <c r="AC626" s="442"/>
      <c r="AD626" s="442"/>
      <c r="AE626" s="433"/>
      <c r="AF626" s="433"/>
      <c r="AH626" s="444"/>
      <c r="AI626" s="464"/>
      <c r="AJ626" s="464"/>
      <c r="AK626" s="444"/>
      <c r="AL626" s="464"/>
      <c r="AM626" s="474"/>
      <c r="AN626" s="474"/>
      <c r="AO626" s="444"/>
      <c r="AP626" s="444"/>
      <c r="AQ626" s="444"/>
      <c r="AR626" s="546"/>
      <c r="AS626" s="547"/>
      <c r="AT626" s="444"/>
      <c r="AU626" s="444"/>
      <c r="AV626" s="444"/>
      <c r="AW626" s="444"/>
      <c r="AX626" s="444"/>
      <c r="AY626" s="444"/>
      <c r="AZ626" s="444"/>
      <c r="BA626" s="444"/>
      <c r="BB626" s="445"/>
      <c r="BC626" s="548"/>
      <c r="BD626" s="445"/>
      <c r="BE626" s="445"/>
      <c r="BF626" s="445"/>
      <c r="BG626" s="445"/>
      <c r="BH626" s="548"/>
      <c r="BI626" s="548"/>
      <c r="BJ626" s="548"/>
      <c r="BK626" s="445"/>
      <c r="BL626" s="445"/>
      <c r="BM626" s="445"/>
      <c r="BN626" s="445"/>
      <c r="BO626" s="445"/>
      <c r="BP626" s="445"/>
      <c r="BQ626" s="445"/>
      <c r="BR626" s="445"/>
      <c r="BS626" s="445"/>
      <c r="BT626" s="445"/>
      <c r="BU626" s="445"/>
      <c r="BV626" s="445"/>
      <c r="BW626" s="445"/>
      <c r="BX626" s="445"/>
      <c r="BY626" s="445"/>
      <c r="BZ626" s="445"/>
      <c r="CA626" s="445"/>
      <c r="CB626" s="445"/>
      <c r="CC626" s="445"/>
      <c r="CD626" s="445"/>
      <c r="CE626" s="445"/>
      <c r="CF626" s="445"/>
      <c r="CG626" s="445"/>
      <c r="CH626" s="445"/>
    </row>
    <row r="627" spans="1:86" s="443" customFormat="1" ht="15.75" customHeight="1">
      <c r="A627" s="442"/>
      <c r="B627" s="442"/>
      <c r="C627" s="442"/>
      <c r="D627" s="528"/>
      <c r="E627" s="442"/>
      <c r="F627" s="442"/>
      <c r="G627" s="472"/>
      <c r="H627" s="467"/>
      <c r="I627" s="468"/>
      <c r="J627" s="468"/>
      <c r="K627" s="442"/>
      <c r="L627" s="442"/>
      <c r="M627" s="442"/>
      <c r="N627" s="442"/>
      <c r="O627" s="442"/>
      <c r="P627" s="470"/>
      <c r="Q627" s="470"/>
      <c r="R627" s="470"/>
      <c r="S627" s="442"/>
      <c r="T627" s="442"/>
      <c r="U627" s="442"/>
      <c r="V627" s="442"/>
      <c r="W627" s="442"/>
      <c r="X627" s="442"/>
      <c r="Y627" s="442"/>
      <c r="Z627" s="472"/>
      <c r="AA627" s="472"/>
      <c r="AB627" s="468"/>
      <c r="AC627" s="442"/>
      <c r="AD627" s="442"/>
      <c r="AE627" s="433"/>
      <c r="AF627" s="433"/>
      <c r="AH627" s="444"/>
      <c r="AI627" s="464"/>
      <c r="AJ627" s="464"/>
      <c r="AK627" s="444"/>
      <c r="AL627" s="464"/>
      <c r="AM627" s="474"/>
      <c r="AN627" s="474"/>
      <c r="AO627" s="444"/>
      <c r="AP627" s="444"/>
      <c r="AQ627" s="444"/>
      <c r="AR627" s="546"/>
      <c r="AS627" s="547"/>
      <c r="AT627" s="444"/>
      <c r="AU627" s="444"/>
      <c r="AV627" s="444"/>
      <c r="AW627" s="444"/>
      <c r="AX627" s="444"/>
      <c r="AY627" s="444"/>
      <c r="AZ627" s="444"/>
      <c r="BA627" s="444"/>
      <c r="BB627" s="445"/>
      <c r="BC627" s="548"/>
      <c r="BD627" s="445"/>
      <c r="BE627" s="445"/>
      <c r="BF627" s="445"/>
      <c r="BG627" s="445"/>
      <c r="BH627" s="548"/>
      <c r="BI627" s="548"/>
      <c r="BJ627" s="548"/>
      <c r="BK627" s="445"/>
      <c r="BL627" s="445"/>
      <c r="BM627" s="445"/>
      <c r="BN627" s="445"/>
      <c r="BO627" s="445"/>
      <c r="BP627" s="445"/>
      <c r="BQ627" s="445"/>
      <c r="BR627" s="445"/>
      <c r="BS627" s="445"/>
      <c r="BT627" s="445"/>
      <c r="BU627" s="445"/>
      <c r="BV627" s="445"/>
      <c r="BW627" s="445"/>
      <c r="BX627" s="445"/>
      <c r="BY627" s="445"/>
      <c r="BZ627" s="445"/>
      <c r="CA627" s="445"/>
      <c r="CB627" s="445"/>
      <c r="CC627" s="445"/>
      <c r="CD627" s="445"/>
      <c r="CE627" s="445"/>
      <c r="CF627" s="445"/>
      <c r="CG627" s="445"/>
      <c r="CH627" s="445"/>
    </row>
    <row r="628" spans="1:86" s="443" customFormat="1" ht="15.75" customHeight="1">
      <c r="A628" s="442"/>
      <c r="B628" s="442"/>
      <c r="C628" s="442"/>
      <c r="D628" s="528"/>
      <c r="E628" s="442"/>
      <c r="F628" s="442"/>
      <c r="G628" s="472"/>
      <c r="H628" s="467"/>
      <c r="I628" s="468"/>
      <c r="J628" s="468"/>
      <c r="K628" s="442"/>
      <c r="L628" s="442"/>
      <c r="M628" s="442"/>
      <c r="N628" s="442"/>
      <c r="O628" s="442"/>
      <c r="P628" s="470"/>
      <c r="Q628" s="470"/>
      <c r="R628" s="470"/>
      <c r="S628" s="442"/>
      <c r="T628" s="442"/>
      <c r="U628" s="442"/>
      <c r="V628" s="442"/>
      <c r="W628" s="442"/>
      <c r="X628" s="442"/>
      <c r="Y628" s="442"/>
      <c r="Z628" s="472"/>
      <c r="AA628" s="472"/>
      <c r="AB628" s="468"/>
      <c r="AC628" s="442"/>
      <c r="AD628" s="442"/>
      <c r="AE628" s="433"/>
      <c r="AF628" s="433"/>
      <c r="AH628" s="444"/>
      <c r="AI628" s="464"/>
      <c r="AJ628" s="464"/>
      <c r="AK628" s="444"/>
      <c r="AL628" s="464"/>
      <c r="AM628" s="474"/>
      <c r="AN628" s="474"/>
      <c r="AO628" s="444"/>
      <c r="AP628" s="444"/>
      <c r="AQ628" s="444"/>
      <c r="AR628" s="546"/>
      <c r="AS628" s="547"/>
      <c r="AT628" s="444"/>
      <c r="AU628" s="444"/>
      <c r="AV628" s="444"/>
      <c r="AW628" s="444"/>
      <c r="AX628" s="444"/>
      <c r="AY628" s="444"/>
      <c r="AZ628" s="444"/>
      <c r="BA628" s="444"/>
      <c r="BB628" s="445"/>
      <c r="BC628" s="548"/>
      <c r="BD628" s="445"/>
      <c r="BE628" s="445"/>
      <c r="BF628" s="445"/>
      <c r="BG628" s="445"/>
      <c r="BH628" s="548"/>
      <c r="BI628" s="548"/>
      <c r="BJ628" s="548"/>
      <c r="BK628" s="445"/>
      <c r="BL628" s="445"/>
      <c r="BM628" s="445"/>
      <c r="BN628" s="445"/>
      <c r="BO628" s="445"/>
      <c r="BP628" s="445"/>
      <c r="BQ628" s="445"/>
      <c r="BR628" s="445"/>
      <c r="BS628" s="445"/>
      <c r="BT628" s="445"/>
      <c r="BU628" s="445"/>
      <c r="BV628" s="445"/>
      <c r="BW628" s="445"/>
      <c r="BX628" s="445"/>
      <c r="BY628" s="445"/>
      <c r="BZ628" s="445"/>
      <c r="CA628" s="445"/>
      <c r="CB628" s="445"/>
      <c r="CC628" s="445"/>
      <c r="CD628" s="445"/>
      <c r="CE628" s="445"/>
      <c r="CF628" s="445"/>
      <c r="CG628" s="445"/>
      <c r="CH628" s="445"/>
    </row>
    <row r="629" spans="1:86" s="443" customFormat="1" ht="15.75" customHeight="1">
      <c r="A629" s="442"/>
      <c r="B629" s="442"/>
      <c r="C629" s="442"/>
      <c r="D629" s="528"/>
      <c r="E629" s="442"/>
      <c r="F629" s="442"/>
      <c r="G629" s="472"/>
      <c r="H629" s="467"/>
      <c r="I629" s="468"/>
      <c r="J629" s="468"/>
      <c r="K629" s="442"/>
      <c r="L629" s="442"/>
      <c r="M629" s="442"/>
      <c r="N629" s="442"/>
      <c r="O629" s="442"/>
      <c r="P629" s="470"/>
      <c r="Q629" s="470"/>
      <c r="R629" s="470"/>
      <c r="S629" s="442"/>
      <c r="T629" s="442"/>
      <c r="U629" s="442"/>
      <c r="V629" s="442"/>
      <c r="W629" s="442"/>
      <c r="X629" s="442"/>
      <c r="Y629" s="442"/>
      <c r="Z629" s="472"/>
      <c r="AA629" s="472"/>
      <c r="AB629" s="468"/>
      <c r="AC629" s="442"/>
      <c r="AD629" s="442"/>
      <c r="AE629" s="433"/>
      <c r="AF629" s="433"/>
      <c r="AH629" s="444"/>
      <c r="AI629" s="464"/>
      <c r="AJ629" s="464"/>
      <c r="AK629" s="444"/>
      <c r="AL629" s="464"/>
      <c r="AM629" s="474"/>
      <c r="AN629" s="474"/>
      <c r="AO629" s="444"/>
      <c r="AP629" s="444"/>
      <c r="AQ629" s="444"/>
      <c r="AR629" s="546"/>
      <c r="AS629" s="547"/>
      <c r="AT629" s="444"/>
      <c r="AU629" s="444"/>
      <c r="AV629" s="444"/>
      <c r="AW629" s="444"/>
      <c r="AX629" s="444"/>
      <c r="AY629" s="444"/>
      <c r="AZ629" s="444"/>
      <c r="BA629" s="444"/>
      <c r="BB629" s="445"/>
      <c r="BC629" s="548"/>
      <c r="BD629" s="445"/>
      <c r="BE629" s="445"/>
      <c r="BF629" s="445"/>
      <c r="BG629" s="445"/>
      <c r="BH629" s="548"/>
      <c r="BI629" s="548"/>
      <c r="BJ629" s="548"/>
      <c r="BK629" s="445"/>
      <c r="BL629" s="445"/>
      <c r="BM629" s="445"/>
      <c r="BN629" s="445"/>
      <c r="BO629" s="445"/>
      <c r="BP629" s="445"/>
      <c r="BQ629" s="445"/>
      <c r="BR629" s="445"/>
      <c r="BS629" s="445"/>
      <c r="BT629" s="445"/>
      <c r="BU629" s="445"/>
      <c r="BV629" s="445"/>
      <c r="BW629" s="445"/>
      <c r="BX629" s="445"/>
      <c r="BY629" s="445"/>
      <c r="BZ629" s="445"/>
      <c r="CA629" s="445"/>
      <c r="CB629" s="445"/>
      <c r="CC629" s="445"/>
      <c r="CD629" s="445"/>
      <c r="CE629" s="445"/>
      <c r="CF629" s="445"/>
      <c r="CG629" s="445"/>
      <c r="CH629" s="445"/>
    </row>
    <row r="630" spans="1:86" s="443" customFormat="1" ht="15.75" customHeight="1">
      <c r="A630" s="442"/>
      <c r="B630" s="442"/>
      <c r="C630" s="442"/>
      <c r="D630" s="528"/>
      <c r="E630" s="442"/>
      <c r="F630" s="442"/>
      <c r="G630" s="472"/>
      <c r="H630" s="467"/>
      <c r="I630" s="468"/>
      <c r="J630" s="468"/>
      <c r="K630" s="442"/>
      <c r="L630" s="442"/>
      <c r="M630" s="442"/>
      <c r="N630" s="442"/>
      <c r="O630" s="442"/>
      <c r="P630" s="470"/>
      <c r="Q630" s="470"/>
      <c r="R630" s="470"/>
      <c r="S630" s="442"/>
      <c r="T630" s="442"/>
      <c r="U630" s="442"/>
      <c r="V630" s="442"/>
      <c r="W630" s="442"/>
      <c r="X630" s="442"/>
      <c r="Y630" s="442"/>
      <c r="Z630" s="472"/>
      <c r="AA630" s="472"/>
      <c r="AB630" s="468"/>
      <c r="AC630" s="442"/>
      <c r="AD630" s="442"/>
      <c r="AE630" s="433"/>
      <c r="AF630" s="433"/>
      <c r="AH630" s="444"/>
      <c r="AI630" s="464"/>
      <c r="AJ630" s="464"/>
      <c r="AK630" s="444"/>
      <c r="AL630" s="464"/>
      <c r="AM630" s="474"/>
      <c r="AN630" s="474"/>
      <c r="AO630" s="444"/>
      <c r="AP630" s="444"/>
      <c r="AQ630" s="444"/>
      <c r="AR630" s="546"/>
      <c r="AS630" s="547"/>
      <c r="AT630" s="444"/>
      <c r="AU630" s="444"/>
      <c r="AV630" s="444"/>
      <c r="AW630" s="444"/>
      <c r="AX630" s="444"/>
      <c r="AY630" s="444"/>
      <c r="AZ630" s="444"/>
      <c r="BA630" s="444"/>
      <c r="BB630" s="445"/>
      <c r="BC630" s="548"/>
      <c r="BD630" s="445"/>
      <c r="BE630" s="445"/>
      <c r="BF630" s="445"/>
      <c r="BG630" s="445"/>
      <c r="BH630" s="548"/>
      <c r="BI630" s="548"/>
      <c r="BJ630" s="548"/>
      <c r="BK630" s="445"/>
      <c r="BL630" s="445"/>
      <c r="BM630" s="445"/>
      <c r="BN630" s="445"/>
      <c r="BO630" s="445"/>
      <c r="BP630" s="445"/>
      <c r="BQ630" s="445"/>
      <c r="BR630" s="445"/>
      <c r="BS630" s="445"/>
      <c r="BT630" s="445"/>
      <c r="BU630" s="445"/>
      <c r="BV630" s="445"/>
      <c r="BW630" s="445"/>
      <c r="BX630" s="445"/>
      <c r="BY630" s="445"/>
      <c r="BZ630" s="445"/>
      <c r="CA630" s="445"/>
      <c r="CB630" s="445"/>
      <c r="CC630" s="445"/>
      <c r="CD630" s="445"/>
      <c r="CE630" s="445"/>
      <c r="CF630" s="445"/>
      <c r="CG630" s="445"/>
      <c r="CH630" s="445"/>
    </row>
    <row r="631" spans="1:86" s="443" customFormat="1" ht="15.75" customHeight="1">
      <c r="A631" s="442"/>
      <c r="B631" s="442"/>
      <c r="C631" s="442"/>
      <c r="D631" s="528"/>
      <c r="E631" s="442"/>
      <c r="F631" s="442"/>
      <c r="G631" s="472"/>
      <c r="H631" s="467"/>
      <c r="I631" s="468"/>
      <c r="J631" s="468"/>
      <c r="K631" s="442"/>
      <c r="L631" s="442"/>
      <c r="M631" s="442"/>
      <c r="N631" s="442"/>
      <c r="O631" s="442"/>
      <c r="P631" s="470"/>
      <c r="Q631" s="470"/>
      <c r="R631" s="470"/>
      <c r="S631" s="442"/>
      <c r="T631" s="442"/>
      <c r="U631" s="442"/>
      <c r="V631" s="442"/>
      <c r="W631" s="442"/>
      <c r="X631" s="442"/>
      <c r="Y631" s="442"/>
      <c r="Z631" s="472"/>
      <c r="AA631" s="472"/>
      <c r="AB631" s="468"/>
      <c r="AC631" s="442"/>
      <c r="AD631" s="442"/>
      <c r="AE631" s="433"/>
      <c r="AF631" s="433"/>
      <c r="AH631" s="444"/>
      <c r="AI631" s="464"/>
      <c r="AJ631" s="464"/>
      <c r="AK631" s="444"/>
      <c r="AL631" s="464"/>
      <c r="AM631" s="474"/>
      <c r="AN631" s="474"/>
      <c r="AO631" s="444"/>
      <c r="AP631" s="444"/>
      <c r="AQ631" s="444"/>
      <c r="AR631" s="546"/>
      <c r="AS631" s="547"/>
      <c r="AT631" s="444"/>
      <c r="AU631" s="444"/>
      <c r="AV631" s="444"/>
      <c r="AW631" s="444"/>
      <c r="AX631" s="444"/>
      <c r="AY631" s="444"/>
      <c r="AZ631" s="444"/>
      <c r="BA631" s="444"/>
      <c r="BB631" s="445"/>
      <c r="BC631" s="548"/>
      <c r="BD631" s="445"/>
      <c r="BE631" s="445"/>
      <c r="BF631" s="445"/>
      <c r="BG631" s="445"/>
      <c r="BH631" s="548"/>
      <c r="BI631" s="548"/>
      <c r="BJ631" s="548"/>
      <c r="BK631" s="445"/>
      <c r="BL631" s="445"/>
      <c r="BM631" s="445"/>
      <c r="BN631" s="445"/>
      <c r="BO631" s="445"/>
      <c r="BP631" s="445"/>
      <c r="BQ631" s="445"/>
      <c r="BR631" s="445"/>
      <c r="BS631" s="445"/>
      <c r="BT631" s="445"/>
      <c r="BU631" s="445"/>
      <c r="BV631" s="445"/>
      <c r="BW631" s="445"/>
      <c r="BX631" s="445"/>
      <c r="BY631" s="445"/>
      <c r="BZ631" s="445"/>
      <c r="CA631" s="445"/>
      <c r="CB631" s="445"/>
      <c r="CC631" s="445"/>
      <c r="CD631" s="445"/>
      <c r="CE631" s="445"/>
      <c r="CF631" s="445"/>
      <c r="CG631" s="445"/>
      <c r="CH631" s="445"/>
    </row>
    <row r="632" spans="1:86" s="443" customFormat="1" ht="15.75" customHeight="1">
      <c r="A632" s="442"/>
      <c r="B632" s="442"/>
      <c r="C632" s="442"/>
      <c r="D632" s="528"/>
      <c r="E632" s="442"/>
      <c r="F632" s="442"/>
      <c r="G632" s="472"/>
      <c r="H632" s="467"/>
      <c r="I632" s="468"/>
      <c r="J632" s="468"/>
      <c r="K632" s="442"/>
      <c r="L632" s="442"/>
      <c r="M632" s="442"/>
      <c r="N632" s="442"/>
      <c r="O632" s="442"/>
      <c r="P632" s="470"/>
      <c r="Q632" s="470"/>
      <c r="R632" s="470"/>
      <c r="S632" s="442"/>
      <c r="T632" s="442"/>
      <c r="U632" s="442"/>
      <c r="V632" s="442"/>
      <c r="W632" s="442"/>
      <c r="X632" s="442"/>
      <c r="Y632" s="442"/>
      <c r="Z632" s="472"/>
      <c r="AA632" s="472"/>
      <c r="AB632" s="468"/>
      <c r="AC632" s="442"/>
      <c r="AD632" s="442"/>
      <c r="AE632" s="433"/>
      <c r="AF632" s="433"/>
      <c r="AH632" s="444"/>
      <c r="AI632" s="464"/>
      <c r="AJ632" s="464"/>
      <c r="AK632" s="444"/>
      <c r="AL632" s="464"/>
      <c r="AM632" s="474"/>
      <c r="AN632" s="474"/>
      <c r="AO632" s="444"/>
      <c r="AP632" s="444"/>
      <c r="AQ632" s="444"/>
      <c r="AR632" s="546"/>
      <c r="AS632" s="547"/>
      <c r="AT632" s="444"/>
      <c r="AU632" s="444"/>
      <c r="AV632" s="444"/>
      <c r="AW632" s="444"/>
      <c r="AX632" s="444"/>
      <c r="AY632" s="444"/>
      <c r="AZ632" s="444"/>
      <c r="BA632" s="444"/>
      <c r="BB632" s="445"/>
      <c r="BC632" s="548"/>
      <c r="BD632" s="445"/>
      <c r="BE632" s="445"/>
      <c r="BF632" s="445"/>
      <c r="BG632" s="445"/>
      <c r="BH632" s="548"/>
      <c r="BI632" s="548"/>
      <c r="BJ632" s="548"/>
      <c r="BK632" s="445"/>
      <c r="BL632" s="445"/>
      <c r="BM632" s="445"/>
      <c r="BN632" s="445"/>
      <c r="BO632" s="445"/>
      <c r="BP632" s="445"/>
      <c r="BQ632" s="445"/>
      <c r="BR632" s="445"/>
      <c r="BS632" s="445"/>
      <c r="BT632" s="445"/>
      <c r="BU632" s="445"/>
      <c r="BV632" s="445"/>
      <c r="BW632" s="445"/>
      <c r="BX632" s="445"/>
      <c r="BY632" s="445"/>
      <c r="BZ632" s="445"/>
      <c r="CA632" s="445"/>
      <c r="CB632" s="445"/>
      <c r="CC632" s="445"/>
      <c r="CD632" s="445"/>
      <c r="CE632" s="445"/>
      <c r="CF632" s="445"/>
      <c r="CG632" s="445"/>
      <c r="CH632" s="445"/>
    </row>
    <row r="633" spans="1:86" s="443" customFormat="1" ht="15.75" customHeight="1">
      <c r="A633" s="442"/>
      <c r="B633" s="442"/>
      <c r="C633" s="442"/>
      <c r="D633" s="528"/>
      <c r="E633" s="442"/>
      <c r="F633" s="442"/>
      <c r="G633" s="472"/>
      <c r="H633" s="467"/>
      <c r="I633" s="468"/>
      <c r="J633" s="468"/>
      <c r="K633" s="442"/>
      <c r="L633" s="442"/>
      <c r="M633" s="442"/>
      <c r="N633" s="442"/>
      <c r="O633" s="442"/>
      <c r="P633" s="470"/>
      <c r="Q633" s="470"/>
      <c r="R633" s="470"/>
      <c r="S633" s="442"/>
      <c r="T633" s="442"/>
      <c r="U633" s="442"/>
      <c r="V633" s="442"/>
      <c r="W633" s="442"/>
      <c r="X633" s="442"/>
      <c r="Y633" s="442"/>
      <c r="Z633" s="472"/>
      <c r="AA633" s="472"/>
      <c r="AB633" s="468"/>
      <c r="AC633" s="442"/>
      <c r="AD633" s="442"/>
      <c r="AE633" s="433"/>
      <c r="AF633" s="433"/>
      <c r="AH633" s="444"/>
      <c r="AI633" s="464"/>
      <c r="AJ633" s="464"/>
      <c r="AK633" s="444"/>
      <c r="AL633" s="464"/>
      <c r="AM633" s="474"/>
      <c r="AN633" s="474"/>
      <c r="AO633" s="444"/>
      <c r="AP633" s="444"/>
      <c r="AQ633" s="444"/>
      <c r="AR633" s="546"/>
      <c r="AS633" s="547"/>
      <c r="AT633" s="444"/>
      <c r="AU633" s="444"/>
      <c r="AV633" s="444"/>
      <c r="AW633" s="444"/>
      <c r="AX633" s="444"/>
      <c r="AY633" s="444"/>
      <c r="AZ633" s="444"/>
      <c r="BA633" s="444"/>
      <c r="BB633" s="445"/>
      <c r="BC633" s="548"/>
      <c r="BD633" s="445"/>
      <c r="BE633" s="445"/>
      <c r="BF633" s="445"/>
      <c r="BG633" s="445"/>
      <c r="BH633" s="548"/>
      <c r="BI633" s="548"/>
      <c r="BJ633" s="548"/>
      <c r="BK633" s="445"/>
      <c r="BL633" s="445"/>
      <c r="BM633" s="445"/>
      <c r="BN633" s="445"/>
      <c r="BO633" s="445"/>
      <c r="BP633" s="445"/>
      <c r="BQ633" s="445"/>
      <c r="BR633" s="445"/>
      <c r="BS633" s="445"/>
      <c r="BT633" s="445"/>
      <c r="BU633" s="445"/>
      <c r="BV633" s="445"/>
      <c r="BW633" s="445"/>
      <c r="BX633" s="445"/>
      <c r="BY633" s="445"/>
      <c r="BZ633" s="445"/>
      <c r="CA633" s="445"/>
      <c r="CB633" s="445"/>
      <c r="CC633" s="445"/>
      <c r="CD633" s="445"/>
      <c r="CE633" s="445"/>
      <c r="CF633" s="445"/>
      <c r="CG633" s="445"/>
      <c r="CH633" s="445"/>
    </row>
    <row r="634" spans="1:86" s="443" customFormat="1" ht="15.75" customHeight="1">
      <c r="A634" s="442"/>
      <c r="B634" s="442"/>
      <c r="C634" s="442"/>
      <c r="D634" s="528"/>
      <c r="E634" s="442"/>
      <c r="F634" s="442"/>
      <c r="G634" s="472"/>
      <c r="H634" s="467"/>
      <c r="I634" s="468"/>
      <c r="J634" s="468"/>
      <c r="K634" s="442"/>
      <c r="L634" s="442"/>
      <c r="M634" s="442"/>
      <c r="N634" s="442"/>
      <c r="O634" s="442"/>
      <c r="P634" s="470"/>
      <c r="Q634" s="470"/>
      <c r="R634" s="470"/>
      <c r="S634" s="442"/>
      <c r="T634" s="442"/>
      <c r="U634" s="442"/>
      <c r="V634" s="442"/>
      <c r="W634" s="442"/>
      <c r="X634" s="442"/>
      <c r="Y634" s="442"/>
      <c r="Z634" s="472"/>
      <c r="AA634" s="472"/>
      <c r="AB634" s="468"/>
      <c r="AC634" s="442"/>
      <c r="AD634" s="442"/>
      <c r="AE634" s="433"/>
      <c r="AF634" s="433"/>
      <c r="AH634" s="444"/>
      <c r="AI634" s="464"/>
      <c r="AJ634" s="464"/>
      <c r="AK634" s="444"/>
      <c r="AL634" s="464"/>
      <c r="AM634" s="474"/>
      <c r="AN634" s="474"/>
      <c r="AO634" s="444"/>
      <c r="AP634" s="444"/>
      <c r="AQ634" s="444"/>
      <c r="AR634" s="546"/>
      <c r="AS634" s="547"/>
      <c r="AT634" s="444"/>
      <c r="AU634" s="444"/>
      <c r="AV634" s="444"/>
      <c r="AW634" s="444"/>
      <c r="AX634" s="444"/>
      <c r="AY634" s="444"/>
      <c r="AZ634" s="444"/>
      <c r="BA634" s="444"/>
      <c r="BB634" s="445"/>
      <c r="BC634" s="548"/>
      <c r="BD634" s="445"/>
      <c r="BE634" s="445"/>
      <c r="BF634" s="445"/>
      <c r="BG634" s="445"/>
      <c r="BH634" s="548"/>
      <c r="BI634" s="548"/>
      <c r="BJ634" s="548"/>
      <c r="BK634" s="445"/>
      <c r="BL634" s="445"/>
      <c r="BM634" s="445"/>
      <c r="BN634" s="445"/>
      <c r="BO634" s="445"/>
      <c r="BP634" s="445"/>
      <c r="BQ634" s="445"/>
      <c r="BR634" s="445"/>
      <c r="BS634" s="445"/>
      <c r="BT634" s="445"/>
      <c r="BU634" s="445"/>
      <c r="BV634" s="445"/>
      <c r="BW634" s="445"/>
      <c r="BX634" s="445"/>
      <c r="BY634" s="445"/>
      <c r="BZ634" s="445"/>
      <c r="CA634" s="445"/>
      <c r="CB634" s="445"/>
      <c r="CC634" s="445"/>
      <c r="CD634" s="445"/>
      <c r="CE634" s="445"/>
      <c r="CF634" s="445"/>
      <c r="CG634" s="445"/>
      <c r="CH634" s="445"/>
    </row>
    <row r="635" spans="1:86" s="443" customFormat="1" ht="15.75" customHeight="1">
      <c r="A635" s="442"/>
      <c r="B635" s="442"/>
      <c r="C635" s="442"/>
      <c r="D635" s="528"/>
      <c r="E635" s="442"/>
      <c r="F635" s="442"/>
      <c r="G635" s="472"/>
      <c r="H635" s="467"/>
      <c r="I635" s="468"/>
      <c r="J635" s="468"/>
      <c r="K635" s="442"/>
      <c r="L635" s="442"/>
      <c r="M635" s="442"/>
      <c r="N635" s="442"/>
      <c r="O635" s="442"/>
      <c r="P635" s="470"/>
      <c r="Q635" s="470"/>
      <c r="R635" s="470"/>
      <c r="S635" s="442"/>
      <c r="T635" s="442"/>
      <c r="U635" s="442"/>
      <c r="V635" s="442"/>
      <c r="W635" s="442"/>
      <c r="X635" s="442"/>
      <c r="Y635" s="442"/>
      <c r="Z635" s="472"/>
      <c r="AA635" s="472"/>
      <c r="AB635" s="468"/>
      <c r="AC635" s="442"/>
      <c r="AD635" s="442"/>
      <c r="AE635" s="433"/>
      <c r="AF635" s="433"/>
      <c r="AH635" s="444"/>
      <c r="AI635" s="464"/>
      <c r="AJ635" s="464"/>
      <c r="AK635" s="444"/>
      <c r="AL635" s="464"/>
      <c r="AM635" s="474"/>
      <c r="AN635" s="474"/>
      <c r="AO635" s="444"/>
      <c r="AP635" s="444"/>
      <c r="AQ635" s="444"/>
      <c r="AR635" s="546"/>
      <c r="AS635" s="547"/>
      <c r="AT635" s="444"/>
      <c r="AU635" s="444"/>
      <c r="AV635" s="444"/>
      <c r="AW635" s="444"/>
      <c r="AX635" s="444"/>
      <c r="AY635" s="444"/>
      <c r="AZ635" s="444"/>
      <c r="BA635" s="444"/>
      <c r="BB635" s="445"/>
      <c r="BC635" s="548"/>
      <c r="BD635" s="445"/>
      <c r="BE635" s="445"/>
      <c r="BF635" s="445"/>
      <c r="BG635" s="445"/>
      <c r="BH635" s="548"/>
      <c r="BI635" s="548"/>
      <c r="BJ635" s="548"/>
      <c r="BK635" s="445"/>
      <c r="BL635" s="445"/>
      <c r="BM635" s="445"/>
      <c r="BN635" s="445"/>
      <c r="BO635" s="445"/>
      <c r="BP635" s="445"/>
      <c r="BQ635" s="445"/>
      <c r="BR635" s="445"/>
      <c r="BS635" s="445"/>
      <c r="BT635" s="445"/>
      <c r="BU635" s="445"/>
      <c r="BV635" s="445"/>
      <c r="BW635" s="445"/>
      <c r="BX635" s="445"/>
      <c r="BY635" s="445"/>
      <c r="BZ635" s="445"/>
      <c r="CA635" s="445"/>
      <c r="CB635" s="445"/>
      <c r="CC635" s="445"/>
      <c r="CD635" s="445"/>
      <c r="CE635" s="445"/>
      <c r="CF635" s="445"/>
      <c r="CG635" s="445"/>
      <c r="CH635" s="445"/>
    </row>
    <row r="636" spans="1:86" s="443" customFormat="1" ht="15.75" customHeight="1">
      <c r="A636" s="442"/>
      <c r="B636" s="442"/>
      <c r="C636" s="442"/>
      <c r="D636" s="528"/>
      <c r="E636" s="442"/>
      <c r="F636" s="442"/>
      <c r="G636" s="472"/>
      <c r="H636" s="467"/>
      <c r="I636" s="468"/>
      <c r="J636" s="468"/>
      <c r="K636" s="442"/>
      <c r="L636" s="442"/>
      <c r="M636" s="442"/>
      <c r="N636" s="442"/>
      <c r="O636" s="442"/>
      <c r="P636" s="470"/>
      <c r="Q636" s="470"/>
      <c r="R636" s="470"/>
      <c r="S636" s="442"/>
      <c r="T636" s="442"/>
      <c r="U636" s="442"/>
      <c r="V636" s="442"/>
      <c r="W636" s="442"/>
      <c r="X636" s="442"/>
      <c r="Y636" s="442"/>
      <c r="Z636" s="472"/>
      <c r="AA636" s="472"/>
      <c r="AB636" s="468"/>
      <c r="AC636" s="442"/>
      <c r="AD636" s="442"/>
      <c r="AE636" s="433"/>
      <c r="AF636" s="433"/>
      <c r="AH636" s="444"/>
      <c r="AI636" s="464"/>
      <c r="AJ636" s="464"/>
      <c r="AK636" s="444"/>
      <c r="AL636" s="464"/>
      <c r="AM636" s="474"/>
      <c r="AN636" s="474"/>
      <c r="AO636" s="444"/>
      <c r="AP636" s="444"/>
      <c r="AQ636" s="444"/>
      <c r="AR636" s="546"/>
      <c r="AS636" s="547"/>
      <c r="AT636" s="444"/>
      <c r="AU636" s="444"/>
      <c r="AV636" s="444"/>
      <c r="AW636" s="444"/>
      <c r="AX636" s="444"/>
      <c r="AY636" s="444"/>
      <c r="AZ636" s="444"/>
      <c r="BA636" s="444"/>
      <c r="BB636" s="445"/>
      <c r="BC636" s="548"/>
      <c r="BD636" s="445"/>
      <c r="BE636" s="445"/>
      <c r="BF636" s="445"/>
      <c r="BG636" s="445"/>
      <c r="BH636" s="548"/>
      <c r="BI636" s="548"/>
      <c r="BJ636" s="548"/>
      <c r="BK636" s="445"/>
      <c r="BL636" s="445"/>
      <c r="BM636" s="445"/>
      <c r="BN636" s="445"/>
      <c r="BO636" s="445"/>
      <c r="BP636" s="445"/>
      <c r="BQ636" s="445"/>
      <c r="BR636" s="445"/>
      <c r="BS636" s="445"/>
      <c r="BT636" s="445"/>
      <c r="BU636" s="445"/>
      <c r="BV636" s="445"/>
      <c r="BW636" s="445"/>
      <c r="BX636" s="445"/>
      <c r="BY636" s="445"/>
      <c r="BZ636" s="445"/>
      <c r="CA636" s="445"/>
      <c r="CB636" s="445"/>
      <c r="CC636" s="445"/>
      <c r="CD636" s="445"/>
      <c r="CE636" s="445"/>
      <c r="CF636" s="445"/>
      <c r="CG636" s="445"/>
      <c r="CH636" s="445"/>
    </row>
    <row r="637" spans="1:86" s="443" customFormat="1" ht="15.75" customHeight="1">
      <c r="A637" s="442"/>
      <c r="B637" s="442"/>
      <c r="C637" s="442"/>
      <c r="D637" s="528"/>
      <c r="E637" s="442"/>
      <c r="F637" s="442"/>
      <c r="G637" s="472"/>
      <c r="H637" s="467"/>
      <c r="I637" s="468"/>
      <c r="J637" s="468"/>
      <c r="K637" s="442"/>
      <c r="L637" s="442"/>
      <c r="M637" s="442"/>
      <c r="N637" s="442"/>
      <c r="O637" s="442"/>
      <c r="P637" s="470"/>
      <c r="Q637" s="470"/>
      <c r="R637" s="470"/>
      <c r="S637" s="442"/>
      <c r="T637" s="442"/>
      <c r="U637" s="442"/>
      <c r="V637" s="442"/>
      <c r="W637" s="442"/>
      <c r="X637" s="442"/>
      <c r="Y637" s="442"/>
      <c r="Z637" s="472"/>
      <c r="AA637" s="472"/>
      <c r="AB637" s="468"/>
      <c r="AC637" s="442"/>
      <c r="AD637" s="442"/>
      <c r="AE637" s="433"/>
      <c r="AF637" s="433"/>
      <c r="AH637" s="444"/>
      <c r="AI637" s="464"/>
      <c r="AJ637" s="464"/>
      <c r="AK637" s="444"/>
      <c r="AL637" s="464"/>
      <c r="AM637" s="474"/>
      <c r="AN637" s="474"/>
      <c r="AO637" s="444"/>
      <c r="AP637" s="444"/>
      <c r="AQ637" s="444"/>
      <c r="AR637" s="546"/>
      <c r="AS637" s="547"/>
      <c r="AT637" s="444"/>
      <c r="AU637" s="444"/>
      <c r="AV637" s="444"/>
      <c r="AW637" s="444"/>
      <c r="AX637" s="444"/>
      <c r="AY637" s="444"/>
      <c r="AZ637" s="444"/>
      <c r="BA637" s="444"/>
      <c r="BB637" s="445"/>
      <c r="BC637" s="548"/>
      <c r="BD637" s="445"/>
      <c r="BE637" s="445"/>
      <c r="BF637" s="445"/>
      <c r="BG637" s="445"/>
      <c r="BH637" s="548"/>
      <c r="BI637" s="548"/>
      <c r="BJ637" s="548"/>
      <c r="BK637" s="445"/>
      <c r="BL637" s="445"/>
      <c r="BM637" s="445"/>
      <c r="BN637" s="445"/>
      <c r="BO637" s="445"/>
      <c r="BP637" s="445"/>
      <c r="BQ637" s="445"/>
      <c r="BR637" s="445"/>
      <c r="BS637" s="445"/>
      <c r="BT637" s="445"/>
      <c r="BU637" s="445"/>
      <c r="BV637" s="445"/>
      <c r="BW637" s="445"/>
      <c r="BX637" s="445"/>
      <c r="BY637" s="445"/>
      <c r="BZ637" s="445"/>
      <c r="CA637" s="445"/>
      <c r="CB637" s="445"/>
      <c r="CC637" s="445"/>
      <c r="CD637" s="445"/>
      <c r="CE637" s="445"/>
      <c r="CF637" s="445"/>
      <c r="CG637" s="445"/>
      <c r="CH637" s="445"/>
    </row>
    <row r="638" spans="1:86" s="443" customFormat="1" ht="15.75" customHeight="1">
      <c r="A638" s="442"/>
      <c r="B638" s="442"/>
      <c r="C638" s="442"/>
      <c r="D638" s="528"/>
      <c r="E638" s="442"/>
      <c r="F638" s="442"/>
      <c r="G638" s="472"/>
      <c r="H638" s="467"/>
      <c r="I638" s="468"/>
      <c r="J638" s="468"/>
      <c r="K638" s="442"/>
      <c r="L638" s="442"/>
      <c r="M638" s="442"/>
      <c r="N638" s="442"/>
      <c r="O638" s="442"/>
      <c r="P638" s="470"/>
      <c r="Q638" s="470"/>
      <c r="R638" s="470"/>
      <c r="S638" s="442"/>
      <c r="T638" s="442"/>
      <c r="U638" s="442"/>
      <c r="V638" s="442"/>
      <c r="W638" s="442"/>
      <c r="X638" s="442"/>
      <c r="Y638" s="442"/>
      <c r="Z638" s="472"/>
      <c r="AA638" s="472"/>
      <c r="AB638" s="468"/>
      <c r="AC638" s="442"/>
      <c r="AD638" s="442"/>
      <c r="AE638" s="433"/>
      <c r="AF638" s="433"/>
      <c r="AH638" s="444"/>
      <c r="AI638" s="464"/>
      <c r="AJ638" s="464"/>
      <c r="AK638" s="444"/>
      <c r="AL638" s="464"/>
      <c r="AM638" s="474"/>
      <c r="AN638" s="474"/>
      <c r="AO638" s="444"/>
      <c r="AP638" s="444"/>
      <c r="AQ638" s="444"/>
      <c r="AR638" s="546"/>
      <c r="AS638" s="547"/>
      <c r="AT638" s="444"/>
      <c r="AU638" s="444"/>
      <c r="AV638" s="444"/>
      <c r="AW638" s="444"/>
      <c r="AX638" s="444"/>
      <c r="AY638" s="444"/>
      <c r="AZ638" s="444"/>
      <c r="BA638" s="444"/>
      <c r="BB638" s="445"/>
      <c r="BC638" s="548"/>
      <c r="BD638" s="445"/>
      <c r="BE638" s="445"/>
      <c r="BF638" s="445"/>
      <c r="BG638" s="445"/>
      <c r="BH638" s="548"/>
      <c r="BI638" s="548"/>
      <c r="BJ638" s="548"/>
      <c r="BK638" s="445"/>
      <c r="BL638" s="445"/>
      <c r="BM638" s="445"/>
      <c r="BN638" s="445"/>
      <c r="BO638" s="445"/>
      <c r="BP638" s="445"/>
      <c r="BQ638" s="445"/>
      <c r="BR638" s="445"/>
      <c r="BS638" s="445"/>
      <c r="BT638" s="445"/>
      <c r="BU638" s="445"/>
      <c r="BV638" s="445"/>
      <c r="BW638" s="445"/>
      <c r="BX638" s="445"/>
      <c r="BY638" s="445"/>
      <c r="BZ638" s="445"/>
      <c r="CA638" s="445"/>
      <c r="CB638" s="445"/>
      <c r="CC638" s="445"/>
      <c r="CD638" s="445"/>
      <c r="CE638" s="445"/>
      <c r="CF638" s="445"/>
      <c r="CG638" s="445"/>
      <c r="CH638" s="445"/>
    </row>
    <row r="639" spans="1:86" s="443" customFormat="1" ht="15.75" customHeight="1">
      <c r="A639" s="442"/>
      <c r="B639" s="442"/>
      <c r="C639" s="442"/>
      <c r="D639" s="528"/>
      <c r="E639" s="442"/>
      <c r="F639" s="442"/>
      <c r="G639" s="472"/>
      <c r="H639" s="467"/>
      <c r="I639" s="468"/>
      <c r="J639" s="468"/>
      <c r="K639" s="442"/>
      <c r="L639" s="442"/>
      <c r="M639" s="442"/>
      <c r="N639" s="442"/>
      <c r="O639" s="442"/>
      <c r="P639" s="470"/>
      <c r="Q639" s="470"/>
      <c r="R639" s="470"/>
      <c r="S639" s="442"/>
      <c r="T639" s="442"/>
      <c r="U639" s="442"/>
      <c r="V639" s="442"/>
      <c r="W639" s="442"/>
      <c r="X639" s="442"/>
      <c r="Y639" s="442"/>
      <c r="Z639" s="472"/>
      <c r="AA639" s="472"/>
      <c r="AB639" s="468"/>
      <c r="AC639" s="442"/>
      <c r="AD639" s="442"/>
      <c r="AE639" s="433"/>
      <c r="AF639" s="433"/>
      <c r="AH639" s="444"/>
      <c r="AI639" s="464"/>
      <c r="AJ639" s="464"/>
      <c r="AK639" s="444"/>
      <c r="AL639" s="464"/>
      <c r="AM639" s="474"/>
      <c r="AN639" s="474"/>
      <c r="AO639" s="444"/>
      <c r="AP639" s="444"/>
      <c r="AQ639" s="444"/>
      <c r="AR639" s="546"/>
      <c r="AS639" s="547"/>
      <c r="AT639" s="444"/>
      <c r="AU639" s="444"/>
      <c r="AV639" s="444"/>
      <c r="AW639" s="444"/>
      <c r="AX639" s="444"/>
      <c r="AY639" s="444"/>
      <c r="AZ639" s="444"/>
      <c r="BA639" s="444"/>
      <c r="BB639" s="445"/>
      <c r="BC639" s="548"/>
      <c r="BD639" s="445"/>
      <c r="BE639" s="445"/>
      <c r="BF639" s="445"/>
      <c r="BG639" s="445"/>
      <c r="BH639" s="548"/>
      <c r="BI639" s="548"/>
      <c r="BJ639" s="548"/>
      <c r="BK639" s="445"/>
      <c r="BL639" s="445"/>
      <c r="BM639" s="445"/>
      <c r="BN639" s="445"/>
      <c r="BO639" s="445"/>
      <c r="BP639" s="445"/>
      <c r="BQ639" s="445"/>
      <c r="BR639" s="445"/>
      <c r="BS639" s="445"/>
      <c r="BT639" s="445"/>
      <c r="BU639" s="445"/>
      <c r="BV639" s="445"/>
      <c r="BW639" s="445"/>
      <c r="BX639" s="445"/>
      <c r="BY639" s="445"/>
      <c r="BZ639" s="445"/>
      <c r="CA639" s="445"/>
      <c r="CB639" s="445"/>
      <c r="CC639" s="445"/>
      <c r="CD639" s="445"/>
      <c r="CE639" s="445"/>
      <c r="CF639" s="445"/>
      <c r="CG639" s="445"/>
      <c r="CH639" s="445"/>
    </row>
    <row r="640" spans="1:86" s="443" customFormat="1" ht="15.75" customHeight="1">
      <c r="A640" s="442"/>
      <c r="B640" s="442"/>
      <c r="C640" s="442"/>
      <c r="D640" s="528"/>
      <c r="E640" s="442"/>
      <c r="F640" s="442"/>
      <c r="G640" s="472"/>
      <c r="H640" s="467"/>
      <c r="I640" s="468"/>
      <c r="J640" s="468"/>
      <c r="K640" s="442"/>
      <c r="L640" s="442"/>
      <c r="M640" s="442"/>
      <c r="N640" s="442"/>
      <c r="O640" s="442"/>
      <c r="P640" s="470"/>
      <c r="Q640" s="470"/>
      <c r="R640" s="470"/>
      <c r="S640" s="442"/>
      <c r="T640" s="442"/>
      <c r="U640" s="442"/>
      <c r="V640" s="442"/>
      <c r="W640" s="442"/>
      <c r="X640" s="442"/>
      <c r="Y640" s="442"/>
      <c r="Z640" s="472"/>
      <c r="AA640" s="472"/>
      <c r="AB640" s="468"/>
      <c r="AC640" s="442"/>
      <c r="AD640" s="442"/>
      <c r="AE640" s="433"/>
      <c r="AF640" s="433"/>
      <c r="AH640" s="444"/>
      <c r="AI640" s="464"/>
      <c r="AJ640" s="464"/>
      <c r="AK640" s="444"/>
      <c r="AL640" s="464"/>
      <c r="AM640" s="474"/>
      <c r="AN640" s="474"/>
      <c r="AO640" s="444"/>
      <c r="AP640" s="444"/>
      <c r="AQ640" s="444"/>
      <c r="AR640" s="546"/>
      <c r="AS640" s="547"/>
      <c r="AT640" s="444"/>
      <c r="AU640" s="444"/>
      <c r="AV640" s="444"/>
      <c r="AW640" s="444"/>
      <c r="AX640" s="444"/>
      <c r="AY640" s="444"/>
      <c r="AZ640" s="444"/>
      <c r="BA640" s="444"/>
      <c r="BB640" s="445"/>
      <c r="BC640" s="548"/>
      <c r="BD640" s="445"/>
      <c r="BE640" s="445"/>
      <c r="BF640" s="445"/>
      <c r="BG640" s="445"/>
      <c r="BH640" s="548"/>
      <c r="BI640" s="548"/>
      <c r="BJ640" s="548"/>
      <c r="BK640" s="445"/>
      <c r="BL640" s="445"/>
      <c r="BM640" s="445"/>
      <c r="BN640" s="445"/>
      <c r="BO640" s="445"/>
      <c r="BP640" s="445"/>
      <c r="BQ640" s="445"/>
      <c r="BR640" s="445"/>
      <c r="BS640" s="445"/>
      <c r="BT640" s="445"/>
      <c r="BU640" s="445"/>
      <c r="BV640" s="445"/>
      <c r="BW640" s="445"/>
      <c r="BX640" s="445"/>
      <c r="BY640" s="445"/>
      <c r="BZ640" s="445"/>
      <c r="CA640" s="445"/>
      <c r="CB640" s="445"/>
      <c r="CC640" s="445"/>
      <c r="CD640" s="445"/>
      <c r="CE640" s="445"/>
      <c r="CF640" s="445"/>
      <c r="CG640" s="445"/>
      <c r="CH640" s="445"/>
    </row>
    <row r="641" spans="1:86" s="443" customFormat="1" ht="15.75" customHeight="1">
      <c r="A641" s="442"/>
      <c r="B641" s="442"/>
      <c r="C641" s="442"/>
      <c r="D641" s="528"/>
      <c r="E641" s="442"/>
      <c r="F641" s="442"/>
      <c r="G641" s="472"/>
      <c r="H641" s="467"/>
      <c r="I641" s="468"/>
      <c r="J641" s="468"/>
      <c r="K641" s="442"/>
      <c r="L641" s="442"/>
      <c r="M641" s="442"/>
      <c r="N641" s="442"/>
      <c r="O641" s="442"/>
      <c r="P641" s="470"/>
      <c r="Q641" s="470"/>
      <c r="R641" s="470"/>
      <c r="S641" s="442"/>
      <c r="T641" s="442"/>
      <c r="U641" s="442"/>
      <c r="V641" s="442"/>
      <c r="W641" s="442"/>
      <c r="X641" s="442"/>
      <c r="Y641" s="442"/>
      <c r="Z641" s="472"/>
      <c r="AA641" s="472"/>
      <c r="AB641" s="468"/>
      <c r="AC641" s="442"/>
      <c r="AD641" s="442"/>
      <c r="AE641" s="433"/>
      <c r="AF641" s="433"/>
      <c r="AH641" s="444"/>
      <c r="AI641" s="464"/>
      <c r="AJ641" s="464"/>
      <c r="AK641" s="444"/>
      <c r="AL641" s="464"/>
      <c r="AM641" s="474"/>
      <c r="AN641" s="474"/>
      <c r="AO641" s="444"/>
      <c r="AP641" s="444"/>
      <c r="AQ641" s="444"/>
      <c r="AR641" s="546"/>
      <c r="AS641" s="547"/>
      <c r="AT641" s="444"/>
      <c r="AU641" s="444"/>
      <c r="AV641" s="444"/>
      <c r="AW641" s="444"/>
      <c r="AX641" s="444"/>
      <c r="AY641" s="444"/>
      <c r="AZ641" s="444"/>
      <c r="BA641" s="444"/>
      <c r="BB641" s="445"/>
      <c r="BC641" s="548"/>
      <c r="BD641" s="445"/>
      <c r="BE641" s="445"/>
      <c r="BF641" s="445"/>
      <c r="BG641" s="445"/>
      <c r="BH641" s="548"/>
      <c r="BI641" s="548"/>
      <c r="BJ641" s="548"/>
      <c r="BK641" s="445"/>
      <c r="BL641" s="445"/>
      <c r="BM641" s="445"/>
      <c r="BN641" s="445"/>
      <c r="BO641" s="445"/>
      <c r="BP641" s="445"/>
      <c r="BQ641" s="445"/>
      <c r="BR641" s="445"/>
      <c r="BS641" s="445"/>
      <c r="BT641" s="445"/>
      <c r="BU641" s="445"/>
      <c r="BV641" s="445"/>
      <c r="BW641" s="445"/>
      <c r="BX641" s="445"/>
      <c r="BY641" s="445"/>
      <c r="BZ641" s="445"/>
      <c r="CA641" s="445"/>
      <c r="CB641" s="445"/>
      <c r="CC641" s="445"/>
      <c r="CD641" s="445"/>
      <c r="CE641" s="445"/>
      <c r="CF641" s="445"/>
      <c r="CG641" s="445"/>
      <c r="CH641" s="445"/>
    </row>
    <row r="642" spans="1:86" s="443" customFormat="1" ht="15.75" customHeight="1">
      <c r="A642" s="442"/>
      <c r="B642" s="442"/>
      <c r="C642" s="442"/>
      <c r="D642" s="528"/>
      <c r="E642" s="442"/>
      <c r="F642" s="442"/>
      <c r="G642" s="472"/>
      <c r="H642" s="467"/>
      <c r="I642" s="468"/>
      <c r="J642" s="468"/>
      <c r="K642" s="442"/>
      <c r="L642" s="442"/>
      <c r="M642" s="442"/>
      <c r="N642" s="442"/>
      <c r="O642" s="442"/>
      <c r="P642" s="470"/>
      <c r="Q642" s="470"/>
      <c r="R642" s="470"/>
      <c r="S642" s="442"/>
      <c r="T642" s="442"/>
      <c r="U642" s="442"/>
      <c r="V642" s="442"/>
      <c r="W642" s="442"/>
      <c r="X642" s="442"/>
      <c r="Y642" s="442"/>
      <c r="Z642" s="472"/>
      <c r="AA642" s="472"/>
      <c r="AB642" s="468"/>
      <c r="AC642" s="442"/>
      <c r="AD642" s="442"/>
      <c r="AE642" s="433"/>
      <c r="AF642" s="433"/>
      <c r="AH642" s="444"/>
      <c r="AI642" s="464"/>
      <c r="AJ642" s="464"/>
      <c r="AK642" s="444"/>
      <c r="AL642" s="464"/>
      <c r="AM642" s="474"/>
      <c r="AN642" s="474"/>
      <c r="AO642" s="444"/>
      <c r="AP642" s="444"/>
      <c r="AQ642" s="444"/>
      <c r="AR642" s="546"/>
      <c r="AS642" s="547"/>
      <c r="AT642" s="444"/>
      <c r="AU642" s="444"/>
      <c r="AV642" s="444"/>
      <c r="AW642" s="444"/>
      <c r="AX642" s="444"/>
      <c r="AY642" s="444"/>
      <c r="AZ642" s="444"/>
      <c r="BA642" s="444"/>
      <c r="BB642" s="445"/>
      <c r="BC642" s="548"/>
      <c r="BD642" s="445"/>
      <c r="BE642" s="445"/>
      <c r="BF642" s="445"/>
      <c r="BG642" s="445"/>
      <c r="BH642" s="548"/>
      <c r="BI642" s="548"/>
      <c r="BJ642" s="548"/>
      <c r="BK642" s="445"/>
      <c r="BL642" s="445"/>
      <c r="BM642" s="445"/>
      <c r="BN642" s="445"/>
      <c r="BO642" s="445"/>
      <c r="BP642" s="445"/>
      <c r="BQ642" s="445"/>
      <c r="BR642" s="445"/>
      <c r="BS642" s="445"/>
      <c r="BT642" s="445"/>
      <c r="BU642" s="445"/>
      <c r="BV642" s="445"/>
      <c r="BW642" s="445"/>
      <c r="BX642" s="445"/>
      <c r="BY642" s="445"/>
      <c r="BZ642" s="445"/>
      <c r="CA642" s="445"/>
      <c r="CB642" s="445"/>
      <c r="CC642" s="445"/>
      <c r="CD642" s="445"/>
      <c r="CE642" s="445"/>
      <c r="CF642" s="445"/>
      <c r="CG642" s="445"/>
      <c r="CH642" s="445"/>
    </row>
    <row r="643" spans="1:86" s="443" customFormat="1" ht="15.75" customHeight="1">
      <c r="A643" s="442"/>
      <c r="B643" s="442"/>
      <c r="C643" s="442"/>
      <c r="D643" s="528"/>
      <c r="E643" s="442"/>
      <c r="F643" s="442"/>
      <c r="G643" s="472"/>
      <c r="H643" s="467"/>
      <c r="I643" s="468"/>
      <c r="J643" s="468"/>
      <c r="K643" s="442"/>
      <c r="L643" s="442"/>
      <c r="M643" s="442"/>
      <c r="N643" s="442"/>
      <c r="O643" s="442"/>
      <c r="P643" s="470"/>
      <c r="Q643" s="470"/>
      <c r="R643" s="470"/>
      <c r="S643" s="442"/>
      <c r="T643" s="442"/>
      <c r="U643" s="442"/>
      <c r="V643" s="442"/>
      <c r="W643" s="442"/>
      <c r="X643" s="442"/>
      <c r="Y643" s="442"/>
      <c r="Z643" s="472"/>
      <c r="AA643" s="472"/>
      <c r="AB643" s="468"/>
      <c r="AC643" s="442"/>
      <c r="AD643" s="442"/>
      <c r="AE643" s="433"/>
      <c r="AF643" s="433"/>
      <c r="AH643" s="444"/>
      <c r="AI643" s="464"/>
      <c r="AJ643" s="464"/>
      <c r="AK643" s="444"/>
      <c r="AL643" s="464"/>
      <c r="AM643" s="474"/>
      <c r="AN643" s="474"/>
      <c r="AO643" s="444"/>
      <c r="AP643" s="444"/>
      <c r="AQ643" s="444"/>
      <c r="AR643" s="546"/>
      <c r="AS643" s="547"/>
      <c r="AT643" s="444"/>
      <c r="AU643" s="444"/>
      <c r="AV643" s="444"/>
      <c r="AW643" s="444"/>
      <c r="AX643" s="444"/>
      <c r="AY643" s="444"/>
      <c r="AZ643" s="444"/>
      <c r="BA643" s="444"/>
      <c r="BB643" s="445"/>
      <c r="BC643" s="548"/>
      <c r="BD643" s="445"/>
      <c r="BE643" s="445"/>
      <c r="BF643" s="445"/>
      <c r="BG643" s="445"/>
      <c r="BH643" s="548"/>
      <c r="BI643" s="548"/>
      <c r="BJ643" s="548"/>
      <c r="BK643" s="445"/>
      <c r="BL643" s="445"/>
      <c r="BM643" s="445"/>
      <c r="BN643" s="445"/>
      <c r="BO643" s="445"/>
      <c r="BP643" s="445"/>
      <c r="BQ643" s="445"/>
      <c r="BR643" s="445"/>
      <c r="BS643" s="445"/>
      <c r="BT643" s="445"/>
      <c r="BU643" s="445"/>
      <c r="BV643" s="445"/>
      <c r="BW643" s="445"/>
      <c r="BX643" s="445"/>
      <c r="BY643" s="445"/>
      <c r="BZ643" s="445"/>
      <c r="CA643" s="445"/>
      <c r="CB643" s="445"/>
      <c r="CC643" s="445"/>
      <c r="CD643" s="445"/>
      <c r="CE643" s="445"/>
      <c r="CF643" s="445"/>
      <c r="CG643" s="445"/>
      <c r="CH643" s="445"/>
    </row>
    <row r="644" spans="1:86" s="443" customFormat="1" ht="15.75" customHeight="1">
      <c r="A644" s="442"/>
      <c r="B644" s="442"/>
      <c r="C644" s="442"/>
      <c r="D644" s="528"/>
      <c r="E644" s="442"/>
      <c r="F644" s="442"/>
      <c r="G644" s="472"/>
      <c r="H644" s="467"/>
      <c r="I644" s="468"/>
      <c r="J644" s="468"/>
      <c r="K644" s="442"/>
      <c r="L644" s="442"/>
      <c r="M644" s="442"/>
      <c r="N644" s="442"/>
      <c r="O644" s="442"/>
      <c r="P644" s="470"/>
      <c r="Q644" s="470"/>
      <c r="R644" s="470"/>
      <c r="S644" s="442"/>
      <c r="T644" s="442"/>
      <c r="U644" s="442"/>
      <c r="V644" s="442"/>
      <c r="W644" s="442"/>
      <c r="X644" s="442"/>
      <c r="Y644" s="442"/>
      <c r="Z644" s="472"/>
      <c r="AA644" s="472"/>
      <c r="AB644" s="468"/>
      <c r="AC644" s="442"/>
      <c r="AD644" s="442"/>
      <c r="AE644" s="433"/>
      <c r="AF644" s="433"/>
      <c r="AH644" s="444"/>
      <c r="AI644" s="464"/>
      <c r="AJ644" s="464"/>
      <c r="AK644" s="444"/>
      <c r="AL644" s="464"/>
      <c r="AM644" s="474"/>
      <c r="AN644" s="474"/>
      <c r="AO644" s="444"/>
      <c r="AP644" s="444"/>
      <c r="AQ644" s="444"/>
      <c r="AR644" s="546"/>
      <c r="AS644" s="547"/>
      <c r="AT644" s="444"/>
      <c r="AU644" s="444"/>
      <c r="AV644" s="444"/>
      <c r="AW644" s="444"/>
      <c r="AX644" s="444"/>
      <c r="AY644" s="444"/>
      <c r="AZ644" s="444"/>
      <c r="BA644" s="444"/>
      <c r="BB644" s="445"/>
      <c r="BC644" s="548"/>
      <c r="BD644" s="445"/>
      <c r="BE644" s="445"/>
      <c r="BF644" s="445"/>
      <c r="BG644" s="445"/>
      <c r="BH644" s="548"/>
      <c r="BI644" s="548"/>
      <c r="BJ644" s="548"/>
      <c r="BK644" s="445"/>
      <c r="BL644" s="445"/>
      <c r="BM644" s="445"/>
      <c r="BN644" s="445"/>
      <c r="BO644" s="445"/>
      <c r="BP644" s="445"/>
      <c r="BQ644" s="445"/>
      <c r="BR644" s="445"/>
      <c r="BS644" s="445"/>
      <c r="BT644" s="445"/>
      <c r="BU644" s="445"/>
      <c r="BV644" s="445"/>
      <c r="BW644" s="445"/>
      <c r="BX644" s="445"/>
      <c r="BY644" s="445"/>
      <c r="BZ644" s="445"/>
      <c r="CA644" s="445"/>
      <c r="CB644" s="445"/>
      <c r="CC644" s="445"/>
      <c r="CD644" s="445"/>
      <c r="CE644" s="445"/>
      <c r="CF644" s="445"/>
      <c r="CG644" s="445"/>
      <c r="CH644" s="445"/>
    </row>
    <row r="645" spans="1:86" s="443" customFormat="1" ht="15.75" customHeight="1">
      <c r="A645" s="442"/>
      <c r="B645" s="442"/>
      <c r="C645" s="442"/>
      <c r="D645" s="528"/>
      <c r="E645" s="442"/>
      <c r="F645" s="442"/>
      <c r="G645" s="472"/>
      <c r="H645" s="467"/>
      <c r="I645" s="468"/>
      <c r="J645" s="468"/>
      <c r="K645" s="442"/>
      <c r="L645" s="442"/>
      <c r="M645" s="442"/>
      <c r="N645" s="442"/>
      <c r="O645" s="442"/>
      <c r="P645" s="470"/>
      <c r="Q645" s="470"/>
      <c r="R645" s="470"/>
      <c r="S645" s="442"/>
      <c r="T645" s="442"/>
      <c r="U645" s="442"/>
      <c r="V645" s="442"/>
      <c r="W645" s="442"/>
      <c r="X645" s="442"/>
      <c r="Y645" s="442"/>
      <c r="Z645" s="472"/>
      <c r="AA645" s="472"/>
      <c r="AB645" s="468"/>
      <c r="AC645" s="442"/>
      <c r="AD645" s="442"/>
      <c r="AE645" s="433"/>
      <c r="AF645" s="433"/>
      <c r="AH645" s="444"/>
      <c r="AI645" s="464"/>
      <c r="AJ645" s="464"/>
      <c r="AK645" s="444"/>
      <c r="AL645" s="464"/>
      <c r="AM645" s="474"/>
      <c r="AN645" s="474"/>
      <c r="AO645" s="444"/>
      <c r="AP645" s="444"/>
      <c r="AQ645" s="444"/>
      <c r="AR645" s="546"/>
      <c r="AS645" s="547"/>
      <c r="AT645" s="444"/>
      <c r="AU645" s="444"/>
      <c r="AV645" s="444"/>
      <c r="AW645" s="444"/>
      <c r="AX645" s="444"/>
      <c r="AY645" s="444"/>
      <c r="AZ645" s="444"/>
      <c r="BA645" s="444"/>
      <c r="BB645" s="445"/>
      <c r="BC645" s="548"/>
      <c r="BD645" s="445"/>
      <c r="BE645" s="445"/>
      <c r="BF645" s="445"/>
      <c r="BG645" s="445"/>
      <c r="BH645" s="548"/>
      <c r="BI645" s="548"/>
      <c r="BJ645" s="548"/>
      <c r="BK645" s="445"/>
      <c r="BL645" s="445"/>
      <c r="BM645" s="445"/>
      <c r="BN645" s="445"/>
      <c r="BO645" s="445"/>
      <c r="BP645" s="445"/>
      <c r="BQ645" s="445"/>
      <c r="BR645" s="445"/>
      <c r="BS645" s="445"/>
      <c r="BT645" s="445"/>
      <c r="BU645" s="445"/>
      <c r="BV645" s="445"/>
      <c r="BW645" s="445"/>
      <c r="BX645" s="445"/>
      <c r="BY645" s="445"/>
      <c r="BZ645" s="445"/>
      <c r="CA645" s="445"/>
      <c r="CB645" s="445"/>
      <c r="CC645" s="445"/>
      <c r="CD645" s="445"/>
      <c r="CE645" s="445"/>
      <c r="CF645" s="445"/>
      <c r="CG645" s="445"/>
      <c r="CH645" s="445"/>
    </row>
    <row r="646" spans="1:86" s="443" customFormat="1" ht="15.75" customHeight="1">
      <c r="A646" s="442"/>
      <c r="B646" s="442"/>
      <c r="C646" s="442"/>
      <c r="D646" s="528"/>
      <c r="E646" s="442"/>
      <c r="F646" s="442"/>
      <c r="G646" s="472"/>
      <c r="H646" s="467"/>
      <c r="I646" s="468"/>
      <c r="J646" s="468"/>
      <c r="K646" s="442"/>
      <c r="L646" s="442"/>
      <c r="M646" s="442"/>
      <c r="N646" s="442"/>
      <c r="O646" s="442"/>
      <c r="P646" s="470"/>
      <c r="Q646" s="470"/>
      <c r="R646" s="470"/>
      <c r="S646" s="442"/>
      <c r="T646" s="442"/>
      <c r="U646" s="442"/>
      <c r="V646" s="442"/>
      <c r="W646" s="442"/>
      <c r="X646" s="442"/>
      <c r="Y646" s="442"/>
      <c r="Z646" s="472"/>
      <c r="AA646" s="472"/>
      <c r="AB646" s="468"/>
      <c r="AC646" s="442"/>
      <c r="AD646" s="442"/>
      <c r="AE646" s="433"/>
      <c r="AF646" s="433"/>
      <c r="AH646" s="444"/>
      <c r="AI646" s="464"/>
      <c r="AJ646" s="464"/>
      <c r="AK646" s="444"/>
      <c r="AL646" s="464"/>
      <c r="AM646" s="474"/>
      <c r="AN646" s="474"/>
      <c r="AO646" s="444"/>
      <c r="AP646" s="444"/>
      <c r="AQ646" s="444"/>
      <c r="AR646" s="546"/>
      <c r="AS646" s="547"/>
      <c r="AT646" s="444"/>
      <c r="AU646" s="444"/>
      <c r="AV646" s="444"/>
      <c r="AW646" s="444"/>
      <c r="AX646" s="444"/>
      <c r="AY646" s="444"/>
      <c r="AZ646" s="444"/>
      <c r="BA646" s="444"/>
      <c r="BB646" s="445"/>
      <c r="BC646" s="548"/>
      <c r="BD646" s="445"/>
      <c r="BE646" s="445"/>
      <c r="BF646" s="445"/>
      <c r="BG646" s="445"/>
      <c r="BH646" s="548"/>
      <c r="BI646" s="548"/>
      <c r="BJ646" s="548"/>
      <c r="BK646" s="445"/>
      <c r="BL646" s="445"/>
      <c r="BM646" s="445"/>
      <c r="BN646" s="445"/>
      <c r="BO646" s="445"/>
      <c r="BP646" s="445"/>
      <c r="BQ646" s="445"/>
      <c r="BR646" s="445"/>
      <c r="BS646" s="445"/>
      <c r="BT646" s="445"/>
      <c r="BU646" s="445"/>
      <c r="BV646" s="445"/>
      <c r="BW646" s="445"/>
      <c r="BX646" s="445"/>
      <c r="BY646" s="445"/>
      <c r="BZ646" s="445"/>
      <c r="CA646" s="445"/>
      <c r="CB646" s="445"/>
      <c r="CC646" s="445"/>
      <c r="CD646" s="445"/>
      <c r="CE646" s="445"/>
      <c r="CF646" s="445"/>
      <c r="CG646" s="445"/>
      <c r="CH646" s="445"/>
    </row>
    <row r="647" spans="1:86" s="443" customFormat="1" ht="15.75" customHeight="1">
      <c r="A647" s="442"/>
      <c r="B647" s="442"/>
      <c r="C647" s="442"/>
      <c r="D647" s="528"/>
      <c r="E647" s="442"/>
      <c r="F647" s="442"/>
      <c r="G647" s="472"/>
      <c r="H647" s="467"/>
      <c r="I647" s="468"/>
      <c r="J647" s="468"/>
      <c r="K647" s="442"/>
      <c r="L647" s="442"/>
      <c r="M647" s="442"/>
      <c r="N647" s="442"/>
      <c r="O647" s="442"/>
      <c r="P647" s="470"/>
      <c r="Q647" s="470"/>
      <c r="R647" s="470"/>
      <c r="S647" s="442"/>
      <c r="T647" s="442"/>
      <c r="U647" s="442"/>
      <c r="V647" s="442"/>
      <c r="W647" s="442"/>
      <c r="X647" s="442"/>
      <c r="Y647" s="442"/>
      <c r="Z647" s="472"/>
      <c r="AA647" s="472"/>
      <c r="AB647" s="468"/>
      <c r="AC647" s="442"/>
      <c r="AD647" s="442"/>
      <c r="AE647" s="433"/>
      <c r="AF647" s="433"/>
      <c r="AH647" s="444"/>
      <c r="AI647" s="464"/>
      <c r="AJ647" s="464"/>
      <c r="AK647" s="444"/>
      <c r="AL647" s="464"/>
      <c r="AM647" s="474"/>
      <c r="AN647" s="474"/>
      <c r="AO647" s="444"/>
      <c r="AP647" s="444"/>
      <c r="AQ647" s="444"/>
      <c r="AR647" s="546"/>
      <c r="AS647" s="547"/>
      <c r="AT647" s="444"/>
      <c r="AU647" s="444"/>
      <c r="AV647" s="444"/>
      <c r="AW647" s="444"/>
      <c r="AX647" s="444"/>
      <c r="AY647" s="444"/>
      <c r="AZ647" s="444"/>
      <c r="BA647" s="444"/>
      <c r="BB647" s="445"/>
      <c r="BC647" s="548"/>
      <c r="BD647" s="445"/>
      <c r="BE647" s="445"/>
      <c r="BF647" s="445"/>
      <c r="BG647" s="445"/>
      <c r="BH647" s="548"/>
      <c r="BI647" s="548"/>
      <c r="BJ647" s="548"/>
      <c r="BK647" s="445"/>
      <c r="BL647" s="445"/>
      <c r="BM647" s="445"/>
      <c r="BN647" s="445"/>
      <c r="BO647" s="445"/>
      <c r="BP647" s="445"/>
      <c r="BQ647" s="445"/>
      <c r="BR647" s="445"/>
      <c r="BS647" s="445"/>
      <c r="BT647" s="445"/>
      <c r="BU647" s="445"/>
      <c r="BV647" s="445"/>
      <c r="BW647" s="445"/>
      <c r="BX647" s="445"/>
      <c r="BY647" s="445"/>
      <c r="BZ647" s="445"/>
      <c r="CA647" s="445"/>
      <c r="CB647" s="445"/>
      <c r="CC647" s="445"/>
      <c r="CD647" s="445"/>
      <c r="CE647" s="445"/>
      <c r="CF647" s="445"/>
      <c r="CG647" s="445"/>
      <c r="CH647" s="445"/>
    </row>
    <row r="648" spans="1:86" s="443" customFormat="1" ht="15.75" customHeight="1">
      <c r="A648" s="442"/>
      <c r="B648" s="442"/>
      <c r="C648" s="442"/>
      <c r="D648" s="528"/>
      <c r="E648" s="442"/>
      <c r="F648" s="442"/>
      <c r="G648" s="472"/>
      <c r="H648" s="467"/>
      <c r="I648" s="468"/>
      <c r="J648" s="468"/>
      <c r="K648" s="442"/>
      <c r="L648" s="442"/>
      <c r="M648" s="442"/>
      <c r="N648" s="442"/>
      <c r="O648" s="442"/>
      <c r="P648" s="470"/>
      <c r="Q648" s="470"/>
      <c r="R648" s="470"/>
      <c r="S648" s="442"/>
      <c r="T648" s="442"/>
      <c r="U648" s="442"/>
      <c r="V648" s="442"/>
      <c r="W648" s="442"/>
      <c r="X648" s="442"/>
      <c r="Y648" s="442"/>
      <c r="Z648" s="472"/>
      <c r="AA648" s="472"/>
      <c r="AB648" s="468"/>
      <c r="AC648" s="442"/>
      <c r="AD648" s="442"/>
      <c r="AE648" s="433"/>
      <c r="AF648" s="433"/>
      <c r="AH648" s="444"/>
      <c r="AI648" s="464"/>
      <c r="AJ648" s="464"/>
      <c r="AK648" s="444"/>
      <c r="AL648" s="464"/>
      <c r="AM648" s="474"/>
      <c r="AN648" s="474"/>
      <c r="AO648" s="444"/>
      <c r="AP648" s="444"/>
      <c r="AQ648" s="444"/>
      <c r="AR648" s="546"/>
      <c r="AS648" s="547"/>
      <c r="AT648" s="444"/>
      <c r="AU648" s="444"/>
      <c r="AV648" s="444"/>
      <c r="AW648" s="444"/>
      <c r="AX648" s="444"/>
      <c r="AY648" s="444"/>
      <c r="AZ648" s="444"/>
      <c r="BA648" s="444"/>
      <c r="BB648" s="445"/>
      <c r="BC648" s="548"/>
      <c r="BD648" s="445"/>
      <c r="BE648" s="445"/>
      <c r="BF648" s="445"/>
      <c r="BG648" s="445"/>
      <c r="BH648" s="548"/>
      <c r="BI648" s="548"/>
      <c r="BJ648" s="548"/>
      <c r="BK648" s="445"/>
      <c r="BL648" s="445"/>
      <c r="BM648" s="445"/>
      <c r="BN648" s="445"/>
      <c r="BO648" s="445"/>
      <c r="BP648" s="445"/>
      <c r="BQ648" s="445"/>
      <c r="BR648" s="445"/>
      <c r="BS648" s="445"/>
      <c r="BT648" s="445"/>
      <c r="BU648" s="445"/>
      <c r="BV648" s="445"/>
      <c r="BW648" s="445"/>
      <c r="BX648" s="445"/>
      <c r="BY648" s="445"/>
      <c r="BZ648" s="445"/>
      <c r="CA648" s="445"/>
      <c r="CB648" s="445"/>
      <c r="CC648" s="445"/>
      <c r="CD648" s="445"/>
      <c r="CE648" s="445"/>
      <c r="CF648" s="445"/>
      <c r="CG648" s="445"/>
      <c r="CH648" s="445"/>
    </row>
    <row r="649" spans="1:86" s="443" customFormat="1" ht="15.75" customHeight="1">
      <c r="A649" s="442"/>
      <c r="B649" s="442"/>
      <c r="C649" s="442"/>
      <c r="D649" s="528"/>
      <c r="E649" s="442"/>
      <c r="F649" s="442"/>
      <c r="G649" s="472"/>
      <c r="H649" s="467"/>
      <c r="I649" s="468"/>
      <c r="J649" s="468"/>
      <c r="K649" s="442"/>
      <c r="L649" s="442"/>
      <c r="M649" s="442"/>
      <c r="N649" s="442"/>
      <c r="O649" s="442"/>
      <c r="P649" s="470"/>
      <c r="Q649" s="470"/>
      <c r="R649" s="470"/>
      <c r="S649" s="442"/>
      <c r="T649" s="442"/>
      <c r="U649" s="442"/>
      <c r="V649" s="442"/>
      <c r="W649" s="442"/>
      <c r="X649" s="442"/>
      <c r="Y649" s="442"/>
      <c r="Z649" s="472"/>
      <c r="AA649" s="472"/>
      <c r="AB649" s="468"/>
      <c r="AC649" s="442"/>
      <c r="AD649" s="442"/>
      <c r="AE649" s="433"/>
      <c r="AF649" s="433"/>
      <c r="AH649" s="444"/>
      <c r="AI649" s="464"/>
      <c r="AJ649" s="464"/>
      <c r="AK649" s="444"/>
      <c r="AL649" s="464"/>
      <c r="AM649" s="474"/>
      <c r="AN649" s="474"/>
      <c r="AO649" s="444"/>
      <c r="AP649" s="444"/>
      <c r="AQ649" s="444"/>
      <c r="AR649" s="546"/>
      <c r="AS649" s="547"/>
      <c r="AT649" s="444"/>
      <c r="AU649" s="444"/>
      <c r="AV649" s="444"/>
      <c r="AW649" s="444"/>
      <c r="AX649" s="444"/>
      <c r="AY649" s="444"/>
      <c r="AZ649" s="444"/>
      <c r="BA649" s="444"/>
      <c r="BB649" s="445"/>
      <c r="BC649" s="548"/>
      <c r="BD649" s="445"/>
      <c r="BE649" s="445"/>
      <c r="BF649" s="445"/>
      <c r="BG649" s="445"/>
      <c r="BH649" s="548"/>
      <c r="BI649" s="548"/>
      <c r="BJ649" s="548"/>
      <c r="BK649" s="445"/>
      <c r="BL649" s="445"/>
      <c r="BM649" s="445"/>
      <c r="BN649" s="445"/>
      <c r="BO649" s="445"/>
      <c r="BP649" s="445"/>
      <c r="BQ649" s="445"/>
      <c r="BR649" s="445"/>
      <c r="BS649" s="445"/>
      <c r="BT649" s="445"/>
      <c r="BU649" s="445"/>
      <c r="BV649" s="445"/>
      <c r="BW649" s="445"/>
      <c r="BX649" s="445"/>
      <c r="BY649" s="445"/>
      <c r="BZ649" s="445"/>
      <c r="CA649" s="445"/>
      <c r="CB649" s="445"/>
      <c r="CC649" s="445"/>
      <c r="CD649" s="445"/>
      <c r="CE649" s="445"/>
      <c r="CF649" s="445"/>
      <c r="CG649" s="445"/>
      <c r="CH649" s="445"/>
    </row>
    <row r="650" spans="1:86" s="443" customFormat="1" ht="15.75" customHeight="1">
      <c r="A650" s="442"/>
      <c r="B650" s="442"/>
      <c r="C650" s="442"/>
      <c r="D650" s="528"/>
      <c r="E650" s="442"/>
      <c r="F650" s="442"/>
      <c r="G650" s="472"/>
      <c r="H650" s="467"/>
      <c r="I650" s="468"/>
      <c r="J650" s="468"/>
      <c r="K650" s="442"/>
      <c r="L650" s="442"/>
      <c r="M650" s="442"/>
      <c r="N650" s="442"/>
      <c r="O650" s="442"/>
      <c r="P650" s="470"/>
      <c r="Q650" s="470"/>
      <c r="R650" s="470"/>
      <c r="S650" s="442"/>
      <c r="T650" s="442"/>
      <c r="U650" s="442"/>
      <c r="V650" s="442"/>
      <c r="W650" s="442"/>
      <c r="X650" s="442"/>
      <c r="Y650" s="442"/>
      <c r="Z650" s="472"/>
      <c r="AA650" s="472"/>
      <c r="AB650" s="468"/>
      <c r="AC650" s="442"/>
      <c r="AD650" s="442"/>
      <c r="AE650" s="433"/>
      <c r="AF650" s="433"/>
      <c r="AH650" s="444"/>
      <c r="AI650" s="464"/>
      <c r="AJ650" s="464"/>
      <c r="AK650" s="444"/>
      <c r="AL650" s="464"/>
      <c r="AM650" s="474"/>
      <c r="AN650" s="474"/>
      <c r="AO650" s="444"/>
      <c r="AP650" s="444"/>
      <c r="AQ650" s="444"/>
      <c r="AR650" s="546"/>
      <c r="AS650" s="547"/>
      <c r="AT650" s="444"/>
      <c r="AU650" s="444"/>
      <c r="AV650" s="444"/>
      <c r="AW650" s="444"/>
      <c r="AX650" s="444"/>
      <c r="AY650" s="444"/>
      <c r="AZ650" s="444"/>
      <c r="BA650" s="444"/>
      <c r="BB650" s="445"/>
      <c r="BC650" s="548"/>
      <c r="BD650" s="445"/>
      <c r="BE650" s="445"/>
      <c r="BF650" s="445"/>
      <c r="BG650" s="445"/>
      <c r="BH650" s="548"/>
      <c r="BI650" s="548"/>
      <c r="BJ650" s="548"/>
      <c r="BK650" s="445"/>
      <c r="BL650" s="445"/>
      <c r="BM650" s="445"/>
      <c r="BN650" s="445"/>
      <c r="BO650" s="445"/>
      <c r="BP650" s="445"/>
      <c r="BQ650" s="445"/>
      <c r="BR650" s="445"/>
      <c r="BS650" s="445"/>
      <c r="BT650" s="445"/>
      <c r="BU650" s="445"/>
      <c r="BV650" s="445"/>
      <c r="BW650" s="445"/>
      <c r="BX650" s="445"/>
      <c r="BY650" s="445"/>
      <c r="BZ650" s="445"/>
      <c r="CA650" s="445"/>
      <c r="CB650" s="445"/>
      <c r="CC650" s="445"/>
      <c r="CD650" s="445"/>
      <c r="CE650" s="445"/>
      <c r="CF650" s="445"/>
      <c r="CG650" s="445"/>
      <c r="CH650" s="445"/>
    </row>
    <row r="651" spans="1:86" s="443" customFormat="1" ht="15.75" customHeight="1">
      <c r="A651" s="442"/>
      <c r="B651" s="442"/>
      <c r="C651" s="442"/>
      <c r="D651" s="528"/>
      <c r="E651" s="442"/>
      <c r="F651" s="442"/>
      <c r="G651" s="472"/>
      <c r="H651" s="467"/>
      <c r="I651" s="468"/>
      <c r="J651" s="468"/>
      <c r="K651" s="442"/>
      <c r="L651" s="442"/>
      <c r="M651" s="442"/>
      <c r="N651" s="442"/>
      <c r="O651" s="442"/>
      <c r="P651" s="470"/>
      <c r="Q651" s="470"/>
      <c r="R651" s="470"/>
      <c r="S651" s="442"/>
      <c r="T651" s="442"/>
      <c r="U651" s="442"/>
      <c r="V651" s="442"/>
      <c r="W651" s="442"/>
      <c r="X651" s="442"/>
      <c r="Y651" s="442"/>
      <c r="Z651" s="472"/>
      <c r="AA651" s="472"/>
      <c r="AB651" s="468"/>
      <c r="AC651" s="442"/>
      <c r="AD651" s="442"/>
      <c r="AE651" s="433"/>
      <c r="AF651" s="433"/>
      <c r="AH651" s="444"/>
      <c r="AI651" s="464"/>
      <c r="AJ651" s="464"/>
      <c r="AK651" s="444"/>
      <c r="AL651" s="464"/>
      <c r="AM651" s="474"/>
      <c r="AN651" s="474"/>
      <c r="AO651" s="444"/>
      <c r="AP651" s="444"/>
      <c r="AQ651" s="444"/>
      <c r="AR651" s="546"/>
      <c r="AS651" s="547"/>
      <c r="AT651" s="444"/>
      <c r="AU651" s="444"/>
      <c r="AV651" s="444"/>
      <c r="AW651" s="444"/>
      <c r="AX651" s="444"/>
      <c r="AY651" s="444"/>
      <c r="AZ651" s="444"/>
      <c r="BA651" s="444"/>
      <c r="BB651" s="445"/>
      <c r="BC651" s="548"/>
      <c r="BD651" s="445"/>
      <c r="BE651" s="445"/>
      <c r="BF651" s="445"/>
      <c r="BG651" s="445"/>
      <c r="BH651" s="548"/>
      <c r="BI651" s="548"/>
      <c r="BJ651" s="548"/>
      <c r="BK651" s="445"/>
      <c r="BL651" s="445"/>
      <c r="BM651" s="445"/>
      <c r="BN651" s="445"/>
      <c r="BO651" s="445"/>
      <c r="BP651" s="445"/>
      <c r="BQ651" s="445"/>
      <c r="BR651" s="445"/>
      <c r="BS651" s="445"/>
      <c r="BT651" s="445"/>
      <c r="BU651" s="445"/>
      <c r="BV651" s="445"/>
      <c r="BW651" s="445"/>
      <c r="BX651" s="445"/>
      <c r="BY651" s="445"/>
      <c r="BZ651" s="445"/>
      <c r="CA651" s="445"/>
      <c r="CB651" s="445"/>
      <c r="CC651" s="445"/>
      <c r="CD651" s="445"/>
      <c r="CE651" s="445"/>
      <c r="CF651" s="445"/>
      <c r="CG651" s="445"/>
      <c r="CH651" s="445"/>
    </row>
    <row r="652" spans="1:86" s="443" customFormat="1" ht="15.75" customHeight="1">
      <c r="A652" s="442"/>
      <c r="B652" s="442"/>
      <c r="C652" s="442"/>
      <c r="D652" s="528"/>
      <c r="E652" s="442"/>
      <c r="F652" s="442"/>
      <c r="G652" s="472"/>
      <c r="H652" s="467"/>
      <c r="I652" s="468"/>
      <c r="J652" s="468"/>
      <c r="K652" s="442"/>
      <c r="L652" s="442"/>
      <c r="M652" s="442"/>
      <c r="N652" s="442"/>
      <c r="O652" s="442"/>
      <c r="P652" s="470"/>
      <c r="Q652" s="470"/>
      <c r="R652" s="470"/>
      <c r="S652" s="442"/>
      <c r="T652" s="442"/>
      <c r="U652" s="442"/>
      <c r="V652" s="442"/>
      <c r="W652" s="442"/>
      <c r="X652" s="442"/>
      <c r="Y652" s="442"/>
      <c r="Z652" s="472"/>
      <c r="AA652" s="472"/>
      <c r="AB652" s="468"/>
      <c r="AC652" s="442"/>
      <c r="AD652" s="442"/>
      <c r="AE652" s="433"/>
      <c r="AF652" s="433"/>
      <c r="AH652" s="444"/>
      <c r="AI652" s="464"/>
      <c r="AJ652" s="464"/>
      <c r="AK652" s="444"/>
      <c r="AL652" s="464"/>
      <c r="AM652" s="474"/>
      <c r="AN652" s="474"/>
      <c r="AO652" s="444"/>
      <c r="AP652" s="444"/>
      <c r="AQ652" s="444"/>
      <c r="AR652" s="546"/>
      <c r="AS652" s="547"/>
      <c r="AT652" s="444"/>
      <c r="AU652" s="444"/>
      <c r="AV652" s="444"/>
      <c r="AW652" s="444"/>
      <c r="AX652" s="444"/>
      <c r="AY652" s="444"/>
      <c r="AZ652" s="444"/>
      <c r="BA652" s="444"/>
      <c r="BB652" s="445"/>
      <c r="BC652" s="548"/>
      <c r="BD652" s="445"/>
      <c r="BE652" s="445"/>
      <c r="BF652" s="445"/>
      <c r="BG652" s="445"/>
      <c r="BH652" s="548"/>
      <c r="BI652" s="548"/>
      <c r="BJ652" s="548"/>
      <c r="BK652" s="445"/>
      <c r="BL652" s="445"/>
      <c r="BM652" s="445"/>
      <c r="BN652" s="445"/>
      <c r="BO652" s="445"/>
      <c r="BP652" s="445"/>
      <c r="BQ652" s="445"/>
      <c r="BR652" s="445"/>
      <c r="BS652" s="445"/>
      <c r="BT652" s="445"/>
      <c r="BU652" s="445"/>
      <c r="BV652" s="445"/>
      <c r="BW652" s="445"/>
      <c r="BX652" s="445"/>
      <c r="BY652" s="445"/>
      <c r="BZ652" s="445"/>
      <c r="CA652" s="445"/>
      <c r="CB652" s="445"/>
      <c r="CC652" s="445"/>
      <c r="CD652" s="445"/>
      <c r="CE652" s="445"/>
      <c r="CF652" s="445"/>
      <c r="CG652" s="445"/>
      <c r="CH652" s="445"/>
    </row>
    <row r="653" spans="1:86" s="443" customFormat="1" ht="15.75" customHeight="1">
      <c r="A653" s="442"/>
      <c r="B653" s="442"/>
      <c r="C653" s="442"/>
      <c r="D653" s="528"/>
      <c r="E653" s="442"/>
      <c r="F653" s="442"/>
      <c r="G653" s="472"/>
      <c r="H653" s="467"/>
      <c r="I653" s="468"/>
      <c r="J653" s="468"/>
      <c r="K653" s="442"/>
      <c r="L653" s="442"/>
      <c r="M653" s="442"/>
      <c r="N653" s="442"/>
      <c r="O653" s="442"/>
      <c r="P653" s="470"/>
      <c r="Q653" s="470"/>
      <c r="R653" s="470"/>
      <c r="S653" s="442"/>
      <c r="T653" s="442"/>
      <c r="U653" s="442"/>
      <c r="V653" s="442"/>
      <c r="W653" s="442"/>
      <c r="X653" s="442"/>
      <c r="Y653" s="442"/>
      <c r="Z653" s="472"/>
      <c r="AA653" s="472"/>
      <c r="AB653" s="468"/>
      <c r="AC653" s="442"/>
      <c r="AD653" s="442"/>
      <c r="AE653" s="433"/>
      <c r="AF653" s="433"/>
      <c r="AH653" s="444"/>
      <c r="AI653" s="464"/>
      <c r="AJ653" s="464"/>
      <c r="AK653" s="444"/>
      <c r="AL653" s="464"/>
      <c r="AM653" s="474"/>
      <c r="AN653" s="474"/>
      <c r="AO653" s="444"/>
      <c r="AP653" s="444"/>
      <c r="AQ653" s="444"/>
      <c r="AR653" s="546"/>
      <c r="AS653" s="547"/>
      <c r="AT653" s="444"/>
      <c r="AU653" s="444"/>
      <c r="AV653" s="444"/>
      <c r="AW653" s="444"/>
      <c r="AX653" s="444"/>
      <c r="AY653" s="444"/>
      <c r="AZ653" s="444"/>
      <c r="BA653" s="444"/>
      <c r="BB653" s="445"/>
      <c r="BC653" s="548"/>
      <c r="BD653" s="445"/>
      <c r="BE653" s="445"/>
      <c r="BF653" s="445"/>
      <c r="BG653" s="445"/>
      <c r="BH653" s="548"/>
      <c r="BI653" s="548"/>
      <c r="BJ653" s="548"/>
      <c r="BK653" s="445"/>
      <c r="BL653" s="445"/>
      <c r="BM653" s="445"/>
      <c r="BN653" s="445"/>
      <c r="BO653" s="445"/>
      <c r="BP653" s="445"/>
      <c r="BQ653" s="445"/>
      <c r="BR653" s="445"/>
      <c r="BS653" s="445"/>
      <c r="BT653" s="445"/>
      <c r="BU653" s="445"/>
      <c r="BV653" s="445"/>
      <c r="BW653" s="445"/>
      <c r="BX653" s="445"/>
      <c r="BY653" s="445"/>
      <c r="BZ653" s="445"/>
      <c r="CA653" s="445"/>
      <c r="CB653" s="445"/>
      <c r="CC653" s="445"/>
      <c r="CD653" s="445"/>
      <c r="CE653" s="445"/>
      <c r="CF653" s="445"/>
      <c r="CG653" s="445"/>
      <c r="CH653" s="445"/>
    </row>
    <row r="654" spans="1:86" s="443" customFormat="1" ht="15.75" customHeight="1">
      <c r="A654" s="442"/>
      <c r="B654" s="442"/>
      <c r="C654" s="442"/>
      <c r="D654" s="528"/>
      <c r="E654" s="442"/>
      <c r="F654" s="442"/>
      <c r="G654" s="472"/>
      <c r="H654" s="467"/>
      <c r="I654" s="468"/>
      <c r="J654" s="468"/>
      <c r="K654" s="442"/>
      <c r="L654" s="442"/>
      <c r="M654" s="442"/>
      <c r="N654" s="442"/>
      <c r="O654" s="442"/>
      <c r="P654" s="470"/>
      <c r="Q654" s="470"/>
      <c r="R654" s="470"/>
      <c r="S654" s="442"/>
      <c r="T654" s="442"/>
      <c r="U654" s="442"/>
      <c r="V654" s="442"/>
      <c r="W654" s="442"/>
      <c r="X654" s="442"/>
      <c r="Y654" s="442"/>
      <c r="Z654" s="472"/>
      <c r="AA654" s="472"/>
      <c r="AB654" s="468"/>
      <c r="AC654" s="442"/>
      <c r="AD654" s="442"/>
      <c r="AE654" s="433"/>
      <c r="AF654" s="433"/>
      <c r="AH654" s="444"/>
      <c r="AI654" s="464"/>
      <c r="AJ654" s="464"/>
      <c r="AK654" s="444"/>
      <c r="AL654" s="464"/>
      <c r="AM654" s="474"/>
      <c r="AN654" s="474"/>
      <c r="AO654" s="444"/>
      <c r="AP654" s="444"/>
      <c r="AQ654" s="444"/>
      <c r="AR654" s="546"/>
      <c r="AS654" s="547"/>
      <c r="AT654" s="444"/>
      <c r="AU654" s="444"/>
      <c r="AV654" s="444"/>
      <c r="AW654" s="444"/>
      <c r="AX654" s="444"/>
      <c r="AY654" s="444"/>
      <c r="AZ654" s="444"/>
      <c r="BA654" s="444"/>
      <c r="BB654" s="445"/>
      <c r="BC654" s="548"/>
      <c r="BD654" s="445"/>
      <c r="BE654" s="445"/>
      <c r="BF654" s="445"/>
      <c r="BG654" s="445"/>
      <c r="BH654" s="548"/>
      <c r="BI654" s="548"/>
      <c r="BJ654" s="548"/>
      <c r="BK654" s="445"/>
      <c r="BL654" s="445"/>
      <c r="BM654" s="445"/>
      <c r="BN654" s="445"/>
      <c r="BO654" s="445"/>
      <c r="BP654" s="445"/>
      <c r="BQ654" s="445"/>
      <c r="BR654" s="445"/>
      <c r="BS654" s="445"/>
      <c r="BT654" s="445"/>
      <c r="BU654" s="445"/>
      <c r="BV654" s="445"/>
      <c r="BW654" s="445"/>
      <c r="BX654" s="445"/>
      <c r="BY654" s="445"/>
      <c r="BZ654" s="445"/>
      <c r="CA654" s="445"/>
      <c r="CB654" s="445"/>
      <c r="CC654" s="445"/>
      <c r="CD654" s="445"/>
      <c r="CE654" s="445"/>
      <c r="CF654" s="445"/>
      <c r="CG654" s="445"/>
      <c r="CH654" s="445"/>
    </row>
    <row r="655" spans="1:86" s="443" customFormat="1" ht="15.75" customHeight="1">
      <c r="A655" s="442"/>
      <c r="B655" s="442"/>
      <c r="C655" s="442"/>
      <c r="D655" s="528"/>
      <c r="E655" s="442"/>
      <c r="F655" s="442"/>
      <c r="G655" s="472"/>
      <c r="H655" s="467"/>
      <c r="I655" s="468"/>
      <c r="J655" s="468"/>
      <c r="K655" s="442"/>
      <c r="L655" s="442"/>
      <c r="M655" s="442"/>
      <c r="N655" s="442"/>
      <c r="O655" s="442"/>
      <c r="P655" s="470"/>
      <c r="Q655" s="470"/>
      <c r="R655" s="470"/>
      <c r="S655" s="442"/>
      <c r="T655" s="442"/>
      <c r="U655" s="442"/>
      <c r="V655" s="442"/>
      <c r="W655" s="442"/>
      <c r="X655" s="442"/>
      <c r="Y655" s="442"/>
      <c r="Z655" s="472"/>
      <c r="AA655" s="472"/>
      <c r="AB655" s="468"/>
      <c r="AC655" s="442"/>
      <c r="AD655" s="442"/>
      <c r="AE655" s="433"/>
      <c r="AF655" s="433"/>
      <c r="AH655" s="444"/>
      <c r="AI655" s="464"/>
      <c r="AJ655" s="464"/>
      <c r="AK655" s="444"/>
      <c r="AL655" s="464"/>
      <c r="AM655" s="474"/>
      <c r="AN655" s="474"/>
      <c r="AO655" s="444"/>
      <c r="AP655" s="444"/>
      <c r="AQ655" s="444"/>
      <c r="AR655" s="546"/>
      <c r="AS655" s="547"/>
      <c r="AT655" s="444"/>
      <c r="AU655" s="444"/>
      <c r="AV655" s="444"/>
      <c r="AW655" s="444"/>
      <c r="AX655" s="444"/>
      <c r="AY655" s="444"/>
      <c r="AZ655" s="444"/>
      <c r="BA655" s="444"/>
      <c r="BB655" s="445"/>
      <c r="BC655" s="548"/>
      <c r="BD655" s="445"/>
      <c r="BE655" s="445"/>
      <c r="BF655" s="445"/>
      <c r="BG655" s="445"/>
      <c r="BH655" s="548"/>
      <c r="BI655" s="548"/>
      <c r="BJ655" s="548"/>
      <c r="BK655" s="445"/>
      <c r="BL655" s="445"/>
      <c r="BM655" s="445"/>
      <c r="BN655" s="445"/>
      <c r="BO655" s="445"/>
      <c r="BP655" s="445"/>
      <c r="BQ655" s="445"/>
      <c r="BR655" s="445"/>
      <c r="BS655" s="445"/>
      <c r="BT655" s="445"/>
      <c r="BU655" s="445"/>
      <c r="BV655" s="445"/>
      <c r="BW655" s="445"/>
      <c r="BX655" s="445"/>
      <c r="BY655" s="445"/>
      <c r="BZ655" s="445"/>
      <c r="CA655" s="445"/>
      <c r="CB655" s="445"/>
      <c r="CC655" s="445"/>
      <c r="CD655" s="445"/>
      <c r="CE655" s="445"/>
      <c r="CF655" s="445"/>
      <c r="CG655" s="445"/>
      <c r="CH655" s="445"/>
    </row>
    <row r="656" spans="1:86" s="443" customFormat="1" ht="15.75" customHeight="1">
      <c r="A656" s="442"/>
      <c r="B656" s="442"/>
      <c r="C656" s="442"/>
      <c r="D656" s="528"/>
      <c r="E656" s="442"/>
      <c r="F656" s="442"/>
      <c r="G656" s="472"/>
      <c r="H656" s="467"/>
      <c r="I656" s="468"/>
      <c r="J656" s="468"/>
      <c r="K656" s="442"/>
      <c r="L656" s="442"/>
      <c r="M656" s="442"/>
      <c r="N656" s="442"/>
      <c r="O656" s="442"/>
      <c r="P656" s="470"/>
      <c r="Q656" s="470"/>
      <c r="R656" s="470"/>
      <c r="S656" s="442"/>
      <c r="T656" s="442"/>
      <c r="U656" s="442"/>
      <c r="V656" s="442"/>
      <c r="W656" s="442"/>
      <c r="X656" s="442"/>
      <c r="Y656" s="442"/>
      <c r="Z656" s="472"/>
      <c r="AA656" s="472"/>
      <c r="AB656" s="468"/>
      <c r="AC656" s="442"/>
      <c r="AD656" s="442"/>
      <c r="AE656" s="433"/>
      <c r="AF656" s="433"/>
      <c r="AH656" s="444"/>
      <c r="AI656" s="464"/>
      <c r="AJ656" s="464"/>
      <c r="AK656" s="444"/>
      <c r="AL656" s="464"/>
      <c r="AM656" s="474"/>
      <c r="AN656" s="474"/>
      <c r="AO656" s="444"/>
      <c r="AP656" s="444"/>
      <c r="AQ656" s="444"/>
      <c r="AR656" s="546"/>
      <c r="AS656" s="547"/>
      <c r="AT656" s="444"/>
      <c r="AU656" s="444"/>
      <c r="AV656" s="444"/>
      <c r="AW656" s="444"/>
      <c r="AX656" s="444"/>
      <c r="AY656" s="444"/>
      <c r="AZ656" s="444"/>
      <c r="BA656" s="444"/>
      <c r="BB656" s="445"/>
      <c r="BC656" s="548"/>
      <c r="BD656" s="445"/>
      <c r="BE656" s="445"/>
      <c r="BF656" s="445"/>
      <c r="BG656" s="445"/>
      <c r="BH656" s="548"/>
      <c r="BI656" s="548"/>
      <c r="BJ656" s="548"/>
      <c r="BK656" s="445"/>
      <c r="BL656" s="445"/>
      <c r="BM656" s="445"/>
      <c r="BN656" s="445"/>
      <c r="BO656" s="445"/>
      <c r="BP656" s="445"/>
      <c r="BQ656" s="445"/>
      <c r="BR656" s="445"/>
      <c r="BS656" s="445"/>
      <c r="BT656" s="445"/>
      <c r="BU656" s="445"/>
      <c r="BV656" s="445"/>
      <c r="BW656" s="445"/>
      <c r="BX656" s="445"/>
      <c r="BY656" s="445"/>
      <c r="BZ656" s="445"/>
      <c r="CA656" s="445"/>
      <c r="CB656" s="445"/>
      <c r="CC656" s="445"/>
      <c r="CD656" s="445"/>
      <c r="CE656" s="445"/>
      <c r="CF656" s="445"/>
      <c r="CG656" s="445"/>
      <c r="CH656" s="445"/>
    </row>
    <row r="657" spans="1:86" s="443" customFormat="1" ht="15.75" customHeight="1">
      <c r="A657" s="442"/>
      <c r="B657" s="442"/>
      <c r="C657" s="442"/>
      <c r="D657" s="528"/>
      <c r="E657" s="442"/>
      <c r="F657" s="442"/>
      <c r="G657" s="472"/>
      <c r="H657" s="467"/>
      <c r="I657" s="468"/>
      <c r="J657" s="468"/>
      <c r="K657" s="442"/>
      <c r="L657" s="442"/>
      <c r="M657" s="442"/>
      <c r="N657" s="442"/>
      <c r="O657" s="442"/>
      <c r="P657" s="470"/>
      <c r="Q657" s="470"/>
      <c r="R657" s="470"/>
      <c r="S657" s="442"/>
      <c r="T657" s="442"/>
      <c r="U657" s="442"/>
      <c r="V657" s="442"/>
      <c r="W657" s="442"/>
      <c r="X657" s="442"/>
      <c r="Y657" s="442"/>
      <c r="Z657" s="472"/>
      <c r="AA657" s="472"/>
      <c r="AB657" s="468"/>
      <c r="AC657" s="442"/>
      <c r="AD657" s="442"/>
      <c r="AE657" s="433"/>
      <c r="AF657" s="433"/>
      <c r="AH657" s="444"/>
      <c r="AI657" s="464"/>
      <c r="AJ657" s="464"/>
      <c r="AK657" s="444"/>
      <c r="AL657" s="464"/>
      <c r="AM657" s="474"/>
      <c r="AN657" s="474"/>
      <c r="AO657" s="444"/>
      <c r="AP657" s="444"/>
      <c r="AQ657" s="444"/>
      <c r="AR657" s="546"/>
      <c r="AS657" s="547"/>
      <c r="AT657" s="444"/>
      <c r="AU657" s="444"/>
      <c r="AV657" s="444"/>
      <c r="AW657" s="444"/>
      <c r="AX657" s="444"/>
      <c r="AY657" s="444"/>
      <c r="AZ657" s="444"/>
      <c r="BA657" s="444"/>
      <c r="BB657" s="445"/>
      <c r="BC657" s="548"/>
      <c r="BD657" s="445"/>
      <c r="BE657" s="445"/>
      <c r="BF657" s="445"/>
      <c r="BG657" s="445"/>
      <c r="BH657" s="548"/>
      <c r="BI657" s="548"/>
      <c r="BJ657" s="548"/>
      <c r="BK657" s="445"/>
      <c r="BL657" s="445"/>
      <c r="BM657" s="445"/>
      <c r="BN657" s="445"/>
      <c r="BO657" s="445"/>
      <c r="BP657" s="445"/>
      <c r="BQ657" s="445"/>
      <c r="BR657" s="445"/>
      <c r="BS657" s="445"/>
      <c r="BT657" s="445"/>
      <c r="BU657" s="445"/>
      <c r="BV657" s="445"/>
      <c r="BW657" s="445"/>
      <c r="BX657" s="445"/>
      <c r="BY657" s="445"/>
      <c r="BZ657" s="445"/>
      <c r="CA657" s="445"/>
      <c r="CB657" s="445"/>
      <c r="CC657" s="445"/>
      <c r="CD657" s="445"/>
      <c r="CE657" s="445"/>
      <c r="CF657" s="445"/>
      <c r="CG657" s="445"/>
      <c r="CH657" s="445"/>
    </row>
    <row r="658" spans="1:86" s="443" customFormat="1" ht="15.75" customHeight="1">
      <c r="A658" s="442"/>
      <c r="B658" s="442"/>
      <c r="C658" s="442"/>
      <c r="D658" s="528"/>
      <c r="E658" s="442"/>
      <c r="F658" s="442"/>
      <c r="G658" s="472"/>
      <c r="H658" s="467"/>
      <c r="I658" s="468"/>
      <c r="J658" s="468"/>
      <c r="K658" s="442"/>
      <c r="L658" s="442"/>
      <c r="M658" s="442"/>
      <c r="N658" s="442"/>
      <c r="O658" s="442"/>
      <c r="P658" s="470"/>
      <c r="Q658" s="470"/>
      <c r="R658" s="470"/>
      <c r="S658" s="442"/>
      <c r="T658" s="442"/>
      <c r="U658" s="442"/>
      <c r="V658" s="442"/>
      <c r="W658" s="442"/>
      <c r="X658" s="442"/>
      <c r="Y658" s="442"/>
      <c r="Z658" s="472"/>
      <c r="AA658" s="472"/>
      <c r="AB658" s="468"/>
      <c r="AC658" s="442"/>
      <c r="AD658" s="442"/>
      <c r="AE658" s="433"/>
      <c r="AF658" s="433"/>
      <c r="AH658" s="444"/>
      <c r="AI658" s="464"/>
      <c r="AJ658" s="464"/>
      <c r="AK658" s="444"/>
      <c r="AL658" s="464"/>
      <c r="AM658" s="474"/>
      <c r="AN658" s="474"/>
      <c r="AO658" s="444"/>
      <c r="AP658" s="444"/>
      <c r="AQ658" s="444"/>
      <c r="AR658" s="546"/>
      <c r="AS658" s="547"/>
      <c r="AT658" s="444"/>
      <c r="AU658" s="444"/>
      <c r="AV658" s="444"/>
      <c r="AW658" s="444"/>
      <c r="AX658" s="444"/>
      <c r="AY658" s="444"/>
      <c r="AZ658" s="444"/>
      <c r="BA658" s="444"/>
      <c r="BB658" s="445"/>
      <c r="BC658" s="548"/>
      <c r="BD658" s="445"/>
      <c r="BE658" s="445"/>
      <c r="BF658" s="445"/>
      <c r="BG658" s="445"/>
      <c r="BH658" s="548"/>
      <c r="BI658" s="548"/>
      <c r="BJ658" s="548"/>
      <c r="BK658" s="445"/>
      <c r="BL658" s="445"/>
      <c r="BM658" s="445"/>
      <c r="BN658" s="445"/>
      <c r="BO658" s="445"/>
      <c r="BP658" s="445"/>
      <c r="BQ658" s="445"/>
      <c r="BR658" s="445"/>
      <c r="BS658" s="445"/>
      <c r="BT658" s="445"/>
      <c r="BU658" s="445"/>
      <c r="BV658" s="445"/>
      <c r="BW658" s="445"/>
      <c r="BX658" s="445"/>
      <c r="BY658" s="445"/>
      <c r="BZ658" s="445"/>
      <c r="CA658" s="445"/>
      <c r="CB658" s="445"/>
      <c r="CC658" s="445"/>
      <c r="CD658" s="445"/>
      <c r="CE658" s="445"/>
      <c r="CF658" s="445"/>
      <c r="CG658" s="445"/>
      <c r="CH658" s="445"/>
    </row>
    <row r="659" spans="1:86" s="443" customFormat="1" ht="15.75" customHeight="1">
      <c r="A659" s="442"/>
      <c r="B659" s="442"/>
      <c r="C659" s="442"/>
      <c r="D659" s="528"/>
      <c r="E659" s="442"/>
      <c r="F659" s="442"/>
      <c r="G659" s="472"/>
      <c r="H659" s="467"/>
      <c r="I659" s="468"/>
      <c r="J659" s="468"/>
      <c r="K659" s="442"/>
      <c r="L659" s="442"/>
      <c r="M659" s="442"/>
      <c r="N659" s="442"/>
      <c r="O659" s="442"/>
      <c r="P659" s="470"/>
      <c r="Q659" s="470"/>
      <c r="R659" s="470"/>
      <c r="S659" s="442"/>
      <c r="T659" s="442"/>
      <c r="U659" s="442"/>
      <c r="V659" s="442"/>
      <c r="W659" s="442"/>
      <c r="X659" s="442"/>
      <c r="Y659" s="442"/>
      <c r="Z659" s="472"/>
      <c r="AA659" s="472"/>
      <c r="AB659" s="468"/>
      <c r="AC659" s="442"/>
      <c r="AD659" s="442"/>
      <c r="AE659" s="433"/>
      <c r="AF659" s="433"/>
      <c r="AH659" s="444"/>
      <c r="AI659" s="464"/>
      <c r="AJ659" s="464"/>
      <c r="AK659" s="444"/>
      <c r="AL659" s="464"/>
      <c r="AM659" s="474"/>
      <c r="AN659" s="474"/>
      <c r="AO659" s="444"/>
      <c r="AP659" s="444"/>
      <c r="AQ659" s="444"/>
      <c r="AR659" s="546"/>
      <c r="AS659" s="547"/>
      <c r="AT659" s="444"/>
      <c r="AU659" s="444"/>
      <c r="AV659" s="444"/>
      <c r="AW659" s="444"/>
      <c r="AX659" s="444"/>
      <c r="AY659" s="444"/>
      <c r="AZ659" s="444"/>
      <c r="BA659" s="444"/>
      <c r="BB659" s="445"/>
      <c r="BC659" s="548"/>
      <c r="BD659" s="445"/>
      <c r="BE659" s="445"/>
      <c r="BF659" s="445"/>
      <c r="BG659" s="445"/>
      <c r="BH659" s="548"/>
      <c r="BI659" s="548"/>
      <c r="BJ659" s="548"/>
      <c r="BK659" s="445"/>
      <c r="BL659" s="445"/>
      <c r="BM659" s="445"/>
      <c r="BN659" s="445"/>
      <c r="BO659" s="445"/>
      <c r="BP659" s="445"/>
      <c r="BQ659" s="445"/>
      <c r="BR659" s="445"/>
      <c r="BS659" s="445"/>
      <c r="BT659" s="445"/>
      <c r="BU659" s="445"/>
      <c r="BV659" s="445"/>
      <c r="BW659" s="445"/>
      <c r="BX659" s="445"/>
      <c r="BY659" s="445"/>
      <c r="BZ659" s="445"/>
      <c r="CA659" s="445"/>
      <c r="CB659" s="445"/>
      <c r="CC659" s="445"/>
      <c r="CD659" s="445"/>
      <c r="CE659" s="445"/>
      <c r="CF659" s="445"/>
      <c r="CG659" s="445"/>
      <c r="CH659" s="445"/>
    </row>
    <row r="660" spans="1:86" s="443" customFormat="1" ht="15.75" customHeight="1">
      <c r="A660" s="442"/>
      <c r="B660" s="442"/>
      <c r="C660" s="442"/>
      <c r="D660" s="528"/>
      <c r="E660" s="442"/>
      <c r="F660" s="442"/>
      <c r="G660" s="472"/>
      <c r="H660" s="467"/>
      <c r="I660" s="468"/>
      <c r="J660" s="468"/>
      <c r="K660" s="442"/>
      <c r="L660" s="442"/>
      <c r="M660" s="442"/>
      <c r="N660" s="442"/>
      <c r="O660" s="442"/>
      <c r="P660" s="470"/>
      <c r="Q660" s="470"/>
      <c r="R660" s="470"/>
      <c r="S660" s="442"/>
      <c r="T660" s="442"/>
      <c r="U660" s="442"/>
      <c r="V660" s="442"/>
      <c r="W660" s="442"/>
      <c r="X660" s="442"/>
      <c r="Y660" s="442"/>
      <c r="Z660" s="472"/>
      <c r="AA660" s="472"/>
      <c r="AB660" s="468"/>
      <c r="AC660" s="442"/>
      <c r="AD660" s="442"/>
      <c r="AE660" s="433"/>
      <c r="AF660" s="433"/>
      <c r="AH660" s="444"/>
      <c r="AI660" s="464"/>
      <c r="AJ660" s="464"/>
      <c r="AK660" s="444"/>
      <c r="AL660" s="464"/>
      <c r="AM660" s="474"/>
      <c r="AN660" s="474"/>
      <c r="AO660" s="444"/>
      <c r="AP660" s="444"/>
      <c r="AQ660" s="444"/>
      <c r="AR660" s="546"/>
      <c r="AS660" s="547"/>
      <c r="AT660" s="444"/>
      <c r="AU660" s="444"/>
      <c r="AV660" s="444"/>
      <c r="AW660" s="444"/>
      <c r="AX660" s="444"/>
      <c r="AY660" s="444"/>
      <c r="AZ660" s="444"/>
      <c r="BA660" s="444"/>
      <c r="BB660" s="445"/>
      <c r="BC660" s="548"/>
      <c r="BD660" s="445"/>
      <c r="BE660" s="445"/>
      <c r="BF660" s="445"/>
      <c r="BG660" s="445"/>
      <c r="BH660" s="548"/>
      <c r="BI660" s="548"/>
      <c r="BJ660" s="548"/>
      <c r="BK660" s="445"/>
      <c r="BL660" s="445"/>
      <c r="BM660" s="445"/>
      <c r="BN660" s="445"/>
      <c r="BO660" s="445"/>
      <c r="BP660" s="445"/>
      <c r="BQ660" s="445"/>
      <c r="BR660" s="445"/>
      <c r="BS660" s="445"/>
      <c r="BT660" s="445"/>
      <c r="BU660" s="445"/>
      <c r="BV660" s="445"/>
      <c r="BW660" s="445"/>
      <c r="BX660" s="445"/>
      <c r="BY660" s="445"/>
      <c r="BZ660" s="445"/>
      <c r="CA660" s="445"/>
      <c r="CB660" s="445"/>
      <c r="CC660" s="445"/>
      <c r="CD660" s="445"/>
      <c r="CE660" s="445"/>
      <c r="CF660" s="445"/>
      <c r="CG660" s="445"/>
      <c r="CH660" s="445"/>
    </row>
    <row r="661" spans="1:86" s="443" customFormat="1" ht="15.75" customHeight="1">
      <c r="A661" s="442"/>
      <c r="B661" s="442"/>
      <c r="C661" s="442"/>
      <c r="D661" s="528"/>
      <c r="E661" s="442"/>
      <c r="F661" s="442"/>
      <c r="G661" s="472"/>
      <c r="H661" s="467"/>
      <c r="I661" s="468"/>
      <c r="J661" s="468"/>
      <c r="K661" s="442"/>
      <c r="L661" s="442"/>
      <c r="M661" s="442"/>
      <c r="N661" s="442"/>
      <c r="O661" s="442"/>
      <c r="P661" s="470"/>
      <c r="Q661" s="470"/>
      <c r="R661" s="470"/>
      <c r="S661" s="442"/>
      <c r="T661" s="442"/>
      <c r="U661" s="442"/>
      <c r="V661" s="442"/>
      <c r="W661" s="442"/>
      <c r="X661" s="442"/>
      <c r="Y661" s="442"/>
      <c r="Z661" s="472"/>
      <c r="AA661" s="472"/>
      <c r="AB661" s="468"/>
      <c r="AC661" s="442"/>
      <c r="AD661" s="442"/>
      <c r="AE661" s="433"/>
      <c r="AF661" s="433"/>
      <c r="AH661" s="444"/>
      <c r="AI661" s="464"/>
      <c r="AJ661" s="464"/>
      <c r="AK661" s="444"/>
      <c r="AL661" s="464"/>
      <c r="AM661" s="474"/>
      <c r="AN661" s="474"/>
      <c r="AO661" s="444"/>
      <c r="AP661" s="444"/>
      <c r="AQ661" s="444"/>
      <c r="AR661" s="546"/>
      <c r="AS661" s="547"/>
      <c r="AT661" s="444"/>
      <c r="AU661" s="444"/>
      <c r="AV661" s="444"/>
      <c r="AW661" s="444"/>
      <c r="AX661" s="444"/>
      <c r="AY661" s="444"/>
      <c r="AZ661" s="444"/>
      <c r="BA661" s="444"/>
      <c r="BB661" s="445"/>
      <c r="BC661" s="548"/>
      <c r="BD661" s="445"/>
      <c r="BE661" s="445"/>
      <c r="BF661" s="445"/>
      <c r="BG661" s="445"/>
      <c r="BH661" s="548"/>
      <c r="BI661" s="548"/>
      <c r="BJ661" s="548"/>
      <c r="BK661" s="445"/>
      <c r="BL661" s="445"/>
      <c r="BM661" s="445"/>
      <c r="BN661" s="445"/>
      <c r="BO661" s="445"/>
      <c r="BP661" s="445"/>
      <c r="BQ661" s="445"/>
      <c r="BR661" s="445"/>
      <c r="BS661" s="445"/>
      <c r="BT661" s="445"/>
      <c r="BU661" s="445"/>
      <c r="BV661" s="445"/>
      <c r="BW661" s="445"/>
      <c r="BX661" s="445"/>
      <c r="BY661" s="445"/>
      <c r="BZ661" s="445"/>
      <c r="CA661" s="445"/>
      <c r="CB661" s="445"/>
      <c r="CC661" s="445"/>
      <c r="CD661" s="445"/>
      <c r="CE661" s="445"/>
      <c r="CF661" s="445"/>
      <c r="CG661" s="445"/>
      <c r="CH661" s="445"/>
    </row>
    <row r="662" spans="1:86" s="443" customFormat="1" ht="15.75" customHeight="1">
      <c r="A662" s="442"/>
      <c r="B662" s="442"/>
      <c r="C662" s="442"/>
      <c r="D662" s="528"/>
      <c r="E662" s="442"/>
      <c r="F662" s="442"/>
      <c r="G662" s="472"/>
      <c r="H662" s="467"/>
      <c r="I662" s="468"/>
      <c r="J662" s="468"/>
      <c r="K662" s="442"/>
      <c r="L662" s="442"/>
      <c r="M662" s="442"/>
      <c r="N662" s="442"/>
      <c r="O662" s="442"/>
      <c r="P662" s="470"/>
      <c r="Q662" s="470"/>
      <c r="R662" s="470"/>
      <c r="S662" s="442"/>
      <c r="T662" s="442"/>
      <c r="U662" s="442"/>
      <c r="V662" s="442"/>
      <c r="W662" s="442"/>
      <c r="X662" s="442"/>
      <c r="Y662" s="442"/>
      <c r="Z662" s="472"/>
      <c r="AA662" s="472"/>
      <c r="AB662" s="468"/>
      <c r="AC662" s="442"/>
      <c r="AD662" s="442"/>
      <c r="AE662" s="433"/>
      <c r="AF662" s="433"/>
      <c r="AH662" s="444"/>
      <c r="AI662" s="464"/>
      <c r="AJ662" s="464"/>
      <c r="AK662" s="444"/>
      <c r="AL662" s="464"/>
      <c r="AM662" s="474"/>
      <c r="AN662" s="474"/>
      <c r="AO662" s="444"/>
      <c r="AP662" s="444"/>
      <c r="AQ662" s="444"/>
      <c r="AR662" s="546"/>
      <c r="AS662" s="547"/>
      <c r="AT662" s="444"/>
      <c r="AU662" s="444"/>
      <c r="AV662" s="444"/>
      <c r="AW662" s="444"/>
      <c r="AX662" s="444"/>
      <c r="AY662" s="444"/>
      <c r="AZ662" s="444"/>
      <c r="BA662" s="444"/>
      <c r="BB662" s="445"/>
      <c r="BC662" s="548"/>
      <c r="BD662" s="445"/>
      <c r="BE662" s="445"/>
      <c r="BF662" s="445"/>
      <c r="BG662" s="445"/>
      <c r="BH662" s="548"/>
      <c r="BI662" s="548"/>
      <c r="BJ662" s="548"/>
      <c r="BK662" s="445"/>
      <c r="BL662" s="445"/>
      <c r="BM662" s="445"/>
      <c r="BN662" s="445"/>
      <c r="BO662" s="445"/>
      <c r="BP662" s="445"/>
      <c r="BQ662" s="445"/>
      <c r="BR662" s="445"/>
      <c r="BS662" s="445"/>
      <c r="BT662" s="445"/>
      <c r="BU662" s="445"/>
      <c r="BV662" s="445"/>
      <c r="BW662" s="445"/>
      <c r="BX662" s="445"/>
      <c r="BY662" s="445"/>
      <c r="BZ662" s="445"/>
      <c r="CA662" s="445"/>
      <c r="CB662" s="445"/>
      <c r="CC662" s="445"/>
      <c r="CD662" s="445"/>
      <c r="CE662" s="445"/>
      <c r="CF662" s="445"/>
      <c r="CG662" s="445"/>
      <c r="CH662" s="445"/>
    </row>
    <row r="663" spans="1:86" s="443" customFormat="1" ht="15.75" customHeight="1">
      <c r="A663" s="442"/>
      <c r="B663" s="442"/>
      <c r="C663" s="442"/>
      <c r="D663" s="528"/>
      <c r="E663" s="442"/>
      <c r="F663" s="442"/>
      <c r="G663" s="472"/>
      <c r="H663" s="467"/>
      <c r="I663" s="468"/>
      <c r="J663" s="468"/>
      <c r="K663" s="442"/>
      <c r="L663" s="442"/>
      <c r="M663" s="442"/>
      <c r="N663" s="442"/>
      <c r="O663" s="442"/>
      <c r="P663" s="470"/>
      <c r="Q663" s="470"/>
      <c r="R663" s="470"/>
      <c r="S663" s="442"/>
      <c r="T663" s="442"/>
      <c r="U663" s="442"/>
      <c r="V663" s="442"/>
      <c r="W663" s="442"/>
      <c r="X663" s="442"/>
      <c r="Y663" s="442"/>
      <c r="Z663" s="472"/>
      <c r="AA663" s="472"/>
      <c r="AB663" s="468"/>
      <c r="AC663" s="442"/>
      <c r="AD663" s="442"/>
      <c r="AE663" s="433"/>
      <c r="AF663" s="433"/>
      <c r="AH663" s="444"/>
      <c r="AI663" s="464"/>
      <c r="AJ663" s="464"/>
      <c r="AK663" s="444"/>
      <c r="AL663" s="464"/>
      <c r="AM663" s="474"/>
      <c r="AN663" s="474"/>
      <c r="AO663" s="444"/>
      <c r="AP663" s="444"/>
      <c r="AQ663" s="444"/>
      <c r="AR663" s="546"/>
      <c r="AS663" s="547"/>
      <c r="AT663" s="444"/>
      <c r="AU663" s="444"/>
      <c r="AV663" s="444"/>
      <c r="AW663" s="444"/>
      <c r="AX663" s="444"/>
      <c r="AY663" s="444"/>
      <c r="AZ663" s="444"/>
      <c r="BA663" s="444"/>
      <c r="BB663" s="445"/>
      <c r="BC663" s="548"/>
      <c r="BD663" s="445"/>
      <c r="BE663" s="445"/>
      <c r="BF663" s="445"/>
      <c r="BG663" s="445"/>
      <c r="BH663" s="548"/>
      <c r="BI663" s="548"/>
      <c r="BJ663" s="548"/>
      <c r="BK663" s="445"/>
      <c r="BL663" s="445"/>
      <c r="BM663" s="445"/>
      <c r="BN663" s="445"/>
      <c r="BO663" s="445"/>
      <c r="BP663" s="445"/>
      <c r="BQ663" s="445"/>
      <c r="BR663" s="445"/>
      <c r="BS663" s="445"/>
      <c r="BT663" s="445"/>
      <c r="BU663" s="445"/>
      <c r="BV663" s="445"/>
      <c r="BW663" s="445"/>
      <c r="BX663" s="445"/>
      <c r="BY663" s="445"/>
      <c r="BZ663" s="445"/>
      <c r="CA663" s="445"/>
      <c r="CB663" s="445"/>
      <c r="CC663" s="445"/>
      <c r="CD663" s="445"/>
      <c r="CE663" s="445"/>
      <c r="CF663" s="445"/>
      <c r="CG663" s="445"/>
      <c r="CH663" s="445"/>
    </row>
    <row r="664" spans="1:86" s="443" customFormat="1" ht="15.75" customHeight="1">
      <c r="A664" s="442"/>
      <c r="B664" s="442"/>
      <c r="C664" s="442"/>
      <c r="D664" s="528"/>
      <c r="E664" s="442"/>
      <c r="F664" s="442"/>
      <c r="G664" s="472"/>
      <c r="H664" s="467"/>
      <c r="I664" s="468"/>
      <c r="J664" s="468"/>
      <c r="K664" s="442"/>
      <c r="L664" s="442"/>
      <c r="M664" s="442"/>
      <c r="N664" s="442"/>
      <c r="O664" s="442"/>
      <c r="P664" s="470"/>
      <c r="Q664" s="470"/>
      <c r="R664" s="470"/>
      <c r="S664" s="442"/>
      <c r="T664" s="442"/>
      <c r="U664" s="442"/>
      <c r="V664" s="442"/>
      <c r="W664" s="442"/>
      <c r="X664" s="442"/>
      <c r="Y664" s="442"/>
      <c r="Z664" s="472"/>
      <c r="AA664" s="472"/>
      <c r="AB664" s="468"/>
      <c r="AC664" s="442"/>
      <c r="AD664" s="442"/>
      <c r="AE664" s="433"/>
      <c r="AF664" s="433"/>
      <c r="AH664" s="444"/>
      <c r="AI664" s="464"/>
      <c r="AJ664" s="464"/>
      <c r="AK664" s="444"/>
      <c r="AL664" s="464"/>
      <c r="AM664" s="474"/>
      <c r="AN664" s="474"/>
      <c r="AO664" s="444"/>
      <c r="AP664" s="444"/>
      <c r="AQ664" s="444"/>
      <c r="AR664" s="546"/>
      <c r="AS664" s="547"/>
      <c r="AT664" s="444"/>
      <c r="AU664" s="444"/>
      <c r="AV664" s="444"/>
      <c r="AW664" s="444"/>
      <c r="AX664" s="444"/>
      <c r="AY664" s="444"/>
      <c r="AZ664" s="444"/>
      <c r="BA664" s="444"/>
      <c r="BB664" s="445"/>
      <c r="BC664" s="548"/>
      <c r="BD664" s="445"/>
      <c r="BE664" s="445"/>
      <c r="BF664" s="445"/>
      <c r="BG664" s="445"/>
      <c r="BH664" s="548"/>
      <c r="BI664" s="548"/>
      <c r="BJ664" s="548"/>
      <c r="BK664" s="445"/>
      <c r="BL664" s="445"/>
      <c r="BM664" s="445"/>
      <c r="BN664" s="445"/>
      <c r="BO664" s="445"/>
      <c r="BP664" s="445"/>
      <c r="BQ664" s="445"/>
      <c r="BR664" s="445"/>
      <c r="BS664" s="445"/>
      <c r="BT664" s="445"/>
      <c r="BU664" s="445"/>
      <c r="BV664" s="445"/>
      <c r="BW664" s="445"/>
      <c r="BX664" s="445"/>
      <c r="BY664" s="445"/>
      <c r="BZ664" s="445"/>
      <c r="CA664" s="445"/>
      <c r="CB664" s="445"/>
      <c r="CC664" s="445"/>
      <c r="CD664" s="445"/>
      <c r="CE664" s="445"/>
      <c r="CF664" s="445"/>
      <c r="CG664" s="445"/>
      <c r="CH664" s="445"/>
    </row>
    <row r="665" spans="1:86" s="443" customFormat="1" ht="15.75" customHeight="1">
      <c r="A665" s="442"/>
      <c r="B665" s="442"/>
      <c r="C665" s="442"/>
      <c r="D665" s="528"/>
      <c r="E665" s="442"/>
      <c r="F665" s="442"/>
      <c r="G665" s="472"/>
      <c r="H665" s="467"/>
      <c r="I665" s="468"/>
      <c r="J665" s="468"/>
      <c r="K665" s="442"/>
      <c r="L665" s="442"/>
      <c r="M665" s="442"/>
      <c r="N665" s="442"/>
      <c r="O665" s="442"/>
      <c r="P665" s="470"/>
      <c r="Q665" s="470"/>
      <c r="R665" s="470"/>
      <c r="S665" s="442"/>
      <c r="T665" s="442"/>
      <c r="U665" s="442"/>
      <c r="V665" s="442"/>
      <c r="W665" s="442"/>
      <c r="X665" s="442"/>
      <c r="Y665" s="442"/>
      <c r="Z665" s="472"/>
      <c r="AA665" s="472"/>
      <c r="AB665" s="468"/>
      <c r="AC665" s="442"/>
      <c r="AD665" s="442"/>
      <c r="AE665" s="433"/>
      <c r="AF665" s="433"/>
      <c r="AH665" s="444"/>
      <c r="AI665" s="464"/>
      <c r="AJ665" s="464"/>
      <c r="AK665" s="444"/>
      <c r="AL665" s="464"/>
      <c r="AM665" s="474"/>
      <c r="AN665" s="474"/>
      <c r="AO665" s="444"/>
      <c r="AP665" s="444"/>
      <c r="AQ665" s="444"/>
      <c r="AR665" s="546"/>
      <c r="AS665" s="547"/>
      <c r="AT665" s="444"/>
      <c r="AU665" s="444"/>
      <c r="AV665" s="444"/>
      <c r="AW665" s="444"/>
      <c r="AX665" s="444"/>
      <c r="AY665" s="444"/>
      <c r="AZ665" s="444"/>
      <c r="BA665" s="444"/>
      <c r="BB665" s="445"/>
      <c r="BC665" s="548"/>
      <c r="BD665" s="445"/>
      <c r="BE665" s="445"/>
      <c r="BF665" s="445"/>
      <c r="BG665" s="445"/>
      <c r="BH665" s="548"/>
      <c r="BI665" s="548"/>
      <c r="BJ665" s="548"/>
      <c r="BK665" s="445"/>
      <c r="BL665" s="445"/>
      <c r="BM665" s="445"/>
      <c r="BN665" s="445"/>
      <c r="BO665" s="445"/>
      <c r="BP665" s="445"/>
      <c r="BQ665" s="445"/>
      <c r="BR665" s="445"/>
      <c r="BS665" s="445"/>
      <c r="BT665" s="445"/>
      <c r="BU665" s="445"/>
      <c r="BV665" s="445"/>
      <c r="BW665" s="445"/>
      <c r="BX665" s="445"/>
      <c r="BY665" s="445"/>
      <c r="BZ665" s="445"/>
      <c r="CA665" s="445"/>
      <c r="CB665" s="445"/>
      <c r="CC665" s="445"/>
      <c r="CD665" s="445"/>
      <c r="CE665" s="445"/>
      <c r="CF665" s="445"/>
      <c r="CG665" s="445"/>
      <c r="CH665" s="445"/>
    </row>
    <row r="666" spans="1:86" s="443" customFormat="1" ht="15.75" customHeight="1">
      <c r="A666" s="442"/>
      <c r="B666" s="442"/>
      <c r="C666" s="442"/>
      <c r="D666" s="528"/>
      <c r="E666" s="442"/>
      <c r="F666" s="442"/>
      <c r="G666" s="472"/>
      <c r="H666" s="467"/>
      <c r="I666" s="468"/>
      <c r="J666" s="468"/>
      <c r="K666" s="442"/>
      <c r="L666" s="442"/>
      <c r="M666" s="442"/>
      <c r="N666" s="442"/>
      <c r="O666" s="442"/>
      <c r="P666" s="470"/>
      <c r="Q666" s="470"/>
      <c r="R666" s="470"/>
      <c r="S666" s="442"/>
      <c r="T666" s="442"/>
      <c r="U666" s="442"/>
      <c r="V666" s="442"/>
      <c r="W666" s="442"/>
      <c r="X666" s="442"/>
      <c r="Y666" s="442"/>
      <c r="Z666" s="472"/>
      <c r="AA666" s="472"/>
      <c r="AB666" s="468"/>
      <c r="AC666" s="442"/>
      <c r="AD666" s="442"/>
      <c r="AE666" s="433"/>
      <c r="AF666" s="433"/>
      <c r="AH666" s="444"/>
      <c r="AI666" s="464"/>
      <c r="AJ666" s="464"/>
      <c r="AK666" s="444"/>
      <c r="AL666" s="464"/>
      <c r="AM666" s="474"/>
      <c r="AN666" s="474"/>
      <c r="AO666" s="444"/>
      <c r="AP666" s="444"/>
      <c r="AQ666" s="444"/>
      <c r="AR666" s="546"/>
      <c r="AS666" s="547"/>
      <c r="AT666" s="444"/>
      <c r="AU666" s="444"/>
      <c r="AV666" s="444"/>
      <c r="AW666" s="444"/>
      <c r="AX666" s="444"/>
      <c r="AY666" s="444"/>
      <c r="AZ666" s="444"/>
      <c r="BA666" s="444"/>
      <c r="BB666" s="445"/>
      <c r="BC666" s="548"/>
      <c r="BD666" s="445"/>
      <c r="BE666" s="445"/>
      <c r="BF666" s="445"/>
      <c r="BG666" s="445"/>
      <c r="BH666" s="548"/>
      <c r="BI666" s="548"/>
      <c r="BJ666" s="548"/>
      <c r="BK666" s="445"/>
      <c r="BL666" s="445"/>
      <c r="BM666" s="445"/>
      <c r="BN666" s="445"/>
      <c r="BO666" s="445"/>
      <c r="BP666" s="445"/>
      <c r="BQ666" s="445"/>
      <c r="BR666" s="445"/>
      <c r="BS666" s="445"/>
      <c r="BT666" s="445"/>
      <c r="BU666" s="445"/>
      <c r="BV666" s="445"/>
      <c r="BW666" s="445"/>
      <c r="BX666" s="445"/>
      <c r="BY666" s="445"/>
      <c r="BZ666" s="445"/>
      <c r="CA666" s="445"/>
      <c r="CB666" s="445"/>
      <c r="CC666" s="445"/>
      <c r="CD666" s="445"/>
      <c r="CE666" s="445"/>
      <c r="CF666" s="445"/>
      <c r="CG666" s="445"/>
      <c r="CH666" s="445"/>
    </row>
    <row r="667" spans="1:86" s="443" customFormat="1" ht="15.75" customHeight="1">
      <c r="A667" s="442"/>
      <c r="B667" s="442"/>
      <c r="C667" s="442"/>
      <c r="D667" s="528"/>
      <c r="E667" s="442"/>
      <c r="F667" s="442"/>
      <c r="G667" s="472"/>
      <c r="H667" s="467"/>
      <c r="I667" s="468"/>
      <c r="J667" s="468"/>
      <c r="K667" s="442"/>
      <c r="L667" s="442"/>
      <c r="M667" s="442"/>
      <c r="N667" s="442"/>
      <c r="O667" s="442"/>
      <c r="P667" s="470"/>
      <c r="Q667" s="470"/>
      <c r="R667" s="470"/>
      <c r="S667" s="442"/>
      <c r="T667" s="442"/>
      <c r="U667" s="442"/>
      <c r="V667" s="442"/>
      <c r="W667" s="442"/>
      <c r="X667" s="442"/>
      <c r="Y667" s="442"/>
      <c r="Z667" s="472"/>
      <c r="AA667" s="472"/>
      <c r="AB667" s="468"/>
      <c r="AC667" s="442"/>
      <c r="AD667" s="442"/>
      <c r="AE667" s="433"/>
      <c r="AF667" s="433"/>
      <c r="AH667" s="444"/>
      <c r="AI667" s="464"/>
      <c r="AJ667" s="464"/>
      <c r="AK667" s="444"/>
      <c r="AL667" s="464"/>
      <c r="AM667" s="474"/>
      <c r="AN667" s="474"/>
      <c r="AO667" s="444"/>
      <c r="AP667" s="444"/>
      <c r="AQ667" s="444"/>
      <c r="AR667" s="546"/>
      <c r="AS667" s="547"/>
      <c r="AT667" s="444"/>
      <c r="AU667" s="444"/>
      <c r="AV667" s="444"/>
      <c r="AW667" s="444"/>
      <c r="AX667" s="444"/>
      <c r="AY667" s="444"/>
      <c r="AZ667" s="444"/>
      <c r="BA667" s="444"/>
      <c r="BB667" s="445"/>
      <c r="BC667" s="548"/>
      <c r="BD667" s="445"/>
      <c r="BE667" s="445"/>
      <c r="BF667" s="445"/>
      <c r="BG667" s="445"/>
      <c r="BH667" s="548"/>
      <c r="BI667" s="548"/>
      <c r="BJ667" s="548"/>
      <c r="BK667" s="445"/>
      <c r="BL667" s="445"/>
      <c r="BM667" s="445"/>
      <c r="BN667" s="445"/>
      <c r="BO667" s="445"/>
      <c r="BP667" s="445"/>
      <c r="BQ667" s="445"/>
      <c r="BR667" s="445"/>
      <c r="BS667" s="445"/>
      <c r="BT667" s="445"/>
      <c r="BU667" s="445"/>
      <c r="BV667" s="445"/>
      <c r="BW667" s="445"/>
      <c r="BX667" s="445"/>
      <c r="BY667" s="445"/>
      <c r="BZ667" s="445"/>
      <c r="CA667" s="445"/>
      <c r="CB667" s="445"/>
      <c r="CC667" s="445"/>
      <c r="CD667" s="445"/>
      <c r="CE667" s="445"/>
      <c r="CF667" s="445"/>
      <c r="CG667" s="445"/>
      <c r="CH667" s="445"/>
    </row>
    <row r="668" spans="1:86" s="443" customFormat="1" ht="15.75" customHeight="1">
      <c r="A668" s="442"/>
      <c r="B668" s="442"/>
      <c r="C668" s="442"/>
      <c r="D668" s="528"/>
      <c r="E668" s="442"/>
      <c r="F668" s="442"/>
      <c r="G668" s="472"/>
      <c r="H668" s="467"/>
      <c r="I668" s="468"/>
      <c r="J668" s="468"/>
      <c r="K668" s="442"/>
      <c r="L668" s="442"/>
      <c r="M668" s="442"/>
      <c r="N668" s="442"/>
      <c r="O668" s="442"/>
      <c r="P668" s="470"/>
      <c r="Q668" s="470"/>
      <c r="R668" s="470"/>
      <c r="S668" s="442"/>
      <c r="T668" s="442"/>
      <c r="U668" s="442"/>
      <c r="V668" s="442"/>
      <c r="W668" s="442"/>
      <c r="X668" s="442"/>
      <c r="Y668" s="442"/>
      <c r="Z668" s="472"/>
      <c r="AA668" s="472"/>
      <c r="AB668" s="468"/>
      <c r="AC668" s="442"/>
      <c r="AD668" s="442"/>
      <c r="AE668" s="433"/>
      <c r="AF668" s="433"/>
      <c r="AH668" s="444"/>
      <c r="AI668" s="464"/>
      <c r="AJ668" s="464"/>
      <c r="AK668" s="444"/>
      <c r="AL668" s="464"/>
      <c r="AM668" s="474"/>
      <c r="AN668" s="474"/>
      <c r="AO668" s="444"/>
      <c r="AP668" s="444"/>
      <c r="AQ668" s="444"/>
      <c r="AR668" s="546"/>
      <c r="AS668" s="547"/>
      <c r="AT668" s="444"/>
      <c r="AU668" s="444"/>
      <c r="AV668" s="444"/>
      <c r="AW668" s="444"/>
      <c r="AX668" s="444"/>
      <c r="AY668" s="444"/>
      <c r="AZ668" s="444"/>
      <c r="BA668" s="444"/>
      <c r="BB668" s="445"/>
      <c r="BC668" s="548"/>
      <c r="BD668" s="445"/>
      <c r="BE668" s="445"/>
      <c r="BF668" s="445"/>
      <c r="BG668" s="445"/>
      <c r="BH668" s="548"/>
      <c r="BI668" s="548"/>
      <c r="BJ668" s="548"/>
      <c r="BK668" s="445"/>
      <c r="BL668" s="445"/>
      <c r="BM668" s="445"/>
      <c r="BN668" s="445"/>
      <c r="BO668" s="445"/>
      <c r="BP668" s="445"/>
      <c r="BQ668" s="445"/>
      <c r="BR668" s="445"/>
      <c r="BS668" s="445"/>
      <c r="BT668" s="445"/>
      <c r="BU668" s="445"/>
      <c r="BV668" s="445"/>
      <c r="BW668" s="445"/>
      <c r="BX668" s="445"/>
      <c r="BY668" s="445"/>
      <c r="BZ668" s="445"/>
      <c r="CA668" s="445"/>
      <c r="CB668" s="445"/>
      <c r="CC668" s="445"/>
      <c r="CD668" s="445"/>
      <c r="CE668" s="445"/>
      <c r="CF668" s="445"/>
      <c r="CG668" s="445"/>
      <c r="CH668" s="445"/>
    </row>
    <row r="669" spans="1:86" s="443" customFormat="1" ht="15.75" customHeight="1">
      <c r="A669" s="442"/>
      <c r="B669" s="442"/>
      <c r="C669" s="442"/>
      <c r="D669" s="528"/>
      <c r="E669" s="442"/>
      <c r="F669" s="442"/>
      <c r="G669" s="472"/>
      <c r="H669" s="467"/>
      <c r="I669" s="468"/>
      <c r="J669" s="468"/>
      <c r="K669" s="442"/>
      <c r="L669" s="442"/>
      <c r="M669" s="442"/>
      <c r="N669" s="442"/>
      <c r="O669" s="442"/>
      <c r="P669" s="470"/>
      <c r="Q669" s="470"/>
      <c r="R669" s="470"/>
      <c r="S669" s="442"/>
      <c r="T669" s="442"/>
      <c r="U669" s="442"/>
      <c r="V669" s="442"/>
      <c r="W669" s="442"/>
      <c r="X669" s="442"/>
      <c r="Y669" s="442"/>
      <c r="Z669" s="472"/>
      <c r="AA669" s="472"/>
      <c r="AB669" s="468"/>
      <c r="AC669" s="442"/>
      <c r="AD669" s="442"/>
      <c r="AE669" s="433"/>
      <c r="AF669" s="433"/>
      <c r="AH669" s="444"/>
      <c r="AI669" s="464"/>
      <c r="AJ669" s="464"/>
      <c r="AK669" s="444"/>
      <c r="AL669" s="464"/>
      <c r="AM669" s="474"/>
      <c r="AN669" s="474"/>
      <c r="AO669" s="444"/>
      <c r="AP669" s="444"/>
      <c r="AQ669" s="444"/>
      <c r="AR669" s="546"/>
      <c r="AS669" s="547"/>
      <c r="AT669" s="444"/>
      <c r="AU669" s="444"/>
      <c r="AV669" s="444"/>
      <c r="AW669" s="444"/>
      <c r="AX669" s="444"/>
      <c r="AY669" s="444"/>
      <c r="AZ669" s="444"/>
      <c r="BA669" s="444"/>
      <c r="BB669" s="445"/>
      <c r="BC669" s="548"/>
      <c r="BD669" s="445"/>
      <c r="BE669" s="445"/>
      <c r="BF669" s="445"/>
      <c r="BG669" s="445"/>
      <c r="BH669" s="548"/>
      <c r="BI669" s="548"/>
      <c r="BJ669" s="548"/>
      <c r="BK669" s="445"/>
      <c r="BL669" s="445"/>
      <c r="BM669" s="445"/>
      <c r="BN669" s="445"/>
      <c r="BO669" s="445"/>
      <c r="BP669" s="445"/>
      <c r="BQ669" s="445"/>
      <c r="BR669" s="445"/>
      <c r="BS669" s="445"/>
      <c r="BT669" s="445"/>
      <c r="BU669" s="445"/>
      <c r="BV669" s="445"/>
      <c r="BW669" s="445"/>
      <c r="BX669" s="445"/>
      <c r="BY669" s="445"/>
      <c r="BZ669" s="445"/>
      <c r="CA669" s="445"/>
      <c r="CB669" s="445"/>
      <c r="CC669" s="445"/>
      <c r="CD669" s="445"/>
      <c r="CE669" s="445"/>
      <c r="CF669" s="445"/>
      <c r="CG669" s="445"/>
      <c r="CH669" s="445"/>
    </row>
    <row r="670" spans="1:86" s="443" customFormat="1" ht="15.75" customHeight="1">
      <c r="A670" s="442"/>
      <c r="B670" s="442"/>
      <c r="C670" s="442"/>
      <c r="D670" s="528"/>
      <c r="E670" s="442"/>
      <c r="F670" s="442"/>
      <c r="G670" s="472"/>
      <c r="H670" s="467"/>
      <c r="I670" s="468"/>
      <c r="J670" s="468"/>
      <c r="K670" s="442"/>
      <c r="L670" s="442"/>
      <c r="M670" s="442"/>
      <c r="N670" s="442"/>
      <c r="O670" s="442"/>
      <c r="P670" s="470"/>
      <c r="Q670" s="470"/>
      <c r="R670" s="470"/>
      <c r="S670" s="442"/>
      <c r="T670" s="442"/>
      <c r="U670" s="442"/>
      <c r="V670" s="442"/>
      <c r="W670" s="442"/>
      <c r="X670" s="442"/>
      <c r="Y670" s="442"/>
      <c r="Z670" s="472"/>
      <c r="AA670" s="472"/>
      <c r="AB670" s="468"/>
      <c r="AC670" s="442"/>
      <c r="AD670" s="442"/>
      <c r="AE670" s="433"/>
      <c r="AF670" s="433"/>
      <c r="AH670" s="444"/>
      <c r="AI670" s="464"/>
      <c r="AJ670" s="464"/>
      <c r="AK670" s="444"/>
      <c r="AL670" s="464"/>
      <c r="AM670" s="474"/>
      <c r="AN670" s="474"/>
      <c r="AO670" s="444"/>
      <c r="AP670" s="444"/>
      <c r="AQ670" s="444"/>
      <c r="AR670" s="546"/>
      <c r="AS670" s="547"/>
      <c r="AT670" s="444"/>
      <c r="AU670" s="444"/>
      <c r="AV670" s="444"/>
      <c r="AW670" s="444"/>
      <c r="AX670" s="444"/>
      <c r="AY670" s="444"/>
      <c r="AZ670" s="444"/>
      <c r="BA670" s="444"/>
      <c r="BB670" s="445"/>
      <c r="BC670" s="548"/>
      <c r="BD670" s="445"/>
      <c r="BE670" s="445"/>
      <c r="BF670" s="445"/>
      <c r="BG670" s="445"/>
      <c r="BH670" s="548"/>
      <c r="BI670" s="548"/>
      <c r="BJ670" s="548"/>
      <c r="BK670" s="445"/>
      <c r="BL670" s="445"/>
      <c r="BM670" s="445"/>
      <c r="BN670" s="445"/>
      <c r="BO670" s="445"/>
      <c r="BP670" s="445"/>
      <c r="BQ670" s="445"/>
      <c r="BR670" s="445"/>
      <c r="BS670" s="445"/>
      <c r="BT670" s="445"/>
      <c r="BU670" s="445"/>
      <c r="BV670" s="445"/>
      <c r="BW670" s="445"/>
      <c r="BX670" s="445"/>
      <c r="BY670" s="445"/>
      <c r="BZ670" s="445"/>
      <c r="CA670" s="445"/>
      <c r="CB670" s="445"/>
      <c r="CC670" s="445"/>
      <c r="CD670" s="445"/>
      <c r="CE670" s="445"/>
      <c r="CF670" s="445"/>
      <c r="CG670" s="445"/>
      <c r="CH670" s="445"/>
    </row>
    <row r="671" spans="1:86" s="443" customFormat="1" ht="15.75" customHeight="1">
      <c r="A671" s="442"/>
      <c r="B671" s="442"/>
      <c r="C671" s="442"/>
      <c r="D671" s="528"/>
      <c r="E671" s="442"/>
      <c r="F671" s="442"/>
      <c r="G671" s="472"/>
      <c r="H671" s="467"/>
      <c r="I671" s="468"/>
      <c r="J671" s="468"/>
      <c r="K671" s="442"/>
      <c r="L671" s="442"/>
      <c r="M671" s="442"/>
      <c r="N671" s="442"/>
      <c r="O671" s="442"/>
      <c r="P671" s="470"/>
      <c r="Q671" s="470"/>
      <c r="R671" s="470"/>
      <c r="S671" s="442"/>
      <c r="T671" s="442"/>
      <c r="U671" s="442"/>
      <c r="V671" s="442"/>
      <c r="W671" s="442"/>
      <c r="X671" s="442"/>
      <c r="Y671" s="442"/>
      <c r="Z671" s="472"/>
      <c r="AA671" s="472"/>
      <c r="AB671" s="468"/>
      <c r="AC671" s="442"/>
      <c r="AD671" s="442"/>
      <c r="AE671" s="433"/>
      <c r="AF671" s="433"/>
      <c r="AH671" s="444"/>
      <c r="AI671" s="464"/>
      <c r="AJ671" s="464"/>
      <c r="AK671" s="444"/>
      <c r="AL671" s="464"/>
      <c r="AM671" s="474"/>
      <c r="AN671" s="474"/>
      <c r="AO671" s="444"/>
      <c r="AP671" s="444"/>
      <c r="AQ671" s="444"/>
      <c r="AR671" s="546"/>
      <c r="AS671" s="547"/>
      <c r="AT671" s="444"/>
      <c r="AU671" s="444"/>
      <c r="AV671" s="444"/>
      <c r="AW671" s="444"/>
      <c r="AX671" s="444"/>
      <c r="AY671" s="444"/>
      <c r="AZ671" s="444"/>
      <c r="BA671" s="444"/>
      <c r="BB671" s="445"/>
      <c r="BC671" s="548"/>
      <c r="BD671" s="445"/>
      <c r="BE671" s="445"/>
      <c r="BF671" s="445"/>
      <c r="BG671" s="445"/>
      <c r="BH671" s="548"/>
      <c r="BI671" s="548"/>
      <c r="BJ671" s="548"/>
      <c r="BK671" s="445"/>
      <c r="BL671" s="445"/>
      <c r="BM671" s="445"/>
      <c r="BN671" s="445"/>
      <c r="BO671" s="445"/>
      <c r="BP671" s="445"/>
      <c r="BQ671" s="445"/>
      <c r="BR671" s="445"/>
      <c r="BS671" s="445"/>
      <c r="BT671" s="445"/>
      <c r="BU671" s="445"/>
      <c r="BV671" s="445"/>
      <c r="BW671" s="445"/>
      <c r="BX671" s="445"/>
      <c r="BY671" s="445"/>
      <c r="BZ671" s="445"/>
      <c r="CA671" s="445"/>
      <c r="CB671" s="445"/>
      <c r="CC671" s="445"/>
      <c r="CD671" s="445"/>
      <c r="CE671" s="445"/>
      <c r="CF671" s="445"/>
      <c r="CG671" s="445"/>
      <c r="CH671" s="445"/>
    </row>
    <row r="672" spans="1:86" s="443" customFormat="1" ht="15.75" customHeight="1">
      <c r="A672" s="442"/>
      <c r="B672" s="442"/>
      <c r="C672" s="442"/>
      <c r="D672" s="528"/>
      <c r="E672" s="442"/>
      <c r="F672" s="442"/>
      <c r="G672" s="472"/>
      <c r="H672" s="467"/>
      <c r="I672" s="468"/>
      <c r="J672" s="468"/>
      <c r="K672" s="442"/>
      <c r="L672" s="442"/>
      <c r="M672" s="442"/>
      <c r="N672" s="442"/>
      <c r="O672" s="442"/>
      <c r="P672" s="470"/>
      <c r="Q672" s="470"/>
      <c r="R672" s="470"/>
      <c r="S672" s="442"/>
      <c r="T672" s="442"/>
      <c r="U672" s="442"/>
      <c r="V672" s="442"/>
      <c r="W672" s="442"/>
      <c r="X672" s="442"/>
      <c r="Y672" s="442"/>
      <c r="Z672" s="472"/>
      <c r="AA672" s="472"/>
      <c r="AB672" s="468"/>
      <c r="AC672" s="442"/>
      <c r="AD672" s="442"/>
      <c r="AE672" s="433"/>
      <c r="AF672" s="433"/>
      <c r="AH672" s="444"/>
      <c r="AI672" s="464"/>
      <c r="AJ672" s="464"/>
      <c r="AK672" s="444"/>
      <c r="AL672" s="464"/>
      <c r="AM672" s="474"/>
      <c r="AN672" s="474"/>
      <c r="AO672" s="444"/>
      <c r="AP672" s="444"/>
      <c r="AQ672" s="444"/>
      <c r="AR672" s="546"/>
      <c r="AS672" s="547"/>
      <c r="AT672" s="444"/>
      <c r="AU672" s="444"/>
      <c r="AV672" s="444"/>
      <c r="AW672" s="444"/>
      <c r="AX672" s="444"/>
      <c r="AY672" s="444"/>
      <c r="AZ672" s="444"/>
      <c r="BA672" s="444"/>
      <c r="BB672" s="445"/>
      <c r="BC672" s="548"/>
      <c r="BD672" s="445"/>
      <c r="BE672" s="445"/>
      <c r="BF672" s="445"/>
      <c r="BG672" s="445"/>
      <c r="BH672" s="548"/>
      <c r="BI672" s="548"/>
      <c r="BJ672" s="548"/>
      <c r="BK672" s="445"/>
      <c r="BL672" s="445"/>
      <c r="BM672" s="445"/>
      <c r="BN672" s="445"/>
      <c r="BO672" s="445"/>
      <c r="BP672" s="445"/>
      <c r="BQ672" s="445"/>
      <c r="BR672" s="445"/>
      <c r="BS672" s="445"/>
      <c r="BT672" s="445"/>
      <c r="BU672" s="445"/>
      <c r="BV672" s="445"/>
      <c r="BW672" s="445"/>
      <c r="BX672" s="445"/>
      <c r="BY672" s="445"/>
      <c r="BZ672" s="445"/>
      <c r="CA672" s="445"/>
      <c r="CB672" s="445"/>
      <c r="CC672" s="445"/>
      <c r="CD672" s="445"/>
      <c r="CE672" s="445"/>
      <c r="CF672" s="445"/>
      <c r="CG672" s="445"/>
      <c r="CH672" s="445"/>
    </row>
    <row r="673" spans="1:86" s="443" customFormat="1" ht="15.75" customHeight="1">
      <c r="A673" s="442"/>
      <c r="B673" s="442"/>
      <c r="C673" s="442"/>
      <c r="D673" s="528"/>
      <c r="E673" s="442"/>
      <c r="F673" s="442"/>
      <c r="G673" s="472"/>
      <c r="H673" s="467"/>
      <c r="I673" s="468"/>
      <c r="J673" s="468"/>
      <c r="K673" s="442"/>
      <c r="L673" s="442"/>
      <c r="M673" s="442"/>
      <c r="N673" s="442"/>
      <c r="O673" s="442"/>
      <c r="P673" s="470"/>
      <c r="Q673" s="470"/>
      <c r="R673" s="470"/>
      <c r="S673" s="442"/>
      <c r="T673" s="442"/>
      <c r="U673" s="442"/>
      <c r="V673" s="442"/>
      <c r="W673" s="442"/>
      <c r="X673" s="442"/>
      <c r="Y673" s="442"/>
      <c r="Z673" s="472"/>
      <c r="AA673" s="472"/>
      <c r="AB673" s="468"/>
      <c r="AC673" s="442"/>
      <c r="AD673" s="442"/>
      <c r="AE673" s="433"/>
      <c r="AF673" s="433"/>
      <c r="AH673" s="444"/>
      <c r="AI673" s="464"/>
      <c r="AJ673" s="464"/>
      <c r="AK673" s="444"/>
      <c r="AL673" s="464"/>
      <c r="AM673" s="474"/>
      <c r="AN673" s="474"/>
      <c r="AO673" s="444"/>
      <c r="AP673" s="444"/>
      <c r="AQ673" s="444"/>
      <c r="AR673" s="546"/>
      <c r="AS673" s="547"/>
      <c r="AT673" s="444"/>
      <c r="AU673" s="444"/>
      <c r="AV673" s="444"/>
      <c r="AW673" s="444"/>
      <c r="AX673" s="444"/>
      <c r="AY673" s="444"/>
      <c r="AZ673" s="444"/>
      <c r="BA673" s="444"/>
      <c r="BB673" s="445"/>
      <c r="BC673" s="548"/>
      <c r="BD673" s="445"/>
      <c r="BE673" s="445"/>
      <c r="BF673" s="445"/>
      <c r="BG673" s="445"/>
      <c r="BH673" s="548"/>
      <c r="BI673" s="548"/>
      <c r="BJ673" s="548"/>
      <c r="BK673" s="445"/>
      <c r="BL673" s="445"/>
      <c r="BM673" s="445"/>
      <c r="BN673" s="445"/>
      <c r="BO673" s="445"/>
      <c r="BP673" s="445"/>
      <c r="BQ673" s="445"/>
      <c r="BR673" s="445"/>
      <c r="BS673" s="445"/>
      <c r="BT673" s="445"/>
      <c r="BU673" s="445"/>
      <c r="BV673" s="445"/>
      <c r="BW673" s="445"/>
      <c r="BX673" s="445"/>
      <c r="BY673" s="445"/>
      <c r="BZ673" s="445"/>
      <c r="CA673" s="445"/>
      <c r="CB673" s="445"/>
      <c r="CC673" s="445"/>
      <c r="CD673" s="445"/>
      <c r="CE673" s="445"/>
      <c r="CF673" s="445"/>
      <c r="CG673" s="445"/>
      <c r="CH673" s="445"/>
    </row>
    <row r="674" spans="1:86" s="443" customFormat="1" ht="15.75" customHeight="1">
      <c r="A674" s="442"/>
      <c r="B674" s="442"/>
      <c r="C674" s="442"/>
      <c r="D674" s="528"/>
      <c r="E674" s="442"/>
      <c r="F674" s="442"/>
      <c r="G674" s="472"/>
      <c r="H674" s="467"/>
      <c r="I674" s="468"/>
      <c r="J674" s="468"/>
      <c r="K674" s="442"/>
      <c r="L674" s="442"/>
      <c r="M674" s="442"/>
      <c r="N674" s="442"/>
      <c r="O674" s="442"/>
      <c r="P674" s="470"/>
      <c r="Q674" s="470"/>
      <c r="R674" s="470"/>
      <c r="S674" s="442"/>
      <c r="T674" s="442"/>
      <c r="U674" s="442"/>
      <c r="V674" s="442"/>
      <c r="W674" s="442"/>
      <c r="X674" s="442"/>
      <c r="Y674" s="442"/>
      <c r="Z674" s="472"/>
      <c r="AA674" s="472"/>
      <c r="AB674" s="468"/>
      <c r="AC674" s="442"/>
      <c r="AD674" s="442"/>
      <c r="AE674" s="433"/>
      <c r="AF674" s="433"/>
      <c r="AH674" s="444"/>
      <c r="AI674" s="464"/>
      <c r="AJ674" s="464"/>
      <c r="AK674" s="444"/>
      <c r="AL674" s="464"/>
      <c r="AM674" s="474"/>
      <c r="AN674" s="474"/>
      <c r="AO674" s="444"/>
      <c r="AP674" s="444"/>
      <c r="AQ674" s="444"/>
      <c r="AR674" s="546"/>
      <c r="AS674" s="547"/>
      <c r="AT674" s="444"/>
      <c r="AU674" s="444"/>
      <c r="AV674" s="444"/>
      <c r="AW674" s="444"/>
      <c r="AX674" s="444"/>
      <c r="AY674" s="444"/>
      <c r="AZ674" s="444"/>
      <c r="BA674" s="444"/>
      <c r="BB674" s="445"/>
      <c r="BC674" s="548"/>
      <c r="BD674" s="445"/>
      <c r="BE674" s="445"/>
      <c r="BF674" s="445"/>
      <c r="BG674" s="445"/>
      <c r="BH674" s="548"/>
      <c r="BI674" s="548"/>
      <c r="BJ674" s="548"/>
      <c r="BK674" s="445"/>
      <c r="BL674" s="445"/>
      <c r="BM674" s="445"/>
      <c r="BN674" s="445"/>
      <c r="BO674" s="445"/>
      <c r="BP674" s="445"/>
      <c r="BQ674" s="445"/>
      <c r="BR674" s="445"/>
      <c r="BS674" s="445"/>
      <c r="BT674" s="445"/>
      <c r="BU674" s="445"/>
      <c r="BV674" s="445"/>
      <c r="BW674" s="445"/>
      <c r="BX674" s="445"/>
      <c r="BY674" s="445"/>
      <c r="BZ674" s="445"/>
      <c r="CA674" s="445"/>
      <c r="CB674" s="445"/>
      <c r="CC674" s="445"/>
      <c r="CD674" s="445"/>
      <c r="CE674" s="445"/>
      <c r="CF674" s="445"/>
      <c r="CG674" s="445"/>
      <c r="CH674" s="445"/>
    </row>
    <row r="675" spans="1:86" s="443" customFormat="1" ht="15.75" customHeight="1">
      <c r="A675" s="442"/>
      <c r="B675" s="442"/>
      <c r="C675" s="442"/>
      <c r="D675" s="528"/>
      <c r="E675" s="442"/>
      <c r="F675" s="442"/>
      <c r="G675" s="472"/>
      <c r="H675" s="467"/>
      <c r="I675" s="468"/>
      <c r="J675" s="468"/>
      <c r="K675" s="442"/>
      <c r="L675" s="442"/>
      <c r="M675" s="442"/>
      <c r="N675" s="442"/>
      <c r="O675" s="442"/>
      <c r="P675" s="470"/>
      <c r="Q675" s="470"/>
      <c r="R675" s="470"/>
      <c r="S675" s="442"/>
      <c r="T675" s="442"/>
      <c r="U675" s="442"/>
      <c r="V675" s="442"/>
      <c r="W675" s="442"/>
      <c r="X675" s="442"/>
      <c r="Y675" s="442"/>
      <c r="Z675" s="472"/>
      <c r="AA675" s="472"/>
      <c r="AB675" s="468"/>
      <c r="AC675" s="442"/>
      <c r="AD675" s="442"/>
      <c r="AE675" s="433"/>
      <c r="AF675" s="433"/>
      <c r="AH675" s="444"/>
      <c r="AI675" s="464"/>
      <c r="AJ675" s="464"/>
      <c r="AK675" s="444"/>
      <c r="AL675" s="464"/>
      <c r="AM675" s="474"/>
      <c r="AN675" s="474"/>
      <c r="AO675" s="444"/>
      <c r="AP675" s="444"/>
      <c r="AQ675" s="444"/>
      <c r="AR675" s="546"/>
      <c r="AS675" s="547"/>
      <c r="AT675" s="444"/>
      <c r="AU675" s="444"/>
      <c r="AV675" s="444"/>
      <c r="AW675" s="444"/>
      <c r="AX675" s="444"/>
      <c r="AY675" s="444"/>
      <c r="AZ675" s="444"/>
      <c r="BA675" s="444"/>
      <c r="BB675" s="445"/>
      <c r="BC675" s="548"/>
      <c r="BD675" s="445"/>
      <c r="BE675" s="445"/>
      <c r="BF675" s="445"/>
      <c r="BG675" s="445"/>
      <c r="BH675" s="548"/>
      <c r="BI675" s="548"/>
      <c r="BJ675" s="548"/>
      <c r="BK675" s="445"/>
      <c r="BL675" s="445"/>
      <c r="BM675" s="445"/>
      <c r="BN675" s="445"/>
      <c r="BO675" s="445"/>
      <c r="BP675" s="445"/>
      <c r="BQ675" s="445"/>
      <c r="BR675" s="445"/>
      <c r="BS675" s="445"/>
      <c r="BT675" s="445"/>
      <c r="BU675" s="445"/>
      <c r="BV675" s="445"/>
      <c r="BW675" s="445"/>
      <c r="BX675" s="445"/>
      <c r="BY675" s="445"/>
      <c r="BZ675" s="445"/>
      <c r="CA675" s="445"/>
      <c r="CB675" s="445"/>
      <c r="CC675" s="445"/>
      <c r="CD675" s="445"/>
      <c r="CE675" s="445"/>
      <c r="CF675" s="445"/>
      <c r="CG675" s="445"/>
      <c r="CH675" s="445"/>
    </row>
    <row r="676" spans="1:86" s="443" customFormat="1" ht="15.75" customHeight="1">
      <c r="A676" s="442"/>
      <c r="B676" s="442"/>
      <c r="C676" s="442"/>
      <c r="D676" s="528"/>
      <c r="E676" s="442"/>
      <c r="F676" s="442"/>
      <c r="G676" s="472"/>
      <c r="H676" s="467"/>
      <c r="I676" s="468"/>
      <c r="J676" s="468"/>
      <c r="K676" s="442"/>
      <c r="L676" s="442"/>
      <c r="M676" s="442"/>
      <c r="N676" s="442"/>
      <c r="O676" s="442"/>
      <c r="P676" s="470"/>
      <c r="Q676" s="470"/>
      <c r="R676" s="470"/>
      <c r="S676" s="442"/>
      <c r="T676" s="442"/>
      <c r="U676" s="442"/>
      <c r="V676" s="442"/>
      <c r="W676" s="442"/>
      <c r="X676" s="442"/>
      <c r="Y676" s="442"/>
      <c r="Z676" s="472"/>
      <c r="AA676" s="472"/>
      <c r="AB676" s="468"/>
      <c r="AC676" s="442"/>
      <c r="AD676" s="442"/>
      <c r="AE676" s="433"/>
      <c r="AF676" s="433"/>
      <c r="AH676" s="444"/>
      <c r="AI676" s="464"/>
      <c r="AJ676" s="464"/>
      <c r="AK676" s="444"/>
      <c r="AL676" s="464"/>
      <c r="AM676" s="474"/>
      <c r="AN676" s="474"/>
      <c r="AO676" s="444"/>
      <c r="AP676" s="444"/>
      <c r="AQ676" s="444"/>
      <c r="AR676" s="546"/>
      <c r="AS676" s="547"/>
      <c r="AT676" s="444"/>
      <c r="AU676" s="444"/>
      <c r="AV676" s="444"/>
      <c r="AW676" s="444"/>
      <c r="AX676" s="444"/>
      <c r="AY676" s="444"/>
      <c r="AZ676" s="444"/>
      <c r="BA676" s="444"/>
      <c r="BB676" s="445"/>
      <c r="BC676" s="548"/>
      <c r="BD676" s="445"/>
      <c r="BE676" s="445"/>
      <c r="BF676" s="445"/>
      <c r="BG676" s="445"/>
      <c r="BH676" s="548"/>
      <c r="BI676" s="548"/>
      <c r="BJ676" s="548"/>
      <c r="BK676" s="445"/>
      <c r="BL676" s="445"/>
      <c r="BM676" s="445"/>
      <c r="BN676" s="445"/>
      <c r="BO676" s="445"/>
      <c r="BP676" s="445"/>
      <c r="BQ676" s="445"/>
      <c r="BR676" s="445"/>
      <c r="BS676" s="445"/>
      <c r="BT676" s="445"/>
      <c r="BU676" s="445"/>
      <c r="BV676" s="445"/>
      <c r="BW676" s="445"/>
      <c r="BX676" s="445"/>
      <c r="BY676" s="445"/>
      <c r="BZ676" s="445"/>
      <c r="CA676" s="445"/>
      <c r="CB676" s="445"/>
      <c r="CC676" s="445"/>
      <c r="CD676" s="445"/>
      <c r="CE676" s="445"/>
      <c r="CF676" s="445"/>
      <c r="CG676" s="445"/>
      <c r="CH676" s="445"/>
    </row>
    <row r="677" spans="1:86" s="443" customFormat="1" ht="15.75" customHeight="1">
      <c r="A677" s="442"/>
      <c r="B677" s="442"/>
      <c r="C677" s="442"/>
      <c r="D677" s="528"/>
      <c r="E677" s="442"/>
      <c r="F677" s="442"/>
      <c r="G677" s="472"/>
      <c r="H677" s="467"/>
      <c r="I677" s="468"/>
      <c r="J677" s="468"/>
      <c r="K677" s="442"/>
      <c r="L677" s="442"/>
      <c r="M677" s="442"/>
      <c r="N677" s="442"/>
      <c r="O677" s="442"/>
      <c r="P677" s="470"/>
      <c r="Q677" s="470"/>
      <c r="R677" s="470"/>
      <c r="S677" s="442"/>
      <c r="T677" s="442"/>
      <c r="U677" s="442"/>
      <c r="V677" s="442"/>
      <c r="W677" s="442"/>
      <c r="X677" s="442"/>
      <c r="Y677" s="442"/>
      <c r="Z677" s="472"/>
      <c r="AA677" s="472"/>
      <c r="AB677" s="468"/>
      <c r="AC677" s="442"/>
      <c r="AD677" s="442"/>
      <c r="AE677" s="433"/>
      <c r="AF677" s="433"/>
      <c r="AH677" s="444"/>
      <c r="AI677" s="464"/>
      <c r="AJ677" s="464"/>
      <c r="AK677" s="444"/>
      <c r="AL677" s="464"/>
      <c r="AM677" s="474"/>
      <c r="AN677" s="474"/>
      <c r="AO677" s="444"/>
      <c r="AP677" s="444"/>
      <c r="AQ677" s="444"/>
      <c r="AR677" s="546"/>
      <c r="AS677" s="547"/>
      <c r="AT677" s="444"/>
      <c r="AU677" s="444"/>
      <c r="AV677" s="444"/>
      <c r="AW677" s="444"/>
      <c r="AX677" s="444"/>
      <c r="AY677" s="444"/>
      <c r="AZ677" s="444"/>
      <c r="BA677" s="444"/>
      <c r="BB677" s="445"/>
      <c r="BC677" s="548"/>
      <c r="BD677" s="445"/>
      <c r="BE677" s="445"/>
      <c r="BF677" s="445"/>
      <c r="BG677" s="445"/>
      <c r="BH677" s="548"/>
      <c r="BI677" s="548"/>
      <c r="BJ677" s="548"/>
      <c r="BK677" s="445"/>
      <c r="BL677" s="445"/>
      <c r="BM677" s="445"/>
      <c r="BN677" s="445"/>
      <c r="BO677" s="445"/>
      <c r="BP677" s="445"/>
      <c r="BQ677" s="445"/>
      <c r="BR677" s="445"/>
      <c r="BS677" s="445"/>
      <c r="BT677" s="445"/>
      <c r="BU677" s="445"/>
      <c r="BV677" s="445"/>
      <c r="BW677" s="445"/>
      <c r="BX677" s="445"/>
      <c r="BY677" s="445"/>
      <c r="BZ677" s="445"/>
      <c r="CA677" s="445"/>
      <c r="CB677" s="445"/>
      <c r="CC677" s="445"/>
      <c r="CD677" s="445"/>
      <c r="CE677" s="445"/>
      <c r="CF677" s="445"/>
      <c r="CG677" s="445"/>
      <c r="CH677" s="445"/>
    </row>
    <row r="678" spans="1:86" s="443" customFormat="1" ht="15.75" customHeight="1">
      <c r="A678" s="442"/>
      <c r="B678" s="442"/>
      <c r="C678" s="442"/>
      <c r="D678" s="528"/>
      <c r="E678" s="442"/>
      <c r="F678" s="442"/>
      <c r="G678" s="472"/>
      <c r="H678" s="467"/>
      <c r="I678" s="468"/>
      <c r="J678" s="468"/>
      <c r="K678" s="442"/>
      <c r="L678" s="442"/>
      <c r="M678" s="442"/>
      <c r="N678" s="442"/>
      <c r="O678" s="442"/>
      <c r="P678" s="470"/>
      <c r="Q678" s="470"/>
      <c r="R678" s="470"/>
      <c r="S678" s="442"/>
      <c r="T678" s="442"/>
      <c r="U678" s="442"/>
      <c r="V678" s="442"/>
      <c r="W678" s="442"/>
      <c r="X678" s="442"/>
      <c r="Y678" s="442"/>
      <c r="Z678" s="472"/>
      <c r="AA678" s="472"/>
      <c r="AB678" s="468"/>
      <c r="AC678" s="442"/>
      <c r="AD678" s="442"/>
      <c r="AE678" s="433"/>
      <c r="AF678" s="433"/>
      <c r="AH678" s="444"/>
      <c r="AI678" s="464"/>
      <c r="AJ678" s="464"/>
      <c r="AK678" s="444"/>
      <c r="AL678" s="464"/>
      <c r="AM678" s="474"/>
      <c r="AN678" s="474"/>
      <c r="AO678" s="444"/>
      <c r="AP678" s="444"/>
      <c r="AQ678" s="444"/>
      <c r="AR678" s="546"/>
      <c r="AS678" s="547"/>
      <c r="AT678" s="444"/>
      <c r="AU678" s="444"/>
      <c r="AV678" s="444"/>
      <c r="AW678" s="444"/>
      <c r="AX678" s="444"/>
      <c r="AY678" s="444"/>
      <c r="AZ678" s="444"/>
      <c r="BA678" s="444"/>
      <c r="BB678" s="445"/>
      <c r="BC678" s="548"/>
      <c r="BD678" s="445"/>
      <c r="BE678" s="445"/>
      <c r="BF678" s="445"/>
      <c r="BG678" s="445"/>
      <c r="BH678" s="548"/>
      <c r="BI678" s="548"/>
      <c r="BJ678" s="548"/>
      <c r="BK678" s="445"/>
      <c r="BL678" s="445"/>
      <c r="BM678" s="445"/>
      <c r="BN678" s="445"/>
      <c r="BO678" s="445"/>
      <c r="BP678" s="445"/>
      <c r="BQ678" s="445"/>
      <c r="BR678" s="445"/>
      <c r="BS678" s="445"/>
      <c r="BT678" s="445"/>
      <c r="BU678" s="445"/>
      <c r="BV678" s="445"/>
      <c r="BW678" s="445"/>
      <c r="BX678" s="445"/>
      <c r="BY678" s="445"/>
      <c r="BZ678" s="445"/>
      <c r="CA678" s="445"/>
      <c r="CB678" s="445"/>
      <c r="CC678" s="445"/>
      <c r="CD678" s="445"/>
      <c r="CE678" s="445"/>
      <c r="CF678" s="445"/>
      <c r="CG678" s="445"/>
      <c r="CH678" s="445"/>
    </row>
    <row r="679" spans="1:86" s="443" customFormat="1" ht="15.75" customHeight="1">
      <c r="A679" s="442"/>
      <c r="B679" s="442"/>
      <c r="C679" s="442"/>
      <c r="D679" s="528"/>
      <c r="E679" s="442"/>
      <c r="F679" s="442"/>
      <c r="G679" s="472"/>
      <c r="H679" s="467"/>
      <c r="I679" s="468"/>
      <c r="J679" s="468"/>
      <c r="K679" s="442"/>
      <c r="L679" s="442"/>
      <c r="M679" s="442"/>
      <c r="N679" s="442"/>
      <c r="O679" s="442"/>
      <c r="P679" s="470"/>
      <c r="Q679" s="470"/>
      <c r="R679" s="470"/>
      <c r="S679" s="442"/>
      <c r="T679" s="442"/>
      <c r="U679" s="442"/>
      <c r="V679" s="442"/>
      <c r="W679" s="442"/>
      <c r="X679" s="442"/>
      <c r="Y679" s="442"/>
      <c r="Z679" s="472"/>
      <c r="AA679" s="472"/>
      <c r="AB679" s="468"/>
      <c r="AC679" s="442"/>
      <c r="AD679" s="442"/>
      <c r="AE679" s="433"/>
      <c r="AF679" s="433"/>
      <c r="AH679" s="444"/>
      <c r="AI679" s="464"/>
      <c r="AJ679" s="464"/>
      <c r="AK679" s="444"/>
      <c r="AL679" s="464"/>
      <c r="AM679" s="474"/>
      <c r="AN679" s="474"/>
      <c r="AO679" s="444"/>
      <c r="AP679" s="444"/>
      <c r="AQ679" s="444"/>
      <c r="AR679" s="546"/>
      <c r="AS679" s="547"/>
      <c r="AT679" s="444"/>
      <c r="AU679" s="444"/>
      <c r="AV679" s="444"/>
      <c r="AW679" s="444"/>
      <c r="AX679" s="444"/>
      <c r="AY679" s="444"/>
      <c r="AZ679" s="444"/>
      <c r="BA679" s="444"/>
      <c r="BB679" s="445"/>
      <c r="BC679" s="548"/>
      <c r="BD679" s="445"/>
      <c r="BE679" s="445"/>
      <c r="BF679" s="445"/>
      <c r="BG679" s="445"/>
      <c r="BH679" s="548"/>
      <c r="BI679" s="548"/>
      <c r="BJ679" s="548"/>
      <c r="BK679" s="445"/>
      <c r="BL679" s="445"/>
      <c r="BM679" s="445"/>
      <c r="BN679" s="445"/>
      <c r="BO679" s="445"/>
      <c r="BP679" s="445"/>
      <c r="BQ679" s="445"/>
      <c r="BR679" s="445"/>
      <c r="BS679" s="445"/>
      <c r="BT679" s="445"/>
      <c r="BU679" s="445"/>
      <c r="BV679" s="445"/>
      <c r="BW679" s="445"/>
      <c r="BX679" s="445"/>
      <c r="BY679" s="445"/>
      <c r="BZ679" s="445"/>
      <c r="CA679" s="445"/>
      <c r="CB679" s="445"/>
      <c r="CC679" s="445"/>
      <c r="CD679" s="445"/>
      <c r="CE679" s="445"/>
      <c r="CF679" s="445"/>
      <c r="CG679" s="445"/>
      <c r="CH679" s="445"/>
    </row>
    <row r="680" spans="1:86" s="443" customFormat="1" ht="15.75" customHeight="1">
      <c r="A680" s="442"/>
      <c r="B680" s="442"/>
      <c r="C680" s="442"/>
      <c r="D680" s="528"/>
      <c r="E680" s="442"/>
      <c r="F680" s="442"/>
      <c r="G680" s="472"/>
      <c r="H680" s="467"/>
      <c r="I680" s="468"/>
      <c r="J680" s="468"/>
      <c r="K680" s="442"/>
      <c r="L680" s="442"/>
      <c r="M680" s="442"/>
      <c r="N680" s="442"/>
      <c r="O680" s="442"/>
      <c r="P680" s="470"/>
      <c r="Q680" s="470"/>
      <c r="R680" s="470"/>
      <c r="S680" s="442"/>
      <c r="T680" s="442"/>
      <c r="U680" s="442"/>
      <c r="V680" s="442"/>
      <c r="W680" s="442"/>
      <c r="X680" s="442"/>
      <c r="Y680" s="442"/>
      <c r="Z680" s="472"/>
      <c r="AA680" s="472"/>
      <c r="AB680" s="468"/>
      <c r="AC680" s="442"/>
      <c r="AD680" s="442"/>
      <c r="AE680" s="433"/>
      <c r="AF680" s="433"/>
      <c r="AH680" s="444"/>
      <c r="AI680" s="464"/>
      <c r="AJ680" s="464"/>
      <c r="AK680" s="444"/>
      <c r="AL680" s="464"/>
      <c r="AM680" s="474"/>
      <c r="AN680" s="474"/>
      <c r="AO680" s="444"/>
      <c r="AP680" s="444"/>
      <c r="AQ680" s="444"/>
      <c r="AR680" s="546"/>
      <c r="AS680" s="547"/>
      <c r="AT680" s="444"/>
      <c r="AU680" s="444"/>
      <c r="AV680" s="444"/>
      <c r="AW680" s="444"/>
      <c r="AX680" s="444"/>
      <c r="AY680" s="444"/>
      <c r="AZ680" s="444"/>
      <c r="BA680" s="444"/>
      <c r="BB680" s="445"/>
      <c r="BC680" s="548"/>
      <c r="BD680" s="445"/>
      <c r="BE680" s="445"/>
      <c r="BF680" s="445"/>
      <c r="BG680" s="445"/>
      <c r="BH680" s="548"/>
      <c r="BI680" s="548"/>
      <c r="BJ680" s="548"/>
      <c r="BK680" s="445"/>
      <c r="BL680" s="445"/>
      <c r="BM680" s="445"/>
      <c r="BN680" s="445"/>
      <c r="BO680" s="445"/>
      <c r="BP680" s="445"/>
      <c r="BQ680" s="445"/>
      <c r="BR680" s="445"/>
      <c r="BS680" s="445"/>
      <c r="BT680" s="445"/>
      <c r="BU680" s="445"/>
      <c r="BV680" s="445"/>
      <c r="BW680" s="445"/>
      <c r="BX680" s="445"/>
      <c r="BY680" s="445"/>
      <c r="BZ680" s="445"/>
      <c r="CA680" s="445"/>
      <c r="CB680" s="445"/>
      <c r="CC680" s="445"/>
      <c r="CD680" s="445"/>
      <c r="CE680" s="445"/>
      <c r="CF680" s="445"/>
      <c r="CG680" s="445"/>
      <c r="CH680" s="445"/>
    </row>
    <row r="681" spans="1:86" s="443" customFormat="1" ht="15.75" customHeight="1">
      <c r="A681" s="442"/>
      <c r="B681" s="442"/>
      <c r="C681" s="442"/>
      <c r="D681" s="528"/>
      <c r="E681" s="442"/>
      <c r="F681" s="442"/>
      <c r="G681" s="472"/>
      <c r="H681" s="467"/>
      <c r="I681" s="468"/>
      <c r="J681" s="468"/>
      <c r="K681" s="442"/>
      <c r="L681" s="442"/>
      <c r="M681" s="442"/>
      <c r="N681" s="442"/>
      <c r="O681" s="442"/>
      <c r="P681" s="470"/>
      <c r="Q681" s="470"/>
      <c r="R681" s="470"/>
      <c r="S681" s="442"/>
      <c r="T681" s="442"/>
      <c r="U681" s="442"/>
      <c r="V681" s="442"/>
      <c r="W681" s="442"/>
      <c r="X681" s="442"/>
      <c r="Y681" s="442"/>
      <c r="Z681" s="472"/>
      <c r="AA681" s="472"/>
      <c r="AB681" s="468"/>
      <c r="AC681" s="442"/>
      <c r="AD681" s="442"/>
      <c r="AE681" s="433"/>
      <c r="AF681" s="433"/>
      <c r="AH681" s="444"/>
      <c r="AI681" s="464"/>
      <c r="AJ681" s="464"/>
      <c r="AK681" s="444"/>
      <c r="AL681" s="464"/>
      <c r="AM681" s="474"/>
      <c r="AN681" s="474"/>
      <c r="AO681" s="444"/>
      <c r="AP681" s="444"/>
      <c r="AQ681" s="444"/>
      <c r="AR681" s="546"/>
      <c r="AS681" s="547"/>
      <c r="AT681" s="444"/>
      <c r="AU681" s="444"/>
      <c r="AV681" s="444"/>
      <c r="AW681" s="444"/>
      <c r="AX681" s="444"/>
      <c r="AY681" s="444"/>
      <c r="AZ681" s="444"/>
      <c r="BA681" s="444"/>
      <c r="BB681" s="445"/>
      <c r="BC681" s="548"/>
      <c r="BD681" s="445"/>
      <c r="BE681" s="445"/>
      <c r="BF681" s="445"/>
      <c r="BG681" s="445"/>
      <c r="BH681" s="548"/>
      <c r="BI681" s="548"/>
      <c r="BJ681" s="548"/>
      <c r="BK681" s="445"/>
      <c r="BL681" s="445"/>
      <c r="BM681" s="445"/>
      <c r="BN681" s="445"/>
      <c r="BO681" s="445"/>
      <c r="BP681" s="445"/>
      <c r="BQ681" s="445"/>
      <c r="BR681" s="445"/>
      <c r="BS681" s="445"/>
      <c r="BT681" s="445"/>
      <c r="BU681" s="445"/>
      <c r="BV681" s="445"/>
      <c r="BW681" s="445"/>
      <c r="BX681" s="445"/>
      <c r="BY681" s="445"/>
      <c r="BZ681" s="445"/>
      <c r="CA681" s="445"/>
      <c r="CB681" s="445"/>
      <c r="CC681" s="445"/>
      <c r="CD681" s="445"/>
      <c r="CE681" s="445"/>
      <c r="CF681" s="445"/>
      <c r="CG681" s="445"/>
      <c r="CH681" s="445"/>
    </row>
    <row r="682" spans="1:86" s="443" customFormat="1" ht="15.75" customHeight="1">
      <c r="A682" s="442"/>
      <c r="B682" s="442"/>
      <c r="C682" s="442"/>
      <c r="D682" s="528"/>
      <c r="E682" s="442"/>
      <c r="F682" s="442"/>
      <c r="G682" s="472"/>
      <c r="H682" s="467"/>
      <c r="I682" s="468"/>
      <c r="J682" s="468"/>
      <c r="K682" s="442"/>
      <c r="L682" s="442"/>
      <c r="M682" s="442"/>
      <c r="N682" s="442"/>
      <c r="O682" s="442"/>
      <c r="P682" s="470"/>
      <c r="Q682" s="470"/>
      <c r="R682" s="470"/>
      <c r="S682" s="442"/>
      <c r="T682" s="442"/>
      <c r="U682" s="442"/>
      <c r="V682" s="442"/>
      <c r="W682" s="442"/>
      <c r="X682" s="442"/>
      <c r="Y682" s="442"/>
      <c r="Z682" s="472"/>
      <c r="AA682" s="472"/>
      <c r="AB682" s="468"/>
      <c r="AC682" s="442"/>
      <c r="AD682" s="442"/>
      <c r="AE682" s="433"/>
      <c r="AF682" s="433"/>
      <c r="AH682" s="444"/>
      <c r="AI682" s="464"/>
      <c r="AJ682" s="464"/>
      <c r="AK682" s="444"/>
      <c r="AL682" s="464"/>
      <c r="AM682" s="474"/>
      <c r="AN682" s="474"/>
      <c r="AO682" s="444"/>
      <c r="AP682" s="444"/>
      <c r="AQ682" s="444"/>
      <c r="AR682" s="546"/>
      <c r="AS682" s="547"/>
      <c r="AT682" s="444"/>
      <c r="AU682" s="444"/>
      <c r="AV682" s="444"/>
      <c r="AW682" s="444"/>
      <c r="AX682" s="444"/>
      <c r="AY682" s="444"/>
      <c r="AZ682" s="444"/>
      <c r="BA682" s="444"/>
      <c r="BB682" s="445"/>
      <c r="BC682" s="548"/>
      <c r="BD682" s="445"/>
      <c r="BE682" s="445"/>
      <c r="BF682" s="445"/>
      <c r="BG682" s="445"/>
      <c r="BH682" s="548"/>
      <c r="BI682" s="548"/>
      <c r="BJ682" s="548"/>
      <c r="BK682" s="445"/>
      <c r="BL682" s="445"/>
      <c r="BM682" s="445"/>
      <c r="BN682" s="445"/>
      <c r="BO682" s="445"/>
      <c r="BP682" s="445"/>
      <c r="BQ682" s="445"/>
      <c r="BR682" s="445"/>
      <c r="BS682" s="445"/>
      <c r="BT682" s="445"/>
      <c r="BU682" s="445"/>
      <c r="BV682" s="445"/>
      <c r="BW682" s="445"/>
      <c r="BX682" s="445"/>
      <c r="BY682" s="445"/>
      <c r="BZ682" s="445"/>
      <c r="CA682" s="445"/>
      <c r="CB682" s="445"/>
      <c r="CC682" s="445"/>
      <c r="CD682" s="445"/>
      <c r="CE682" s="445"/>
      <c r="CF682" s="445"/>
      <c r="CG682" s="445"/>
      <c r="CH682" s="445"/>
    </row>
    <row r="683" spans="1:86" s="443" customFormat="1" ht="15.75" customHeight="1">
      <c r="A683" s="442"/>
      <c r="B683" s="442"/>
      <c r="C683" s="442"/>
      <c r="D683" s="528"/>
      <c r="E683" s="442"/>
      <c r="F683" s="442"/>
      <c r="G683" s="472"/>
      <c r="H683" s="467"/>
      <c r="I683" s="468"/>
      <c r="J683" s="468"/>
      <c r="K683" s="442"/>
      <c r="L683" s="442"/>
      <c r="M683" s="442"/>
      <c r="N683" s="442"/>
      <c r="O683" s="442"/>
      <c r="P683" s="470"/>
      <c r="Q683" s="470"/>
      <c r="R683" s="470"/>
      <c r="S683" s="442"/>
      <c r="T683" s="442"/>
      <c r="U683" s="442"/>
      <c r="V683" s="442"/>
      <c r="W683" s="442"/>
      <c r="X683" s="442"/>
      <c r="Y683" s="442"/>
      <c r="Z683" s="472"/>
      <c r="AA683" s="472"/>
      <c r="AB683" s="468"/>
      <c r="AC683" s="442"/>
      <c r="AD683" s="442"/>
      <c r="AE683" s="433"/>
      <c r="AF683" s="433"/>
      <c r="AH683" s="444"/>
      <c r="AI683" s="464"/>
      <c r="AJ683" s="464"/>
      <c r="AK683" s="444"/>
      <c r="AL683" s="464"/>
      <c r="AM683" s="474"/>
      <c r="AN683" s="474"/>
      <c r="AO683" s="444"/>
      <c r="AP683" s="444"/>
      <c r="AQ683" s="444"/>
      <c r="AR683" s="546"/>
      <c r="AS683" s="547"/>
      <c r="AT683" s="444"/>
      <c r="AU683" s="444"/>
      <c r="AV683" s="444"/>
      <c r="AW683" s="444"/>
      <c r="AX683" s="444"/>
      <c r="AY683" s="444"/>
      <c r="AZ683" s="444"/>
      <c r="BA683" s="444"/>
      <c r="BB683" s="445"/>
      <c r="BC683" s="548"/>
      <c r="BD683" s="445"/>
      <c r="BE683" s="445"/>
      <c r="BF683" s="445"/>
      <c r="BG683" s="445"/>
      <c r="BH683" s="548"/>
      <c r="BI683" s="548"/>
      <c r="BJ683" s="548"/>
      <c r="BK683" s="445"/>
      <c r="BL683" s="445"/>
      <c r="BM683" s="445"/>
      <c r="BN683" s="445"/>
      <c r="BO683" s="445"/>
      <c r="BP683" s="445"/>
      <c r="BQ683" s="445"/>
      <c r="BR683" s="445"/>
      <c r="BS683" s="445"/>
      <c r="BT683" s="445"/>
      <c r="BU683" s="445"/>
      <c r="BV683" s="445"/>
      <c r="BW683" s="445"/>
      <c r="BX683" s="445"/>
      <c r="BY683" s="445"/>
      <c r="BZ683" s="445"/>
      <c r="CA683" s="445"/>
      <c r="CB683" s="445"/>
      <c r="CC683" s="445"/>
      <c r="CD683" s="445"/>
      <c r="CE683" s="445"/>
      <c r="CF683" s="445"/>
      <c r="CG683" s="445"/>
      <c r="CH683" s="445"/>
    </row>
    <row r="684" spans="1:86" s="443" customFormat="1" ht="15.75" customHeight="1">
      <c r="A684" s="442"/>
      <c r="B684" s="442"/>
      <c r="C684" s="442"/>
      <c r="D684" s="528"/>
      <c r="E684" s="442"/>
      <c r="F684" s="442"/>
      <c r="G684" s="472"/>
      <c r="H684" s="467"/>
      <c r="I684" s="468"/>
      <c r="J684" s="468"/>
      <c r="K684" s="442"/>
      <c r="L684" s="442"/>
      <c r="M684" s="442"/>
      <c r="N684" s="442"/>
      <c r="O684" s="442"/>
      <c r="P684" s="470"/>
      <c r="Q684" s="470"/>
      <c r="R684" s="470"/>
      <c r="S684" s="442"/>
      <c r="T684" s="442"/>
      <c r="U684" s="442"/>
      <c r="V684" s="442"/>
      <c r="W684" s="442"/>
      <c r="X684" s="442"/>
      <c r="Y684" s="442"/>
      <c r="Z684" s="472"/>
      <c r="AA684" s="472"/>
      <c r="AB684" s="468"/>
      <c r="AC684" s="442"/>
      <c r="AD684" s="442"/>
      <c r="AE684" s="433"/>
      <c r="AF684" s="433"/>
      <c r="AH684" s="444"/>
      <c r="AI684" s="464"/>
      <c r="AJ684" s="464"/>
      <c r="AK684" s="444"/>
      <c r="AL684" s="464"/>
      <c r="AM684" s="474"/>
      <c r="AN684" s="474"/>
      <c r="AO684" s="444"/>
      <c r="AP684" s="444"/>
      <c r="AQ684" s="444"/>
      <c r="AR684" s="546"/>
      <c r="AS684" s="547"/>
      <c r="AT684" s="444"/>
      <c r="AU684" s="444"/>
      <c r="AV684" s="444"/>
      <c r="AW684" s="444"/>
      <c r="AX684" s="444"/>
      <c r="AY684" s="444"/>
      <c r="AZ684" s="444"/>
      <c r="BA684" s="444"/>
      <c r="BB684" s="445"/>
      <c r="BC684" s="548"/>
      <c r="BD684" s="445"/>
      <c r="BE684" s="445"/>
      <c r="BF684" s="445"/>
      <c r="BG684" s="445"/>
      <c r="BH684" s="548"/>
      <c r="BI684" s="548"/>
      <c r="BJ684" s="548"/>
      <c r="BK684" s="445"/>
      <c r="BL684" s="445"/>
      <c r="BM684" s="445"/>
      <c r="BN684" s="445"/>
      <c r="BO684" s="445"/>
      <c r="BP684" s="445"/>
      <c r="BQ684" s="445"/>
      <c r="BR684" s="445"/>
      <c r="BS684" s="445"/>
      <c r="BT684" s="445"/>
      <c r="BU684" s="445"/>
      <c r="BV684" s="445"/>
      <c r="BW684" s="445"/>
      <c r="BX684" s="445"/>
      <c r="BY684" s="445"/>
      <c r="BZ684" s="445"/>
      <c r="CA684" s="445"/>
      <c r="CB684" s="445"/>
      <c r="CC684" s="445"/>
      <c r="CD684" s="445"/>
      <c r="CE684" s="445"/>
      <c r="CF684" s="445"/>
      <c r="CG684" s="445"/>
      <c r="CH684" s="445"/>
    </row>
    <row r="685" spans="1:86" s="443" customFormat="1" ht="15.75" customHeight="1">
      <c r="A685" s="442"/>
      <c r="B685" s="442"/>
      <c r="C685" s="442"/>
      <c r="D685" s="528"/>
      <c r="E685" s="442"/>
      <c r="F685" s="442"/>
      <c r="G685" s="472"/>
      <c r="H685" s="467"/>
      <c r="I685" s="468"/>
      <c r="J685" s="468"/>
      <c r="K685" s="442"/>
      <c r="L685" s="442"/>
      <c r="M685" s="442"/>
      <c r="N685" s="442"/>
      <c r="O685" s="442"/>
      <c r="P685" s="470"/>
      <c r="Q685" s="470"/>
      <c r="R685" s="470"/>
      <c r="S685" s="442"/>
      <c r="T685" s="442"/>
      <c r="U685" s="442"/>
      <c r="V685" s="442"/>
      <c r="W685" s="442"/>
      <c r="X685" s="442"/>
      <c r="Y685" s="442"/>
      <c r="Z685" s="472"/>
      <c r="AA685" s="472"/>
      <c r="AB685" s="468"/>
      <c r="AC685" s="442"/>
      <c r="AD685" s="442"/>
      <c r="AE685" s="433"/>
      <c r="AF685" s="433"/>
      <c r="AH685" s="444"/>
      <c r="AI685" s="464"/>
      <c r="AJ685" s="464"/>
      <c r="AK685" s="444"/>
      <c r="AL685" s="464"/>
      <c r="AM685" s="474"/>
      <c r="AN685" s="474"/>
      <c r="AO685" s="444"/>
      <c r="AP685" s="444"/>
      <c r="AQ685" s="444"/>
      <c r="AR685" s="546"/>
      <c r="AS685" s="547"/>
      <c r="AT685" s="444"/>
      <c r="AU685" s="444"/>
      <c r="AV685" s="444"/>
      <c r="AW685" s="444"/>
      <c r="AX685" s="444"/>
      <c r="AY685" s="444"/>
      <c r="AZ685" s="444"/>
      <c r="BA685" s="444"/>
      <c r="BB685" s="445"/>
      <c r="BC685" s="548"/>
      <c r="BD685" s="445"/>
      <c r="BE685" s="445"/>
      <c r="BF685" s="445"/>
      <c r="BG685" s="445"/>
      <c r="BH685" s="548"/>
      <c r="BI685" s="548"/>
      <c r="BJ685" s="548"/>
      <c r="BK685" s="445"/>
      <c r="BL685" s="445"/>
      <c r="BM685" s="445"/>
      <c r="BN685" s="445"/>
      <c r="BO685" s="445"/>
      <c r="BP685" s="445"/>
      <c r="BQ685" s="445"/>
      <c r="BR685" s="445"/>
      <c r="BS685" s="445"/>
      <c r="BT685" s="445"/>
      <c r="BU685" s="445"/>
      <c r="BV685" s="445"/>
      <c r="BW685" s="445"/>
      <c r="BX685" s="445"/>
      <c r="BY685" s="445"/>
      <c r="BZ685" s="445"/>
      <c r="CA685" s="445"/>
      <c r="CB685" s="445"/>
      <c r="CC685" s="445"/>
      <c r="CD685" s="445"/>
      <c r="CE685" s="445"/>
      <c r="CF685" s="445"/>
      <c r="CG685" s="445"/>
      <c r="CH685" s="445"/>
    </row>
    <row r="686" spans="1:86" s="443" customFormat="1" ht="15.75" customHeight="1">
      <c r="A686" s="442"/>
      <c r="B686" s="442"/>
      <c r="C686" s="442"/>
      <c r="D686" s="528"/>
      <c r="E686" s="442"/>
      <c r="F686" s="442"/>
      <c r="G686" s="472"/>
      <c r="H686" s="467"/>
      <c r="I686" s="468"/>
      <c r="J686" s="468"/>
      <c r="K686" s="442"/>
      <c r="L686" s="442"/>
      <c r="M686" s="442"/>
      <c r="N686" s="442"/>
      <c r="O686" s="442"/>
      <c r="P686" s="470"/>
      <c r="Q686" s="470"/>
      <c r="R686" s="470"/>
      <c r="S686" s="442"/>
      <c r="T686" s="442"/>
      <c r="U686" s="442"/>
      <c r="V686" s="442"/>
      <c r="W686" s="442"/>
      <c r="X686" s="442"/>
      <c r="Y686" s="442"/>
      <c r="Z686" s="472"/>
      <c r="AA686" s="472"/>
      <c r="AB686" s="468"/>
      <c r="AC686" s="442"/>
      <c r="AD686" s="442"/>
      <c r="AE686" s="433"/>
      <c r="AF686" s="433"/>
      <c r="AH686" s="444"/>
      <c r="AI686" s="464"/>
      <c r="AJ686" s="464"/>
      <c r="AK686" s="444"/>
      <c r="AL686" s="464"/>
      <c r="AM686" s="474"/>
      <c r="AN686" s="474"/>
      <c r="AO686" s="444"/>
      <c r="AP686" s="444"/>
      <c r="AQ686" s="444"/>
      <c r="AR686" s="546"/>
      <c r="AS686" s="547"/>
      <c r="AT686" s="444"/>
      <c r="AU686" s="444"/>
      <c r="AV686" s="444"/>
      <c r="AW686" s="444"/>
      <c r="AX686" s="444"/>
      <c r="AY686" s="444"/>
      <c r="AZ686" s="444"/>
      <c r="BA686" s="444"/>
      <c r="BB686" s="445"/>
      <c r="BC686" s="548"/>
      <c r="BD686" s="445"/>
      <c r="BE686" s="445"/>
      <c r="BF686" s="445"/>
      <c r="BG686" s="445"/>
      <c r="BH686" s="548"/>
      <c r="BI686" s="548"/>
      <c r="BJ686" s="548"/>
      <c r="BK686" s="445"/>
      <c r="BL686" s="445"/>
      <c r="BM686" s="445"/>
      <c r="BN686" s="445"/>
      <c r="BO686" s="445"/>
      <c r="BP686" s="445"/>
      <c r="BQ686" s="445"/>
      <c r="BR686" s="445"/>
      <c r="BS686" s="445"/>
      <c r="BT686" s="445"/>
      <c r="BU686" s="445"/>
      <c r="BV686" s="445"/>
      <c r="BW686" s="445"/>
      <c r="BX686" s="445"/>
      <c r="BY686" s="445"/>
      <c r="BZ686" s="445"/>
      <c r="CA686" s="445"/>
      <c r="CB686" s="445"/>
      <c r="CC686" s="445"/>
      <c r="CD686" s="445"/>
      <c r="CE686" s="445"/>
      <c r="CF686" s="445"/>
      <c r="CG686" s="445"/>
      <c r="CH686" s="445"/>
    </row>
    <row r="687" spans="1:86" s="443" customFormat="1" ht="15.75" customHeight="1">
      <c r="A687" s="442"/>
      <c r="B687" s="442"/>
      <c r="C687" s="442"/>
      <c r="D687" s="528"/>
      <c r="E687" s="442"/>
      <c r="F687" s="442"/>
      <c r="G687" s="472"/>
      <c r="H687" s="467"/>
      <c r="I687" s="468"/>
      <c r="J687" s="468"/>
      <c r="K687" s="442"/>
      <c r="L687" s="442"/>
      <c r="M687" s="442"/>
      <c r="N687" s="442"/>
      <c r="O687" s="442"/>
      <c r="P687" s="470"/>
      <c r="Q687" s="470"/>
      <c r="R687" s="470"/>
      <c r="S687" s="442"/>
      <c r="T687" s="442"/>
      <c r="U687" s="442"/>
      <c r="V687" s="442"/>
      <c r="W687" s="442"/>
      <c r="X687" s="442"/>
      <c r="Y687" s="442"/>
      <c r="Z687" s="472"/>
      <c r="AA687" s="472"/>
      <c r="AB687" s="468"/>
      <c r="AC687" s="442"/>
      <c r="AD687" s="442"/>
      <c r="AE687" s="433"/>
      <c r="AF687" s="433"/>
      <c r="AH687" s="444"/>
      <c r="AI687" s="464"/>
      <c r="AJ687" s="464"/>
      <c r="AK687" s="444"/>
      <c r="AL687" s="464"/>
      <c r="AM687" s="474"/>
      <c r="AN687" s="474"/>
      <c r="AO687" s="444"/>
      <c r="AP687" s="444"/>
      <c r="AQ687" s="444"/>
      <c r="AR687" s="546"/>
      <c r="AS687" s="547"/>
      <c r="AT687" s="444"/>
      <c r="AU687" s="444"/>
      <c r="AV687" s="444"/>
      <c r="AW687" s="444"/>
      <c r="AX687" s="444"/>
      <c r="AY687" s="444"/>
      <c r="AZ687" s="444"/>
      <c r="BA687" s="444"/>
      <c r="BB687" s="445"/>
      <c r="BC687" s="548"/>
      <c r="BD687" s="445"/>
      <c r="BE687" s="445"/>
      <c r="BF687" s="445"/>
      <c r="BG687" s="445"/>
      <c r="BH687" s="548"/>
      <c r="BI687" s="548"/>
      <c r="BJ687" s="548"/>
      <c r="BK687" s="445"/>
      <c r="BL687" s="445"/>
      <c r="BM687" s="445"/>
      <c r="BN687" s="445"/>
      <c r="BO687" s="445"/>
      <c r="BP687" s="445"/>
      <c r="BQ687" s="445"/>
      <c r="BR687" s="445"/>
      <c r="BS687" s="445"/>
      <c r="BT687" s="445"/>
      <c r="BU687" s="445"/>
      <c r="BV687" s="445"/>
      <c r="BW687" s="445"/>
      <c r="BX687" s="445"/>
      <c r="BY687" s="445"/>
      <c r="BZ687" s="445"/>
      <c r="CA687" s="445"/>
      <c r="CB687" s="445"/>
      <c r="CC687" s="445"/>
      <c r="CD687" s="445"/>
      <c r="CE687" s="445"/>
      <c r="CF687" s="445"/>
      <c r="CG687" s="445"/>
      <c r="CH687" s="445"/>
    </row>
    <row r="688" spans="1:86" s="443" customFormat="1" ht="15.75" customHeight="1">
      <c r="A688" s="442"/>
      <c r="B688" s="442"/>
      <c r="C688" s="442"/>
      <c r="D688" s="528"/>
      <c r="E688" s="442"/>
      <c r="F688" s="442"/>
      <c r="G688" s="472"/>
      <c r="H688" s="467"/>
      <c r="I688" s="468"/>
      <c r="J688" s="468"/>
      <c r="K688" s="442"/>
      <c r="L688" s="442"/>
      <c r="M688" s="442"/>
      <c r="N688" s="442"/>
      <c r="O688" s="442"/>
      <c r="P688" s="470"/>
      <c r="Q688" s="470"/>
      <c r="R688" s="470"/>
      <c r="S688" s="442"/>
      <c r="T688" s="442"/>
      <c r="U688" s="442"/>
      <c r="V688" s="442"/>
      <c r="W688" s="442"/>
      <c r="X688" s="442"/>
      <c r="Y688" s="442"/>
      <c r="Z688" s="472"/>
      <c r="AA688" s="472"/>
      <c r="AB688" s="468"/>
      <c r="AC688" s="442"/>
      <c r="AD688" s="442"/>
      <c r="AE688" s="433"/>
      <c r="AF688" s="433"/>
      <c r="AH688" s="444"/>
      <c r="AI688" s="464"/>
      <c r="AJ688" s="464"/>
      <c r="AK688" s="444"/>
      <c r="AL688" s="464"/>
      <c r="AM688" s="474"/>
      <c r="AN688" s="474"/>
      <c r="AO688" s="444"/>
      <c r="AP688" s="444"/>
      <c r="AQ688" s="444"/>
      <c r="AR688" s="546"/>
      <c r="AS688" s="547"/>
      <c r="AT688" s="444"/>
      <c r="AU688" s="444"/>
      <c r="AV688" s="444"/>
      <c r="AW688" s="444"/>
      <c r="AX688" s="444"/>
      <c r="AY688" s="444"/>
      <c r="AZ688" s="444"/>
      <c r="BA688" s="444"/>
      <c r="BB688" s="445"/>
      <c r="BC688" s="548"/>
      <c r="BD688" s="445"/>
      <c r="BE688" s="445"/>
      <c r="BF688" s="445"/>
      <c r="BG688" s="445"/>
      <c r="BH688" s="548"/>
      <c r="BI688" s="548"/>
      <c r="BJ688" s="548"/>
      <c r="BK688" s="445"/>
      <c r="BL688" s="445"/>
      <c r="BM688" s="445"/>
      <c r="BN688" s="445"/>
      <c r="BO688" s="445"/>
      <c r="BP688" s="445"/>
      <c r="BQ688" s="445"/>
      <c r="BR688" s="445"/>
      <c r="BS688" s="445"/>
      <c r="BT688" s="445"/>
      <c r="BU688" s="445"/>
      <c r="BV688" s="445"/>
      <c r="BW688" s="445"/>
      <c r="BX688" s="445"/>
      <c r="BY688" s="445"/>
      <c r="BZ688" s="445"/>
      <c r="CA688" s="445"/>
      <c r="CB688" s="445"/>
      <c r="CC688" s="445"/>
      <c r="CD688" s="445"/>
      <c r="CE688" s="445"/>
      <c r="CF688" s="445"/>
      <c r="CG688" s="445"/>
      <c r="CH688" s="445"/>
    </row>
    <row r="689" spans="1:86" s="443" customFormat="1" ht="15.75" customHeight="1">
      <c r="A689" s="442"/>
      <c r="B689" s="442"/>
      <c r="C689" s="442"/>
      <c r="D689" s="528"/>
      <c r="E689" s="442"/>
      <c r="F689" s="442"/>
      <c r="G689" s="472"/>
      <c r="H689" s="467"/>
      <c r="I689" s="468"/>
      <c r="J689" s="468"/>
      <c r="K689" s="442"/>
      <c r="L689" s="442"/>
      <c r="M689" s="442"/>
      <c r="N689" s="442"/>
      <c r="O689" s="442"/>
      <c r="P689" s="470"/>
      <c r="Q689" s="470"/>
      <c r="R689" s="470"/>
      <c r="S689" s="442"/>
      <c r="T689" s="442"/>
      <c r="U689" s="442"/>
      <c r="V689" s="442"/>
      <c r="W689" s="442"/>
      <c r="X689" s="442"/>
      <c r="Y689" s="442"/>
      <c r="Z689" s="472"/>
      <c r="AA689" s="472"/>
      <c r="AB689" s="468"/>
      <c r="AC689" s="442"/>
      <c r="AD689" s="442"/>
      <c r="AE689" s="433"/>
      <c r="AF689" s="433"/>
      <c r="AH689" s="444"/>
      <c r="AI689" s="464"/>
      <c r="AJ689" s="464"/>
      <c r="AK689" s="444"/>
      <c r="AL689" s="464"/>
      <c r="AM689" s="474"/>
      <c r="AN689" s="474"/>
      <c r="AO689" s="444"/>
      <c r="AP689" s="444"/>
      <c r="AQ689" s="444"/>
      <c r="AR689" s="546"/>
      <c r="AS689" s="547"/>
      <c r="AT689" s="444"/>
      <c r="AU689" s="444"/>
      <c r="AV689" s="444"/>
      <c r="AW689" s="444"/>
      <c r="AX689" s="444"/>
      <c r="AY689" s="444"/>
      <c r="AZ689" s="444"/>
      <c r="BA689" s="444"/>
      <c r="BB689" s="445"/>
      <c r="BC689" s="548"/>
      <c r="BD689" s="445"/>
      <c r="BE689" s="445"/>
      <c r="BF689" s="445"/>
      <c r="BG689" s="445"/>
      <c r="BH689" s="548"/>
      <c r="BI689" s="548"/>
      <c r="BJ689" s="548"/>
      <c r="BK689" s="445"/>
      <c r="BL689" s="445"/>
      <c r="BM689" s="445"/>
      <c r="BN689" s="445"/>
      <c r="BO689" s="445"/>
      <c r="BP689" s="445"/>
      <c r="BQ689" s="445"/>
      <c r="BR689" s="445"/>
      <c r="BS689" s="445"/>
      <c r="BT689" s="445"/>
      <c r="BU689" s="445"/>
      <c r="BV689" s="445"/>
      <c r="BW689" s="445"/>
      <c r="BX689" s="445"/>
      <c r="BY689" s="445"/>
      <c r="BZ689" s="445"/>
      <c r="CA689" s="445"/>
      <c r="CB689" s="445"/>
      <c r="CC689" s="445"/>
      <c r="CD689" s="445"/>
      <c r="CE689" s="445"/>
      <c r="CF689" s="445"/>
      <c r="CG689" s="445"/>
      <c r="CH689" s="445"/>
    </row>
    <row r="690" spans="1:86" s="443" customFormat="1" ht="15.75" customHeight="1">
      <c r="A690" s="442"/>
      <c r="B690" s="442"/>
      <c r="C690" s="442"/>
      <c r="D690" s="528"/>
      <c r="E690" s="442"/>
      <c r="F690" s="442"/>
      <c r="G690" s="472"/>
      <c r="H690" s="467"/>
      <c r="I690" s="468"/>
      <c r="J690" s="468"/>
      <c r="K690" s="442"/>
      <c r="L690" s="442"/>
      <c r="M690" s="442"/>
      <c r="N690" s="442"/>
      <c r="O690" s="442"/>
      <c r="P690" s="470"/>
      <c r="Q690" s="470"/>
      <c r="R690" s="470"/>
      <c r="S690" s="442"/>
      <c r="T690" s="442"/>
      <c r="U690" s="442"/>
      <c r="V690" s="442"/>
      <c r="W690" s="442"/>
      <c r="X690" s="442"/>
      <c r="Y690" s="442"/>
      <c r="Z690" s="472"/>
      <c r="AA690" s="472"/>
      <c r="AB690" s="468"/>
      <c r="AC690" s="442"/>
      <c r="AD690" s="442"/>
      <c r="AE690" s="433"/>
      <c r="AF690" s="433"/>
      <c r="AH690" s="444"/>
      <c r="AI690" s="464"/>
      <c r="AJ690" s="464"/>
      <c r="AK690" s="444"/>
      <c r="AL690" s="464"/>
      <c r="AM690" s="474"/>
      <c r="AN690" s="474"/>
      <c r="AO690" s="444"/>
      <c r="AP690" s="444"/>
      <c r="AQ690" s="444"/>
      <c r="AR690" s="546"/>
      <c r="AS690" s="547"/>
      <c r="AT690" s="444"/>
      <c r="AU690" s="444"/>
      <c r="AV690" s="444"/>
      <c r="AW690" s="444"/>
      <c r="AX690" s="444"/>
      <c r="AY690" s="444"/>
      <c r="AZ690" s="444"/>
      <c r="BA690" s="444"/>
      <c r="BB690" s="445"/>
      <c r="BC690" s="548"/>
      <c r="BD690" s="445"/>
      <c r="BE690" s="445"/>
      <c r="BF690" s="445"/>
      <c r="BG690" s="445"/>
      <c r="BH690" s="548"/>
      <c r="BI690" s="548"/>
      <c r="BJ690" s="548"/>
      <c r="BK690" s="445"/>
      <c r="BL690" s="445"/>
      <c r="BM690" s="445"/>
      <c r="BN690" s="445"/>
      <c r="BO690" s="445"/>
      <c r="BP690" s="445"/>
      <c r="BQ690" s="445"/>
      <c r="BR690" s="445"/>
      <c r="BS690" s="445"/>
      <c r="BT690" s="445"/>
      <c r="BU690" s="445"/>
      <c r="BV690" s="445"/>
      <c r="BW690" s="445"/>
      <c r="BX690" s="445"/>
      <c r="BY690" s="445"/>
      <c r="BZ690" s="445"/>
      <c r="CA690" s="445"/>
      <c r="CB690" s="445"/>
      <c r="CC690" s="445"/>
      <c r="CD690" s="445"/>
      <c r="CE690" s="445"/>
      <c r="CF690" s="445"/>
      <c r="CG690" s="445"/>
      <c r="CH690" s="445"/>
    </row>
    <row r="691" spans="1:86" s="443" customFormat="1" ht="15.75" customHeight="1">
      <c r="A691" s="442"/>
      <c r="B691" s="442"/>
      <c r="C691" s="442"/>
      <c r="D691" s="528"/>
      <c r="E691" s="442"/>
      <c r="F691" s="442"/>
      <c r="G691" s="472"/>
      <c r="H691" s="467"/>
      <c r="I691" s="468"/>
      <c r="J691" s="468"/>
      <c r="K691" s="442"/>
      <c r="L691" s="442"/>
      <c r="M691" s="442"/>
      <c r="N691" s="442"/>
      <c r="O691" s="442"/>
      <c r="P691" s="470"/>
      <c r="Q691" s="470"/>
      <c r="R691" s="470"/>
      <c r="S691" s="442"/>
      <c r="T691" s="442"/>
      <c r="U691" s="442"/>
      <c r="V691" s="442"/>
      <c r="W691" s="442"/>
      <c r="X691" s="442"/>
      <c r="Y691" s="442"/>
      <c r="Z691" s="472"/>
      <c r="AA691" s="472"/>
      <c r="AB691" s="468"/>
      <c r="AC691" s="442"/>
      <c r="AD691" s="442"/>
      <c r="AE691" s="433"/>
      <c r="AF691" s="433"/>
      <c r="AH691" s="444"/>
      <c r="AI691" s="464"/>
      <c r="AJ691" s="464"/>
      <c r="AK691" s="444"/>
      <c r="AL691" s="464"/>
      <c r="AM691" s="474"/>
      <c r="AN691" s="474"/>
      <c r="AO691" s="444"/>
      <c r="AP691" s="444"/>
      <c r="AQ691" s="444"/>
      <c r="AR691" s="546"/>
      <c r="AS691" s="547"/>
      <c r="AT691" s="444"/>
      <c r="AU691" s="444"/>
      <c r="AV691" s="444"/>
      <c r="AW691" s="444"/>
      <c r="AX691" s="444"/>
      <c r="AY691" s="444"/>
      <c r="AZ691" s="444"/>
      <c r="BA691" s="444"/>
      <c r="BB691" s="445"/>
      <c r="BC691" s="548"/>
      <c r="BD691" s="445"/>
      <c r="BE691" s="445"/>
      <c r="BF691" s="445"/>
      <c r="BG691" s="445"/>
      <c r="BH691" s="548"/>
      <c r="BI691" s="548"/>
      <c r="BJ691" s="548"/>
      <c r="BK691" s="445"/>
      <c r="BL691" s="445"/>
      <c r="BM691" s="445"/>
      <c r="BN691" s="445"/>
      <c r="BO691" s="445"/>
      <c r="BP691" s="445"/>
      <c r="BQ691" s="445"/>
      <c r="BR691" s="445"/>
      <c r="BS691" s="445"/>
      <c r="BT691" s="445"/>
      <c r="BU691" s="445"/>
      <c r="BV691" s="445"/>
      <c r="BW691" s="445"/>
      <c r="BX691" s="445"/>
      <c r="BY691" s="445"/>
      <c r="BZ691" s="445"/>
      <c r="CA691" s="445"/>
      <c r="CB691" s="445"/>
      <c r="CC691" s="445"/>
      <c r="CD691" s="445"/>
      <c r="CE691" s="445"/>
      <c r="CF691" s="445"/>
      <c r="CG691" s="445"/>
      <c r="CH691" s="445"/>
    </row>
    <row r="692" spans="1:86" s="443" customFormat="1" ht="15.75" customHeight="1">
      <c r="A692" s="442"/>
      <c r="B692" s="442"/>
      <c r="C692" s="442"/>
      <c r="D692" s="528"/>
      <c r="E692" s="442"/>
      <c r="F692" s="442"/>
      <c r="G692" s="472"/>
      <c r="H692" s="467"/>
      <c r="I692" s="468"/>
      <c r="J692" s="468"/>
      <c r="K692" s="442"/>
      <c r="L692" s="442"/>
      <c r="M692" s="442"/>
      <c r="N692" s="442"/>
      <c r="O692" s="442"/>
      <c r="P692" s="470"/>
      <c r="Q692" s="470"/>
      <c r="R692" s="470"/>
      <c r="S692" s="442"/>
      <c r="T692" s="442"/>
      <c r="U692" s="442"/>
      <c r="V692" s="442"/>
      <c r="W692" s="442"/>
      <c r="X692" s="442"/>
      <c r="Y692" s="442"/>
      <c r="Z692" s="472"/>
      <c r="AA692" s="472"/>
      <c r="AB692" s="468"/>
      <c r="AC692" s="442"/>
      <c r="AD692" s="442"/>
      <c r="AE692" s="433"/>
      <c r="AF692" s="433"/>
      <c r="AH692" s="444"/>
      <c r="AI692" s="464"/>
      <c r="AJ692" s="464"/>
      <c r="AK692" s="444"/>
      <c r="AL692" s="464"/>
      <c r="AM692" s="474"/>
      <c r="AN692" s="474"/>
      <c r="AO692" s="444"/>
      <c r="AP692" s="444"/>
      <c r="AQ692" s="444"/>
      <c r="AR692" s="546"/>
      <c r="AS692" s="547"/>
      <c r="AT692" s="444"/>
      <c r="AU692" s="444"/>
      <c r="AV692" s="444"/>
      <c r="AW692" s="444"/>
      <c r="AX692" s="444"/>
      <c r="AY692" s="444"/>
      <c r="AZ692" s="444"/>
      <c r="BA692" s="444"/>
      <c r="BB692" s="445"/>
      <c r="BC692" s="548"/>
      <c r="BD692" s="445"/>
      <c r="BE692" s="445"/>
      <c r="BF692" s="445"/>
      <c r="BG692" s="445"/>
      <c r="BH692" s="548"/>
      <c r="BI692" s="548"/>
      <c r="BJ692" s="548"/>
      <c r="BK692" s="445"/>
      <c r="BL692" s="445"/>
      <c r="BM692" s="445"/>
      <c r="BN692" s="445"/>
      <c r="BO692" s="445"/>
      <c r="BP692" s="445"/>
      <c r="BQ692" s="445"/>
      <c r="BR692" s="445"/>
      <c r="BS692" s="445"/>
      <c r="BT692" s="445"/>
      <c r="BU692" s="445"/>
      <c r="BV692" s="445"/>
      <c r="BW692" s="445"/>
      <c r="BX692" s="445"/>
      <c r="BY692" s="445"/>
      <c r="BZ692" s="445"/>
      <c r="CA692" s="445"/>
      <c r="CB692" s="445"/>
      <c r="CC692" s="445"/>
      <c r="CD692" s="445"/>
      <c r="CE692" s="445"/>
      <c r="CF692" s="445"/>
      <c r="CG692" s="445"/>
      <c r="CH692" s="445"/>
    </row>
    <row r="693" spans="1:86" s="443" customFormat="1" ht="15.75" customHeight="1">
      <c r="A693" s="442"/>
      <c r="B693" s="442"/>
      <c r="C693" s="442"/>
      <c r="D693" s="528"/>
      <c r="E693" s="442"/>
      <c r="F693" s="442"/>
      <c r="G693" s="472"/>
      <c r="H693" s="467"/>
      <c r="I693" s="468"/>
      <c r="J693" s="468"/>
      <c r="K693" s="442"/>
      <c r="L693" s="442"/>
      <c r="M693" s="442"/>
      <c r="N693" s="442"/>
      <c r="O693" s="442"/>
      <c r="P693" s="470"/>
      <c r="Q693" s="470"/>
      <c r="R693" s="470"/>
      <c r="S693" s="442"/>
      <c r="T693" s="442"/>
      <c r="U693" s="442"/>
      <c r="V693" s="442"/>
      <c r="W693" s="442"/>
      <c r="X693" s="442"/>
      <c r="Y693" s="442"/>
      <c r="Z693" s="472"/>
      <c r="AA693" s="472"/>
      <c r="AB693" s="468"/>
      <c r="AC693" s="442"/>
      <c r="AD693" s="442"/>
      <c r="AE693" s="433"/>
      <c r="AF693" s="433"/>
      <c r="AH693" s="444"/>
      <c r="AI693" s="464"/>
      <c r="AJ693" s="464"/>
      <c r="AK693" s="444"/>
      <c r="AL693" s="464"/>
      <c r="AM693" s="474"/>
      <c r="AN693" s="474"/>
      <c r="AO693" s="444"/>
      <c r="AP693" s="444"/>
      <c r="AQ693" s="444"/>
      <c r="AR693" s="546"/>
      <c r="AS693" s="547"/>
      <c r="AT693" s="444"/>
      <c r="AU693" s="444"/>
      <c r="AV693" s="444"/>
      <c r="AW693" s="444"/>
      <c r="AX693" s="444"/>
      <c r="AY693" s="444"/>
      <c r="AZ693" s="444"/>
      <c r="BA693" s="444"/>
      <c r="BB693" s="445"/>
      <c r="BC693" s="548"/>
      <c r="BD693" s="445"/>
      <c r="BE693" s="445"/>
      <c r="BF693" s="445"/>
      <c r="BG693" s="445"/>
      <c r="BH693" s="548"/>
      <c r="BI693" s="548"/>
      <c r="BJ693" s="548"/>
      <c r="BK693" s="445"/>
      <c r="BL693" s="445"/>
      <c r="BM693" s="445"/>
      <c r="BN693" s="445"/>
      <c r="BO693" s="445"/>
      <c r="BP693" s="445"/>
      <c r="BQ693" s="445"/>
      <c r="BR693" s="445"/>
      <c r="BS693" s="445"/>
      <c r="BT693" s="445"/>
      <c r="BU693" s="445"/>
      <c r="BV693" s="445"/>
      <c r="BW693" s="445"/>
      <c r="BX693" s="445"/>
      <c r="BY693" s="445"/>
      <c r="BZ693" s="445"/>
      <c r="CA693" s="445"/>
      <c r="CB693" s="445"/>
      <c r="CC693" s="445"/>
      <c r="CD693" s="445"/>
      <c r="CE693" s="445"/>
      <c r="CF693" s="445"/>
      <c r="CG693" s="445"/>
      <c r="CH693" s="445"/>
    </row>
    <row r="694" spans="1:86" s="443" customFormat="1" ht="15.75" customHeight="1">
      <c r="A694" s="442"/>
      <c r="B694" s="442"/>
      <c r="C694" s="442"/>
      <c r="D694" s="528"/>
      <c r="E694" s="442"/>
      <c r="F694" s="442"/>
      <c r="G694" s="472"/>
      <c r="H694" s="467"/>
      <c r="I694" s="468"/>
      <c r="J694" s="468"/>
      <c r="K694" s="442"/>
      <c r="L694" s="442"/>
      <c r="M694" s="442"/>
      <c r="N694" s="442"/>
      <c r="O694" s="442"/>
      <c r="P694" s="470"/>
      <c r="Q694" s="470"/>
      <c r="R694" s="470"/>
      <c r="S694" s="442"/>
      <c r="T694" s="442"/>
      <c r="U694" s="442"/>
      <c r="V694" s="442"/>
      <c r="W694" s="442"/>
      <c r="X694" s="442"/>
      <c r="Y694" s="442"/>
      <c r="Z694" s="472"/>
      <c r="AA694" s="472"/>
      <c r="AB694" s="468"/>
      <c r="AC694" s="442"/>
      <c r="AD694" s="442"/>
      <c r="AE694" s="433"/>
      <c r="AF694" s="433"/>
      <c r="AH694" s="444"/>
      <c r="AI694" s="464"/>
      <c r="AJ694" s="464"/>
      <c r="AK694" s="444"/>
      <c r="AL694" s="464"/>
      <c r="AM694" s="474"/>
      <c r="AN694" s="474"/>
      <c r="AO694" s="444"/>
      <c r="AP694" s="444"/>
      <c r="AQ694" s="444"/>
      <c r="AR694" s="546"/>
      <c r="AS694" s="547"/>
      <c r="AT694" s="444"/>
      <c r="AU694" s="444"/>
      <c r="AV694" s="444"/>
      <c r="AW694" s="444"/>
      <c r="AX694" s="444"/>
      <c r="AY694" s="444"/>
      <c r="AZ694" s="444"/>
      <c r="BA694" s="444"/>
      <c r="BB694" s="445"/>
      <c r="BC694" s="548"/>
      <c r="BD694" s="445"/>
      <c r="BE694" s="445"/>
      <c r="BF694" s="445"/>
      <c r="BG694" s="445"/>
      <c r="BH694" s="548"/>
      <c r="BI694" s="548"/>
      <c r="BJ694" s="548"/>
      <c r="BK694" s="445"/>
      <c r="BL694" s="445"/>
      <c r="BM694" s="445"/>
      <c r="BN694" s="445"/>
      <c r="BO694" s="445"/>
      <c r="BP694" s="445"/>
      <c r="BQ694" s="445"/>
      <c r="BR694" s="445"/>
      <c r="BS694" s="445"/>
      <c r="BT694" s="445"/>
      <c r="BU694" s="445"/>
      <c r="BV694" s="445"/>
      <c r="BW694" s="445"/>
      <c r="BX694" s="445"/>
      <c r="BY694" s="445"/>
      <c r="BZ694" s="445"/>
      <c r="CA694" s="445"/>
      <c r="CB694" s="445"/>
      <c r="CC694" s="445"/>
      <c r="CD694" s="445"/>
      <c r="CE694" s="445"/>
      <c r="CF694" s="445"/>
      <c r="CG694" s="445"/>
      <c r="CH694" s="445"/>
    </row>
    <row r="695" spans="1:86" s="443" customFormat="1" ht="15.75" customHeight="1">
      <c r="A695" s="442"/>
      <c r="B695" s="442"/>
      <c r="C695" s="442"/>
      <c r="D695" s="528"/>
      <c r="E695" s="442"/>
      <c r="F695" s="442"/>
      <c r="G695" s="472"/>
      <c r="H695" s="467"/>
      <c r="I695" s="468"/>
      <c r="J695" s="468"/>
      <c r="K695" s="442"/>
      <c r="L695" s="442"/>
      <c r="M695" s="442"/>
      <c r="N695" s="442"/>
      <c r="O695" s="442"/>
      <c r="P695" s="470"/>
      <c r="Q695" s="470"/>
      <c r="R695" s="470"/>
      <c r="S695" s="442"/>
      <c r="T695" s="442"/>
      <c r="U695" s="442"/>
      <c r="V695" s="442"/>
      <c r="W695" s="442"/>
      <c r="X695" s="442"/>
      <c r="Y695" s="442"/>
      <c r="Z695" s="472"/>
      <c r="AA695" s="472"/>
      <c r="AB695" s="468"/>
      <c r="AC695" s="442"/>
      <c r="AD695" s="442"/>
      <c r="AE695" s="433"/>
      <c r="AF695" s="433"/>
      <c r="AH695" s="444"/>
      <c r="AI695" s="464"/>
      <c r="AJ695" s="464"/>
      <c r="AK695" s="444"/>
      <c r="AL695" s="464"/>
      <c r="AM695" s="474"/>
      <c r="AN695" s="474"/>
      <c r="AO695" s="444"/>
      <c r="AP695" s="444"/>
      <c r="AQ695" s="444"/>
      <c r="AR695" s="546"/>
      <c r="AS695" s="547"/>
      <c r="AT695" s="444"/>
      <c r="AU695" s="444"/>
      <c r="AV695" s="444"/>
      <c r="AW695" s="444"/>
      <c r="AX695" s="444"/>
      <c r="AY695" s="444"/>
      <c r="AZ695" s="444"/>
      <c r="BA695" s="444"/>
      <c r="BB695" s="445"/>
      <c r="BC695" s="548"/>
      <c r="BD695" s="445"/>
      <c r="BE695" s="445"/>
      <c r="BF695" s="445"/>
      <c r="BG695" s="445"/>
      <c r="BH695" s="548"/>
      <c r="BI695" s="548"/>
      <c r="BJ695" s="548"/>
      <c r="BK695" s="445"/>
      <c r="BL695" s="445"/>
      <c r="BM695" s="445"/>
      <c r="BN695" s="445"/>
      <c r="BO695" s="445"/>
      <c r="BP695" s="445"/>
      <c r="BQ695" s="445"/>
      <c r="BR695" s="445"/>
      <c r="BS695" s="445"/>
      <c r="BT695" s="445"/>
      <c r="BU695" s="445"/>
      <c r="BV695" s="445"/>
      <c r="BW695" s="445"/>
      <c r="BX695" s="445"/>
      <c r="BY695" s="445"/>
      <c r="BZ695" s="445"/>
      <c r="CA695" s="445"/>
      <c r="CB695" s="445"/>
      <c r="CC695" s="445"/>
      <c r="CD695" s="445"/>
      <c r="CE695" s="445"/>
      <c r="CF695" s="445"/>
      <c r="CG695" s="445"/>
      <c r="CH695" s="445"/>
    </row>
    <row r="696" spans="1:86" s="443" customFormat="1" ht="15.75" customHeight="1">
      <c r="A696" s="442"/>
      <c r="B696" s="442"/>
      <c r="C696" s="442"/>
      <c r="D696" s="528"/>
      <c r="E696" s="442"/>
      <c r="F696" s="442"/>
      <c r="G696" s="472"/>
      <c r="H696" s="467"/>
      <c r="I696" s="468"/>
      <c r="J696" s="468"/>
      <c r="K696" s="442"/>
      <c r="L696" s="442"/>
      <c r="M696" s="442"/>
      <c r="N696" s="442"/>
      <c r="O696" s="442"/>
      <c r="P696" s="470"/>
      <c r="Q696" s="470"/>
      <c r="R696" s="470"/>
      <c r="S696" s="442"/>
      <c r="T696" s="442"/>
      <c r="U696" s="442"/>
      <c r="V696" s="442"/>
      <c r="W696" s="442"/>
      <c r="X696" s="442"/>
      <c r="Y696" s="442"/>
      <c r="Z696" s="472"/>
      <c r="AA696" s="472"/>
      <c r="AB696" s="468"/>
      <c r="AC696" s="442"/>
      <c r="AD696" s="442"/>
      <c r="AE696" s="433"/>
      <c r="AF696" s="433"/>
      <c r="AH696" s="444"/>
      <c r="AI696" s="464"/>
      <c r="AJ696" s="464"/>
      <c r="AK696" s="444"/>
      <c r="AL696" s="464"/>
      <c r="AM696" s="474"/>
      <c r="AN696" s="474"/>
      <c r="AO696" s="444"/>
      <c r="AP696" s="444"/>
      <c r="AQ696" s="444"/>
      <c r="AR696" s="546"/>
      <c r="AS696" s="547"/>
      <c r="AT696" s="444"/>
      <c r="AU696" s="444"/>
      <c r="AV696" s="444"/>
      <c r="AW696" s="444"/>
      <c r="AX696" s="444"/>
      <c r="AY696" s="444"/>
      <c r="AZ696" s="444"/>
      <c r="BA696" s="444"/>
      <c r="BB696" s="445"/>
      <c r="BC696" s="548"/>
      <c r="BD696" s="445"/>
      <c r="BE696" s="445"/>
      <c r="BF696" s="445"/>
      <c r="BG696" s="445"/>
      <c r="BH696" s="548"/>
      <c r="BI696" s="548"/>
      <c r="BJ696" s="548"/>
      <c r="BK696" s="445"/>
      <c r="BL696" s="445"/>
      <c r="BM696" s="445"/>
      <c r="BN696" s="445"/>
      <c r="BO696" s="445"/>
      <c r="BP696" s="445"/>
      <c r="BQ696" s="445"/>
      <c r="BR696" s="445"/>
      <c r="BS696" s="445"/>
      <c r="BT696" s="445"/>
      <c r="BU696" s="445"/>
      <c r="BV696" s="445"/>
      <c r="BW696" s="445"/>
      <c r="BX696" s="445"/>
      <c r="BY696" s="445"/>
      <c r="BZ696" s="445"/>
      <c r="CA696" s="445"/>
      <c r="CB696" s="445"/>
      <c r="CC696" s="445"/>
      <c r="CD696" s="445"/>
      <c r="CE696" s="445"/>
      <c r="CF696" s="445"/>
      <c r="CG696" s="445"/>
      <c r="CH696" s="445"/>
    </row>
    <row r="697" spans="1:86" s="443" customFormat="1" ht="15.75" customHeight="1">
      <c r="A697" s="442"/>
      <c r="B697" s="442"/>
      <c r="C697" s="442"/>
      <c r="D697" s="528"/>
      <c r="E697" s="442"/>
      <c r="F697" s="442"/>
      <c r="G697" s="472"/>
      <c r="H697" s="467"/>
      <c r="I697" s="468"/>
      <c r="J697" s="468"/>
      <c r="K697" s="442"/>
      <c r="L697" s="442"/>
      <c r="M697" s="442"/>
      <c r="N697" s="442"/>
      <c r="O697" s="442"/>
      <c r="P697" s="470"/>
      <c r="Q697" s="470"/>
      <c r="R697" s="470"/>
      <c r="S697" s="442"/>
      <c r="T697" s="442"/>
      <c r="U697" s="442"/>
      <c r="V697" s="442"/>
      <c r="W697" s="442"/>
      <c r="X697" s="442"/>
      <c r="Y697" s="442"/>
      <c r="Z697" s="472"/>
      <c r="AA697" s="472"/>
      <c r="AB697" s="468"/>
      <c r="AC697" s="442"/>
      <c r="AD697" s="442"/>
      <c r="AE697" s="433"/>
      <c r="AF697" s="433"/>
      <c r="AH697" s="444"/>
      <c r="AI697" s="464"/>
      <c r="AJ697" s="464"/>
      <c r="AK697" s="444"/>
      <c r="AL697" s="464"/>
      <c r="AM697" s="474"/>
      <c r="AN697" s="474"/>
      <c r="AO697" s="444"/>
      <c r="AP697" s="444"/>
      <c r="AQ697" s="444"/>
      <c r="AR697" s="546"/>
      <c r="AS697" s="547"/>
      <c r="AT697" s="444"/>
      <c r="AU697" s="444"/>
      <c r="AV697" s="444"/>
      <c r="AW697" s="444"/>
      <c r="AX697" s="444"/>
      <c r="AY697" s="444"/>
      <c r="AZ697" s="444"/>
      <c r="BA697" s="444"/>
      <c r="BB697" s="445"/>
      <c r="BC697" s="548"/>
      <c r="BD697" s="445"/>
      <c r="BE697" s="445"/>
      <c r="BF697" s="445"/>
      <c r="BG697" s="445"/>
      <c r="BH697" s="548"/>
      <c r="BI697" s="548"/>
      <c r="BJ697" s="548"/>
      <c r="BK697" s="445"/>
      <c r="BL697" s="445"/>
      <c r="BM697" s="445"/>
      <c r="BN697" s="445"/>
      <c r="BO697" s="445"/>
      <c r="BP697" s="445"/>
      <c r="BQ697" s="445"/>
      <c r="BR697" s="445"/>
      <c r="BS697" s="445"/>
      <c r="BT697" s="445"/>
      <c r="BU697" s="445"/>
      <c r="BV697" s="445"/>
      <c r="BW697" s="445"/>
      <c r="BX697" s="445"/>
      <c r="BY697" s="445"/>
      <c r="BZ697" s="445"/>
      <c r="CA697" s="445"/>
      <c r="CB697" s="445"/>
      <c r="CC697" s="445"/>
      <c r="CD697" s="445"/>
      <c r="CE697" s="445"/>
      <c r="CF697" s="445"/>
      <c r="CG697" s="445"/>
      <c r="CH697" s="445"/>
    </row>
    <row r="698" spans="1:86" s="443" customFormat="1" ht="15.75" customHeight="1">
      <c r="A698" s="442"/>
      <c r="B698" s="442"/>
      <c r="C698" s="442"/>
      <c r="D698" s="528"/>
      <c r="E698" s="442"/>
      <c r="F698" s="442"/>
      <c r="G698" s="472"/>
      <c r="H698" s="467"/>
      <c r="I698" s="468"/>
      <c r="J698" s="468"/>
      <c r="K698" s="442"/>
      <c r="L698" s="442"/>
      <c r="M698" s="442"/>
      <c r="N698" s="442"/>
      <c r="O698" s="442"/>
      <c r="P698" s="470"/>
      <c r="Q698" s="470"/>
      <c r="R698" s="470"/>
      <c r="S698" s="442"/>
      <c r="T698" s="442"/>
      <c r="U698" s="442"/>
      <c r="V698" s="442"/>
      <c r="W698" s="442"/>
      <c r="X698" s="442"/>
      <c r="Y698" s="442"/>
      <c r="Z698" s="472"/>
      <c r="AA698" s="472"/>
      <c r="AB698" s="468"/>
      <c r="AC698" s="442"/>
      <c r="AD698" s="442"/>
      <c r="AE698" s="433"/>
      <c r="AF698" s="433"/>
      <c r="AH698" s="444"/>
      <c r="AI698" s="464"/>
      <c r="AJ698" s="464"/>
      <c r="AK698" s="444"/>
      <c r="AL698" s="464"/>
      <c r="AM698" s="474"/>
      <c r="AN698" s="474"/>
      <c r="AO698" s="444"/>
      <c r="AP698" s="444"/>
      <c r="AQ698" s="444"/>
      <c r="AR698" s="546"/>
      <c r="AS698" s="547"/>
      <c r="AT698" s="444"/>
      <c r="AU698" s="444"/>
      <c r="AV698" s="444"/>
      <c r="AW698" s="444"/>
      <c r="AX698" s="444"/>
      <c r="AY698" s="444"/>
      <c r="AZ698" s="444"/>
      <c r="BA698" s="444"/>
      <c r="BB698" s="445"/>
      <c r="BC698" s="548"/>
      <c r="BD698" s="445"/>
      <c r="BE698" s="445"/>
      <c r="BF698" s="445"/>
      <c r="BG698" s="445"/>
      <c r="BH698" s="548"/>
      <c r="BI698" s="548"/>
      <c r="BJ698" s="548"/>
      <c r="BK698" s="445"/>
      <c r="BL698" s="445"/>
      <c r="BM698" s="445"/>
      <c r="BN698" s="445"/>
      <c r="BO698" s="445"/>
      <c r="BP698" s="445"/>
      <c r="BQ698" s="445"/>
      <c r="BR698" s="445"/>
      <c r="BS698" s="445"/>
      <c r="BT698" s="445"/>
      <c r="BU698" s="445"/>
      <c r="BV698" s="445"/>
      <c r="BW698" s="445"/>
      <c r="BX698" s="445"/>
      <c r="BY698" s="445"/>
      <c r="BZ698" s="445"/>
      <c r="CA698" s="445"/>
      <c r="CB698" s="445"/>
      <c r="CC698" s="445"/>
      <c r="CD698" s="445"/>
      <c r="CE698" s="445"/>
      <c r="CF698" s="445"/>
      <c r="CG698" s="445"/>
      <c r="CH698" s="445"/>
    </row>
    <row r="699" spans="1:86" s="443" customFormat="1" ht="15.75" customHeight="1">
      <c r="A699" s="442"/>
      <c r="B699" s="442"/>
      <c r="C699" s="442"/>
      <c r="D699" s="528"/>
      <c r="E699" s="442"/>
      <c r="F699" s="442"/>
      <c r="G699" s="472"/>
      <c r="H699" s="467"/>
      <c r="I699" s="468"/>
      <c r="J699" s="468"/>
      <c r="K699" s="442"/>
      <c r="L699" s="442"/>
      <c r="M699" s="442"/>
      <c r="N699" s="442"/>
      <c r="O699" s="442"/>
      <c r="P699" s="470"/>
      <c r="Q699" s="470"/>
      <c r="R699" s="470"/>
      <c r="S699" s="442"/>
      <c r="T699" s="442"/>
      <c r="U699" s="442"/>
      <c r="V699" s="442"/>
      <c r="W699" s="442"/>
      <c r="X699" s="442"/>
      <c r="Y699" s="442"/>
      <c r="Z699" s="472"/>
      <c r="AA699" s="472"/>
      <c r="AB699" s="468"/>
      <c r="AC699" s="442"/>
      <c r="AD699" s="442"/>
      <c r="AE699" s="433"/>
      <c r="AF699" s="433"/>
      <c r="AH699" s="444"/>
      <c r="AI699" s="464"/>
      <c r="AJ699" s="464"/>
      <c r="AK699" s="444"/>
      <c r="AL699" s="464"/>
      <c r="AM699" s="474"/>
      <c r="AN699" s="474"/>
      <c r="AO699" s="444"/>
      <c r="AP699" s="444"/>
      <c r="AQ699" s="444"/>
      <c r="AR699" s="546"/>
      <c r="AS699" s="547"/>
      <c r="AT699" s="444"/>
      <c r="AU699" s="444"/>
      <c r="AV699" s="444"/>
      <c r="AW699" s="444"/>
      <c r="AX699" s="444"/>
      <c r="AY699" s="444"/>
      <c r="AZ699" s="444"/>
      <c r="BA699" s="444"/>
      <c r="BB699" s="445"/>
      <c r="BC699" s="548"/>
      <c r="BD699" s="445"/>
      <c r="BE699" s="445"/>
      <c r="BF699" s="445"/>
      <c r="BG699" s="445"/>
      <c r="BH699" s="548"/>
      <c r="BI699" s="548"/>
      <c r="BJ699" s="548"/>
      <c r="BK699" s="445"/>
      <c r="BL699" s="445"/>
      <c r="BM699" s="445"/>
      <c r="BN699" s="445"/>
      <c r="BO699" s="445"/>
      <c r="BP699" s="445"/>
      <c r="BQ699" s="445"/>
      <c r="BR699" s="445"/>
      <c r="BS699" s="445"/>
      <c r="BT699" s="445"/>
      <c r="BU699" s="445"/>
      <c r="BV699" s="445"/>
      <c r="BW699" s="445"/>
      <c r="BX699" s="445"/>
      <c r="BY699" s="445"/>
      <c r="BZ699" s="445"/>
      <c r="CA699" s="445"/>
      <c r="CB699" s="445"/>
      <c r="CC699" s="445"/>
      <c r="CD699" s="445"/>
      <c r="CE699" s="445"/>
      <c r="CF699" s="445"/>
      <c r="CG699" s="445"/>
      <c r="CH699" s="445"/>
    </row>
    <row r="700" spans="1:86" s="443" customFormat="1" ht="15.75" customHeight="1">
      <c r="A700" s="442"/>
      <c r="B700" s="442"/>
      <c r="C700" s="442"/>
      <c r="D700" s="528"/>
      <c r="E700" s="442"/>
      <c r="F700" s="442"/>
      <c r="G700" s="472"/>
      <c r="H700" s="467"/>
      <c r="I700" s="468"/>
      <c r="J700" s="468"/>
      <c r="K700" s="442"/>
      <c r="L700" s="442"/>
      <c r="M700" s="442"/>
      <c r="N700" s="442"/>
      <c r="O700" s="442"/>
      <c r="P700" s="470"/>
      <c r="Q700" s="470"/>
      <c r="R700" s="470"/>
      <c r="S700" s="442"/>
      <c r="T700" s="442"/>
      <c r="U700" s="442"/>
      <c r="V700" s="442"/>
      <c r="W700" s="442"/>
      <c r="X700" s="442"/>
      <c r="Y700" s="442"/>
      <c r="Z700" s="472"/>
      <c r="AA700" s="472"/>
      <c r="AB700" s="468"/>
      <c r="AC700" s="442"/>
      <c r="AD700" s="442"/>
      <c r="AE700" s="433"/>
      <c r="AF700" s="433"/>
      <c r="AH700" s="444"/>
      <c r="AI700" s="464"/>
      <c r="AJ700" s="464"/>
      <c r="AK700" s="444"/>
      <c r="AL700" s="464"/>
      <c r="AM700" s="474"/>
      <c r="AN700" s="474"/>
      <c r="AO700" s="444"/>
      <c r="AP700" s="444"/>
      <c r="AQ700" s="444"/>
      <c r="AR700" s="546"/>
      <c r="AS700" s="547"/>
      <c r="AT700" s="444"/>
      <c r="AU700" s="444"/>
      <c r="AV700" s="444"/>
      <c r="AW700" s="444"/>
      <c r="AX700" s="444"/>
      <c r="AY700" s="444"/>
      <c r="AZ700" s="444"/>
      <c r="BA700" s="444"/>
      <c r="BB700" s="445"/>
      <c r="BC700" s="548"/>
      <c r="BD700" s="445"/>
      <c r="BE700" s="445"/>
      <c r="BF700" s="445"/>
      <c r="BG700" s="445"/>
      <c r="BH700" s="548"/>
      <c r="BI700" s="548"/>
      <c r="BJ700" s="548"/>
      <c r="BK700" s="445"/>
      <c r="BL700" s="445"/>
      <c r="BM700" s="445"/>
      <c r="BN700" s="445"/>
      <c r="BO700" s="445"/>
      <c r="BP700" s="445"/>
      <c r="BQ700" s="445"/>
      <c r="BR700" s="445"/>
      <c r="BS700" s="445"/>
      <c r="BT700" s="445"/>
      <c r="BU700" s="445"/>
      <c r="BV700" s="445"/>
      <c r="BW700" s="445"/>
      <c r="BX700" s="445"/>
      <c r="BY700" s="445"/>
      <c r="BZ700" s="445"/>
      <c r="CA700" s="445"/>
      <c r="CB700" s="445"/>
      <c r="CC700" s="445"/>
      <c r="CD700" s="445"/>
      <c r="CE700" s="445"/>
      <c r="CF700" s="445"/>
      <c r="CG700" s="445"/>
      <c r="CH700" s="445"/>
    </row>
    <row r="701" spans="1:86" s="443" customFormat="1" ht="15.75" customHeight="1">
      <c r="A701" s="442"/>
      <c r="B701" s="442"/>
      <c r="C701" s="442"/>
      <c r="D701" s="528"/>
      <c r="E701" s="442"/>
      <c r="F701" s="442"/>
      <c r="G701" s="472"/>
      <c r="H701" s="467"/>
      <c r="I701" s="468"/>
      <c r="J701" s="468"/>
      <c r="K701" s="442"/>
      <c r="L701" s="442"/>
      <c r="M701" s="442"/>
      <c r="N701" s="442"/>
      <c r="O701" s="442"/>
      <c r="P701" s="470"/>
      <c r="Q701" s="470"/>
      <c r="R701" s="470"/>
      <c r="S701" s="442"/>
      <c r="T701" s="442"/>
      <c r="U701" s="442"/>
      <c r="V701" s="442"/>
      <c r="W701" s="442"/>
      <c r="X701" s="442"/>
      <c r="Y701" s="442"/>
      <c r="Z701" s="472"/>
      <c r="AA701" s="472"/>
      <c r="AB701" s="468"/>
      <c r="AC701" s="442"/>
      <c r="AD701" s="442"/>
      <c r="AE701" s="433"/>
      <c r="AF701" s="433"/>
      <c r="AH701" s="444"/>
      <c r="AI701" s="464"/>
      <c r="AJ701" s="464"/>
      <c r="AK701" s="444"/>
      <c r="AL701" s="464"/>
      <c r="AM701" s="474"/>
      <c r="AN701" s="474"/>
      <c r="AO701" s="444"/>
      <c r="AP701" s="444"/>
      <c r="AQ701" s="444"/>
      <c r="AR701" s="546"/>
      <c r="AS701" s="547"/>
      <c r="AT701" s="444"/>
      <c r="AU701" s="444"/>
      <c r="AV701" s="444"/>
      <c r="AW701" s="444"/>
      <c r="AX701" s="444"/>
      <c r="AY701" s="444"/>
      <c r="AZ701" s="444"/>
      <c r="BA701" s="444"/>
      <c r="BB701" s="445"/>
      <c r="BC701" s="548"/>
      <c r="BD701" s="445"/>
      <c r="BE701" s="445"/>
      <c r="BF701" s="445"/>
      <c r="BG701" s="445"/>
      <c r="BH701" s="548"/>
      <c r="BI701" s="548"/>
      <c r="BJ701" s="548"/>
      <c r="BK701" s="445"/>
      <c r="BL701" s="445"/>
      <c r="BM701" s="445"/>
      <c r="BN701" s="445"/>
      <c r="BO701" s="445"/>
      <c r="BP701" s="445"/>
      <c r="BQ701" s="445"/>
      <c r="BR701" s="445"/>
      <c r="BS701" s="445"/>
      <c r="BT701" s="445"/>
      <c r="BU701" s="445"/>
      <c r="BV701" s="445"/>
      <c r="BW701" s="445"/>
      <c r="BX701" s="445"/>
      <c r="BY701" s="445"/>
      <c r="BZ701" s="445"/>
      <c r="CA701" s="445"/>
      <c r="CB701" s="445"/>
      <c r="CC701" s="445"/>
      <c r="CD701" s="445"/>
      <c r="CE701" s="445"/>
      <c r="CF701" s="445"/>
      <c r="CG701" s="445"/>
      <c r="CH701" s="445"/>
    </row>
    <row r="702" spans="1:86" s="443" customFormat="1" ht="15.75" customHeight="1">
      <c r="A702" s="442"/>
      <c r="B702" s="442"/>
      <c r="C702" s="442"/>
      <c r="D702" s="528"/>
      <c r="E702" s="442"/>
      <c r="F702" s="442"/>
      <c r="G702" s="472"/>
      <c r="H702" s="467"/>
      <c r="I702" s="468"/>
      <c r="J702" s="468"/>
      <c r="K702" s="442"/>
      <c r="L702" s="442"/>
      <c r="M702" s="442"/>
      <c r="N702" s="442"/>
      <c r="O702" s="442"/>
      <c r="P702" s="470"/>
      <c r="Q702" s="470"/>
      <c r="R702" s="470"/>
      <c r="S702" s="442"/>
      <c r="T702" s="442"/>
      <c r="U702" s="442"/>
      <c r="V702" s="442"/>
      <c r="W702" s="442"/>
      <c r="X702" s="442"/>
      <c r="Y702" s="442"/>
      <c r="Z702" s="472"/>
      <c r="AA702" s="472"/>
      <c r="AB702" s="468"/>
      <c r="AC702" s="442"/>
      <c r="AD702" s="442"/>
      <c r="AE702" s="433"/>
      <c r="AF702" s="433"/>
      <c r="AH702" s="444"/>
      <c r="AI702" s="464"/>
      <c r="AJ702" s="464"/>
      <c r="AK702" s="444"/>
      <c r="AL702" s="464"/>
      <c r="AM702" s="474"/>
      <c r="AN702" s="474"/>
      <c r="AO702" s="444"/>
      <c r="AP702" s="444"/>
      <c r="AQ702" s="444"/>
      <c r="AR702" s="546"/>
      <c r="AS702" s="547"/>
      <c r="AT702" s="444"/>
      <c r="AU702" s="444"/>
      <c r="AV702" s="444"/>
      <c r="AW702" s="444"/>
      <c r="AX702" s="444"/>
      <c r="AY702" s="444"/>
      <c r="AZ702" s="444"/>
      <c r="BA702" s="444"/>
      <c r="BB702" s="445"/>
      <c r="BC702" s="548"/>
      <c r="BD702" s="445"/>
      <c r="BE702" s="445"/>
      <c r="BF702" s="445"/>
      <c r="BG702" s="445"/>
      <c r="BH702" s="548"/>
      <c r="BI702" s="548"/>
      <c r="BJ702" s="548"/>
      <c r="BK702" s="445"/>
      <c r="BL702" s="445"/>
      <c r="BM702" s="445"/>
      <c r="BN702" s="445"/>
      <c r="BO702" s="445"/>
      <c r="BP702" s="445"/>
      <c r="BQ702" s="445"/>
      <c r="BR702" s="445"/>
      <c r="BS702" s="445"/>
      <c r="BT702" s="445"/>
      <c r="BU702" s="445"/>
      <c r="BV702" s="445"/>
      <c r="BW702" s="445"/>
      <c r="BX702" s="445"/>
      <c r="BY702" s="445"/>
      <c r="BZ702" s="445"/>
      <c r="CA702" s="445"/>
      <c r="CB702" s="445"/>
      <c r="CC702" s="445"/>
      <c r="CD702" s="445"/>
      <c r="CE702" s="445"/>
      <c r="CF702" s="445"/>
      <c r="CG702" s="445"/>
      <c r="CH702" s="445"/>
    </row>
    <row r="703" spans="1:86" s="443" customFormat="1" ht="15.75" customHeight="1">
      <c r="A703" s="442"/>
      <c r="B703" s="442"/>
      <c r="C703" s="442"/>
      <c r="D703" s="528"/>
      <c r="E703" s="442"/>
      <c r="F703" s="442"/>
      <c r="G703" s="472"/>
      <c r="H703" s="467"/>
      <c r="I703" s="468"/>
      <c r="J703" s="468"/>
      <c r="K703" s="442"/>
      <c r="L703" s="442"/>
      <c r="M703" s="442"/>
      <c r="N703" s="442"/>
      <c r="O703" s="442"/>
      <c r="P703" s="470"/>
      <c r="Q703" s="470"/>
      <c r="R703" s="470"/>
      <c r="S703" s="442"/>
      <c r="T703" s="442"/>
      <c r="U703" s="442"/>
      <c r="V703" s="442"/>
      <c r="W703" s="442"/>
      <c r="X703" s="442"/>
      <c r="Y703" s="442"/>
      <c r="Z703" s="472"/>
      <c r="AA703" s="472"/>
      <c r="AB703" s="468"/>
      <c r="AC703" s="442"/>
      <c r="AD703" s="442"/>
      <c r="AE703" s="433"/>
      <c r="AF703" s="433"/>
      <c r="AH703" s="444"/>
      <c r="AI703" s="464"/>
      <c r="AJ703" s="464"/>
      <c r="AK703" s="444"/>
      <c r="AL703" s="464"/>
      <c r="AM703" s="474"/>
      <c r="AN703" s="474"/>
      <c r="AO703" s="444"/>
      <c r="AP703" s="444"/>
      <c r="AQ703" s="444"/>
      <c r="AR703" s="546"/>
      <c r="AS703" s="547"/>
      <c r="AT703" s="444"/>
      <c r="AU703" s="444"/>
      <c r="AV703" s="444"/>
      <c r="AW703" s="444"/>
      <c r="AX703" s="444"/>
      <c r="AY703" s="444"/>
      <c r="AZ703" s="444"/>
      <c r="BA703" s="444"/>
      <c r="BB703" s="445"/>
      <c r="BC703" s="548"/>
      <c r="BD703" s="445"/>
      <c r="BE703" s="445"/>
      <c r="BF703" s="445"/>
      <c r="BG703" s="445"/>
      <c r="BH703" s="548"/>
      <c r="BI703" s="548"/>
      <c r="BJ703" s="548"/>
      <c r="BK703" s="445"/>
      <c r="BL703" s="445"/>
      <c r="BM703" s="445"/>
      <c r="BN703" s="445"/>
      <c r="BO703" s="445"/>
      <c r="BP703" s="445"/>
      <c r="BQ703" s="445"/>
      <c r="BR703" s="445"/>
      <c r="BS703" s="445"/>
      <c r="BT703" s="445"/>
      <c r="BU703" s="445"/>
      <c r="BV703" s="445"/>
      <c r="BW703" s="445"/>
      <c r="BX703" s="445"/>
      <c r="BY703" s="445"/>
      <c r="BZ703" s="445"/>
      <c r="CA703" s="445"/>
      <c r="CB703" s="445"/>
      <c r="CC703" s="445"/>
      <c r="CD703" s="445"/>
      <c r="CE703" s="445"/>
      <c r="CF703" s="445"/>
      <c r="CG703" s="445"/>
      <c r="CH703" s="445"/>
    </row>
    <row r="704" spans="1:86" s="443" customFormat="1" ht="15.75" customHeight="1">
      <c r="A704" s="442"/>
      <c r="B704" s="442"/>
      <c r="C704" s="442"/>
      <c r="D704" s="528"/>
      <c r="E704" s="442"/>
      <c r="F704" s="442"/>
      <c r="G704" s="472"/>
      <c r="H704" s="467"/>
      <c r="I704" s="468"/>
      <c r="J704" s="468"/>
      <c r="K704" s="442"/>
      <c r="L704" s="442"/>
      <c r="M704" s="442"/>
      <c r="N704" s="442"/>
      <c r="O704" s="442"/>
      <c r="P704" s="470"/>
      <c r="Q704" s="470"/>
      <c r="R704" s="470"/>
      <c r="S704" s="442"/>
      <c r="T704" s="442"/>
      <c r="U704" s="442"/>
      <c r="V704" s="442"/>
      <c r="W704" s="442"/>
      <c r="X704" s="442"/>
      <c r="Y704" s="442"/>
      <c r="Z704" s="472"/>
      <c r="AA704" s="472"/>
      <c r="AB704" s="468"/>
      <c r="AC704" s="442"/>
      <c r="AD704" s="442"/>
      <c r="AE704" s="433"/>
      <c r="AF704" s="433"/>
      <c r="AH704" s="444"/>
      <c r="AI704" s="464"/>
      <c r="AJ704" s="464"/>
      <c r="AK704" s="444"/>
      <c r="AL704" s="464"/>
      <c r="AM704" s="474"/>
      <c r="AN704" s="474"/>
      <c r="AO704" s="444"/>
      <c r="AP704" s="444"/>
      <c r="AQ704" s="444"/>
      <c r="AR704" s="546"/>
      <c r="AS704" s="547"/>
      <c r="AT704" s="444"/>
      <c r="AU704" s="444"/>
      <c r="AV704" s="444"/>
      <c r="AW704" s="444"/>
      <c r="AX704" s="444"/>
      <c r="AY704" s="444"/>
      <c r="AZ704" s="444"/>
      <c r="BA704" s="444"/>
      <c r="BB704" s="445"/>
      <c r="BC704" s="548"/>
      <c r="BD704" s="445"/>
      <c r="BE704" s="445"/>
      <c r="BF704" s="445"/>
      <c r="BG704" s="445"/>
      <c r="BH704" s="548"/>
      <c r="BI704" s="548"/>
      <c r="BJ704" s="548"/>
      <c r="BK704" s="445"/>
      <c r="BL704" s="445"/>
      <c r="BM704" s="445"/>
      <c r="BN704" s="445"/>
      <c r="BO704" s="445"/>
      <c r="BP704" s="445"/>
      <c r="BQ704" s="445"/>
      <c r="BR704" s="445"/>
      <c r="BS704" s="445"/>
      <c r="BT704" s="445"/>
      <c r="BU704" s="445"/>
      <c r="BV704" s="445"/>
      <c r="BW704" s="445"/>
      <c r="BX704" s="445"/>
      <c r="BY704" s="445"/>
      <c r="BZ704" s="445"/>
      <c r="CA704" s="445"/>
      <c r="CB704" s="445"/>
      <c r="CC704" s="445"/>
      <c r="CD704" s="445"/>
      <c r="CE704" s="445"/>
      <c r="CF704" s="445"/>
      <c r="CG704" s="445"/>
      <c r="CH704" s="445"/>
    </row>
    <row r="705" spans="1:86" s="443" customFormat="1" ht="15.75" customHeight="1">
      <c r="A705" s="442"/>
      <c r="B705" s="442"/>
      <c r="C705" s="442"/>
      <c r="D705" s="528"/>
      <c r="E705" s="442"/>
      <c r="F705" s="442"/>
      <c r="G705" s="472"/>
      <c r="H705" s="467"/>
      <c r="I705" s="468"/>
      <c r="J705" s="468"/>
      <c r="K705" s="442"/>
      <c r="L705" s="442"/>
      <c r="M705" s="442"/>
      <c r="N705" s="442"/>
      <c r="O705" s="442"/>
      <c r="P705" s="470"/>
      <c r="Q705" s="470"/>
      <c r="R705" s="470"/>
      <c r="S705" s="442"/>
      <c r="T705" s="442"/>
      <c r="U705" s="442"/>
      <c r="V705" s="442"/>
      <c r="W705" s="442"/>
      <c r="X705" s="442"/>
      <c r="Y705" s="442"/>
      <c r="Z705" s="472"/>
      <c r="AA705" s="472"/>
      <c r="AB705" s="468"/>
      <c r="AC705" s="442"/>
      <c r="AD705" s="442"/>
      <c r="AE705" s="433"/>
      <c r="AF705" s="433"/>
      <c r="AH705" s="444"/>
      <c r="AI705" s="464"/>
      <c r="AJ705" s="464"/>
      <c r="AK705" s="444"/>
      <c r="AL705" s="464"/>
      <c r="AM705" s="474"/>
      <c r="AN705" s="474"/>
      <c r="AO705" s="444"/>
      <c r="AP705" s="444"/>
      <c r="AQ705" s="444"/>
      <c r="AR705" s="546"/>
      <c r="AS705" s="547"/>
      <c r="AT705" s="444"/>
      <c r="AU705" s="444"/>
      <c r="AV705" s="444"/>
      <c r="AW705" s="444"/>
      <c r="AX705" s="444"/>
      <c r="AY705" s="444"/>
      <c r="AZ705" s="444"/>
      <c r="BA705" s="444"/>
      <c r="BB705" s="445"/>
      <c r="BC705" s="548"/>
      <c r="BD705" s="445"/>
      <c r="BE705" s="445"/>
      <c r="BF705" s="445"/>
      <c r="BG705" s="445"/>
      <c r="BH705" s="548"/>
      <c r="BI705" s="548"/>
      <c r="BJ705" s="548"/>
      <c r="BK705" s="445"/>
      <c r="BL705" s="445"/>
      <c r="BM705" s="445"/>
      <c r="BN705" s="445"/>
      <c r="BO705" s="445"/>
      <c r="BP705" s="445"/>
      <c r="BQ705" s="445"/>
      <c r="BR705" s="445"/>
      <c r="BS705" s="445"/>
      <c r="BT705" s="445"/>
      <c r="BU705" s="445"/>
      <c r="BV705" s="445"/>
      <c r="BW705" s="445"/>
      <c r="BX705" s="445"/>
      <c r="BY705" s="445"/>
      <c r="BZ705" s="445"/>
      <c r="CA705" s="445"/>
      <c r="CB705" s="445"/>
      <c r="CC705" s="445"/>
      <c r="CD705" s="445"/>
      <c r="CE705" s="445"/>
      <c r="CF705" s="445"/>
      <c r="CG705" s="445"/>
      <c r="CH705" s="445"/>
    </row>
    <row r="706" spans="1:86" s="443" customFormat="1" ht="15.75" customHeight="1">
      <c r="A706" s="442"/>
      <c r="B706" s="442"/>
      <c r="C706" s="442"/>
      <c r="D706" s="528"/>
      <c r="E706" s="442"/>
      <c r="F706" s="442"/>
      <c r="G706" s="472"/>
      <c r="H706" s="467"/>
      <c r="I706" s="468"/>
      <c r="J706" s="468"/>
      <c r="K706" s="442"/>
      <c r="L706" s="442"/>
      <c r="M706" s="442"/>
      <c r="N706" s="442"/>
      <c r="O706" s="442"/>
      <c r="P706" s="470"/>
      <c r="Q706" s="470"/>
      <c r="R706" s="470"/>
      <c r="S706" s="442"/>
      <c r="T706" s="442"/>
      <c r="U706" s="442"/>
      <c r="V706" s="442"/>
      <c r="W706" s="442"/>
      <c r="X706" s="442"/>
      <c r="Y706" s="442"/>
      <c r="Z706" s="472"/>
      <c r="AA706" s="472"/>
      <c r="AB706" s="468"/>
      <c r="AC706" s="442"/>
      <c r="AD706" s="442"/>
      <c r="AE706" s="433"/>
      <c r="AF706" s="433"/>
      <c r="AH706" s="444"/>
      <c r="AI706" s="464"/>
      <c r="AJ706" s="464"/>
      <c r="AK706" s="444"/>
      <c r="AL706" s="464"/>
      <c r="AM706" s="474"/>
      <c r="AN706" s="474"/>
      <c r="AO706" s="444"/>
      <c r="AP706" s="444"/>
      <c r="AQ706" s="444"/>
      <c r="AR706" s="546"/>
      <c r="AS706" s="547"/>
      <c r="AT706" s="444"/>
      <c r="AU706" s="444"/>
      <c r="AV706" s="444"/>
      <c r="AW706" s="444"/>
      <c r="AX706" s="444"/>
      <c r="AY706" s="444"/>
      <c r="AZ706" s="444"/>
      <c r="BA706" s="444"/>
      <c r="BB706" s="445"/>
      <c r="BC706" s="548"/>
      <c r="BD706" s="445"/>
      <c r="BE706" s="445"/>
      <c r="BF706" s="445"/>
      <c r="BG706" s="445"/>
      <c r="BH706" s="548"/>
      <c r="BI706" s="548"/>
      <c r="BJ706" s="548"/>
      <c r="BK706" s="445"/>
      <c r="BL706" s="445"/>
      <c r="BM706" s="445"/>
      <c r="BN706" s="445"/>
      <c r="BO706" s="445"/>
      <c r="BP706" s="445"/>
      <c r="BQ706" s="445"/>
      <c r="BR706" s="445"/>
      <c r="BS706" s="445"/>
      <c r="BT706" s="445"/>
      <c r="BU706" s="445"/>
      <c r="BV706" s="445"/>
      <c r="BW706" s="445"/>
      <c r="BX706" s="445"/>
      <c r="BY706" s="445"/>
      <c r="BZ706" s="445"/>
      <c r="CA706" s="445"/>
      <c r="CB706" s="445"/>
      <c r="CC706" s="445"/>
      <c r="CD706" s="445"/>
      <c r="CE706" s="445"/>
      <c r="CF706" s="445"/>
      <c r="CG706" s="445"/>
      <c r="CH706" s="445"/>
    </row>
    <row r="707" spans="1:86" s="443" customFormat="1" ht="15.75" customHeight="1">
      <c r="A707" s="442"/>
      <c r="B707" s="442"/>
      <c r="C707" s="442"/>
      <c r="D707" s="528"/>
      <c r="E707" s="442"/>
      <c r="F707" s="442"/>
      <c r="G707" s="472"/>
      <c r="H707" s="467"/>
      <c r="I707" s="468"/>
      <c r="J707" s="468"/>
      <c r="K707" s="442"/>
      <c r="L707" s="442"/>
      <c r="M707" s="442"/>
      <c r="N707" s="442"/>
      <c r="O707" s="442"/>
      <c r="P707" s="470"/>
      <c r="Q707" s="470"/>
      <c r="R707" s="470"/>
      <c r="S707" s="442"/>
      <c r="T707" s="442"/>
      <c r="U707" s="442"/>
      <c r="V707" s="442"/>
      <c r="W707" s="442"/>
      <c r="X707" s="442"/>
      <c r="Y707" s="442"/>
      <c r="Z707" s="472"/>
      <c r="AA707" s="472"/>
      <c r="AB707" s="468"/>
      <c r="AC707" s="442"/>
      <c r="AD707" s="442"/>
      <c r="AE707" s="433"/>
      <c r="AF707" s="433"/>
      <c r="AH707" s="444"/>
      <c r="AI707" s="464"/>
      <c r="AJ707" s="464"/>
      <c r="AK707" s="444"/>
      <c r="AL707" s="464"/>
      <c r="AM707" s="474"/>
      <c r="AN707" s="474"/>
      <c r="AO707" s="444"/>
      <c r="AP707" s="444"/>
      <c r="AQ707" s="444"/>
      <c r="AR707" s="546"/>
      <c r="AS707" s="547"/>
      <c r="AT707" s="444"/>
      <c r="AU707" s="444"/>
      <c r="AV707" s="444"/>
      <c r="AW707" s="444"/>
      <c r="AX707" s="444"/>
      <c r="AY707" s="444"/>
      <c r="AZ707" s="444"/>
      <c r="BA707" s="444"/>
      <c r="BB707" s="445"/>
      <c r="BC707" s="548"/>
      <c r="BD707" s="445"/>
      <c r="BE707" s="445"/>
      <c r="BF707" s="445"/>
      <c r="BG707" s="445"/>
      <c r="BH707" s="548"/>
      <c r="BI707" s="548"/>
      <c r="BJ707" s="548"/>
      <c r="BK707" s="445"/>
      <c r="BL707" s="445"/>
      <c r="BM707" s="445"/>
      <c r="BN707" s="445"/>
      <c r="BO707" s="445"/>
      <c r="BP707" s="445"/>
      <c r="BQ707" s="445"/>
      <c r="BR707" s="445"/>
      <c r="BS707" s="445"/>
      <c r="BT707" s="445"/>
      <c r="BU707" s="445"/>
      <c r="BV707" s="445"/>
      <c r="BW707" s="445"/>
      <c r="BX707" s="445"/>
      <c r="BY707" s="445"/>
      <c r="BZ707" s="445"/>
      <c r="CA707" s="445"/>
      <c r="CB707" s="445"/>
      <c r="CC707" s="445"/>
      <c r="CD707" s="445"/>
      <c r="CE707" s="445"/>
      <c r="CF707" s="445"/>
      <c r="CG707" s="445"/>
      <c r="CH707" s="445"/>
    </row>
    <row r="708" spans="1:86" s="443" customFormat="1" ht="15.75" customHeight="1">
      <c r="A708" s="442"/>
      <c r="B708" s="442"/>
      <c r="C708" s="442"/>
      <c r="D708" s="528"/>
      <c r="E708" s="442"/>
      <c r="F708" s="442"/>
      <c r="G708" s="472"/>
      <c r="H708" s="467"/>
      <c r="I708" s="468"/>
      <c r="J708" s="468"/>
      <c r="K708" s="442"/>
      <c r="L708" s="442"/>
      <c r="M708" s="442"/>
      <c r="N708" s="442"/>
      <c r="O708" s="442"/>
      <c r="P708" s="470"/>
      <c r="Q708" s="470"/>
      <c r="R708" s="470"/>
      <c r="S708" s="442"/>
      <c r="T708" s="442"/>
      <c r="U708" s="442"/>
      <c r="V708" s="442"/>
      <c r="W708" s="442"/>
      <c r="X708" s="442"/>
      <c r="Y708" s="442"/>
      <c r="Z708" s="472"/>
      <c r="AA708" s="472"/>
      <c r="AB708" s="468"/>
      <c r="AC708" s="442"/>
      <c r="AD708" s="442"/>
      <c r="AE708" s="433"/>
      <c r="AF708" s="433"/>
      <c r="AH708" s="444"/>
      <c r="AI708" s="464"/>
      <c r="AJ708" s="464"/>
      <c r="AK708" s="444"/>
      <c r="AL708" s="464"/>
      <c r="AM708" s="474"/>
      <c r="AN708" s="474"/>
      <c r="AO708" s="444"/>
      <c r="AP708" s="444"/>
      <c r="AQ708" s="444"/>
      <c r="AR708" s="546"/>
      <c r="AS708" s="547"/>
      <c r="AT708" s="444"/>
      <c r="AU708" s="444"/>
      <c r="AV708" s="444"/>
      <c r="AW708" s="444"/>
      <c r="AX708" s="444"/>
      <c r="AY708" s="444"/>
      <c r="AZ708" s="444"/>
      <c r="BA708" s="444"/>
      <c r="BB708" s="445"/>
      <c r="BC708" s="548"/>
      <c r="BD708" s="445"/>
      <c r="BE708" s="445"/>
      <c r="BF708" s="445"/>
      <c r="BG708" s="445"/>
      <c r="BH708" s="548"/>
      <c r="BI708" s="548"/>
      <c r="BJ708" s="548"/>
      <c r="BK708" s="445"/>
      <c r="BL708" s="445"/>
      <c r="BM708" s="445"/>
      <c r="BN708" s="445"/>
      <c r="BO708" s="445"/>
      <c r="BP708" s="445"/>
      <c r="BQ708" s="445"/>
      <c r="BR708" s="445"/>
      <c r="BS708" s="445"/>
      <c r="BT708" s="445"/>
      <c r="BU708" s="445"/>
      <c r="BV708" s="445"/>
      <c r="BW708" s="445"/>
      <c r="BX708" s="445"/>
      <c r="BY708" s="445"/>
      <c r="BZ708" s="445"/>
      <c r="CA708" s="445"/>
      <c r="CB708" s="445"/>
      <c r="CC708" s="445"/>
      <c r="CD708" s="445"/>
      <c r="CE708" s="445"/>
      <c r="CF708" s="445"/>
      <c r="CG708" s="445"/>
      <c r="CH708" s="445"/>
    </row>
    <row r="709" spans="1:86" s="443" customFormat="1" ht="15.75" customHeight="1">
      <c r="A709" s="442"/>
      <c r="B709" s="442"/>
      <c r="C709" s="442"/>
      <c r="D709" s="528"/>
      <c r="E709" s="442"/>
      <c r="F709" s="442"/>
      <c r="G709" s="472"/>
      <c r="H709" s="467"/>
      <c r="I709" s="468"/>
      <c r="J709" s="468"/>
      <c r="K709" s="442"/>
      <c r="L709" s="442"/>
      <c r="M709" s="442"/>
      <c r="N709" s="442"/>
      <c r="O709" s="442"/>
      <c r="P709" s="470"/>
      <c r="Q709" s="470"/>
      <c r="R709" s="470"/>
      <c r="S709" s="442"/>
      <c r="T709" s="442"/>
      <c r="U709" s="442"/>
      <c r="V709" s="442"/>
      <c r="W709" s="442"/>
      <c r="X709" s="442"/>
      <c r="Y709" s="442"/>
      <c r="Z709" s="472"/>
      <c r="AA709" s="472"/>
      <c r="AB709" s="468"/>
      <c r="AC709" s="442"/>
      <c r="AD709" s="442"/>
      <c r="AE709" s="433"/>
      <c r="AF709" s="433"/>
      <c r="AH709" s="444"/>
      <c r="AI709" s="464"/>
      <c r="AJ709" s="464"/>
      <c r="AK709" s="444"/>
      <c r="AL709" s="464"/>
      <c r="AM709" s="474"/>
      <c r="AN709" s="474"/>
      <c r="AO709" s="444"/>
      <c r="AP709" s="444"/>
      <c r="AQ709" s="444"/>
      <c r="AR709" s="546"/>
      <c r="AS709" s="547"/>
      <c r="AT709" s="444"/>
      <c r="AU709" s="444"/>
      <c r="AV709" s="444"/>
      <c r="AW709" s="444"/>
      <c r="AX709" s="444"/>
      <c r="AY709" s="444"/>
      <c r="AZ709" s="444"/>
      <c r="BA709" s="444"/>
      <c r="BB709" s="445"/>
      <c r="BC709" s="548"/>
      <c r="BD709" s="445"/>
      <c r="BE709" s="445"/>
      <c r="BF709" s="445"/>
      <c r="BG709" s="445"/>
      <c r="BH709" s="548"/>
      <c r="BI709" s="548"/>
      <c r="BJ709" s="548"/>
      <c r="BK709" s="445"/>
      <c r="BL709" s="445"/>
      <c r="BM709" s="445"/>
      <c r="BN709" s="445"/>
      <c r="BO709" s="445"/>
      <c r="BP709" s="445"/>
      <c r="BQ709" s="445"/>
      <c r="BR709" s="445"/>
      <c r="BS709" s="445"/>
      <c r="BT709" s="445"/>
      <c r="BU709" s="445"/>
      <c r="BV709" s="445"/>
      <c r="BW709" s="445"/>
      <c r="BX709" s="445"/>
      <c r="BY709" s="445"/>
      <c r="BZ709" s="445"/>
      <c r="CA709" s="445"/>
      <c r="CB709" s="445"/>
      <c r="CC709" s="445"/>
      <c r="CD709" s="445"/>
      <c r="CE709" s="445"/>
      <c r="CF709" s="445"/>
      <c r="CG709" s="445"/>
      <c r="CH709" s="445"/>
    </row>
    <row r="710" spans="1:86" s="443" customFormat="1" ht="15.75" customHeight="1">
      <c r="A710" s="442"/>
      <c r="B710" s="442"/>
      <c r="C710" s="442"/>
      <c r="D710" s="528"/>
      <c r="E710" s="442"/>
      <c r="F710" s="442"/>
      <c r="G710" s="472"/>
      <c r="H710" s="467"/>
      <c r="I710" s="468"/>
      <c r="J710" s="468"/>
      <c r="K710" s="442"/>
      <c r="L710" s="442"/>
      <c r="M710" s="442"/>
      <c r="N710" s="442"/>
      <c r="O710" s="442"/>
      <c r="P710" s="470"/>
      <c r="Q710" s="470"/>
      <c r="R710" s="470"/>
      <c r="S710" s="442"/>
      <c r="T710" s="442"/>
      <c r="U710" s="442"/>
      <c r="V710" s="442"/>
      <c r="W710" s="442"/>
      <c r="X710" s="442"/>
      <c r="Y710" s="442"/>
      <c r="Z710" s="472"/>
      <c r="AA710" s="472"/>
      <c r="AB710" s="468"/>
      <c r="AC710" s="442"/>
      <c r="AD710" s="442"/>
      <c r="AE710" s="433"/>
      <c r="AF710" s="433"/>
      <c r="AH710" s="444"/>
      <c r="AI710" s="464"/>
      <c r="AJ710" s="464"/>
      <c r="AK710" s="444"/>
      <c r="AL710" s="464"/>
      <c r="AM710" s="474"/>
      <c r="AN710" s="474"/>
      <c r="AO710" s="444"/>
      <c r="AP710" s="444"/>
      <c r="AQ710" s="444"/>
      <c r="AR710" s="546"/>
      <c r="AS710" s="547"/>
      <c r="AT710" s="444"/>
      <c r="AU710" s="444"/>
      <c r="AV710" s="444"/>
      <c r="AW710" s="444"/>
      <c r="AX710" s="444"/>
      <c r="AY710" s="444"/>
      <c r="AZ710" s="444"/>
      <c r="BA710" s="444"/>
      <c r="BB710" s="445"/>
      <c r="BC710" s="548"/>
      <c r="BD710" s="445"/>
      <c r="BE710" s="445"/>
      <c r="BF710" s="445"/>
      <c r="BG710" s="445"/>
      <c r="BH710" s="548"/>
      <c r="BI710" s="548"/>
      <c r="BJ710" s="548"/>
      <c r="BK710" s="445"/>
      <c r="BL710" s="445"/>
      <c r="BM710" s="445"/>
      <c r="BN710" s="445"/>
      <c r="BO710" s="445"/>
      <c r="BP710" s="445"/>
      <c r="BQ710" s="445"/>
      <c r="BR710" s="445"/>
      <c r="BS710" s="445"/>
      <c r="BT710" s="445"/>
      <c r="BU710" s="445"/>
      <c r="BV710" s="445"/>
      <c r="BW710" s="445"/>
      <c r="BX710" s="445"/>
      <c r="BY710" s="445"/>
      <c r="BZ710" s="445"/>
      <c r="CA710" s="445"/>
      <c r="CB710" s="445"/>
      <c r="CC710" s="445"/>
      <c r="CD710" s="445"/>
      <c r="CE710" s="445"/>
      <c r="CF710" s="445"/>
      <c r="CG710" s="445"/>
      <c r="CH710" s="445"/>
    </row>
    <row r="711" spans="1:86" s="443" customFormat="1" ht="15.75" customHeight="1">
      <c r="A711" s="442"/>
      <c r="B711" s="442"/>
      <c r="C711" s="442"/>
      <c r="D711" s="528"/>
      <c r="E711" s="442"/>
      <c r="F711" s="442"/>
      <c r="G711" s="472"/>
      <c r="H711" s="467"/>
      <c r="I711" s="468"/>
      <c r="J711" s="468"/>
      <c r="K711" s="442"/>
      <c r="L711" s="442"/>
      <c r="M711" s="442"/>
      <c r="N711" s="442"/>
      <c r="O711" s="442"/>
      <c r="P711" s="470"/>
      <c r="Q711" s="470"/>
      <c r="R711" s="470"/>
      <c r="S711" s="442"/>
      <c r="T711" s="442"/>
      <c r="U711" s="442"/>
      <c r="V711" s="442"/>
      <c r="W711" s="442"/>
      <c r="X711" s="442"/>
      <c r="Y711" s="442"/>
      <c r="Z711" s="472"/>
      <c r="AA711" s="472"/>
      <c r="AB711" s="468"/>
      <c r="AC711" s="442"/>
      <c r="AD711" s="442"/>
      <c r="AE711" s="433"/>
      <c r="AF711" s="433"/>
      <c r="AH711" s="444"/>
      <c r="AI711" s="464"/>
      <c r="AJ711" s="464"/>
      <c r="AK711" s="444"/>
      <c r="AL711" s="464"/>
      <c r="AM711" s="474"/>
      <c r="AN711" s="474"/>
      <c r="AO711" s="444"/>
      <c r="AP711" s="444"/>
      <c r="AQ711" s="444"/>
      <c r="AR711" s="546"/>
      <c r="AS711" s="547"/>
      <c r="AT711" s="444"/>
      <c r="AU711" s="444"/>
      <c r="AV711" s="444"/>
      <c r="AW711" s="444"/>
      <c r="AX711" s="444"/>
      <c r="AY711" s="444"/>
      <c r="AZ711" s="444"/>
      <c r="BA711" s="444"/>
      <c r="BB711" s="445"/>
      <c r="BC711" s="548"/>
      <c r="BD711" s="445"/>
      <c r="BE711" s="445"/>
      <c r="BF711" s="445"/>
      <c r="BG711" s="445"/>
      <c r="BH711" s="548"/>
      <c r="BI711" s="548"/>
      <c r="BJ711" s="548"/>
      <c r="BK711" s="445"/>
      <c r="BL711" s="445"/>
      <c r="BM711" s="445"/>
      <c r="BN711" s="445"/>
      <c r="BO711" s="445"/>
      <c r="BP711" s="445"/>
      <c r="BQ711" s="445"/>
      <c r="BR711" s="445"/>
      <c r="BS711" s="445"/>
      <c r="BT711" s="445"/>
      <c r="BU711" s="445"/>
      <c r="BV711" s="445"/>
      <c r="BW711" s="445"/>
      <c r="BX711" s="445"/>
      <c r="BY711" s="445"/>
      <c r="BZ711" s="445"/>
      <c r="CA711" s="445"/>
      <c r="CB711" s="445"/>
      <c r="CC711" s="445"/>
      <c r="CD711" s="445"/>
      <c r="CE711" s="445"/>
      <c r="CF711" s="445"/>
      <c r="CG711" s="445"/>
      <c r="CH711" s="445"/>
    </row>
    <row r="712" spans="1:86" s="443" customFormat="1" ht="15.75" customHeight="1">
      <c r="A712" s="442"/>
      <c r="B712" s="442"/>
      <c r="C712" s="442"/>
      <c r="D712" s="528"/>
      <c r="E712" s="442"/>
      <c r="F712" s="442"/>
      <c r="G712" s="472"/>
      <c r="H712" s="467"/>
      <c r="I712" s="468"/>
      <c r="J712" s="468"/>
      <c r="K712" s="442"/>
      <c r="L712" s="442"/>
      <c r="M712" s="442"/>
      <c r="N712" s="442"/>
      <c r="O712" s="442"/>
      <c r="P712" s="470"/>
      <c r="Q712" s="470"/>
      <c r="R712" s="470"/>
      <c r="S712" s="442"/>
      <c r="T712" s="442"/>
      <c r="U712" s="442"/>
      <c r="V712" s="442"/>
      <c r="W712" s="442"/>
      <c r="X712" s="442"/>
      <c r="Y712" s="442"/>
      <c r="Z712" s="472"/>
      <c r="AA712" s="472"/>
      <c r="AB712" s="468"/>
      <c r="AC712" s="442"/>
      <c r="AD712" s="442"/>
      <c r="AE712" s="433"/>
      <c r="AF712" s="433"/>
      <c r="AH712" s="444"/>
      <c r="AI712" s="464"/>
      <c r="AJ712" s="464"/>
      <c r="AK712" s="444"/>
      <c r="AL712" s="464"/>
      <c r="AM712" s="474"/>
      <c r="AN712" s="474"/>
      <c r="AO712" s="444"/>
      <c r="AP712" s="444"/>
      <c r="AQ712" s="444"/>
      <c r="AR712" s="546"/>
      <c r="AS712" s="547"/>
      <c r="AT712" s="444"/>
      <c r="AU712" s="444"/>
      <c r="AV712" s="444"/>
      <c r="AW712" s="444"/>
      <c r="AX712" s="444"/>
      <c r="AY712" s="444"/>
      <c r="AZ712" s="444"/>
      <c r="BA712" s="444"/>
      <c r="BB712" s="445"/>
      <c r="BC712" s="548"/>
      <c r="BD712" s="445"/>
      <c r="BE712" s="445"/>
      <c r="BF712" s="445"/>
      <c r="BG712" s="445"/>
      <c r="BH712" s="548"/>
      <c r="BI712" s="548"/>
      <c r="BJ712" s="548"/>
      <c r="BK712" s="445"/>
      <c r="BL712" s="445"/>
      <c r="BM712" s="445"/>
      <c r="BN712" s="445"/>
      <c r="BO712" s="445"/>
      <c r="BP712" s="445"/>
      <c r="BQ712" s="445"/>
      <c r="BR712" s="445"/>
      <c r="BS712" s="445"/>
      <c r="BT712" s="445"/>
      <c r="BU712" s="445"/>
      <c r="BV712" s="445"/>
      <c r="BW712" s="445"/>
      <c r="BX712" s="445"/>
      <c r="BY712" s="445"/>
      <c r="BZ712" s="445"/>
      <c r="CA712" s="445"/>
      <c r="CB712" s="445"/>
      <c r="CC712" s="445"/>
      <c r="CD712" s="445"/>
      <c r="CE712" s="445"/>
      <c r="CF712" s="445"/>
      <c r="CG712" s="445"/>
      <c r="CH712" s="445"/>
    </row>
    <row r="713" spans="1:86" s="443" customFormat="1" ht="15.75" customHeight="1">
      <c r="A713" s="442"/>
      <c r="B713" s="442"/>
      <c r="C713" s="442"/>
      <c r="D713" s="528"/>
      <c r="E713" s="442"/>
      <c r="F713" s="442"/>
      <c r="G713" s="472"/>
      <c r="H713" s="467"/>
      <c r="I713" s="468"/>
      <c r="J713" s="468"/>
      <c r="K713" s="442"/>
      <c r="L713" s="442"/>
      <c r="M713" s="442"/>
      <c r="N713" s="442"/>
      <c r="O713" s="442"/>
      <c r="P713" s="470"/>
      <c r="Q713" s="470"/>
      <c r="R713" s="470"/>
      <c r="S713" s="442"/>
      <c r="T713" s="442"/>
      <c r="U713" s="442"/>
      <c r="V713" s="442"/>
      <c r="W713" s="442"/>
      <c r="X713" s="442"/>
      <c r="Y713" s="442"/>
      <c r="Z713" s="472"/>
      <c r="AA713" s="472"/>
      <c r="AB713" s="468"/>
      <c r="AC713" s="442"/>
      <c r="AD713" s="442"/>
      <c r="AE713" s="433"/>
      <c r="AF713" s="433"/>
      <c r="AH713" s="444"/>
      <c r="AI713" s="464"/>
      <c r="AJ713" s="464"/>
      <c r="AK713" s="444"/>
      <c r="AL713" s="464"/>
      <c r="AM713" s="474"/>
      <c r="AN713" s="474"/>
      <c r="AO713" s="444"/>
      <c r="AP713" s="444"/>
      <c r="AQ713" s="444"/>
      <c r="AR713" s="546"/>
      <c r="AS713" s="547"/>
      <c r="AT713" s="444"/>
      <c r="AU713" s="444"/>
      <c r="AV713" s="444"/>
      <c r="AW713" s="444"/>
      <c r="AX713" s="444"/>
      <c r="AY713" s="444"/>
      <c r="AZ713" s="444"/>
      <c r="BA713" s="444"/>
      <c r="BB713" s="445"/>
      <c r="BC713" s="548"/>
      <c r="BD713" s="445"/>
      <c r="BE713" s="445"/>
      <c r="BF713" s="445"/>
      <c r="BG713" s="445"/>
      <c r="BH713" s="548"/>
      <c r="BI713" s="548"/>
      <c r="BJ713" s="548"/>
      <c r="BK713" s="445"/>
      <c r="BL713" s="445"/>
      <c r="BM713" s="445"/>
      <c r="BN713" s="445"/>
      <c r="BO713" s="445"/>
      <c r="BP713" s="445"/>
      <c r="BQ713" s="445"/>
      <c r="BR713" s="445"/>
      <c r="BS713" s="445"/>
      <c r="BT713" s="445"/>
      <c r="BU713" s="445"/>
      <c r="BV713" s="445"/>
      <c r="BW713" s="445"/>
      <c r="BX713" s="445"/>
      <c r="BY713" s="445"/>
      <c r="BZ713" s="445"/>
      <c r="CA713" s="445"/>
      <c r="CB713" s="445"/>
      <c r="CC713" s="445"/>
      <c r="CD713" s="445"/>
      <c r="CE713" s="445"/>
      <c r="CF713" s="445"/>
      <c r="CG713" s="445"/>
      <c r="CH713" s="445"/>
    </row>
    <row r="714" spans="1:86" s="443" customFormat="1" ht="15.75" customHeight="1">
      <c r="A714" s="442"/>
      <c r="B714" s="442"/>
      <c r="C714" s="442"/>
      <c r="D714" s="528"/>
      <c r="E714" s="442"/>
      <c r="F714" s="442"/>
      <c r="G714" s="472"/>
      <c r="H714" s="467"/>
      <c r="I714" s="468"/>
      <c r="J714" s="468"/>
      <c r="K714" s="442"/>
      <c r="L714" s="442"/>
      <c r="M714" s="442"/>
      <c r="N714" s="442"/>
      <c r="O714" s="442"/>
      <c r="P714" s="470"/>
      <c r="Q714" s="470"/>
      <c r="R714" s="470"/>
      <c r="S714" s="442"/>
      <c r="T714" s="442"/>
      <c r="U714" s="442"/>
      <c r="V714" s="442"/>
      <c r="W714" s="442"/>
      <c r="X714" s="442"/>
      <c r="Y714" s="442"/>
      <c r="Z714" s="472"/>
      <c r="AA714" s="472"/>
      <c r="AB714" s="468"/>
      <c r="AC714" s="442"/>
      <c r="AD714" s="442"/>
      <c r="AE714" s="433"/>
      <c r="AF714" s="433"/>
      <c r="AH714" s="444"/>
      <c r="AI714" s="464"/>
      <c r="AJ714" s="464"/>
      <c r="AK714" s="444"/>
      <c r="AL714" s="464"/>
      <c r="AM714" s="474"/>
      <c r="AN714" s="474"/>
      <c r="AO714" s="444"/>
      <c r="AP714" s="444"/>
      <c r="AQ714" s="444"/>
      <c r="AR714" s="546"/>
      <c r="AS714" s="547"/>
      <c r="AT714" s="444"/>
      <c r="AU714" s="444"/>
      <c r="AV714" s="444"/>
      <c r="AW714" s="444"/>
      <c r="AX714" s="444"/>
      <c r="AY714" s="444"/>
      <c r="AZ714" s="444"/>
      <c r="BA714" s="444"/>
      <c r="BB714" s="445"/>
      <c r="BC714" s="548"/>
      <c r="BD714" s="445"/>
      <c r="BE714" s="445"/>
      <c r="BF714" s="445"/>
      <c r="BG714" s="445"/>
      <c r="BH714" s="548"/>
      <c r="BI714" s="548"/>
      <c r="BJ714" s="548"/>
      <c r="BK714" s="445"/>
      <c r="BL714" s="445"/>
      <c r="BM714" s="445"/>
      <c r="BN714" s="445"/>
      <c r="BO714" s="445"/>
      <c r="BP714" s="445"/>
      <c r="BQ714" s="445"/>
      <c r="BR714" s="445"/>
      <c r="BS714" s="445"/>
      <c r="BT714" s="445"/>
      <c r="BU714" s="445"/>
      <c r="BV714" s="445"/>
      <c r="BW714" s="445"/>
      <c r="BX714" s="445"/>
      <c r="BY714" s="445"/>
      <c r="BZ714" s="445"/>
      <c r="CA714" s="445"/>
      <c r="CB714" s="445"/>
      <c r="CC714" s="445"/>
      <c r="CD714" s="445"/>
      <c r="CE714" s="445"/>
      <c r="CF714" s="445"/>
      <c r="CG714" s="445"/>
      <c r="CH714" s="445"/>
    </row>
    <row r="715" spans="1:86" s="443" customFormat="1" ht="15.75" customHeight="1">
      <c r="A715" s="442"/>
      <c r="B715" s="442"/>
      <c r="C715" s="442"/>
      <c r="D715" s="528"/>
      <c r="E715" s="442"/>
      <c r="F715" s="442"/>
      <c r="G715" s="472"/>
      <c r="H715" s="467"/>
      <c r="I715" s="468"/>
      <c r="J715" s="468"/>
      <c r="K715" s="442"/>
      <c r="L715" s="442"/>
      <c r="M715" s="442"/>
      <c r="N715" s="442"/>
      <c r="O715" s="442"/>
      <c r="P715" s="470"/>
      <c r="Q715" s="470"/>
      <c r="R715" s="470"/>
      <c r="S715" s="442"/>
      <c r="T715" s="442"/>
      <c r="U715" s="442"/>
      <c r="V715" s="442"/>
      <c r="W715" s="442"/>
      <c r="X715" s="442"/>
      <c r="Y715" s="442"/>
      <c r="Z715" s="472"/>
      <c r="AA715" s="472"/>
      <c r="AB715" s="468"/>
      <c r="AC715" s="442"/>
      <c r="AD715" s="442"/>
      <c r="AE715" s="433"/>
      <c r="AF715" s="433"/>
      <c r="AH715" s="444"/>
      <c r="AI715" s="464"/>
      <c r="AJ715" s="464"/>
      <c r="AK715" s="444"/>
      <c r="AL715" s="464"/>
      <c r="AM715" s="474"/>
      <c r="AN715" s="474"/>
      <c r="AO715" s="444"/>
      <c r="AP715" s="444"/>
      <c r="AQ715" s="444"/>
      <c r="AR715" s="546"/>
      <c r="AS715" s="547"/>
      <c r="AT715" s="444"/>
      <c r="AU715" s="444"/>
      <c r="AV715" s="444"/>
      <c r="AW715" s="444"/>
      <c r="AX715" s="444"/>
      <c r="AY715" s="444"/>
      <c r="AZ715" s="444"/>
      <c r="BA715" s="444"/>
      <c r="BB715" s="445"/>
      <c r="BC715" s="548"/>
      <c r="BD715" s="445"/>
      <c r="BE715" s="445"/>
      <c r="BF715" s="445"/>
      <c r="BG715" s="445"/>
      <c r="BH715" s="548"/>
      <c r="BI715" s="548"/>
      <c r="BJ715" s="548"/>
      <c r="BK715" s="445"/>
      <c r="BL715" s="445"/>
      <c r="BM715" s="445"/>
      <c r="BN715" s="445"/>
      <c r="BO715" s="445"/>
      <c r="BP715" s="445"/>
      <c r="BQ715" s="445"/>
      <c r="BR715" s="445"/>
      <c r="BS715" s="445"/>
      <c r="BT715" s="445"/>
      <c r="BU715" s="445"/>
      <c r="BV715" s="445"/>
      <c r="BW715" s="445"/>
      <c r="BX715" s="445"/>
      <c r="BY715" s="445"/>
      <c r="BZ715" s="445"/>
      <c r="CA715" s="445"/>
      <c r="CB715" s="445"/>
      <c r="CC715" s="445"/>
      <c r="CD715" s="445"/>
      <c r="CE715" s="445"/>
      <c r="CF715" s="445"/>
      <c r="CG715" s="445"/>
      <c r="CH715" s="445"/>
    </row>
    <row r="716" spans="1:86" s="443" customFormat="1" ht="15.75" customHeight="1">
      <c r="A716" s="442"/>
      <c r="B716" s="442"/>
      <c r="C716" s="442"/>
      <c r="D716" s="528"/>
      <c r="E716" s="442"/>
      <c r="F716" s="442"/>
      <c r="G716" s="472"/>
      <c r="H716" s="467"/>
      <c r="I716" s="468"/>
      <c r="J716" s="468"/>
      <c r="K716" s="442"/>
      <c r="L716" s="442"/>
      <c r="M716" s="442"/>
      <c r="N716" s="442"/>
      <c r="O716" s="442"/>
      <c r="P716" s="470"/>
      <c r="Q716" s="470"/>
      <c r="R716" s="470"/>
      <c r="S716" s="442"/>
      <c r="T716" s="442"/>
      <c r="U716" s="442"/>
      <c r="V716" s="442"/>
      <c r="W716" s="442"/>
      <c r="X716" s="442"/>
      <c r="Y716" s="442"/>
      <c r="Z716" s="472"/>
      <c r="AA716" s="472"/>
      <c r="AB716" s="468"/>
      <c r="AC716" s="442"/>
      <c r="AD716" s="442"/>
      <c r="AE716" s="433"/>
      <c r="AF716" s="433"/>
      <c r="AH716" s="444"/>
      <c r="AI716" s="464"/>
      <c r="AJ716" s="464"/>
      <c r="AK716" s="444"/>
      <c r="AL716" s="464"/>
      <c r="AM716" s="474"/>
      <c r="AN716" s="474"/>
      <c r="AO716" s="444"/>
      <c r="AP716" s="444"/>
      <c r="AQ716" s="444"/>
      <c r="AR716" s="546"/>
      <c r="AS716" s="547"/>
      <c r="AT716" s="444"/>
      <c r="AU716" s="444"/>
      <c r="AV716" s="444"/>
      <c r="AW716" s="444"/>
      <c r="AX716" s="444"/>
      <c r="AY716" s="444"/>
      <c r="AZ716" s="444"/>
      <c r="BA716" s="444"/>
      <c r="BB716" s="445"/>
      <c r="BC716" s="548"/>
      <c r="BD716" s="445"/>
      <c r="BE716" s="445"/>
      <c r="BF716" s="445"/>
      <c r="BG716" s="445"/>
      <c r="BH716" s="548"/>
      <c r="BI716" s="548"/>
      <c r="BJ716" s="548"/>
      <c r="BK716" s="445"/>
      <c r="BL716" s="445"/>
      <c r="BM716" s="445"/>
      <c r="BN716" s="445"/>
      <c r="BO716" s="445"/>
      <c r="BP716" s="445"/>
      <c r="BQ716" s="445"/>
      <c r="BR716" s="445"/>
      <c r="BS716" s="445"/>
      <c r="BT716" s="445"/>
      <c r="BU716" s="445"/>
      <c r="BV716" s="445"/>
      <c r="BW716" s="445"/>
      <c r="BX716" s="445"/>
      <c r="BY716" s="445"/>
      <c r="BZ716" s="445"/>
      <c r="CA716" s="445"/>
      <c r="CB716" s="445"/>
      <c r="CC716" s="445"/>
      <c r="CD716" s="445"/>
      <c r="CE716" s="445"/>
      <c r="CF716" s="445"/>
      <c r="CG716" s="445"/>
      <c r="CH716" s="445"/>
    </row>
    <row r="717" spans="1:86" s="443" customFormat="1" ht="15.75" customHeight="1">
      <c r="A717" s="442"/>
      <c r="B717" s="442"/>
      <c r="C717" s="442"/>
      <c r="D717" s="528"/>
      <c r="E717" s="442"/>
      <c r="F717" s="442"/>
      <c r="G717" s="472"/>
      <c r="H717" s="467"/>
      <c r="I717" s="468"/>
      <c r="J717" s="468"/>
      <c r="K717" s="442"/>
      <c r="L717" s="442"/>
      <c r="M717" s="442"/>
      <c r="N717" s="442"/>
      <c r="O717" s="442"/>
      <c r="P717" s="470"/>
      <c r="Q717" s="470"/>
      <c r="R717" s="470"/>
      <c r="S717" s="442"/>
      <c r="T717" s="442"/>
      <c r="U717" s="442"/>
      <c r="V717" s="442"/>
      <c r="W717" s="442"/>
      <c r="X717" s="442"/>
      <c r="Y717" s="442"/>
      <c r="Z717" s="472"/>
      <c r="AA717" s="472"/>
      <c r="AB717" s="468"/>
      <c r="AC717" s="442"/>
      <c r="AD717" s="442"/>
      <c r="AE717" s="433"/>
      <c r="AF717" s="433"/>
      <c r="AH717" s="444"/>
      <c r="AI717" s="464"/>
      <c r="AJ717" s="464"/>
      <c r="AK717" s="444"/>
      <c r="AL717" s="464"/>
      <c r="AM717" s="474"/>
      <c r="AN717" s="474"/>
      <c r="AO717" s="444"/>
      <c r="AP717" s="444"/>
      <c r="AQ717" s="444"/>
      <c r="AR717" s="546"/>
      <c r="AS717" s="547"/>
      <c r="AT717" s="444"/>
      <c r="AU717" s="444"/>
      <c r="AV717" s="444"/>
      <c r="AW717" s="444"/>
      <c r="AX717" s="444"/>
      <c r="AY717" s="444"/>
      <c r="AZ717" s="444"/>
      <c r="BA717" s="444"/>
      <c r="BB717" s="445"/>
      <c r="BC717" s="548"/>
      <c r="BD717" s="445"/>
      <c r="BE717" s="445"/>
      <c r="BF717" s="445"/>
      <c r="BG717" s="445"/>
      <c r="BH717" s="548"/>
      <c r="BI717" s="548"/>
      <c r="BJ717" s="548"/>
      <c r="BK717" s="445"/>
      <c r="BL717" s="445"/>
      <c r="BM717" s="445"/>
      <c r="BN717" s="445"/>
      <c r="BO717" s="445"/>
      <c r="BP717" s="445"/>
      <c r="BQ717" s="445"/>
      <c r="BR717" s="445"/>
      <c r="BS717" s="445"/>
      <c r="BT717" s="445"/>
      <c r="BU717" s="445"/>
      <c r="BV717" s="445"/>
      <c r="BW717" s="445"/>
      <c r="BX717" s="445"/>
      <c r="BY717" s="445"/>
      <c r="BZ717" s="445"/>
      <c r="CA717" s="445"/>
      <c r="CB717" s="445"/>
      <c r="CC717" s="445"/>
      <c r="CD717" s="445"/>
      <c r="CE717" s="445"/>
      <c r="CF717" s="445"/>
      <c r="CG717" s="445"/>
      <c r="CH717" s="445"/>
    </row>
    <row r="718" spans="1:86" s="443" customFormat="1" ht="15.75" customHeight="1">
      <c r="A718" s="442"/>
      <c r="B718" s="442"/>
      <c r="C718" s="442"/>
      <c r="D718" s="528"/>
      <c r="E718" s="442"/>
      <c r="F718" s="442"/>
      <c r="G718" s="472"/>
      <c r="H718" s="467"/>
      <c r="I718" s="468"/>
      <c r="J718" s="468"/>
      <c r="K718" s="442"/>
      <c r="L718" s="442"/>
      <c r="M718" s="442"/>
      <c r="N718" s="442"/>
      <c r="O718" s="442"/>
      <c r="P718" s="470"/>
      <c r="Q718" s="470"/>
      <c r="R718" s="470"/>
      <c r="S718" s="442"/>
      <c r="T718" s="442"/>
      <c r="U718" s="442"/>
      <c r="V718" s="442"/>
      <c r="W718" s="442"/>
      <c r="X718" s="442"/>
      <c r="Y718" s="442"/>
      <c r="Z718" s="472"/>
      <c r="AA718" s="472"/>
      <c r="AB718" s="468"/>
      <c r="AC718" s="442"/>
      <c r="AD718" s="442"/>
      <c r="AE718" s="433"/>
      <c r="AF718" s="433"/>
      <c r="AH718" s="444"/>
      <c r="AI718" s="464"/>
      <c r="AJ718" s="464"/>
      <c r="AK718" s="444"/>
      <c r="AL718" s="464"/>
      <c r="AM718" s="474"/>
      <c r="AN718" s="474"/>
      <c r="AO718" s="444"/>
      <c r="AP718" s="444"/>
      <c r="AQ718" s="444"/>
      <c r="AR718" s="546"/>
      <c r="AS718" s="547"/>
      <c r="AT718" s="444"/>
      <c r="AU718" s="444"/>
      <c r="AV718" s="444"/>
      <c r="AW718" s="444"/>
      <c r="AX718" s="444"/>
      <c r="AY718" s="444"/>
      <c r="AZ718" s="444"/>
      <c r="BA718" s="444"/>
      <c r="BB718" s="445"/>
      <c r="BC718" s="548"/>
      <c r="BD718" s="445"/>
      <c r="BE718" s="445"/>
      <c r="BF718" s="445"/>
      <c r="BG718" s="445"/>
      <c r="BH718" s="548"/>
      <c r="BI718" s="548"/>
      <c r="BJ718" s="548"/>
      <c r="BK718" s="445"/>
      <c r="BL718" s="445"/>
      <c r="BM718" s="445"/>
      <c r="BN718" s="445"/>
      <c r="BO718" s="445"/>
      <c r="BP718" s="445"/>
      <c r="BQ718" s="445"/>
      <c r="BR718" s="445"/>
      <c r="BS718" s="445"/>
      <c r="BT718" s="445"/>
      <c r="BU718" s="445"/>
      <c r="BV718" s="445"/>
      <c r="BW718" s="445"/>
      <c r="BX718" s="445"/>
      <c r="BY718" s="445"/>
      <c r="BZ718" s="445"/>
      <c r="CA718" s="445"/>
      <c r="CB718" s="445"/>
      <c r="CC718" s="445"/>
      <c r="CD718" s="445"/>
      <c r="CE718" s="445"/>
      <c r="CF718" s="445"/>
      <c r="CG718" s="445"/>
      <c r="CH718" s="445"/>
    </row>
    <row r="719" spans="1:86" s="443" customFormat="1" ht="15.75" customHeight="1">
      <c r="A719" s="442"/>
      <c r="B719" s="442"/>
      <c r="C719" s="442"/>
      <c r="D719" s="528"/>
      <c r="E719" s="442"/>
      <c r="F719" s="442"/>
      <c r="G719" s="472"/>
      <c r="H719" s="467"/>
      <c r="I719" s="468"/>
      <c r="J719" s="468"/>
      <c r="K719" s="442"/>
      <c r="L719" s="442"/>
      <c r="M719" s="442"/>
      <c r="N719" s="442"/>
      <c r="O719" s="442"/>
      <c r="P719" s="470"/>
      <c r="Q719" s="470"/>
      <c r="R719" s="470"/>
      <c r="S719" s="442"/>
      <c r="T719" s="442"/>
      <c r="U719" s="442"/>
      <c r="V719" s="442"/>
      <c r="W719" s="442"/>
      <c r="X719" s="442"/>
      <c r="Y719" s="442"/>
      <c r="Z719" s="472"/>
      <c r="AA719" s="472"/>
      <c r="AB719" s="468"/>
      <c r="AC719" s="442"/>
      <c r="AD719" s="442"/>
      <c r="AE719" s="433"/>
      <c r="AF719" s="433"/>
      <c r="AH719" s="444"/>
      <c r="AI719" s="464"/>
      <c r="AJ719" s="464"/>
      <c r="AK719" s="444"/>
      <c r="AL719" s="464"/>
      <c r="AM719" s="474"/>
      <c r="AN719" s="474"/>
      <c r="AO719" s="444"/>
      <c r="AP719" s="444"/>
      <c r="AQ719" s="444"/>
      <c r="AR719" s="546"/>
      <c r="AS719" s="547"/>
      <c r="AT719" s="444"/>
      <c r="AU719" s="444"/>
      <c r="AV719" s="444"/>
      <c r="AW719" s="444"/>
      <c r="AX719" s="444"/>
      <c r="AY719" s="444"/>
      <c r="AZ719" s="444"/>
      <c r="BA719" s="444"/>
      <c r="BB719" s="445"/>
      <c r="BC719" s="548"/>
      <c r="BD719" s="445"/>
      <c r="BE719" s="445"/>
      <c r="BF719" s="445"/>
      <c r="BG719" s="445"/>
      <c r="BH719" s="548"/>
      <c r="BI719" s="548"/>
      <c r="BJ719" s="548"/>
      <c r="BK719" s="445"/>
      <c r="BL719" s="445"/>
      <c r="BM719" s="445"/>
      <c r="BN719" s="445"/>
      <c r="BO719" s="445"/>
      <c r="BP719" s="445"/>
      <c r="BQ719" s="445"/>
      <c r="BR719" s="445"/>
      <c r="BS719" s="445"/>
      <c r="BT719" s="445"/>
      <c r="BU719" s="445"/>
      <c r="BV719" s="445"/>
      <c r="BW719" s="445"/>
      <c r="BX719" s="445"/>
      <c r="BY719" s="445"/>
      <c r="BZ719" s="445"/>
      <c r="CA719" s="445"/>
      <c r="CB719" s="445"/>
      <c r="CC719" s="445"/>
      <c r="CD719" s="445"/>
      <c r="CE719" s="445"/>
      <c r="CF719" s="445"/>
      <c r="CG719" s="445"/>
      <c r="CH719" s="445"/>
    </row>
    <row r="720" spans="1:86" s="443" customFormat="1" ht="15.75" customHeight="1">
      <c r="A720" s="442"/>
      <c r="B720" s="442"/>
      <c r="C720" s="442"/>
      <c r="D720" s="528"/>
      <c r="E720" s="442"/>
      <c r="F720" s="442"/>
      <c r="G720" s="472"/>
      <c r="H720" s="467"/>
      <c r="I720" s="468"/>
      <c r="J720" s="468"/>
      <c r="K720" s="442"/>
      <c r="L720" s="442"/>
      <c r="M720" s="442"/>
      <c r="N720" s="442"/>
      <c r="O720" s="442"/>
      <c r="P720" s="470"/>
      <c r="Q720" s="470"/>
      <c r="R720" s="470"/>
      <c r="S720" s="442"/>
      <c r="T720" s="442"/>
      <c r="U720" s="442"/>
      <c r="V720" s="442"/>
      <c r="W720" s="442"/>
      <c r="X720" s="442"/>
      <c r="Y720" s="442"/>
      <c r="Z720" s="472"/>
      <c r="AA720" s="472"/>
      <c r="AB720" s="468"/>
      <c r="AC720" s="442"/>
      <c r="AD720" s="442"/>
      <c r="AE720" s="433"/>
      <c r="AF720" s="433"/>
      <c r="AH720" s="444"/>
      <c r="AI720" s="464"/>
      <c r="AJ720" s="464"/>
      <c r="AK720" s="444"/>
      <c r="AL720" s="464"/>
      <c r="AM720" s="474"/>
      <c r="AN720" s="474"/>
      <c r="AO720" s="444"/>
      <c r="AP720" s="444"/>
      <c r="AQ720" s="444"/>
      <c r="AR720" s="546"/>
      <c r="AS720" s="547"/>
      <c r="AT720" s="444"/>
      <c r="AU720" s="444"/>
      <c r="AV720" s="444"/>
      <c r="AW720" s="444"/>
      <c r="AX720" s="444"/>
      <c r="AY720" s="444"/>
      <c r="AZ720" s="444"/>
      <c r="BA720" s="444"/>
      <c r="BB720" s="445"/>
      <c r="BC720" s="548"/>
      <c r="BD720" s="445"/>
      <c r="BE720" s="445"/>
      <c r="BF720" s="445"/>
      <c r="BG720" s="445"/>
      <c r="BH720" s="548"/>
      <c r="BI720" s="548"/>
      <c r="BJ720" s="548"/>
      <c r="BK720" s="445"/>
      <c r="BL720" s="445"/>
      <c r="BM720" s="445"/>
      <c r="BN720" s="445"/>
      <c r="BO720" s="445"/>
      <c r="BP720" s="445"/>
      <c r="BQ720" s="445"/>
      <c r="BR720" s="445"/>
      <c r="BS720" s="445"/>
      <c r="BT720" s="445"/>
      <c r="BU720" s="445"/>
      <c r="BV720" s="445"/>
      <c r="BW720" s="445"/>
      <c r="BX720" s="445"/>
      <c r="BY720" s="445"/>
      <c r="BZ720" s="445"/>
      <c r="CA720" s="445"/>
      <c r="CB720" s="445"/>
      <c r="CC720" s="445"/>
      <c r="CD720" s="445"/>
      <c r="CE720" s="445"/>
      <c r="CF720" s="445"/>
      <c r="CG720" s="445"/>
      <c r="CH720" s="445"/>
    </row>
    <row r="721" spans="1:86" s="443" customFormat="1" ht="15.75" customHeight="1">
      <c r="A721" s="442"/>
      <c r="B721" s="442"/>
      <c r="C721" s="442"/>
      <c r="D721" s="528"/>
      <c r="E721" s="442"/>
      <c r="F721" s="442"/>
      <c r="G721" s="472"/>
      <c r="H721" s="467"/>
      <c r="I721" s="468"/>
      <c r="J721" s="468"/>
      <c r="K721" s="442"/>
      <c r="L721" s="442"/>
      <c r="M721" s="442"/>
      <c r="N721" s="442"/>
      <c r="O721" s="442"/>
      <c r="P721" s="470"/>
      <c r="Q721" s="470"/>
      <c r="R721" s="470"/>
      <c r="S721" s="442"/>
      <c r="T721" s="442"/>
      <c r="U721" s="442"/>
      <c r="V721" s="442"/>
      <c r="W721" s="442"/>
      <c r="X721" s="442"/>
      <c r="Y721" s="442"/>
      <c r="Z721" s="472"/>
      <c r="AA721" s="472"/>
      <c r="AB721" s="468"/>
      <c r="AC721" s="442"/>
      <c r="AD721" s="442"/>
      <c r="AE721" s="433"/>
      <c r="AF721" s="433"/>
      <c r="AH721" s="444"/>
      <c r="AI721" s="464"/>
      <c r="AJ721" s="464"/>
      <c r="AK721" s="444"/>
      <c r="AL721" s="464"/>
      <c r="AM721" s="474"/>
      <c r="AN721" s="474"/>
      <c r="AO721" s="444"/>
      <c r="AP721" s="444"/>
      <c r="AQ721" s="444"/>
      <c r="AR721" s="546"/>
      <c r="AS721" s="547"/>
      <c r="AT721" s="444"/>
      <c r="AU721" s="444"/>
      <c r="AV721" s="444"/>
      <c r="AW721" s="444"/>
      <c r="AX721" s="444"/>
      <c r="AY721" s="444"/>
      <c r="AZ721" s="444"/>
      <c r="BA721" s="444"/>
      <c r="BB721" s="445"/>
      <c r="BC721" s="548"/>
      <c r="BD721" s="445"/>
      <c r="BE721" s="445"/>
      <c r="BF721" s="445"/>
      <c r="BG721" s="445"/>
      <c r="BH721" s="548"/>
      <c r="BI721" s="548"/>
      <c r="BJ721" s="548"/>
      <c r="BK721" s="445"/>
      <c r="BL721" s="445"/>
      <c r="BM721" s="445"/>
      <c r="BN721" s="445"/>
      <c r="BO721" s="445"/>
      <c r="BP721" s="445"/>
      <c r="BQ721" s="445"/>
      <c r="BR721" s="445"/>
      <c r="BS721" s="445"/>
      <c r="BT721" s="445"/>
      <c r="BU721" s="445"/>
      <c r="BV721" s="445"/>
      <c r="BW721" s="445"/>
      <c r="BX721" s="445"/>
      <c r="BY721" s="445"/>
      <c r="BZ721" s="445"/>
      <c r="CA721" s="445"/>
      <c r="CB721" s="445"/>
      <c r="CC721" s="445"/>
      <c r="CD721" s="445"/>
      <c r="CE721" s="445"/>
      <c r="CF721" s="445"/>
      <c r="CG721" s="445"/>
      <c r="CH721" s="445"/>
    </row>
    <row r="722" spans="1:86" s="443" customFormat="1" ht="15.75" customHeight="1">
      <c r="A722" s="442"/>
      <c r="B722" s="442"/>
      <c r="C722" s="442"/>
      <c r="D722" s="528"/>
      <c r="E722" s="442"/>
      <c r="F722" s="442"/>
      <c r="G722" s="472"/>
      <c r="H722" s="467"/>
      <c r="I722" s="468"/>
      <c r="J722" s="468"/>
      <c r="K722" s="442"/>
      <c r="L722" s="442"/>
      <c r="M722" s="442"/>
      <c r="N722" s="442"/>
      <c r="O722" s="442"/>
      <c r="P722" s="470"/>
      <c r="Q722" s="470"/>
      <c r="R722" s="470"/>
      <c r="S722" s="442"/>
      <c r="T722" s="442"/>
      <c r="U722" s="442"/>
      <c r="V722" s="442"/>
      <c r="W722" s="442"/>
      <c r="X722" s="442"/>
      <c r="Y722" s="442"/>
      <c r="Z722" s="472"/>
      <c r="AA722" s="472"/>
      <c r="AB722" s="468"/>
      <c r="AC722" s="442"/>
      <c r="AD722" s="442"/>
      <c r="AE722" s="433"/>
      <c r="AF722" s="433"/>
      <c r="AH722" s="444"/>
      <c r="AI722" s="464"/>
      <c r="AJ722" s="464"/>
      <c r="AK722" s="444"/>
      <c r="AL722" s="464"/>
      <c r="AM722" s="474"/>
      <c r="AN722" s="474"/>
      <c r="AO722" s="444"/>
      <c r="AP722" s="444"/>
      <c r="AQ722" s="444"/>
      <c r="AR722" s="546"/>
      <c r="AS722" s="547"/>
      <c r="AT722" s="444"/>
      <c r="AU722" s="444"/>
      <c r="AV722" s="444"/>
      <c r="AW722" s="444"/>
      <c r="AX722" s="444"/>
      <c r="AY722" s="444"/>
      <c r="AZ722" s="444"/>
      <c r="BA722" s="444"/>
      <c r="BB722" s="445"/>
      <c r="BC722" s="548"/>
      <c r="BD722" s="445"/>
      <c r="BE722" s="445"/>
      <c r="BF722" s="445"/>
      <c r="BG722" s="445"/>
      <c r="BH722" s="548"/>
      <c r="BI722" s="548"/>
      <c r="BJ722" s="548"/>
      <c r="BK722" s="445"/>
      <c r="BL722" s="445"/>
      <c r="BM722" s="445"/>
      <c r="BN722" s="445"/>
      <c r="BO722" s="445"/>
      <c r="BP722" s="445"/>
      <c r="BQ722" s="445"/>
      <c r="BR722" s="445"/>
      <c r="BS722" s="445"/>
      <c r="BT722" s="445"/>
      <c r="BU722" s="445"/>
      <c r="BV722" s="445"/>
      <c r="BW722" s="445"/>
      <c r="BX722" s="445"/>
      <c r="BY722" s="445"/>
      <c r="BZ722" s="445"/>
      <c r="CA722" s="445"/>
      <c r="CB722" s="445"/>
      <c r="CC722" s="445"/>
      <c r="CD722" s="445"/>
      <c r="CE722" s="445"/>
      <c r="CF722" s="445"/>
      <c r="CG722" s="445"/>
      <c r="CH722" s="445"/>
    </row>
    <row r="723" spans="1:86" s="443" customFormat="1" ht="15.75" customHeight="1">
      <c r="A723" s="442"/>
      <c r="B723" s="442"/>
      <c r="C723" s="442"/>
      <c r="D723" s="528"/>
      <c r="E723" s="442"/>
      <c r="F723" s="442"/>
      <c r="G723" s="472"/>
      <c r="H723" s="467"/>
      <c r="I723" s="468"/>
      <c r="J723" s="468"/>
      <c r="K723" s="442"/>
      <c r="L723" s="442"/>
      <c r="M723" s="442"/>
      <c r="N723" s="442"/>
      <c r="O723" s="442"/>
      <c r="P723" s="470"/>
      <c r="Q723" s="470"/>
      <c r="R723" s="470"/>
      <c r="S723" s="442"/>
      <c r="T723" s="442"/>
      <c r="U723" s="442"/>
      <c r="V723" s="442"/>
      <c r="W723" s="442"/>
      <c r="X723" s="442"/>
      <c r="Y723" s="442"/>
      <c r="Z723" s="472"/>
      <c r="AA723" s="472"/>
      <c r="AB723" s="468"/>
      <c r="AC723" s="442"/>
      <c r="AD723" s="442"/>
      <c r="AE723" s="433"/>
      <c r="AF723" s="433"/>
      <c r="AH723" s="444"/>
      <c r="AI723" s="464"/>
      <c r="AJ723" s="464"/>
      <c r="AK723" s="444"/>
      <c r="AL723" s="464"/>
      <c r="AM723" s="474"/>
      <c r="AN723" s="474"/>
      <c r="AO723" s="444"/>
      <c r="AP723" s="444"/>
      <c r="AQ723" s="444"/>
      <c r="AR723" s="546"/>
      <c r="AS723" s="547"/>
      <c r="AT723" s="444"/>
      <c r="AU723" s="444"/>
      <c r="AV723" s="444"/>
      <c r="AW723" s="444"/>
      <c r="AX723" s="444"/>
      <c r="AY723" s="444"/>
      <c r="AZ723" s="444"/>
      <c r="BA723" s="444"/>
      <c r="BB723" s="445"/>
      <c r="BC723" s="548"/>
      <c r="BD723" s="445"/>
      <c r="BE723" s="445"/>
      <c r="BF723" s="445"/>
      <c r="BG723" s="445"/>
      <c r="BH723" s="548"/>
      <c r="BI723" s="548"/>
      <c r="BJ723" s="548"/>
      <c r="BK723" s="445"/>
      <c r="BL723" s="445"/>
      <c r="BM723" s="445"/>
      <c r="BN723" s="445"/>
      <c r="BO723" s="445"/>
      <c r="BP723" s="445"/>
      <c r="BQ723" s="445"/>
      <c r="BR723" s="445"/>
      <c r="BS723" s="445"/>
      <c r="BT723" s="445"/>
      <c r="BU723" s="445"/>
      <c r="BV723" s="445"/>
      <c r="BW723" s="445"/>
      <c r="BX723" s="445"/>
      <c r="BY723" s="445"/>
      <c r="BZ723" s="445"/>
      <c r="CA723" s="445"/>
      <c r="CB723" s="445"/>
      <c r="CC723" s="445"/>
      <c r="CD723" s="445"/>
      <c r="CE723" s="445"/>
      <c r="CF723" s="445"/>
      <c r="CG723" s="445"/>
      <c r="CH723" s="445"/>
    </row>
    <row r="724" spans="1:86" s="443" customFormat="1" ht="15.75" customHeight="1">
      <c r="A724" s="442"/>
      <c r="B724" s="442"/>
      <c r="C724" s="442"/>
      <c r="D724" s="528"/>
      <c r="E724" s="442"/>
      <c r="F724" s="442"/>
      <c r="G724" s="472"/>
      <c r="H724" s="467"/>
      <c r="I724" s="468"/>
      <c r="J724" s="468"/>
      <c r="K724" s="442"/>
      <c r="L724" s="442"/>
      <c r="M724" s="442"/>
      <c r="N724" s="442"/>
      <c r="O724" s="442"/>
      <c r="P724" s="470"/>
      <c r="Q724" s="470"/>
      <c r="R724" s="470"/>
      <c r="S724" s="442"/>
      <c r="T724" s="442"/>
      <c r="U724" s="442"/>
      <c r="V724" s="442"/>
      <c r="W724" s="442"/>
      <c r="X724" s="442"/>
      <c r="Y724" s="442"/>
      <c r="Z724" s="472"/>
      <c r="AA724" s="472"/>
      <c r="AB724" s="468"/>
      <c r="AC724" s="442"/>
      <c r="AD724" s="442"/>
      <c r="AE724" s="433"/>
      <c r="AF724" s="433"/>
      <c r="AH724" s="444"/>
      <c r="AI724" s="464"/>
      <c r="AJ724" s="464"/>
      <c r="AK724" s="444"/>
      <c r="AL724" s="464"/>
      <c r="AM724" s="474"/>
      <c r="AN724" s="474"/>
      <c r="AO724" s="444"/>
      <c r="AP724" s="444"/>
      <c r="AQ724" s="444"/>
      <c r="AR724" s="546"/>
      <c r="AS724" s="547"/>
      <c r="AT724" s="444"/>
      <c r="AU724" s="444"/>
      <c r="AV724" s="444"/>
      <c r="AW724" s="444"/>
      <c r="AX724" s="444"/>
      <c r="AY724" s="444"/>
      <c r="AZ724" s="444"/>
      <c r="BA724" s="444"/>
      <c r="BB724" s="445"/>
      <c r="BC724" s="548"/>
      <c r="BD724" s="445"/>
      <c r="BE724" s="445"/>
      <c r="BF724" s="445"/>
      <c r="BG724" s="445"/>
      <c r="BH724" s="548"/>
      <c r="BI724" s="548"/>
      <c r="BJ724" s="548"/>
      <c r="BK724" s="445"/>
      <c r="BL724" s="445"/>
      <c r="BM724" s="445"/>
      <c r="BN724" s="445"/>
      <c r="BO724" s="445"/>
      <c r="BP724" s="445"/>
      <c r="BQ724" s="445"/>
      <c r="BR724" s="445"/>
      <c r="BS724" s="445"/>
      <c r="BT724" s="445"/>
      <c r="BU724" s="445"/>
      <c r="BV724" s="445"/>
      <c r="BW724" s="445"/>
      <c r="BX724" s="445"/>
      <c r="BY724" s="445"/>
      <c r="BZ724" s="445"/>
      <c r="CA724" s="445"/>
      <c r="CB724" s="445"/>
      <c r="CC724" s="445"/>
      <c r="CD724" s="445"/>
      <c r="CE724" s="445"/>
      <c r="CF724" s="445"/>
      <c r="CG724" s="445"/>
      <c r="CH724" s="445"/>
    </row>
    <row r="725" spans="1:86" s="443" customFormat="1" ht="15.75" customHeight="1">
      <c r="A725" s="442"/>
      <c r="B725" s="442"/>
      <c r="C725" s="442"/>
      <c r="D725" s="528"/>
      <c r="E725" s="442"/>
      <c r="F725" s="442"/>
      <c r="G725" s="472"/>
      <c r="H725" s="467"/>
      <c r="I725" s="468"/>
      <c r="J725" s="468"/>
      <c r="K725" s="442"/>
      <c r="L725" s="442"/>
      <c r="M725" s="442"/>
      <c r="N725" s="442"/>
      <c r="O725" s="442"/>
      <c r="P725" s="470"/>
      <c r="Q725" s="470"/>
      <c r="R725" s="470"/>
      <c r="S725" s="442"/>
      <c r="T725" s="442"/>
      <c r="U725" s="442"/>
      <c r="V725" s="442"/>
      <c r="W725" s="442"/>
      <c r="X725" s="442"/>
      <c r="Y725" s="442"/>
      <c r="Z725" s="472"/>
      <c r="AA725" s="472"/>
      <c r="AB725" s="468"/>
      <c r="AC725" s="442"/>
      <c r="AD725" s="442"/>
      <c r="AE725" s="433"/>
      <c r="AF725" s="433"/>
      <c r="AH725" s="444"/>
      <c r="AI725" s="464"/>
      <c r="AJ725" s="464"/>
      <c r="AK725" s="444"/>
      <c r="AL725" s="464"/>
      <c r="AM725" s="474"/>
      <c r="AN725" s="474"/>
      <c r="AO725" s="444"/>
      <c r="AP725" s="444"/>
      <c r="AQ725" s="444"/>
      <c r="AR725" s="546"/>
      <c r="AS725" s="547"/>
      <c r="AT725" s="444"/>
      <c r="AU725" s="444"/>
      <c r="AV725" s="444"/>
      <c r="AW725" s="444"/>
      <c r="AX725" s="444"/>
      <c r="AY725" s="444"/>
      <c r="AZ725" s="444"/>
      <c r="BA725" s="444"/>
      <c r="BB725" s="445"/>
      <c r="BC725" s="548"/>
      <c r="BD725" s="445"/>
      <c r="BE725" s="445"/>
      <c r="BF725" s="445"/>
      <c r="BG725" s="445"/>
      <c r="BH725" s="548"/>
      <c r="BI725" s="548"/>
      <c r="BJ725" s="548"/>
      <c r="BK725" s="445"/>
      <c r="BL725" s="445"/>
      <c r="BM725" s="445"/>
      <c r="BN725" s="445"/>
      <c r="BO725" s="445"/>
      <c r="BP725" s="445"/>
      <c r="BQ725" s="445"/>
      <c r="BR725" s="445"/>
      <c r="BS725" s="445"/>
      <c r="BT725" s="445"/>
      <c r="BU725" s="445"/>
      <c r="BV725" s="445"/>
      <c r="BW725" s="445"/>
      <c r="BX725" s="445"/>
      <c r="BY725" s="445"/>
      <c r="BZ725" s="445"/>
      <c r="CA725" s="445"/>
      <c r="CB725" s="445"/>
      <c r="CC725" s="445"/>
      <c r="CD725" s="445"/>
      <c r="CE725" s="445"/>
      <c r="CF725" s="445"/>
      <c r="CG725" s="445"/>
      <c r="CH725" s="445"/>
    </row>
    <row r="726" spans="1:86" s="443" customFormat="1" ht="15.75" customHeight="1">
      <c r="A726" s="442"/>
      <c r="B726" s="442"/>
      <c r="C726" s="442"/>
      <c r="D726" s="528"/>
      <c r="E726" s="442"/>
      <c r="F726" s="442"/>
      <c r="G726" s="472"/>
      <c r="H726" s="467"/>
      <c r="I726" s="468"/>
      <c r="J726" s="468"/>
      <c r="K726" s="442"/>
      <c r="L726" s="442"/>
      <c r="M726" s="442"/>
      <c r="N726" s="442"/>
      <c r="O726" s="442"/>
      <c r="P726" s="470"/>
      <c r="Q726" s="470"/>
      <c r="R726" s="470"/>
      <c r="S726" s="442"/>
      <c r="T726" s="442"/>
      <c r="U726" s="442"/>
      <c r="V726" s="442"/>
      <c r="W726" s="442"/>
      <c r="X726" s="442"/>
      <c r="Y726" s="442"/>
      <c r="Z726" s="472"/>
      <c r="AA726" s="472"/>
      <c r="AB726" s="468"/>
      <c r="AC726" s="442"/>
      <c r="AD726" s="442"/>
      <c r="AE726" s="433"/>
      <c r="AF726" s="433"/>
      <c r="AH726" s="444"/>
      <c r="AI726" s="464"/>
      <c r="AJ726" s="464"/>
      <c r="AK726" s="444"/>
      <c r="AL726" s="464"/>
      <c r="AM726" s="474"/>
      <c r="AN726" s="474"/>
      <c r="AO726" s="444"/>
      <c r="AP726" s="444"/>
      <c r="AQ726" s="444"/>
      <c r="AR726" s="546"/>
      <c r="AS726" s="547"/>
      <c r="AT726" s="444"/>
      <c r="AU726" s="444"/>
      <c r="AV726" s="444"/>
      <c r="AW726" s="444"/>
      <c r="AX726" s="444"/>
      <c r="AY726" s="444"/>
      <c r="AZ726" s="444"/>
      <c r="BA726" s="444"/>
      <c r="BB726" s="445"/>
      <c r="BC726" s="548"/>
      <c r="BD726" s="445"/>
      <c r="BE726" s="445"/>
      <c r="BF726" s="445"/>
      <c r="BG726" s="445"/>
      <c r="BH726" s="548"/>
      <c r="BI726" s="548"/>
      <c r="BJ726" s="548"/>
      <c r="BK726" s="445"/>
      <c r="BL726" s="445"/>
      <c r="BM726" s="445"/>
      <c r="BN726" s="445"/>
      <c r="BO726" s="445"/>
      <c r="BP726" s="445"/>
      <c r="BQ726" s="445"/>
      <c r="BR726" s="445"/>
      <c r="BS726" s="445"/>
      <c r="BT726" s="445"/>
      <c r="BU726" s="445"/>
      <c r="BV726" s="445"/>
      <c r="BW726" s="445"/>
      <c r="BX726" s="445"/>
      <c r="BY726" s="445"/>
      <c r="BZ726" s="445"/>
      <c r="CA726" s="445"/>
      <c r="CB726" s="445"/>
      <c r="CC726" s="445"/>
      <c r="CD726" s="445"/>
      <c r="CE726" s="445"/>
      <c r="CF726" s="445"/>
      <c r="CG726" s="445"/>
      <c r="CH726" s="445"/>
    </row>
    <row r="727" spans="1:86" s="443" customFormat="1" ht="15.75" customHeight="1">
      <c r="A727" s="442"/>
      <c r="B727" s="442"/>
      <c r="C727" s="442"/>
      <c r="D727" s="528"/>
      <c r="E727" s="442"/>
      <c r="F727" s="442"/>
      <c r="G727" s="472"/>
      <c r="H727" s="467"/>
      <c r="I727" s="468"/>
      <c r="J727" s="468"/>
      <c r="K727" s="442"/>
      <c r="L727" s="442"/>
      <c r="M727" s="442"/>
      <c r="N727" s="442"/>
      <c r="O727" s="442"/>
      <c r="P727" s="470"/>
      <c r="Q727" s="470"/>
      <c r="R727" s="470"/>
      <c r="S727" s="442"/>
      <c r="T727" s="442"/>
      <c r="U727" s="442"/>
      <c r="V727" s="442"/>
      <c r="W727" s="442"/>
      <c r="X727" s="442"/>
      <c r="Y727" s="442"/>
      <c r="Z727" s="472"/>
      <c r="AA727" s="472"/>
      <c r="AB727" s="468"/>
      <c r="AC727" s="442"/>
      <c r="AD727" s="442"/>
      <c r="AE727" s="433"/>
      <c r="AF727" s="433"/>
      <c r="AH727" s="444"/>
      <c r="AI727" s="464"/>
      <c r="AJ727" s="464"/>
      <c r="AK727" s="444"/>
      <c r="AL727" s="464"/>
      <c r="AM727" s="474"/>
      <c r="AN727" s="474"/>
      <c r="AO727" s="444"/>
      <c r="AP727" s="444"/>
      <c r="AQ727" s="444"/>
      <c r="AR727" s="546"/>
      <c r="AS727" s="547"/>
      <c r="AT727" s="444"/>
      <c r="AU727" s="444"/>
      <c r="AV727" s="444"/>
      <c r="AW727" s="444"/>
      <c r="AX727" s="444"/>
      <c r="AY727" s="444"/>
      <c r="AZ727" s="444"/>
      <c r="BA727" s="444"/>
      <c r="BB727" s="445"/>
      <c r="BC727" s="548"/>
      <c r="BD727" s="445"/>
      <c r="BE727" s="445"/>
      <c r="BF727" s="445"/>
      <c r="BG727" s="445"/>
      <c r="BH727" s="548"/>
      <c r="BI727" s="548"/>
      <c r="BJ727" s="548"/>
      <c r="BK727" s="445"/>
      <c r="BL727" s="445"/>
      <c r="BM727" s="445"/>
      <c r="BN727" s="445"/>
      <c r="BO727" s="445"/>
      <c r="BP727" s="445"/>
      <c r="BQ727" s="445"/>
      <c r="BR727" s="445"/>
      <c r="BS727" s="445"/>
      <c r="BT727" s="445"/>
      <c r="BU727" s="445"/>
      <c r="BV727" s="445"/>
      <c r="BW727" s="445"/>
      <c r="BX727" s="445"/>
      <c r="BY727" s="445"/>
      <c r="BZ727" s="445"/>
      <c r="CA727" s="445"/>
      <c r="CB727" s="445"/>
      <c r="CC727" s="445"/>
      <c r="CD727" s="445"/>
      <c r="CE727" s="445"/>
      <c r="CF727" s="445"/>
      <c r="CG727" s="445"/>
      <c r="CH727" s="445"/>
    </row>
    <row r="728" spans="1:86" s="443" customFormat="1" ht="15.75" customHeight="1">
      <c r="A728" s="442"/>
      <c r="B728" s="442"/>
      <c r="C728" s="442"/>
      <c r="D728" s="528"/>
      <c r="E728" s="442"/>
      <c r="F728" s="442"/>
      <c r="G728" s="472"/>
      <c r="H728" s="467"/>
      <c r="I728" s="468"/>
      <c r="J728" s="468"/>
      <c r="K728" s="442"/>
      <c r="L728" s="442"/>
      <c r="M728" s="442"/>
      <c r="N728" s="442"/>
      <c r="O728" s="442"/>
      <c r="P728" s="470"/>
      <c r="Q728" s="470"/>
      <c r="R728" s="470"/>
      <c r="S728" s="442"/>
      <c r="T728" s="442"/>
      <c r="U728" s="442"/>
      <c r="V728" s="442"/>
      <c r="W728" s="442"/>
      <c r="X728" s="442"/>
      <c r="Y728" s="442"/>
      <c r="Z728" s="472"/>
      <c r="AA728" s="472"/>
      <c r="AB728" s="468"/>
      <c r="AC728" s="442"/>
      <c r="AD728" s="442"/>
      <c r="AE728" s="433"/>
      <c r="AF728" s="433"/>
      <c r="AH728" s="444"/>
      <c r="AI728" s="464"/>
      <c r="AJ728" s="464"/>
      <c r="AK728" s="444"/>
      <c r="AL728" s="464"/>
      <c r="AM728" s="474"/>
      <c r="AN728" s="474"/>
      <c r="AO728" s="444"/>
      <c r="AP728" s="444"/>
      <c r="AQ728" s="444"/>
      <c r="AR728" s="546"/>
      <c r="AS728" s="547"/>
      <c r="AT728" s="444"/>
      <c r="AU728" s="444"/>
      <c r="AV728" s="444"/>
      <c r="AW728" s="444"/>
      <c r="AX728" s="444"/>
      <c r="AY728" s="444"/>
      <c r="AZ728" s="444"/>
      <c r="BA728" s="444"/>
      <c r="BB728" s="445"/>
      <c r="BC728" s="548"/>
      <c r="BD728" s="445"/>
      <c r="BE728" s="445"/>
      <c r="BF728" s="445"/>
      <c r="BG728" s="445"/>
      <c r="BH728" s="548"/>
      <c r="BI728" s="548"/>
      <c r="BJ728" s="548"/>
      <c r="BK728" s="445"/>
      <c r="BL728" s="445"/>
      <c r="BM728" s="445"/>
      <c r="BN728" s="445"/>
      <c r="BO728" s="445"/>
      <c r="BP728" s="445"/>
      <c r="BQ728" s="445"/>
      <c r="BR728" s="445"/>
      <c r="BS728" s="445"/>
      <c r="BT728" s="445"/>
      <c r="BU728" s="445"/>
      <c r="BV728" s="445"/>
      <c r="BW728" s="445"/>
      <c r="BX728" s="445"/>
      <c r="BY728" s="445"/>
      <c r="BZ728" s="445"/>
      <c r="CA728" s="445"/>
      <c r="CB728" s="445"/>
      <c r="CC728" s="445"/>
      <c r="CD728" s="445"/>
      <c r="CE728" s="445"/>
      <c r="CF728" s="445"/>
      <c r="CG728" s="445"/>
      <c r="CH728" s="445"/>
    </row>
    <row r="729" spans="1:86" s="443" customFormat="1" ht="15.75" customHeight="1">
      <c r="A729" s="442"/>
      <c r="B729" s="442"/>
      <c r="C729" s="442"/>
      <c r="D729" s="528"/>
      <c r="E729" s="442"/>
      <c r="F729" s="442"/>
      <c r="G729" s="472"/>
      <c r="H729" s="467"/>
      <c r="I729" s="468"/>
      <c r="J729" s="468"/>
      <c r="K729" s="442"/>
      <c r="L729" s="442"/>
      <c r="M729" s="442"/>
      <c r="N729" s="442"/>
      <c r="O729" s="442"/>
      <c r="P729" s="470"/>
      <c r="Q729" s="470"/>
      <c r="R729" s="470"/>
      <c r="S729" s="442"/>
      <c r="T729" s="442"/>
      <c r="U729" s="442"/>
      <c r="V729" s="442"/>
      <c r="W729" s="442"/>
      <c r="X729" s="442"/>
      <c r="Y729" s="442"/>
      <c r="Z729" s="472"/>
      <c r="AA729" s="472"/>
      <c r="AB729" s="468"/>
      <c r="AC729" s="442"/>
      <c r="AD729" s="442"/>
      <c r="AE729" s="433"/>
      <c r="AF729" s="433"/>
      <c r="AP729" s="545"/>
      <c r="AQ729" s="545"/>
      <c r="AR729" s="546"/>
      <c r="AS729" s="547"/>
      <c r="AT729" s="444"/>
      <c r="AU729" s="444"/>
      <c r="AV729" s="444"/>
      <c r="AW729" s="444"/>
      <c r="AX729" s="444"/>
      <c r="AY729" s="444"/>
      <c r="AZ729" s="444"/>
      <c r="BA729" s="444"/>
      <c r="BB729" s="445"/>
      <c r="BC729" s="548"/>
      <c r="BD729" s="445"/>
      <c r="BE729" s="445"/>
      <c r="BF729" s="445"/>
      <c r="BG729" s="445"/>
      <c r="BH729" s="548"/>
      <c r="BI729" s="548"/>
      <c r="BJ729" s="548"/>
      <c r="BK729" s="445"/>
      <c r="BL729" s="445"/>
      <c r="BM729" s="445"/>
      <c r="BN729" s="445"/>
      <c r="BO729" s="445"/>
      <c r="BP729" s="445"/>
      <c r="BQ729" s="445"/>
      <c r="BR729" s="445"/>
      <c r="BS729" s="445"/>
      <c r="BT729" s="445"/>
      <c r="BU729" s="445"/>
      <c r="BV729" s="445"/>
      <c r="BW729" s="445"/>
      <c r="BX729" s="445"/>
      <c r="BY729" s="445"/>
      <c r="BZ729" s="445"/>
      <c r="CA729" s="445"/>
      <c r="CB729" s="445"/>
      <c r="CC729" s="445"/>
      <c r="CD729" s="445"/>
      <c r="CE729" s="445"/>
      <c r="CF729" s="445"/>
      <c r="CG729" s="445"/>
      <c r="CH729" s="445"/>
    </row>
    <row r="730" spans="1:86" s="443" customFormat="1" ht="15.75" customHeight="1">
      <c r="A730" s="442"/>
      <c r="B730" s="442"/>
      <c r="C730" s="442"/>
      <c r="D730" s="528"/>
      <c r="E730" s="442"/>
      <c r="F730" s="442"/>
      <c r="G730" s="472"/>
      <c r="H730" s="467"/>
      <c r="I730" s="468"/>
      <c r="J730" s="468"/>
      <c r="K730" s="442"/>
      <c r="L730" s="442"/>
      <c r="M730" s="442"/>
      <c r="N730" s="442"/>
      <c r="O730" s="442"/>
      <c r="P730" s="470"/>
      <c r="Q730" s="470"/>
      <c r="R730" s="470"/>
      <c r="S730" s="442"/>
      <c r="T730" s="442"/>
      <c r="U730" s="442"/>
      <c r="V730" s="442"/>
      <c r="W730" s="442"/>
      <c r="X730" s="442"/>
      <c r="Y730" s="442"/>
      <c r="Z730" s="472"/>
      <c r="AA730" s="472"/>
      <c r="AB730" s="468"/>
      <c r="AC730" s="442"/>
      <c r="AD730" s="442"/>
      <c r="AE730" s="433"/>
      <c r="AF730" s="433"/>
      <c r="AP730" s="545"/>
      <c r="AQ730" s="545"/>
      <c r="AR730" s="546"/>
      <c r="AS730" s="547"/>
      <c r="AT730" s="444"/>
      <c r="AU730" s="444"/>
      <c r="AV730" s="444"/>
      <c r="AW730" s="444"/>
      <c r="AX730" s="444"/>
      <c r="AY730" s="444"/>
      <c r="AZ730" s="444"/>
      <c r="BA730" s="444"/>
      <c r="BB730" s="445"/>
      <c r="BC730" s="548"/>
      <c r="BD730" s="445"/>
      <c r="BE730" s="445"/>
      <c r="BF730" s="445"/>
      <c r="BG730" s="445"/>
      <c r="BH730" s="548"/>
      <c r="BI730" s="548"/>
      <c r="BJ730" s="548"/>
      <c r="BK730" s="445"/>
      <c r="BL730" s="445"/>
      <c r="BM730" s="445"/>
      <c r="BN730" s="445"/>
      <c r="BO730" s="445"/>
      <c r="BP730" s="445"/>
      <c r="BQ730" s="445"/>
      <c r="BR730" s="445"/>
      <c r="BS730" s="445"/>
      <c r="BT730" s="445"/>
      <c r="BU730" s="445"/>
      <c r="BV730" s="445"/>
      <c r="BW730" s="445"/>
      <c r="BX730" s="445"/>
      <c r="BY730" s="445"/>
      <c r="BZ730" s="445"/>
      <c r="CA730" s="445"/>
      <c r="CB730" s="445"/>
      <c r="CC730" s="445"/>
      <c r="CD730" s="445"/>
      <c r="CE730" s="445"/>
      <c r="CF730" s="445"/>
      <c r="CG730" s="445"/>
      <c r="CH730" s="445"/>
    </row>
    <row r="731" spans="1:86" s="443" customFormat="1" ht="15.75" customHeight="1">
      <c r="A731" s="442"/>
      <c r="B731" s="442"/>
      <c r="C731" s="442"/>
      <c r="D731" s="528"/>
      <c r="E731" s="442"/>
      <c r="F731" s="442"/>
      <c r="G731" s="472"/>
      <c r="H731" s="467"/>
      <c r="I731" s="468"/>
      <c r="J731" s="468"/>
      <c r="K731" s="442"/>
      <c r="L731" s="442"/>
      <c r="M731" s="442"/>
      <c r="N731" s="442"/>
      <c r="O731" s="442"/>
      <c r="P731" s="470"/>
      <c r="Q731" s="470"/>
      <c r="R731" s="470"/>
      <c r="S731" s="442"/>
      <c r="T731" s="442"/>
      <c r="U731" s="442"/>
      <c r="V731" s="442"/>
      <c r="W731" s="442"/>
      <c r="X731" s="442"/>
      <c r="Y731" s="442"/>
      <c r="Z731" s="472"/>
      <c r="AA731" s="472"/>
      <c r="AB731" s="468"/>
      <c r="AC731" s="442"/>
      <c r="AD731" s="442"/>
      <c r="AE731" s="433"/>
      <c r="AF731" s="433"/>
      <c r="AP731" s="545"/>
      <c r="AQ731" s="545"/>
      <c r="AR731" s="546"/>
      <c r="AS731" s="547"/>
      <c r="AT731" s="444"/>
      <c r="AU731" s="444"/>
      <c r="AV731" s="444"/>
      <c r="AW731" s="444"/>
      <c r="AX731" s="444"/>
      <c r="AY731" s="444"/>
      <c r="AZ731" s="444"/>
      <c r="BA731" s="444"/>
      <c r="BB731" s="445"/>
      <c r="BC731" s="548"/>
      <c r="BD731" s="445"/>
      <c r="BE731" s="445"/>
      <c r="BF731" s="445"/>
      <c r="BG731" s="445"/>
      <c r="BH731" s="548"/>
      <c r="BI731" s="548"/>
      <c r="BJ731" s="548"/>
      <c r="BK731" s="445"/>
      <c r="BL731" s="445"/>
      <c r="BM731" s="445"/>
      <c r="BN731" s="445"/>
      <c r="BO731" s="445"/>
      <c r="BP731" s="445"/>
      <c r="BQ731" s="445"/>
      <c r="BR731" s="445"/>
      <c r="BS731" s="445"/>
      <c r="BT731" s="445"/>
      <c r="BU731" s="445"/>
      <c r="BV731" s="445"/>
      <c r="BW731" s="445"/>
      <c r="BX731" s="445"/>
      <c r="BY731" s="445"/>
      <c r="BZ731" s="445"/>
      <c r="CA731" s="445"/>
      <c r="CB731" s="445"/>
      <c r="CC731" s="445"/>
      <c r="CD731" s="445"/>
      <c r="CE731" s="445"/>
      <c r="CF731" s="445"/>
      <c r="CG731" s="445"/>
      <c r="CH731" s="445"/>
    </row>
    <row r="732" spans="1:86" s="443" customFormat="1" ht="15.75" customHeight="1">
      <c r="A732" s="442"/>
      <c r="B732" s="442"/>
      <c r="C732" s="442"/>
      <c r="D732" s="528"/>
      <c r="E732" s="442"/>
      <c r="F732" s="442"/>
      <c r="G732" s="472"/>
      <c r="H732" s="467"/>
      <c r="I732" s="468"/>
      <c r="J732" s="468"/>
      <c r="K732" s="442"/>
      <c r="L732" s="442"/>
      <c r="M732" s="442"/>
      <c r="N732" s="442"/>
      <c r="O732" s="442"/>
      <c r="P732" s="470"/>
      <c r="Q732" s="470"/>
      <c r="R732" s="470"/>
      <c r="S732" s="442"/>
      <c r="T732" s="442"/>
      <c r="U732" s="442"/>
      <c r="V732" s="442"/>
      <c r="W732" s="442"/>
      <c r="X732" s="442"/>
      <c r="Y732" s="442"/>
      <c r="Z732" s="472"/>
      <c r="AA732" s="472"/>
      <c r="AB732" s="468"/>
      <c r="AC732" s="442"/>
      <c r="AD732" s="442"/>
      <c r="AE732" s="433"/>
      <c r="AF732" s="433"/>
      <c r="AP732" s="545"/>
      <c r="AQ732" s="545"/>
      <c r="AR732" s="546"/>
      <c r="AS732" s="547"/>
      <c r="AT732" s="444"/>
      <c r="AU732" s="444"/>
      <c r="AV732" s="444"/>
      <c r="AW732" s="444"/>
      <c r="AX732" s="444"/>
      <c r="AY732" s="444"/>
      <c r="AZ732" s="444"/>
      <c r="BA732" s="444"/>
      <c r="BB732" s="445"/>
      <c r="BC732" s="548"/>
      <c r="BD732" s="445"/>
      <c r="BE732" s="445"/>
      <c r="BF732" s="445"/>
      <c r="BG732" s="445"/>
      <c r="BH732" s="548"/>
      <c r="BI732" s="548"/>
      <c r="BJ732" s="548"/>
      <c r="BK732" s="445"/>
      <c r="BL732" s="445"/>
      <c r="BM732" s="445"/>
      <c r="BN732" s="445"/>
      <c r="BO732" s="445"/>
      <c r="BP732" s="445"/>
      <c r="BQ732" s="445"/>
      <c r="BR732" s="445"/>
      <c r="BS732" s="445"/>
      <c r="BT732" s="445"/>
      <c r="BU732" s="445"/>
      <c r="BV732" s="445"/>
      <c r="BW732" s="445"/>
      <c r="BX732" s="445"/>
      <c r="BY732" s="445"/>
      <c r="BZ732" s="445"/>
      <c r="CA732" s="445"/>
      <c r="CB732" s="445"/>
      <c r="CC732" s="445"/>
      <c r="CD732" s="445"/>
      <c r="CE732" s="445"/>
      <c r="CF732" s="445"/>
      <c r="CG732" s="445"/>
      <c r="CH732" s="445"/>
    </row>
    <row r="733" spans="1:86" s="443" customFormat="1" ht="15.75" customHeight="1">
      <c r="A733" s="442"/>
      <c r="B733" s="442"/>
      <c r="C733" s="442"/>
      <c r="D733" s="528"/>
      <c r="E733" s="442"/>
      <c r="F733" s="442"/>
      <c r="G733" s="472"/>
      <c r="H733" s="467"/>
      <c r="I733" s="468"/>
      <c r="J733" s="468"/>
      <c r="K733" s="442"/>
      <c r="L733" s="442"/>
      <c r="M733" s="442"/>
      <c r="N733" s="442"/>
      <c r="O733" s="442"/>
      <c r="P733" s="470"/>
      <c r="Q733" s="470"/>
      <c r="R733" s="470"/>
      <c r="S733" s="442"/>
      <c r="T733" s="442"/>
      <c r="U733" s="442"/>
      <c r="V733" s="442"/>
      <c r="W733" s="442"/>
      <c r="X733" s="442"/>
      <c r="Y733" s="442"/>
      <c r="Z733" s="472"/>
      <c r="AA733" s="472"/>
      <c r="AB733" s="468"/>
      <c r="AC733" s="442"/>
      <c r="AD733" s="442"/>
      <c r="AE733" s="433"/>
      <c r="AF733" s="433"/>
      <c r="AP733" s="545"/>
      <c r="AQ733" s="545"/>
      <c r="AR733" s="546"/>
      <c r="AS733" s="547"/>
      <c r="AT733" s="444"/>
      <c r="AU733" s="444"/>
      <c r="AV733" s="444"/>
      <c r="AW733" s="444"/>
      <c r="AX733" s="444"/>
      <c r="AY733" s="444"/>
      <c r="AZ733" s="444"/>
      <c r="BA733" s="444"/>
      <c r="BB733" s="445"/>
      <c r="BC733" s="548"/>
      <c r="BD733" s="445"/>
      <c r="BE733" s="445"/>
      <c r="BF733" s="445"/>
      <c r="BG733" s="445"/>
      <c r="BH733" s="548"/>
      <c r="BI733" s="548"/>
      <c r="BJ733" s="548"/>
      <c r="BK733" s="445"/>
      <c r="BL733" s="445"/>
      <c r="BM733" s="445"/>
      <c r="BN733" s="445"/>
      <c r="BO733" s="445"/>
      <c r="BP733" s="445"/>
      <c r="BQ733" s="445"/>
      <c r="BR733" s="445"/>
      <c r="BS733" s="445"/>
      <c r="BT733" s="445"/>
      <c r="BU733" s="445"/>
      <c r="BV733" s="445"/>
      <c r="BW733" s="445"/>
      <c r="BX733" s="445"/>
      <c r="BY733" s="445"/>
      <c r="BZ733" s="445"/>
      <c r="CA733" s="445"/>
      <c r="CB733" s="445"/>
      <c r="CC733" s="445"/>
      <c r="CD733" s="445"/>
      <c r="CE733" s="445"/>
      <c r="CF733" s="445"/>
      <c r="CG733" s="445"/>
      <c r="CH733" s="445"/>
    </row>
    <row r="734" spans="1:86" s="443" customFormat="1" ht="15.75" customHeight="1">
      <c r="A734" s="442"/>
      <c r="B734" s="442"/>
      <c r="C734" s="442"/>
      <c r="D734" s="528"/>
      <c r="E734" s="442"/>
      <c r="F734" s="442"/>
      <c r="G734" s="472"/>
      <c r="H734" s="467"/>
      <c r="I734" s="468"/>
      <c r="J734" s="468"/>
      <c r="K734" s="442"/>
      <c r="L734" s="442"/>
      <c r="M734" s="442"/>
      <c r="N734" s="442"/>
      <c r="O734" s="442"/>
      <c r="P734" s="470"/>
      <c r="Q734" s="470"/>
      <c r="R734" s="470"/>
      <c r="S734" s="442"/>
      <c r="T734" s="442"/>
      <c r="U734" s="442"/>
      <c r="V734" s="442"/>
      <c r="W734" s="442"/>
      <c r="X734" s="442"/>
      <c r="Y734" s="442"/>
      <c r="Z734" s="472"/>
      <c r="AA734" s="472"/>
      <c r="AB734" s="468"/>
      <c r="AC734" s="442"/>
      <c r="AD734" s="442"/>
      <c r="AE734" s="433"/>
      <c r="AF734" s="433"/>
      <c r="AP734" s="545"/>
      <c r="AQ734" s="545"/>
      <c r="AR734" s="546"/>
      <c r="AS734" s="547"/>
      <c r="AT734" s="444"/>
      <c r="AU734" s="444"/>
      <c r="AV734" s="444"/>
      <c r="AW734" s="444"/>
      <c r="AX734" s="444"/>
      <c r="AY734" s="444"/>
      <c r="AZ734" s="444"/>
      <c r="BA734" s="444"/>
      <c r="BB734" s="445"/>
      <c r="BC734" s="548"/>
      <c r="BD734" s="445"/>
      <c r="BE734" s="445"/>
      <c r="BF734" s="445"/>
      <c r="BG734" s="445"/>
      <c r="BH734" s="548"/>
      <c r="BI734" s="548"/>
      <c r="BJ734" s="548"/>
      <c r="BK734" s="445"/>
      <c r="BL734" s="445"/>
      <c r="BM734" s="445"/>
      <c r="BN734" s="445"/>
      <c r="BO734" s="445"/>
      <c r="BP734" s="445"/>
      <c r="BQ734" s="445"/>
      <c r="BR734" s="445"/>
      <c r="BS734" s="445"/>
      <c r="BT734" s="445"/>
      <c r="BU734" s="445"/>
      <c r="BV734" s="445"/>
      <c r="BW734" s="445"/>
      <c r="BX734" s="445"/>
      <c r="BY734" s="445"/>
      <c r="BZ734" s="445"/>
      <c r="CA734" s="445"/>
      <c r="CB734" s="445"/>
      <c r="CC734" s="445"/>
      <c r="CD734" s="445"/>
      <c r="CE734" s="445"/>
      <c r="CF734" s="445"/>
      <c r="CG734" s="445"/>
      <c r="CH734" s="445"/>
    </row>
    <row r="735" spans="1:86" s="443" customFormat="1" ht="15.75" customHeight="1">
      <c r="A735" s="442"/>
      <c r="B735" s="442"/>
      <c r="C735" s="442"/>
      <c r="D735" s="528"/>
      <c r="E735" s="442"/>
      <c r="F735" s="442"/>
      <c r="G735" s="472"/>
      <c r="H735" s="467"/>
      <c r="I735" s="468"/>
      <c r="J735" s="468"/>
      <c r="K735" s="442"/>
      <c r="L735" s="442"/>
      <c r="M735" s="442"/>
      <c r="N735" s="442"/>
      <c r="O735" s="442"/>
      <c r="P735" s="470"/>
      <c r="Q735" s="470"/>
      <c r="R735" s="470"/>
      <c r="S735" s="442"/>
      <c r="T735" s="442"/>
      <c r="U735" s="442"/>
      <c r="V735" s="442"/>
      <c r="W735" s="442"/>
      <c r="X735" s="442"/>
      <c r="Y735" s="442"/>
      <c r="Z735" s="472"/>
      <c r="AA735" s="472"/>
      <c r="AB735" s="468"/>
      <c r="AC735" s="442"/>
      <c r="AD735" s="442"/>
      <c r="AE735" s="433"/>
      <c r="AF735" s="433"/>
      <c r="AP735" s="545"/>
      <c r="AQ735" s="545"/>
      <c r="AR735" s="546"/>
      <c r="AS735" s="547"/>
      <c r="AT735" s="444"/>
      <c r="AU735" s="444"/>
      <c r="AV735" s="444"/>
      <c r="AW735" s="444"/>
      <c r="AX735" s="444"/>
      <c r="AY735" s="444"/>
      <c r="AZ735" s="444"/>
      <c r="BA735" s="444"/>
      <c r="BB735" s="445"/>
      <c r="BC735" s="548"/>
      <c r="BD735" s="445"/>
      <c r="BE735" s="445"/>
      <c r="BF735" s="445"/>
      <c r="BG735" s="445"/>
      <c r="BH735" s="548"/>
      <c r="BI735" s="548"/>
      <c r="BJ735" s="548"/>
      <c r="BK735" s="445"/>
      <c r="BL735" s="445"/>
      <c r="BM735" s="445"/>
      <c r="BN735" s="445"/>
      <c r="BO735" s="445"/>
      <c r="BP735" s="445"/>
      <c r="BQ735" s="445"/>
      <c r="BR735" s="445"/>
      <c r="BS735" s="445"/>
      <c r="BT735" s="445"/>
      <c r="BU735" s="445"/>
      <c r="BV735" s="445"/>
      <c r="BW735" s="445"/>
      <c r="BX735" s="445"/>
      <c r="BY735" s="445"/>
      <c r="BZ735" s="445"/>
      <c r="CA735" s="445"/>
      <c r="CB735" s="445"/>
      <c r="CC735" s="445"/>
      <c r="CD735" s="445"/>
      <c r="CE735" s="445"/>
      <c r="CF735" s="445"/>
      <c r="CG735" s="445"/>
      <c r="CH735" s="445"/>
    </row>
    <row r="736" spans="1:86" s="443" customFormat="1" ht="15.75" customHeight="1">
      <c r="A736" s="442"/>
      <c r="B736" s="442"/>
      <c r="C736" s="442"/>
      <c r="D736" s="528"/>
      <c r="E736" s="442"/>
      <c r="F736" s="442"/>
      <c r="G736" s="472"/>
      <c r="H736" s="467"/>
      <c r="I736" s="468"/>
      <c r="J736" s="468"/>
      <c r="K736" s="442"/>
      <c r="L736" s="442"/>
      <c r="M736" s="442"/>
      <c r="N736" s="442"/>
      <c r="O736" s="442"/>
      <c r="P736" s="470"/>
      <c r="Q736" s="470"/>
      <c r="R736" s="470"/>
      <c r="S736" s="442"/>
      <c r="T736" s="442"/>
      <c r="U736" s="442"/>
      <c r="V736" s="442"/>
      <c r="W736" s="442"/>
      <c r="X736" s="442"/>
      <c r="Y736" s="442"/>
      <c r="Z736" s="472"/>
      <c r="AA736" s="472"/>
      <c r="AB736" s="468"/>
      <c r="AC736" s="442"/>
      <c r="AD736" s="442"/>
      <c r="AE736" s="433"/>
      <c r="AF736" s="433"/>
      <c r="AP736" s="545"/>
      <c r="AQ736" s="545"/>
      <c r="AR736" s="546"/>
      <c r="AS736" s="547"/>
      <c r="AT736" s="444"/>
      <c r="AU736" s="444"/>
      <c r="AV736" s="444"/>
      <c r="AW736" s="444"/>
      <c r="AX736" s="444"/>
      <c r="AY736" s="444"/>
      <c r="AZ736" s="444"/>
      <c r="BA736" s="444"/>
      <c r="BB736" s="445"/>
      <c r="BC736" s="548"/>
      <c r="BD736" s="445"/>
      <c r="BE736" s="445"/>
      <c r="BF736" s="445"/>
      <c r="BG736" s="445"/>
      <c r="BH736" s="548"/>
      <c r="BI736" s="548"/>
      <c r="BJ736" s="548"/>
      <c r="BK736" s="445"/>
      <c r="BL736" s="445"/>
      <c r="BM736" s="445"/>
      <c r="BN736" s="445"/>
      <c r="BO736" s="445"/>
      <c r="BP736" s="445"/>
      <c r="BQ736" s="445"/>
      <c r="BR736" s="445"/>
      <c r="BS736" s="445"/>
      <c r="BT736" s="445"/>
      <c r="BU736" s="445"/>
      <c r="BV736" s="445"/>
      <c r="BW736" s="445"/>
      <c r="BX736" s="445"/>
      <c r="BY736" s="445"/>
      <c r="BZ736" s="445"/>
      <c r="CA736" s="445"/>
      <c r="CB736" s="445"/>
      <c r="CC736" s="445"/>
      <c r="CD736" s="445"/>
      <c r="CE736" s="445"/>
      <c r="CF736" s="445"/>
      <c r="CG736" s="445"/>
      <c r="CH736" s="445"/>
    </row>
    <row r="737" spans="1:86" s="443" customFormat="1" ht="15.75" customHeight="1">
      <c r="A737" s="442"/>
      <c r="B737" s="442"/>
      <c r="C737" s="442"/>
      <c r="D737" s="528"/>
      <c r="E737" s="442"/>
      <c r="F737" s="442"/>
      <c r="G737" s="472"/>
      <c r="H737" s="467"/>
      <c r="I737" s="468"/>
      <c r="J737" s="468"/>
      <c r="K737" s="442"/>
      <c r="L737" s="442"/>
      <c r="M737" s="442"/>
      <c r="N737" s="442"/>
      <c r="O737" s="442"/>
      <c r="P737" s="470"/>
      <c r="Q737" s="470"/>
      <c r="R737" s="470"/>
      <c r="S737" s="442"/>
      <c r="T737" s="442"/>
      <c r="U737" s="442"/>
      <c r="V737" s="442"/>
      <c r="W737" s="442"/>
      <c r="X737" s="442"/>
      <c r="Y737" s="442"/>
      <c r="Z737" s="472"/>
      <c r="AA737" s="472"/>
      <c r="AB737" s="468"/>
      <c r="AC737" s="442"/>
      <c r="AD737" s="442"/>
      <c r="AE737" s="433"/>
      <c r="AF737" s="433"/>
      <c r="AP737" s="545"/>
      <c r="AQ737" s="545"/>
      <c r="AR737" s="546"/>
      <c r="AS737" s="547"/>
      <c r="AT737" s="444"/>
      <c r="AU737" s="444"/>
      <c r="AV737" s="444"/>
      <c r="AW737" s="444"/>
      <c r="AX737" s="444"/>
      <c r="AY737" s="444"/>
      <c r="AZ737" s="444"/>
      <c r="BA737" s="444"/>
      <c r="BB737" s="445"/>
      <c r="BC737" s="548"/>
      <c r="BD737" s="445"/>
      <c r="BE737" s="445"/>
      <c r="BF737" s="445"/>
      <c r="BG737" s="445"/>
      <c r="BH737" s="548"/>
      <c r="BI737" s="548"/>
      <c r="BJ737" s="548"/>
      <c r="BK737" s="445"/>
      <c r="BL737" s="445"/>
      <c r="BM737" s="445"/>
      <c r="BN737" s="445"/>
      <c r="BO737" s="445"/>
      <c r="BP737" s="445"/>
      <c r="BQ737" s="445"/>
      <c r="BR737" s="445"/>
      <c r="BS737" s="445"/>
      <c r="BT737" s="445"/>
      <c r="BU737" s="445"/>
      <c r="BV737" s="445"/>
      <c r="BW737" s="445"/>
      <c r="BX737" s="445"/>
      <c r="BY737" s="445"/>
      <c r="BZ737" s="445"/>
      <c r="CA737" s="445"/>
      <c r="CB737" s="445"/>
      <c r="CC737" s="445"/>
      <c r="CD737" s="445"/>
      <c r="CE737" s="445"/>
      <c r="CF737" s="445"/>
      <c r="CG737" s="445"/>
      <c r="CH737" s="445"/>
    </row>
    <row r="738" spans="1:86" s="443" customFormat="1" ht="15.75" customHeight="1">
      <c r="A738" s="442"/>
      <c r="B738" s="442"/>
      <c r="C738" s="442"/>
      <c r="D738" s="528"/>
      <c r="E738" s="442"/>
      <c r="F738" s="442"/>
      <c r="G738" s="472"/>
      <c r="H738" s="467"/>
      <c r="I738" s="468"/>
      <c r="J738" s="468"/>
      <c r="K738" s="442"/>
      <c r="L738" s="442"/>
      <c r="M738" s="442"/>
      <c r="N738" s="442"/>
      <c r="O738" s="442"/>
      <c r="P738" s="470"/>
      <c r="Q738" s="470"/>
      <c r="R738" s="470"/>
      <c r="S738" s="442"/>
      <c r="T738" s="442"/>
      <c r="U738" s="442"/>
      <c r="V738" s="442"/>
      <c r="W738" s="442"/>
      <c r="X738" s="442"/>
      <c r="Y738" s="442"/>
      <c r="Z738" s="472"/>
      <c r="AA738" s="472"/>
      <c r="AB738" s="468"/>
      <c r="AC738" s="442"/>
      <c r="AD738" s="442"/>
      <c r="AE738" s="433"/>
      <c r="AF738" s="433"/>
      <c r="AP738" s="545"/>
      <c r="AQ738" s="545"/>
      <c r="AR738" s="546"/>
      <c r="AS738" s="547"/>
      <c r="AT738" s="444"/>
      <c r="AU738" s="444"/>
      <c r="AV738" s="444"/>
      <c r="AW738" s="444"/>
      <c r="AX738" s="444"/>
      <c r="AY738" s="444"/>
      <c r="AZ738" s="444"/>
      <c r="BA738" s="444"/>
      <c r="BB738" s="445"/>
      <c r="BC738" s="548"/>
      <c r="BD738" s="445"/>
      <c r="BE738" s="445"/>
      <c r="BF738" s="445"/>
      <c r="BG738" s="445"/>
      <c r="BH738" s="548"/>
      <c r="BI738" s="548"/>
      <c r="BJ738" s="548"/>
      <c r="BK738" s="445"/>
      <c r="BL738" s="445"/>
      <c r="BM738" s="445"/>
      <c r="BN738" s="445"/>
      <c r="BO738" s="445"/>
      <c r="BP738" s="445"/>
      <c r="BQ738" s="445"/>
      <c r="BR738" s="445"/>
      <c r="BS738" s="445"/>
      <c r="BT738" s="445"/>
      <c r="BU738" s="445"/>
      <c r="BV738" s="445"/>
      <c r="BW738" s="445"/>
      <c r="BX738" s="445"/>
      <c r="BY738" s="445"/>
      <c r="BZ738" s="445"/>
      <c r="CA738" s="445"/>
      <c r="CB738" s="445"/>
      <c r="CC738" s="445"/>
      <c r="CD738" s="445"/>
      <c r="CE738" s="445"/>
      <c r="CF738" s="445"/>
      <c r="CG738" s="445"/>
      <c r="CH738" s="445"/>
    </row>
    <row r="739" spans="1:86" s="443" customFormat="1" ht="15.75" customHeight="1">
      <c r="A739" s="442"/>
      <c r="B739" s="442"/>
      <c r="C739" s="442"/>
      <c r="D739" s="528"/>
      <c r="E739" s="442"/>
      <c r="F739" s="442"/>
      <c r="G739" s="472"/>
      <c r="H739" s="467"/>
      <c r="I739" s="468"/>
      <c r="J739" s="468"/>
      <c r="K739" s="442"/>
      <c r="L739" s="442"/>
      <c r="M739" s="442"/>
      <c r="N739" s="442"/>
      <c r="O739" s="442"/>
      <c r="P739" s="470"/>
      <c r="Q739" s="470"/>
      <c r="R739" s="470"/>
      <c r="S739" s="442"/>
      <c r="T739" s="442"/>
      <c r="U739" s="442"/>
      <c r="V739" s="442"/>
      <c r="W739" s="442"/>
      <c r="X739" s="442"/>
      <c r="Y739" s="442"/>
      <c r="Z739" s="472"/>
      <c r="AA739" s="472"/>
      <c r="AB739" s="468"/>
      <c r="AC739" s="442"/>
      <c r="AD739" s="442"/>
      <c r="AE739" s="433"/>
      <c r="AF739" s="433"/>
      <c r="AP739" s="545"/>
      <c r="AQ739" s="545"/>
      <c r="AR739" s="546"/>
      <c r="AS739" s="547"/>
      <c r="AT739" s="444"/>
      <c r="AU739" s="444"/>
      <c r="AV739" s="444"/>
      <c r="AW739" s="444"/>
      <c r="AX739" s="444"/>
      <c r="AY739" s="444"/>
      <c r="AZ739" s="444"/>
      <c r="BA739" s="444"/>
      <c r="BB739" s="445"/>
      <c r="BC739" s="548"/>
      <c r="BD739" s="445"/>
      <c r="BE739" s="445"/>
      <c r="BF739" s="445"/>
      <c r="BG739" s="445"/>
      <c r="BH739" s="548"/>
      <c r="BI739" s="548"/>
      <c r="BJ739" s="548"/>
      <c r="BK739" s="445"/>
      <c r="BL739" s="445"/>
      <c r="BM739" s="445"/>
      <c r="BN739" s="445"/>
      <c r="BO739" s="445"/>
      <c r="BP739" s="445"/>
      <c r="BQ739" s="445"/>
      <c r="BR739" s="445"/>
      <c r="BS739" s="445"/>
      <c r="BT739" s="445"/>
      <c r="BU739" s="445"/>
      <c r="BV739" s="445"/>
      <c r="BW739" s="445"/>
      <c r="BX739" s="445"/>
      <c r="BY739" s="445"/>
      <c r="BZ739" s="445"/>
      <c r="CA739" s="445"/>
      <c r="CB739" s="445"/>
      <c r="CC739" s="445"/>
      <c r="CD739" s="445"/>
      <c r="CE739" s="445"/>
      <c r="CF739" s="445"/>
      <c r="CG739" s="445"/>
      <c r="CH739" s="445"/>
    </row>
    <row r="740" spans="1:86" s="443" customFormat="1" ht="15.75" customHeight="1">
      <c r="A740" s="442"/>
      <c r="B740" s="442"/>
      <c r="C740" s="442"/>
      <c r="D740" s="528"/>
      <c r="E740" s="442"/>
      <c r="F740" s="442"/>
      <c r="G740" s="472"/>
      <c r="H740" s="467"/>
      <c r="I740" s="468"/>
      <c r="J740" s="468"/>
      <c r="K740" s="442"/>
      <c r="L740" s="442"/>
      <c r="M740" s="442"/>
      <c r="N740" s="442"/>
      <c r="O740" s="442"/>
      <c r="P740" s="470"/>
      <c r="Q740" s="470"/>
      <c r="R740" s="470"/>
      <c r="S740" s="442"/>
      <c r="T740" s="442"/>
      <c r="U740" s="442"/>
      <c r="V740" s="442"/>
      <c r="W740" s="442"/>
      <c r="X740" s="442"/>
      <c r="Y740" s="442"/>
      <c r="Z740" s="472"/>
      <c r="AA740" s="472"/>
      <c r="AB740" s="468"/>
      <c r="AC740" s="442"/>
      <c r="AD740" s="442"/>
      <c r="AE740" s="433"/>
      <c r="AF740" s="433"/>
      <c r="AP740" s="545"/>
      <c r="AQ740" s="545"/>
      <c r="AR740" s="546"/>
      <c r="AS740" s="547"/>
      <c r="AT740" s="444"/>
      <c r="AU740" s="444"/>
      <c r="AV740" s="444"/>
      <c r="AW740" s="444"/>
      <c r="AX740" s="444"/>
      <c r="AY740" s="444"/>
      <c r="AZ740" s="444"/>
      <c r="BA740" s="444"/>
      <c r="BB740" s="445"/>
      <c r="BC740" s="548"/>
      <c r="BD740" s="445"/>
      <c r="BE740" s="445"/>
      <c r="BF740" s="445"/>
      <c r="BG740" s="445"/>
      <c r="BH740" s="548"/>
      <c r="BI740" s="548"/>
      <c r="BJ740" s="548"/>
      <c r="BK740" s="445"/>
      <c r="BL740" s="445"/>
      <c r="BM740" s="445"/>
      <c r="BN740" s="445"/>
      <c r="BO740" s="445"/>
      <c r="BP740" s="445"/>
      <c r="BQ740" s="445"/>
      <c r="BR740" s="445"/>
      <c r="BS740" s="445"/>
      <c r="BT740" s="445"/>
      <c r="BU740" s="445"/>
      <c r="BV740" s="445"/>
      <c r="BW740" s="445"/>
      <c r="BX740" s="445"/>
      <c r="BY740" s="445"/>
      <c r="BZ740" s="445"/>
      <c r="CA740" s="445"/>
      <c r="CB740" s="445"/>
      <c r="CC740" s="445"/>
      <c r="CD740" s="445"/>
      <c r="CE740" s="445"/>
      <c r="CF740" s="445"/>
      <c r="CG740" s="445"/>
      <c r="CH740" s="445"/>
    </row>
    <row r="741" spans="1:86" s="443" customFormat="1" ht="15.75" customHeight="1">
      <c r="A741" s="442"/>
      <c r="B741" s="442"/>
      <c r="C741" s="442"/>
      <c r="D741" s="528"/>
      <c r="E741" s="442"/>
      <c r="F741" s="442"/>
      <c r="G741" s="472"/>
      <c r="H741" s="467"/>
      <c r="I741" s="468"/>
      <c r="J741" s="468"/>
      <c r="K741" s="442"/>
      <c r="L741" s="442"/>
      <c r="M741" s="442"/>
      <c r="N741" s="442"/>
      <c r="O741" s="442"/>
      <c r="P741" s="470"/>
      <c r="Q741" s="470"/>
      <c r="R741" s="470"/>
      <c r="S741" s="442"/>
      <c r="T741" s="442"/>
      <c r="U741" s="442"/>
      <c r="V741" s="442"/>
      <c r="W741" s="442"/>
      <c r="X741" s="442"/>
      <c r="Y741" s="442"/>
      <c r="Z741" s="472"/>
      <c r="AA741" s="472"/>
      <c r="AB741" s="468"/>
      <c r="AC741" s="442"/>
      <c r="AD741" s="442"/>
      <c r="AE741" s="433"/>
      <c r="AF741" s="433"/>
      <c r="AP741" s="545"/>
      <c r="AQ741" s="545"/>
      <c r="AR741" s="546"/>
      <c r="AS741" s="547"/>
      <c r="AT741" s="444"/>
      <c r="AU741" s="444"/>
      <c r="AV741" s="444"/>
      <c r="AW741" s="444"/>
      <c r="AX741" s="444"/>
      <c r="AY741" s="444"/>
      <c r="AZ741" s="444"/>
      <c r="BA741" s="444"/>
      <c r="BB741" s="445"/>
      <c r="BC741" s="548"/>
      <c r="BD741" s="445"/>
      <c r="BE741" s="445"/>
      <c r="BF741" s="445"/>
      <c r="BG741" s="445"/>
      <c r="BH741" s="548"/>
      <c r="BI741" s="548"/>
      <c r="BJ741" s="548"/>
      <c r="BK741" s="445"/>
      <c r="BL741" s="445"/>
      <c r="BM741" s="445"/>
      <c r="BN741" s="445"/>
      <c r="BO741" s="445"/>
      <c r="BP741" s="445"/>
      <c r="BQ741" s="445"/>
      <c r="BR741" s="445"/>
      <c r="BS741" s="445"/>
      <c r="BT741" s="445"/>
      <c r="BU741" s="445"/>
      <c r="BV741" s="445"/>
      <c r="BW741" s="445"/>
      <c r="BX741" s="445"/>
      <c r="BY741" s="445"/>
      <c r="BZ741" s="445"/>
      <c r="CA741" s="445"/>
      <c r="CB741" s="445"/>
      <c r="CC741" s="445"/>
      <c r="CD741" s="445"/>
      <c r="CE741" s="445"/>
      <c r="CF741" s="445"/>
      <c r="CG741" s="445"/>
      <c r="CH741" s="445"/>
    </row>
    <row r="742" spans="1:86" s="443" customFormat="1" ht="15.75" customHeight="1">
      <c r="A742" s="442"/>
      <c r="B742" s="442"/>
      <c r="C742" s="442"/>
      <c r="D742" s="528"/>
      <c r="E742" s="442"/>
      <c r="F742" s="442"/>
      <c r="G742" s="472"/>
      <c r="H742" s="467"/>
      <c r="I742" s="468"/>
      <c r="J742" s="468"/>
      <c r="K742" s="442"/>
      <c r="L742" s="442"/>
      <c r="M742" s="442"/>
      <c r="N742" s="442"/>
      <c r="O742" s="442"/>
      <c r="P742" s="470"/>
      <c r="Q742" s="470"/>
      <c r="R742" s="470"/>
      <c r="S742" s="442"/>
      <c r="T742" s="442"/>
      <c r="U742" s="442"/>
      <c r="V742" s="442"/>
      <c r="W742" s="442"/>
      <c r="X742" s="442"/>
      <c r="Y742" s="442"/>
      <c r="Z742" s="472"/>
      <c r="AA742" s="472"/>
      <c r="AB742" s="468"/>
      <c r="AC742" s="442"/>
      <c r="AD742" s="442"/>
      <c r="AE742" s="433"/>
      <c r="AF742" s="433"/>
      <c r="AP742" s="545"/>
      <c r="AQ742" s="545"/>
      <c r="AR742" s="546"/>
      <c r="AS742" s="547"/>
      <c r="AT742" s="444"/>
      <c r="AU742" s="444"/>
      <c r="AV742" s="444"/>
      <c r="AW742" s="444"/>
      <c r="AX742" s="444"/>
      <c r="AY742" s="444"/>
      <c r="AZ742" s="444"/>
      <c r="BA742" s="444"/>
      <c r="BB742" s="445"/>
      <c r="BC742" s="548"/>
      <c r="BD742" s="445"/>
      <c r="BE742" s="445"/>
      <c r="BF742" s="445"/>
      <c r="BG742" s="445"/>
      <c r="BH742" s="548"/>
      <c r="BI742" s="548"/>
      <c r="BJ742" s="548"/>
      <c r="BK742" s="445"/>
      <c r="BL742" s="445"/>
      <c r="BM742" s="445"/>
      <c r="BN742" s="445"/>
      <c r="BO742" s="445"/>
      <c r="BP742" s="445"/>
      <c r="BQ742" s="445"/>
      <c r="BR742" s="445"/>
      <c r="BS742" s="445"/>
      <c r="BT742" s="445"/>
      <c r="BU742" s="445"/>
      <c r="BV742" s="445"/>
      <c r="BW742" s="445"/>
      <c r="BX742" s="445"/>
      <c r="BY742" s="445"/>
      <c r="BZ742" s="445"/>
      <c r="CA742" s="445"/>
      <c r="CB742" s="445"/>
      <c r="CC742" s="445"/>
      <c r="CD742" s="445"/>
      <c r="CE742" s="445"/>
      <c r="CF742" s="445"/>
      <c r="CG742" s="445"/>
      <c r="CH742" s="445"/>
    </row>
    <row r="743" spans="1:86" s="443" customFormat="1" ht="15.75" customHeight="1">
      <c r="A743" s="442"/>
      <c r="B743" s="442"/>
      <c r="C743" s="442"/>
      <c r="D743" s="528"/>
      <c r="E743" s="442"/>
      <c r="F743" s="442"/>
      <c r="G743" s="472"/>
      <c r="H743" s="467"/>
      <c r="I743" s="468"/>
      <c r="J743" s="468"/>
      <c r="K743" s="442"/>
      <c r="L743" s="442"/>
      <c r="M743" s="442"/>
      <c r="N743" s="442"/>
      <c r="O743" s="442"/>
      <c r="P743" s="470"/>
      <c r="Q743" s="470"/>
      <c r="R743" s="470"/>
      <c r="S743" s="442"/>
      <c r="T743" s="442"/>
      <c r="U743" s="442"/>
      <c r="V743" s="442"/>
      <c r="W743" s="442"/>
      <c r="X743" s="442"/>
      <c r="Y743" s="442"/>
      <c r="Z743" s="472"/>
      <c r="AA743" s="472"/>
      <c r="AB743" s="468"/>
      <c r="AC743" s="442"/>
      <c r="AD743" s="442"/>
      <c r="AE743" s="433"/>
      <c r="AF743" s="433"/>
      <c r="AP743" s="545"/>
      <c r="AQ743" s="545"/>
      <c r="AR743" s="546"/>
      <c r="AS743" s="547"/>
      <c r="AT743" s="444"/>
      <c r="AU743" s="444"/>
      <c r="AV743" s="444"/>
      <c r="AW743" s="444"/>
      <c r="AX743" s="444"/>
      <c r="AY743" s="444"/>
      <c r="AZ743" s="444"/>
      <c r="BA743" s="444"/>
      <c r="BB743" s="445"/>
      <c r="BC743" s="548"/>
      <c r="BD743" s="445"/>
      <c r="BE743" s="445"/>
      <c r="BF743" s="445"/>
      <c r="BG743" s="445"/>
      <c r="BH743" s="548"/>
      <c r="BI743" s="548"/>
      <c r="BJ743" s="548"/>
      <c r="BK743" s="445"/>
      <c r="BL743" s="445"/>
      <c r="BM743" s="445"/>
      <c r="BN743" s="445"/>
      <c r="BO743" s="445"/>
      <c r="BP743" s="445"/>
      <c r="BQ743" s="445"/>
      <c r="BR743" s="445"/>
      <c r="BS743" s="445"/>
      <c r="BT743" s="445"/>
      <c r="BU743" s="445"/>
      <c r="BV743" s="445"/>
      <c r="BW743" s="445"/>
      <c r="BX743" s="445"/>
      <c r="BY743" s="445"/>
      <c r="BZ743" s="445"/>
      <c r="CA743" s="445"/>
      <c r="CB743" s="445"/>
      <c r="CC743" s="445"/>
      <c r="CD743" s="445"/>
      <c r="CE743" s="445"/>
      <c r="CF743" s="445"/>
      <c r="CG743" s="445"/>
      <c r="CH743" s="445"/>
    </row>
    <row r="744" spans="1:86" s="443" customFormat="1" ht="15.75" customHeight="1">
      <c r="A744" s="442"/>
      <c r="B744" s="442"/>
      <c r="C744" s="442"/>
      <c r="D744" s="528"/>
      <c r="E744" s="442"/>
      <c r="F744" s="442"/>
      <c r="G744" s="472"/>
      <c r="H744" s="467"/>
      <c r="I744" s="468"/>
      <c r="J744" s="468"/>
      <c r="K744" s="442"/>
      <c r="L744" s="442"/>
      <c r="M744" s="442"/>
      <c r="N744" s="442"/>
      <c r="O744" s="442"/>
      <c r="P744" s="470"/>
      <c r="Q744" s="470"/>
      <c r="R744" s="470"/>
      <c r="S744" s="442"/>
      <c r="T744" s="442"/>
      <c r="U744" s="442"/>
      <c r="V744" s="442"/>
      <c r="W744" s="442"/>
      <c r="X744" s="442"/>
      <c r="Y744" s="442"/>
      <c r="Z744" s="472"/>
      <c r="AA744" s="472"/>
      <c r="AB744" s="468"/>
      <c r="AC744" s="442"/>
      <c r="AD744" s="442"/>
      <c r="AE744" s="433"/>
      <c r="AF744" s="433"/>
      <c r="AP744" s="545"/>
      <c r="AQ744" s="545"/>
      <c r="AR744" s="546"/>
      <c r="AS744" s="547"/>
      <c r="AT744" s="444"/>
      <c r="AU744" s="444"/>
      <c r="AV744" s="444"/>
      <c r="AW744" s="444"/>
      <c r="AX744" s="444"/>
      <c r="AY744" s="444"/>
      <c r="AZ744" s="444"/>
      <c r="BA744" s="444"/>
      <c r="BB744" s="445"/>
      <c r="BC744" s="548"/>
      <c r="BD744" s="445"/>
      <c r="BE744" s="445"/>
      <c r="BF744" s="445"/>
      <c r="BG744" s="445"/>
      <c r="BH744" s="548"/>
      <c r="BI744" s="548"/>
      <c r="BJ744" s="548"/>
      <c r="BK744" s="445"/>
      <c r="BL744" s="445"/>
      <c r="BM744" s="445"/>
      <c r="BN744" s="445"/>
      <c r="BO744" s="445"/>
      <c r="BP744" s="445"/>
      <c r="BQ744" s="445"/>
      <c r="BR744" s="445"/>
      <c r="BS744" s="445"/>
      <c r="BT744" s="445"/>
      <c r="BU744" s="445"/>
      <c r="BV744" s="445"/>
      <c r="BW744" s="445"/>
      <c r="BX744" s="445"/>
      <c r="BY744" s="445"/>
      <c r="BZ744" s="445"/>
      <c r="CA744" s="445"/>
      <c r="CB744" s="445"/>
      <c r="CC744" s="445"/>
      <c r="CD744" s="445"/>
      <c r="CE744" s="445"/>
      <c r="CF744" s="445"/>
      <c r="CG744" s="445"/>
      <c r="CH744" s="445"/>
    </row>
    <row r="745" spans="1:86" s="443" customFormat="1" ht="15.75" customHeight="1">
      <c r="A745" s="442"/>
      <c r="B745" s="442"/>
      <c r="C745" s="442"/>
      <c r="D745" s="528"/>
      <c r="E745" s="442"/>
      <c r="F745" s="442"/>
      <c r="G745" s="472"/>
      <c r="H745" s="467"/>
      <c r="I745" s="468"/>
      <c r="J745" s="468"/>
      <c r="K745" s="442"/>
      <c r="L745" s="442"/>
      <c r="M745" s="442"/>
      <c r="N745" s="442"/>
      <c r="O745" s="442"/>
      <c r="P745" s="470"/>
      <c r="Q745" s="470"/>
      <c r="R745" s="470"/>
      <c r="S745" s="442"/>
      <c r="T745" s="442"/>
      <c r="U745" s="442"/>
      <c r="V745" s="442"/>
      <c r="W745" s="442"/>
      <c r="X745" s="442"/>
      <c r="Y745" s="442"/>
      <c r="Z745" s="472"/>
      <c r="AA745" s="472"/>
      <c r="AB745" s="468"/>
      <c r="AC745" s="442"/>
      <c r="AD745" s="442"/>
      <c r="AE745" s="433"/>
      <c r="AF745" s="433"/>
      <c r="AP745" s="545"/>
      <c r="AQ745" s="545"/>
      <c r="AR745" s="546"/>
      <c r="AS745" s="547"/>
      <c r="AT745" s="444"/>
      <c r="AU745" s="444"/>
      <c r="AV745" s="444"/>
      <c r="AW745" s="444"/>
      <c r="AX745" s="444"/>
      <c r="AY745" s="444"/>
      <c r="AZ745" s="444"/>
      <c r="BA745" s="444"/>
      <c r="BB745" s="445"/>
      <c r="BC745" s="548"/>
      <c r="BD745" s="445"/>
      <c r="BE745" s="445"/>
      <c r="BF745" s="445"/>
      <c r="BG745" s="445"/>
      <c r="BH745" s="548"/>
      <c r="BI745" s="548"/>
      <c r="BJ745" s="548"/>
      <c r="BK745" s="445"/>
      <c r="BL745" s="445"/>
      <c r="BM745" s="445"/>
      <c r="BN745" s="445"/>
      <c r="BO745" s="445"/>
      <c r="BP745" s="445"/>
      <c r="BQ745" s="445"/>
      <c r="BR745" s="445"/>
      <c r="BS745" s="445"/>
      <c r="BT745" s="445"/>
      <c r="BU745" s="445"/>
      <c r="BV745" s="445"/>
      <c r="BW745" s="445"/>
      <c r="BX745" s="445"/>
      <c r="BY745" s="445"/>
      <c r="BZ745" s="445"/>
      <c r="CA745" s="445"/>
      <c r="CB745" s="445"/>
      <c r="CC745" s="445"/>
      <c r="CD745" s="445"/>
      <c r="CE745" s="445"/>
      <c r="CF745" s="445"/>
      <c r="CG745" s="445"/>
      <c r="CH745" s="445"/>
    </row>
    <row r="746" spans="1:86" s="443" customFormat="1" ht="15.75" customHeight="1">
      <c r="A746" s="442"/>
      <c r="B746" s="442"/>
      <c r="C746" s="442"/>
      <c r="D746" s="528"/>
      <c r="E746" s="442"/>
      <c r="F746" s="442"/>
      <c r="G746" s="472"/>
      <c r="H746" s="467"/>
      <c r="I746" s="468"/>
      <c r="J746" s="468"/>
      <c r="K746" s="442"/>
      <c r="L746" s="442"/>
      <c r="M746" s="442"/>
      <c r="N746" s="442"/>
      <c r="O746" s="442"/>
      <c r="P746" s="470"/>
      <c r="Q746" s="470"/>
      <c r="R746" s="470"/>
      <c r="S746" s="442"/>
      <c r="T746" s="442"/>
      <c r="U746" s="442"/>
      <c r="V746" s="442"/>
      <c r="W746" s="442"/>
      <c r="X746" s="442"/>
      <c r="Y746" s="442"/>
      <c r="Z746" s="472"/>
      <c r="AA746" s="472"/>
      <c r="AB746" s="468"/>
      <c r="AC746" s="442"/>
      <c r="AD746" s="442"/>
      <c r="AE746" s="433"/>
      <c r="AF746" s="433"/>
      <c r="AP746" s="545"/>
      <c r="AQ746" s="545"/>
      <c r="AR746" s="546"/>
      <c r="AS746" s="547"/>
      <c r="AT746" s="444"/>
      <c r="AU746" s="444"/>
      <c r="AV746" s="444"/>
      <c r="AW746" s="444"/>
      <c r="AX746" s="444"/>
      <c r="AY746" s="444"/>
      <c r="AZ746" s="444"/>
      <c r="BA746" s="444"/>
      <c r="BB746" s="445"/>
      <c r="BC746" s="548"/>
      <c r="BD746" s="445"/>
      <c r="BE746" s="445"/>
      <c r="BF746" s="445"/>
      <c r="BG746" s="445"/>
      <c r="BH746" s="548"/>
      <c r="BI746" s="548"/>
      <c r="BJ746" s="548"/>
      <c r="BK746" s="445"/>
      <c r="BL746" s="445"/>
      <c r="BM746" s="445"/>
      <c r="BN746" s="445"/>
      <c r="BO746" s="445"/>
      <c r="BP746" s="445"/>
      <c r="BQ746" s="445"/>
      <c r="BR746" s="445"/>
      <c r="BS746" s="445"/>
      <c r="BT746" s="445"/>
      <c r="BU746" s="445"/>
      <c r="BV746" s="445"/>
      <c r="BW746" s="445"/>
      <c r="BX746" s="445"/>
      <c r="BY746" s="445"/>
      <c r="BZ746" s="445"/>
      <c r="CA746" s="445"/>
      <c r="CB746" s="445"/>
      <c r="CC746" s="445"/>
      <c r="CD746" s="445"/>
      <c r="CE746" s="445"/>
      <c r="CF746" s="445"/>
      <c r="CG746" s="445"/>
      <c r="CH746" s="445"/>
    </row>
    <row r="747" spans="1:86" s="443" customFormat="1" ht="15.75" customHeight="1">
      <c r="A747" s="442"/>
      <c r="B747" s="442"/>
      <c r="C747" s="442"/>
      <c r="D747" s="528"/>
      <c r="E747" s="442"/>
      <c r="F747" s="442"/>
      <c r="G747" s="472"/>
      <c r="H747" s="467"/>
      <c r="I747" s="468"/>
      <c r="J747" s="468"/>
      <c r="K747" s="442"/>
      <c r="L747" s="442"/>
      <c r="M747" s="442"/>
      <c r="N747" s="442"/>
      <c r="O747" s="442"/>
      <c r="P747" s="470"/>
      <c r="Q747" s="470"/>
      <c r="R747" s="470"/>
      <c r="S747" s="442"/>
      <c r="T747" s="442"/>
      <c r="U747" s="442"/>
      <c r="V747" s="442"/>
      <c r="W747" s="442"/>
      <c r="X747" s="442"/>
      <c r="Y747" s="442"/>
      <c r="Z747" s="472"/>
      <c r="AA747" s="472"/>
      <c r="AB747" s="468"/>
      <c r="AC747" s="442"/>
      <c r="AD747" s="442"/>
      <c r="AE747" s="433"/>
      <c r="AF747" s="433"/>
      <c r="AP747" s="545"/>
      <c r="AQ747" s="545"/>
      <c r="AR747" s="546"/>
      <c r="AS747" s="547"/>
      <c r="AT747" s="444"/>
      <c r="AU747" s="444"/>
      <c r="AV747" s="444"/>
      <c r="AW747" s="444"/>
      <c r="AX747" s="444"/>
      <c r="AY747" s="444"/>
      <c r="AZ747" s="444"/>
      <c r="BA747" s="444"/>
      <c r="BB747" s="445"/>
      <c r="BC747" s="548"/>
      <c r="BD747" s="445"/>
      <c r="BE747" s="445"/>
      <c r="BF747" s="445"/>
      <c r="BG747" s="445"/>
      <c r="BH747" s="548"/>
      <c r="BI747" s="548"/>
      <c r="BJ747" s="548"/>
      <c r="BK747" s="445"/>
      <c r="BL747" s="445"/>
      <c r="BM747" s="445"/>
      <c r="BN747" s="445"/>
      <c r="BO747" s="445"/>
      <c r="BP747" s="445"/>
      <c r="BQ747" s="445"/>
      <c r="BR747" s="445"/>
      <c r="BS747" s="445"/>
      <c r="BT747" s="445"/>
      <c r="BU747" s="445"/>
      <c r="BV747" s="445"/>
      <c r="BW747" s="445"/>
      <c r="BX747" s="445"/>
      <c r="BY747" s="445"/>
      <c r="BZ747" s="445"/>
      <c r="CA747" s="445"/>
      <c r="CB747" s="445"/>
      <c r="CC747" s="445"/>
      <c r="CD747" s="445"/>
      <c r="CE747" s="445"/>
      <c r="CF747" s="445"/>
      <c r="CG747" s="445"/>
      <c r="CH747" s="445"/>
    </row>
    <row r="748" spans="1:86" s="443" customFormat="1" ht="15.75" customHeight="1">
      <c r="A748" s="442"/>
      <c r="B748" s="442"/>
      <c r="C748" s="442"/>
      <c r="D748" s="528"/>
      <c r="E748" s="442"/>
      <c r="F748" s="442"/>
      <c r="G748" s="472"/>
      <c r="H748" s="467"/>
      <c r="I748" s="468"/>
      <c r="J748" s="468"/>
      <c r="K748" s="442"/>
      <c r="L748" s="442"/>
      <c r="M748" s="442"/>
      <c r="N748" s="442"/>
      <c r="O748" s="442"/>
      <c r="P748" s="470"/>
      <c r="Q748" s="470"/>
      <c r="R748" s="470"/>
      <c r="S748" s="442"/>
      <c r="T748" s="442"/>
      <c r="U748" s="442"/>
      <c r="V748" s="442"/>
      <c r="W748" s="442"/>
      <c r="X748" s="442"/>
      <c r="Y748" s="442"/>
      <c r="Z748" s="472"/>
      <c r="AA748" s="472"/>
      <c r="AB748" s="468"/>
      <c r="AC748" s="442"/>
      <c r="AD748" s="442"/>
      <c r="AE748" s="433"/>
      <c r="AF748" s="433"/>
      <c r="AP748" s="545"/>
      <c r="AQ748" s="545"/>
      <c r="AR748" s="546"/>
      <c r="AS748" s="547"/>
      <c r="AT748" s="444"/>
      <c r="AU748" s="444"/>
      <c r="AV748" s="444"/>
      <c r="AW748" s="444"/>
      <c r="AX748" s="444"/>
      <c r="AY748" s="444"/>
      <c r="AZ748" s="444"/>
      <c r="BA748" s="444"/>
      <c r="BB748" s="445"/>
      <c r="BC748" s="548"/>
      <c r="BD748" s="445"/>
      <c r="BE748" s="445"/>
      <c r="BF748" s="445"/>
      <c r="BG748" s="445"/>
      <c r="BH748" s="548"/>
      <c r="BI748" s="548"/>
      <c r="BJ748" s="548"/>
      <c r="BK748" s="445"/>
      <c r="BL748" s="445"/>
      <c r="BM748" s="445"/>
      <c r="BN748" s="445"/>
      <c r="BO748" s="445"/>
      <c r="BP748" s="445"/>
      <c r="BQ748" s="445"/>
      <c r="BR748" s="445"/>
      <c r="BS748" s="445"/>
      <c r="BT748" s="445"/>
      <c r="BU748" s="445"/>
      <c r="BV748" s="445"/>
      <c r="BW748" s="445"/>
      <c r="BX748" s="445"/>
      <c r="BY748" s="445"/>
      <c r="BZ748" s="445"/>
      <c r="CA748" s="445"/>
      <c r="CB748" s="445"/>
      <c r="CC748" s="445"/>
      <c r="CD748" s="445"/>
      <c r="CE748" s="445"/>
      <c r="CF748" s="445"/>
      <c r="CG748" s="445"/>
      <c r="CH748" s="445"/>
    </row>
    <row r="749" spans="1:86" s="443" customFormat="1" ht="15.75" customHeight="1">
      <c r="A749" s="442"/>
      <c r="B749" s="442"/>
      <c r="C749" s="442"/>
      <c r="D749" s="528"/>
      <c r="E749" s="442"/>
      <c r="F749" s="442"/>
      <c r="G749" s="472"/>
      <c r="H749" s="467"/>
      <c r="I749" s="468"/>
      <c r="J749" s="468"/>
      <c r="K749" s="442"/>
      <c r="L749" s="442"/>
      <c r="M749" s="442"/>
      <c r="N749" s="442"/>
      <c r="O749" s="442"/>
      <c r="P749" s="470"/>
      <c r="Q749" s="470"/>
      <c r="R749" s="470"/>
      <c r="S749" s="442"/>
      <c r="T749" s="442"/>
      <c r="U749" s="442"/>
      <c r="V749" s="442"/>
      <c r="W749" s="442"/>
      <c r="X749" s="442"/>
      <c r="Y749" s="442"/>
      <c r="Z749" s="472"/>
      <c r="AA749" s="472"/>
      <c r="AB749" s="468"/>
      <c r="AC749" s="442"/>
      <c r="AD749" s="442"/>
      <c r="AE749" s="433"/>
      <c r="AF749" s="433"/>
      <c r="AP749" s="545"/>
      <c r="AQ749" s="545"/>
      <c r="AR749" s="546"/>
      <c r="AS749" s="547"/>
      <c r="AT749" s="444"/>
      <c r="AU749" s="444"/>
      <c r="AV749" s="444"/>
      <c r="AW749" s="444"/>
      <c r="AX749" s="444"/>
      <c r="AY749" s="444"/>
      <c r="AZ749" s="444"/>
      <c r="BA749" s="444"/>
      <c r="BB749" s="445"/>
      <c r="BC749" s="548"/>
      <c r="BD749" s="445"/>
      <c r="BE749" s="445"/>
      <c r="BF749" s="445"/>
      <c r="BG749" s="445"/>
      <c r="BH749" s="548"/>
      <c r="BI749" s="548"/>
      <c r="BJ749" s="548"/>
      <c r="BK749" s="445"/>
      <c r="BL749" s="445"/>
      <c r="BM749" s="445"/>
      <c r="BN749" s="445"/>
      <c r="BO749" s="445"/>
      <c r="BP749" s="445"/>
      <c r="BQ749" s="445"/>
      <c r="BR749" s="445"/>
      <c r="BS749" s="445"/>
      <c r="BT749" s="445"/>
      <c r="BU749" s="445"/>
      <c r="BV749" s="445"/>
      <c r="BW749" s="445"/>
      <c r="BX749" s="445"/>
      <c r="BY749" s="445"/>
      <c r="BZ749" s="445"/>
      <c r="CA749" s="445"/>
      <c r="CB749" s="445"/>
      <c r="CC749" s="445"/>
      <c r="CD749" s="445"/>
      <c r="CE749" s="445"/>
      <c r="CF749" s="445"/>
      <c r="CG749" s="445"/>
      <c r="CH749" s="445"/>
    </row>
    <row r="750" spans="1:86" s="443" customFormat="1" ht="15.75" customHeight="1">
      <c r="A750" s="442"/>
      <c r="B750" s="442"/>
      <c r="C750" s="442"/>
      <c r="D750" s="528"/>
      <c r="E750" s="442"/>
      <c r="F750" s="442"/>
      <c r="G750" s="472"/>
      <c r="H750" s="467"/>
      <c r="I750" s="468"/>
      <c r="J750" s="468"/>
      <c r="K750" s="442"/>
      <c r="L750" s="442"/>
      <c r="M750" s="442"/>
      <c r="N750" s="442"/>
      <c r="O750" s="442"/>
      <c r="P750" s="470"/>
      <c r="Q750" s="470"/>
      <c r="R750" s="470"/>
      <c r="S750" s="442"/>
      <c r="T750" s="442"/>
      <c r="U750" s="442"/>
      <c r="V750" s="442"/>
      <c r="W750" s="442"/>
      <c r="X750" s="442"/>
      <c r="Y750" s="442"/>
      <c r="Z750" s="472"/>
      <c r="AA750" s="472"/>
      <c r="AB750" s="468"/>
      <c r="AC750" s="442"/>
      <c r="AD750" s="442"/>
      <c r="AE750" s="433"/>
      <c r="AF750" s="433"/>
      <c r="AP750" s="545"/>
      <c r="AQ750" s="545"/>
      <c r="AR750" s="546"/>
      <c r="AS750" s="547"/>
      <c r="AT750" s="444"/>
      <c r="AU750" s="444"/>
      <c r="AV750" s="444"/>
      <c r="AW750" s="444"/>
      <c r="AX750" s="444"/>
      <c r="AY750" s="444"/>
      <c r="AZ750" s="444"/>
      <c r="BA750" s="444"/>
      <c r="BB750" s="445"/>
      <c r="BC750" s="548"/>
      <c r="BD750" s="445"/>
      <c r="BE750" s="445"/>
      <c r="BF750" s="445"/>
      <c r="BG750" s="445"/>
      <c r="BH750" s="548"/>
      <c r="BI750" s="548"/>
      <c r="BJ750" s="548"/>
      <c r="BK750" s="445"/>
      <c r="BL750" s="445"/>
      <c r="BM750" s="445"/>
      <c r="BN750" s="445"/>
      <c r="BO750" s="445"/>
      <c r="BP750" s="445"/>
      <c r="BQ750" s="445"/>
      <c r="BR750" s="445"/>
      <c r="BS750" s="445"/>
      <c r="BT750" s="445"/>
      <c r="BU750" s="445"/>
      <c r="BV750" s="445"/>
      <c r="BW750" s="445"/>
      <c r="BX750" s="445"/>
      <c r="BY750" s="445"/>
      <c r="BZ750" s="445"/>
      <c r="CA750" s="445"/>
      <c r="CB750" s="445"/>
      <c r="CC750" s="445"/>
      <c r="CD750" s="445"/>
      <c r="CE750" s="445"/>
      <c r="CF750" s="445"/>
      <c r="CG750" s="445"/>
      <c r="CH750" s="445"/>
    </row>
    <row r="751" spans="1:86" s="443" customFormat="1" ht="15.75" customHeight="1">
      <c r="A751" s="442"/>
      <c r="B751" s="442"/>
      <c r="C751" s="442"/>
      <c r="D751" s="528"/>
      <c r="E751" s="442"/>
      <c r="F751" s="442"/>
      <c r="G751" s="472"/>
      <c r="H751" s="467"/>
      <c r="I751" s="468"/>
      <c r="J751" s="468"/>
      <c r="K751" s="442"/>
      <c r="L751" s="442"/>
      <c r="M751" s="442"/>
      <c r="N751" s="442"/>
      <c r="O751" s="442"/>
      <c r="P751" s="470"/>
      <c r="Q751" s="470"/>
      <c r="R751" s="470"/>
      <c r="S751" s="442"/>
      <c r="T751" s="442"/>
      <c r="U751" s="442"/>
      <c r="V751" s="442"/>
      <c r="W751" s="442"/>
      <c r="X751" s="442"/>
      <c r="Y751" s="442"/>
      <c r="Z751" s="472"/>
      <c r="AA751" s="472"/>
      <c r="AB751" s="468"/>
      <c r="AC751" s="442"/>
      <c r="AD751" s="442"/>
      <c r="AE751" s="433"/>
      <c r="AF751" s="433"/>
      <c r="AP751" s="545"/>
      <c r="AQ751" s="545"/>
      <c r="AR751" s="546"/>
      <c r="AS751" s="547"/>
      <c r="AT751" s="444"/>
      <c r="AU751" s="444"/>
      <c r="AV751" s="444"/>
      <c r="AW751" s="444"/>
      <c r="AX751" s="444"/>
      <c r="AY751" s="444"/>
      <c r="AZ751" s="444"/>
      <c r="BA751" s="444"/>
      <c r="BB751" s="445"/>
      <c r="BC751" s="548"/>
      <c r="BD751" s="445"/>
      <c r="BE751" s="445"/>
      <c r="BF751" s="445"/>
      <c r="BG751" s="445"/>
      <c r="BH751" s="548"/>
      <c r="BI751" s="548"/>
      <c r="BJ751" s="548"/>
      <c r="BK751" s="445"/>
      <c r="BL751" s="445"/>
      <c r="BM751" s="445"/>
      <c r="BN751" s="445"/>
      <c r="BO751" s="445"/>
      <c r="BP751" s="445"/>
      <c r="BQ751" s="445"/>
      <c r="BR751" s="445"/>
      <c r="BS751" s="445"/>
      <c r="BT751" s="445"/>
      <c r="BU751" s="445"/>
      <c r="BV751" s="445"/>
      <c r="BW751" s="445"/>
      <c r="BX751" s="445"/>
      <c r="BY751" s="445"/>
      <c r="BZ751" s="445"/>
      <c r="CA751" s="445"/>
      <c r="CB751" s="445"/>
      <c r="CC751" s="445"/>
      <c r="CD751" s="445"/>
      <c r="CE751" s="445"/>
      <c r="CF751" s="445"/>
      <c r="CG751" s="445"/>
      <c r="CH751" s="445"/>
    </row>
    <row r="752" spans="1:86" s="443" customFormat="1" ht="15.75" customHeight="1">
      <c r="A752" s="442"/>
      <c r="B752" s="442"/>
      <c r="C752" s="442"/>
      <c r="D752" s="528"/>
      <c r="E752" s="442"/>
      <c r="F752" s="442"/>
      <c r="G752" s="472"/>
      <c r="H752" s="467"/>
      <c r="I752" s="468"/>
      <c r="J752" s="468"/>
      <c r="K752" s="442"/>
      <c r="L752" s="442"/>
      <c r="M752" s="442"/>
      <c r="N752" s="442"/>
      <c r="O752" s="442"/>
      <c r="P752" s="470"/>
      <c r="Q752" s="470"/>
      <c r="R752" s="470"/>
      <c r="S752" s="442"/>
      <c r="T752" s="442"/>
      <c r="U752" s="442"/>
      <c r="V752" s="442"/>
      <c r="W752" s="442"/>
      <c r="X752" s="442"/>
      <c r="Y752" s="442"/>
      <c r="Z752" s="472"/>
      <c r="AA752" s="472"/>
      <c r="AB752" s="468"/>
      <c r="AC752" s="442"/>
      <c r="AD752" s="442"/>
      <c r="AE752" s="433"/>
      <c r="AF752" s="433"/>
      <c r="AP752" s="545"/>
      <c r="AQ752" s="545"/>
      <c r="AR752" s="546"/>
      <c r="AS752" s="547"/>
      <c r="AT752" s="444"/>
      <c r="AU752" s="444"/>
      <c r="AV752" s="444"/>
      <c r="AW752" s="444"/>
      <c r="AX752" s="444"/>
      <c r="AY752" s="444"/>
      <c r="AZ752" s="444"/>
      <c r="BA752" s="444"/>
      <c r="BB752" s="445"/>
      <c r="BC752" s="548"/>
      <c r="BD752" s="445"/>
      <c r="BE752" s="445"/>
      <c r="BF752" s="445"/>
      <c r="BG752" s="445"/>
      <c r="BH752" s="548"/>
      <c r="BI752" s="548"/>
      <c r="BJ752" s="548"/>
      <c r="BK752" s="445"/>
      <c r="BL752" s="445"/>
      <c r="BM752" s="445"/>
      <c r="BN752" s="445"/>
      <c r="BO752" s="445"/>
      <c r="BP752" s="445"/>
      <c r="BQ752" s="445"/>
      <c r="BR752" s="445"/>
      <c r="BS752" s="445"/>
      <c r="BT752" s="445"/>
      <c r="BU752" s="445"/>
      <c r="BV752" s="445"/>
      <c r="BW752" s="445"/>
      <c r="BX752" s="445"/>
      <c r="BY752" s="445"/>
      <c r="BZ752" s="445"/>
      <c r="CA752" s="445"/>
      <c r="CB752" s="445"/>
      <c r="CC752" s="445"/>
      <c r="CD752" s="445"/>
      <c r="CE752" s="445"/>
      <c r="CF752" s="445"/>
      <c r="CG752" s="445"/>
      <c r="CH752" s="445"/>
    </row>
    <row r="753" spans="1:86" s="443" customFormat="1" ht="15.75" customHeight="1">
      <c r="A753" s="442"/>
      <c r="B753" s="442"/>
      <c r="C753" s="442"/>
      <c r="D753" s="528"/>
      <c r="E753" s="442"/>
      <c r="F753" s="442"/>
      <c r="G753" s="472"/>
      <c r="H753" s="467"/>
      <c r="I753" s="468"/>
      <c r="J753" s="468"/>
      <c r="K753" s="442"/>
      <c r="L753" s="442"/>
      <c r="M753" s="442"/>
      <c r="N753" s="442"/>
      <c r="O753" s="442"/>
      <c r="P753" s="470"/>
      <c r="Q753" s="470"/>
      <c r="R753" s="470"/>
      <c r="S753" s="442"/>
      <c r="T753" s="442"/>
      <c r="U753" s="442"/>
      <c r="V753" s="442"/>
      <c r="W753" s="442"/>
      <c r="X753" s="442"/>
      <c r="Y753" s="442"/>
      <c r="Z753" s="472"/>
      <c r="AA753" s="472"/>
      <c r="AB753" s="468"/>
      <c r="AC753" s="442"/>
      <c r="AD753" s="442"/>
      <c r="AE753" s="433"/>
      <c r="AF753" s="433"/>
      <c r="AP753" s="545"/>
      <c r="AQ753" s="545"/>
      <c r="AR753" s="546"/>
      <c r="AS753" s="547"/>
      <c r="AT753" s="444"/>
      <c r="AU753" s="444"/>
      <c r="AV753" s="444"/>
      <c r="AW753" s="444"/>
      <c r="AX753" s="444"/>
      <c r="AY753" s="444"/>
      <c r="AZ753" s="444"/>
      <c r="BA753" s="444"/>
      <c r="BB753" s="445"/>
      <c r="BC753" s="548"/>
      <c r="BD753" s="445"/>
      <c r="BE753" s="445"/>
      <c r="BF753" s="445"/>
      <c r="BG753" s="445"/>
      <c r="BH753" s="548"/>
      <c r="BI753" s="548"/>
      <c r="BJ753" s="548"/>
      <c r="BK753" s="445"/>
      <c r="BL753" s="445"/>
      <c r="BM753" s="445"/>
      <c r="BN753" s="445"/>
      <c r="BO753" s="445"/>
      <c r="BP753" s="445"/>
      <c r="BQ753" s="445"/>
      <c r="BR753" s="445"/>
      <c r="BS753" s="445"/>
      <c r="BT753" s="445"/>
      <c r="BU753" s="445"/>
      <c r="BV753" s="445"/>
      <c r="BW753" s="445"/>
      <c r="BX753" s="445"/>
      <c r="BY753" s="445"/>
      <c r="BZ753" s="445"/>
      <c r="CA753" s="445"/>
      <c r="CB753" s="445"/>
      <c r="CC753" s="445"/>
      <c r="CD753" s="445"/>
      <c r="CE753" s="445"/>
      <c r="CF753" s="445"/>
      <c r="CG753" s="445"/>
      <c r="CH753" s="445"/>
    </row>
    <row r="754" spans="1:86" s="443" customFormat="1" ht="15.75" customHeight="1">
      <c r="A754" s="442"/>
      <c r="B754" s="442"/>
      <c r="C754" s="442"/>
      <c r="D754" s="528"/>
      <c r="E754" s="442"/>
      <c r="F754" s="442"/>
      <c r="G754" s="472"/>
      <c r="H754" s="467"/>
      <c r="I754" s="468"/>
      <c r="J754" s="468"/>
      <c r="K754" s="442"/>
      <c r="L754" s="442"/>
      <c r="M754" s="442"/>
      <c r="N754" s="442"/>
      <c r="O754" s="442"/>
      <c r="P754" s="470"/>
      <c r="Q754" s="470"/>
      <c r="R754" s="470"/>
      <c r="S754" s="442"/>
      <c r="T754" s="442"/>
      <c r="U754" s="442"/>
      <c r="V754" s="442"/>
      <c r="W754" s="442"/>
      <c r="X754" s="442"/>
      <c r="Y754" s="442"/>
      <c r="Z754" s="472"/>
      <c r="AA754" s="472"/>
      <c r="AB754" s="468"/>
      <c r="AC754" s="442"/>
      <c r="AD754" s="442"/>
      <c r="AE754" s="433"/>
      <c r="AF754" s="433"/>
      <c r="AP754" s="545"/>
      <c r="AQ754" s="545"/>
      <c r="AR754" s="546"/>
      <c r="AS754" s="547"/>
      <c r="AT754" s="444"/>
      <c r="AU754" s="444"/>
      <c r="AV754" s="444"/>
      <c r="AW754" s="444"/>
      <c r="AX754" s="444"/>
      <c r="AY754" s="444"/>
      <c r="AZ754" s="444"/>
      <c r="BA754" s="444"/>
      <c r="BB754" s="445"/>
      <c r="BC754" s="548"/>
      <c r="BD754" s="445"/>
      <c r="BE754" s="445"/>
      <c r="BF754" s="445"/>
      <c r="BG754" s="445"/>
      <c r="BH754" s="548"/>
      <c r="BI754" s="548"/>
      <c r="BJ754" s="548"/>
      <c r="BK754" s="445"/>
      <c r="BL754" s="445"/>
      <c r="BM754" s="445"/>
      <c r="BN754" s="445"/>
      <c r="BO754" s="445"/>
      <c r="BP754" s="445"/>
      <c r="BQ754" s="445"/>
      <c r="BR754" s="445"/>
      <c r="BS754" s="445"/>
      <c r="BT754" s="445"/>
      <c r="BU754" s="445"/>
      <c r="BV754" s="445"/>
      <c r="BW754" s="445"/>
      <c r="BX754" s="445"/>
      <c r="BY754" s="445"/>
      <c r="BZ754" s="445"/>
      <c r="CA754" s="445"/>
      <c r="CB754" s="445"/>
      <c r="CC754" s="445"/>
      <c r="CD754" s="445"/>
      <c r="CE754" s="445"/>
      <c r="CF754" s="445"/>
      <c r="CG754" s="445"/>
      <c r="CH754" s="445"/>
    </row>
    <row r="755" spans="1:86" s="443" customFormat="1" ht="15.75" customHeight="1">
      <c r="A755" s="442"/>
      <c r="B755" s="442"/>
      <c r="C755" s="442"/>
      <c r="D755" s="528"/>
      <c r="E755" s="442"/>
      <c r="F755" s="442"/>
      <c r="G755" s="472"/>
      <c r="H755" s="467"/>
      <c r="I755" s="468"/>
      <c r="J755" s="468"/>
      <c r="K755" s="442"/>
      <c r="L755" s="442"/>
      <c r="M755" s="442"/>
      <c r="N755" s="442"/>
      <c r="O755" s="442"/>
      <c r="P755" s="470"/>
      <c r="Q755" s="470"/>
      <c r="R755" s="470"/>
      <c r="S755" s="442"/>
      <c r="T755" s="442"/>
      <c r="U755" s="442"/>
      <c r="V755" s="442"/>
      <c r="W755" s="442"/>
      <c r="X755" s="442"/>
      <c r="Y755" s="442"/>
      <c r="Z755" s="472"/>
      <c r="AA755" s="472"/>
      <c r="AB755" s="468"/>
      <c r="AC755" s="442"/>
      <c r="AD755" s="442"/>
      <c r="AE755" s="433"/>
      <c r="AF755" s="433"/>
      <c r="AP755" s="545"/>
      <c r="AQ755" s="545"/>
      <c r="AR755" s="546"/>
      <c r="AS755" s="547"/>
      <c r="AT755" s="444"/>
      <c r="AU755" s="444"/>
      <c r="AV755" s="444"/>
      <c r="AW755" s="444"/>
      <c r="AX755" s="444"/>
      <c r="AY755" s="444"/>
      <c r="AZ755" s="444"/>
      <c r="BA755" s="444"/>
      <c r="BB755" s="445"/>
      <c r="BC755" s="548"/>
      <c r="BD755" s="445"/>
      <c r="BE755" s="445"/>
      <c r="BF755" s="445"/>
      <c r="BG755" s="445"/>
      <c r="BH755" s="548"/>
      <c r="BI755" s="548"/>
      <c r="BJ755" s="548"/>
      <c r="BK755" s="445"/>
      <c r="BL755" s="445"/>
      <c r="BM755" s="445"/>
      <c r="BN755" s="445"/>
      <c r="BO755" s="445"/>
      <c r="BP755" s="445"/>
      <c r="BQ755" s="445"/>
      <c r="BR755" s="445"/>
      <c r="BS755" s="445"/>
      <c r="BT755" s="445"/>
      <c r="BU755" s="445"/>
      <c r="BV755" s="445"/>
      <c r="BW755" s="445"/>
      <c r="BX755" s="445"/>
      <c r="BY755" s="445"/>
      <c r="BZ755" s="445"/>
      <c r="CA755" s="445"/>
      <c r="CB755" s="445"/>
      <c r="CC755" s="445"/>
      <c r="CD755" s="445"/>
      <c r="CE755" s="445"/>
      <c r="CF755" s="445"/>
      <c r="CG755" s="445"/>
      <c r="CH755" s="445"/>
    </row>
    <row r="756" spans="1:86" s="443" customFormat="1" ht="15.75" customHeight="1">
      <c r="A756" s="442"/>
      <c r="B756" s="442"/>
      <c r="C756" s="442"/>
      <c r="D756" s="528"/>
      <c r="E756" s="442"/>
      <c r="F756" s="442"/>
      <c r="G756" s="472"/>
      <c r="H756" s="467"/>
      <c r="I756" s="468"/>
      <c r="J756" s="468"/>
      <c r="K756" s="442"/>
      <c r="L756" s="442"/>
      <c r="M756" s="442"/>
      <c r="N756" s="442"/>
      <c r="O756" s="442"/>
      <c r="P756" s="470"/>
      <c r="Q756" s="470"/>
      <c r="R756" s="470"/>
      <c r="S756" s="442"/>
      <c r="T756" s="442"/>
      <c r="U756" s="442"/>
      <c r="V756" s="442"/>
      <c r="W756" s="442"/>
      <c r="X756" s="442"/>
      <c r="Y756" s="442"/>
      <c r="Z756" s="472"/>
      <c r="AA756" s="472"/>
      <c r="AB756" s="468"/>
      <c r="AC756" s="442"/>
      <c r="AD756" s="442"/>
      <c r="AE756" s="433"/>
      <c r="AF756" s="433"/>
      <c r="AP756" s="545"/>
      <c r="AQ756" s="545"/>
      <c r="AR756" s="546"/>
      <c r="AS756" s="547"/>
      <c r="AT756" s="444"/>
      <c r="AU756" s="444"/>
      <c r="AV756" s="444"/>
      <c r="AW756" s="444"/>
      <c r="AX756" s="444"/>
      <c r="AY756" s="444"/>
      <c r="AZ756" s="444"/>
      <c r="BA756" s="444"/>
      <c r="BB756" s="445"/>
      <c r="BC756" s="548"/>
      <c r="BD756" s="445"/>
      <c r="BE756" s="445"/>
      <c r="BF756" s="445"/>
      <c r="BG756" s="445"/>
      <c r="BH756" s="548"/>
      <c r="BI756" s="548"/>
      <c r="BJ756" s="548"/>
      <c r="BK756" s="445"/>
      <c r="BL756" s="445"/>
      <c r="BM756" s="445"/>
      <c r="BN756" s="445"/>
      <c r="BO756" s="445"/>
      <c r="BP756" s="445"/>
      <c r="BQ756" s="445"/>
      <c r="BR756" s="445"/>
      <c r="BS756" s="445"/>
      <c r="BT756" s="445"/>
      <c r="BU756" s="445"/>
      <c r="BV756" s="445"/>
      <c r="BW756" s="445"/>
      <c r="BX756" s="445"/>
      <c r="BY756" s="445"/>
      <c r="BZ756" s="445"/>
      <c r="CA756" s="445"/>
      <c r="CB756" s="445"/>
      <c r="CC756" s="445"/>
      <c r="CD756" s="445"/>
      <c r="CE756" s="445"/>
      <c r="CF756" s="445"/>
      <c r="CG756" s="445"/>
      <c r="CH756" s="445"/>
    </row>
    <row r="757" spans="1:86" s="443" customFormat="1" ht="15.75" customHeight="1">
      <c r="A757" s="442"/>
      <c r="B757" s="442"/>
      <c r="C757" s="442"/>
      <c r="D757" s="528"/>
      <c r="E757" s="442"/>
      <c r="F757" s="442"/>
      <c r="G757" s="472"/>
      <c r="H757" s="467"/>
      <c r="I757" s="468"/>
      <c r="J757" s="468"/>
      <c r="K757" s="442"/>
      <c r="L757" s="442"/>
      <c r="M757" s="442"/>
      <c r="N757" s="442"/>
      <c r="O757" s="442"/>
      <c r="P757" s="470"/>
      <c r="Q757" s="470"/>
      <c r="R757" s="470"/>
      <c r="S757" s="442"/>
      <c r="T757" s="442"/>
      <c r="U757" s="442"/>
      <c r="V757" s="442"/>
      <c r="W757" s="442"/>
      <c r="X757" s="442"/>
      <c r="Y757" s="442"/>
      <c r="Z757" s="472"/>
      <c r="AA757" s="472"/>
      <c r="AB757" s="468"/>
      <c r="AC757" s="442"/>
      <c r="AD757" s="442"/>
      <c r="AE757" s="433"/>
      <c r="AF757" s="433"/>
      <c r="AP757" s="545"/>
      <c r="AQ757" s="545"/>
      <c r="AR757" s="546"/>
      <c r="AS757" s="547"/>
      <c r="AT757" s="444"/>
      <c r="AU757" s="444"/>
      <c r="AV757" s="444"/>
      <c r="AW757" s="444"/>
      <c r="AX757" s="444"/>
      <c r="AY757" s="444"/>
      <c r="AZ757" s="444"/>
      <c r="BA757" s="444"/>
      <c r="BB757" s="445"/>
      <c r="BC757" s="548"/>
      <c r="BD757" s="445"/>
      <c r="BE757" s="445"/>
      <c r="BF757" s="445"/>
      <c r="BG757" s="445"/>
      <c r="BH757" s="548"/>
      <c r="BI757" s="548"/>
      <c r="BJ757" s="548"/>
      <c r="BK757" s="445"/>
      <c r="BL757" s="445"/>
      <c r="BM757" s="445"/>
      <c r="BN757" s="445"/>
      <c r="BO757" s="445"/>
      <c r="BP757" s="445"/>
      <c r="BQ757" s="445"/>
      <c r="BR757" s="445"/>
      <c r="BS757" s="445"/>
      <c r="BT757" s="445"/>
      <c r="BU757" s="445"/>
      <c r="BV757" s="445"/>
      <c r="BW757" s="445"/>
      <c r="BX757" s="445"/>
      <c r="BY757" s="445"/>
      <c r="BZ757" s="445"/>
      <c r="CA757" s="445"/>
      <c r="CB757" s="445"/>
      <c r="CC757" s="445"/>
      <c r="CD757" s="445"/>
      <c r="CE757" s="445"/>
      <c r="CF757" s="445"/>
      <c r="CG757" s="445"/>
      <c r="CH757" s="445"/>
    </row>
    <row r="758" spans="1:86" s="443" customFormat="1" ht="15.75" customHeight="1">
      <c r="A758" s="442"/>
      <c r="B758" s="442"/>
      <c r="C758" s="442"/>
      <c r="D758" s="528"/>
      <c r="E758" s="442"/>
      <c r="F758" s="442"/>
      <c r="G758" s="472"/>
      <c r="H758" s="467"/>
      <c r="I758" s="468"/>
      <c r="J758" s="468"/>
      <c r="K758" s="442"/>
      <c r="L758" s="442"/>
      <c r="M758" s="442"/>
      <c r="N758" s="442"/>
      <c r="O758" s="442"/>
      <c r="P758" s="470"/>
      <c r="Q758" s="470"/>
      <c r="R758" s="470"/>
      <c r="S758" s="442"/>
      <c r="T758" s="442"/>
      <c r="U758" s="442"/>
      <c r="V758" s="442"/>
      <c r="W758" s="442"/>
      <c r="X758" s="442"/>
      <c r="Y758" s="442"/>
      <c r="Z758" s="472"/>
      <c r="AA758" s="472"/>
      <c r="AB758" s="468"/>
      <c r="AC758" s="442"/>
      <c r="AD758" s="442"/>
      <c r="AE758" s="433"/>
      <c r="AF758" s="433"/>
      <c r="AP758" s="545"/>
      <c r="AQ758" s="545"/>
      <c r="AR758" s="546"/>
      <c r="AS758" s="547"/>
      <c r="AT758" s="444"/>
      <c r="AU758" s="444"/>
      <c r="AV758" s="444"/>
      <c r="AW758" s="444"/>
      <c r="AX758" s="444"/>
      <c r="AY758" s="444"/>
      <c r="AZ758" s="444"/>
      <c r="BA758" s="444"/>
      <c r="BB758" s="445"/>
      <c r="BC758" s="548"/>
      <c r="BD758" s="445"/>
      <c r="BE758" s="445"/>
      <c r="BF758" s="445"/>
      <c r="BG758" s="445"/>
      <c r="BH758" s="548"/>
      <c r="BI758" s="548"/>
      <c r="BJ758" s="548"/>
      <c r="BK758" s="445"/>
      <c r="BL758" s="445"/>
      <c r="BM758" s="445"/>
      <c r="BN758" s="445"/>
      <c r="BO758" s="445"/>
      <c r="BP758" s="445"/>
      <c r="BQ758" s="445"/>
      <c r="BR758" s="445"/>
      <c r="BS758" s="445"/>
      <c r="BT758" s="445"/>
      <c r="BU758" s="445"/>
      <c r="BV758" s="445"/>
      <c r="BW758" s="445"/>
      <c r="BX758" s="445"/>
      <c r="BY758" s="445"/>
      <c r="BZ758" s="445"/>
      <c r="CA758" s="445"/>
      <c r="CB758" s="445"/>
      <c r="CC758" s="445"/>
      <c r="CD758" s="445"/>
      <c r="CE758" s="445"/>
      <c r="CF758" s="445"/>
      <c r="CG758" s="445"/>
      <c r="CH758" s="445"/>
    </row>
    <row r="759" spans="1:86" s="443" customFormat="1" ht="15.75" customHeight="1">
      <c r="A759" s="442"/>
      <c r="B759" s="442"/>
      <c r="C759" s="442"/>
      <c r="D759" s="528"/>
      <c r="E759" s="442"/>
      <c r="F759" s="442"/>
      <c r="G759" s="472"/>
      <c r="H759" s="467"/>
      <c r="I759" s="468"/>
      <c r="J759" s="468"/>
      <c r="K759" s="442"/>
      <c r="L759" s="442"/>
      <c r="M759" s="442"/>
      <c r="N759" s="442"/>
      <c r="O759" s="442"/>
      <c r="P759" s="470"/>
      <c r="Q759" s="470"/>
      <c r="R759" s="470"/>
      <c r="S759" s="442"/>
      <c r="T759" s="442"/>
      <c r="U759" s="442"/>
      <c r="V759" s="442"/>
      <c r="W759" s="442"/>
      <c r="X759" s="442"/>
      <c r="Y759" s="442"/>
      <c r="Z759" s="472"/>
      <c r="AA759" s="472"/>
      <c r="AB759" s="468"/>
      <c r="AC759" s="442"/>
      <c r="AD759" s="442"/>
      <c r="AE759" s="433"/>
      <c r="AF759" s="433"/>
      <c r="AP759" s="545"/>
      <c r="AQ759" s="545"/>
      <c r="AR759" s="546"/>
      <c r="AS759" s="547"/>
      <c r="AT759" s="444"/>
      <c r="AU759" s="444"/>
      <c r="AV759" s="444"/>
      <c r="AW759" s="444"/>
      <c r="AX759" s="444"/>
      <c r="AY759" s="444"/>
      <c r="AZ759" s="444"/>
      <c r="BA759" s="444"/>
      <c r="BB759" s="445"/>
      <c r="BC759" s="548"/>
      <c r="BD759" s="445"/>
      <c r="BE759" s="445"/>
      <c r="BF759" s="445"/>
      <c r="BG759" s="445"/>
      <c r="BH759" s="548"/>
      <c r="BI759" s="548"/>
      <c r="BJ759" s="548"/>
      <c r="BK759" s="445"/>
      <c r="BL759" s="445"/>
      <c r="BM759" s="445"/>
      <c r="BN759" s="445"/>
      <c r="BO759" s="445"/>
      <c r="BP759" s="445"/>
      <c r="BQ759" s="445"/>
      <c r="BR759" s="445"/>
      <c r="BS759" s="445"/>
      <c r="BT759" s="445"/>
      <c r="BU759" s="445"/>
      <c r="BV759" s="445"/>
      <c r="BW759" s="445"/>
      <c r="BX759" s="445"/>
      <c r="BY759" s="445"/>
      <c r="BZ759" s="445"/>
      <c r="CA759" s="445"/>
      <c r="CB759" s="445"/>
      <c r="CC759" s="445"/>
      <c r="CD759" s="445"/>
      <c r="CE759" s="445"/>
      <c r="CF759" s="445"/>
      <c r="CG759" s="445"/>
      <c r="CH759" s="445"/>
    </row>
    <row r="760" spans="1:86" s="443" customFormat="1" ht="15.75" customHeight="1">
      <c r="A760" s="442"/>
      <c r="B760" s="442"/>
      <c r="C760" s="442"/>
      <c r="D760" s="528"/>
      <c r="E760" s="442"/>
      <c r="F760" s="442"/>
      <c r="G760" s="472"/>
      <c r="H760" s="467"/>
      <c r="I760" s="468"/>
      <c r="J760" s="468"/>
      <c r="K760" s="442"/>
      <c r="L760" s="442"/>
      <c r="M760" s="442"/>
      <c r="N760" s="442"/>
      <c r="O760" s="442"/>
      <c r="P760" s="470"/>
      <c r="Q760" s="470"/>
      <c r="R760" s="470"/>
      <c r="S760" s="442"/>
      <c r="T760" s="442"/>
      <c r="U760" s="442"/>
      <c r="V760" s="442"/>
      <c r="W760" s="442"/>
      <c r="X760" s="442"/>
      <c r="Y760" s="442"/>
      <c r="Z760" s="472"/>
      <c r="AA760" s="472"/>
      <c r="AB760" s="468"/>
      <c r="AC760" s="442"/>
      <c r="AD760" s="442"/>
      <c r="AE760" s="433"/>
      <c r="AF760" s="433"/>
      <c r="AP760" s="545"/>
      <c r="AQ760" s="545"/>
      <c r="AR760" s="546"/>
      <c r="AS760" s="547"/>
      <c r="AT760" s="444"/>
      <c r="AU760" s="444"/>
      <c r="AV760" s="444"/>
      <c r="AW760" s="444"/>
      <c r="AX760" s="444"/>
      <c r="AY760" s="444"/>
      <c r="AZ760" s="444"/>
      <c r="BA760" s="444"/>
      <c r="BB760" s="445"/>
      <c r="BC760" s="548"/>
      <c r="BD760" s="445"/>
      <c r="BE760" s="445"/>
      <c r="BF760" s="445"/>
      <c r="BG760" s="445"/>
      <c r="BH760" s="548"/>
      <c r="BI760" s="548"/>
      <c r="BJ760" s="548"/>
      <c r="BK760" s="445"/>
      <c r="BL760" s="445"/>
      <c r="BM760" s="445"/>
      <c r="BN760" s="445"/>
      <c r="BO760" s="445"/>
      <c r="BP760" s="445"/>
      <c r="BQ760" s="445"/>
      <c r="BR760" s="445"/>
      <c r="BS760" s="445"/>
      <c r="BT760" s="445"/>
      <c r="BU760" s="445"/>
      <c r="BV760" s="445"/>
      <c r="BW760" s="445"/>
      <c r="BX760" s="445"/>
      <c r="BY760" s="445"/>
      <c r="BZ760" s="445"/>
      <c r="CA760" s="445"/>
      <c r="CB760" s="445"/>
      <c r="CC760" s="445"/>
      <c r="CD760" s="445"/>
      <c r="CE760" s="445"/>
      <c r="CF760" s="445"/>
      <c r="CG760" s="445"/>
      <c r="CH760" s="445"/>
    </row>
    <row r="761" spans="1:86" s="443" customFormat="1" ht="15.75" customHeight="1">
      <c r="A761" s="442"/>
      <c r="B761" s="442"/>
      <c r="C761" s="442"/>
      <c r="D761" s="528"/>
      <c r="E761" s="442"/>
      <c r="F761" s="442"/>
      <c r="G761" s="472"/>
      <c r="H761" s="467"/>
      <c r="I761" s="468"/>
      <c r="J761" s="468"/>
      <c r="K761" s="442"/>
      <c r="L761" s="442"/>
      <c r="M761" s="442"/>
      <c r="N761" s="442"/>
      <c r="O761" s="442"/>
      <c r="P761" s="470"/>
      <c r="Q761" s="470"/>
      <c r="R761" s="470"/>
      <c r="S761" s="442"/>
      <c r="T761" s="442"/>
      <c r="U761" s="442"/>
      <c r="V761" s="442"/>
      <c r="W761" s="442"/>
      <c r="X761" s="442"/>
      <c r="Y761" s="442"/>
      <c r="Z761" s="472"/>
      <c r="AA761" s="472"/>
      <c r="AB761" s="468"/>
      <c r="AC761" s="442"/>
      <c r="AD761" s="442"/>
      <c r="AE761" s="433"/>
      <c r="AF761" s="433"/>
      <c r="AP761" s="545"/>
      <c r="AQ761" s="545"/>
      <c r="AR761" s="546"/>
      <c r="AS761" s="547"/>
      <c r="AT761" s="444"/>
      <c r="AU761" s="444"/>
      <c r="AV761" s="444"/>
      <c r="AW761" s="444"/>
      <c r="AX761" s="444"/>
      <c r="AY761" s="444"/>
      <c r="AZ761" s="444"/>
      <c r="BA761" s="444"/>
      <c r="BB761" s="445"/>
      <c r="BC761" s="548"/>
      <c r="BD761" s="445"/>
      <c r="BE761" s="445"/>
      <c r="BF761" s="445"/>
      <c r="BG761" s="445"/>
      <c r="BH761" s="548"/>
      <c r="BI761" s="548"/>
      <c r="BJ761" s="548"/>
      <c r="BK761" s="445"/>
      <c r="BL761" s="445"/>
      <c r="BM761" s="445"/>
      <c r="BN761" s="445"/>
      <c r="BO761" s="445"/>
      <c r="BP761" s="445"/>
      <c r="BQ761" s="445"/>
      <c r="BR761" s="445"/>
      <c r="BS761" s="445"/>
      <c r="BT761" s="445"/>
      <c r="BU761" s="445"/>
      <c r="BV761" s="445"/>
      <c r="BW761" s="445"/>
      <c r="BX761" s="445"/>
      <c r="BY761" s="445"/>
      <c r="BZ761" s="445"/>
      <c r="CA761" s="445"/>
      <c r="CB761" s="445"/>
      <c r="CC761" s="445"/>
      <c r="CD761" s="445"/>
      <c r="CE761" s="445"/>
      <c r="CF761" s="445"/>
      <c r="CG761" s="445"/>
      <c r="CH761" s="445"/>
    </row>
    <row r="762" spans="1:86" s="443" customFormat="1" ht="15.75" customHeight="1">
      <c r="A762" s="442"/>
      <c r="B762" s="442"/>
      <c r="C762" s="442"/>
      <c r="D762" s="528"/>
      <c r="E762" s="442"/>
      <c r="F762" s="442"/>
      <c r="G762" s="472"/>
      <c r="H762" s="467"/>
      <c r="I762" s="468"/>
      <c r="J762" s="468"/>
      <c r="K762" s="442"/>
      <c r="L762" s="442"/>
      <c r="M762" s="442"/>
      <c r="N762" s="442"/>
      <c r="O762" s="442"/>
      <c r="P762" s="470"/>
      <c r="Q762" s="470"/>
      <c r="R762" s="470"/>
      <c r="S762" s="442"/>
      <c r="T762" s="442"/>
      <c r="U762" s="442"/>
      <c r="V762" s="442"/>
      <c r="W762" s="442"/>
      <c r="X762" s="442"/>
      <c r="Y762" s="442"/>
      <c r="Z762" s="472"/>
      <c r="AA762" s="472"/>
      <c r="AB762" s="468"/>
      <c r="AC762" s="442"/>
      <c r="AD762" s="442"/>
      <c r="AE762" s="433"/>
      <c r="AF762" s="433"/>
      <c r="AP762" s="545"/>
      <c r="AQ762" s="545"/>
      <c r="AR762" s="546"/>
      <c r="AS762" s="547"/>
      <c r="AT762" s="444"/>
      <c r="AU762" s="444"/>
      <c r="AV762" s="444"/>
      <c r="AW762" s="444"/>
      <c r="AX762" s="444"/>
      <c r="AY762" s="444"/>
      <c r="AZ762" s="444"/>
      <c r="BA762" s="444"/>
      <c r="BB762" s="445"/>
      <c r="BC762" s="548"/>
      <c r="BD762" s="445"/>
      <c r="BE762" s="445"/>
      <c r="BF762" s="445"/>
      <c r="BG762" s="445"/>
      <c r="BH762" s="548"/>
      <c r="BI762" s="548"/>
      <c r="BJ762" s="548"/>
      <c r="BK762" s="445"/>
      <c r="BL762" s="445"/>
      <c r="BM762" s="445"/>
      <c r="BN762" s="445"/>
      <c r="BO762" s="445"/>
      <c r="BP762" s="445"/>
      <c r="BQ762" s="445"/>
      <c r="BR762" s="445"/>
      <c r="BS762" s="445"/>
      <c r="BT762" s="445"/>
      <c r="BU762" s="445"/>
      <c r="BV762" s="445"/>
      <c r="BW762" s="445"/>
      <c r="BX762" s="445"/>
      <c r="BY762" s="445"/>
      <c r="BZ762" s="445"/>
      <c r="CA762" s="445"/>
      <c r="CB762" s="445"/>
      <c r="CC762" s="445"/>
      <c r="CD762" s="445"/>
      <c r="CE762" s="445"/>
      <c r="CF762" s="445"/>
      <c r="CG762" s="445"/>
      <c r="CH762" s="445"/>
    </row>
    <row r="763" spans="1:86" s="443" customFormat="1" ht="15.75" customHeight="1">
      <c r="A763" s="442"/>
      <c r="B763" s="442"/>
      <c r="C763" s="442"/>
      <c r="D763" s="528"/>
      <c r="E763" s="442"/>
      <c r="F763" s="442"/>
      <c r="G763" s="472"/>
      <c r="H763" s="467"/>
      <c r="I763" s="468"/>
      <c r="J763" s="468"/>
      <c r="K763" s="442"/>
      <c r="L763" s="442"/>
      <c r="M763" s="442"/>
      <c r="N763" s="442"/>
      <c r="O763" s="442"/>
      <c r="P763" s="470"/>
      <c r="Q763" s="470"/>
      <c r="R763" s="470"/>
      <c r="S763" s="442"/>
      <c r="T763" s="442"/>
      <c r="U763" s="442"/>
      <c r="V763" s="442"/>
      <c r="W763" s="442"/>
      <c r="X763" s="442"/>
      <c r="Y763" s="442"/>
      <c r="Z763" s="472"/>
      <c r="AA763" s="472"/>
      <c r="AB763" s="468"/>
      <c r="AC763" s="442"/>
      <c r="AD763" s="442"/>
      <c r="AE763" s="433"/>
      <c r="AF763" s="433"/>
      <c r="AP763" s="545"/>
      <c r="AQ763" s="545"/>
      <c r="AR763" s="546"/>
      <c r="AS763" s="547"/>
      <c r="AT763" s="444"/>
      <c r="AU763" s="444"/>
      <c r="AV763" s="444"/>
      <c r="AW763" s="444"/>
      <c r="AX763" s="444"/>
      <c r="AY763" s="444"/>
      <c r="AZ763" s="444"/>
      <c r="BA763" s="444"/>
      <c r="BB763" s="445"/>
      <c r="BC763" s="548"/>
      <c r="BD763" s="445"/>
      <c r="BE763" s="445"/>
      <c r="BF763" s="445"/>
      <c r="BG763" s="445"/>
      <c r="BH763" s="548"/>
      <c r="BI763" s="548"/>
      <c r="BJ763" s="548"/>
      <c r="BK763" s="445"/>
      <c r="BL763" s="445"/>
      <c r="BM763" s="445"/>
      <c r="BN763" s="445"/>
      <c r="BO763" s="445"/>
      <c r="BP763" s="445"/>
      <c r="BQ763" s="445"/>
      <c r="BR763" s="445"/>
      <c r="BS763" s="445"/>
      <c r="BT763" s="445"/>
      <c r="BU763" s="445"/>
      <c r="BV763" s="445"/>
      <c r="BW763" s="445"/>
      <c r="BX763" s="445"/>
      <c r="BY763" s="445"/>
      <c r="BZ763" s="445"/>
      <c r="CA763" s="445"/>
      <c r="CB763" s="445"/>
      <c r="CC763" s="445"/>
      <c r="CD763" s="445"/>
      <c r="CE763" s="445"/>
      <c r="CF763" s="445"/>
      <c r="CG763" s="445"/>
      <c r="CH763" s="445"/>
    </row>
    <row r="764" spans="1:86" s="443" customFormat="1" ht="15.75" customHeight="1">
      <c r="A764" s="442"/>
      <c r="B764" s="442"/>
      <c r="C764" s="442"/>
      <c r="D764" s="528"/>
      <c r="E764" s="442"/>
      <c r="F764" s="442"/>
      <c r="G764" s="472"/>
      <c r="H764" s="467"/>
      <c r="I764" s="468"/>
      <c r="J764" s="468"/>
      <c r="K764" s="442"/>
      <c r="L764" s="442"/>
      <c r="M764" s="442"/>
      <c r="N764" s="442"/>
      <c r="O764" s="442"/>
      <c r="P764" s="470"/>
      <c r="Q764" s="470"/>
      <c r="R764" s="470"/>
      <c r="S764" s="442"/>
      <c r="T764" s="442"/>
      <c r="U764" s="442"/>
      <c r="V764" s="442"/>
      <c r="W764" s="442"/>
      <c r="X764" s="442"/>
      <c r="Y764" s="442"/>
      <c r="Z764" s="472"/>
      <c r="AA764" s="472"/>
      <c r="AB764" s="468"/>
      <c r="AC764" s="442"/>
      <c r="AD764" s="442"/>
      <c r="AE764" s="433"/>
      <c r="AF764" s="433"/>
      <c r="AP764" s="545"/>
      <c r="AQ764" s="545"/>
      <c r="AR764" s="546"/>
      <c r="AS764" s="547"/>
      <c r="AT764" s="444"/>
      <c r="AU764" s="444"/>
      <c r="AV764" s="444"/>
      <c r="AW764" s="444"/>
      <c r="AX764" s="444"/>
      <c r="AY764" s="444"/>
      <c r="AZ764" s="444"/>
      <c r="BA764" s="444"/>
      <c r="BB764" s="445"/>
      <c r="BC764" s="548"/>
      <c r="BD764" s="445"/>
      <c r="BE764" s="445"/>
      <c r="BF764" s="445"/>
      <c r="BG764" s="445"/>
      <c r="BH764" s="548"/>
      <c r="BI764" s="548"/>
      <c r="BJ764" s="548"/>
      <c r="BK764" s="445"/>
      <c r="BL764" s="445"/>
      <c r="BM764" s="445"/>
      <c r="BN764" s="445"/>
      <c r="BO764" s="445"/>
      <c r="BP764" s="445"/>
      <c r="BQ764" s="445"/>
      <c r="BR764" s="445"/>
      <c r="BS764" s="445"/>
      <c r="BT764" s="445"/>
      <c r="BU764" s="445"/>
      <c r="BV764" s="445"/>
      <c r="BW764" s="445"/>
      <c r="BX764" s="445"/>
      <c r="BY764" s="445"/>
      <c r="BZ764" s="445"/>
      <c r="CA764" s="445"/>
      <c r="CB764" s="445"/>
      <c r="CC764" s="445"/>
      <c r="CD764" s="445"/>
      <c r="CE764" s="445"/>
      <c r="CF764" s="445"/>
      <c r="CG764" s="445"/>
      <c r="CH764" s="445"/>
    </row>
    <row r="765" spans="1:86" s="443" customFormat="1" ht="15.75" customHeight="1">
      <c r="A765" s="442"/>
      <c r="B765" s="442"/>
      <c r="C765" s="442"/>
      <c r="D765" s="528"/>
      <c r="E765" s="442"/>
      <c r="F765" s="442"/>
      <c r="G765" s="472"/>
      <c r="H765" s="467"/>
      <c r="I765" s="468"/>
      <c r="J765" s="468"/>
      <c r="K765" s="442"/>
      <c r="L765" s="442"/>
      <c r="M765" s="442"/>
      <c r="N765" s="442"/>
      <c r="O765" s="442"/>
      <c r="P765" s="470"/>
      <c r="Q765" s="470"/>
      <c r="R765" s="470"/>
      <c r="S765" s="442"/>
      <c r="T765" s="442"/>
      <c r="U765" s="442"/>
      <c r="V765" s="442"/>
      <c r="W765" s="442"/>
      <c r="X765" s="442"/>
      <c r="Y765" s="442"/>
      <c r="Z765" s="472"/>
      <c r="AA765" s="472"/>
      <c r="AB765" s="468"/>
      <c r="AC765" s="442"/>
      <c r="AD765" s="442"/>
      <c r="AE765" s="433"/>
      <c r="AF765" s="433"/>
      <c r="AP765" s="545"/>
      <c r="AQ765" s="545"/>
      <c r="AR765" s="546"/>
      <c r="AS765" s="547"/>
      <c r="AT765" s="444"/>
      <c r="AU765" s="444"/>
      <c r="AV765" s="444"/>
      <c r="AW765" s="444"/>
      <c r="AX765" s="444"/>
      <c r="AY765" s="444"/>
      <c r="AZ765" s="444"/>
      <c r="BA765" s="444"/>
      <c r="BB765" s="445"/>
      <c r="BC765" s="548"/>
      <c r="BD765" s="445"/>
      <c r="BE765" s="445"/>
      <c r="BF765" s="445"/>
      <c r="BG765" s="445"/>
      <c r="BH765" s="548"/>
      <c r="BI765" s="548"/>
      <c r="BJ765" s="548"/>
      <c r="BK765" s="445"/>
      <c r="BL765" s="445"/>
      <c r="BM765" s="445"/>
      <c r="BN765" s="445"/>
      <c r="BO765" s="445"/>
      <c r="BP765" s="445"/>
      <c r="BQ765" s="445"/>
      <c r="BR765" s="445"/>
      <c r="BS765" s="445"/>
      <c r="BT765" s="445"/>
      <c r="BU765" s="445"/>
      <c r="BV765" s="445"/>
      <c r="BW765" s="445"/>
      <c r="BX765" s="445"/>
      <c r="BY765" s="445"/>
      <c r="BZ765" s="445"/>
      <c r="CA765" s="445"/>
      <c r="CB765" s="445"/>
      <c r="CC765" s="445"/>
      <c r="CD765" s="445"/>
      <c r="CE765" s="445"/>
      <c r="CF765" s="445"/>
      <c r="CG765" s="445"/>
      <c r="CH765" s="445"/>
    </row>
    <row r="766" spans="1:86" s="443" customFormat="1" ht="15.75" customHeight="1">
      <c r="A766" s="442"/>
      <c r="B766" s="442"/>
      <c r="C766" s="442"/>
      <c r="D766" s="528"/>
      <c r="E766" s="442"/>
      <c r="F766" s="442"/>
      <c r="G766" s="472"/>
      <c r="H766" s="467"/>
      <c r="I766" s="468"/>
      <c r="J766" s="468"/>
      <c r="K766" s="442"/>
      <c r="L766" s="442"/>
      <c r="M766" s="442"/>
      <c r="N766" s="442"/>
      <c r="O766" s="442"/>
      <c r="P766" s="470"/>
      <c r="Q766" s="470"/>
      <c r="R766" s="470"/>
      <c r="S766" s="442"/>
      <c r="T766" s="442"/>
      <c r="U766" s="442"/>
      <c r="V766" s="442"/>
      <c r="W766" s="442"/>
      <c r="X766" s="442"/>
      <c r="Y766" s="442"/>
      <c r="Z766" s="472"/>
      <c r="AA766" s="472"/>
      <c r="AB766" s="468"/>
      <c r="AC766" s="442"/>
      <c r="AD766" s="442"/>
      <c r="AE766" s="433"/>
      <c r="AF766" s="433"/>
      <c r="AP766" s="545"/>
      <c r="AQ766" s="545"/>
      <c r="AR766" s="546"/>
      <c r="AS766" s="547"/>
      <c r="AT766" s="444"/>
      <c r="AU766" s="444"/>
      <c r="AV766" s="444"/>
      <c r="AW766" s="444"/>
      <c r="AX766" s="444"/>
      <c r="AY766" s="444"/>
      <c r="AZ766" s="444"/>
      <c r="BA766" s="444"/>
      <c r="BB766" s="445"/>
      <c r="BC766" s="548"/>
      <c r="BD766" s="445"/>
      <c r="BE766" s="445"/>
      <c r="BF766" s="445"/>
      <c r="BG766" s="445"/>
      <c r="BH766" s="548"/>
      <c r="BI766" s="548"/>
      <c r="BJ766" s="548"/>
      <c r="BK766" s="445"/>
      <c r="BL766" s="445"/>
      <c r="BM766" s="445"/>
      <c r="BN766" s="445"/>
      <c r="BO766" s="445"/>
      <c r="BP766" s="445"/>
      <c r="BQ766" s="445"/>
      <c r="BR766" s="445"/>
      <c r="BS766" s="445"/>
      <c r="BT766" s="445"/>
      <c r="BU766" s="445"/>
      <c r="BV766" s="445"/>
      <c r="BW766" s="445"/>
      <c r="BX766" s="445"/>
      <c r="BY766" s="445"/>
      <c r="BZ766" s="445"/>
      <c r="CA766" s="445"/>
      <c r="CB766" s="445"/>
      <c r="CC766" s="445"/>
      <c r="CD766" s="445"/>
      <c r="CE766" s="445"/>
      <c r="CF766" s="445"/>
      <c r="CG766" s="445"/>
      <c r="CH766" s="445"/>
    </row>
    <row r="767" spans="1:86" s="443" customFormat="1" ht="15.75" customHeight="1">
      <c r="A767" s="442"/>
      <c r="B767" s="442"/>
      <c r="C767" s="442"/>
      <c r="D767" s="528"/>
      <c r="E767" s="442"/>
      <c r="F767" s="442"/>
      <c r="G767" s="472"/>
      <c r="H767" s="467"/>
      <c r="I767" s="468"/>
      <c r="J767" s="468"/>
      <c r="K767" s="442"/>
      <c r="L767" s="442"/>
      <c r="M767" s="442"/>
      <c r="N767" s="442"/>
      <c r="O767" s="442"/>
      <c r="P767" s="470"/>
      <c r="Q767" s="470"/>
      <c r="R767" s="470"/>
      <c r="S767" s="442"/>
      <c r="T767" s="442"/>
      <c r="U767" s="442"/>
      <c r="V767" s="442"/>
      <c r="W767" s="442"/>
      <c r="X767" s="442"/>
      <c r="Y767" s="442"/>
      <c r="Z767" s="472"/>
      <c r="AA767" s="472"/>
      <c r="AB767" s="468"/>
      <c r="AC767" s="442"/>
      <c r="AD767" s="442"/>
      <c r="AE767" s="433"/>
      <c r="AF767" s="433"/>
      <c r="AP767" s="545"/>
      <c r="AQ767" s="545"/>
      <c r="AR767" s="546"/>
      <c r="AS767" s="547"/>
      <c r="AT767" s="444"/>
      <c r="AU767" s="444"/>
      <c r="AV767" s="444"/>
      <c r="AW767" s="444"/>
      <c r="AX767" s="444"/>
      <c r="AY767" s="444"/>
      <c r="AZ767" s="444"/>
      <c r="BA767" s="444"/>
      <c r="BB767" s="445"/>
      <c r="BC767" s="548"/>
      <c r="BD767" s="445"/>
      <c r="BE767" s="445"/>
      <c r="BF767" s="445"/>
      <c r="BG767" s="445"/>
      <c r="BH767" s="548"/>
      <c r="BI767" s="548"/>
      <c r="BJ767" s="548"/>
      <c r="BK767" s="445"/>
      <c r="BL767" s="445"/>
      <c r="BM767" s="445"/>
      <c r="BN767" s="445"/>
      <c r="BO767" s="445"/>
      <c r="BP767" s="445"/>
      <c r="BQ767" s="445"/>
      <c r="BR767" s="445"/>
      <c r="BS767" s="445"/>
      <c r="BT767" s="445"/>
      <c r="BU767" s="445"/>
      <c r="BV767" s="445"/>
      <c r="BW767" s="445"/>
      <c r="BX767" s="445"/>
      <c r="BY767" s="445"/>
      <c r="BZ767" s="445"/>
      <c r="CA767" s="445"/>
      <c r="CB767" s="445"/>
      <c r="CC767" s="445"/>
      <c r="CD767" s="445"/>
      <c r="CE767" s="445"/>
      <c r="CF767" s="445"/>
      <c r="CG767" s="445"/>
      <c r="CH767" s="445"/>
    </row>
    <row r="768" spans="1:86" s="443" customFormat="1" ht="15.75" customHeight="1">
      <c r="A768" s="442"/>
      <c r="B768" s="442"/>
      <c r="C768" s="442"/>
      <c r="D768" s="528"/>
      <c r="E768" s="442"/>
      <c r="F768" s="442"/>
      <c r="G768" s="472"/>
      <c r="H768" s="467"/>
      <c r="I768" s="468"/>
      <c r="J768" s="468"/>
      <c r="K768" s="442"/>
      <c r="L768" s="442"/>
      <c r="M768" s="442"/>
      <c r="N768" s="442"/>
      <c r="O768" s="442"/>
      <c r="P768" s="470"/>
      <c r="Q768" s="470"/>
      <c r="R768" s="470"/>
      <c r="S768" s="442"/>
      <c r="T768" s="442"/>
      <c r="U768" s="442"/>
      <c r="V768" s="442"/>
      <c r="W768" s="442"/>
      <c r="X768" s="442"/>
      <c r="Y768" s="442"/>
      <c r="Z768" s="472"/>
      <c r="AA768" s="472"/>
      <c r="AB768" s="468"/>
      <c r="AC768" s="442"/>
      <c r="AD768" s="442"/>
      <c r="AE768" s="433"/>
      <c r="AF768" s="433"/>
      <c r="AP768" s="545"/>
      <c r="AQ768" s="545"/>
      <c r="AR768" s="546"/>
      <c r="AS768" s="547"/>
      <c r="AT768" s="444"/>
      <c r="AU768" s="444"/>
      <c r="AV768" s="444"/>
      <c r="AW768" s="444"/>
      <c r="AX768" s="444"/>
      <c r="AY768" s="444"/>
      <c r="AZ768" s="444"/>
      <c r="BA768" s="444"/>
      <c r="BB768" s="445"/>
      <c r="BC768" s="548"/>
      <c r="BD768" s="445"/>
      <c r="BE768" s="445"/>
      <c r="BF768" s="445"/>
      <c r="BG768" s="445"/>
      <c r="BH768" s="548"/>
      <c r="BI768" s="548"/>
      <c r="BJ768" s="548"/>
      <c r="BK768" s="445"/>
      <c r="BL768" s="445"/>
      <c r="BM768" s="445"/>
      <c r="BN768" s="445"/>
      <c r="BO768" s="445"/>
      <c r="BP768" s="445"/>
      <c r="BQ768" s="445"/>
      <c r="BR768" s="445"/>
      <c r="BS768" s="445"/>
      <c r="BT768" s="445"/>
      <c r="BU768" s="445"/>
      <c r="BV768" s="445"/>
      <c r="BW768" s="445"/>
      <c r="BX768" s="445"/>
      <c r="BY768" s="445"/>
      <c r="BZ768" s="445"/>
      <c r="CA768" s="445"/>
      <c r="CB768" s="445"/>
      <c r="CC768" s="445"/>
      <c r="CD768" s="445"/>
      <c r="CE768" s="445"/>
      <c r="CF768" s="445"/>
      <c r="CG768" s="445"/>
      <c r="CH768" s="445"/>
    </row>
    <row r="769" spans="1:86" s="443" customFormat="1" ht="15.75" customHeight="1">
      <c r="A769" s="442"/>
      <c r="B769" s="442"/>
      <c r="C769" s="442"/>
      <c r="D769" s="528"/>
      <c r="E769" s="442"/>
      <c r="F769" s="442"/>
      <c r="G769" s="472"/>
      <c r="H769" s="467"/>
      <c r="I769" s="468"/>
      <c r="J769" s="468"/>
      <c r="K769" s="442"/>
      <c r="L769" s="442"/>
      <c r="M769" s="442"/>
      <c r="N769" s="442"/>
      <c r="O769" s="442"/>
      <c r="P769" s="470"/>
      <c r="Q769" s="470"/>
      <c r="R769" s="470"/>
      <c r="S769" s="442"/>
      <c r="T769" s="442"/>
      <c r="U769" s="442"/>
      <c r="V769" s="442"/>
      <c r="W769" s="442"/>
      <c r="X769" s="442"/>
      <c r="Y769" s="442"/>
      <c r="Z769" s="472"/>
      <c r="AA769" s="472"/>
      <c r="AB769" s="468"/>
      <c r="AC769" s="442"/>
      <c r="AD769" s="442"/>
      <c r="AE769" s="433"/>
      <c r="AF769" s="433"/>
      <c r="AP769" s="545"/>
      <c r="AQ769" s="545"/>
      <c r="AR769" s="546"/>
      <c r="AS769" s="547"/>
      <c r="AT769" s="444"/>
      <c r="AU769" s="444"/>
      <c r="AV769" s="444"/>
      <c r="AW769" s="444"/>
      <c r="AX769" s="444"/>
      <c r="AY769" s="444"/>
      <c r="AZ769" s="444"/>
      <c r="BA769" s="444"/>
      <c r="BB769" s="445"/>
      <c r="BC769" s="548"/>
      <c r="BD769" s="445"/>
      <c r="BE769" s="445"/>
      <c r="BF769" s="445"/>
      <c r="BG769" s="445"/>
      <c r="BH769" s="548"/>
      <c r="BI769" s="548"/>
      <c r="BJ769" s="548"/>
      <c r="BK769" s="445"/>
      <c r="BL769" s="445"/>
      <c r="BM769" s="445"/>
      <c r="BN769" s="445"/>
      <c r="BO769" s="445"/>
      <c r="BP769" s="445"/>
      <c r="BQ769" s="445"/>
      <c r="BR769" s="445"/>
      <c r="BS769" s="445"/>
      <c r="BT769" s="445"/>
      <c r="BU769" s="445"/>
      <c r="BV769" s="445"/>
      <c r="BW769" s="445"/>
      <c r="BX769" s="445"/>
      <c r="BY769" s="445"/>
      <c r="BZ769" s="445"/>
      <c r="CA769" s="445"/>
      <c r="CB769" s="445"/>
      <c r="CC769" s="445"/>
      <c r="CD769" s="445"/>
      <c r="CE769" s="445"/>
      <c r="CF769" s="445"/>
      <c r="CG769" s="445"/>
      <c r="CH769" s="445"/>
    </row>
    <row r="770" spans="1:86" s="443" customFormat="1" ht="15.75" customHeight="1">
      <c r="A770" s="442"/>
      <c r="B770" s="442"/>
      <c r="C770" s="442"/>
      <c r="D770" s="528"/>
      <c r="E770" s="442"/>
      <c r="F770" s="442"/>
      <c r="G770" s="472"/>
      <c r="H770" s="467"/>
      <c r="I770" s="468"/>
      <c r="J770" s="468"/>
      <c r="K770" s="442"/>
      <c r="L770" s="442"/>
      <c r="M770" s="442"/>
      <c r="N770" s="442"/>
      <c r="O770" s="442"/>
      <c r="P770" s="470"/>
      <c r="Q770" s="470"/>
      <c r="R770" s="470"/>
      <c r="S770" s="442"/>
      <c r="T770" s="442"/>
      <c r="U770" s="442"/>
      <c r="V770" s="442"/>
      <c r="W770" s="442"/>
      <c r="X770" s="442"/>
      <c r="Y770" s="442"/>
      <c r="Z770" s="472"/>
      <c r="AA770" s="472"/>
      <c r="AB770" s="468"/>
      <c r="AC770" s="442"/>
      <c r="AD770" s="442"/>
      <c r="AE770" s="433"/>
      <c r="AF770" s="433"/>
      <c r="AP770" s="545"/>
      <c r="AQ770" s="545"/>
      <c r="AR770" s="546"/>
      <c r="AS770" s="547"/>
      <c r="AT770" s="444"/>
      <c r="AU770" s="444"/>
      <c r="AV770" s="444"/>
      <c r="AW770" s="444"/>
      <c r="AX770" s="444"/>
      <c r="AY770" s="444"/>
      <c r="AZ770" s="444"/>
      <c r="BA770" s="444"/>
      <c r="BB770" s="445"/>
      <c r="BC770" s="548"/>
      <c r="BD770" s="445"/>
      <c r="BE770" s="445"/>
      <c r="BF770" s="445"/>
      <c r="BG770" s="445"/>
      <c r="BH770" s="548"/>
      <c r="BI770" s="548"/>
      <c r="BJ770" s="548"/>
      <c r="BK770" s="445"/>
      <c r="BL770" s="445"/>
      <c r="BM770" s="445"/>
      <c r="BN770" s="445"/>
      <c r="BO770" s="445"/>
      <c r="BP770" s="445"/>
      <c r="BQ770" s="445"/>
      <c r="BR770" s="445"/>
      <c r="BS770" s="445"/>
      <c r="BT770" s="445"/>
      <c r="BU770" s="445"/>
      <c r="BV770" s="445"/>
      <c r="BW770" s="445"/>
      <c r="BX770" s="445"/>
      <c r="BY770" s="445"/>
      <c r="BZ770" s="445"/>
      <c r="CA770" s="445"/>
      <c r="CB770" s="445"/>
      <c r="CC770" s="445"/>
      <c r="CD770" s="445"/>
      <c r="CE770" s="445"/>
      <c r="CF770" s="445"/>
      <c r="CG770" s="445"/>
      <c r="CH770" s="445"/>
    </row>
    <row r="771" spans="1:86" s="443" customFormat="1" ht="15.75" customHeight="1">
      <c r="A771" s="442"/>
      <c r="B771" s="442"/>
      <c r="C771" s="442"/>
      <c r="D771" s="528"/>
      <c r="E771" s="442"/>
      <c r="F771" s="442"/>
      <c r="G771" s="472"/>
      <c r="H771" s="467"/>
      <c r="I771" s="468"/>
      <c r="J771" s="468"/>
      <c r="K771" s="442"/>
      <c r="L771" s="442"/>
      <c r="M771" s="442"/>
      <c r="N771" s="442"/>
      <c r="O771" s="442"/>
      <c r="P771" s="470"/>
      <c r="Q771" s="470"/>
      <c r="R771" s="470"/>
      <c r="S771" s="442"/>
      <c r="T771" s="442"/>
      <c r="U771" s="442"/>
      <c r="V771" s="442"/>
      <c r="W771" s="442"/>
      <c r="X771" s="442"/>
      <c r="Y771" s="442"/>
      <c r="Z771" s="472"/>
      <c r="AA771" s="472"/>
      <c r="AB771" s="468"/>
      <c r="AC771" s="442"/>
      <c r="AD771" s="442"/>
      <c r="AE771" s="433"/>
      <c r="AF771" s="433"/>
      <c r="AP771" s="545"/>
      <c r="AQ771" s="545"/>
      <c r="AR771" s="546"/>
      <c r="AS771" s="547"/>
      <c r="AT771" s="444"/>
      <c r="AU771" s="444"/>
      <c r="AV771" s="444"/>
      <c r="AW771" s="444"/>
      <c r="AX771" s="444"/>
      <c r="AY771" s="444"/>
      <c r="AZ771" s="444"/>
      <c r="BA771" s="444"/>
      <c r="BB771" s="445"/>
      <c r="BC771" s="548"/>
      <c r="BD771" s="445"/>
      <c r="BE771" s="445"/>
      <c r="BF771" s="445"/>
      <c r="BG771" s="445"/>
      <c r="BH771" s="548"/>
      <c r="BI771" s="548"/>
      <c r="BJ771" s="548"/>
      <c r="BK771" s="445"/>
      <c r="BL771" s="445"/>
      <c r="BM771" s="445"/>
      <c r="BN771" s="445"/>
      <c r="BO771" s="445"/>
      <c r="BP771" s="445"/>
      <c r="BQ771" s="445"/>
      <c r="BR771" s="445"/>
      <c r="BS771" s="445"/>
      <c r="BT771" s="445"/>
      <c r="BU771" s="445"/>
      <c r="BV771" s="445"/>
      <c r="BW771" s="445"/>
      <c r="BX771" s="445"/>
      <c r="BY771" s="445"/>
      <c r="BZ771" s="445"/>
      <c r="CA771" s="445"/>
      <c r="CB771" s="445"/>
      <c r="CC771" s="445"/>
      <c r="CD771" s="445"/>
      <c r="CE771" s="445"/>
      <c r="CF771" s="445"/>
      <c r="CG771" s="445"/>
      <c r="CH771" s="445"/>
    </row>
    <row r="772" spans="1:86" s="443" customFormat="1" ht="15.75" customHeight="1">
      <c r="A772" s="442"/>
      <c r="B772" s="442"/>
      <c r="C772" s="442"/>
      <c r="D772" s="528"/>
      <c r="E772" s="442"/>
      <c r="F772" s="442"/>
      <c r="G772" s="472"/>
      <c r="H772" s="467"/>
      <c r="I772" s="468"/>
      <c r="J772" s="468"/>
      <c r="K772" s="442"/>
      <c r="L772" s="442"/>
      <c r="M772" s="442"/>
      <c r="N772" s="442"/>
      <c r="O772" s="442"/>
      <c r="P772" s="470"/>
      <c r="Q772" s="470"/>
      <c r="R772" s="470"/>
      <c r="S772" s="442"/>
      <c r="T772" s="442"/>
      <c r="U772" s="442"/>
      <c r="V772" s="442"/>
      <c r="W772" s="442"/>
      <c r="X772" s="442"/>
      <c r="Y772" s="442"/>
      <c r="Z772" s="472"/>
      <c r="AA772" s="472"/>
      <c r="AB772" s="468"/>
      <c r="AC772" s="442"/>
      <c r="AD772" s="442"/>
      <c r="AE772" s="433"/>
      <c r="AF772" s="433"/>
      <c r="AP772" s="545"/>
      <c r="AQ772" s="545"/>
      <c r="AR772" s="546"/>
      <c r="AS772" s="547"/>
      <c r="AT772" s="444"/>
      <c r="AU772" s="444"/>
      <c r="AV772" s="444"/>
      <c r="AW772" s="444"/>
      <c r="AX772" s="444"/>
      <c r="AY772" s="444"/>
      <c r="AZ772" s="444"/>
      <c r="BA772" s="444"/>
      <c r="BB772" s="445"/>
      <c r="BC772" s="548"/>
      <c r="BD772" s="445"/>
      <c r="BE772" s="445"/>
      <c r="BF772" s="445"/>
      <c r="BG772" s="445"/>
      <c r="BH772" s="548"/>
      <c r="BI772" s="548"/>
      <c r="BJ772" s="548"/>
      <c r="BK772" s="445"/>
      <c r="BL772" s="445"/>
      <c r="BM772" s="445"/>
      <c r="BN772" s="445"/>
      <c r="BO772" s="445"/>
      <c r="BP772" s="445"/>
      <c r="BQ772" s="445"/>
      <c r="BR772" s="445"/>
      <c r="BS772" s="445"/>
      <c r="BT772" s="445"/>
      <c r="BU772" s="445"/>
      <c r="BV772" s="445"/>
      <c r="BW772" s="445"/>
      <c r="BX772" s="445"/>
      <c r="BY772" s="445"/>
      <c r="BZ772" s="445"/>
      <c r="CA772" s="445"/>
      <c r="CB772" s="445"/>
      <c r="CC772" s="445"/>
      <c r="CD772" s="445"/>
      <c r="CE772" s="445"/>
      <c r="CF772" s="445"/>
      <c r="CG772" s="445"/>
      <c r="CH772" s="445"/>
    </row>
    <row r="773" spans="1:86" s="443" customFormat="1" ht="15.75" customHeight="1">
      <c r="A773" s="442"/>
      <c r="B773" s="442"/>
      <c r="C773" s="442"/>
      <c r="D773" s="528"/>
      <c r="E773" s="442"/>
      <c r="F773" s="442"/>
      <c r="G773" s="472"/>
      <c r="H773" s="467"/>
      <c r="I773" s="468"/>
      <c r="J773" s="468"/>
      <c r="K773" s="442"/>
      <c r="L773" s="442"/>
      <c r="M773" s="442"/>
      <c r="N773" s="442"/>
      <c r="O773" s="442"/>
      <c r="P773" s="470"/>
      <c r="Q773" s="470"/>
      <c r="R773" s="470"/>
      <c r="S773" s="442"/>
      <c r="T773" s="442"/>
      <c r="U773" s="442"/>
      <c r="V773" s="442"/>
      <c r="W773" s="442"/>
      <c r="X773" s="442"/>
      <c r="Y773" s="442"/>
      <c r="Z773" s="472"/>
      <c r="AA773" s="472"/>
      <c r="AB773" s="468"/>
      <c r="AC773" s="442"/>
      <c r="AD773" s="442"/>
      <c r="AE773" s="433"/>
      <c r="AF773" s="433"/>
      <c r="AP773" s="545"/>
      <c r="AQ773" s="545"/>
      <c r="AR773" s="546"/>
      <c r="AS773" s="547"/>
      <c r="AT773" s="444"/>
      <c r="AU773" s="444"/>
      <c r="AV773" s="444"/>
      <c r="AW773" s="444"/>
      <c r="AX773" s="444"/>
      <c r="AY773" s="444"/>
      <c r="AZ773" s="444"/>
      <c r="BA773" s="444"/>
      <c r="BB773" s="445"/>
      <c r="BC773" s="548"/>
      <c r="BD773" s="445"/>
      <c r="BE773" s="445"/>
      <c r="BF773" s="445"/>
      <c r="BG773" s="445"/>
      <c r="BH773" s="548"/>
      <c r="BI773" s="548"/>
      <c r="BJ773" s="548"/>
      <c r="BK773" s="445"/>
      <c r="BL773" s="445"/>
      <c r="BM773" s="445"/>
      <c r="BN773" s="445"/>
      <c r="BO773" s="445"/>
      <c r="BP773" s="445"/>
      <c r="BQ773" s="445"/>
      <c r="BR773" s="445"/>
      <c r="BS773" s="445"/>
      <c r="BT773" s="445"/>
      <c r="BU773" s="445"/>
      <c r="BV773" s="445"/>
      <c r="BW773" s="445"/>
      <c r="BX773" s="445"/>
      <c r="BY773" s="445"/>
      <c r="BZ773" s="445"/>
      <c r="CA773" s="445"/>
      <c r="CB773" s="445"/>
      <c r="CC773" s="445"/>
      <c r="CD773" s="445"/>
      <c r="CE773" s="445"/>
      <c r="CF773" s="445"/>
      <c r="CG773" s="445"/>
      <c r="CH773" s="445"/>
    </row>
    <row r="774" spans="1:86" s="443" customFormat="1" ht="15.75" customHeight="1">
      <c r="A774" s="442"/>
      <c r="B774" s="442"/>
      <c r="C774" s="442"/>
      <c r="D774" s="528"/>
      <c r="E774" s="442"/>
      <c r="F774" s="442"/>
      <c r="G774" s="472"/>
      <c r="H774" s="467"/>
      <c r="I774" s="468"/>
      <c r="J774" s="468"/>
      <c r="K774" s="442"/>
      <c r="L774" s="442"/>
      <c r="M774" s="442"/>
      <c r="N774" s="442"/>
      <c r="O774" s="442"/>
      <c r="P774" s="470"/>
      <c r="Q774" s="470"/>
      <c r="R774" s="470"/>
      <c r="S774" s="442"/>
      <c r="T774" s="442"/>
      <c r="U774" s="442"/>
      <c r="V774" s="442"/>
      <c r="W774" s="442"/>
      <c r="X774" s="442"/>
      <c r="Y774" s="442"/>
      <c r="Z774" s="472"/>
      <c r="AA774" s="472"/>
      <c r="AB774" s="468"/>
      <c r="AC774" s="442"/>
      <c r="AD774" s="442"/>
      <c r="AE774" s="433"/>
      <c r="AF774" s="433"/>
      <c r="AP774" s="545"/>
      <c r="AQ774" s="545"/>
      <c r="AR774" s="546"/>
      <c r="AS774" s="547"/>
      <c r="AT774" s="444"/>
      <c r="AU774" s="444"/>
      <c r="AV774" s="444"/>
      <c r="AW774" s="444"/>
      <c r="AX774" s="444"/>
      <c r="AY774" s="444"/>
      <c r="AZ774" s="444"/>
      <c r="BA774" s="444"/>
      <c r="BB774" s="445"/>
      <c r="BC774" s="548"/>
      <c r="BD774" s="445"/>
      <c r="BE774" s="445"/>
      <c r="BF774" s="445"/>
      <c r="BG774" s="445"/>
      <c r="BH774" s="548"/>
      <c r="BI774" s="548"/>
      <c r="BJ774" s="548"/>
      <c r="BK774" s="445"/>
      <c r="BL774" s="445"/>
      <c r="BM774" s="445"/>
      <c r="BN774" s="445"/>
      <c r="BO774" s="445"/>
      <c r="BP774" s="445"/>
      <c r="BQ774" s="445"/>
      <c r="BR774" s="445"/>
      <c r="BS774" s="445"/>
      <c r="BT774" s="445"/>
      <c r="BU774" s="445"/>
      <c r="BV774" s="445"/>
      <c r="BW774" s="445"/>
      <c r="BX774" s="445"/>
      <c r="BY774" s="445"/>
      <c r="BZ774" s="445"/>
      <c r="CA774" s="445"/>
      <c r="CB774" s="445"/>
      <c r="CC774" s="445"/>
      <c r="CD774" s="445"/>
      <c r="CE774" s="445"/>
      <c r="CF774" s="445"/>
      <c r="CG774" s="445"/>
      <c r="CH774" s="445"/>
    </row>
    <row r="775" spans="1:86" s="443" customFormat="1" ht="15.75" customHeight="1">
      <c r="A775" s="442"/>
      <c r="B775" s="442"/>
      <c r="C775" s="442"/>
      <c r="D775" s="528"/>
      <c r="E775" s="442"/>
      <c r="F775" s="442"/>
      <c r="G775" s="472"/>
      <c r="H775" s="467"/>
      <c r="I775" s="468"/>
      <c r="J775" s="468"/>
      <c r="K775" s="442"/>
      <c r="L775" s="442"/>
      <c r="M775" s="442"/>
      <c r="N775" s="442"/>
      <c r="O775" s="442"/>
      <c r="P775" s="470"/>
      <c r="Q775" s="470"/>
      <c r="R775" s="470"/>
      <c r="S775" s="442"/>
      <c r="T775" s="442"/>
      <c r="U775" s="442"/>
      <c r="V775" s="442"/>
      <c r="W775" s="442"/>
      <c r="X775" s="442"/>
      <c r="Y775" s="442"/>
      <c r="Z775" s="472"/>
      <c r="AA775" s="472"/>
      <c r="AB775" s="468"/>
      <c r="AC775" s="442"/>
      <c r="AD775" s="442"/>
      <c r="AE775" s="433"/>
      <c r="AF775" s="433"/>
      <c r="AP775" s="545"/>
      <c r="AQ775" s="545"/>
      <c r="AR775" s="546"/>
      <c r="AS775" s="547"/>
      <c r="AT775" s="444"/>
      <c r="AU775" s="444"/>
      <c r="AV775" s="444"/>
      <c r="AW775" s="444"/>
      <c r="AX775" s="444"/>
      <c r="AY775" s="444"/>
      <c r="AZ775" s="444"/>
      <c r="BA775" s="444"/>
      <c r="BB775" s="445"/>
      <c r="BC775" s="548"/>
      <c r="BD775" s="445"/>
      <c r="BE775" s="445"/>
      <c r="BF775" s="445"/>
      <c r="BG775" s="445"/>
      <c r="BH775" s="548"/>
      <c r="BI775" s="548"/>
      <c r="BJ775" s="548"/>
      <c r="BK775" s="445"/>
      <c r="BL775" s="445"/>
      <c r="BM775" s="445"/>
      <c r="BN775" s="445"/>
      <c r="BO775" s="445"/>
      <c r="BP775" s="445"/>
      <c r="BQ775" s="445"/>
      <c r="BR775" s="445"/>
      <c r="BS775" s="445"/>
      <c r="BT775" s="445"/>
      <c r="BU775" s="445"/>
      <c r="BV775" s="445"/>
      <c r="BW775" s="445"/>
      <c r="BX775" s="445"/>
      <c r="BY775" s="445"/>
      <c r="BZ775" s="445"/>
      <c r="CA775" s="445"/>
      <c r="CB775" s="445"/>
      <c r="CC775" s="445"/>
      <c r="CD775" s="445"/>
      <c r="CE775" s="445"/>
      <c r="CF775" s="445"/>
      <c r="CG775" s="445"/>
      <c r="CH775" s="445"/>
    </row>
    <row r="776" spans="1:86" s="443" customFormat="1" ht="15.75" customHeight="1">
      <c r="A776" s="442"/>
      <c r="B776" s="442"/>
      <c r="C776" s="442"/>
      <c r="D776" s="528"/>
      <c r="E776" s="442"/>
      <c r="F776" s="442"/>
      <c r="G776" s="472"/>
      <c r="H776" s="467"/>
      <c r="I776" s="468"/>
      <c r="J776" s="468"/>
      <c r="K776" s="442"/>
      <c r="L776" s="442"/>
      <c r="M776" s="442"/>
      <c r="N776" s="442"/>
      <c r="O776" s="442"/>
      <c r="P776" s="470"/>
      <c r="Q776" s="470"/>
      <c r="R776" s="470"/>
      <c r="S776" s="442"/>
      <c r="T776" s="442"/>
      <c r="U776" s="442"/>
      <c r="V776" s="442"/>
      <c r="W776" s="442"/>
      <c r="X776" s="442"/>
      <c r="Y776" s="442"/>
      <c r="Z776" s="472"/>
      <c r="AA776" s="472"/>
      <c r="AB776" s="468"/>
      <c r="AC776" s="442"/>
      <c r="AD776" s="442"/>
      <c r="AE776" s="433"/>
      <c r="AF776" s="433"/>
      <c r="AP776" s="545"/>
      <c r="AQ776" s="545"/>
      <c r="AR776" s="546"/>
      <c r="AS776" s="547"/>
      <c r="AT776" s="444"/>
      <c r="AU776" s="444"/>
      <c r="AV776" s="444"/>
      <c r="AW776" s="444"/>
      <c r="AX776" s="444"/>
      <c r="AY776" s="444"/>
      <c r="AZ776" s="444"/>
      <c r="BA776" s="444"/>
      <c r="BB776" s="445"/>
      <c r="BC776" s="548"/>
      <c r="BD776" s="445"/>
      <c r="BE776" s="445"/>
      <c r="BF776" s="445"/>
      <c r="BG776" s="445"/>
      <c r="BH776" s="548"/>
      <c r="BI776" s="548"/>
      <c r="BJ776" s="548"/>
      <c r="BK776" s="445"/>
      <c r="BL776" s="445"/>
      <c r="BM776" s="445"/>
      <c r="BN776" s="445"/>
      <c r="BO776" s="445"/>
      <c r="BP776" s="445"/>
      <c r="BQ776" s="445"/>
      <c r="BR776" s="445"/>
      <c r="BS776" s="445"/>
      <c r="BT776" s="445"/>
      <c r="BU776" s="445"/>
      <c r="BV776" s="445"/>
      <c r="BW776" s="445"/>
      <c r="BX776" s="445"/>
      <c r="BY776" s="445"/>
      <c r="BZ776" s="445"/>
      <c r="CA776" s="445"/>
      <c r="CB776" s="445"/>
      <c r="CC776" s="445"/>
      <c r="CD776" s="445"/>
      <c r="CE776" s="445"/>
      <c r="CF776" s="445"/>
      <c r="CG776" s="445"/>
      <c r="CH776" s="445"/>
    </row>
    <row r="777" spans="1:86" s="443" customFormat="1" ht="15.75" customHeight="1">
      <c r="A777" s="442"/>
      <c r="B777" s="442"/>
      <c r="C777" s="442"/>
      <c r="D777" s="528"/>
      <c r="E777" s="442"/>
      <c r="F777" s="442"/>
      <c r="G777" s="472"/>
      <c r="H777" s="467"/>
      <c r="I777" s="468"/>
      <c r="J777" s="468"/>
      <c r="K777" s="442"/>
      <c r="L777" s="442"/>
      <c r="M777" s="442"/>
      <c r="N777" s="442"/>
      <c r="O777" s="442"/>
      <c r="P777" s="470"/>
      <c r="Q777" s="470"/>
      <c r="R777" s="470"/>
      <c r="S777" s="442"/>
      <c r="T777" s="442"/>
      <c r="U777" s="442"/>
      <c r="V777" s="442"/>
      <c r="W777" s="442"/>
      <c r="X777" s="442"/>
      <c r="Y777" s="442"/>
      <c r="Z777" s="472"/>
      <c r="AA777" s="472"/>
      <c r="AB777" s="468"/>
      <c r="AC777" s="442"/>
      <c r="AD777" s="442"/>
      <c r="AE777" s="433"/>
      <c r="AF777" s="433"/>
      <c r="AP777" s="545"/>
      <c r="AQ777" s="545"/>
      <c r="AR777" s="546"/>
      <c r="AS777" s="547"/>
      <c r="AT777" s="444"/>
      <c r="AU777" s="444"/>
      <c r="AV777" s="444"/>
      <c r="AW777" s="444"/>
      <c r="AX777" s="444"/>
      <c r="AY777" s="444"/>
      <c r="AZ777" s="444"/>
      <c r="BA777" s="444"/>
      <c r="BB777" s="445"/>
      <c r="BC777" s="548"/>
      <c r="BD777" s="445"/>
      <c r="BE777" s="445"/>
      <c r="BF777" s="445"/>
      <c r="BG777" s="445"/>
      <c r="BH777" s="548"/>
      <c r="BI777" s="548"/>
      <c r="BJ777" s="548"/>
      <c r="BK777" s="445"/>
      <c r="BL777" s="445"/>
      <c r="BM777" s="445"/>
      <c r="BN777" s="445"/>
      <c r="BO777" s="445"/>
      <c r="BP777" s="445"/>
      <c r="BQ777" s="445"/>
      <c r="BR777" s="445"/>
      <c r="BS777" s="445"/>
      <c r="BT777" s="445"/>
      <c r="BU777" s="445"/>
      <c r="BV777" s="445"/>
      <c r="BW777" s="445"/>
      <c r="BX777" s="445"/>
      <c r="BY777" s="445"/>
      <c r="BZ777" s="445"/>
      <c r="CA777" s="445"/>
      <c r="CB777" s="445"/>
      <c r="CC777" s="445"/>
      <c r="CD777" s="445"/>
      <c r="CE777" s="445"/>
      <c r="CF777" s="445"/>
      <c r="CG777" s="445"/>
      <c r="CH777" s="445"/>
    </row>
    <row r="778" spans="1:86" s="443" customFormat="1" ht="15.75" customHeight="1">
      <c r="A778" s="442"/>
      <c r="B778" s="442"/>
      <c r="C778" s="442"/>
      <c r="D778" s="528"/>
      <c r="E778" s="442"/>
      <c r="F778" s="442"/>
      <c r="G778" s="472"/>
      <c r="H778" s="467"/>
      <c r="I778" s="468"/>
      <c r="J778" s="468"/>
      <c r="K778" s="442"/>
      <c r="L778" s="442"/>
      <c r="M778" s="442"/>
      <c r="N778" s="442"/>
      <c r="O778" s="442"/>
      <c r="P778" s="470"/>
      <c r="Q778" s="470"/>
      <c r="R778" s="470"/>
      <c r="S778" s="442"/>
      <c r="T778" s="442"/>
      <c r="U778" s="442"/>
      <c r="V778" s="442"/>
      <c r="W778" s="442"/>
      <c r="X778" s="442"/>
      <c r="Y778" s="442"/>
      <c r="Z778" s="472"/>
      <c r="AA778" s="472"/>
      <c r="AB778" s="468"/>
      <c r="AC778" s="442"/>
      <c r="AD778" s="442"/>
      <c r="AE778" s="433"/>
      <c r="AF778" s="433"/>
      <c r="AP778" s="545"/>
      <c r="AQ778" s="545"/>
      <c r="AR778" s="546"/>
      <c r="AS778" s="547"/>
      <c r="AT778" s="444"/>
      <c r="AU778" s="444"/>
      <c r="AV778" s="444"/>
      <c r="AW778" s="444"/>
      <c r="AX778" s="444"/>
      <c r="AY778" s="444"/>
      <c r="AZ778" s="444"/>
      <c r="BA778" s="444"/>
      <c r="BB778" s="445"/>
      <c r="BC778" s="548"/>
      <c r="BD778" s="445"/>
      <c r="BE778" s="445"/>
      <c r="BF778" s="445"/>
      <c r="BG778" s="445"/>
      <c r="BH778" s="548"/>
      <c r="BI778" s="548"/>
      <c r="BJ778" s="548"/>
      <c r="BK778" s="445"/>
      <c r="BL778" s="445"/>
      <c r="BM778" s="445"/>
      <c r="BN778" s="445"/>
      <c r="BO778" s="445"/>
      <c r="BP778" s="445"/>
      <c r="BQ778" s="445"/>
      <c r="BR778" s="445"/>
      <c r="BS778" s="445"/>
      <c r="BT778" s="445"/>
      <c r="BU778" s="445"/>
      <c r="BV778" s="445"/>
      <c r="BW778" s="445"/>
      <c r="BX778" s="445"/>
      <c r="BY778" s="445"/>
      <c r="BZ778" s="445"/>
      <c r="CA778" s="445"/>
      <c r="CB778" s="445"/>
      <c r="CC778" s="445"/>
      <c r="CD778" s="445"/>
      <c r="CE778" s="445"/>
      <c r="CF778" s="445"/>
      <c r="CG778" s="445"/>
      <c r="CH778" s="445"/>
    </row>
    <row r="779" spans="1:86" s="443" customFormat="1" ht="15.75" customHeight="1">
      <c r="A779" s="442"/>
      <c r="B779" s="442"/>
      <c r="C779" s="442"/>
      <c r="D779" s="528"/>
      <c r="E779" s="442"/>
      <c r="F779" s="442"/>
      <c r="G779" s="472"/>
      <c r="H779" s="467"/>
      <c r="I779" s="468"/>
      <c r="J779" s="468"/>
      <c r="K779" s="442"/>
      <c r="L779" s="442"/>
      <c r="M779" s="442"/>
      <c r="N779" s="442"/>
      <c r="O779" s="442"/>
      <c r="P779" s="470"/>
      <c r="Q779" s="470"/>
      <c r="R779" s="470"/>
      <c r="S779" s="442"/>
      <c r="T779" s="442"/>
      <c r="U779" s="442"/>
      <c r="V779" s="442"/>
      <c r="W779" s="442"/>
      <c r="X779" s="442"/>
      <c r="Y779" s="442"/>
      <c r="Z779" s="472"/>
      <c r="AA779" s="472"/>
      <c r="AB779" s="468"/>
      <c r="AC779" s="442"/>
      <c r="AD779" s="442"/>
      <c r="AE779" s="433"/>
      <c r="AF779" s="433"/>
      <c r="AP779" s="545"/>
      <c r="AQ779" s="545"/>
      <c r="AR779" s="546"/>
      <c r="AS779" s="547"/>
      <c r="AT779" s="444"/>
      <c r="AU779" s="444"/>
      <c r="AV779" s="444"/>
      <c r="AW779" s="444"/>
      <c r="AX779" s="444"/>
      <c r="AY779" s="444"/>
      <c r="AZ779" s="444"/>
      <c r="BA779" s="444"/>
      <c r="BB779" s="445"/>
      <c r="BC779" s="548"/>
      <c r="BD779" s="445"/>
      <c r="BE779" s="445"/>
      <c r="BF779" s="445"/>
      <c r="BG779" s="445"/>
      <c r="BH779" s="548"/>
      <c r="BI779" s="548"/>
      <c r="BJ779" s="548"/>
      <c r="BK779" s="445"/>
      <c r="BL779" s="445"/>
      <c r="BM779" s="445"/>
      <c r="BN779" s="445"/>
      <c r="BO779" s="445"/>
      <c r="BP779" s="445"/>
      <c r="BQ779" s="445"/>
      <c r="BR779" s="445"/>
      <c r="BS779" s="445"/>
      <c r="BT779" s="445"/>
      <c r="BU779" s="445"/>
      <c r="BV779" s="445"/>
      <c r="BW779" s="445"/>
      <c r="BX779" s="445"/>
      <c r="BY779" s="445"/>
      <c r="BZ779" s="445"/>
      <c r="CA779" s="445"/>
      <c r="CB779" s="445"/>
      <c r="CC779" s="445"/>
      <c r="CD779" s="445"/>
      <c r="CE779" s="445"/>
      <c r="CF779" s="445"/>
      <c r="CG779" s="445"/>
      <c r="CH779" s="445"/>
    </row>
    <row r="780" spans="1:86" s="443" customFormat="1" ht="15.75" customHeight="1">
      <c r="A780" s="442"/>
      <c r="B780" s="442"/>
      <c r="C780" s="442"/>
      <c r="D780" s="528"/>
      <c r="E780" s="442"/>
      <c r="F780" s="442"/>
      <c r="G780" s="472"/>
      <c r="H780" s="467"/>
      <c r="I780" s="468"/>
      <c r="J780" s="468"/>
      <c r="K780" s="442"/>
      <c r="L780" s="442"/>
      <c r="M780" s="442"/>
      <c r="N780" s="442"/>
      <c r="O780" s="442"/>
      <c r="P780" s="470"/>
      <c r="Q780" s="470"/>
      <c r="R780" s="470"/>
      <c r="S780" s="442"/>
      <c r="T780" s="442"/>
      <c r="U780" s="442"/>
      <c r="V780" s="442"/>
      <c r="W780" s="442"/>
      <c r="X780" s="442"/>
      <c r="Y780" s="442"/>
      <c r="Z780" s="472"/>
      <c r="AA780" s="472"/>
      <c r="AB780" s="468"/>
      <c r="AC780" s="442"/>
      <c r="AD780" s="442"/>
      <c r="AE780" s="433"/>
      <c r="AF780" s="433"/>
      <c r="AP780" s="545"/>
      <c r="AQ780" s="545"/>
      <c r="AR780" s="546"/>
      <c r="AS780" s="547"/>
      <c r="AT780" s="444"/>
      <c r="AU780" s="444"/>
      <c r="AV780" s="444"/>
      <c r="AW780" s="444"/>
      <c r="AX780" s="444"/>
      <c r="AY780" s="444"/>
      <c r="AZ780" s="444"/>
      <c r="BA780" s="444"/>
      <c r="BB780" s="445"/>
      <c r="BC780" s="548"/>
      <c r="BD780" s="445"/>
      <c r="BE780" s="445"/>
      <c r="BF780" s="445"/>
      <c r="BG780" s="445"/>
      <c r="BH780" s="548"/>
      <c r="BI780" s="548"/>
      <c r="BJ780" s="548"/>
      <c r="BK780" s="445"/>
      <c r="BL780" s="445"/>
      <c r="BM780" s="445"/>
      <c r="BN780" s="445"/>
      <c r="BO780" s="445"/>
      <c r="BP780" s="445"/>
      <c r="BQ780" s="445"/>
      <c r="BR780" s="445"/>
      <c r="BS780" s="445"/>
      <c r="BT780" s="445"/>
      <c r="BU780" s="445"/>
      <c r="BV780" s="445"/>
      <c r="BW780" s="445"/>
      <c r="BX780" s="445"/>
      <c r="BY780" s="445"/>
      <c r="BZ780" s="445"/>
      <c r="CA780" s="445"/>
      <c r="CB780" s="445"/>
      <c r="CC780" s="445"/>
      <c r="CD780" s="445"/>
      <c r="CE780" s="445"/>
      <c r="CF780" s="445"/>
      <c r="CG780" s="445"/>
      <c r="CH780" s="445"/>
    </row>
    <row r="781" spans="1:86" s="443" customFormat="1" ht="15.75" customHeight="1">
      <c r="A781" s="442"/>
      <c r="B781" s="442"/>
      <c r="C781" s="442"/>
      <c r="D781" s="528"/>
      <c r="E781" s="442"/>
      <c r="F781" s="442"/>
      <c r="G781" s="472"/>
      <c r="H781" s="467"/>
      <c r="I781" s="468"/>
      <c r="J781" s="468"/>
      <c r="K781" s="442"/>
      <c r="L781" s="442"/>
      <c r="M781" s="442"/>
      <c r="N781" s="442"/>
      <c r="O781" s="442"/>
      <c r="P781" s="470"/>
      <c r="Q781" s="470"/>
      <c r="R781" s="470"/>
      <c r="S781" s="442"/>
      <c r="T781" s="442"/>
      <c r="U781" s="442"/>
      <c r="V781" s="442"/>
      <c r="W781" s="442"/>
      <c r="X781" s="442"/>
      <c r="Y781" s="442"/>
      <c r="Z781" s="472"/>
      <c r="AA781" s="472"/>
      <c r="AB781" s="468"/>
      <c r="AC781" s="442"/>
      <c r="AD781" s="442"/>
      <c r="AE781" s="433"/>
      <c r="AF781" s="433"/>
      <c r="AP781" s="545"/>
      <c r="AQ781" s="545"/>
      <c r="AR781" s="546"/>
      <c r="AS781" s="547"/>
      <c r="AT781" s="444"/>
      <c r="AU781" s="444"/>
      <c r="AV781" s="444"/>
      <c r="AW781" s="444"/>
      <c r="AX781" s="444"/>
      <c r="AY781" s="444"/>
      <c r="AZ781" s="444"/>
      <c r="BA781" s="444"/>
      <c r="BB781" s="445"/>
      <c r="BC781" s="548"/>
      <c r="BD781" s="445"/>
      <c r="BE781" s="445"/>
      <c r="BF781" s="445"/>
      <c r="BG781" s="445"/>
      <c r="BH781" s="548"/>
      <c r="BI781" s="548"/>
      <c r="BJ781" s="548"/>
      <c r="BK781" s="445"/>
      <c r="BL781" s="445"/>
      <c r="BM781" s="445"/>
      <c r="BN781" s="445"/>
      <c r="BO781" s="445"/>
      <c r="BP781" s="445"/>
      <c r="BQ781" s="445"/>
      <c r="BR781" s="445"/>
      <c r="BS781" s="445"/>
      <c r="BT781" s="445"/>
      <c r="BU781" s="445"/>
      <c r="BV781" s="445"/>
      <c r="BW781" s="445"/>
      <c r="BX781" s="445"/>
      <c r="BY781" s="445"/>
      <c r="BZ781" s="445"/>
      <c r="CA781" s="445"/>
      <c r="CB781" s="445"/>
      <c r="CC781" s="445"/>
      <c r="CD781" s="445"/>
      <c r="CE781" s="445"/>
      <c r="CF781" s="445"/>
      <c r="CG781" s="445"/>
      <c r="CH781" s="445"/>
    </row>
    <row r="782" spans="1:86" s="443" customFormat="1" ht="15.75" customHeight="1">
      <c r="A782" s="442"/>
      <c r="B782" s="442"/>
      <c r="C782" s="442"/>
      <c r="D782" s="528"/>
      <c r="E782" s="442"/>
      <c r="F782" s="442"/>
      <c r="G782" s="472"/>
      <c r="H782" s="467"/>
      <c r="I782" s="468"/>
      <c r="J782" s="468"/>
      <c r="K782" s="442"/>
      <c r="L782" s="442"/>
      <c r="M782" s="442"/>
      <c r="N782" s="442"/>
      <c r="O782" s="442"/>
      <c r="P782" s="470"/>
      <c r="Q782" s="470"/>
      <c r="R782" s="470"/>
      <c r="S782" s="442"/>
      <c r="T782" s="442"/>
      <c r="U782" s="442"/>
      <c r="V782" s="442"/>
      <c r="W782" s="442"/>
      <c r="X782" s="442"/>
      <c r="Y782" s="442"/>
      <c r="Z782" s="472"/>
      <c r="AA782" s="472"/>
      <c r="AB782" s="468"/>
      <c r="AC782" s="442"/>
      <c r="AD782" s="442"/>
      <c r="AE782" s="433"/>
      <c r="AF782" s="433"/>
      <c r="AP782" s="545"/>
      <c r="AQ782" s="545"/>
      <c r="AR782" s="546"/>
      <c r="AS782" s="547"/>
      <c r="AT782" s="444"/>
      <c r="AU782" s="444"/>
      <c r="AV782" s="444"/>
      <c r="AW782" s="444"/>
      <c r="AX782" s="444"/>
      <c r="AY782" s="444"/>
      <c r="AZ782" s="444"/>
      <c r="BA782" s="444"/>
      <c r="BB782" s="445"/>
      <c r="BC782" s="548"/>
      <c r="BD782" s="445"/>
      <c r="BE782" s="445"/>
      <c r="BF782" s="445"/>
      <c r="BG782" s="445"/>
      <c r="BH782" s="548"/>
      <c r="BI782" s="548"/>
      <c r="BJ782" s="548"/>
      <c r="BK782" s="445"/>
      <c r="BL782" s="445"/>
      <c r="BM782" s="445"/>
      <c r="BN782" s="445"/>
      <c r="BO782" s="445"/>
      <c r="BP782" s="445"/>
      <c r="BQ782" s="445"/>
      <c r="BR782" s="445"/>
      <c r="BS782" s="445"/>
      <c r="BT782" s="445"/>
      <c r="BU782" s="445"/>
      <c r="BV782" s="445"/>
      <c r="BW782" s="445"/>
      <c r="BX782" s="445"/>
      <c r="BY782" s="445"/>
      <c r="BZ782" s="445"/>
      <c r="CA782" s="445"/>
      <c r="CB782" s="445"/>
      <c r="CC782" s="445"/>
      <c r="CD782" s="445"/>
      <c r="CE782" s="445"/>
      <c r="CF782" s="445"/>
      <c r="CG782" s="445"/>
      <c r="CH782" s="445"/>
    </row>
    <row r="783" spans="1:86" s="443" customFormat="1" ht="15.75" customHeight="1">
      <c r="A783" s="442"/>
      <c r="B783" s="442"/>
      <c r="C783" s="442"/>
      <c r="D783" s="528"/>
      <c r="E783" s="442"/>
      <c r="F783" s="442"/>
      <c r="G783" s="472"/>
      <c r="H783" s="467"/>
      <c r="I783" s="468"/>
      <c r="J783" s="468"/>
      <c r="K783" s="442"/>
      <c r="L783" s="442"/>
      <c r="M783" s="442"/>
      <c r="N783" s="442"/>
      <c r="O783" s="442"/>
      <c r="P783" s="470"/>
      <c r="Q783" s="470"/>
      <c r="R783" s="470"/>
      <c r="S783" s="442"/>
      <c r="T783" s="442"/>
      <c r="U783" s="442"/>
      <c r="V783" s="442"/>
      <c r="W783" s="442"/>
      <c r="X783" s="442"/>
      <c r="Y783" s="442"/>
      <c r="Z783" s="472"/>
      <c r="AA783" s="472"/>
      <c r="AB783" s="468"/>
      <c r="AC783" s="442"/>
      <c r="AD783" s="442"/>
      <c r="AE783" s="433"/>
      <c r="AF783" s="433"/>
      <c r="AP783" s="545"/>
      <c r="AQ783" s="545"/>
      <c r="AR783" s="546"/>
      <c r="AS783" s="547"/>
      <c r="AT783" s="444"/>
      <c r="AU783" s="444"/>
      <c r="AV783" s="444"/>
      <c r="AW783" s="444"/>
      <c r="AX783" s="444"/>
      <c r="AY783" s="444"/>
      <c r="AZ783" s="444"/>
      <c r="BA783" s="444"/>
      <c r="BB783" s="445"/>
      <c r="BC783" s="548"/>
      <c r="BD783" s="445"/>
      <c r="BE783" s="445"/>
      <c r="BF783" s="445"/>
      <c r="BG783" s="445"/>
      <c r="BH783" s="548"/>
      <c r="BI783" s="548"/>
      <c r="BJ783" s="548"/>
      <c r="BK783" s="445"/>
      <c r="BL783" s="445"/>
      <c r="BM783" s="445"/>
      <c r="BN783" s="445"/>
      <c r="BO783" s="445"/>
      <c r="BP783" s="445"/>
      <c r="BQ783" s="445"/>
      <c r="BR783" s="445"/>
      <c r="BS783" s="445"/>
      <c r="BT783" s="445"/>
      <c r="BU783" s="445"/>
      <c r="BV783" s="445"/>
      <c r="BW783" s="445"/>
      <c r="BX783" s="445"/>
      <c r="BY783" s="445"/>
      <c r="BZ783" s="445"/>
      <c r="CA783" s="445"/>
      <c r="CB783" s="445"/>
      <c r="CC783" s="445"/>
      <c r="CD783" s="445"/>
      <c r="CE783" s="445"/>
      <c r="CF783" s="445"/>
      <c r="CG783" s="445"/>
      <c r="CH783" s="445"/>
    </row>
    <row r="784" spans="1:86" s="443" customFormat="1" ht="15.75" customHeight="1">
      <c r="A784" s="442"/>
      <c r="B784" s="442"/>
      <c r="C784" s="442"/>
      <c r="D784" s="528"/>
      <c r="E784" s="442"/>
      <c r="F784" s="442"/>
      <c r="G784" s="472"/>
      <c r="H784" s="467"/>
      <c r="I784" s="468"/>
      <c r="J784" s="468"/>
      <c r="K784" s="442"/>
      <c r="L784" s="442"/>
      <c r="M784" s="442"/>
      <c r="N784" s="442"/>
      <c r="O784" s="442"/>
      <c r="P784" s="470"/>
      <c r="Q784" s="470"/>
      <c r="R784" s="470"/>
      <c r="S784" s="442"/>
      <c r="T784" s="442"/>
      <c r="U784" s="442"/>
      <c r="V784" s="442"/>
      <c r="W784" s="442"/>
      <c r="X784" s="442"/>
      <c r="Y784" s="442"/>
      <c r="Z784" s="472"/>
      <c r="AA784" s="472"/>
      <c r="AB784" s="468"/>
      <c r="AC784" s="442"/>
      <c r="AD784" s="442"/>
      <c r="AE784" s="433"/>
      <c r="AF784" s="433"/>
      <c r="AP784" s="545"/>
      <c r="AQ784" s="545"/>
      <c r="AR784" s="546"/>
      <c r="AS784" s="547"/>
      <c r="AT784" s="444"/>
      <c r="AU784" s="444"/>
      <c r="AV784" s="444"/>
      <c r="AW784" s="444"/>
      <c r="AX784" s="444"/>
      <c r="AY784" s="444"/>
      <c r="AZ784" s="444"/>
      <c r="BA784" s="444"/>
      <c r="BB784" s="445"/>
      <c r="BC784" s="548"/>
      <c r="BD784" s="445"/>
      <c r="BE784" s="445"/>
      <c r="BF784" s="445"/>
      <c r="BG784" s="445"/>
      <c r="BH784" s="548"/>
      <c r="BI784" s="548"/>
      <c r="BJ784" s="548"/>
      <c r="BK784" s="445"/>
      <c r="BL784" s="445"/>
      <c r="BM784" s="445"/>
      <c r="BN784" s="445"/>
      <c r="BO784" s="445"/>
      <c r="BP784" s="445"/>
      <c r="BQ784" s="445"/>
      <c r="BR784" s="445"/>
      <c r="BS784" s="445"/>
      <c r="BT784" s="445"/>
      <c r="BU784" s="445"/>
      <c r="BV784" s="445"/>
      <c r="BW784" s="445"/>
      <c r="BX784" s="445"/>
      <c r="BY784" s="445"/>
      <c r="BZ784" s="445"/>
      <c r="CA784" s="445"/>
      <c r="CB784" s="445"/>
      <c r="CC784" s="445"/>
      <c r="CD784" s="445"/>
      <c r="CE784" s="445"/>
      <c r="CF784" s="445"/>
      <c r="CG784" s="445"/>
      <c r="CH784" s="445"/>
    </row>
    <row r="785" spans="1:86" s="443" customFormat="1" ht="15.75" customHeight="1">
      <c r="A785" s="442"/>
      <c r="B785" s="442"/>
      <c r="C785" s="442"/>
      <c r="D785" s="528"/>
      <c r="E785" s="442"/>
      <c r="F785" s="442"/>
      <c r="G785" s="472"/>
      <c r="H785" s="467"/>
      <c r="I785" s="468"/>
      <c r="J785" s="468"/>
      <c r="K785" s="442"/>
      <c r="L785" s="442"/>
      <c r="M785" s="442"/>
      <c r="N785" s="442"/>
      <c r="O785" s="442"/>
      <c r="P785" s="470"/>
      <c r="Q785" s="470"/>
      <c r="R785" s="470"/>
      <c r="S785" s="442"/>
      <c r="T785" s="442"/>
      <c r="U785" s="442"/>
      <c r="V785" s="442"/>
      <c r="W785" s="442"/>
      <c r="X785" s="442"/>
      <c r="Y785" s="442"/>
      <c r="Z785" s="472"/>
      <c r="AA785" s="472"/>
      <c r="AB785" s="468"/>
      <c r="AC785" s="442"/>
      <c r="AD785" s="442"/>
      <c r="AE785" s="433"/>
      <c r="AF785" s="433"/>
      <c r="AP785" s="545"/>
      <c r="AQ785" s="545"/>
      <c r="AR785" s="546"/>
      <c r="AS785" s="547"/>
      <c r="AT785" s="444"/>
      <c r="AU785" s="444"/>
      <c r="AV785" s="444"/>
      <c r="AW785" s="444"/>
      <c r="AX785" s="444"/>
      <c r="AY785" s="444"/>
      <c r="AZ785" s="444"/>
      <c r="BA785" s="444"/>
      <c r="BB785" s="445"/>
      <c r="BC785" s="548"/>
      <c r="BD785" s="445"/>
      <c r="BE785" s="445"/>
      <c r="BF785" s="445"/>
      <c r="BG785" s="445"/>
      <c r="BH785" s="548"/>
      <c r="BI785" s="548"/>
      <c r="BJ785" s="548"/>
      <c r="BK785" s="445"/>
      <c r="BL785" s="445"/>
      <c r="BM785" s="445"/>
      <c r="BN785" s="445"/>
      <c r="BO785" s="445"/>
      <c r="BP785" s="445"/>
      <c r="BQ785" s="445"/>
      <c r="BR785" s="445"/>
      <c r="BS785" s="445"/>
      <c r="BT785" s="445"/>
      <c r="BU785" s="445"/>
      <c r="BV785" s="445"/>
      <c r="BW785" s="445"/>
      <c r="BX785" s="445"/>
      <c r="BY785" s="445"/>
      <c r="BZ785" s="445"/>
      <c r="CA785" s="445"/>
      <c r="CB785" s="445"/>
      <c r="CC785" s="445"/>
      <c r="CD785" s="445"/>
      <c r="CE785" s="445"/>
      <c r="CF785" s="445"/>
      <c r="CG785" s="445"/>
      <c r="CH785" s="445"/>
    </row>
    <row r="786" spans="1:86" s="443" customFormat="1" ht="15.75" customHeight="1">
      <c r="A786" s="442"/>
      <c r="B786" s="442"/>
      <c r="C786" s="442"/>
      <c r="D786" s="528"/>
      <c r="E786" s="442"/>
      <c r="F786" s="442"/>
      <c r="G786" s="472"/>
      <c r="H786" s="467"/>
      <c r="I786" s="468"/>
      <c r="J786" s="468"/>
      <c r="K786" s="442"/>
      <c r="L786" s="442"/>
      <c r="M786" s="442"/>
      <c r="N786" s="442"/>
      <c r="O786" s="442"/>
      <c r="P786" s="470"/>
      <c r="Q786" s="470"/>
      <c r="R786" s="470"/>
      <c r="S786" s="442"/>
      <c r="T786" s="442"/>
      <c r="U786" s="442"/>
      <c r="V786" s="442"/>
      <c r="W786" s="442"/>
      <c r="X786" s="442"/>
      <c r="Y786" s="442"/>
      <c r="Z786" s="472"/>
      <c r="AA786" s="472"/>
      <c r="AB786" s="468"/>
      <c r="AC786" s="442"/>
      <c r="AD786" s="442"/>
      <c r="AE786" s="433"/>
      <c r="AF786" s="433"/>
      <c r="AP786" s="545"/>
      <c r="AQ786" s="545"/>
      <c r="AR786" s="546"/>
      <c r="AS786" s="547"/>
      <c r="AT786" s="444"/>
      <c r="AU786" s="444"/>
      <c r="AV786" s="444"/>
      <c r="AW786" s="444"/>
      <c r="AX786" s="444"/>
      <c r="AY786" s="444"/>
      <c r="AZ786" s="444"/>
      <c r="BA786" s="444"/>
      <c r="BB786" s="445"/>
      <c r="BC786" s="548"/>
      <c r="BD786" s="445"/>
      <c r="BE786" s="445"/>
      <c r="BF786" s="445"/>
      <c r="BG786" s="445"/>
      <c r="BH786" s="548"/>
      <c r="BI786" s="548"/>
      <c r="BJ786" s="548"/>
      <c r="BK786" s="445"/>
      <c r="BL786" s="445"/>
      <c r="BM786" s="445"/>
      <c r="BN786" s="445"/>
      <c r="BO786" s="445"/>
      <c r="BP786" s="445"/>
      <c r="BQ786" s="445"/>
      <c r="BR786" s="445"/>
      <c r="BS786" s="445"/>
      <c r="BT786" s="445"/>
      <c r="BU786" s="445"/>
      <c r="BV786" s="445"/>
      <c r="BW786" s="445"/>
      <c r="BX786" s="445"/>
      <c r="BY786" s="445"/>
      <c r="BZ786" s="445"/>
      <c r="CA786" s="445"/>
      <c r="CB786" s="445"/>
      <c r="CC786" s="445"/>
      <c r="CD786" s="445"/>
      <c r="CE786" s="445"/>
      <c r="CF786" s="445"/>
      <c r="CG786" s="445"/>
      <c r="CH786" s="445"/>
    </row>
    <row r="787" spans="1:86" s="443" customFormat="1" ht="15.75" customHeight="1">
      <c r="A787" s="442"/>
      <c r="B787" s="442"/>
      <c r="C787" s="442"/>
      <c r="D787" s="528"/>
      <c r="E787" s="442"/>
      <c r="F787" s="442"/>
      <c r="G787" s="472"/>
      <c r="H787" s="467"/>
      <c r="I787" s="468"/>
      <c r="J787" s="468"/>
      <c r="K787" s="442"/>
      <c r="L787" s="442"/>
      <c r="M787" s="442"/>
      <c r="N787" s="442"/>
      <c r="O787" s="442"/>
      <c r="P787" s="470"/>
      <c r="Q787" s="470"/>
      <c r="R787" s="470"/>
      <c r="S787" s="442"/>
      <c r="T787" s="442"/>
      <c r="U787" s="442"/>
      <c r="V787" s="442"/>
      <c r="W787" s="442"/>
      <c r="X787" s="442"/>
      <c r="Y787" s="442"/>
      <c r="Z787" s="472"/>
      <c r="AA787" s="472"/>
      <c r="AB787" s="468"/>
      <c r="AC787" s="442"/>
      <c r="AD787" s="442"/>
      <c r="AE787" s="433"/>
      <c r="AF787" s="433"/>
      <c r="AP787" s="545"/>
      <c r="AQ787" s="545"/>
      <c r="AR787" s="546"/>
      <c r="AS787" s="547"/>
      <c r="AT787" s="444"/>
      <c r="AU787" s="444"/>
      <c r="AV787" s="444"/>
      <c r="AW787" s="444"/>
      <c r="AX787" s="444"/>
      <c r="AY787" s="444"/>
      <c r="AZ787" s="444"/>
      <c r="BA787" s="444"/>
      <c r="BB787" s="445"/>
      <c r="BC787" s="548"/>
      <c r="BD787" s="445"/>
      <c r="BE787" s="445"/>
      <c r="BF787" s="445"/>
      <c r="BG787" s="445"/>
      <c r="BH787" s="548"/>
      <c r="BI787" s="548"/>
      <c r="BJ787" s="548"/>
      <c r="BK787" s="445"/>
      <c r="BL787" s="445"/>
      <c r="BM787" s="445"/>
      <c r="BN787" s="445"/>
      <c r="BO787" s="445"/>
      <c r="BP787" s="445"/>
      <c r="BQ787" s="445"/>
      <c r="BR787" s="445"/>
      <c r="BS787" s="445"/>
      <c r="BT787" s="445"/>
      <c r="BU787" s="445"/>
      <c r="BV787" s="445"/>
      <c r="BW787" s="445"/>
      <c r="BX787" s="445"/>
      <c r="BY787" s="445"/>
      <c r="BZ787" s="445"/>
      <c r="CA787" s="445"/>
      <c r="CB787" s="445"/>
      <c r="CC787" s="445"/>
      <c r="CD787" s="445"/>
      <c r="CE787" s="445"/>
      <c r="CF787" s="445"/>
      <c r="CG787" s="445"/>
      <c r="CH787" s="445"/>
    </row>
    <row r="788" spans="1:86" s="443" customFormat="1" ht="15.75" customHeight="1">
      <c r="A788" s="442"/>
      <c r="B788" s="442"/>
      <c r="C788" s="442"/>
      <c r="D788" s="528"/>
      <c r="E788" s="442"/>
      <c r="F788" s="442"/>
      <c r="G788" s="472"/>
      <c r="H788" s="467"/>
      <c r="I788" s="468"/>
      <c r="J788" s="468"/>
      <c r="K788" s="442"/>
      <c r="L788" s="442"/>
      <c r="M788" s="442"/>
      <c r="N788" s="442"/>
      <c r="O788" s="442"/>
      <c r="P788" s="470"/>
      <c r="Q788" s="470"/>
      <c r="R788" s="470"/>
      <c r="S788" s="442"/>
      <c r="T788" s="442"/>
      <c r="U788" s="442"/>
      <c r="V788" s="442"/>
      <c r="W788" s="442"/>
      <c r="X788" s="442"/>
      <c r="Y788" s="442"/>
      <c r="Z788" s="472"/>
      <c r="AA788" s="472"/>
      <c r="AB788" s="468"/>
      <c r="AC788" s="442"/>
      <c r="AD788" s="442"/>
      <c r="AE788" s="433"/>
      <c r="AF788" s="433"/>
      <c r="AP788" s="545"/>
      <c r="AQ788" s="545"/>
      <c r="AR788" s="546"/>
      <c r="AS788" s="547"/>
      <c r="AT788" s="444"/>
      <c r="AU788" s="444"/>
      <c r="AV788" s="444"/>
      <c r="AW788" s="444"/>
      <c r="AX788" s="444"/>
      <c r="AY788" s="444"/>
      <c r="AZ788" s="444"/>
      <c r="BA788" s="444"/>
      <c r="BB788" s="445"/>
      <c r="BC788" s="548"/>
      <c r="BD788" s="445"/>
      <c r="BE788" s="445"/>
      <c r="BF788" s="445"/>
      <c r="BG788" s="445"/>
      <c r="BH788" s="548"/>
      <c r="BI788" s="548"/>
      <c r="BJ788" s="548"/>
      <c r="BK788" s="445"/>
      <c r="BL788" s="445"/>
      <c r="BM788" s="445"/>
      <c r="BN788" s="445"/>
      <c r="BO788" s="445"/>
      <c r="BP788" s="445"/>
      <c r="BQ788" s="445"/>
      <c r="BR788" s="445"/>
      <c r="BS788" s="445"/>
      <c r="BT788" s="445"/>
      <c r="BU788" s="445"/>
      <c r="BV788" s="445"/>
      <c r="BW788" s="445"/>
      <c r="BX788" s="445"/>
      <c r="BY788" s="445"/>
      <c r="BZ788" s="445"/>
      <c r="CA788" s="445"/>
      <c r="CB788" s="445"/>
      <c r="CC788" s="445"/>
      <c r="CD788" s="445"/>
      <c r="CE788" s="445"/>
      <c r="CF788" s="445"/>
      <c r="CG788" s="445"/>
      <c r="CH788" s="445"/>
    </row>
    <row r="789" spans="1:86" s="443" customFormat="1" ht="15.75" customHeight="1">
      <c r="A789" s="442"/>
      <c r="B789" s="442"/>
      <c r="C789" s="442"/>
      <c r="D789" s="528"/>
      <c r="E789" s="442"/>
      <c r="F789" s="442"/>
      <c r="G789" s="472"/>
      <c r="H789" s="467"/>
      <c r="I789" s="468"/>
      <c r="J789" s="468"/>
      <c r="K789" s="442"/>
      <c r="L789" s="442"/>
      <c r="M789" s="442"/>
      <c r="N789" s="442"/>
      <c r="O789" s="442"/>
      <c r="P789" s="470"/>
      <c r="Q789" s="470"/>
      <c r="R789" s="470"/>
      <c r="S789" s="442"/>
      <c r="T789" s="442"/>
      <c r="U789" s="442"/>
      <c r="V789" s="442"/>
      <c r="W789" s="442"/>
      <c r="X789" s="442"/>
      <c r="Y789" s="442"/>
      <c r="Z789" s="472"/>
      <c r="AA789" s="472"/>
      <c r="AB789" s="468"/>
      <c r="AC789" s="442"/>
      <c r="AD789" s="442"/>
      <c r="AE789" s="433"/>
      <c r="AF789" s="433"/>
      <c r="AP789" s="545"/>
      <c r="AQ789" s="545"/>
      <c r="AR789" s="546"/>
      <c r="AS789" s="547"/>
      <c r="AT789" s="444"/>
      <c r="AU789" s="444"/>
      <c r="AV789" s="444"/>
      <c r="AW789" s="444"/>
      <c r="AX789" s="444"/>
      <c r="AY789" s="444"/>
      <c r="AZ789" s="444"/>
      <c r="BA789" s="444"/>
      <c r="BB789" s="445"/>
      <c r="BC789" s="548"/>
      <c r="BD789" s="445"/>
      <c r="BE789" s="445"/>
      <c r="BF789" s="445"/>
      <c r="BG789" s="445"/>
      <c r="BH789" s="548"/>
      <c r="BI789" s="548"/>
      <c r="BJ789" s="548"/>
      <c r="BK789" s="445"/>
      <c r="BL789" s="445"/>
      <c r="BM789" s="445"/>
      <c r="BN789" s="445"/>
      <c r="BO789" s="445"/>
      <c r="BP789" s="445"/>
      <c r="BQ789" s="445"/>
      <c r="BR789" s="445"/>
      <c r="BS789" s="445"/>
      <c r="BT789" s="445"/>
      <c r="BU789" s="445"/>
      <c r="BV789" s="445"/>
      <c r="BW789" s="445"/>
      <c r="BX789" s="445"/>
      <c r="BY789" s="445"/>
      <c r="BZ789" s="445"/>
      <c r="CA789" s="445"/>
      <c r="CB789" s="445"/>
      <c r="CC789" s="445"/>
      <c r="CD789" s="445"/>
      <c r="CE789" s="445"/>
      <c r="CF789" s="445"/>
      <c r="CG789" s="445"/>
      <c r="CH789" s="445"/>
    </row>
    <row r="790" spans="1:86" s="443" customFormat="1" ht="15.75" customHeight="1">
      <c r="A790" s="442"/>
      <c r="B790" s="442"/>
      <c r="C790" s="442"/>
      <c r="D790" s="528"/>
      <c r="E790" s="442"/>
      <c r="F790" s="442"/>
      <c r="G790" s="472"/>
      <c r="H790" s="467"/>
      <c r="I790" s="468"/>
      <c r="J790" s="468"/>
      <c r="K790" s="442"/>
      <c r="L790" s="442"/>
      <c r="M790" s="442"/>
      <c r="N790" s="442"/>
      <c r="O790" s="442"/>
      <c r="P790" s="470"/>
      <c r="Q790" s="470"/>
      <c r="R790" s="470"/>
      <c r="S790" s="442"/>
      <c r="T790" s="442"/>
      <c r="U790" s="442"/>
      <c r="V790" s="442"/>
      <c r="W790" s="442"/>
      <c r="X790" s="442"/>
      <c r="Y790" s="442"/>
      <c r="Z790" s="472"/>
      <c r="AA790" s="472"/>
      <c r="AB790" s="468"/>
      <c r="AC790" s="442"/>
      <c r="AD790" s="442"/>
      <c r="AE790" s="433"/>
      <c r="AF790" s="433"/>
      <c r="AP790" s="545"/>
      <c r="AQ790" s="545"/>
      <c r="AR790" s="546"/>
      <c r="AS790" s="547"/>
      <c r="AT790" s="444"/>
      <c r="AU790" s="444"/>
      <c r="AV790" s="444"/>
      <c r="AW790" s="444"/>
      <c r="AX790" s="444"/>
      <c r="AY790" s="444"/>
      <c r="AZ790" s="444"/>
      <c r="BA790" s="444"/>
      <c r="BB790" s="445"/>
      <c r="BC790" s="548"/>
      <c r="BD790" s="445"/>
      <c r="BE790" s="445"/>
      <c r="BF790" s="445"/>
      <c r="BG790" s="445"/>
      <c r="BH790" s="548"/>
      <c r="BI790" s="548"/>
      <c r="BJ790" s="548"/>
      <c r="BK790" s="445"/>
      <c r="BL790" s="445"/>
      <c r="BM790" s="445"/>
      <c r="BN790" s="445"/>
      <c r="BO790" s="445"/>
      <c r="BP790" s="445"/>
      <c r="BQ790" s="445"/>
      <c r="BR790" s="445"/>
      <c r="BS790" s="445"/>
      <c r="BT790" s="445"/>
      <c r="BU790" s="445"/>
      <c r="BV790" s="445"/>
      <c r="BW790" s="445"/>
      <c r="BX790" s="445"/>
      <c r="BY790" s="445"/>
      <c r="BZ790" s="445"/>
      <c r="CA790" s="445"/>
      <c r="CB790" s="445"/>
      <c r="CC790" s="445"/>
      <c r="CD790" s="445"/>
      <c r="CE790" s="445"/>
      <c r="CF790" s="445"/>
      <c r="CG790" s="445"/>
      <c r="CH790" s="445"/>
    </row>
    <row r="791" spans="1:86" s="443" customFormat="1" ht="15.75" customHeight="1">
      <c r="A791" s="442"/>
      <c r="B791" s="442"/>
      <c r="C791" s="442"/>
      <c r="D791" s="528"/>
      <c r="E791" s="442"/>
      <c r="F791" s="442"/>
      <c r="G791" s="472"/>
      <c r="H791" s="467"/>
      <c r="I791" s="468"/>
      <c r="J791" s="468"/>
      <c r="K791" s="442"/>
      <c r="L791" s="442"/>
      <c r="M791" s="442"/>
      <c r="N791" s="442"/>
      <c r="O791" s="442"/>
      <c r="P791" s="470"/>
      <c r="Q791" s="470"/>
      <c r="R791" s="470"/>
      <c r="S791" s="442"/>
      <c r="T791" s="442"/>
      <c r="U791" s="442"/>
      <c r="V791" s="442"/>
      <c r="W791" s="442"/>
      <c r="X791" s="442"/>
      <c r="Y791" s="442"/>
      <c r="Z791" s="472"/>
      <c r="AA791" s="472"/>
      <c r="AB791" s="468"/>
      <c r="AC791" s="442"/>
      <c r="AD791" s="442"/>
      <c r="AE791" s="433"/>
      <c r="AF791" s="433"/>
      <c r="AP791" s="545"/>
      <c r="AQ791" s="545"/>
      <c r="AR791" s="546"/>
      <c r="AS791" s="547"/>
      <c r="AT791" s="444"/>
      <c r="AU791" s="444"/>
      <c r="AV791" s="444"/>
      <c r="AW791" s="444"/>
      <c r="AX791" s="444"/>
      <c r="AY791" s="444"/>
      <c r="AZ791" s="444"/>
      <c r="BA791" s="444"/>
      <c r="BB791" s="445"/>
      <c r="BC791" s="548"/>
      <c r="BD791" s="445"/>
      <c r="BE791" s="445"/>
      <c r="BF791" s="445"/>
      <c r="BG791" s="445"/>
      <c r="BH791" s="548"/>
      <c r="BI791" s="548"/>
      <c r="BJ791" s="548"/>
      <c r="BK791" s="445"/>
      <c r="BL791" s="445"/>
      <c r="BM791" s="445"/>
      <c r="BN791" s="445"/>
      <c r="BO791" s="445"/>
      <c r="BP791" s="445"/>
      <c r="BQ791" s="445"/>
      <c r="BR791" s="445"/>
      <c r="BS791" s="445"/>
      <c r="BT791" s="445"/>
      <c r="BU791" s="445"/>
      <c r="BV791" s="445"/>
      <c r="BW791" s="445"/>
      <c r="BX791" s="445"/>
      <c r="BY791" s="445"/>
      <c r="BZ791" s="445"/>
      <c r="CA791" s="445"/>
      <c r="CB791" s="445"/>
      <c r="CC791" s="445"/>
      <c r="CD791" s="445"/>
      <c r="CE791" s="445"/>
      <c r="CF791" s="445"/>
      <c r="CG791" s="445"/>
      <c r="CH791" s="445"/>
    </row>
    <row r="792" spans="1:86" s="443" customFormat="1" ht="15.75" customHeight="1">
      <c r="A792" s="442"/>
      <c r="B792" s="442"/>
      <c r="C792" s="442"/>
      <c r="D792" s="528"/>
      <c r="E792" s="442"/>
      <c r="F792" s="442"/>
      <c r="G792" s="472"/>
      <c r="H792" s="467"/>
      <c r="I792" s="468"/>
      <c r="J792" s="468"/>
      <c r="K792" s="442"/>
      <c r="L792" s="442"/>
      <c r="M792" s="442"/>
      <c r="N792" s="442"/>
      <c r="O792" s="442"/>
      <c r="P792" s="470"/>
      <c r="Q792" s="470"/>
      <c r="R792" s="470"/>
      <c r="S792" s="442"/>
      <c r="T792" s="442"/>
      <c r="U792" s="442"/>
      <c r="V792" s="442"/>
      <c r="W792" s="442"/>
      <c r="X792" s="442"/>
      <c r="Y792" s="442"/>
      <c r="Z792" s="472"/>
      <c r="AA792" s="472"/>
      <c r="AB792" s="468"/>
      <c r="AC792" s="442"/>
      <c r="AD792" s="442"/>
      <c r="AE792" s="433"/>
      <c r="AF792" s="433"/>
      <c r="AP792" s="545"/>
      <c r="AQ792" s="545"/>
      <c r="AR792" s="546"/>
      <c r="AS792" s="547"/>
      <c r="AT792" s="444"/>
      <c r="AU792" s="444"/>
      <c r="AV792" s="444"/>
      <c r="AW792" s="444"/>
      <c r="AX792" s="444"/>
      <c r="AY792" s="444"/>
      <c r="AZ792" s="444"/>
      <c r="BA792" s="444"/>
      <c r="BB792" s="445"/>
      <c r="BC792" s="548"/>
      <c r="BD792" s="445"/>
      <c r="BE792" s="445"/>
      <c r="BF792" s="445"/>
      <c r="BG792" s="445"/>
      <c r="BH792" s="548"/>
      <c r="BI792" s="548"/>
      <c r="BJ792" s="548"/>
      <c r="BK792" s="445"/>
      <c r="BL792" s="445"/>
      <c r="BM792" s="445"/>
      <c r="BN792" s="445"/>
      <c r="BO792" s="445"/>
      <c r="BP792" s="445"/>
      <c r="BQ792" s="445"/>
      <c r="BR792" s="445"/>
      <c r="BS792" s="445"/>
      <c r="BT792" s="445"/>
      <c r="BU792" s="445"/>
      <c r="BV792" s="445"/>
      <c r="BW792" s="445"/>
      <c r="BX792" s="445"/>
      <c r="BY792" s="445"/>
      <c r="BZ792" s="445"/>
      <c r="CA792" s="445"/>
      <c r="CB792" s="445"/>
      <c r="CC792" s="445"/>
      <c r="CD792" s="445"/>
      <c r="CE792" s="445"/>
      <c r="CF792" s="445"/>
      <c r="CG792" s="445"/>
      <c r="CH792" s="445"/>
    </row>
    <row r="793" spans="1:86" s="443" customFormat="1" ht="15.75" customHeight="1">
      <c r="A793" s="442"/>
      <c r="B793" s="442"/>
      <c r="C793" s="442"/>
      <c r="D793" s="528"/>
      <c r="E793" s="442"/>
      <c r="F793" s="442"/>
      <c r="G793" s="472"/>
      <c r="H793" s="467"/>
      <c r="I793" s="468"/>
      <c r="J793" s="468"/>
      <c r="K793" s="442"/>
      <c r="L793" s="442"/>
      <c r="M793" s="442"/>
      <c r="N793" s="442"/>
      <c r="O793" s="442"/>
      <c r="P793" s="470"/>
      <c r="Q793" s="470"/>
      <c r="R793" s="470"/>
      <c r="S793" s="442"/>
      <c r="T793" s="442"/>
      <c r="U793" s="442"/>
      <c r="V793" s="442"/>
      <c r="W793" s="442"/>
      <c r="X793" s="442"/>
      <c r="Y793" s="442"/>
      <c r="Z793" s="472"/>
      <c r="AA793" s="472"/>
      <c r="AB793" s="468"/>
      <c r="AC793" s="442"/>
      <c r="AD793" s="442"/>
      <c r="AE793" s="433"/>
      <c r="AF793" s="433"/>
      <c r="AP793" s="545"/>
      <c r="AQ793" s="545"/>
      <c r="AR793" s="546"/>
      <c r="AS793" s="547"/>
      <c r="AT793" s="444"/>
      <c r="AU793" s="444"/>
      <c r="AV793" s="444"/>
      <c r="AW793" s="444"/>
      <c r="AX793" s="444"/>
      <c r="AY793" s="444"/>
      <c r="AZ793" s="444"/>
      <c r="BA793" s="444"/>
      <c r="BB793" s="445"/>
      <c r="BC793" s="548"/>
      <c r="BD793" s="445"/>
      <c r="BE793" s="445"/>
      <c r="BF793" s="445"/>
      <c r="BG793" s="445"/>
      <c r="BH793" s="548"/>
      <c r="BI793" s="548"/>
      <c r="BJ793" s="548"/>
      <c r="BK793" s="445"/>
      <c r="BL793" s="445"/>
      <c r="BM793" s="445"/>
      <c r="BN793" s="445"/>
      <c r="BO793" s="445"/>
      <c r="BP793" s="445"/>
      <c r="BQ793" s="445"/>
      <c r="BR793" s="445"/>
      <c r="BS793" s="445"/>
      <c r="BT793" s="445"/>
      <c r="BU793" s="445"/>
      <c r="BV793" s="445"/>
      <c r="BW793" s="445"/>
      <c r="BX793" s="445"/>
      <c r="BY793" s="445"/>
      <c r="BZ793" s="445"/>
      <c r="CA793" s="445"/>
      <c r="CB793" s="445"/>
      <c r="CC793" s="445"/>
      <c r="CD793" s="445"/>
      <c r="CE793" s="445"/>
      <c r="CF793" s="445"/>
      <c r="CG793" s="445"/>
      <c r="CH793" s="445"/>
    </row>
    <row r="794" spans="1:86" s="443" customFormat="1" ht="15.75" customHeight="1">
      <c r="A794" s="442"/>
      <c r="B794" s="442"/>
      <c r="C794" s="442"/>
      <c r="D794" s="528"/>
      <c r="E794" s="442"/>
      <c r="F794" s="442"/>
      <c r="G794" s="472"/>
      <c r="H794" s="467"/>
      <c r="I794" s="468"/>
      <c r="J794" s="468"/>
      <c r="K794" s="442"/>
      <c r="L794" s="442"/>
      <c r="M794" s="442"/>
      <c r="N794" s="442"/>
      <c r="O794" s="442"/>
      <c r="P794" s="470"/>
      <c r="Q794" s="470"/>
      <c r="R794" s="470"/>
      <c r="S794" s="442"/>
      <c r="T794" s="442"/>
      <c r="U794" s="442"/>
      <c r="V794" s="442"/>
      <c r="W794" s="442"/>
      <c r="X794" s="442"/>
      <c r="Y794" s="442"/>
      <c r="Z794" s="472"/>
      <c r="AA794" s="472"/>
      <c r="AB794" s="468"/>
      <c r="AC794" s="442"/>
      <c r="AD794" s="442"/>
      <c r="AE794" s="433"/>
      <c r="AF794" s="433"/>
      <c r="AP794" s="545"/>
      <c r="AQ794" s="545"/>
      <c r="AR794" s="546"/>
      <c r="AS794" s="547"/>
      <c r="AT794" s="444"/>
      <c r="AU794" s="444"/>
      <c r="AV794" s="444"/>
      <c r="AW794" s="444"/>
      <c r="AX794" s="444"/>
      <c r="AY794" s="444"/>
      <c r="AZ794" s="444"/>
      <c r="BA794" s="444"/>
      <c r="BB794" s="445"/>
      <c r="BC794" s="548"/>
      <c r="BD794" s="445"/>
      <c r="BE794" s="445"/>
      <c r="BF794" s="445"/>
      <c r="BG794" s="445"/>
      <c r="BH794" s="548"/>
      <c r="BI794" s="548"/>
      <c r="BJ794" s="548"/>
      <c r="BK794" s="445"/>
      <c r="BL794" s="445"/>
      <c r="BM794" s="445"/>
      <c r="BN794" s="445"/>
      <c r="BO794" s="445"/>
      <c r="BP794" s="445"/>
      <c r="BQ794" s="445"/>
      <c r="BR794" s="445"/>
      <c r="BS794" s="445"/>
      <c r="BT794" s="445"/>
      <c r="BU794" s="445"/>
      <c r="BV794" s="445"/>
      <c r="BW794" s="445"/>
      <c r="BX794" s="445"/>
      <c r="BY794" s="445"/>
      <c r="BZ794" s="445"/>
      <c r="CA794" s="445"/>
      <c r="CB794" s="445"/>
      <c r="CC794" s="445"/>
      <c r="CD794" s="445"/>
      <c r="CE794" s="445"/>
      <c r="CF794" s="445"/>
      <c r="CG794" s="445"/>
      <c r="CH794" s="445"/>
    </row>
    <row r="795" spans="1:86" s="443" customFormat="1" ht="15.75" customHeight="1">
      <c r="A795" s="442"/>
      <c r="B795" s="442"/>
      <c r="C795" s="442"/>
      <c r="D795" s="528"/>
      <c r="E795" s="442"/>
      <c r="F795" s="442"/>
      <c r="G795" s="472"/>
      <c r="H795" s="467"/>
      <c r="I795" s="468"/>
      <c r="J795" s="468"/>
      <c r="K795" s="442"/>
      <c r="L795" s="442"/>
      <c r="M795" s="442"/>
      <c r="N795" s="442"/>
      <c r="O795" s="442"/>
      <c r="P795" s="470"/>
      <c r="Q795" s="470"/>
      <c r="R795" s="470"/>
      <c r="S795" s="442"/>
      <c r="T795" s="442"/>
      <c r="U795" s="442"/>
      <c r="V795" s="442"/>
      <c r="W795" s="442"/>
      <c r="X795" s="442"/>
      <c r="Y795" s="442"/>
      <c r="Z795" s="472"/>
      <c r="AA795" s="472"/>
      <c r="AB795" s="468"/>
      <c r="AC795" s="442"/>
      <c r="AD795" s="442"/>
      <c r="AE795" s="433"/>
      <c r="AF795" s="433"/>
      <c r="AP795" s="545"/>
      <c r="AQ795" s="545"/>
      <c r="AR795" s="546"/>
      <c r="AS795" s="547"/>
      <c r="AT795" s="444"/>
      <c r="AU795" s="444"/>
      <c r="AV795" s="444"/>
      <c r="AW795" s="444"/>
      <c r="AX795" s="444"/>
      <c r="AY795" s="444"/>
      <c r="AZ795" s="444"/>
      <c r="BA795" s="444"/>
      <c r="BB795" s="445"/>
      <c r="BC795" s="548"/>
      <c r="BD795" s="445"/>
      <c r="BE795" s="445"/>
      <c r="BF795" s="445"/>
      <c r="BG795" s="445"/>
      <c r="BH795" s="548"/>
      <c r="BI795" s="548"/>
      <c r="BJ795" s="548"/>
      <c r="BK795" s="445"/>
      <c r="BL795" s="445"/>
      <c r="BM795" s="445"/>
      <c r="BN795" s="445"/>
      <c r="BO795" s="445"/>
      <c r="BP795" s="445"/>
      <c r="BQ795" s="445"/>
      <c r="BR795" s="445"/>
      <c r="BS795" s="445"/>
      <c r="BT795" s="445"/>
      <c r="BU795" s="445"/>
      <c r="BV795" s="445"/>
      <c r="BW795" s="445"/>
      <c r="BX795" s="445"/>
      <c r="BY795" s="445"/>
      <c r="BZ795" s="445"/>
      <c r="CA795" s="445"/>
      <c r="CB795" s="445"/>
      <c r="CC795" s="445"/>
      <c r="CD795" s="445"/>
      <c r="CE795" s="445"/>
      <c r="CF795" s="445"/>
      <c r="CG795" s="445"/>
      <c r="CH795" s="445"/>
    </row>
    <row r="796" spans="1:86" s="443" customFormat="1" ht="15.75" customHeight="1">
      <c r="A796" s="442"/>
      <c r="B796" s="442"/>
      <c r="C796" s="442"/>
      <c r="D796" s="528"/>
      <c r="E796" s="442"/>
      <c r="F796" s="442"/>
      <c r="G796" s="472"/>
      <c r="H796" s="467"/>
      <c r="I796" s="468"/>
      <c r="J796" s="468"/>
      <c r="K796" s="442"/>
      <c r="L796" s="442"/>
      <c r="M796" s="442"/>
      <c r="N796" s="442"/>
      <c r="O796" s="442"/>
      <c r="P796" s="470"/>
      <c r="Q796" s="470"/>
      <c r="R796" s="470"/>
      <c r="S796" s="442"/>
      <c r="T796" s="442"/>
      <c r="U796" s="442"/>
      <c r="V796" s="442"/>
      <c r="W796" s="442"/>
      <c r="X796" s="442"/>
      <c r="Y796" s="442"/>
      <c r="Z796" s="472"/>
      <c r="AA796" s="472"/>
      <c r="AB796" s="468"/>
      <c r="AC796" s="442"/>
      <c r="AD796" s="442"/>
      <c r="AE796" s="433"/>
      <c r="AF796" s="433"/>
      <c r="AP796" s="545"/>
      <c r="AQ796" s="545"/>
      <c r="AR796" s="546"/>
      <c r="AS796" s="547"/>
      <c r="AT796" s="444"/>
      <c r="AU796" s="444"/>
      <c r="AV796" s="444"/>
      <c r="AW796" s="444"/>
      <c r="AX796" s="444"/>
      <c r="AY796" s="444"/>
      <c r="AZ796" s="444"/>
      <c r="BA796" s="444"/>
      <c r="BB796" s="445"/>
      <c r="BC796" s="548"/>
      <c r="BD796" s="445"/>
      <c r="BE796" s="445"/>
      <c r="BF796" s="445"/>
      <c r="BG796" s="445"/>
      <c r="BH796" s="548"/>
      <c r="BI796" s="548"/>
      <c r="BJ796" s="548"/>
      <c r="BK796" s="445"/>
      <c r="BL796" s="445"/>
      <c r="BM796" s="445"/>
      <c r="BN796" s="445"/>
      <c r="BO796" s="445"/>
      <c r="BP796" s="445"/>
      <c r="BQ796" s="445"/>
      <c r="BR796" s="445"/>
      <c r="BS796" s="445"/>
      <c r="BT796" s="445"/>
      <c r="BU796" s="445"/>
      <c r="BV796" s="445"/>
      <c r="BW796" s="445"/>
      <c r="BX796" s="445"/>
      <c r="BY796" s="445"/>
      <c r="BZ796" s="445"/>
      <c r="CA796" s="445"/>
      <c r="CB796" s="445"/>
      <c r="CC796" s="445"/>
      <c r="CD796" s="445"/>
      <c r="CE796" s="445"/>
      <c r="CF796" s="445"/>
      <c r="CG796" s="445"/>
      <c r="CH796" s="445"/>
    </row>
    <row r="797" spans="1:86" s="443" customFormat="1" ht="15.75" customHeight="1">
      <c r="A797" s="442"/>
      <c r="B797" s="442"/>
      <c r="C797" s="442"/>
      <c r="D797" s="528"/>
      <c r="E797" s="442"/>
      <c r="F797" s="442"/>
      <c r="G797" s="472"/>
      <c r="H797" s="467"/>
      <c r="I797" s="468"/>
      <c r="J797" s="468"/>
      <c r="K797" s="442"/>
      <c r="L797" s="442"/>
      <c r="M797" s="442"/>
      <c r="N797" s="442"/>
      <c r="O797" s="442"/>
      <c r="P797" s="470"/>
      <c r="Q797" s="470"/>
      <c r="R797" s="470"/>
      <c r="S797" s="442"/>
      <c r="T797" s="442"/>
      <c r="U797" s="442"/>
      <c r="V797" s="442"/>
      <c r="W797" s="442"/>
      <c r="X797" s="442"/>
      <c r="Y797" s="442"/>
      <c r="Z797" s="472"/>
      <c r="AA797" s="472"/>
      <c r="AB797" s="468"/>
      <c r="AC797" s="442"/>
      <c r="AD797" s="442"/>
      <c r="AE797" s="433"/>
      <c r="AF797" s="433"/>
      <c r="AP797" s="545"/>
      <c r="AQ797" s="545"/>
      <c r="AR797" s="546"/>
      <c r="AS797" s="547"/>
      <c r="AT797" s="444"/>
      <c r="AU797" s="444"/>
      <c r="AV797" s="444"/>
      <c r="AW797" s="444"/>
      <c r="AX797" s="444"/>
      <c r="AY797" s="444"/>
      <c r="AZ797" s="444"/>
      <c r="BA797" s="444"/>
      <c r="BB797" s="445"/>
      <c r="BC797" s="548"/>
      <c r="BD797" s="445"/>
      <c r="BE797" s="445"/>
      <c r="BF797" s="445"/>
      <c r="BG797" s="445"/>
      <c r="BH797" s="548"/>
      <c r="BI797" s="548"/>
      <c r="BJ797" s="548"/>
      <c r="BK797" s="445"/>
      <c r="BL797" s="445"/>
      <c r="BM797" s="445"/>
      <c r="BN797" s="445"/>
      <c r="BO797" s="445"/>
      <c r="BP797" s="445"/>
      <c r="BQ797" s="445"/>
      <c r="BR797" s="445"/>
      <c r="BS797" s="445"/>
      <c r="BT797" s="445"/>
      <c r="BU797" s="445"/>
      <c r="BV797" s="445"/>
      <c r="BW797" s="445"/>
      <c r="BX797" s="445"/>
      <c r="BY797" s="445"/>
      <c r="BZ797" s="445"/>
      <c r="CA797" s="445"/>
      <c r="CB797" s="445"/>
      <c r="CC797" s="445"/>
      <c r="CD797" s="445"/>
      <c r="CE797" s="445"/>
      <c r="CF797" s="445"/>
      <c r="CG797" s="445"/>
      <c r="CH797" s="445"/>
    </row>
    <row r="798" spans="1:86" s="443" customFormat="1" ht="15.75" customHeight="1">
      <c r="A798" s="442"/>
      <c r="B798" s="442"/>
      <c r="C798" s="442"/>
      <c r="D798" s="528"/>
      <c r="E798" s="442"/>
      <c r="F798" s="442"/>
      <c r="G798" s="472"/>
      <c r="H798" s="467"/>
      <c r="I798" s="468"/>
      <c r="J798" s="468"/>
      <c r="K798" s="442"/>
      <c r="L798" s="442"/>
      <c r="M798" s="442"/>
      <c r="N798" s="442"/>
      <c r="O798" s="442"/>
      <c r="P798" s="470"/>
      <c r="Q798" s="470"/>
      <c r="R798" s="470"/>
      <c r="S798" s="442"/>
      <c r="T798" s="442"/>
      <c r="U798" s="442"/>
      <c r="V798" s="442"/>
      <c r="W798" s="442"/>
      <c r="X798" s="442"/>
      <c r="Y798" s="442"/>
      <c r="Z798" s="472"/>
      <c r="AA798" s="472"/>
      <c r="AB798" s="468"/>
      <c r="AC798" s="442"/>
      <c r="AD798" s="442"/>
      <c r="AE798" s="433"/>
      <c r="AF798" s="433"/>
      <c r="AP798" s="545"/>
      <c r="AQ798" s="545"/>
      <c r="AR798" s="546"/>
      <c r="AS798" s="547"/>
      <c r="AT798" s="444"/>
      <c r="AU798" s="444"/>
      <c r="AV798" s="444"/>
      <c r="AW798" s="444"/>
      <c r="AX798" s="444"/>
      <c r="AY798" s="444"/>
      <c r="AZ798" s="444"/>
      <c r="BA798" s="444"/>
      <c r="BB798" s="445"/>
      <c r="BC798" s="548"/>
      <c r="BD798" s="445"/>
      <c r="BE798" s="445"/>
      <c r="BF798" s="445"/>
      <c r="BG798" s="445"/>
      <c r="BH798" s="548"/>
      <c r="BI798" s="548"/>
      <c r="BJ798" s="548"/>
      <c r="BK798" s="445"/>
      <c r="BL798" s="445"/>
      <c r="BM798" s="445"/>
      <c r="BN798" s="445"/>
      <c r="BO798" s="445"/>
      <c r="BP798" s="445"/>
      <c r="BQ798" s="445"/>
      <c r="BR798" s="445"/>
      <c r="BS798" s="445"/>
      <c r="BT798" s="445"/>
      <c r="BU798" s="445"/>
      <c r="BV798" s="445"/>
      <c r="BW798" s="445"/>
      <c r="BX798" s="445"/>
      <c r="BY798" s="445"/>
      <c r="BZ798" s="445"/>
      <c r="CA798" s="445"/>
      <c r="CB798" s="445"/>
      <c r="CC798" s="445"/>
      <c r="CD798" s="445"/>
      <c r="CE798" s="445"/>
      <c r="CF798" s="445"/>
      <c r="CG798" s="445"/>
      <c r="CH798" s="445"/>
    </row>
    <row r="799" spans="1:86" s="443" customFormat="1" ht="15.75" customHeight="1">
      <c r="A799" s="442"/>
      <c r="B799" s="442"/>
      <c r="C799" s="442"/>
      <c r="D799" s="528"/>
      <c r="E799" s="442"/>
      <c r="F799" s="442"/>
      <c r="G799" s="472"/>
      <c r="H799" s="467"/>
      <c r="I799" s="468"/>
      <c r="J799" s="468"/>
      <c r="K799" s="442"/>
      <c r="L799" s="442"/>
      <c r="M799" s="442"/>
      <c r="N799" s="442"/>
      <c r="O799" s="442"/>
      <c r="P799" s="470"/>
      <c r="Q799" s="470"/>
      <c r="R799" s="470"/>
      <c r="S799" s="442"/>
      <c r="T799" s="442"/>
      <c r="U799" s="442"/>
      <c r="V799" s="442"/>
      <c r="W799" s="442"/>
      <c r="X799" s="442"/>
      <c r="Y799" s="442"/>
      <c r="Z799" s="472"/>
      <c r="AA799" s="472"/>
      <c r="AB799" s="468"/>
      <c r="AC799" s="442"/>
      <c r="AD799" s="442"/>
      <c r="AE799" s="433"/>
      <c r="AF799" s="433"/>
      <c r="AP799" s="545"/>
      <c r="AQ799" s="545"/>
      <c r="AR799" s="546"/>
      <c r="AS799" s="547"/>
      <c r="AT799" s="444"/>
      <c r="AU799" s="444"/>
      <c r="AV799" s="444"/>
      <c r="AW799" s="444"/>
      <c r="AX799" s="444"/>
      <c r="AY799" s="444"/>
      <c r="AZ799" s="444"/>
      <c r="BA799" s="444"/>
      <c r="BB799" s="445"/>
      <c r="BC799" s="548"/>
      <c r="BD799" s="445"/>
      <c r="BE799" s="445"/>
      <c r="BF799" s="445"/>
      <c r="BG799" s="445"/>
      <c r="BH799" s="548"/>
      <c r="BI799" s="548"/>
      <c r="BJ799" s="548"/>
      <c r="BK799" s="445"/>
      <c r="BL799" s="445"/>
      <c r="BM799" s="445"/>
      <c r="BN799" s="445"/>
      <c r="BO799" s="445"/>
      <c r="BP799" s="445"/>
      <c r="BQ799" s="445"/>
      <c r="BR799" s="445"/>
      <c r="BS799" s="445"/>
      <c r="BT799" s="445"/>
      <c r="BU799" s="445"/>
      <c r="BV799" s="445"/>
      <c r="BW799" s="445"/>
      <c r="BX799" s="445"/>
      <c r="BY799" s="445"/>
      <c r="BZ799" s="445"/>
      <c r="CA799" s="445"/>
      <c r="CB799" s="445"/>
      <c r="CC799" s="445"/>
      <c r="CD799" s="445"/>
      <c r="CE799" s="445"/>
      <c r="CF799" s="445"/>
      <c r="CG799" s="445"/>
      <c r="CH799" s="445"/>
    </row>
    <row r="800" spans="1:86" s="443" customFormat="1" ht="15.75" customHeight="1">
      <c r="A800" s="442"/>
      <c r="B800" s="442"/>
      <c r="C800" s="442"/>
      <c r="D800" s="528"/>
      <c r="E800" s="442"/>
      <c r="F800" s="442"/>
      <c r="G800" s="472"/>
      <c r="H800" s="467"/>
      <c r="I800" s="468"/>
      <c r="J800" s="468"/>
      <c r="K800" s="442"/>
      <c r="L800" s="442"/>
      <c r="M800" s="442"/>
      <c r="N800" s="442"/>
      <c r="O800" s="442"/>
      <c r="P800" s="470"/>
      <c r="Q800" s="470"/>
      <c r="R800" s="470"/>
      <c r="S800" s="442"/>
      <c r="T800" s="442"/>
      <c r="U800" s="442"/>
      <c r="V800" s="442"/>
      <c r="W800" s="442"/>
      <c r="X800" s="442"/>
      <c r="Y800" s="442"/>
      <c r="Z800" s="472"/>
      <c r="AA800" s="472"/>
      <c r="AB800" s="468"/>
      <c r="AC800" s="442"/>
      <c r="AD800" s="442"/>
      <c r="AE800" s="433"/>
      <c r="AF800" s="433"/>
      <c r="AP800" s="545"/>
      <c r="AQ800" s="545"/>
      <c r="AR800" s="546"/>
      <c r="AS800" s="547"/>
      <c r="AT800" s="444"/>
      <c r="AU800" s="444"/>
      <c r="AV800" s="444"/>
      <c r="AW800" s="444"/>
      <c r="AX800" s="444"/>
      <c r="AY800" s="444"/>
      <c r="AZ800" s="444"/>
      <c r="BA800" s="444"/>
      <c r="BB800" s="445"/>
      <c r="BC800" s="548"/>
      <c r="BD800" s="445"/>
      <c r="BE800" s="445"/>
      <c r="BF800" s="445"/>
      <c r="BG800" s="445"/>
      <c r="BH800" s="548"/>
      <c r="BI800" s="548"/>
      <c r="BJ800" s="548"/>
      <c r="BK800" s="445"/>
      <c r="BL800" s="445"/>
      <c r="BM800" s="445"/>
      <c r="BN800" s="445"/>
      <c r="BO800" s="445"/>
      <c r="BP800" s="445"/>
      <c r="BQ800" s="445"/>
      <c r="BR800" s="445"/>
      <c r="BS800" s="445"/>
      <c r="BT800" s="445"/>
      <c r="BU800" s="445"/>
      <c r="BV800" s="445"/>
      <c r="BW800" s="445"/>
      <c r="BX800" s="445"/>
      <c r="BY800" s="445"/>
      <c r="BZ800" s="445"/>
      <c r="CA800" s="445"/>
      <c r="CB800" s="445"/>
      <c r="CC800" s="445"/>
      <c r="CD800" s="445"/>
      <c r="CE800" s="445"/>
      <c r="CF800" s="445"/>
      <c r="CG800" s="445"/>
      <c r="CH800" s="445"/>
    </row>
    <row r="801" spans="1:86" s="443" customFormat="1" ht="15.75" customHeight="1">
      <c r="A801" s="442"/>
      <c r="B801" s="442"/>
      <c r="C801" s="442"/>
      <c r="D801" s="528"/>
      <c r="E801" s="442"/>
      <c r="F801" s="442"/>
      <c r="G801" s="472"/>
      <c r="H801" s="467"/>
      <c r="I801" s="468"/>
      <c r="J801" s="468"/>
      <c r="K801" s="442"/>
      <c r="L801" s="442"/>
      <c r="M801" s="442"/>
      <c r="N801" s="442"/>
      <c r="O801" s="442"/>
      <c r="P801" s="470"/>
      <c r="Q801" s="470"/>
      <c r="R801" s="470"/>
      <c r="S801" s="442"/>
      <c r="T801" s="442"/>
      <c r="U801" s="442"/>
      <c r="V801" s="442"/>
      <c r="W801" s="442"/>
      <c r="X801" s="442"/>
      <c r="Y801" s="442"/>
      <c r="Z801" s="472"/>
      <c r="AA801" s="472"/>
      <c r="AB801" s="468"/>
      <c r="AC801" s="442"/>
      <c r="AD801" s="442"/>
      <c r="AE801" s="433"/>
      <c r="AF801" s="433"/>
      <c r="AP801" s="545"/>
      <c r="AQ801" s="545"/>
      <c r="AR801" s="546"/>
      <c r="AS801" s="547"/>
      <c r="AT801" s="444"/>
      <c r="AU801" s="444"/>
      <c r="AV801" s="444"/>
      <c r="AW801" s="444"/>
      <c r="AX801" s="444"/>
      <c r="AY801" s="444"/>
      <c r="AZ801" s="444"/>
      <c r="BA801" s="444"/>
      <c r="BB801" s="445"/>
      <c r="BC801" s="548"/>
      <c r="BD801" s="445"/>
      <c r="BE801" s="445"/>
      <c r="BF801" s="445"/>
      <c r="BG801" s="445"/>
      <c r="BH801" s="548"/>
      <c r="BI801" s="548"/>
      <c r="BJ801" s="548"/>
      <c r="BK801" s="445"/>
      <c r="BL801" s="445"/>
      <c r="BM801" s="445"/>
      <c r="BN801" s="445"/>
      <c r="BO801" s="445"/>
      <c r="BP801" s="445"/>
      <c r="BQ801" s="445"/>
      <c r="BR801" s="445"/>
      <c r="BS801" s="445"/>
      <c r="BT801" s="445"/>
      <c r="BU801" s="445"/>
      <c r="BV801" s="445"/>
      <c r="BW801" s="445"/>
      <c r="BX801" s="445"/>
      <c r="BY801" s="445"/>
      <c r="BZ801" s="445"/>
      <c r="CA801" s="445"/>
      <c r="CB801" s="445"/>
      <c r="CC801" s="445"/>
      <c r="CD801" s="445"/>
      <c r="CE801" s="445"/>
      <c r="CF801" s="445"/>
      <c r="CG801" s="445"/>
      <c r="CH801" s="445"/>
    </row>
    <row r="802" spans="1:86" s="443" customFormat="1" ht="15.75" customHeight="1">
      <c r="A802" s="442"/>
      <c r="B802" s="442"/>
      <c r="C802" s="442"/>
      <c r="D802" s="528"/>
      <c r="E802" s="442"/>
      <c r="F802" s="442"/>
      <c r="G802" s="472"/>
      <c r="H802" s="467"/>
      <c r="I802" s="468"/>
      <c r="J802" s="468"/>
      <c r="K802" s="442"/>
      <c r="L802" s="442"/>
      <c r="M802" s="442"/>
      <c r="N802" s="442"/>
      <c r="O802" s="442"/>
      <c r="P802" s="470"/>
      <c r="Q802" s="470"/>
      <c r="R802" s="470"/>
      <c r="S802" s="442"/>
      <c r="T802" s="442"/>
      <c r="U802" s="442"/>
      <c r="V802" s="442"/>
      <c r="W802" s="442"/>
      <c r="X802" s="442"/>
      <c r="Y802" s="442"/>
      <c r="Z802" s="472"/>
      <c r="AA802" s="472"/>
      <c r="AB802" s="468"/>
      <c r="AC802" s="442"/>
      <c r="AD802" s="442"/>
      <c r="AE802" s="433"/>
      <c r="AF802" s="433"/>
      <c r="AP802" s="545"/>
      <c r="AQ802" s="545"/>
      <c r="AR802" s="546"/>
      <c r="AS802" s="547"/>
      <c r="AT802" s="444"/>
      <c r="AU802" s="444"/>
      <c r="AV802" s="444"/>
      <c r="AW802" s="444"/>
      <c r="AX802" s="444"/>
      <c r="AY802" s="444"/>
      <c r="AZ802" s="444"/>
      <c r="BA802" s="444"/>
      <c r="BB802" s="445"/>
      <c r="BC802" s="548"/>
      <c r="BD802" s="445"/>
      <c r="BE802" s="445"/>
      <c r="BF802" s="445"/>
      <c r="BG802" s="445"/>
      <c r="BH802" s="548"/>
      <c r="BI802" s="548"/>
      <c r="BJ802" s="548"/>
      <c r="BK802" s="445"/>
      <c r="BL802" s="445"/>
      <c r="BM802" s="445"/>
      <c r="BN802" s="445"/>
      <c r="BO802" s="445"/>
      <c r="BP802" s="445"/>
      <c r="BQ802" s="445"/>
      <c r="BR802" s="445"/>
      <c r="BS802" s="445"/>
      <c r="BT802" s="445"/>
      <c r="BU802" s="445"/>
      <c r="BV802" s="445"/>
      <c r="BW802" s="445"/>
      <c r="BX802" s="445"/>
      <c r="BY802" s="445"/>
      <c r="BZ802" s="445"/>
      <c r="CA802" s="445"/>
      <c r="CB802" s="445"/>
      <c r="CC802" s="445"/>
      <c r="CD802" s="445"/>
      <c r="CE802" s="445"/>
      <c r="CF802" s="445"/>
      <c r="CG802" s="445"/>
      <c r="CH802" s="445"/>
    </row>
    <row r="803" spans="1:86" s="443" customFormat="1" ht="15.75" customHeight="1">
      <c r="A803" s="442"/>
      <c r="B803" s="442"/>
      <c r="C803" s="442"/>
      <c r="D803" s="528"/>
      <c r="E803" s="442"/>
      <c r="F803" s="442"/>
      <c r="G803" s="472"/>
      <c r="H803" s="467"/>
      <c r="I803" s="468"/>
      <c r="J803" s="468"/>
      <c r="K803" s="442"/>
      <c r="L803" s="442"/>
      <c r="M803" s="442"/>
      <c r="N803" s="442"/>
      <c r="O803" s="442"/>
      <c r="P803" s="470"/>
      <c r="Q803" s="470"/>
      <c r="R803" s="470"/>
      <c r="S803" s="442"/>
      <c r="T803" s="442"/>
      <c r="U803" s="442"/>
      <c r="V803" s="442"/>
      <c r="W803" s="442"/>
      <c r="X803" s="442"/>
      <c r="Y803" s="442"/>
      <c r="Z803" s="472"/>
      <c r="AA803" s="472"/>
      <c r="AB803" s="468"/>
      <c r="AC803" s="442"/>
      <c r="AD803" s="442"/>
      <c r="AE803" s="433"/>
      <c r="AF803" s="433"/>
      <c r="AP803" s="545"/>
      <c r="AQ803" s="545"/>
      <c r="AR803" s="546"/>
      <c r="AS803" s="547"/>
      <c r="AT803" s="444"/>
      <c r="AU803" s="444"/>
      <c r="AV803" s="444"/>
      <c r="AW803" s="444"/>
      <c r="AX803" s="444"/>
      <c r="AY803" s="444"/>
      <c r="AZ803" s="444"/>
      <c r="BA803" s="444"/>
      <c r="BB803" s="445"/>
      <c r="BC803" s="548"/>
      <c r="BD803" s="445"/>
      <c r="BE803" s="445"/>
      <c r="BF803" s="445"/>
      <c r="BG803" s="445"/>
      <c r="BH803" s="548"/>
      <c r="BI803" s="548"/>
      <c r="BJ803" s="548"/>
      <c r="BK803" s="445"/>
      <c r="BL803" s="445"/>
      <c r="BM803" s="445"/>
      <c r="BN803" s="445"/>
      <c r="BO803" s="445"/>
      <c r="BP803" s="445"/>
      <c r="BQ803" s="445"/>
      <c r="BR803" s="445"/>
      <c r="BS803" s="445"/>
      <c r="BT803" s="445"/>
      <c r="BU803" s="445"/>
      <c r="BV803" s="445"/>
      <c r="BW803" s="445"/>
      <c r="BX803" s="445"/>
      <c r="BY803" s="445"/>
      <c r="BZ803" s="445"/>
      <c r="CA803" s="445"/>
      <c r="CB803" s="445"/>
      <c r="CC803" s="445"/>
      <c r="CD803" s="445"/>
      <c r="CE803" s="445"/>
      <c r="CF803" s="445"/>
      <c r="CG803" s="445"/>
      <c r="CH803" s="445"/>
    </row>
    <row r="804" spans="1:86" s="443" customFormat="1" ht="15.75" customHeight="1">
      <c r="A804" s="442"/>
      <c r="B804" s="442"/>
      <c r="C804" s="442"/>
      <c r="D804" s="528"/>
      <c r="E804" s="442"/>
      <c r="F804" s="442"/>
      <c r="G804" s="472"/>
      <c r="H804" s="467"/>
      <c r="I804" s="468"/>
      <c r="J804" s="468"/>
      <c r="K804" s="442"/>
      <c r="L804" s="442"/>
      <c r="M804" s="442"/>
      <c r="N804" s="442"/>
      <c r="O804" s="442"/>
      <c r="P804" s="470"/>
      <c r="Q804" s="470"/>
      <c r="R804" s="470"/>
      <c r="S804" s="442"/>
      <c r="T804" s="442"/>
      <c r="U804" s="442"/>
      <c r="V804" s="442"/>
      <c r="W804" s="442"/>
      <c r="X804" s="442"/>
      <c r="Y804" s="442"/>
      <c r="Z804" s="472"/>
      <c r="AA804" s="472"/>
      <c r="AB804" s="468"/>
      <c r="AC804" s="442"/>
      <c r="AD804" s="442"/>
      <c r="AE804" s="433"/>
      <c r="AF804" s="433"/>
      <c r="AP804" s="545"/>
      <c r="AQ804" s="545"/>
      <c r="AR804" s="546"/>
      <c r="AS804" s="547"/>
      <c r="AT804" s="444"/>
      <c r="AU804" s="444"/>
      <c r="AV804" s="444"/>
      <c r="AW804" s="444"/>
      <c r="AX804" s="444"/>
      <c r="AY804" s="444"/>
      <c r="AZ804" s="444"/>
      <c r="BA804" s="444"/>
      <c r="BB804" s="445"/>
      <c r="BC804" s="548"/>
      <c r="BD804" s="445"/>
      <c r="BE804" s="445"/>
      <c r="BF804" s="445"/>
      <c r="BG804" s="445"/>
      <c r="BH804" s="548"/>
      <c r="BI804" s="548"/>
      <c r="BJ804" s="548"/>
      <c r="BK804" s="445"/>
      <c r="BL804" s="445"/>
      <c r="BM804" s="445"/>
      <c r="BN804" s="445"/>
      <c r="BO804" s="445"/>
      <c r="BP804" s="445"/>
      <c r="BQ804" s="445"/>
      <c r="BR804" s="445"/>
      <c r="BS804" s="445"/>
      <c r="BT804" s="445"/>
      <c r="BU804" s="445"/>
      <c r="BV804" s="445"/>
      <c r="BW804" s="445"/>
      <c r="BX804" s="445"/>
      <c r="BY804" s="445"/>
      <c r="BZ804" s="445"/>
      <c r="CA804" s="445"/>
      <c r="CB804" s="445"/>
      <c r="CC804" s="445"/>
      <c r="CD804" s="445"/>
      <c r="CE804" s="445"/>
      <c r="CF804" s="445"/>
      <c r="CG804" s="445"/>
      <c r="CH804" s="445"/>
    </row>
    <row r="805" spans="1:86" s="443" customFormat="1" ht="15.75" customHeight="1">
      <c r="A805" s="442"/>
      <c r="B805" s="442"/>
      <c r="C805" s="442"/>
      <c r="D805" s="528"/>
      <c r="E805" s="442"/>
      <c r="F805" s="442"/>
      <c r="G805" s="472"/>
      <c r="H805" s="467"/>
      <c r="I805" s="468"/>
      <c r="J805" s="468"/>
      <c r="K805" s="442"/>
      <c r="L805" s="442"/>
      <c r="M805" s="442"/>
      <c r="N805" s="442"/>
      <c r="O805" s="442"/>
      <c r="P805" s="470"/>
      <c r="Q805" s="470"/>
      <c r="R805" s="470"/>
      <c r="S805" s="442"/>
      <c r="T805" s="442"/>
      <c r="U805" s="442"/>
      <c r="V805" s="442"/>
      <c r="W805" s="442"/>
      <c r="X805" s="442"/>
      <c r="Y805" s="442"/>
      <c r="Z805" s="472"/>
      <c r="AA805" s="472"/>
      <c r="AB805" s="468"/>
      <c r="AC805" s="442"/>
      <c r="AD805" s="442"/>
      <c r="AE805" s="433"/>
      <c r="AF805" s="433"/>
      <c r="AP805" s="545"/>
      <c r="AQ805" s="545"/>
      <c r="AR805" s="546"/>
      <c r="AS805" s="547"/>
      <c r="AT805" s="444"/>
      <c r="AU805" s="444"/>
      <c r="AV805" s="444"/>
      <c r="AW805" s="444"/>
      <c r="AX805" s="444"/>
      <c r="AY805" s="444"/>
      <c r="AZ805" s="444"/>
      <c r="BA805" s="444"/>
      <c r="BB805" s="445"/>
      <c r="BC805" s="548"/>
      <c r="BD805" s="445"/>
      <c r="BE805" s="445"/>
      <c r="BF805" s="445"/>
      <c r="BG805" s="445"/>
      <c r="BH805" s="548"/>
      <c r="BI805" s="548"/>
      <c r="BJ805" s="548"/>
      <c r="BK805" s="445"/>
      <c r="BL805" s="445"/>
      <c r="BM805" s="445"/>
      <c r="BN805" s="445"/>
      <c r="BO805" s="445"/>
      <c r="BP805" s="445"/>
      <c r="BQ805" s="445"/>
      <c r="BR805" s="445"/>
      <c r="BS805" s="445"/>
      <c r="BT805" s="445"/>
      <c r="BU805" s="445"/>
      <c r="BV805" s="445"/>
      <c r="BW805" s="445"/>
      <c r="BX805" s="445"/>
      <c r="BY805" s="445"/>
      <c r="BZ805" s="445"/>
      <c r="CA805" s="445"/>
      <c r="CB805" s="445"/>
      <c r="CC805" s="445"/>
      <c r="CD805" s="445"/>
      <c r="CE805" s="445"/>
      <c r="CF805" s="445"/>
      <c r="CG805" s="445"/>
      <c r="CH805" s="445"/>
    </row>
    <row r="806" spans="1:86" s="443" customFormat="1" ht="15.75" customHeight="1">
      <c r="A806" s="442"/>
      <c r="B806" s="442"/>
      <c r="C806" s="442"/>
      <c r="D806" s="528"/>
      <c r="E806" s="442"/>
      <c r="F806" s="442"/>
      <c r="G806" s="472"/>
      <c r="H806" s="467"/>
      <c r="I806" s="468"/>
      <c r="J806" s="468"/>
      <c r="K806" s="442"/>
      <c r="L806" s="442"/>
      <c r="M806" s="442"/>
      <c r="N806" s="442"/>
      <c r="O806" s="442"/>
      <c r="P806" s="470"/>
      <c r="Q806" s="470"/>
      <c r="R806" s="470"/>
      <c r="S806" s="442"/>
      <c r="T806" s="442"/>
      <c r="U806" s="442"/>
      <c r="V806" s="442"/>
      <c r="W806" s="442"/>
      <c r="X806" s="442"/>
      <c r="Y806" s="442"/>
      <c r="Z806" s="472"/>
      <c r="AA806" s="472"/>
      <c r="AB806" s="468"/>
      <c r="AC806" s="442"/>
      <c r="AD806" s="442"/>
      <c r="AE806" s="433"/>
      <c r="AF806" s="433"/>
      <c r="AP806" s="545"/>
      <c r="AQ806" s="545"/>
      <c r="AR806" s="546"/>
      <c r="AS806" s="547"/>
      <c r="AT806" s="444"/>
      <c r="AU806" s="444"/>
      <c r="AV806" s="444"/>
      <c r="AW806" s="444"/>
      <c r="AX806" s="444"/>
      <c r="AY806" s="444"/>
      <c r="AZ806" s="444"/>
      <c r="BA806" s="444"/>
      <c r="BB806" s="445"/>
      <c r="BC806" s="548"/>
      <c r="BD806" s="445"/>
      <c r="BE806" s="445"/>
      <c r="BF806" s="445"/>
      <c r="BG806" s="445"/>
      <c r="BH806" s="548"/>
      <c r="BI806" s="548"/>
      <c r="BJ806" s="548"/>
      <c r="BK806" s="445"/>
      <c r="BL806" s="445"/>
      <c r="BM806" s="445"/>
      <c r="BN806" s="445"/>
      <c r="BO806" s="445"/>
      <c r="BP806" s="445"/>
      <c r="BQ806" s="445"/>
      <c r="BR806" s="445"/>
      <c r="BS806" s="445"/>
      <c r="BT806" s="445"/>
      <c r="BU806" s="445"/>
      <c r="BV806" s="445"/>
      <c r="BW806" s="445"/>
      <c r="BX806" s="445"/>
      <c r="BY806" s="445"/>
      <c r="BZ806" s="445"/>
      <c r="CA806" s="445"/>
      <c r="CB806" s="445"/>
      <c r="CC806" s="445"/>
      <c r="CD806" s="445"/>
      <c r="CE806" s="445"/>
      <c r="CF806" s="445"/>
      <c r="CG806" s="445"/>
      <c r="CH806" s="445"/>
    </row>
    <row r="807" spans="1:86" s="443" customFormat="1" ht="15.75" customHeight="1">
      <c r="A807" s="442"/>
      <c r="B807" s="442"/>
      <c r="C807" s="442"/>
      <c r="D807" s="528"/>
      <c r="E807" s="442"/>
      <c r="F807" s="442"/>
      <c r="G807" s="472"/>
      <c r="H807" s="467"/>
      <c r="I807" s="468"/>
      <c r="J807" s="468"/>
      <c r="K807" s="442"/>
      <c r="L807" s="442"/>
      <c r="M807" s="442"/>
      <c r="N807" s="442"/>
      <c r="O807" s="442"/>
      <c r="P807" s="470"/>
      <c r="Q807" s="470"/>
      <c r="R807" s="470"/>
      <c r="S807" s="442"/>
      <c r="T807" s="442"/>
      <c r="U807" s="442"/>
      <c r="V807" s="442"/>
      <c r="W807" s="442"/>
      <c r="X807" s="442"/>
      <c r="Y807" s="442"/>
      <c r="Z807" s="472"/>
      <c r="AA807" s="472"/>
      <c r="AB807" s="468"/>
      <c r="AC807" s="442"/>
      <c r="AD807" s="442"/>
      <c r="AE807" s="433"/>
      <c r="AF807" s="433"/>
      <c r="AP807" s="545"/>
      <c r="AQ807" s="545"/>
      <c r="AR807" s="546"/>
      <c r="AS807" s="547"/>
      <c r="AT807" s="444"/>
      <c r="AU807" s="444"/>
      <c r="AV807" s="444"/>
      <c r="AW807" s="444"/>
      <c r="AX807" s="444"/>
      <c r="AY807" s="444"/>
      <c r="AZ807" s="444"/>
      <c r="BA807" s="444"/>
      <c r="BB807" s="445"/>
      <c r="BC807" s="548"/>
      <c r="BD807" s="445"/>
      <c r="BE807" s="445"/>
      <c r="BF807" s="445"/>
      <c r="BG807" s="445"/>
      <c r="BH807" s="548"/>
      <c r="BI807" s="548"/>
      <c r="BJ807" s="548"/>
      <c r="BK807" s="445"/>
      <c r="BL807" s="445"/>
      <c r="BM807" s="445"/>
      <c r="BN807" s="445"/>
      <c r="BO807" s="445"/>
      <c r="BP807" s="445"/>
      <c r="BQ807" s="445"/>
      <c r="BR807" s="445"/>
      <c r="BS807" s="445"/>
      <c r="BT807" s="445"/>
      <c r="BU807" s="445"/>
      <c r="BV807" s="445"/>
      <c r="BW807" s="445"/>
      <c r="BX807" s="445"/>
      <c r="BY807" s="445"/>
      <c r="BZ807" s="445"/>
      <c r="CA807" s="445"/>
      <c r="CB807" s="445"/>
      <c r="CC807" s="445"/>
      <c r="CD807" s="445"/>
      <c r="CE807" s="445"/>
      <c r="CF807" s="445"/>
      <c r="CG807" s="445"/>
      <c r="CH807" s="445"/>
    </row>
    <row r="808" spans="1:86" s="443" customFormat="1" ht="15.75" customHeight="1">
      <c r="A808" s="442"/>
      <c r="B808" s="442"/>
      <c r="C808" s="442"/>
      <c r="D808" s="528"/>
      <c r="E808" s="442"/>
      <c r="F808" s="442"/>
      <c r="G808" s="472"/>
      <c r="H808" s="467"/>
      <c r="I808" s="468"/>
      <c r="J808" s="468"/>
      <c r="K808" s="442"/>
      <c r="L808" s="442"/>
      <c r="M808" s="442"/>
      <c r="N808" s="442"/>
      <c r="O808" s="442"/>
      <c r="P808" s="470"/>
      <c r="Q808" s="470"/>
      <c r="R808" s="470"/>
      <c r="S808" s="442"/>
      <c r="T808" s="442"/>
      <c r="U808" s="442"/>
      <c r="V808" s="442"/>
      <c r="W808" s="442"/>
      <c r="X808" s="442"/>
      <c r="Y808" s="442"/>
      <c r="Z808" s="472"/>
      <c r="AA808" s="472"/>
      <c r="AB808" s="468"/>
      <c r="AC808" s="442"/>
      <c r="AD808" s="442"/>
      <c r="AE808" s="433"/>
      <c r="AF808" s="433"/>
      <c r="AP808" s="545"/>
      <c r="AQ808" s="545"/>
      <c r="AR808" s="546"/>
      <c r="AS808" s="547"/>
      <c r="AT808" s="444"/>
      <c r="AU808" s="444"/>
      <c r="AV808" s="444"/>
      <c r="AW808" s="444"/>
      <c r="AX808" s="444"/>
      <c r="AY808" s="444"/>
      <c r="AZ808" s="444"/>
      <c r="BA808" s="444"/>
      <c r="BB808" s="445"/>
      <c r="BC808" s="548"/>
      <c r="BD808" s="445"/>
      <c r="BE808" s="445"/>
      <c r="BF808" s="445"/>
      <c r="BG808" s="445"/>
      <c r="BH808" s="548"/>
      <c r="BI808" s="548"/>
      <c r="BJ808" s="548"/>
      <c r="BK808" s="445"/>
      <c r="BL808" s="445"/>
      <c r="BM808" s="445"/>
      <c r="BN808" s="445"/>
      <c r="BO808" s="445"/>
      <c r="BP808" s="445"/>
      <c r="BQ808" s="445"/>
      <c r="BR808" s="445"/>
      <c r="BS808" s="445"/>
      <c r="BT808" s="445"/>
      <c r="BU808" s="445"/>
      <c r="BV808" s="445"/>
      <c r="BW808" s="445"/>
      <c r="BX808" s="445"/>
      <c r="BY808" s="445"/>
      <c r="BZ808" s="445"/>
      <c r="CA808" s="445"/>
      <c r="CB808" s="445"/>
      <c r="CC808" s="445"/>
      <c r="CD808" s="445"/>
      <c r="CE808" s="445"/>
      <c r="CF808" s="445"/>
      <c r="CG808" s="445"/>
      <c r="CH808" s="445"/>
    </row>
    <row r="809" spans="1:86" s="443" customFormat="1" ht="15.75" customHeight="1">
      <c r="A809" s="442"/>
      <c r="B809" s="442"/>
      <c r="C809" s="442"/>
      <c r="D809" s="528"/>
      <c r="E809" s="442"/>
      <c r="F809" s="442"/>
      <c r="G809" s="472"/>
      <c r="H809" s="467"/>
      <c r="I809" s="468"/>
      <c r="J809" s="468"/>
      <c r="K809" s="442"/>
      <c r="L809" s="442"/>
      <c r="M809" s="442"/>
      <c r="N809" s="442"/>
      <c r="O809" s="442"/>
      <c r="P809" s="470"/>
      <c r="Q809" s="470"/>
      <c r="R809" s="470"/>
      <c r="S809" s="442"/>
      <c r="T809" s="442"/>
      <c r="U809" s="442"/>
      <c r="V809" s="442"/>
      <c r="W809" s="442"/>
      <c r="X809" s="442"/>
      <c r="Y809" s="442"/>
      <c r="Z809" s="472"/>
      <c r="AA809" s="472"/>
      <c r="AB809" s="468"/>
      <c r="AC809" s="442"/>
      <c r="AD809" s="442"/>
      <c r="AE809" s="433"/>
      <c r="AF809" s="433"/>
      <c r="AP809" s="545"/>
      <c r="AQ809" s="545"/>
      <c r="AR809" s="546"/>
      <c r="AS809" s="547"/>
      <c r="AT809" s="444"/>
      <c r="AU809" s="444"/>
      <c r="AV809" s="444"/>
      <c r="AW809" s="444"/>
      <c r="AX809" s="444"/>
      <c r="AY809" s="444"/>
      <c r="AZ809" s="444"/>
      <c r="BA809" s="444"/>
      <c r="BB809" s="445"/>
      <c r="BC809" s="548"/>
      <c r="BD809" s="445"/>
      <c r="BE809" s="445"/>
      <c r="BF809" s="445"/>
      <c r="BG809" s="445"/>
      <c r="BH809" s="548"/>
      <c r="BI809" s="548"/>
      <c r="BJ809" s="548"/>
      <c r="BK809" s="445"/>
      <c r="BL809" s="445"/>
      <c r="BM809" s="445"/>
      <c r="BN809" s="445"/>
      <c r="BO809" s="445"/>
      <c r="BP809" s="445"/>
      <c r="BQ809" s="445"/>
      <c r="BR809" s="445"/>
      <c r="BS809" s="445"/>
      <c r="BT809" s="445"/>
      <c r="BU809" s="445"/>
      <c r="BV809" s="445"/>
      <c r="BW809" s="445"/>
      <c r="BX809" s="445"/>
      <c r="BY809" s="445"/>
      <c r="BZ809" s="445"/>
      <c r="CA809" s="445"/>
      <c r="CB809" s="445"/>
      <c r="CC809" s="445"/>
      <c r="CD809" s="445"/>
      <c r="CE809" s="445"/>
      <c r="CF809" s="445"/>
      <c r="CG809" s="445"/>
      <c r="CH809" s="445"/>
    </row>
    <row r="810" spans="1:86" s="443" customFormat="1" ht="15.75" customHeight="1">
      <c r="A810" s="442"/>
      <c r="B810" s="442"/>
      <c r="C810" s="442"/>
      <c r="D810" s="528"/>
      <c r="E810" s="442"/>
      <c r="F810" s="442"/>
      <c r="G810" s="472"/>
      <c r="H810" s="467"/>
      <c r="I810" s="468"/>
      <c r="J810" s="468"/>
      <c r="K810" s="442"/>
      <c r="L810" s="442"/>
      <c r="M810" s="442"/>
      <c r="N810" s="442"/>
      <c r="O810" s="442"/>
      <c r="P810" s="470"/>
      <c r="Q810" s="470"/>
      <c r="R810" s="470"/>
      <c r="S810" s="442"/>
      <c r="T810" s="442"/>
      <c r="U810" s="442"/>
      <c r="V810" s="442"/>
      <c r="W810" s="442"/>
      <c r="X810" s="442"/>
      <c r="Y810" s="442"/>
      <c r="Z810" s="472"/>
      <c r="AA810" s="472"/>
      <c r="AB810" s="468"/>
      <c r="AC810" s="442"/>
      <c r="AD810" s="442"/>
      <c r="AE810" s="433"/>
      <c r="AF810" s="433"/>
      <c r="AP810" s="545"/>
      <c r="AQ810" s="545"/>
      <c r="AR810" s="546"/>
      <c r="AS810" s="547"/>
      <c r="AT810" s="444"/>
      <c r="AU810" s="444"/>
      <c r="AV810" s="444"/>
      <c r="AW810" s="444"/>
      <c r="AX810" s="444"/>
      <c r="AY810" s="444"/>
      <c r="AZ810" s="444"/>
      <c r="BA810" s="444"/>
      <c r="BB810" s="445"/>
      <c r="BC810" s="548"/>
      <c r="BD810" s="445"/>
      <c r="BE810" s="445"/>
      <c r="BF810" s="445"/>
      <c r="BG810" s="445"/>
      <c r="BH810" s="548"/>
      <c r="BI810" s="548"/>
      <c r="BJ810" s="548"/>
      <c r="BK810" s="445"/>
      <c r="BL810" s="445"/>
      <c r="BM810" s="445"/>
      <c r="BN810" s="445"/>
      <c r="BO810" s="445"/>
      <c r="BP810" s="445"/>
      <c r="BQ810" s="445"/>
      <c r="BR810" s="445"/>
      <c r="BS810" s="445"/>
      <c r="BT810" s="445"/>
      <c r="BU810" s="445"/>
      <c r="BV810" s="445"/>
      <c r="BW810" s="445"/>
      <c r="BX810" s="445"/>
      <c r="BY810" s="445"/>
      <c r="BZ810" s="445"/>
      <c r="CA810" s="445"/>
      <c r="CB810" s="445"/>
      <c r="CC810" s="445"/>
      <c r="CD810" s="445"/>
      <c r="CE810" s="445"/>
      <c r="CF810" s="445"/>
      <c r="CG810" s="445"/>
      <c r="CH810" s="445"/>
    </row>
    <row r="811" spans="1:86" s="443" customFormat="1" ht="15.75" customHeight="1">
      <c r="A811" s="442"/>
      <c r="B811" s="442"/>
      <c r="C811" s="442"/>
      <c r="D811" s="528"/>
      <c r="E811" s="442"/>
      <c r="F811" s="442"/>
      <c r="G811" s="472"/>
      <c r="H811" s="467"/>
      <c r="I811" s="468"/>
      <c r="J811" s="468"/>
      <c r="K811" s="442"/>
      <c r="L811" s="442"/>
      <c r="M811" s="442"/>
      <c r="N811" s="442"/>
      <c r="O811" s="442"/>
      <c r="P811" s="470"/>
      <c r="Q811" s="470"/>
      <c r="R811" s="470"/>
      <c r="S811" s="442"/>
      <c r="T811" s="442"/>
      <c r="U811" s="442"/>
      <c r="V811" s="442"/>
      <c r="W811" s="442"/>
      <c r="X811" s="442"/>
      <c r="Y811" s="442"/>
      <c r="Z811" s="472"/>
      <c r="AA811" s="472"/>
      <c r="AB811" s="468"/>
      <c r="AC811" s="442"/>
      <c r="AD811" s="442"/>
      <c r="AE811" s="433"/>
      <c r="AF811" s="433"/>
      <c r="AP811" s="545"/>
      <c r="AQ811" s="545"/>
      <c r="AR811" s="546"/>
      <c r="AS811" s="547"/>
      <c r="AT811" s="444"/>
      <c r="AU811" s="444"/>
      <c r="AV811" s="444"/>
      <c r="AW811" s="444"/>
      <c r="AX811" s="444"/>
      <c r="AY811" s="444"/>
      <c r="AZ811" s="444"/>
      <c r="BA811" s="444"/>
      <c r="BB811" s="445"/>
      <c r="BC811" s="548"/>
      <c r="BD811" s="445"/>
      <c r="BE811" s="445"/>
      <c r="BF811" s="445"/>
      <c r="BG811" s="445"/>
      <c r="BH811" s="548"/>
      <c r="BI811" s="548"/>
      <c r="BJ811" s="548"/>
      <c r="BK811" s="445"/>
      <c r="BL811" s="445"/>
      <c r="BM811" s="445"/>
      <c r="BN811" s="445"/>
      <c r="BO811" s="445"/>
      <c r="BP811" s="445"/>
      <c r="BQ811" s="445"/>
      <c r="BR811" s="445"/>
      <c r="BS811" s="445"/>
      <c r="BT811" s="445"/>
      <c r="BU811" s="445"/>
      <c r="BV811" s="445"/>
      <c r="BW811" s="445"/>
      <c r="BX811" s="445"/>
      <c r="BY811" s="445"/>
      <c r="BZ811" s="445"/>
      <c r="CA811" s="445"/>
      <c r="CB811" s="445"/>
      <c r="CC811" s="445"/>
      <c r="CD811" s="445"/>
      <c r="CE811" s="445"/>
      <c r="CF811" s="445"/>
      <c r="CG811" s="445"/>
      <c r="CH811" s="445"/>
    </row>
    <row r="812" spans="1:86" s="443" customFormat="1" ht="15.75" customHeight="1">
      <c r="A812" s="442"/>
      <c r="B812" s="442"/>
      <c r="C812" s="442"/>
      <c r="D812" s="528"/>
      <c r="E812" s="442"/>
      <c r="F812" s="442"/>
      <c r="G812" s="472"/>
      <c r="H812" s="467"/>
      <c r="I812" s="468"/>
      <c r="J812" s="468"/>
      <c r="K812" s="442"/>
      <c r="L812" s="442"/>
      <c r="M812" s="442"/>
      <c r="N812" s="442"/>
      <c r="O812" s="442"/>
      <c r="P812" s="470"/>
      <c r="Q812" s="470"/>
      <c r="R812" s="470"/>
      <c r="S812" s="442"/>
      <c r="T812" s="442"/>
      <c r="U812" s="442"/>
      <c r="V812" s="442"/>
      <c r="W812" s="442"/>
      <c r="X812" s="442"/>
      <c r="Y812" s="442"/>
      <c r="Z812" s="472"/>
      <c r="AA812" s="472"/>
      <c r="AB812" s="468"/>
      <c r="AC812" s="442"/>
      <c r="AD812" s="442"/>
      <c r="AE812" s="433"/>
      <c r="AF812" s="433"/>
      <c r="AP812" s="545"/>
      <c r="AQ812" s="545"/>
      <c r="AR812" s="546"/>
      <c r="AS812" s="547"/>
      <c r="AT812" s="444"/>
      <c r="AU812" s="444"/>
      <c r="AV812" s="444"/>
      <c r="AW812" s="444"/>
      <c r="AX812" s="444"/>
      <c r="AY812" s="444"/>
      <c r="AZ812" s="444"/>
      <c r="BA812" s="444"/>
      <c r="BB812" s="445"/>
      <c r="BC812" s="548"/>
      <c r="BD812" s="445"/>
      <c r="BE812" s="445"/>
      <c r="BF812" s="445"/>
      <c r="BG812" s="445"/>
      <c r="BH812" s="548"/>
      <c r="BI812" s="548"/>
      <c r="BJ812" s="548"/>
      <c r="BK812" s="445"/>
      <c r="BL812" s="445"/>
      <c r="BM812" s="445"/>
      <c r="BN812" s="445"/>
      <c r="BO812" s="445"/>
      <c r="BP812" s="445"/>
      <c r="BQ812" s="445"/>
      <c r="BR812" s="445"/>
      <c r="BS812" s="445"/>
      <c r="BT812" s="445"/>
      <c r="BU812" s="445"/>
      <c r="BV812" s="445"/>
      <c r="BW812" s="445"/>
      <c r="BX812" s="445"/>
      <c r="BY812" s="445"/>
      <c r="BZ812" s="445"/>
      <c r="CA812" s="445"/>
      <c r="CB812" s="445"/>
      <c r="CC812" s="445"/>
      <c r="CD812" s="445"/>
      <c r="CE812" s="445"/>
      <c r="CF812" s="445"/>
      <c r="CG812" s="445"/>
      <c r="CH812" s="445"/>
    </row>
    <row r="813" spans="1:86" s="443" customFormat="1" ht="15.75" customHeight="1">
      <c r="A813" s="442"/>
      <c r="B813" s="442"/>
      <c r="C813" s="442"/>
      <c r="D813" s="528"/>
      <c r="E813" s="442"/>
      <c r="F813" s="442"/>
      <c r="G813" s="472"/>
      <c r="H813" s="467"/>
      <c r="I813" s="468"/>
      <c r="J813" s="468"/>
      <c r="K813" s="442"/>
      <c r="L813" s="442"/>
      <c r="M813" s="442"/>
      <c r="N813" s="442"/>
      <c r="O813" s="442"/>
      <c r="P813" s="470"/>
      <c r="Q813" s="470"/>
      <c r="R813" s="470"/>
      <c r="S813" s="442"/>
      <c r="T813" s="442"/>
      <c r="U813" s="442"/>
      <c r="V813" s="442"/>
      <c r="W813" s="442"/>
      <c r="X813" s="442"/>
      <c r="Y813" s="442"/>
      <c r="Z813" s="472"/>
      <c r="AA813" s="472"/>
      <c r="AB813" s="468"/>
      <c r="AC813" s="442"/>
      <c r="AD813" s="442"/>
      <c r="AE813" s="433"/>
      <c r="AF813" s="433"/>
      <c r="AP813" s="545"/>
      <c r="AQ813" s="545"/>
      <c r="AR813" s="546"/>
      <c r="AS813" s="547"/>
      <c r="AT813" s="444"/>
      <c r="AU813" s="444"/>
      <c r="AV813" s="444"/>
      <c r="AW813" s="444"/>
      <c r="AX813" s="444"/>
      <c r="AY813" s="444"/>
      <c r="AZ813" s="444"/>
      <c r="BA813" s="444"/>
      <c r="BB813" s="445"/>
      <c r="BC813" s="548"/>
      <c r="BD813" s="445"/>
      <c r="BE813" s="445"/>
      <c r="BF813" s="445"/>
      <c r="BG813" s="445"/>
      <c r="BH813" s="548"/>
      <c r="BI813" s="548"/>
      <c r="BJ813" s="548"/>
      <c r="BK813" s="445"/>
      <c r="BL813" s="445"/>
      <c r="BM813" s="445"/>
      <c r="BN813" s="445"/>
      <c r="BO813" s="445"/>
      <c r="BP813" s="445"/>
      <c r="BQ813" s="445"/>
      <c r="BR813" s="445"/>
      <c r="BS813" s="445"/>
      <c r="BT813" s="445"/>
      <c r="BU813" s="445"/>
      <c r="BV813" s="445"/>
      <c r="BW813" s="445"/>
      <c r="BX813" s="445"/>
      <c r="BY813" s="445"/>
      <c r="BZ813" s="445"/>
      <c r="CA813" s="445"/>
      <c r="CB813" s="445"/>
      <c r="CC813" s="445"/>
      <c r="CD813" s="445"/>
      <c r="CE813" s="445"/>
      <c r="CF813" s="445"/>
      <c r="CG813" s="445"/>
      <c r="CH813" s="445"/>
    </row>
    <row r="814" spans="1:86" s="443" customFormat="1" ht="15.75" customHeight="1">
      <c r="A814" s="442"/>
      <c r="B814" s="442"/>
      <c r="C814" s="442"/>
      <c r="D814" s="528"/>
      <c r="E814" s="442"/>
      <c r="F814" s="442"/>
      <c r="G814" s="472"/>
      <c r="H814" s="467"/>
      <c r="I814" s="468"/>
      <c r="J814" s="468"/>
      <c r="K814" s="442"/>
      <c r="L814" s="442"/>
      <c r="M814" s="442"/>
      <c r="N814" s="442"/>
      <c r="O814" s="442"/>
      <c r="P814" s="470"/>
      <c r="Q814" s="470"/>
      <c r="R814" s="470"/>
      <c r="S814" s="442"/>
      <c r="T814" s="442"/>
      <c r="U814" s="442"/>
      <c r="V814" s="442"/>
      <c r="W814" s="442"/>
      <c r="X814" s="442"/>
      <c r="Y814" s="442"/>
      <c r="Z814" s="472"/>
      <c r="AA814" s="472"/>
      <c r="AB814" s="468"/>
      <c r="AC814" s="442"/>
      <c r="AD814" s="442"/>
      <c r="AE814" s="433"/>
      <c r="AF814" s="433"/>
      <c r="AP814" s="545"/>
      <c r="AQ814" s="545"/>
      <c r="AR814" s="546"/>
      <c r="AS814" s="547"/>
      <c r="AT814" s="444"/>
      <c r="AU814" s="444"/>
      <c r="AV814" s="444"/>
      <c r="AW814" s="444"/>
      <c r="AX814" s="444"/>
      <c r="AY814" s="444"/>
      <c r="AZ814" s="444"/>
      <c r="BA814" s="444"/>
      <c r="BB814" s="445"/>
      <c r="BC814" s="548"/>
      <c r="BD814" s="445"/>
      <c r="BE814" s="445"/>
      <c r="BF814" s="445"/>
      <c r="BG814" s="445"/>
      <c r="BH814" s="548"/>
      <c r="BI814" s="548"/>
      <c r="BJ814" s="548"/>
      <c r="BK814" s="445"/>
      <c r="BL814" s="445"/>
      <c r="BM814" s="445"/>
      <c r="BN814" s="445"/>
      <c r="BO814" s="445"/>
      <c r="BP814" s="445"/>
      <c r="BQ814" s="445"/>
      <c r="BR814" s="445"/>
      <c r="BS814" s="445"/>
      <c r="BT814" s="445"/>
      <c r="BU814" s="445"/>
      <c r="BV814" s="445"/>
      <c r="BW814" s="445"/>
      <c r="BX814" s="445"/>
      <c r="BY814" s="445"/>
      <c r="BZ814" s="445"/>
      <c r="CA814" s="445"/>
      <c r="CB814" s="445"/>
      <c r="CC814" s="445"/>
      <c r="CD814" s="445"/>
      <c r="CE814" s="445"/>
      <c r="CF814" s="445"/>
      <c r="CG814" s="445"/>
      <c r="CH814" s="445"/>
    </row>
    <row r="815" spans="1:86" s="443" customFormat="1" ht="15.75" customHeight="1">
      <c r="A815" s="442"/>
      <c r="B815" s="442"/>
      <c r="C815" s="442"/>
      <c r="D815" s="528"/>
      <c r="E815" s="442"/>
      <c r="F815" s="442"/>
      <c r="G815" s="472"/>
      <c r="H815" s="467"/>
      <c r="I815" s="468"/>
      <c r="J815" s="468"/>
      <c r="K815" s="442"/>
      <c r="L815" s="442"/>
      <c r="M815" s="442"/>
      <c r="N815" s="442"/>
      <c r="O815" s="442"/>
      <c r="P815" s="470"/>
      <c r="Q815" s="470"/>
      <c r="R815" s="470"/>
      <c r="S815" s="442"/>
      <c r="T815" s="442"/>
      <c r="U815" s="442"/>
      <c r="V815" s="442"/>
      <c r="W815" s="442"/>
      <c r="X815" s="442"/>
      <c r="Y815" s="442"/>
      <c r="Z815" s="472"/>
      <c r="AA815" s="472"/>
      <c r="AB815" s="468"/>
      <c r="AC815" s="442"/>
      <c r="AD815" s="442"/>
      <c r="AE815" s="433"/>
      <c r="AF815" s="433"/>
      <c r="AP815" s="545"/>
      <c r="AQ815" s="545"/>
      <c r="AR815" s="546"/>
      <c r="AS815" s="547"/>
      <c r="AT815" s="444"/>
      <c r="AU815" s="444"/>
      <c r="AV815" s="444"/>
      <c r="AW815" s="444"/>
      <c r="AX815" s="444"/>
      <c r="AY815" s="444"/>
      <c r="AZ815" s="444"/>
      <c r="BA815" s="444"/>
      <c r="BB815" s="445"/>
      <c r="BC815" s="548"/>
      <c r="BD815" s="445"/>
      <c r="BE815" s="445"/>
      <c r="BF815" s="445"/>
      <c r="BG815" s="445"/>
      <c r="BH815" s="548"/>
      <c r="BI815" s="548"/>
      <c r="BJ815" s="548"/>
      <c r="BK815" s="445"/>
      <c r="BL815" s="445"/>
      <c r="BM815" s="445"/>
      <c r="BN815" s="445"/>
      <c r="BO815" s="445"/>
      <c r="BP815" s="445"/>
      <c r="BQ815" s="445"/>
      <c r="BR815" s="445"/>
      <c r="BS815" s="445"/>
      <c r="BT815" s="445"/>
      <c r="BU815" s="445"/>
      <c r="BV815" s="445"/>
      <c r="BW815" s="445"/>
      <c r="BX815" s="445"/>
      <c r="BY815" s="445"/>
      <c r="BZ815" s="445"/>
      <c r="CA815" s="445"/>
      <c r="CB815" s="445"/>
      <c r="CC815" s="445"/>
      <c r="CD815" s="445"/>
      <c r="CE815" s="445"/>
      <c r="CF815" s="445"/>
      <c r="CG815" s="445"/>
      <c r="CH815" s="445"/>
    </row>
    <row r="816" spans="1:86" s="443" customFormat="1" ht="15.75" customHeight="1">
      <c r="A816" s="442"/>
      <c r="B816" s="442"/>
      <c r="C816" s="442"/>
      <c r="D816" s="528"/>
      <c r="E816" s="442"/>
      <c r="F816" s="442"/>
      <c r="G816" s="472"/>
      <c r="H816" s="467"/>
      <c r="I816" s="468"/>
      <c r="J816" s="468"/>
      <c r="K816" s="442"/>
      <c r="L816" s="442"/>
      <c r="M816" s="442"/>
      <c r="N816" s="442"/>
      <c r="O816" s="442"/>
      <c r="P816" s="470"/>
      <c r="Q816" s="470"/>
      <c r="R816" s="470"/>
      <c r="S816" s="442"/>
      <c r="T816" s="442"/>
      <c r="U816" s="442"/>
      <c r="V816" s="442"/>
      <c r="W816" s="442"/>
      <c r="X816" s="442"/>
      <c r="Y816" s="442"/>
      <c r="Z816" s="472"/>
      <c r="AA816" s="472"/>
      <c r="AB816" s="468"/>
      <c r="AC816" s="442"/>
      <c r="AD816" s="442"/>
      <c r="AE816" s="433"/>
      <c r="AF816" s="433"/>
      <c r="AP816" s="545"/>
      <c r="AQ816" s="545"/>
      <c r="AR816" s="546"/>
      <c r="AS816" s="547"/>
      <c r="AT816" s="444"/>
      <c r="AU816" s="444"/>
      <c r="AV816" s="444"/>
      <c r="AW816" s="444"/>
      <c r="AX816" s="444"/>
      <c r="AY816" s="444"/>
      <c r="AZ816" s="444"/>
      <c r="BA816" s="444"/>
      <c r="BB816" s="445"/>
      <c r="BC816" s="548"/>
      <c r="BD816" s="445"/>
      <c r="BE816" s="445"/>
      <c r="BF816" s="445"/>
      <c r="BG816" s="445"/>
      <c r="BH816" s="548"/>
      <c r="BI816" s="548"/>
      <c r="BJ816" s="548"/>
      <c r="BK816" s="445"/>
      <c r="BL816" s="445"/>
      <c r="BM816" s="445"/>
      <c r="BN816" s="445"/>
      <c r="BO816" s="445"/>
      <c r="BP816" s="445"/>
      <c r="BQ816" s="445"/>
      <c r="BR816" s="445"/>
      <c r="BS816" s="445"/>
      <c r="BT816" s="445"/>
      <c r="BU816" s="445"/>
      <c r="BV816" s="445"/>
      <c r="BW816" s="445"/>
      <c r="BX816" s="445"/>
      <c r="BY816" s="445"/>
      <c r="BZ816" s="445"/>
      <c r="CA816" s="445"/>
      <c r="CB816" s="445"/>
      <c r="CC816" s="445"/>
      <c r="CD816" s="445"/>
      <c r="CE816" s="445"/>
      <c r="CF816" s="445"/>
      <c r="CG816" s="445"/>
      <c r="CH816" s="445"/>
    </row>
    <row r="817" spans="1:86" s="443" customFormat="1" ht="15.75" customHeight="1">
      <c r="A817" s="442"/>
      <c r="B817" s="442"/>
      <c r="C817" s="442"/>
      <c r="D817" s="528"/>
      <c r="E817" s="442"/>
      <c r="F817" s="442"/>
      <c r="G817" s="472"/>
      <c r="H817" s="467"/>
      <c r="I817" s="468"/>
      <c r="J817" s="468"/>
      <c r="K817" s="442"/>
      <c r="L817" s="442"/>
      <c r="M817" s="442"/>
      <c r="N817" s="442"/>
      <c r="O817" s="442"/>
      <c r="P817" s="470"/>
      <c r="Q817" s="470"/>
      <c r="R817" s="470"/>
      <c r="S817" s="442"/>
      <c r="T817" s="442"/>
      <c r="U817" s="442"/>
      <c r="V817" s="442"/>
      <c r="W817" s="442"/>
      <c r="X817" s="442"/>
      <c r="Y817" s="442"/>
      <c r="Z817" s="472"/>
      <c r="AA817" s="472"/>
      <c r="AB817" s="468"/>
      <c r="AC817" s="442"/>
      <c r="AD817" s="442"/>
      <c r="AE817" s="433"/>
      <c r="AF817" s="433"/>
      <c r="AP817" s="545"/>
      <c r="AQ817" s="545"/>
      <c r="AR817" s="546"/>
      <c r="AS817" s="547"/>
      <c r="AT817" s="444"/>
      <c r="AU817" s="444"/>
      <c r="AV817" s="444"/>
      <c r="AW817" s="444"/>
      <c r="AX817" s="444"/>
      <c r="AY817" s="444"/>
      <c r="AZ817" s="444"/>
      <c r="BA817" s="444"/>
      <c r="BB817" s="445"/>
      <c r="BC817" s="548"/>
      <c r="BD817" s="445"/>
      <c r="BE817" s="445"/>
      <c r="BF817" s="445"/>
      <c r="BG817" s="445"/>
      <c r="BH817" s="548"/>
      <c r="BI817" s="548"/>
      <c r="BJ817" s="548"/>
      <c r="BK817" s="445"/>
      <c r="BL817" s="445"/>
      <c r="BM817" s="445"/>
      <c r="BN817" s="445"/>
      <c r="BO817" s="445"/>
      <c r="BP817" s="445"/>
      <c r="BQ817" s="445"/>
      <c r="BR817" s="445"/>
      <c r="BS817" s="445"/>
      <c r="BT817" s="445"/>
      <c r="BU817" s="445"/>
      <c r="BV817" s="445"/>
      <c r="BW817" s="445"/>
      <c r="BX817" s="445"/>
      <c r="BY817" s="445"/>
      <c r="BZ817" s="445"/>
      <c r="CA817" s="445"/>
      <c r="CB817" s="445"/>
      <c r="CC817" s="445"/>
      <c r="CD817" s="445"/>
      <c r="CE817" s="445"/>
      <c r="CF817" s="445"/>
      <c r="CG817" s="445"/>
      <c r="CH817" s="445"/>
    </row>
    <row r="818" spans="1:86" s="443" customFormat="1" ht="15.75" customHeight="1">
      <c r="A818" s="442"/>
      <c r="B818" s="442"/>
      <c r="C818" s="442"/>
      <c r="D818" s="528"/>
      <c r="E818" s="442"/>
      <c r="F818" s="442"/>
      <c r="G818" s="472"/>
      <c r="H818" s="467"/>
      <c r="I818" s="468"/>
      <c r="J818" s="468"/>
      <c r="K818" s="442"/>
      <c r="L818" s="442"/>
      <c r="M818" s="442"/>
      <c r="N818" s="442"/>
      <c r="O818" s="442"/>
      <c r="P818" s="470"/>
      <c r="Q818" s="470"/>
      <c r="R818" s="470"/>
      <c r="S818" s="442"/>
      <c r="T818" s="442"/>
      <c r="U818" s="442"/>
      <c r="V818" s="442"/>
      <c r="W818" s="442"/>
      <c r="X818" s="442"/>
      <c r="Y818" s="442"/>
      <c r="Z818" s="472"/>
      <c r="AA818" s="472"/>
      <c r="AB818" s="468"/>
      <c r="AC818" s="442"/>
      <c r="AD818" s="442"/>
      <c r="AE818" s="433"/>
      <c r="AF818" s="433"/>
      <c r="AP818" s="545"/>
      <c r="AQ818" s="545"/>
      <c r="AR818" s="546"/>
      <c r="AS818" s="547"/>
      <c r="AT818" s="444"/>
      <c r="AU818" s="444"/>
      <c r="AV818" s="444"/>
      <c r="AW818" s="444"/>
      <c r="AX818" s="444"/>
      <c r="AY818" s="444"/>
      <c r="AZ818" s="444"/>
      <c r="BA818" s="444"/>
      <c r="BB818" s="445"/>
      <c r="BC818" s="548"/>
      <c r="BD818" s="445"/>
      <c r="BE818" s="445"/>
      <c r="BF818" s="445"/>
      <c r="BG818" s="445"/>
      <c r="BH818" s="548"/>
      <c r="BI818" s="548"/>
      <c r="BJ818" s="548"/>
      <c r="BK818" s="445"/>
      <c r="BL818" s="445"/>
      <c r="BM818" s="445"/>
      <c r="BN818" s="445"/>
      <c r="BO818" s="445"/>
      <c r="BP818" s="445"/>
      <c r="BQ818" s="445"/>
      <c r="BR818" s="445"/>
      <c r="BS818" s="445"/>
      <c r="BT818" s="445"/>
      <c r="BU818" s="445"/>
      <c r="BV818" s="445"/>
      <c r="BW818" s="445"/>
      <c r="BX818" s="445"/>
      <c r="BY818" s="445"/>
      <c r="BZ818" s="445"/>
      <c r="CA818" s="445"/>
      <c r="CB818" s="445"/>
      <c r="CC818" s="445"/>
      <c r="CD818" s="445"/>
      <c r="CE818" s="445"/>
      <c r="CF818" s="445"/>
      <c r="CG818" s="445"/>
      <c r="CH818" s="445"/>
    </row>
    <row r="819" spans="1:86" s="443" customFormat="1" ht="15.75" customHeight="1">
      <c r="A819" s="442"/>
      <c r="B819" s="442"/>
      <c r="C819" s="442"/>
      <c r="D819" s="528"/>
      <c r="E819" s="442"/>
      <c r="F819" s="442"/>
      <c r="G819" s="472"/>
      <c r="H819" s="467"/>
      <c r="I819" s="468"/>
      <c r="J819" s="468"/>
      <c r="K819" s="442"/>
      <c r="L819" s="442"/>
      <c r="M819" s="442"/>
      <c r="N819" s="442"/>
      <c r="O819" s="442"/>
      <c r="P819" s="470"/>
      <c r="Q819" s="470"/>
      <c r="R819" s="470"/>
      <c r="S819" s="442"/>
      <c r="T819" s="442"/>
      <c r="U819" s="442"/>
      <c r="V819" s="442"/>
      <c r="W819" s="442"/>
      <c r="X819" s="442"/>
      <c r="Y819" s="442"/>
      <c r="Z819" s="472"/>
      <c r="AA819" s="472"/>
      <c r="AB819" s="468"/>
      <c r="AC819" s="442"/>
      <c r="AD819" s="442"/>
      <c r="AE819" s="433"/>
      <c r="AF819" s="433"/>
      <c r="AP819" s="545"/>
      <c r="AQ819" s="545"/>
      <c r="AR819" s="546"/>
      <c r="AS819" s="547"/>
      <c r="AT819" s="444"/>
      <c r="AU819" s="444"/>
      <c r="AV819" s="444"/>
      <c r="AW819" s="444"/>
      <c r="AX819" s="444"/>
      <c r="AY819" s="444"/>
      <c r="AZ819" s="444"/>
      <c r="BA819" s="444"/>
      <c r="BB819" s="445"/>
      <c r="BC819" s="548"/>
      <c r="BD819" s="445"/>
      <c r="BE819" s="445"/>
      <c r="BF819" s="445"/>
      <c r="BG819" s="445"/>
      <c r="BH819" s="548"/>
      <c r="BI819" s="548"/>
      <c r="BJ819" s="548"/>
      <c r="BK819" s="445"/>
      <c r="BL819" s="445"/>
      <c r="BM819" s="445"/>
      <c r="BN819" s="445"/>
      <c r="BO819" s="445"/>
      <c r="BP819" s="445"/>
      <c r="BQ819" s="445"/>
      <c r="BR819" s="445"/>
      <c r="BS819" s="445"/>
      <c r="BT819" s="445"/>
      <c r="BU819" s="445"/>
      <c r="BV819" s="445"/>
      <c r="BW819" s="445"/>
      <c r="BX819" s="445"/>
      <c r="BY819" s="445"/>
      <c r="BZ819" s="445"/>
      <c r="CA819" s="445"/>
      <c r="CB819" s="445"/>
      <c r="CC819" s="445"/>
      <c r="CD819" s="445"/>
      <c r="CE819" s="445"/>
      <c r="CF819" s="445"/>
      <c r="CG819" s="445"/>
      <c r="CH819" s="445"/>
    </row>
    <row r="820" spans="1:86" s="443" customFormat="1" ht="15.75" customHeight="1">
      <c r="A820" s="442"/>
      <c r="B820" s="442"/>
      <c r="C820" s="442"/>
      <c r="D820" s="528"/>
      <c r="E820" s="442"/>
      <c r="F820" s="442"/>
      <c r="G820" s="472"/>
      <c r="H820" s="467"/>
      <c r="I820" s="468"/>
      <c r="J820" s="468"/>
      <c r="K820" s="442"/>
      <c r="L820" s="442"/>
      <c r="M820" s="442"/>
      <c r="N820" s="442"/>
      <c r="O820" s="442"/>
      <c r="P820" s="470"/>
      <c r="Q820" s="470"/>
      <c r="R820" s="470"/>
      <c r="S820" s="442"/>
      <c r="T820" s="442"/>
      <c r="U820" s="442"/>
      <c r="V820" s="442"/>
      <c r="W820" s="442"/>
      <c r="X820" s="442"/>
      <c r="Y820" s="442"/>
      <c r="Z820" s="472"/>
      <c r="AA820" s="472"/>
      <c r="AB820" s="468"/>
      <c r="AC820" s="442"/>
      <c r="AD820" s="442"/>
      <c r="AE820" s="433"/>
      <c r="AF820" s="433"/>
      <c r="AP820" s="545"/>
      <c r="AQ820" s="545"/>
      <c r="AR820" s="546"/>
      <c r="AS820" s="547"/>
      <c r="AT820" s="444"/>
      <c r="AU820" s="444"/>
      <c r="AV820" s="444"/>
      <c r="AW820" s="444"/>
      <c r="AX820" s="444"/>
      <c r="AY820" s="444"/>
      <c r="AZ820" s="444"/>
      <c r="BA820" s="444"/>
      <c r="BB820" s="445"/>
      <c r="BC820" s="548"/>
      <c r="BD820" s="445"/>
      <c r="BE820" s="445"/>
      <c r="BF820" s="445"/>
      <c r="BG820" s="445"/>
      <c r="BH820" s="548"/>
      <c r="BI820" s="548"/>
      <c r="BJ820" s="548"/>
      <c r="BK820" s="445"/>
      <c r="BL820" s="445"/>
      <c r="BM820" s="445"/>
      <c r="BN820" s="445"/>
      <c r="BO820" s="445"/>
      <c r="BP820" s="445"/>
      <c r="BQ820" s="445"/>
      <c r="BR820" s="445"/>
      <c r="BS820" s="445"/>
      <c r="BT820" s="445"/>
      <c r="BU820" s="445"/>
      <c r="BV820" s="445"/>
      <c r="BW820" s="445"/>
      <c r="BX820" s="445"/>
      <c r="BY820" s="445"/>
      <c r="BZ820" s="445"/>
      <c r="CA820" s="445"/>
      <c r="CB820" s="445"/>
      <c r="CC820" s="445"/>
      <c r="CD820" s="445"/>
      <c r="CE820" s="445"/>
      <c r="CF820" s="445"/>
      <c r="CG820" s="445"/>
      <c r="CH820" s="445"/>
    </row>
    <row r="821" spans="1:86" s="443" customFormat="1" ht="15.75" customHeight="1">
      <c r="A821" s="442"/>
      <c r="B821" s="442"/>
      <c r="C821" s="442"/>
      <c r="D821" s="528"/>
      <c r="E821" s="442"/>
      <c r="F821" s="442"/>
      <c r="G821" s="472"/>
      <c r="H821" s="467"/>
      <c r="I821" s="468"/>
      <c r="J821" s="468"/>
      <c r="K821" s="442"/>
      <c r="L821" s="442"/>
      <c r="M821" s="442"/>
      <c r="N821" s="442"/>
      <c r="O821" s="442"/>
      <c r="P821" s="470"/>
      <c r="Q821" s="470"/>
      <c r="R821" s="470"/>
      <c r="S821" s="442"/>
      <c r="T821" s="442"/>
      <c r="U821" s="442"/>
      <c r="V821" s="442"/>
      <c r="W821" s="442"/>
      <c r="X821" s="442"/>
      <c r="Y821" s="442"/>
      <c r="Z821" s="472"/>
      <c r="AA821" s="472"/>
      <c r="AB821" s="468"/>
      <c r="AC821" s="442"/>
      <c r="AD821" s="442"/>
      <c r="AE821" s="433"/>
      <c r="AF821" s="433"/>
      <c r="AP821" s="545"/>
      <c r="AQ821" s="545"/>
      <c r="AR821" s="546"/>
      <c r="AS821" s="547"/>
      <c r="AT821" s="444"/>
      <c r="AU821" s="444"/>
      <c r="AV821" s="444"/>
      <c r="AW821" s="444"/>
      <c r="AX821" s="444"/>
      <c r="AY821" s="444"/>
      <c r="AZ821" s="444"/>
      <c r="BA821" s="444"/>
      <c r="BB821" s="445"/>
      <c r="BC821" s="548"/>
      <c r="BD821" s="445"/>
      <c r="BE821" s="445"/>
      <c r="BF821" s="445"/>
      <c r="BG821" s="445"/>
      <c r="BH821" s="548"/>
      <c r="BI821" s="548"/>
      <c r="BJ821" s="548"/>
      <c r="BK821" s="445"/>
      <c r="BL821" s="445"/>
      <c r="BM821" s="445"/>
      <c r="BN821" s="445"/>
      <c r="BO821" s="445"/>
      <c r="BP821" s="445"/>
      <c r="BQ821" s="445"/>
      <c r="BR821" s="445"/>
      <c r="BS821" s="445"/>
      <c r="BT821" s="445"/>
      <c r="BU821" s="445"/>
      <c r="BV821" s="445"/>
      <c r="BW821" s="445"/>
      <c r="BX821" s="445"/>
      <c r="BY821" s="445"/>
      <c r="BZ821" s="445"/>
      <c r="CA821" s="445"/>
      <c r="CB821" s="445"/>
      <c r="CC821" s="445"/>
      <c r="CD821" s="445"/>
      <c r="CE821" s="445"/>
      <c r="CF821" s="445"/>
      <c r="CG821" s="445"/>
      <c r="CH821" s="445"/>
    </row>
    <row r="822" spans="1:86" s="443" customFormat="1" ht="15.75" customHeight="1">
      <c r="A822" s="442"/>
      <c r="B822" s="442"/>
      <c r="C822" s="442"/>
      <c r="D822" s="528"/>
      <c r="E822" s="442"/>
      <c r="F822" s="442"/>
      <c r="G822" s="472"/>
      <c r="H822" s="467"/>
      <c r="I822" s="468"/>
      <c r="J822" s="468"/>
      <c r="K822" s="442"/>
      <c r="L822" s="442"/>
      <c r="M822" s="442"/>
      <c r="N822" s="442"/>
      <c r="O822" s="442"/>
      <c r="P822" s="470"/>
      <c r="Q822" s="470"/>
      <c r="R822" s="470"/>
      <c r="S822" s="442"/>
      <c r="T822" s="442"/>
      <c r="U822" s="442"/>
      <c r="V822" s="442"/>
      <c r="W822" s="442"/>
      <c r="X822" s="442"/>
      <c r="Y822" s="442"/>
      <c r="Z822" s="472"/>
      <c r="AA822" s="472"/>
      <c r="AB822" s="468"/>
      <c r="AC822" s="442"/>
      <c r="AD822" s="442"/>
      <c r="AE822" s="433"/>
      <c r="AF822" s="433"/>
      <c r="AP822" s="545"/>
      <c r="AQ822" s="545"/>
      <c r="AR822" s="546"/>
      <c r="AS822" s="547"/>
      <c r="AT822" s="444"/>
      <c r="AU822" s="444"/>
      <c r="AV822" s="444"/>
      <c r="AW822" s="444"/>
      <c r="AX822" s="444"/>
      <c r="AY822" s="444"/>
      <c r="AZ822" s="444"/>
      <c r="BA822" s="444"/>
      <c r="BB822" s="445"/>
      <c r="BC822" s="548"/>
      <c r="BD822" s="445"/>
      <c r="BE822" s="445"/>
      <c r="BF822" s="445"/>
      <c r="BG822" s="445"/>
      <c r="BH822" s="548"/>
      <c r="BI822" s="548"/>
      <c r="BJ822" s="548"/>
      <c r="BK822" s="445"/>
      <c r="BL822" s="445"/>
      <c r="BM822" s="445"/>
      <c r="BN822" s="445"/>
      <c r="BO822" s="445"/>
      <c r="BP822" s="445"/>
      <c r="BQ822" s="445"/>
      <c r="BR822" s="445"/>
      <c r="BS822" s="445"/>
      <c r="BT822" s="445"/>
      <c r="BU822" s="445"/>
      <c r="BV822" s="445"/>
      <c r="BW822" s="445"/>
      <c r="BX822" s="445"/>
      <c r="BY822" s="445"/>
      <c r="BZ822" s="445"/>
      <c r="CA822" s="445"/>
      <c r="CB822" s="445"/>
      <c r="CC822" s="445"/>
      <c r="CD822" s="445"/>
      <c r="CE822" s="445"/>
      <c r="CF822" s="445"/>
      <c r="CG822" s="445"/>
      <c r="CH822" s="445"/>
    </row>
    <row r="823" spans="1:86" s="443" customFormat="1" ht="15.75" customHeight="1">
      <c r="A823" s="442"/>
      <c r="B823" s="442"/>
      <c r="C823" s="442"/>
      <c r="D823" s="528"/>
      <c r="E823" s="442"/>
      <c r="F823" s="442"/>
      <c r="G823" s="472"/>
      <c r="H823" s="467"/>
      <c r="I823" s="468"/>
      <c r="J823" s="468"/>
      <c r="K823" s="442"/>
      <c r="L823" s="442"/>
      <c r="M823" s="442"/>
      <c r="N823" s="442"/>
      <c r="O823" s="442"/>
      <c r="P823" s="470"/>
      <c r="Q823" s="470"/>
      <c r="R823" s="470"/>
      <c r="S823" s="442"/>
      <c r="T823" s="442"/>
      <c r="U823" s="442"/>
      <c r="V823" s="442"/>
      <c r="W823" s="442"/>
      <c r="X823" s="442"/>
      <c r="Y823" s="442"/>
      <c r="Z823" s="472"/>
      <c r="AA823" s="472"/>
      <c r="AB823" s="468"/>
      <c r="AC823" s="442"/>
      <c r="AD823" s="442"/>
      <c r="AE823" s="433"/>
      <c r="AF823" s="433"/>
      <c r="AP823" s="545"/>
      <c r="AQ823" s="545"/>
      <c r="AR823" s="546"/>
      <c r="AS823" s="547"/>
      <c r="AT823" s="444"/>
      <c r="AU823" s="444"/>
      <c r="AV823" s="444"/>
      <c r="AW823" s="444"/>
      <c r="AX823" s="444"/>
      <c r="AY823" s="444"/>
      <c r="AZ823" s="444"/>
      <c r="BA823" s="444"/>
      <c r="BB823" s="445"/>
      <c r="BC823" s="548"/>
      <c r="BD823" s="445"/>
      <c r="BE823" s="445"/>
      <c r="BF823" s="445"/>
      <c r="BG823" s="445"/>
      <c r="BH823" s="548"/>
      <c r="BI823" s="548"/>
      <c r="BJ823" s="548"/>
      <c r="BK823" s="445"/>
      <c r="BL823" s="445"/>
      <c r="BM823" s="445"/>
      <c r="BN823" s="445"/>
      <c r="BO823" s="445"/>
      <c r="BP823" s="445"/>
      <c r="BQ823" s="445"/>
      <c r="BR823" s="445"/>
      <c r="BS823" s="445"/>
      <c r="BT823" s="445"/>
      <c r="BU823" s="445"/>
      <c r="BV823" s="445"/>
      <c r="BW823" s="445"/>
      <c r="BX823" s="445"/>
      <c r="BY823" s="445"/>
      <c r="BZ823" s="445"/>
      <c r="CA823" s="445"/>
      <c r="CB823" s="445"/>
      <c r="CC823" s="445"/>
      <c r="CD823" s="445"/>
      <c r="CE823" s="445"/>
      <c r="CF823" s="445"/>
      <c r="CG823" s="445"/>
      <c r="CH823" s="445"/>
    </row>
    <row r="824" spans="1:86" s="443" customFormat="1" ht="15.75" customHeight="1">
      <c r="A824" s="442"/>
      <c r="B824" s="442"/>
      <c r="C824" s="442"/>
      <c r="D824" s="528"/>
      <c r="E824" s="442"/>
      <c r="F824" s="442"/>
      <c r="G824" s="472"/>
      <c r="H824" s="467"/>
      <c r="I824" s="468"/>
      <c r="J824" s="468"/>
      <c r="K824" s="442"/>
      <c r="L824" s="442"/>
      <c r="M824" s="442"/>
      <c r="N824" s="442"/>
      <c r="O824" s="442"/>
      <c r="P824" s="470"/>
      <c r="Q824" s="470"/>
      <c r="R824" s="470"/>
      <c r="S824" s="442"/>
      <c r="T824" s="442"/>
      <c r="U824" s="442"/>
      <c r="V824" s="442"/>
      <c r="W824" s="442"/>
      <c r="X824" s="442"/>
      <c r="Y824" s="442"/>
      <c r="Z824" s="472"/>
      <c r="AA824" s="472"/>
      <c r="AB824" s="468"/>
      <c r="AC824" s="442"/>
      <c r="AD824" s="442"/>
      <c r="AE824" s="433"/>
      <c r="AF824" s="433"/>
      <c r="AP824" s="545"/>
      <c r="AQ824" s="545"/>
      <c r="AR824" s="546"/>
      <c r="AS824" s="547"/>
      <c r="AT824" s="444"/>
      <c r="AU824" s="444"/>
      <c r="AV824" s="444"/>
      <c r="AW824" s="444"/>
      <c r="AX824" s="444"/>
      <c r="AY824" s="444"/>
      <c r="AZ824" s="444"/>
      <c r="BA824" s="444"/>
      <c r="BB824" s="445"/>
      <c r="BC824" s="548"/>
      <c r="BD824" s="445"/>
      <c r="BE824" s="445"/>
      <c r="BF824" s="445"/>
      <c r="BG824" s="445"/>
      <c r="BH824" s="548"/>
      <c r="BI824" s="548"/>
      <c r="BJ824" s="548"/>
      <c r="BK824" s="445"/>
      <c r="BL824" s="445"/>
      <c r="BM824" s="445"/>
      <c r="BN824" s="445"/>
      <c r="BO824" s="445"/>
      <c r="BP824" s="445"/>
      <c r="BQ824" s="445"/>
      <c r="BR824" s="445"/>
      <c r="BS824" s="445"/>
      <c r="BT824" s="445"/>
      <c r="BU824" s="445"/>
      <c r="BV824" s="445"/>
      <c r="BW824" s="445"/>
      <c r="BX824" s="445"/>
      <c r="BY824" s="445"/>
      <c r="BZ824" s="445"/>
      <c r="CA824" s="445"/>
      <c r="CB824" s="445"/>
      <c r="CC824" s="445"/>
      <c r="CD824" s="445"/>
      <c r="CE824" s="445"/>
      <c r="CF824" s="445"/>
      <c r="CG824" s="445"/>
      <c r="CH824" s="445"/>
    </row>
    <row r="825" spans="1:86" s="443" customFormat="1" ht="15.75" customHeight="1">
      <c r="A825" s="442"/>
      <c r="B825" s="442"/>
      <c r="C825" s="442"/>
      <c r="D825" s="528"/>
      <c r="E825" s="442"/>
      <c r="F825" s="442"/>
      <c r="G825" s="472"/>
      <c r="H825" s="467"/>
      <c r="I825" s="468"/>
      <c r="J825" s="468"/>
      <c r="K825" s="442"/>
      <c r="L825" s="442"/>
      <c r="M825" s="442"/>
      <c r="N825" s="442"/>
      <c r="O825" s="442"/>
      <c r="P825" s="470"/>
      <c r="Q825" s="470"/>
      <c r="R825" s="470"/>
      <c r="S825" s="442"/>
      <c r="T825" s="442"/>
      <c r="U825" s="442"/>
      <c r="V825" s="442"/>
      <c r="W825" s="442"/>
      <c r="X825" s="442"/>
      <c r="Y825" s="442"/>
      <c r="Z825" s="472"/>
      <c r="AA825" s="472"/>
      <c r="AB825" s="468"/>
      <c r="AC825" s="442"/>
      <c r="AD825" s="442"/>
      <c r="AE825" s="433"/>
      <c r="AF825" s="433"/>
      <c r="AP825" s="545"/>
      <c r="AQ825" s="545"/>
      <c r="AR825" s="546"/>
      <c r="AS825" s="547"/>
      <c r="AT825" s="444"/>
      <c r="AU825" s="444"/>
      <c r="AV825" s="444"/>
      <c r="AW825" s="444"/>
      <c r="AX825" s="444"/>
      <c r="AY825" s="444"/>
      <c r="AZ825" s="444"/>
      <c r="BA825" s="444"/>
      <c r="BB825" s="445"/>
      <c r="BC825" s="548"/>
      <c r="BD825" s="445"/>
      <c r="BE825" s="445"/>
      <c r="BF825" s="445"/>
      <c r="BG825" s="445"/>
      <c r="BH825" s="548"/>
      <c r="BI825" s="548"/>
      <c r="BJ825" s="548"/>
      <c r="BK825" s="445"/>
      <c r="BL825" s="445"/>
      <c r="BM825" s="445"/>
      <c r="BN825" s="445"/>
      <c r="BO825" s="445"/>
      <c r="BP825" s="445"/>
      <c r="BQ825" s="445"/>
      <c r="BR825" s="445"/>
      <c r="BS825" s="445"/>
      <c r="BT825" s="445"/>
      <c r="BU825" s="445"/>
      <c r="BV825" s="445"/>
      <c r="BW825" s="445"/>
      <c r="BX825" s="445"/>
      <c r="BY825" s="445"/>
      <c r="BZ825" s="445"/>
      <c r="CA825" s="445"/>
      <c r="CB825" s="445"/>
      <c r="CC825" s="445"/>
      <c r="CD825" s="445"/>
      <c r="CE825" s="445"/>
      <c r="CF825" s="445"/>
      <c r="CG825" s="445"/>
      <c r="CH825" s="445"/>
    </row>
    <row r="826" spans="1:86" s="443" customFormat="1" ht="15.75" customHeight="1">
      <c r="A826" s="442"/>
      <c r="B826" s="442"/>
      <c r="C826" s="442"/>
      <c r="D826" s="528"/>
      <c r="E826" s="442"/>
      <c r="F826" s="442"/>
      <c r="G826" s="472"/>
      <c r="H826" s="467"/>
      <c r="I826" s="468"/>
      <c r="J826" s="468"/>
      <c r="K826" s="442"/>
      <c r="L826" s="442"/>
      <c r="M826" s="442"/>
      <c r="N826" s="442"/>
      <c r="O826" s="442"/>
      <c r="P826" s="470"/>
      <c r="Q826" s="470"/>
      <c r="R826" s="470"/>
      <c r="S826" s="442"/>
      <c r="T826" s="442"/>
      <c r="U826" s="442"/>
      <c r="V826" s="442"/>
      <c r="W826" s="442"/>
      <c r="X826" s="442"/>
      <c r="Y826" s="442"/>
      <c r="Z826" s="472"/>
      <c r="AA826" s="472"/>
      <c r="AB826" s="468"/>
      <c r="AC826" s="442"/>
      <c r="AD826" s="442"/>
      <c r="AE826" s="433"/>
      <c r="AF826" s="433"/>
      <c r="AP826" s="545"/>
      <c r="AQ826" s="545"/>
      <c r="AR826" s="546"/>
      <c r="AS826" s="547"/>
      <c r="AT826" s="444"/>
      <c r="AU826" s="444"/>
      <c r="AV826" s="444"/>
      <c r="AW826" s="444"/>
      <c r="AX826" s="444"/>
      <c r="AY826" s="444"/>
      <c r="AZ826" s="444"/>
      <c r="BA826" s="444"/>
      <c r="BB826" s="445"/>
      <c r="BC826" s="548"/>
      <c r="BD826" s="445"/>
      <c r="BE826" s="445"/>
      <c r="BF826" s="445"/>
      <c r="BG826" s="445"/>
      <c r="BH826" s="548"/>
      <c r="BI826" s="548"/>
      <c r="BJ826" s="548"/>
      <c r="BK826" s="445"/>
      <c r="BL826" s="445"/>
      <c r="BM826" s="445"/>
      <c r="BN826" s="445"/>
      <c r="BO826" s="445"/>
      <c r="BP826" s="445"/>
      <c r="BQ826" s="445"/>
      <c r="BR826" s="445"/>
      <c r="BS826" s="445"/>
      <c r="BT826" s="445"/>
      <c r="BU826" s="445"/>
      <c r="BV826" s="445"/>
      <c r="BW826" s="445"/>
      <c r="BX826" s="445"/>
      <c r="BY826" s="445"/>
      <c r="BZ826" s="445"/>
      <c r="CA826" s="445"/>
      <c r="CB826" s="445"/>
      <c r="CC826" s="445"/>
      <c r="CD826" s="445"/>
      <c r="CE826" s="445"/>
      <c r="CF826" s="445"/>
      <c r="CG826" s="445"/>
      <c r="CH826" s="445"/>
    </row>
    <row r="827" spans="1:86" s="443" customFormat="1" ht="15.75" customHeight="1">
      <c r="A827" s="442"/>
      <c r="B827" s="442"/>
      <c r="C827" s="442"/>
      <c r="D827" s="528"/>
      <c r="E827" s="442"/>
      <c r="F827" s="442"/>
      <c r="G827" s="472"/>
      <c r="H827" s="467"/>
      <c r="I827" s="468"/>
      <c r="J827" s="468"/>
      <c r="K827" s="442"/>
      <c r="L827" s="442"/>
      <c r="M827" s="442"/>
      <c r="N827" s="442"/>
      <c r="O827" s="442"/>
      <c r="P827" s="470"/>
      <c r="Q827" s="470"/>
      <c r="R827" s="470"/>
      <c r="S827" s="442"/>
      <c r="T827" s="442"/>
      <c r="U827" s="442"/>
      <c r="V827" s="442"/>
      <c r="W827" s="442"/>
      <c r="X827" s="442"/>
      <c r="Y827" s="442"/>
      <c r="Z827" s="472"/>
      <c r="AA827" s="472"/>
      <c r="AB827" s="468"/>
      <c r="AC827" s="442"/>
      <c r="AD827" s="442"/>
      <c r="AE827" s="433"/>
      <c r="AF827" s="433"/>
      <c r="AP827" s="545"/>
      <c r="AQ827" s="545"/>
      <c r="AR827" s="546"/>
      <c r="AS827" s="547"/>
      <c r="AT827" s="444"/>
      <c r="AU827" s="444"/>
      <c r="AV827" s="444"/>
      <c r="AW827" s="444"/>
      <c r="AX827" s="444"/>
      <c r="AY827" s="444"/>
      <c r="AZ827" s="444"/>
      <c r="BA827" s="444"/>
      <c r="BB827" s="445"/>
      <c r="BC827" s="548"/>
      <c r="BD827" s="445"/>
      <c r="BE827" s="445"/>
      <c r="BF827" s="445"/>
      <c r="BG827" s="445"/>
      <c r="BH827" s="548"/>
      <c r="BI827" s="548"/>
      <c r="BJ827" s="548"/>
      <c r="BK827" s="445"/>
      <c r="BL827" s="445"/>
      <c r="BM827" s="445"/>
      <c r="BN827" s="445"/>
      <c r="BO827" s="445"/>
      <c r="BP827" s="445"/>
      <c r="BQ827" s="445"/>
      <c r="BR827" s="445"/>
      <c r="BS827" s="445"/>
      <c r="BT827" s="445"/>
      <c r="BU827" s="445"/>
      <c r="BV827" s="445"/>
      <c r="BW827" s="445"/>
      <c r="BX827" s="445"/>
      <c r="BY827" s="445"/>
      <c r="BZ827" s="445"/>
      <c r="CA827" s="445"/>
      <c r="CB827" s="445"/>
      <c r="CC827" s="445"/>
      <c r="CD827" s="445"/>
      <c r="CE827" s="445"/>
      <c r="CF827" s="445"/>
      <c r="CG827" s="445"/>
      <c r="CH827" s="445"/>
    </row>
    <row r="828" spans="1:86" s="443" customFormat="1" ht="15.75" customHeight="1">
      <c r="A828" s="442"/>
      <c r="B828" s="442"/>
      <c r="C828" s="442"/>
      <c r="D828" s="528"/>
      <c r="E828" s="442"/>
      <c r="F828" s="442"/>
      <c r="G828" s="472"/>
      <c r="H828" s="467"/>
      <c r="I828" s="468"/>
      <c r="J828" s="468"/>
      <c r="K828" s="442"/>
      <c r="L828" s="442"/>
      <c r="M828" s="442"/>
      <c r="N828" s="442"/>
      <c r="O828" s="442"/>
      <c r="P828" s="470"/>
      <c r="Q828" s="470"/>
      <c r="R828" s="470"/>
      <c r="S828" s="442"/>
      <c r="T828" s="442"/>
      <c r="U828" s="442"/>
      <c r="V828" s="442"/>
      <c r="W828" s="442"/>
      <c r="X828" s="442"/>
      <c r="Y828" s="442"/>
      <c r="Z828" s="472"/>
      <c r="AA828" s="472"/>
      <c r="AB828" s="468"/>
      <c r="AC828" s="442"/>
      <c r="AD828" s="442"/>
      <c r="AE828" s="433"/>
      <c r="AF828" s="433"/>
      <c r="AP828" s="545"/>
      <c r="AQ828" s="545"/>
      <c r="AR828" s="546"/>
      <c r="AS828" s="547"/>
      <c r="AT828" s="444"/>
      <c r="AU828" s="444"/>
      <c r="AV828" s="444"/>
      <c r="AW828" s="444"/>
      <c r="AX828" s="444"/>
      <c r="AY828" s="444"/>
      <c r="AZ828" s="444"/>
      <c r="BA828" s="444"/>
      <c r="BB828" s="445"/>
      <c r="BC828" s="548"/>
      <c r="BD828" s="445"/>
      <c r="BE828" s="445"/>
      <c r="BF828" s="445"/>
      <c r="BG828" s="445"/>
      <c r="BH828" s="548"/>
      <c r="BI828" s="548"/>
      <c r="BJ828" s="548"/>
      <c r="BK828" s="445"/>
      <c r="BL828" s="445"/>
      <c r="BM828" s="445"/>
      <c r="BN828" s="445"/>
      <c r="BO828" s="445"/>
      <c r="BP828" s="445"/>
      <c r="BQ828" s="445"/>
      <c r="BR828" s="445"/>
      <c r="BS828" s="445"/>
      <c r="BT828" s="445"/>
      <c r="BU828" s="445"/>
      <c r="BV828" s="445"/>
      <c r="BW828" s="445"/>
      <c r="BX828" s="445"/>
      <c r="BY828" s="445"/>
      <c r="BZ828" s="445"/>
      <c r="CA828" s="445"/>
      <c r="CB828" s="445"/>
      <c r="CC828" s="445"/>
      <c r="CD828" s="445"/>
      <c r="CE828" s="445"/>
      <c r="CF828" s="445"/>
      <c r="CG828" s="445"/>
      <c r="CH828" s="445"/>
    </row>
    <row r="829" spans="1:86" s="443" customFormat="1" ht="15.75" customHeight="1">
      <c r="A829" s="442"/>
      <c r="B829" s="442"/>
      <c r="C829" s="442"/>
      <c r="D829" s="528"/>
      <c r="E829" s="442"/>
      <c r="F829" s="442"/>
      <c r="G829" s="472"/>
      <c r="H829" s="467"/>
      <c r="I829" s="468"/>
      <c r="J829" s="468"/>
      <c r="K829" s="442"/>
      <c r="L829" s="442"/>
      <c r="M829" s="442"/>
      <c r="N829" s="442"/>
      <c r="O829" s="442"/>
      <c r="P829" s="470"/>
      <c r="Q829" s="470"/>
      <c r="R829" s="470"/>
      <c r="S829" s="442"/>
      <c r="T829" s="442"/>
      <c r="U829" s="442"/>
      <c r="V829" s="442"/>
      <c r="W829" s="442"/>
      <c r="X829" s="442"/>
      <c r="Y829" s="442"/>
      <c r="Z829" s="472"/>
      <c r="AA829" s="472"/>
      <c r="AB829" s="468"/>
      <c r="AC829" s="442"/>
      <c r="AD829" s="442"/>
      <c r="AE829" s="433"/>
      <c r="AF829" s="433"/>
      <c r="AP829" s="545"/>
      <c r="AQ829" s="545"/>
      <c r="AR829" s="546"/>
      <c r="AS829" s="547"/>
      <c r="AT829" s="444"/>
      <c r="AU829" s="444"/>
      <c r="AV829" s="444"/>
      <c r="AW829" s="444"/>
      <c r="AX829" s="444"/>
      <c r="AY829" s="444"/>
      <c r="AZ829" s="444"/>
      <c r="BA829" s="444"/>
      <c r="BB829" s="445"/>
      <c r="BC829" s="548"/>
      <c r="BD829" s="445"/>
      <c r="BE829" s="445"/>
      <c r="BF829" s="445"/>
      <c r="BG829" s="445"/>
      <c r="BH829" s="548"/>
      <c r="BI829" s="548"/>
      <c r="BJ829" s="548"/>
      <c r="BK829" s="445"/>
      <c r="BL829" s="445"/>
      <c r="BM829" s="445"/>
      <c r="BN829" s="445"/>
      <c r="BO829" s="445"/>
      <c r="BP829" s="445"/>
      <c r="BQ829" s="445"/>
      <c r="BR829" s="445"/>
      <c r="BS829" s="445"/>
      <c r="BT829" s="445"/>
      <c r="BU829" s="445"/>
      <c r="BV829" s="445"/>
      <c r="BW829" s="445"/>
      <c r="BX829" s="445"/>
      <c r="BY829" s="445"/>
      <c r="BZ829" s="445"/>
      <c r="CA829" s="445"/>
      <c r="CB829" s="445"/>
      <c r="CC829" s="445"/>
      <c r="CD829" s="445"/>
      <c r="CE829" s="445"/>
      <c r="CF829" s="445"/>
      <c r="CG829" s="445"/>
      <c r="CH829" s="445"/>
    </row>
    <row r="830" spans="1:86" s="443" customFormat="1" ht="15.75" customHeight="1">
      <c r="A830" s="442"/>
      <c r="B830" s="442"/>
      <c r="C830" s="442"/>
      <c r="D830" s="528"/>
      <c r="E830" s="442"/>
      <c r="F830" s="442"/>
      <c r="G830" s="472"/>
      <c r="H830" s="467"/>
      <c r="I830" s="468"/>
      <c r="J830" s="468"/>
      <c r="K830" s="442"/>
      <c r="L830" s="442"/>
      <c r="M830" s="442"/>
      <c r="N830" s="442"/>
      <c r="O830" s="442"/>
      <c r="P830" s="470"/>
      <c r="Q830" s="470"/>
      <c r="R830" s="470"/>
      <c r="S830" s="442"/>
      <c r="T830" s="442"/>
      <c r="U830" s="442"/>
      <c r="V830" s="442"/>
      <c r="W830" s="442"/>
      <c r="X830" s="442"/>
      <c r="Y830" s="442"/>
      <c r="Z830" s="472"/>
      <c r="AA830" s="472"/>
      <c r="AB830" s="468"/>
      <c r="AC830" s="442"/>
      <c r="AD830" s="442"/>
      <c r="AE830" s="433"/>
      <c r="AF830" s="433"/>
      <c r="AP830" s="545"/>
      <c r="AQ830" s="545"/>
      <c r="AR830" s="546"/>
      <c r="AS830" s="547"/>
      <c r="AT830" s="444"/>
      <c r="AU830" s="444"/>
      <c r="AV830" s="444"/>
      <c r="AW830" s="444"/>
      <c r="AX830" s="444"/>
      <c r="AY830" s="444"/>
      <c r="AZ830" s="444"/>
      <c r="BA830" s="444"/>
      <c r="BB830" s="445"/>
      <c r="BC830" s="548"/>
      <c r="BD830" s="445"/>
      <c r="BE830" s="445"/>
      <c r="BF830" s="445"/>
      <c r="BG830" s="445"/>
      <c r="BH830" s="548"/>
      <c r="BI830" s="548"/>
      <c r="BJ830" s="548"/>
      <c r="BK830" s="445"/>
      <c r="BL830" s="445"/>
      <c r="BM830" s="445"/>
      <c r="BN830" s="445"/>
      <c r="BO830" s="445"/>
      <c r="BP830" s="445"/>
      <c r="BQ830" s="445"/>
      <c r="BR830" s="445"/>
      <c r="BS830" s="445"/>
      <c r="BT830" s="445"/>
      <c r="BU830" s="445"/>
      <c r="BV830" s="445"/>
      <c r="BW830" s="445"/>
      <c r="BX830" s="445"/>
      <c r="BY830" s="445"/>
      <c r="BZ830" s="445"/>
      <c r="CA830" s="445"/>
      <c r="CB830" s="445"/>
      <c r="CC830" s="445"/>
      <c r="CD830" s="445"/>
      <c r="CE830" s="445"/>
      <c r="CF830" s="445"/>
      <c r="CG830" s="445"/>
      <c r="CH830" s="445"/>
    </row>
    <row r="831" spans="1:86" s="443" customFormat="1" ht="15.75" customHeight="1">
      <c r="A831" s="442"/>
      <c r="B831" s="442"/>
      <c r="C831" s="442"/>
      <c r="D831" s="528"/>
      <c r="E831" s="442"/>
      <c r="F831" s="442"/>
      <c r="G831" s="472"/>
      <c r="H831" s="467"/>
      <c r="I831" s="468"/>
      <c r="J831" s="468"/>
      <c r="K831" s="442"/>
      <c r="L831" s="442"/>
      <c r="M831" s="442"/>
      <c r="N831" s="442"/>
      <c r="O831" s="442"/>
      <c r="P831" s="470"/>
      <c r="Q831" s="470"/>
      <c r="R831" s="470"/>
      <c r="S831" s="442"/>
      <c r="T831" s="442"/>
      <c r="U831" s="442"/>
      <c r="V831" s="442"/>
      <c r="W831" s="442"/>
      <c r="X831" s="442"/>
      <c r="Y831" s="442"/>
      <c r="Z831" s="472"/>
      <c r="AA831" s="472"/>
      <c r="AB831" s="468"/>
      <c r="AC831" s="442"/>
      <c r="AD831" s="442"/>
      <c r="AE831" s="433"/>
      <c r="AF831" s="433"/>
      <c r="AP831" s="545"/>
      <c r="AQ831" s="545"/>
      <c r="AR831" s="546"/>
      <c r="AS831" s="547"/>
      <c r="AT831" s="444"/>
      <c r="AU831" s="444"/>
      <c r="AV831" s="444"/>
      <c r="AW831" s="444"/>
      <c r="AX831" s="444"/>
      <c r="AY831" s="444"/>
      <c r="AZ831" s="444"/>
      <c r="BA831" s="444"/>
      <c r="BB831" s="445"/>
      <c r="BC831" s="548"/>
      <c r="BD831" s="445"/>
      <c r="BE831" s="445"/>
      <c r="BF831" s="445"/>
      <c r="BG831" s="445"/>
      <c r="BH831" s="548"/>
      <c r="BI831" s="548"/>
      <c r="BJ831" s="548"/>
      <c r="BK831" s="445"/>
      <c r="BL831" s="445"/>
      <c r="BM831" s="445"/>
      <c r="BN831" s="445"/>
      <c r="BO831" s="445"/>
      <c r="BP831" s="445"/>
      <c r="BQ831" s="445"/>
      <c r="BR831" s="445"/>
      <c r="BS831" s="445"/>
      <c r="BT831" s="445"/>
      <c r="BU831" s="445"/>
      <c r="BV831" s="445"/>
      <c r="BW831" s="445"/>
      <c r="BX831" s="445"/>
      <c r="BY831" s="445"/>
      <c r="BZ831" s="445"/>
      <c r="CA831" s="445"/>
      <c r="CB831" s="445"/>
      <c r="CC831" s="445"/>
      <c r="CD831" s="445"/>
      <c r="CE831" s="445"/>
      <c r="CF831" s="445"/>
      <c r="CG831" s="445"/>
      <c r="CH831" s="445"/>
    </row>
    <row r="832" spans="1:86" s="443" customFormat="1" ht="15.75" customHeight="1">
      <c r="A832" s="442"/>
      <c r="B832" s="442"/>
      <c r="C832" s="442"/>
      <c r="D832" s="528"/>
      <c r="E832" s="442"/>
      <c r="F832" s="442"/>
      <c r="G832" s="472"/>
      <c r="H832" s="467"/>
      <c r="I832" s="468"/>
      <c r="J832" s="468"/>
      <c r="K832" s="442"/>
      <c r="L832" s="442"/>
      <c r="M832" s="442"/>
      <c r="N832" s="442"/>
      <c r="O832" s="442"/>
      <c r="P832" s="470"/>
      <c r="Q832" s="470"/>
      <c r="R832" s="470"/>
      <c r="S832" s="442"/>
      <c r="T832" s="442"/>
      <c r="U832" s="442"/>
      <c r="V832" s="442"/>
      <c r="W832" s="442"/>
      <c r="X832" s="442"/>
      <c r="Y832" s="442"/>
      <c r="Z832" s="472"/>
      <c r="AA832" s="472"/>
      <c r="AB832" s="468"/>
      <c r="AC832" s="442"/>
      <c r="AD832" s="442"/>
      <c r="AE832" s="433"/>
      <c r="AF832" s="433"/>
      <c r="AP832" s="545"/>
      <c r="AQ832" s="545"/>
      <c r="AR832" s="546"/>
      <c r="AS832" s="547"/>
      <c r="AT832" s="444"/>
      <c r="AU832" s="444"/>
      <c r="AV832" s="444"/>
      <c r="AW832" s="444"/>
      <c r="AX832" s="444"/>
      <c r="AY832" s="444"/>
      <c r="AZ832" s="444"/>
      <c r="BA832" s="444"/>
      <c r="BB832" s="445"/>
      <c r="BC832" s="548"/>
      <c r="BD832" s="445"/>
      <c r="BE832" s="445"/>
      <c r="BF832" s="445"/>
      <c r="BG832" s="445"/>
      <c r="BH832" s="548"/>
      <c r="BI832" s="548"/>
      <c r="BJ832" s="548"/>
      <c r="BK832" s="445"/>
      <c r="BL832" s="445"/>
      <c r="BM832" s="445"/>
      <c r="BN832" s="445"/>
      <c r="BO832" s="445"/>
      <c r="BP832" s="445"/>
      <c r="BQ832" s="445"/>
      <c r="BR832" s="445"/>
      <c r="BS832" s="445"/>
      <c r="BT832" s="445"/>
      <c r="BU832" s="445"/>
      <c r="BV832" s="445"/>
      <c r="BW832" s="445"/>
      <c r="BX832" s="445"/>
      <c r="BY832" s="445"/>
      <c r="BZ832" s="445"/>
      <c r="CA832" s="445"/>
      <c r="CB832" s="445"/>
      <c r="CC832" s="445"/>
      <c r="CD832" s="445"/>
      <c r="CE832" s="445"/>
      <c r="CF832" s="445"/>
      <c r="CG832" s="445"/>
      <c r="CH832" s="445"/>
    </row>
    <row r="833" spans="1:86" s="443" customFormat="1" ht="15.75" customHeight="1">
      <c r="A833" s="442"/>
      <c r="B833" s="442"/>
      <c r="C833" s="442"/>
      <c r="D833" s="528"/>
      <c r="E833" s="442"/>
      <c r="F833" s="442"/>
      <c r="G833" s="472"/>
      <c r="H833" s="467"/>
      <c r="I833" s="468"/>
      <c r="J833" s="468"/>
      <c r="K833" s="442"/>
      <c r="L833" s="442"/>
      <c r="M833" s="442"/>
      <c r="N833" s="442"/>
      <c r="O833" s="442"/>
      <c r="P833" s="470"/>
      <c r="Q833" s="470"/>
      <c r="R833" s="470"/>
      <c r="S833" s="442"/>
      <c r="T833" s="442"/>
      <c r="U833" s="442"/>
      <c r="V833" s="442"/>
      <c r="W833" s="442"/>
      <c r="X833" s="442"/>
      <c r="Y833" s="442"/>
      <c r="Z833" s="472"/>
      <c r="AA833" s="472"/>
      <c r="AB833" s="468"/>
      <c r="AC833" s="442"/>
      <c r="AD833" s="442"/>
      <c r="AE833" s="433"/>
      <c r="AF833" s="433"/>
      <c r="AP833" s="545"/>
      <c r="AQ833" s="545"/>
      <c r="AR833" s="546"/>
      <c r="AS833" s="547"/>
      <c r="AT833" s="444"/>
      <c r="AU833" s="444"/>
      <c r="AV833" s="444"/>
      <c r="AW833" s="444"/>
      <c r="AX833" s="444"/>
      <c r="AY833" s="444"/>
      <c r="AZ833" s="444"/>
      <c r="BA833" s="444"/>
      <c r="BB833" s="445"/>
      <c r="BC833" s="548"/>
      <c r="BD833" s="445"/>
      <c r="BE833" s="445"/>
      <c r="BF833" s="445"/>
      <c r="BG833" s="445"/>
      <c r="BH833" s="548"/>
      <c r="BI833" s="548"/>
      <c r="BJ833" s="548"/>
      <c r="BK833" s="445"/>
      <c r="BL833" s="445"/>
      <c r="BM833" s="445"/>
      <c r="BN833" s="445"/>
      <c r="BO833" s="445"/>
      <c r="BP833" s="445"/>
      <c r="BQ833" s="445"/>
      <c r="BR833" s="445"/>
      <c r="BS833" s="445"/>
      <c r="BT833" s="445"/>
      <c r="BU833" s="445"/>
      <c r="BV833" s="445"/>
      <c r="BW833" s="445"/>
      <c r="BX833" s="445"/>
      <c r="BY833" s="445"/>
      <c r="BZ833" s="445"/>
      <c r="CA833" s="445"/>
      <c r="CB833" s="445"/>
      <c r="CC833" s="445"/>
      <c r="CD833" s="445"/>
      <c r="CE833" s="445"/>
      <c r="CF833" s="445"/>
      <c r="CG833" s="445"/>
      <c r="CH833" s="445"/>
    </row>
    <row r="834" spans="1:86" s="443" customFormat="1" ht="15.75" customHeight="1">
      <c r="A834" s="442"/>
      <c r="B834" s="442"/>
      <c r="C834" s="442"/>
      <c r="D834" s="528"/>
      <c r="E834" s="442"/>
      <c r="F834" s="442"/>
      <c r="G834" s="472"/>
      <c r="H834" s="467"/>
      <c r="I834" s="468"/>
      <c r="J834" s="468"/>
      <c r="K834" s="442"/>
      <c r="L834" s="442"/>
      <c r="M834" s="442"/>
      <c r="N834" s="442"/>
      <c r="O834" s="442"/>
      <c r="P834" s="470"/>
      <c r="Q834" s="470"/>
      <c r="R834" s="470"/>
      <c r="S834" s="442"/>
      <c r="T834" s="442"/>
      <c r="U834" s="442"/>
      <c r="V834" s="442"/>
      <c r="W834" s="442"/>
      <c r="X834" s="442"/>
      <c r="Y834" s="442"/>
      <c r="Z834" s="472"/>
      <c r="AA834" s="472"/>
      <c r="AB834" s="468"/>
      <c r="AC834" s="442"/>
      <c r="AD834" s="442"/>
      <c r="AE834" s="433"/>
      <c r="AF834" s="433"/>
      <c r="AP834" s="545"/>
      <c r="AQ834" s="545"/>
      <c r="AR834" s="546"/>
      <c r="AS834" s="547"/>
      <c r="AT834" s="444"/>
      <c r="AU834" s="444"/>
      <c r="AV834" s="444"/>
      <c r="AW834" s="444"/>
      <c r="AX834" s="444"/>
      <c r="AY834" s="444"/>
      <c r="AZ834" s="444"/>
      <c r="BA834" s="444"/>
      <c r="BB834" s="445"/>
      <c r="BC834" s="548"/>
      <c r="BD834" s="445"/>
      <c r="BE834" s="445"/>
      <c r="BF834" s="445"/>
      <c r="BG834" s="445"/>
      <c r="BH834" s="548"/>
      <c r="BI834" s="548"/>
      <c r="BJ834" s="548"/>
      <c r="BK834" s="445"/>
      <c r="BL834" s="445"/>
      <c r="BM834" s="445"/>
      <c r="BN834" s="445"/>
      <c r="BO834" s="445"/>
      <c r="BP834" s="445"/>
      <c r="BQ834" s="445"/>
      <c r="BR834" s="445"/>
      <c r="BS834" s="445"/>
      <c r="BT834" s="445"/>
      <c r="BU834" s="445"/>
      <c r="BV834" s="445"/>
      <c r="BW834" s="445"/>
      <c r="BX834" s="445"/>
      <c r="BY834" s="445"/>
      <c r="BZ834" s="445"/>
      <c r="CA834" s="445"/>
      <c r="CB834" s="445"/>
      <c r="CC834" s="445"/>
      <c r="CD834" s="445"/>
      <c r="CE834" s="445"/>
      <c r="CF834" s="445"/>
      <c r="CG834" s="445"/>
      <c r="CH834" s="445"/>
    </row>
    <row r="835" spans="1:86" s="443" customFormat="1" ht="15.75" customHeight="1">
      <c r="A835" s="442"/>
      <c r="B835" s="442"/>
      <c r="C835" s="442"/>
      <c r="D835" s="528"/>
      <c r="E835" s="442"/>
      <c r="F835" s="442"/>
      <c r="G835" s="472"/>
      <c r="H835" s="467"/>
      <c r="I835" s="468"/>
      <c r="J835" s="468"/>
      <c r="K835" s="442"/>
      <c r="L835" s="442"/>
      <c r="M835" s="442"/>
      <c r="N835" s="442"/>
      <c r="O835" s="442"/>
      <c r="P835" s="470"/>
      <c r="Q835" s="470"/>
      <c r="R835" s="470"/>
      <c r="S835" s="442"/>
      <c r="T835" s="442"/>
      <c r="U835" s="442"/>
      <c r="V835" s="442"/>
      <c r="W835" s="442"/>
      <c r="X835" s="442"/>
      <c r="Y835" s="442"/>
      <c r="Z835" s="472"/>
      <c r="AA835" s="472"/>
      <c r="AB835" s="468"/>
      <c r="AC835" s="442"/>
      <c r="AD835" s="442"/>
      <c r="AE835" s="433"/>
      <c r="AF835" s="433"/>
      <c r="AP835" s="545"/>
      <c r="AQ835" s="545"/>
      <c r="AR835" s="546"/>
      <c r="AS835" s="547"/>
      <c r="AT835" s="444"/>
      <c r="AU835" s="444"/>
      <c r="AV835" s="444"/>
      <c r="AW835" s="444"/>
      <c r="AX835" s="444"/>
      <c r="AY835" s="444"/>
      <c r="AZ835" s="444"/>
      <c r="BA835" s="444"/>
      <c r="BB835" s="445"/>
      <c r="BC835" s="548"/>
      <c r="BD835" s="445"/>
      <c r="BE835" s="445"/>
      <c r="BF835" s="445"/>
      <c r="BG835" s="445"/>
      <c r="BH835" s="548"/>
      <c r="BI835" s="548"/>
      <c r="BJ835" s="548"/>
      <c r="BK835" s="445"/>
      <c r="BL835" s="445"/>
      <c r="BM835" s="445"/>
      <c r="BN835" s="445"/>
      <c r="BO835" s="445"/>
      <c r="BP835" s="445"/>
      <c r="BQ835" s="445"/>
      <c r="BR835" s="445"/>
      <c r="BS835" s="445"/>
      <c r="BT835" s="445"/>
      <c r="BU835" s="445"/>
      <c r="BV835" s="445"/>
      <c r="BW835" s="445"/>
      <c r="BX835" s="445"/>
      <c r="BY835" s="445"/>
      <c r="BZ835" s="445"/>
      <c r="CA835" s="445"/>
      <c r="CB835" s="445"/>
      <c r="CC835" s="445"/>
      <c r="CD835" s="445"/>
      <c r="CE835" s="445"/>
      <c r="CF835" s="445"/>
      <c r="CG835" s="445"/>
      <c r="CH835" s="445"/>
    </row>
    <row r="836" spans="1:86" s="443" customFormat="1" ht="15.75" customHeight="1">
      <c r="A836" s="442"/>
      <c r="B836" s="442"/>
      <c r="C836" s="442"/>
      <c r="D836" s="528"/>
      <c r="E836" s="442"/>
      <c r="F836" s="442"/>
      <c r="G836" s="472"/>
      <c r="H836" s="467"/>
      <c r="I836" s="468"/>
      <c r="J836" s="468"/>
      <c r="K836" s="442"/>
      <c r="L836" s="442"/>
      <c r="M836" s="442"/>
      <c r="N836" s="442"/>
      <c r="O836" s="442"/>
      <c r="P836" s="470"/>
      <c r="Q836" s="470"/>
      <c r="R836" s="470"/>
      <c r="S836" s="442"/>
      <c r="T836" s="442"/>
      <c r="U836" s="442"/>
      <c r="V836" s="442"/>
      <c r="W836" s="442"/>
      <c r="X836" s="442"/>
      <c r="Y836" s="442"/>
      <c r="Z836" s="472"/>
      <c r="AA836" s="472"/>
      <c r="AB836" s="468"/>
      <c r="AC836" s="442"/>
      <c r="AD836" s="442"/>
      <c r="AE836" s="433"/>
      <c r="AF836" s="433"/>
      <c r="AP836" s="545"/>
      <c r="AQ836" s="545"/>
      <c r="AR836" s="546"/>
      <c r="AS836" s="547"/>
      <c r="AT836" s="444"/>
      <c r="AU836" s="444"/>
      <c r="AV836" s="444"/>
      <c r="AW836" s="444"/>
      <c r="AX836" s="444"/>
      <c r="AY836" s="444"/>
      <c r="AZ836" s="444"/>
      <c r="BA836" s="444"/>
      <c r="BB836" s="445"/>
      <c r="BC836" s="548"/>
      <c r="BD836" s="445"/>
      <c r="BE836" s="445"/>
      <c r="BF836" s="445"/>
      <c r="BG836" s="445"/>
      <c r="BH836" s="548"/>
      <c r="BI836" s="548"/>
      <c r="BJ836" s="548"/>
      <c r="BK836" s="445"/>
      <c r="BL836" s="445"/>
      <c r="BM836" s="445"/>
      <c r="BN836" s="445"/>
      <c r="BO836" s="445"/>
      <c r="BP836" s="445"/>
      <c r="BQ836" s="445"/>
      <c r="BR836" s="445"/>
      <c r="BS836" s="445"/>
      <c r="BT836" s="445"/>
      <c r="BU836" s="445"/>
      <c r="BV836" s="445"/>
      <c r="BW836" s="445"/>
      <c r="BX836" s="445"/>
      <c r="BY836" s="445"/>
      <c r="BZ836" s="445"/>
      <c r="CA836" s="445"/>
      <c r="CB836" s="445"/>
      <c r="CC836" s="445"/>
      <c r="CD836" s="445"/>
      <c r="CE836" s="445"/>
      <c r="CF836" s="445"/>
      <c r="CG836" s="445"/>
      <c r="CH836" s="445"/>
    </row>
    <row r="837" spans="1:86" s="443" customFormat="1" ht="15.75" customHeight="1">
      <c r="A837" s="442"/>
      <c r="B837" s="442"/>
      <c r="C837" s="442"/>
      <c r="D837" s="528"/>
      <c r="E837" s="442"/>
      <c r="F837" s="442"/>
      <c r="G837" s="472"/>
      <c r="H837" s="467"/>
      <c r="I837" s="468"/>
      <c r="J837" s="468"/>
      <c r="K837" s="442"/>
      <c r="L837" s="442"/>
      <c r="M837" s="442"/>
      <c r="N837" s="442"/>
      <c r="O837" s="442"/>
      <c r="P837" s="470"/>
      <c r="Q837" s="470"/>
      <c r="R837" s="470"/>
      <c r="S837" s="442"/>
      <c r="T837" s="442"/>
      <c r="U837" s="442"/>
      <c r="V837" s="442"/>
      <c r="W837" s="442"/>
      <c r="X837" s="442"/>
      <c r="Y837" s="442"/>
      <c r="Z837" s="472"/>
      <c r="AA837" s="472"/>
      <c r="AB837" s="468"/>
      <c r="AC837" s="442"/>
      <c r="AD837" s="442"/>
      <c r="AE837" s="433"/>
      <c r="AF837" s="433"/>
      <c r="AP837" s="545"/>
      <c r="AQ837" s="545"/>
      <c r="AR837" s="546"/>
      <c r="AS837" s="547"/>
      <c r="AT837" s="444"/>
      <c r="AU837" s="444"/>
      <c r="AV837" s="444"/>
      <c r="AW837" s="444"/>
      <c r="AX837" s="444"/>
      <c r="AY837" s="444"/>
      <c r="AZ837" s="444"/>
      <c r="BA837" s="444"/>
      <c r="BB837" s="445"/>
      <c r="BC837" s="548"/>
      <c r="BD837" s="445"/>
      <c r="BE837" s="445"/>
      <c r="BF837" s="445"/>
      <c r="BG837" s="445"/>
      <c r="BH837" s="548"/>
      <c r="BI837" s="548"/>
      <c r="BJ837" s="548"/>
      <c r="BK837" s="445"/>
      <c r="BL837" s="445"/>
      <c r="BM837" s="445"/>
      <c r="BN837" s="445"/>
      <c r="BO837" s="445"/>
      <c r="BP837" s="445"/>
      <c r="BQ837" s="445"/>
      <c r="BR837" s="445"/>
      <c r="BS837" s="445"/>
      <c r="BT837" s="445"/>
      <c r="BU837" s="445"/>
      <c r="BV837" s="445"/>
      <c r="BW837" s="445"/>
      <c r="BX837" s="445"/>
      <c r="BY837" s="445"/>
      <c r="BZ837" s="445"/>
      <c r="CA837" s="445"/>
      <c r="CB837" s="445"/>
      <c r="CC837" s="445"/>
      <c r="CD837" s="445"/>
      <c r="CE837" s="445"/>
      <c r="CF837" s="445"/>
      <c r="CG837" s="445"/>
      <c r="CH837" s="445"/>
    </row>
    <row r="838" spans="1:86" s="443" customFormat="1" ht="15.75" customHeight="1">
      <c r="A838" s="442"/>
      <c r="B838" s="442"/>
      <c r="C838" s="442"/>
      <c r="D838" s="528"/>
      <c r="E838" s="442"/>
      <c r="F838" s="442"/>
      <c r="G838" s="472"/>
      <c r="H838" s="467"/>
      <c r="I838" s="468"/>
      <c r="J838" s="468"/>
      <c r="K838" s="442"/>
      <c r="L838" s="442"/>
      <c r="M838" s="442"/>
      <c r="N838" s="442"/>
      <c r="O838" s="442"/>
      <c r="P838" s="470"/>
      <c r="Q838" s="470"/>
      <c r="R838" s="470"/>
      <c r="S838" s="442"/>
      <c r="T838" s="442"/>
      <c r="U838" s="442"/>
      <c r="V838" s="442"/>
      <c r="W838" s="442"/>
      <c r="X838" s="442"/>
      <c r="Y838" s="442"/>
      <c r="Z838" s="472"/>
      <c r="AA838" s="472"/>
      <c r="AB838" s="468"/>
      <c r="AC838" s="442"/>
      <c r="AD838" s="442"/>
      <c r="AE838" s="433"/>
      <c r="AF838" s="433"/>
      <c r="AP838" s="545"/>
      <c r="AQ838" s="545"/>
      <c r="AR838" s="546"/>
      <c r="AS838" s="547"/>
      <c r="AT838" s="444"/>
      <c r="AU838" s="444"/>
      <c r="AV838" s="444"/>
      <c r="AW838" s="444"/>
      <c r="AX838" s="444"/>
      <c r="AY838" s="444"/>
      <c r="AZ838" s="444"/>
      <c r="BA838" s="444"/>
      <c r="BB838" s="445"/>
      <c r="BC838" s="548"/>
      <c r="BD838" s="445"/>
      <c r="BE838" s="445"/>
      <c r="BF838" s="445"/>
      <c r="BG838" s="445"/>
      <c r="BH838" s="548"/>
      <c r="BI838" s="548"/>
      <c r="BJ838" s="548"/>
      <c r="BK838" s="445"/>
      <c r="BL838" s="445"/>
      <c r="BM838" s="445"/>
      <c r="BN838" s="445"/>
      <c r="BO838" s="445"/>
      <c r="BP838" s="445"/>
      <c r="BQ838" s="445"/>
      <c r="BR838" s="445"/>
      <c r="BS838" s="445"/>
      <c r="BT838" s="445"/>
      <c r="BU838" s="445"/>
      <c r="BV838" s="445"/>
      <c r="BW838" s="445"/>
      <c r="BX838" s="445"/>
      <c r="BY838" s="445"/>
      <c r="BZ838" s="445"/>
      <c r="CA838" s="445"/>
      <c r="CB838" s="445"/>
      <c r="CC838" s="445"/>
      <c r="CD838" s="445"/>
      <c r="CE838" s="445"/>
      <c r="CF838" s="445"/>
      <c r="CG838" s="445"/>
      <c r="CH838" s="445"/>
    </row>
    <row r="839" spans="1:86" s="443" customFormat="1" ht="15.75" customHeight="1">
      <c r="A839" s="442"/>
      <c r="B839" s="442"/>
      <c r="C839" s="442"/>
      <c r="D839" s="528"/>
      <c r="E839" s="442"/>
      <c r="F839" s="442"/>
      <c r="G839" s="472"/>
      <c r="H839" s="467"/>
      <c r="I839" s="468"/>
      <c r="J839" s="468"/>
      <c r="K839" s="442"/>
      <c r="L839" s="442"/>
      <c r="M839" s="442"/>
      <c r="N839" s="442"/>
      <c r="O839" s="442"/>
      <c r="P839" s="470"/>
      <c r="Q839" s="470"/>
      <c r="R839" s="470"/>
      <c r="S839" s="442"/>
      <c r="T839" s="442"/>
      <c r="U839" s="442"/>
      <c r="V839" s="442"/>
      <c r="W839" s="442"/>
      <c r="X839" s="442"/>
      <c r="Y839" s="442"/>
      <c r="Z839" s="472"/>
      <c r="AA839" s="472"/>
      <c r="AB839" s="468"/>
      <c r="AC839" s="442"/>
      <c r="AD839" s="442"/>
      <c r="AE839" s="433"/>
      <c r="AF839" s="433"/>
      <c r="AP839" s="545"/>
      <c r="AQ839" s="545"/>
      <c r="AR839" s="546"/>
      <c r="AS839" s="547"/>
      <c r="AT839" s="444"/>
      <c r="AU839" s="444"/>
      <c r="AV839" s="444"/>
      <c r="AW839" s="444"/>
      <c r="AX839" s="444"/>
      <c r="AY839" s="444"/>
      <c r="AZ839" s="444"/>
      <c r="BA839" s="444"/>
      <c r="BB839" s="445"/>
      <c r="BC839" s="548"/>
      <c r="BD839" s="445"/>
      <c r="BE839" s="445"/>
      <c r="BF839" s="445"/>
      <c r="BG839" s="445"/>
      <c r="BH839" s="548"/>
      <c r="BI839" s="548"/>
      <c r="BJ839" s="548"/>
      <c r="BK839" s="445"/>
      <c r="BL839" s="445"/>
      <c r="BM839" s="445"/>
      <c r="BN839" s="445"/>
      <c r="BO839" s="445"/>
      <c r="BP839" s="445"/>
      <c r="BQ839" s="445"/>
      <c r="BR839" s="445"/>
      <c r="BS839" s="445"/>
      <c r="BT839" s="445"/>
      <c r="BU839" s="445"/>
      <c r="BV839" s="445"/>
      <c r="BW839" s="445"/>
      <c r="BX839" s="445"/>
      <c r="BY839" s="445"/>
      <c r="BZ839" s="445"/>
      <c r="CA839" s="445"/>
      <c r="CB839" s="445"/>
      <c r="CC839" s="445"/>
      <c r="CD839" s="445"/>
      <c r="CE839" s="445"/>
      <c r="CF839" s="445"/>
      <c r="CG839" s="445"/>
      <c r="CH839" s="445"/>
    </row>
    <row r="840" spans="1:86" s="443" customFormat="1" ht="15.75" customHeight="1">
      <c r="A840" s="442"/>
      <c r="B840" s="442"/>
      <c r="C840" s="442"/>
      <c r="D840" s="528"/>
      <c r="E840" s="442"/>
      <c r="F840" s="442"/>
      <c r="G840" s="472"/>
      <c r="H840" s="467"/>
      <c r="I840" s="468"/>
      <c r="J840" s="468"/>
      <c r="K840" s="442"/>
      <c r="L840" s="442"/>
      <c r="M840" s="442"/>
      <c r="N840" s="442"/>
      <c r="O840" s="442"/>
      <c r="P840" s="470"/>
      <c r="Q840" s="470"/>
      <c r="R840" s="470"/>
      <c r="S840" s="442"/>
      <c r="T840" s="442"/>
      <c r="U840" s="442"/>
      <c r="V840" s="442"/>
      <c r="W840" s="442"/>
      <c r="X840" s="442"/>
      <c r="Y840" s="442"/>
      <c r="Z840" s="472"/>
      <c r="AA840" s="472"/>
      <c r="AB840" s="468"/>
      <c r="AC840" s="442"/>
      <c r="AD840" s="442"/>
      <c r="AE840" s="433"/>
      <c r="AF840" s="433"/>
      <c r="AP840" s="545"/>
      <c r="AQ840" s="545"/>
      <c r="AR840" s="546"/>
      <c r="AS840" s="547"/>
      <c r="AT840" s="444"/>
      <c r="AU840" s="444"/>
      <c r="AV840" s="444"/>
      <c r="AW840" s="444"/>
      <c r="AX840" s="444"/>
      <c r="AY840" s="444"/>
      <c r="AZ840" s="444"/>
      <c r="BA840" s="444"/>
      <c r="BB840" s="445"/>
      <c r="BC840" s="548"/>
      <c r="BD840" s="445"/>
      <c r="BE840" s="445"/>
      <c r="BF840" s="445"/>
      <c r="BG840" s="445"/>
      <c r="BH840" s="548"/>
      <c r="BI840" s="548"/>
      <c r="BJ840" s="548"/>
      <c r="BK840" s="445"/>
      <c r="BL840" s="445"/>
      <c r="BM840" s="445"/>
      <c r="BN840" s="445"/>
      <c r="BO840" s="445"/>
      <c r="BP840" s="445"/>
      <c r="BQ840" s="445"/>
      <c r="BR840" s="445"/>
      <c r="BS840" s="445"/>
      <c r="BT840" s="445"/>
      <c r="BU840" s="445"/>
      <c r="BV840" s="445"/>
      <c r="BW840" s="445"/>
      <c r="BX840" s="445"/>
      <c r="BY840" s="445"/>
      <c r="BZ840" s="445"/>
      <c r="CA840" s="445"/>
      <c r="CB840" s="445"/>
      <c r="CC840" s="445"/>
      <c r="CD840" s="445"/>
      <c r="CE840" s="445"/>
      <c r="CF840" s="445"/>
      <c r="CG840" s="445"/>
      <c r="CH840" s="445"/>
    </row>
    <row r="841" spans="1:86" s="443" customFormat="1" ht="15.75" customHeight="1">
      <c r="A841" s="442"/>
      <c r="B841" s="442"/>
      <c r="C841" s="442"/>
      <c r="D841" s="528"/>
      <c r="E841" s="442"/>
      <c r="F841" s="442"/>
      <c r="G841" s="472"/>
      <c r="H841" s="467"/>
      <c r="I841" s="468"/>
      <c r="J841" s="468"/>
      <c r="K841" s="442"/>
      <c r="L841" s="442"/>
      <c r="M841" s="442"/>
      <c r="N841" s="442"/>
      <c r="O841" s="442"/>
      <c r="P841" s="470"/>
      <c r="Q841" s="470"/>
      <c r="R841" s="470"/>
      <c r="S841" s="442"/>
      <c r="T841" s="442"/>
      <c r="U841" s="442"/>
      <c r="V841" s="442"/>
      <c r="W841" s="442"/>
      <c r="X841" s="442"/>
      <c r="Y841" s="442"/>
      <c r="Z841" s="472"/>
      <c r="AA841" s="472"/>
      <c r="AB841" s="468"/>
      <c r="AC841" s="442"/>
      <c r="AD841" s="442"/>
      <c r="AE841" s="433"/>
      <c r="AF841" s="433"/>
      <c r="AP841" s="545"/>
      <c r="AQ841" s="545"/>
      <c r="AR841" s="546"/>
      <c r="AS841" s="547"/>
      <c r="AT841" s="444"/>
      <c r="AU841" s="444"/>
      <c r="AV841" s="444"/>
      <c r="AW841" s="444"/>
      <c r="AX841" s="444"/>
      <c r="AY841" s="444"/>
      <c r="AZ841" s="444"/>
      <c r="BA841" s="444"/>
      <c r="BB841" s="445"/>
      <c r="BC841" s="548"/>
      <c r="BD841" s="445"/>
      <c r="BE841" s="445"/>
      <c r="BF841" s="445"/>
      <c r="BG841" s="445"/>
      <c r="BH841" s="548"/>
      <c r="BI841" s="548"/>
      <c r="BJ841" s="548"/>
      <c r="BK841" s="445"/>
      <c r="BL841" s="445"/>
      <c r="BM841" s="445"/>
      <c r="BN841" s="445"/>
      <c r="BO841" s="445"/>
      <c r="BP841" s="445"/>
      <c r="BQ841" s="445"/>
      <c r="BR841" s="445"/>
      <c r="BS841" s="445"/>
      <c r="BT841" s="445"/>
      <c r="BU841" s="445"/>
      <c r="BV841" s="445"/>
      <c r="BW841" s="445"/>
      <c r="BX841" s="445"/>
      <c r="BY841" s="445"/>
      <c r="BZ841" s="445"/>
      <c r="CA841" s="445"/>
      <c r="CB841" s="445"/>
      <c r="CC841" s="445"/>
      <c r="CD841" s="445"/>
      <c r="CE841" s="445"/>
      <c r="CF841" s="445"/>
      <c r="CG841" s="445"/>
      <c r="CH841" s="445"/>
    </row>
    <row r="842" spans="1:86" s="443" customFormat="1" ht="15.75" customHeight="1">
      <c r="A842" s="442"/>
      <c r="B842" s="442"/>
      <c r="C842" s="442"/>
      <c r="D842" s="528"/>
      <c r="E842" s="442"/>
      <c r="F842" s="442"/>
      <c r="G842" s="472"/>
      <c r="H842" s="467"/>
      <c r="I842" s="468"/>
      <c r="J842" s="468"/>
      <c r="K842" s="442"/>
      <c r="L842" s="442"/>
      <c r="M842" s="442"/>
      <c r="N842" s="442"/>
      <c r="O842" s="442"/>
      <c r="P842" s="470"/>
      <c r="Q842" s="470"/>
      <c r="R842" s="470"/>
      <c r="S842" s="442"/>
      <c r="T842" s="442"/>
      <c r="U842" s="442"/>
      <c r="V842" s="442"/>
      <c r="W842" s="442"/>
      <c r="X842" s="442"/>
      <c r="Y842" s="442"/>
      <c r="Z842" s="472"/>
      <c r="AA842" s="472"/>
      <c r="AB842" s="468"/>
      <c r="AC842" s="442"/>
      <c r="AD842" s="442"/>
      <c r="AE842" s="433"/>
      <c r="AF842" s="433"/>
      <c r="AP842" s="545"/>
      <c r="AQ842" s="545"/>
      <c r="AR842" s="546"/>
      <c r="AS842" s="547"/>
      <c r="AT842" s="444"/>
      <c r="AU842" s="444"/>
      <c r="AV842" s="444"/>
      <c r="AW842" s="444"/>
      <c r="AX842" s="444"/>
      <c r="AY842" s="444"/>
      <c r="AZ842" s="444"/>
      <c r="BA842" s="444"/>
      <c r="BB842" s="445"/>
      <c r="BC842" s="548"/>
      <c r="BD842" s="445"/>
      <c r="BE842" s="445"/>
      <c r="BF842" s="445"/>
      <c r="BG842" s="445"/>
      <c r="BH842" s="548"/>
      <c r="BI842" s="548"/>
      <c r="BJ842" s="548"/>
      <c r="BK842" s="445"/>
      <c r="BL842" s="445"/>
      <c r="BM842" s="445"/>
      <c r="BN842" s="445"/>
      <c r="BO842" s="445"/>
      <c r="BP842" s="445"/>
      <c r="BQ842" s="445"/>
      <c r="BR842" s="445"/>
      <c r="BS842" s="445"/>
      <c r="BT842" s="445"/>
      <c r="BU842" s="445"/>
      <c r="BV842" s="445"/>
      <c r="BW842" s="445"/>
      <c r="BX842" s="445"/>
      <c r="BY842" s="445"/>
      <c r="BZ842" s="445"/>
      <c r="CA842" s="445"/>
      <c r="CB842" s="445"/>
      <c r="CC842" s="445"/>
      <c r="CD842" s="445"/>
      <c r="CE842" s="445"/>
      <c r="CF842" s="445"/>
      <c r="CG842" s="445"/>
      <c r="CH842" s="445"/>
    </row>
    <row r="843" spans="1:86" s="443" customFormat="1" ht="15.75" customHeight="1">
      <c r="A843" s="442"/>
      <c r="B843" s="442"/>
      <c r="C843" s="442"/>
      <c r="D843" s="528"/>
      <c r="E843" s="442"/>
      <c r="F843" s="442"/>
      <c r="G843" s="472"/>
      <c r="H843" s="467"/>
      <c r="I843" s="468"/>
      <c r="J843" s="468"/>
      <c r="K843" s="442"/>
      <c r="L843" s="442"/>
      <c r="M843" s="442"/>
      <c r="N843" s="442"/>
      <c r="O843" s="442"/>
      <c r="P843" s="470"/>
      <c r="Q843" s="470"/>
      <c r="R843" s="470"/>
      <c r="S843" s="442"/>
      <c r="T843" s="442"/>
      <c r="U843" s="442"/>
      <c r="V843" s="442"/>
      <c r="W843" s="442"/>
      <c r="X843" s="442"/>
      <c r="Y843" s="442"/>
      <c r="Z843" s="472"/>
      <c r="AA843" s="472"/>
      <c r="AB843" s="468"/>
      <c r="AC843" s="442"/>
      <c r="AD843" s="442"/>
      <c r="AE843" s="433"/>
      <c r="AF843" s="433"/>
      <c r="AP843" s="545"/>
      <c r="AQ843" s="545"/>
      <c r="AR843" s="546"/>
      <c r="AS843" s="547"/>
      <c r="AT843" s="444"/>
      <c r="AU843" s="444"/>
      <c r="AV843" s="444"/>
      <c r="AW843" s="444"/>
      <c r="AX843" s="444"/>
      <c r="AY843" s="444"/>
      <c r="AZ843" s="444"/>
      <c r="BA843" s="444"/>
      <c r="BB843" s="445"/>
      <c r="BC843" s="548"/>
      <c r="BD843" s="445"/>
      <c r="BE843" s="445"/>
      <c r="BF843" s="445"/>
      <c r="BG843" s="445"/>
      <c r="BH843" s="548"/>
      <c r="BI843" s="548"/>
      <c r="BJ843" s="548"/>
      <c r="BK843" s="445"/>
      <c r="BL843" s="445"/>
      <c r="BM843" s="445"/>
      <c r="BN843" s="445"/>
      <c r="BO843" s="445"/>
      <c r="BP843" s="445"/>
      <c r="BQ843" s="445"/>
      <c r="BR843" s="445"/>
      <c r="BS843" s="445"/>
      <c r="BT843" s="445"/>
      <c r="BU843" s="445"/>
      <c r="BV843" s="445"/>
      <c r="BW843" s="445"/>
      <c r="BX843" s="445"/>
      <c r="BY843" s="445"/>
      <c r="BZ843" s="445"/>
      <c r="CA843" s="445"/>
      <c r="CB843" s="445"/>
      <c r="CC843" s="445"/>
      <c r="CD843" s="445"/>
      <c r="CE843" s="445"/>
      <c r="CF843" s="445"/>
      <c r="CG843" s="445"/>
      <c r="CH843" s="445"/>
    </row>
    <row r="844" spans="1:86" s="443" customFormat="1" ht="15.75" customHeight="1">
      <c r="A844" s="442"/>
      <c r="B844" s="442"/>
      <c r="C844" s="442"/>
      <c r="D844" s="528"/>
      <c r="E844" s="442"/>
      <c r="F844" s="442"/>
      <c r="G844" s="472"/>
      <c r="H844" s="467"/>
      <c r="I844" s="468"/>
      <c r="J844" s="468"/>
      <c r="K844" s="442"/>
      <c r="L844" s="442"/>
      <c r="M844" s="442"/>
      <c r="N844" s="442"/>
      <c r="O844" s="442"/>
      <c r="P844" s="470"/>
      <c r="Q844" s="470"/>
      <c r="R844" s="470"/>
      <c r="S844" s="442"/>
      <c r="T844" s="442"/>
      <c r="U844" s="442"/>
      <c r="V844" s="442"/>
      <c r="W844" s="442"/>
      <c r="X844" s="442"/>
      <c r="Y844" s="442"/>
      <c r="Z844" s="472"/>
      <c r="AA844" s="472"/>
      <c r="AB844" s="468"/>
      <c r="AC844" s="442"/>
      <c r="AD844" s="442"/>
      <c r="AE844" s="433"/>
      <c r="AF844" s="433"/>
      <c r="AP844" s="545"/>
      <c r="AQ844" s="545"/>
      <c r="AR844" s="546"/>
      <c r="AS844" s="547"/>
      <c r="AT844" s="444"/>
      <c r="AU844" s="444"/>
      <c r="AV844" s="444"/>
      <c r="AW844" s="444"/>
      <c r="AX844" s="444"/>
      <c r="AY844" s="444"/>
      <c r="AZ844" s="444"/>
      <c r="BA844" s="444"/>
      <c r="BB844" s="445"/>
      <c r="BC844" s="548"/>
      <c r="BD844" s="445"/>
      <c r="BE844" s="445"/>
      <c r="BF844" s="445"/>
      <c r="BG844" s="445"/>
      <c r="BH844" s="548"/>
      <c r="BI844" s="548"/>
      <c r="BJ844" s="548"/>
      <c r="BK844" s="445"/>
      <c r="BL844" s="445"/>
      <c r="BM844" s="445"/>
      <c r="BN844" s="445"/>
      <c r="BO844" s="445"/>
      <c r="BP844" s="445"/>
      <c r="BQ844" s="445"/>
      <c r="BR844" s="445"/>
      <c r="BS844" s="445"/>
      <c r="BT844" s="445"/>
      <c r="BU844" s="445"/>
      <c r="BV844" s="445"/>
      <c r="BW844" s="445"/>
      <c r="BX844" s="445"/>
      <c r="BY844" s="445"/>
      <c r="BZ844" s="445"/>
      <c r="CA844" s="445"/>
      <c r="CB844" s="445"/>
      <c r="CC844" s="445"/>
      <c r="CD844" s="445"/>
      <c r="CE844" s="445"/>
      <c r="CF844" s="445"/>
      <c r="CG844" s="445"/>
      <c r="CH844" s="445"/>
    </row>
    <row r="845" spans="1:86" s="443" customFormat="1" ht="15.75" customHeight="1">
      <c r="A845" s="442"/>
      <c r="B845" s="442"/>
      <c r="C845" s="442"/>
      <c r="D845" s="528"/>
      <c r="E845" s="442"/>
      <c r="F845" s="442"/>
      <c r="G845" s="472"/>
      <c r="H845" s="467"/>
      <c r="I845" s="468"/>
      <c r="J845" s="468"/>
      <c r="K845" s="442"/>
      <c r="L845" s="442"/>
      <c r="M845" s="442"/>
      <c r="N845" s="442"/>
      <c r="O845" s="442"/>
      <c r="P845" s="470"/>
      <c r="Q845" s="470"/>
      <c r="R845" s="470"/>
      <c r="S845" s="442"/>
      <c r="T845" s="442"/>
      <c r="U845" s="442"/>
      <c r="V845" s="442"/>
      <c r="W845" s="442"/>
      <c r="X845" s="442"/>
      <c r="Y845" s="442"/>
      <c r="Z845" s="472"/>
      <c r="AA845" s="472"/>
      <c r="AB845" s="468"/>
      <c r="AC845" s="442"/>
      <c r="AD845" s="442"/>
      <c r="AE845" s="433"/>
      <c r="AF845" s="433"/>
      <c r="AP845" s="545"/>
      <c r="AQ845" s="545"/>
      <c r="AR845" s="546"/>
      <c r="AS845" s="547"/>
      <c r="AT845" s="444"/>
      <c r="AU845" s="444"/>
      <c r="AV845" s="444"/>
      <c r="AW845" s="444"/>
      <c r="AX845" s="444"/>
      <c r="AY845" s="444"/>
      <c r="AZ845" s="444"/>
      <c r="BA845" s="444"/>
      <c r="BB845" s="445"/>
      <c r="BC845" s="548"/>
      <c r="BD845" s="445"/>
      <c r="BE845" s="445"/>
      <c r="BF845" s="445"/>
      <c r="BG845" s="445"/>
      <c r="BH845" s="548"/>
      <c r="BI845" s="548"/>
      <c r="BJ845" s="548"/>
      <c r="BK845" s="445"/>
      <c r="BL845" s="445"/>
      <c r="BM845" s="445"/>
      <c r="BN845" s="445"/>
      <c r="BO845" s="445"/>
      <c r="BP845" s="445"/>
      <c r="BQ845" s="445"/>
      <c r="BR845" s="445"/>
      <c r="BS845" s="445"/>
      <c r="BT845" s="445"/>
      <c r="BU845" s="445"/>
      <c r="BV845" s="445"/>
      <c r="BW845" s="445"/>
      <c r="BX845" s="445"/>
      <c r="BY845" s="445"/>
      <c r="BZ845" s="445"/>
      <c r="CA845" s="445"/>
      <c r="CB845" s="445"/>
      <c r="CC845" s="445"/>
      <c r="CD845" s="445"/>
      <c r="CE845" s="445"/>
      <c r="CF845" s="445"/>
      <c r="CG845" s="445"/>
      <c r="CH845" s="445"/>
    </row>
    <row r="846" spans="1:86" s="443" customFormat="1" ht="15.75" customHeight="1">
      <c r="A846" s="442"/>
      <c r="B846" s="442"/>
      <c r="C846" s="442"/>
      <c r="D846" s="528"/>
      <c r="E846" s="442"/>
      <c r="F846" s="442"/>
      <c r="G846" s="472"/>
      <c r="H846" s="467"/>
      <c r="I846" s="468"/>
      <c r="J846" s="468"/>
      <c r="K846" s="442"/>
      <c r="L846" s="442"/>
      <c r="M846" s="442"/>
      <c r="N846" s="442"/>
      <c r="O846" s="442"/>
      <c r="P846" s="470"/>
      <c r="Q846" s="470"/>
      <c r="R846" s="470"/>
      <c r="S846" s="442"/>
      <c r="T846" s="442"/>
      <c r="U846" s="442"/>
      <c r="V846" s="442"/>
      <c r="W846" s="442"/>
      <c r="X846" s="442"/>
      <c r="Y846" s="442"/>
      <c r="Z846" s="472"/>
      <c r="AA846" s="472"/>
      <c r="AB846" s="468"/>
      <c r="AC846" s="442"/>
      <c r="AD846" s="442"/>
      <c r="AE846" s="433"/>
      <c r="AF846" s="433"/>
      <c r="AP846" s="545"/>
      <c r="AQ846" s="545"/>
      <c r="AR846" s="546"/>
      <c r="AS846" s="547"/>
      <c r="AT846" s="444"/>
      <c r="AU846" s="444"/>
      <c r="AV846" s="444"/>
      <c r="AW846" s="444"/>
      <c r="AX846" s="444"/>
      <c r="AY846" s="444"/>
      <c r="AZ846" s="444"/>
      <c r="BA846" s="444"/>
      <c r="BB846" s="445"/>
      <c r="BC846" s="548"/>
      <c r="BD846" s="445"/>
      <c r="BE846" s="445"/>
      <c r="BF846" s="445"/>
      <c r="BG846" s="445"/>
      <c r="BH846" s="548"/>
      <c r="BI846" s="548"/>
      <c r="BJ846" s="548"/>
      <c r="BK846" s="445"/>
      <c r="BL846" s="445"/>
      <c r="BM846" s="445"/>
      <c r="BN846" s="445"/>
      <c r="BO846" s="445"/>
      <c r="BP846" s="445"/>
      <c r="BQ846" s="445"/>
      <c r="BR846" s="445"/>
      <c r="BS846" s="445"/>
      <c r="BT846" s="445"/>
      <c r="BU846" s="445"/>
      <c r="BV846" s="445"/>
      <c r="BW846" s="445"/>
      <c r="BX846" s="445"/>
      <c r="BY846" s="445"/>
      <c r="BZ846" s="445"/>
      <c r="CA846" s="445"/>
      <c r="CB846" s="445"/>
      <c r="CC846" s="445"/>
      <c r="CD846" s="445"/>
      <c r="CE846" s="445"/>
      <c r="CF846" s="445"/>
      <c r="CG846" s="445"/>
      <c r="CH846" s="445"/>
    </row>
    <row r="847" spans="1:86" s="443" customFormat="1" ht="15.75" customHeight="1">
      <c r="A847" s="442"/>
      <c r="B847" s="442"/>
      <c r="C847" s="442"/>
      <c r="D847" s="528"/>
      <c r="E847" s="442"/>
      <c r="F847" s="442"/>
      <c r="G847" s="472"/>
      <c r="H847" s="467"/>
      <c r="I847" s="468"/>
      <c r="J847" s="468"/>
      <c r="K847" s="442"/>
      <c r="L847" s="442"/>
      <c r="M847" s="442"/>
      <c r="N847" s="442"/>
      <c r="O847" s="442"/>
      <c r="P847" s="470"/>
      <c r="Q847" s="470"/>
      <c r="R847" s="470"/>
      <c r="S847" s="442"/>
      <c r="T847" s="442"/>
      <c r="U847" s="442"/>
      <c r="V847" s="442"/>
      <c r="W847" s="442"/>
      <c r="X847" s="442"/>
      <c r="Y847" s="442"/>
      <c r="Z847" s="472"/>
      <c r="AA847" s="472"/>
      <c r="AB847" s="468"/>
      <c r="AC847" s="442"/>
      <c r="AD847" s="442"/>
      <c r="AE847" s="433"/>
      <c r="AF847" s="433"/>
      <c r="AP847" s="545"/>
      <c r="AQ847" s="545"/>
      <c r="AR847" s="546"/>
      <c r="AS847" s="547"/>
      <c r="AT847" s="444"/>
      <c r="AU847" s="444"/>
      <c r="AV847" s="444"/>
      <c r="AW847" s="444"/>
      <c r="AX847" s="444"/>
      <c r="AY847" s="444"/>
      <c r="AZ847" s="444"/>
      <c r="BA847" s="444"/>
      <c r="BB847" s="445"/>
      <c r="BC847" s="548"/>
      <c r="BD847" s="445"/>
      <c r="BE847" s="445"/>
      <c r="BF847" s="445"/>
      <c r="BG847" s="445"/>
      <c r="BH847" s="548"/>
      <c r="BI847" s="548"/>
      <c r="BJ847" s="548"/>
      <c r="BK847" s="445"/>
      <c r="BL847" s="445"/>
      <c r="BM847" s="445"/>
      <c r="BN847" s="445"/>
      <c r="BO847" s="445"/>
      <c r="BP847" s="445"/>
      <c r="BQ847" s="445"/>
      <c r="BR847" s="445"/>
      <c r="BS847" s="445"/>
      <c r="BT847" s="445"/>
      <c r="BU847" s="445"/>
      <c r="BV847" s="445"/>
      <c r="BW847" s="445"/>
      <c r="BX847" s="445"/>
      <c r="BY847" s="445"/>
      <c r="BZ847" s="445"/>
      <c r="CA847" s="445"/>
      <c r="CB847" s="445"/>
      <c r="CC847" s="445"/>
      <c r="CD847" s="445"/>
      <c r="CE847" s="445"/>
      <c r="CF847" s="445"/>
      <c r="CG847" s="445"/>
      <c r="CH847" s="445"/>
    </row>
    <row r="848" spans="1:86" s="443" customFormat="1" ht="15.75" customHeight="1">
      <c r="A848" s="442"/>
      <c r="B848" s="442"/>
      <c r="C848" s="442"/>
      <c r="D848" s="528"/>
      <c r="E848" s="442"/>
      <c r="F848" s="442"/>
      <c r="G848" s="472"/>
      <c r="H848" s="467"/>
      <c r="I848" s="468"/>
      <c r="J848" s="468"/>
      <c r="K848" s="442"/>
      <c r="L848" s="442"/>
      <c r="M848" s="442"/>
      <c r="N848" s="442"/>
      <c r="O848" s="442"/>
      <c r="P848" s="470"/>
      <c r="Q848" s="470"/>
      <c r="R848" s="470"/>
      <c r="S848" s="442"/>
      <c r="T848" s="442"/>
      <c r="U848" s="442"/>
      <c r="V848" s="442"/>
      <c r="W848" s="442"/>
      <c r="X848" s="442"/>
      <c r="Y848" s="442"/>
      <c r="Z848" s="472"/>
      <c r="AA848" s="472"/>
      <c r="AB848" s="468"/>
      <c r="AC848" s="442"/>
      <c r="AD848" s="442"/>
      <c r="AE848" s="433"/>
      <c r="AF848" s="433"/>
      <c r="AP848" s="545"/>
      <c r="AQ848" s="545"/>
      <c r="AR848" s="546"/>
      <c r="AS848" s="547"/>
      <c r="AT848" s="444"/>
      <c r="AU848" s="444"/>
      <c r="AV848" s="444"/>
      <c r="AW848" s="444"/>
      <c r="AX848" s="444"/>
      <c r="AY848" s="444"/>
      <c r="AZ848" s="444"/>
      <c r="BA848" s="444"/>
      <c r="BB848" s="445"/>
      <c r="BC848" s="548"/>
      <c r="BD848" s="445"/>
      <c r="BE848" s="445"/>
      <c r="BF848" s="445"/>
      <c r="BG848" s="445"/>
      <c r="BH848" s="548"/>
      <c r="BI848" s="548"/>
      <c r="BJ848" s="548"/>
      <c r="BK848" s="445"/>
      <c r="BL848" s="445"/>
      <c r="BM848" s="445"/>
      <c r="BN848" s="445"/>
      <c r="BO848" s="445"/>
      <c r="BP848" s="445"/>
      <c r="BQ848" s="445"/>
      <c r="BR848" s="445"/>
      <c r="BS848" s="445"/>
      <c r="BT848" s="445"/>
      <c r="BU848" s="445"/>
      <c r="BV848" s="445"/>
      <c r="BW848" s="445"/>
      <c r="BX848" s="445"/>
      <c r="BY848" s="445"/>
      <c r="BZ848" s="445"/>
      <c r="CA848" s="445"/>
      <c r="CB848" s="445"/>
      <c r="CC848" s="445"/>
      <c r="CD848" s="445"/>
      <c r="CE848" s="445"/>
      <c r="CF848" s="445"/>
      <c r="CG848" s="445"/>
      <c r="CH848" s="445"/>
    </row>
    <row r="849" spans="1:86" s="443" customFormat="1" ht="15.75" customHeight="1">
      <c r="A849" s="442"/>
      <c r="B849" s="442"/>
      <c r="C849" s="442"/>
      <c r="D849" s="528"/>
      <c r="E849" s="442"/>
      <c r="F849" s="442"/>
      <c r="G849" s="472"/>
      <c r="H849" s="467"/>
      <c r="I849" s="468"/>
      <c r="J849" s="468"/>
      <c r="K849" s="442"/>
      <c r="L849" s="442"/>
      <c r="M849" s="442"/>
      <c r="N849" s="442"/>
      <c r="O849" s="442"/>
      <c r="P849" s="470"/>
      <c r="Q849" s="470"/>
      <c r="R849" s="470"/>
      <c r="S849" s="442"/>
      <c r="T849" s="442"/>
      <c r="U849" s="442"/>
      <c r="V849" s="442"/>
      <c r="W849" s="442"/>
      <c r="X849" s="442"/>
      <c r="Y849" s="442"/>
      <c r="Z849" s="472"/>
      <c r="AA849" s="472"/>
      <c r="AB849" s="468"/>
      <c r="AC849" s="442"/>
      <c r="AD849" s="442"/>
      <c r="AE849" s="433"/>
      <c r="AF849" s="433"/>
      <c r="AP849" s="545"/>
      <c r="AQ849" s="545"/>
      <c r="AR849" s="546"/>
      <c r="AS849" s="547"/>
      <c r="AT849" s="444"/>
      <c r="AU849" s="444"/>
      <c r="AV849" s="444"/>
      <c r="AW849" s="444"/>
      <c r="AX849" s="444"/>
      <c r="AY849" s="444"/>
      <c r="AZ849" s="444"/>
      <c r="BA849" s="444"/>
      <c r="BB849" s="445"/>
      <c r="BC849" s="548"/>
      <c r="BD849" s="445"/>
      <c r="BE849" s="445"/>
      <c r="BF849" s="445"/>
      <c r="BG849" s="445"/>
      <c r="BH849" s="548"/>
      <c r="BI849" s="548"/>
      <c r="BJ849" s="548"/>
      <c r="BK849" s="445"/>
      <c r="BL849" s="445"/>
      <c r="BM849" s="445"/>
      <c r="BN849" s="445"/>
      <c r="BO849" s="445"/>
      <c r="BP849" s="445"/>
      <c r="BQ849" s="445"/>
      <c r="BR849" s="445"/>
      <c r="BS849" s="445"/>
      <c r="BT849" s="445"/>
      <c r="BU849" s="445"/>
      <c r="BV849" s="445"/>
      <c r="BW849" s="445"/>
      <c r="BX849" s="445"/>
      <c r="BY849" s="445"/>
      <c r="BZ849" s="445"/>
      <c r="CA849" s="445"/>
      <c r="CB849" s="445"/>
      <c r="CC849" s="445"/>
      <c r="CD849" s="445"/>
      <c r="CE849" s="445"/>
      <c r="CF849" s="445"/>
      <c r="CG849" s="445"/>
      <c r="CH849" s="445"/>
    </row>
    <row r="850" spans="1:86" s="443" customFormat="1" ht="15.75" customHeight="1">
      <c r="A850" s="442"/>
      <c r="B850" s="442"/>
      <c r="C850" s="442"/>
      <c r="D850" s="528"/>
      <c r="E850" s="442"/>
      <c r="F850" s="442"/>
      <c r="G850" s="472"/>
      <c r="H850" s="467"/>
      <c r="I850" s="468"/>
      <c r="J850" s="468"/>
      <c r="K850" s="442"/>
      <c r="L850" s="442"/>
      <c r="M850" s="442"/>
      <c r="N850" s="442"/>
      <c r="O850" s="442"/>
      <c r="P850" s="470"/>
      <c r="Q850" s="470"/>
      <c r="R850" s="470"/>
      <c r="S850" s="442"/>
      <c r="T850" s="442"/>
      <c r="U850" s="442"/>
      <c r="V850" s="442"/>
      <c r="W850" s="442"/>
      <c r="X850" s="442"/>
      <c r="Y850" s="442"/>
      <c r="Z850" s="472"/>
      <c r="AA850" s="472"/>
      <c r="AB850" s="468"/>
      <c r="AC850" s="442"/>
      <c r="AD850" s="442"/>
      <c r="AE850" s="433"/>
      <c r="AF850" s="433"/>
      <c r="AP850" s="545"/>
      <c r="AQ850" s="545"/>
      <c r="AR850" s="546"/>
      <c r="AS850" s="547"/>
      <c r="AT850" s="444"/>
      <c r="AU850" s="444"/>
      <c r="AV850" s="444"/>
      <c r="AW850" s="444"/>
      <c r="AX850" s="444"/>
      <c r="AY850" s="444"/>
      <c r="AZ850" s="444"/>
      <c r="BA850" s="444"/>
      <c r="BB850" s="445"/>
      <c r="BC850" s="548"/>
      <c r="BD850" s="445"/>
      <c r="BE850" s="445"/>
      <c r="BF850" s="445"/>
      <c r="BG850" s="445"/>
      <c r="BH850" s="548"/>
      <c r="BI850" s="548"/>
      <c r="BJ850" s="548"/>
      <c r="BK850" s="445"/>
      <c r="BL850" s="445"/>
      <c r="BM850" s="445"/>
      <c r="BN850" s="445"/>
      <c r="BO850" s="445"/>
      <c r="BP850" s="445"/>
      <c r="BQ850" s="445"/>
      <c r="BR850" s="445"/>
      <c r="BS850" s="445"/>
      <c r="BT850" s="445"/>
      <c r="BU850" s="445"/>
      <c r="BV850" s="445"/>
      <c r="BW850" s="445"/>
      <c r="BX850" s="445"/>
      <c r="BY850" s="445"/>
      <c r="BZ850" s="445"/>
      <c r="CA850" s="445"/>
      <c r="CB850" s="445"/>
      <c r="CC850" s="445"/>
      <c r="CD850" s="445"/>
      <c r="CE850" s="445"/>
      <c r="CF850" s="445"/>
      <c r="CG850" s="445"/>
      <c r="CH850" s="445"/>
    </row>
    <row r="851" spans="1:86" s="443" customFormat="1" ht="15.75" customHeight="1">
      <c r="A851" s="442"/>
      <c r="B851" s="442"/>
      <c r="C851" s="442"/>
      <c r="D851" s="528"/>
      <c r="E851" s="442"/>
      <c r="F851" s="442"/>
      <c r="G851" s="472"/>
      <c r="H851" s="467"/>
      <c r="I851" s="468"/>
      <c r="J851" s="468"/>
      <c r="K851" s="442"/>
      <c r="L851" s="442"/>
      <c r="M851" s="442"/>
      <c r="N851" s="442"/>
      <c r="O851" s="442"/>
      <c r="P851" s="470"/>
      <c r="Q851" s="470"/>
      <c r="R851" s="470"/>
      <c r="S851" s="442"/>
      <c r="T851" s="442"/>
      <c r="U851" s="442"/>
      <c r="V851" s="442"/>
      <c r="W851" s="442"/>
      <c r="X851" s="442"/>
      <c r="Y851" s="442"/>
      <c r="Z851" s="472"/>
      <c r="AA851" s="472"/>
      <c r="AB851" s="468"/>
      <c r="AC851" s="442"/>
      <c r="AD851" s="442"/>
      <c r="AE851" s="433"/>
      <c r="AF851" s="433"/>
      <c r="AP851" s="545"/>
      <c r="AQ851" s="545"/>
      <c r="AR851" s="546"/>
      <c r="AS851" s="547"/>
      <c r="AT851" s="444"/>
      <c r="AU851" s="444"/>
      <c r="AV851" s="444"/>
      <c r="AW851" s="444"/>
      <c r="AX851" s="444"/>
      <c r="AY851" s="444"/>
      <c r="AZ851" s="444"/>
      <c r="BA851" s="444"/>
      <c r="BB851" s="445"/>
      <c r="BC851" s="548"/>
      <c r="BD851" s="445"/>
      <c r="BE851" s="445"/>
      <c r="BF851" s="445"/>
      <c r="BG851" s="445"/>
      <c r="BH851" s="548"/>
      <c r="BI851" s="548"/>
      <c r="BJ851" s="548"/>
      <c r="BK851" s="445"/>
      <c r="BL851" s="445"/>
      <c r="BM851" s="445"/>
      <c r="BN851" s="445"/>
      <c r="BO851" s="445"/>
      <c r="BP851" s="445"/>
      <c r="BQ851" s="445"/>
      <c r="BR851" s="445"/>
      <c r="BS851" s="445"/>
      <c r="BT851" s="445"/>
      <c r="BU851" s="445"/>
      <c r="BV851" s="445"/>
      <c r="BW851" s="445"/>
      <c r="BX851" s="445"/>
      <c r="BY851" s="445"/>
      <c r="BZ851" s="445"/>
      <c r="CA851" s="445"/>
      <c r="CB851" s="445"/>
      <c r="CC851" s="445"/>
      <c r="CD851" s="445"/>
      <c r="CE851" s="445"/>
      <c r="CF851" s="445"/>
      <c r="CG851" s="445"/>
      <c r="CH851" s="445"/>
    </row>
    <row r="852" spans="1:86" s="443" customFormat="1" ht="15.75" customHeight="1">
      <c r="A852" s="442"/>
      <c r="B852" s="442"/>
      <c r="C852" s="442"/>
      <c r="D852" s="528"/>
      <c r="E852" s="442"/>
      <c r="F852" s="442"/>
      <c r="G852" s="472"/>
      <c r="H852" s="467"/>
      <c r="I852" s="468"/>
      <c r="J852" s="468"/>
      <c r="K852" s="442"/>
      <c r="L852" s="442"/>
      <c r="M852" s="442"/>
      <c r="N852" s="442"/>
      <c r="O852" s="442"/>
      <c r="P852" s="470"/>
      <c r="Q852" s="470"/>
      <c r="R852" s="470"/>
      <c r="S852" s="442"/>
      <c r="T852" s="442"/>
      <c r="U852" s="442"/>
      <c r="V852" s="442"/>
      <c r="W852" s="442"/>
      <c r="X852" s="442"/>
      <c r="Y852" s="442"/>
      <c r="Z852" s="472"/>
      <c r="AA852" s="472"/>
      <c r="AB852" s="468"/>
      <c r="AC852" s="442"/>
      <c r="AD852" s="442"/>
      <c r="AE852" s="433"/>
      <c r="AF852" s="433"/>
      <c r="AP852" s="545"/>
      <c r="AQ852" s="545"/>
      <c r="AR852" s="546"/>
      <c r="AS852" s="547"/>
      <c r="AT852" s="444"/>
      <c r="AU852" s="444"/>
      <c r="AV852" s="444"/>
      <c r="AW852" s="444"/>
      <c r="AX852" s="444"/>
      <c r="AY852" s="444"/>
      <c r="AZ852" s="444"/>
      <c r="BA852" s="444"/>
      <c r="BB852" s="445"/>
      <c r="BC852" s="548"/>
      <c r="BD852" s="445"/>
      <c r="BE852" s="445"/>
      <c r="BF852" s="445"/>
      <c r="BG852" s="445"/>
      <c r="BH852" s="548"/>
      <c r="BI852" s="548"/>
      <c r="BJ852" s="548"/>
      <c r="BK852" s="445"/>
      <c r="BL852" s="445"/>
      <c r="BM852" s="445"/>
      <c r="BN852" s="445"/>
      <c r="BO852" s="445"/>
      <c r="BP852" s="445"/>
      <c r="BQ852" s="445"/>
      <c r="BR852" s="445"/>
      <c r="BS852" s="445"/>
      <c r="BT852" s="445"/>
      <c r="BU852" s="445"/>
      <c r="BV852" s="445"/>
      <c r="BW852" s="445"/>
      <c r="BX852" s="445"/>
      <c r="BY852" s="445"/>
      <c r="BZ852" s="445"/>
      <c r="CA852" s="445"/>
      <c r="CB852" s="445"/>
      <c r="CC852" s="445"/>
      <c r="CD852" s="445"/>
      <c r="CE852" s="445"/>
      <c r="CF852" s="445"/>
      <c r="CG852" s="445"/>
      <c r="CH852" s="445"/>
    </row>
    <row r="853" spans="1:86" s="443" customFormat="1" ht="15.75" customHeight="1">
      <c r="A853" s="442"/>
      <c r="B853" s="442"/>
      <c r="C853" s="442"/>
      <c r="D853" s="528"/>
      <c r="E853" s="442"/>
      <c r="F853" s="442"/>
      <c r="G853" s="472"/>
      <c r="H853" s="467"/>
      <c r="I853" s="468"/>
      <c r="J853" s="468"/>
      <c r="K853" s="442"/>
      <c r="L853" s="442"/>
      <c r="M853" s="442"/>
      <c r="N853" s="442"/>
      <c r="O853" s="442"/>
      <c r="P853" s="470"/>
      <c r="Q853" s="470"/>
      <c r="R853" s="470"/>
      <c r="S853" s="442"/>
      <c r="T853" s="442"/>
      <c r="U853" s="442"/>
      <c r="V853" s="442"/>
      <c r="W853" s="442"/>
      <c r="X853" s="442"/>
      <c r="Y853" s="442"/>
      <c r="Z853" s="472"/>
      <c r="AA853" s="472"/>
      <c r="AB853" s="468"/>
      <c r="AC853" s="442"/>
      <c r="AD853" s="442"/>
      <c r="AE853" s="433"/>
      <c r="AF853" s="433"/>
      <c r="AP853" s="545"/>
      <c r="AQ853" s="545"/>
      <c r="AR853" s="546"/>
      <c r="AS853" s="547"/>
      <c r="AT853" s="444"/>
      <c r="AU853" s="444"/>
      <c r="AV853" s="444"/>
      <c r="AW853" s="444"/>
      <c r="AX853" s="444"/>
      <c r="AY853" s="444"/>
      <c r="AZ853" s="444"/>
      <c r="BA853" s="444"/>
      <c r="BB853" s="445"/>
      <c r="BC853" s="548"/>
      <c r="BD853" s="445"/>
      <c r="BE853" s="445"/>
      <c r="BF853" s="445"/>
      <c r="BG853" s="445"/>
      <c r="BH853" s="548"/>
      <c r="BI853" s="548"/>
      <c r="BJ853" s="548"/>
      <c r="BK853" s="445"/>
      <c r="BL853" s="445"/>
      <c r="BM853" s="445"/>
      <c r="BN853" s="445"/>
      <c r="BO853" s="445"/>
      <c r="BP853" s="445"/>
      <c r="BQ853" s="445"/>
      <c r="BR853" s="445"/>
      <c r="BS853" s="445"/>
      <c r="BT853" s="445"/>
      <c r="BU853" s="445"/>
      <c r="BV853" s="445"/>
      <c r="BW853" s="445"/>
      <c r="BX853" s="445"/>
      <c r="BY853" s="445"/>
      <c r="BZ853" s="445"/>
      <c r="CA853" s="445"/>
      <c r="CB853" s="445"/>
      <c r="CC853" s="445"/>
      <c r="CD853" s="445"/>
      <c r="CE853" s="445"/>
      <c r="CF853" s="445"/>
      <c r="CG853" s="445"/>
      <c r="CH853" s="445"/>
    </row>
    <row r="854" spans="1:86" s="443" customFormat="1" ht="15.75" customHeight="1">
      <c r="A854" s="442"/>
      <c r="B854" s="442"/>
      <c r="C854" s="442"/>
      <c r="D854" s="528"/>
      <c r="E854" s="442"/>
      <c r="F854" s="442"/>
      <c r="G854" s="472"/>
      <c r="H854" s="467"/>
      <c r="I854" s="468"/>
      <c r="J854" s="468"/>
      <c r="K854" s="442"/>
      <c r="L854" s="442"/>
      <c r="M854" s="442"/>
      <c r="N854" s="442"/>
      <c r="O854" s="442"/>
      <c r="P854" s="470"/>
      <c r="Q854" s="470"/>
      <c r="R854" s="470"/>
      <c r="S854" s="442"/>
      <c r="T854" s="442"/>
      <c r="U854" s="442"/>
      <c r="V854" s="442"/>
      <c r="W854" s="442"/>
      <c r="X854" s="442"/>
      <c r="Y854" s="442"/>
      <c r="Z854" s="472"/>
      <c r="AA854" s="472"/>
      <c r="AB854" s="468"/>
      <c r="AC854" s="442"/>
      <c r="AD854" s="442"/>
      <c r="AE854" s="433"/>
      <c r="AF854" s="433"/>
      <c r="AP854" s="545"/>
      <c r="AQ854" s="545"/>
      <c r="AR854" s="546"/>
      <c r="AS854" s="547"/>
      <c r="AT854" s="444"/>
      <c r="AU854" s="444"/>
      <c r="AV854" s="444"/>
      <c r="AW854" s="444"/>
      <c r="AX854" s="444"/>
      <c r="AY854" s="444"/>
      <c r="AZ854" s="444"/>
      <c r="BA854" s="444"/>
      <c r="BB854" s="445"/>
      <c r="BC854" s="548"/>
      <c r="BD854" s="445"/>
      <c r="BE854" s="445"/>
      <c r="BF854" s="445"/>
      <c r="BG854" s="445"/>
      <c r="BH854" s="548"/>
      <c r="BI854" s="548"/>
      <c r="BJ854" s="548"/>
      <c r="BK854" s="445"/>
      <c r="BL854" s="445"/>
      <c r="BM854" s="445"/>
      <c r="BN854" s="445"/>
      <c r="BO854" s="445"/>
      <c r="BP854" s="445"/>
      <c r="BQ854" s="445"/>
      <c r="BR854" s="445"/>
      <c r="BS854" s="445"/>
      <c r="BT854" s="445"/>
      <c r="BU854" s="445"/>
      <c r="BV854" s="445"/>
      <c r="BW854" s="445"/>
      <c r="BX854" s="445"/>
      <c r="BY854" s="445"/>
      <c r="BZ854" s="445"/>
      <c r="CA854" s="445"/>
      <c r="CB854" s="445"/>
      <c r="CC854" s="445"/>
      <c r="CD854" s="445"/>
      <c r="CE854" s="445"/>
      <c r="CF854" s="445"/>
      <c r="CG854" s="445"/>
      <c r="CH854" s="445"/>
    </row>
    <row r="855" spans="1:86" s="443" customFormat="1" ht="15.75" customHeight="1">
      <c r="A855" s="442"/>
      <c r="B855" s="442"/>
      <c r="C855" s="442"/>
      <c r="D855" s="528"/>
      <c r="E855" s="442"/>
      <c r="F855" s="442"/>
      <c r="G855" s="472"/>
      <c r="H855" s="467"/>
      <c r="I855" s="468"/>
      <c r="J855" s="468"/>
      <c r="K855" s="442"/>
      <c r="L855" s="442"/>
      <c r="M855" s="442"/>
      <c r="N855" s="442"/>
      <c r="O855" s="442"/>
      <c r="P855" s="470"/>
      <c r="Q855" s="470"/>
      <c r="R855" s="470"/>
      <c r="S855" s="442"/>
      <c r="T855" s="442"/>
      <c r="U855" s="442"/>
      <c r="V855" s="442"/>
      <c r="W855" s="442"/>
      <c r="X855" s="442"/>
      <c r="Y855" s="442"/>
      <c r="Z855" s="472"/>
      <c r="AA855" s="472"/>
      <c r="AB855" s="468"/>
      <c r="AC855" s="442"/>
      <c r="AD855" s="442"/>
      <c r="AE855" s="433"/>
      <c r="AF855" s="433"/>
      <c r="AP855" s="545"/>
      <c r="AQ855" s="545"/>
      <c r="AR855" s="546"/>
      <c r="AS855" s="547"/>
      <c r="AT855" s="444"/>
      <c r="AU855" s="444"/>
      <c r="AV855" s="444"/>
      <c r="AW855" s="444"/>
      <c r="AX855" s="444"/>
      <c r="AY855" s="444"/>
      <c r="AZ855" s="444"/>
      <c r="BA855" s="444"/>
      <c r="BB855" s="445"/>
      <c r="BC855" s="548"/>
      <c r="BD855" s="445"/>
      <c r="BE855" s="445"/>
      <c r="BF855" s="445"/>
      <c r="BG855" s="445"/>
      <c r="BH855" s="548"/>
      <c r="BI855" s="548"/>
      <c r="BJ855" s="548"/>
      <c r="BK855" s="445"/>
      <c r="BL855" s="445"/>
      <c r="BM855" s="445"/>
      <c r="BN855" s="445"/>
      <c r="BO855" s="445"/>
      <c r="BP855" s="445"/>
      <c r="BQ855" s="445"/>
      <c r="BR855" s="445"/>
      <c r="BS855" s="445"/>
      <c r="BT855" s="445"/>
      <c r="BU855" s="445"/>
      <c r="BV855" s="445"/>
      <c r="BW855" s="445"/>
      <c r="BX855" s="445"/>
      <c r="BY855" s="445"/>
      <c r="BZ855" s="445"/>
      <c r="CA855" s="445"/>
      <c r="CB855" s="445"/>
      <c r="CC855" s="445"/>
      <c r="CD855" s="445"/>
      <c r="CE855" s="445"/>
      <c r="CF855" s="445"/>
      <c r="CG855" s="445"/>
      <c r="CH855" s="445"/>
    </row>
    <row r="856" spans="1:86" s="443" customFormat="1" ht="15.75" customHeight="1">
      <c r="A856" s="442"/>
      <c r="B856" s="442"/>
      <c r="C856" s="442"/>
      <c r="D856" s="528"/>
      <c r="E856" s="442"/>
      <c r="F856" s="442"/>
      <c r="G856" s="472"/>
      <c r="H856" s="467"/>
      <c r="I856" s="468"/>
      <c r="J856" s="468"/>
      <c r="K856" s="442"/>
      <c r="L856" s="442"/>
      <c r="M856" s="442"/>
      <c r="N856" s="442"/>
      <c r="O856" s="442"/>
      <c r="P856" s="470"/>
      <c r="Q856" s="470"/>
      <c r="R856" s="470"/>
      <c r="S856" s="442"/>
      <c r="T856" s="442"/>
      <c r="U856" s="442"/>
      <c r="V856" s="442"/>
      <c r="W856" s="442"/>
      <c r="X856" s="442"/>
      <c r="Y856" s="442"/>
      <c r="Z856" s="472"/>
      <c r="AA856" s="472"/>
      <c r="AB856" s="468"/>
      <c r="AC856" s="442"/>
      <c r="AD856" s="442"/>
      <c r="AE856" s="433"/>
      <c r="AF856" s="433"/>
      <c r="AP856" s="545"/>
      <c r="AQ856" s="545"/>
      <c r="AR856" s="546"/>
      <c r="AS856" s="547"/>
      <c r="AT856" s="444"/>
      <c r="AU856" s="444"/>
      <c r="AV856" s="444"/>
      <c r="AW856" s="444"/>
      <c r="AX856" s="444"/>
      <c r="AY856" s="444"/>
      <c r="AZ856" s="444"/>
      <c r="BA856" s="444"/>
      <c r="BB856" s="445"/>
      <c r="BC856" s="548"/>
      <c r="BD856" s="445"/>
      <c r="BE856" s="445"/>
      <c r="BF856" s="445"/>
      <c r="BG856" s="445"/>
      <c r="BH856" s="548"/>
      <c r="BI856" s="548"/>
      <c r="BJ856" s="548"/>
      <c r="BK856" s="445"/>
      <c r="BL856" s="445"/>
      <c r="BM856" s="445"/>
      <c r="BN856" s="445"/>
      <c r="BO856" s="445"/>
      <c r="BP856" s="445"/>
      <c r="BQ856" s="445"/>
      <c r="BR856" s="445"/>
      <c r="BS856" s="445"/>
      <c r="BT856" s="445"/>
      <c r="BU856" s="445"/>
      <c r="BV856" s="445"/>
      <c r="BW856" s="445"/>
      <c r="BX856" s="445"/>
      <c r="BY856" s="445"/>
      <c r="BZ856" s="445"/>
      <c r="CA856" s="445"/>
      <c r="CB856" s="445"/>
      <c r="CC856" s="445"/>
      <c r="CD856" s="445"/>
      <c r="CE856" s="445"/>
      <c r="CF856" s="445"/>
      <c r="CG856" s="445"/>
      <c r="CH856" s="445"/>
    </row>
    <row r="857" spans="1:86" s="443" customFormat="1" ht="15.75" customHeight="1">
      <c r="A857" s="442"/>
      <c r="B857" s="442"/>
      <c r="C857" s="442"/>
      <c r="D857" s="528"/>
      <c r="E857" s="442"/>
      <c r="F857" s="442"/>
      <c r="G857" s="472"/>
      <c r="H857" s="467"/>
      <c r="I857" s="468"/>
      <c r="J857" s="468"/>
      <c r="K857" s="442"/>
      <c r="L857" s="442"/>
      <c r="M857" s="442"/>
      <c r="N857" s="442"/>
      <c r="O857" s="442"/>
      <c r="P857" s="470"/>
      <c r="Q857" s="470"/>
      <c r="R857" s="470"/>
      <c r="S857" s="442"/>
      <c r="T857" s="442"/>
      <c r="U857" s="442"/>
      <c r="V857" s="442"/>
      <c r="W857" s="442"/>
      <c r="X857" s="442"/>
      <c r="Y857" s="442"/>
      <c r="Z857" s="472"/>
      <c r="AA857" s="472"/>
      <c r="AB857" s="468"/>
      <c r="AC857" s="442"/>
      <c r="AD857" s="442"/>
      <c r="AE857" s="433"/>
      <c r="AF857" s="433"/>
      <c r="AP857" s="545"/>
      <c r="AQ857" s="545"/>
      <c r="AR857" s="546"/>
      <c r="AS857" s="547"/>
      <c r="AT857" s="444"/>
      <c r="AU857" s="444"/>
      <c r="AV857" s="444"/>
      <c r="AW857" s="444"/>
      <c r="AX857" s="444"/>
      <c r="AY857" s="444"/>
      <c r="AZ857" s="444"/>
      <c r="BA857" s="444"/>
      <c r="BB857" s="445"/>
      <c r="BC857" s="548"/>
      <c r="BD857" s="445"/>
      <c r="BE857" s="445"/>
      <c r="BF857" s="445"/>
      <c r="BG857" s="445"/>
      <c r="BH857" s="548"/>
      <c r="BI857" s="548"/>
      <c r="BJ857" s="548"/>
      <c r="BK857" s="445"/>
      <c r="BL857" s="445"/>
      <c r="BM857" s="445"/>
      <c r="BN857" s="445"/>
      <c r="BO857" s="445"/>
      <c r="BP857" s="445"/>
      <c r="BQ857" s="445"/>
      <c r="BR857" s="445"/>
      <c r="BS857" s="445"/>
      <c r="BT857" s="445"/>
      <c r="BU857" s="445"/>
      <c r="BV857" s="445"/>
      <c r="BW857" s="445"/>
      <c r="BX857" s="445"/>
      <c r="BY857" s="445"/>
      <c r="BZ857" s="445"/>
      <c r="CA857" s="445"/>
      <c r="CB857" s="445"/>
      <c r="CC857" s="445"/>
      <c r="CD857" s="445"/>
      <c r="CE857" s="445"/>
      <c r="CF857" s="445"/>
      <c r="CG857" s="445"/>
      <c r="CH857" s="445"/>
    </row>
    <row r="858" spans="1:86" s="443" customFormat="1" ht="15.75" customHeight="1">
      <c r="A858" s="442"/>
      <c r="B858" s="442"/>
      <c r="C858" s="442"/>
      <c r="D858" s="528"/>
      <c r="E858" s="442"/>
      <c r="F858" s="442"/>
      <c r="G858" s="472"/>
      <c r="H858" s="467"/>
      <c r="I858" s="468"/>
      <c r="J858" s="468"/>
      <c r="K858" s="442"/>
      <c r="L858" s="442"/>
      <c r="M858" s="442"/>
      <c r="N858" s="442"/>
      <c r="O858" s="442"/>
      <c r="P858" s="470"/>
      <c r="Q858" s="470"/>
      <c r="R858" s="470"/>
      <c r="S858" s="442"/>
      <c r="T858" s="442"/>
      <c r="U858" s="442"/>
      <c r="V858" s="442"/>
      <c r="W858" s="442"/>
      <c r="X858" s="442"/>
      <c r="Y858" s="442"/>
      <c r="Z858" s="472"/>
      <c r="AA858" s="472"/>
      <c r="AB858" s="468"/>
      <c r="AC858" s="442"/>
      <c r="AD858" s="442"/>
      <c r="AE858" s="433"/>
      <c r="AF858" s="433"/>
      <c r="AP858" s="545"/>
      <c r="AQ858" s="545"/>
      <c r="AR858" s="546"/>
      <c r="AS858" s="547"/>
      <c r="AT858" s="444"/>
      <c r="AU858" s="444"/>
      <c r="AV858" s="444"/>
      <c r="AW858" s="444"/>
      <c r="AX858" s="444"/>
      <c r="AY858" s="444"/>
      <c r="AZ858" s="444"/>
      <c r="BA858" s="444"/>
      <c r="BB858" s="445"/>
      <c r="BC858" s="548"/>
      <c r="BD858" s="445"/>
      <c r="BE858" s="445"/>
      <c r="BF858" s="445"/>
      <c r="BG858" s="445"/>
      <c r="BH858" s="548"/>
      <c r="BI858" s="548"/>
      <c r="BJ858" s="548"/>
      <c r="BK858" s="445"/>
      <c r="BL858" s="445"/>
      <c r="BM858" s="445"/>
      <c r="BN858" s="445"/>
      <c r="BO858" s="445"/>
      <c r="BP858" s="445"/>
      <c r="BQ858" s="445"/>
      <c r="BR858" s="445"/>
      <c r="BS858" s="445"/>
      <c r="BT858" s="445"/>
      <c r="BU858" s="445"/>
      <c r="BV858" s="445"/>
      <c r="BW858" s="445"/>
      <c r="BX858" s="445"/>
      <c r="BY858" s="445"/>
      <c r="BZ858" s="445"/>
      <c r="CA858" s="445"/>
      <c r="CB858" s="445"/>
      <c r="CC858" s="445"/>
      <c r="CD858" s="445"/>
      <c r="CE858" s="445"/>
      <c r="CF858" s="445"/>
      <c r="CG858" s="445"/>
      <c r="CH858" s="445"/>
    </row>
    <row r="859" spans="1:86" s="443" customFormat="1" ht="15.75" customHeight="1">
      <c r="A859" s="442"/>
      <c r="B859" s="442"/>
      <c r="C859" s="442"/>
      <c r="D859" s="528"/>
      <c r="E859" s="442"/>
      <c r="F859" s="442"/>
      <c r="G859" s="472"/>
      <c r="H859" s="467"/>
      <c r="I859" s="468"/>
      <c r="J859" s="468"/>
      <c r="K859" s="442"/>
      <c r="L859" s="442"/>
      <c r="M859" s="442"/>
      <c r="N859" s="442"/>
      <c r="O859" s="442"/>
      <c r="P859" s="470"/>
      <c r="Q859" s="470"/>
      <c r="R859" s="470"/>
      <c r="S859" s="442"/>
      <c r="T859" s="442"/>
      <c r="U859" s="442"/>
      <c r="V859" s="442"/>
      <c r="W859" s="442"/>
      <c r="X859" s="442"/>
      <c r="Y859" s="442"/>
      <c r="Z859" s="472"/>
      <c r="AA859" s="472"/>
      <c r="AB859" s="468"/>
      <c r="AC859" s="442"/>
      <c r="AD859" s="442"/>
      <c r="AE859" s="433"/>
      <c r="AF859" s="433"/>
      <c r="AP859" s="545"/>
      <c r="AQ859" s="545"/>
      <c r="AR859" s="546"/>
      <c r="AS859" s="547"/>
      <c r="AT859" s="444"/>
      <c r="AU859" s="444"/>
      <c r="AV859" s="444"/>
      <c r="AW859" s="444"/>
      <c r="AX859" s="444"/>
      <c r="AY859" s="444"/>
      <c r="AZ859" s="444"/>
      <c r="BA859" s="444"/>
      <c r="BB859" s="445"/>
      <c r="BC859" s="548"/>
      <c r="BD859" s="445"/>
      <c r="BE859" s="445"/>
      <c r="BF859" s="445"/>
      <c r="BG859" s="445"/>
      <c r="BH859" s="548"/>
      <c r="BI859" s="548"/>
      <c r="BJ859" s="548"/>
      <c r="BK859" s="445"/>
      <c r="BL859" s="445"/>
      <c r="BM859" s="445"/>
      <c r="BN859" s="445"/>
      <c r="BO859" s="445"/>
      <c r="BP859" s="445"/>
      <c r="BQ859" s="445"/>
      <c r="BR859" s="445"/>
      <c r="BS859" s="445"/>
      <c r="BT859" s="445"/>
      <c r="BU859" s="445"/>
      <c r="BV859" s="445"/>
      <c r="BW859" s="445"/>
      <c r="BX859" s="445"/>
      <c r="BY859" s="445"/>
      <c r="BZ859" s="445"/>
      <c r="CA859" s="445"/>
      <c r="CB859" s="445"/>
      <c r="CC859" s="445"/>
      <c r="CD859" s="445"/>
      <c r="CE859" s="445"/>
      <c r="CF859" s="445"/>
      <c r="CG859" s="445"/>
      <c r="CH859" s="445"/>
    </row>
    <row r="860" spans="1:86" s="443" customFormat="1" ht="15.75" customHeight="1">
      <c r="A860" s="442"/>
      <c r="B860" s="442"/>
      <c r="C860" s="442"/>
      <c r="D860" s="528"/>
      <c r="E860" s="442"/>
      <c r="F860" s="442"/>
      <c r="G860" s="472"/>
      <c r="H860" s="467"/>
      <c r="I860" s="468"/>
      <c r="J860" s="468"/>
      <c r="K860" s="442"/>
      <c r="L860" s="442"/>
      <c r="M860" s="442"/>
      <c r="N860" s="442"/>
      <c r="O860" s="442"/>
      <c r="P860" s="470"/>
      <c r="Q860" s="470"/>
      <c r="R860" s="470"/>
      <c r="S860" s="442"/>
      <c r="T860" s="442"/>
      <c r="U860" s="442"/>
      <c r="V860" s="442"/>
      <c r="W860" s="442"/>
      <c r="X860" s="442"/>
      <c r="Y860" s="442"/>
      <c r="Z860" s="472"/>
      <c r="AA860" s="472"/>
      <c r="AB860" s="468"/>
      <c r="AC860" s="442"/>
      <c r="AD860" s="442"/>
      <c r="AE860" s="433"/>
      <c r="AF860" s="433"/>
      <c r="AP860" s="545"/>
      <c r="AQ860" s="545"/>
      <c r="AR860" s="546"/>
      <c r="AS860" s="547"/>
      <c r="AT860" s="444"/>
      <c r="AU860" s="444"/>
      <c r="AV860" s="444"/>
      <c r="AW860" s="444"/>
      <c r="AX860" s="444"/>
      <c r="AY860" s="444"/>
      <c r="AZ860" s="444"/>
      <c r="BA860" s="444"/>
      <c r="BB860" s="445"/>
      <c r="BC860" s="548"/>
      <c r="BD860" s="445"/>
      <c r="BE860" s="445"/>
      <c r="BF860" s="445"/>
      <c r="BG860" s="445"/>
      <c r="BH860" s="548"/>
      <c r="BI860" s="548"/>
      <c r="BJ860" s="548"/>
      <c r="BK860" s="445"/>
      <c r="BL860" s="445"/>
      <c r="BM860" s="445"/>
      <c r="BN860" s="445"/>
      <c r="BO860" s="445"/>
      <c r="BP860" s="445"/>
      <c r="BQ860" s="445"/>
      <c r="BR860" s="445"/>
      <c r="BS860" s="445"/>
      <c r="BT860" s="445"/>
      <c r="BU860" s="445"/>
      <c r="BV860" s="445"/>
      <c r="BW860" s="445"/>
      <c r="BX860" s="445"/>
      <c r="BY860" s="445"/>
      <c r="BZ860" s="445"/>
      <c r="CA860" s="445"/>
      <c r="CB860" s="445"/>
      <c r="CC860" s="445"/>
      <c r="CD860" s="445"/>
      <c r="CE860" s="445"/>
      <c r="CF860" s="445"/>
      <c r="CG860" s="445"/>
      <c r="CH860" s="445"/>
    </row>
    <row r="861" spans="1:86" s="443" customFormat="1" ht="15.75" customHeight="1">
      <c r="A861" s="442"/>
      <c r="B861" s="442"/>
      <c r="C861" s="442"/>
      <c r="D861" s="528"/>
      <c r="E861" s="442"/>
      <c r="F861" s="442"/>
      <c r="G861" s="472"/>
      <c r="H861" s="467"/>
      <c r="I861" s="468"/>
      <c r="J861" s="468"/>
      <c r="K861" s="442"/>
      <c r="L861" s="442"/>
      <c r="M861" s="442"/>
      <c r="N861" s="442"/>
      <c r="O861" s="442"/>
      <c r="P861" s="470"/>
      <c r="Q861" s="470"/>
      <c r="R861" s="470"/>
      <c r="S861" s="442"/>
      <c r="T861" s="442"/>
      <c r="U861" s="442"/>
      <c r="V861" s="442"/>
      <c r="W861" s="442"/>
      <c r="X861" s="442"/>
      <c r="Y861" s="442"/>
      <c r="Z861" s="472"/>
      <c r="AA861" s="472"/>
      <c r="AB861" s="468"/>
      <c r="AC861" s="442"/>
      <c r="AD861" s="442"/>
      <c r="AE861" s="433"/>
      <c r="AF861" s="433"/>
      <c r="AP861" s="545"/>
      <c r="AQ861" s="545"/>
      <c r="AR861" s="546"/>
      <c r="AS861" s="547"/>
      <c r="AT861" s="444"/>
      <c r="AU861" s="444"/>
      <c r="AV861" s="444"/>
      <c r="AW861" s="444"/>
      <c r="AX861" s="444"/>
      <c r="AY861" s="444"/>
      <c r="AZ861" s="444"/>
      <c r="BA861" s="444"/>
      <c r="BB861" s="445"/>
      <c r="BC861" s="548"/>
      <c r="BD861" s="445"/>
      <c r="BE861" s="445"/>
      <c r="BF861" s="445"/>
      <c r="BG861" s="445"/>
      <c r="BH861" s="548"/>
      <c r="BI861" s="548"/>
      <c r="BJ861" s="548"/>
      <c r="BK861" s="445"/>
      <c r="BL861" s="445"/>
      <c r="BM861" s="445"/>
      <c r="BN861" s="445"/>
      <c r="BO861" s="445"/>
      <c r="BP861" s="445"/>
      <c r="BQ861" s="445"/>
      <c r="BR861" s="445"/>
      <c r="BS861" s="445"/>
      <c r="BT861" s="445"/>
      <c r="BU861" s="445"/>
      <c r="BV861" s="445"/>
      <c r="BW861" s="445"/>
      <c r="BX861" s="445"/>
      <c r="BY861" s="445"/>
      <c r="BZ861" s="445"/>
      <c r="CA861" s="445"/>
      <c r="CB861" s="445"/>
      <c r="CC861" s="445"/>
      <c r="CD861" s="445"/>
      <c r="CE861" s="445"/>
      <c r="CF861" s="445"/>
      <c r="CG861" s="445"/>
      <c r="CH861" s="445"/>
    </row>
    <row r="862" spans="1:86" s="443" customFormat="1" ht="15.75" customHeight="1">
      <c r="A862" s="442"/>
      <c r="B862" s="442"/>
      <c r="C862" s="442"/>
      <c r="D862" s="528"/>
      <c r="E862" s="442"/>
      <c r="F862" s="442"/>
      <c r="G862" s="472"/>
      <c r="H862" s="467"/>
      <c r="I862" s="468"/>
      <c r="J862" s="468"/>
      <c r="K862" s="442"/>
      <c r="L862" s="442"/>
      <c r="M862" s="442"/>
      <c r="N862" s="442"/>
      <c r="O862" s="442"/>
      <c r="P862" s="470"/>
      <c r="Q862" s="470"/>
      <c r="R862" s="470"/>
      <c r="S862" s="442"/>
      <c r="T862" s="442"/>
      <c r="U862" s="442"/>
      <c r="V862" s="442"/>
      <c r="W862" s="442"/>
      <c r="X862" s="442"/>
      <c r="Y862" s="442"/>
      <c r="Z862" s="472"/>
      <c r="AA862" s="472"/>
      <c r="AB862" s="468"/>
      <c r="AC862" s="442"/>
      <c r="AD862" s="442"/>
      <c r="AE862" s="433"/>
      <c r="AF862" s="433"/>
      <c r="AP862" s="545"/>
      <c r="AQ862" s="545"/>
      <c r="AR862" s="546"/>
      <c r="AS862" s="547"/>
      <c r="AT862" s="444"/>
      <c r="AU862" s="444"/>
      <c r="AV862" s="444"/>
      <c r="AW862" s="444"/>
      <c r="AX862" s="444"/>
      <c r="AY862" s="444"/>
      <c r="AZ862" s="444"/>
      <c r="BA862" s="444"/>
      <c r="BB862" s="445"/>
      <c r="BC862" s="548"/>
      <c r="BD862" s="445"/>
      <c r="BE862" s="445"/>
      <c r="BF862" s="445"/>
      <c r="BG862" s="445"/>
      <c r="BH862" s="548"/>
      <c r="BI862" s="548"/>
      <c r="BJ862" s="548"/>
      <c r="BK862" s="445"/>
      <c r="BL862" s="445"/>
      <c r="BM862" s="445"/>
      <c r="BN862" s="445"/>
      <c r="BO862" s="445"/>
      <c r="BP862" s="445"/>
      <c r="BQ862" s="445"/>
      <c r="BR862" s="445"/>
      <c r="BS862" s="445"/>
      <c r="BT862" s="445"/>
      <c r="BU862" s="445"/>
      <c r="BV862" s="445"/>
      <c r="BW862" s="445"/>
      <c r="BX862" s="445"/>
      <c r="BY862" s="445"/>
      <c r="BZ862" s="445"/>
      <c r="CA862" s="445"/>
      <c r="CB862" s="445"/>
      <c r="CC862" s="445"/>
      <c r="CD862" s="445"/>
      <c r="CE862" s="445"/>
      <c r="CF862" s="445"/>
      <c r="CG862" s="445"/>
      <c r="CH862" s="445"/>
    </row>
    <row r="863" spans="1:86" s="443" customFormat="1" ht="15.75" customHeight="1">
      <c r="A863" s="442"/>
      <c r="B863" s="442"/>
      <c r="C863" s="442"/>
      <c r="D863" s="528"/>
      <c r="E863" s="442"/>
      <c r="F863" s="442"/>
      <c r="G863" s="472"/>
      <c r="H863" s="467"/>
      <c r="I863" s="468"/>
      <c r="J863" s="468"/>
      <c r="K863" s="442"/>
      <c r="L863" s="442"/>
      <c r="M863" s="442"/>
      <c r="N863" s="442"/>
      <c r="O863" s="442"/>
      <c r="P863" s="470"/>
      <c r="Q863" s="470"/>
      <c r="R863" s="470"/>
      <c r="S863" s="442"/>
      <c r="T863" s="442"/>
      <c r="U863" s="442"/>
      <c r="V863" s="442"/>
      <c r="W863" s="442"/>
      <c r="X863" s="442"/>
      <c r="Y863" s="442"/>
      <c r="Z863" s="472"/>
      <c r="AA863" s="472"/>
      <c r="AB863" s="468"/>
      <c r="AC863" s="442"/>
      <c r="AD863" s="442"/>
      <c r="AE863" s="433"/>
      <c r="AF863" s="433"/>
      <c r="AP863" s="545"/>
      <c r="AQ863" s="545"/>
      <c r="AR863" s="546"/>
      <c r="AS863" s="547"/>
      <c r="AT863" s="444"/>
      <c r="AU863" s="444"/>
      <c r="AV863" s="444"/>
      <c r="AW863" s="444"/>
      <c r="AX863" s="444"/>
      <c r="AY863" s="444"/>
      <c r="AZ863" s="444"/>
      <c r="BA863" s="444"/>
      <c r="BB863" s="445"/>
      <c r="BC863" s="548"/>
      <c r="BD863" s="445"/>
      <c r="BE863" s="445"/>
      <c r="BF863" s="445"/>
      <c r="BG863" s="445"/>
      <c r="BH863" s="548"/>
      <c r="BI863" s="548"/>
      <c r="BJ863" s="548"/>
      <c r="BK863" s="445"/>
      <c r="BL863" s="445"/>
      <c r="BM863" s="445"/>
      <c r="BN863" s="445"/>
      <c r="BO863" s="445"/>
      <c r="BP863" s="445"/>
      <c r="BQ863" s="445"/>
      <c r="BR863" s="445"/>
      <c r="BS863" s="445"/>
      <c r="BT863" s="445"/>
      <c r="BU863" s="445"/>
      <c r="BV863" s="445"/>
      <c r="BW863" s="445"/>
      <c r="BX863" s="445"/>
      <c r="BY863" s="445"/>
      <c r="BZ863" s="445"/>
      <c r="CA863" s="445"/>
      <c r="CB863" s="445"/>
      <c r="CC863" s="445"/>
      <c r="CD863" s="445"/>
      <c r="CE863" s="445"/>
      <c r="CF863" s="445"/>
      <c r="CG863" s="445"/>
      <c r="CH863" s="445"/>
    </row>
    <row r="864" spans="1:86" s="443" customFormat="1" ht="15.75" customHeight="1">
      <c r="A864" s="442"/>
      <c r="B864" s="442"/>
      <c r="C864" s="442"/>
      <c r="D864" s="528"/>
      <c r="E864" s="442"/>
      <c r="F864" s="442"/>
      <c r="G864" s="472"/>
      <c r="H864" s="467"/>
      <c r="I864" s="468"/>
      <c r="J864" s="468"/>
      <c r="K864" s="442"/>
      <c r="L864" s="442"/>
      <c r="M864" s="442"/>
      <c r="N864" s="442"/>
      <c r="O864" s="442"/>
      <c r="P864" s="470"/>
      <c r="Q864" s="470"/>
      <c r="R864" s="470"/>
      <c r="S864" s="442"/>
      <c r="T864" s="442"/>
      <c r="U864" s="442"/>
      <c r="V864" s="442"/>
      <c r="W864" s="442"/>
      <c r="X864" s="442"/>
      <c r="Y864" s="442"/>
      <c r="Z864" s="472"/>
      <c r="AA864" s="472"/>
      <c r="AB864" s="468"/>
      <c r="AC864" s="442"/>
      <c r="AD864" s="442"/>
      <c r="AE864" s="433"/>
      <c r="AF864" s="433"/>
      <c r="AP864" s="545"/>
      <c r="AQ864" s="545"/>
      <c r="AR864" s="546"/>
      <c r="AS864" s="547"/>
      <c r="AT864" s="444"/>
      <c r="AU864" s="444"/>
      <c r="AV864" s="444"/>
      <c r="AW864" s="444"/>
      <c r="AX864" s="444"/>
      <c r="AY864" s="444"/>
      <c r="AZ864" s="444"/>
      <c r="BA864" s="444"/>
      <c r="BB864" s="445"/>
      <c r="BC864" s="548"/>
      <c r="BD864" s="445"/>
      <c r="BE864" s="445"/>
      <c r="BF864" s="445"/>
      <c r="BG864" s="445"/>
      <c r="BH864" s="548"/>
      <c r="BI864" s="548"/>
      <c r="BJ864" s="548"/>
      <c r="BK864" s="445"/>
      <c r="BL864" s="445"/>
      <c r="BM864" s="445"/>
      <c r="BN864" s="445"/>
      <c r="BO864" s="445"/>
      <c r="BP864" s="445"/>
      <c r="BQ864" s="445"/>
      <c r="BR864" s="445"/>
      <c r="BS864" s="445"/>
      <c r="BT864" s="445"/>
      <c r="BU864" s="445"/>
      <c r="BV864" s="445"/>
      <c r="BW864" s="445"/>
      <c r="BX864" s="445"/>
      <c r="BY864" s="445"/>
      <c r="BZ864" s="445"/>
      <c r="CA864" s="445"/>
      <c r="CB864" s="445"/>
      <c r="CC864" s="445"/>
      <c r="CD864" s="445"/>
      <c r="CE864" s="445"/>
      <c r="CF864" s="445"/>
      <c r="CG864" s="445"/>
      <c r="CH864" s="445"/>
    </row>
    <row r="865" spans="1:86" s="443" customFormat="1" ht="15.75" customHeight="1">
      <c r="A865" s="442"/>
      <c r="B865" s="442"/>
      <c r="C865" s="442"/>
      <c r="D865" s="528"/>
      <c r="E865" s="442"/>
      <c r="F865" s="442"/>
      <c r="G865" s="472"/>
      <c r="H865" s="467"/>
      <c r="I865" s="468"/>
      <c r="J865" s="468"/>
      <c r="K865" s="442"/>
      <c r="L865" s="442"/>
      <c r="M865" s="442"/>
      <c r="N865" s="442"/>
      <c r="O865" s="442"/>
      <c r="P865" s="470"/>
      <c r="Q865" s="470"/>
      <c r="R865" s="470"/>
      <c r="S865" s="442"/>
      <c r="T865" s="442"/>
      <c r="U865" s="442"/>
      <c r="V865" s="442"/>
      <c r="W865" s="442"/>
      <c r="X865" s="442"/>
      <c r="Y865" s="442"/>
      <c r="Z865" s="472"/>
      <c r="AA865" s="472"/>
      <c r="AB865" s="468"/>
      <c r="AC865" s="442"/>
      <c r="AD865" s="442"/>
      <c r="AE865" s="433"/>
      <c r="AF865" s="433"/>
      <c r="AP865" s="545"/>
      <c r="AQ865" s="545"/>
      <c r="AR865" s="546"/>
      <c r="AS865" s="547"/>
      <c r="AT865" s="444"/>
      <c r="AU865" s="444"/>
      <c r="AV865" s="444"/>
      <c r="AW865" s="444"/>
      <c r="AX865" s="444"/>
      <c r="AY865" s="444"/>
      <c r="AZ865" s="444"/>
      <c r="BA865" s="444"/>
      <c r="BB865" s="445"/>
      <c r="BC865" s="548"/>
      <c r="BD865" s="445"/>
      <c r="BE865" s="445"/>
      <c r="BF865" s="445"/>
      <c r="BG865" s="445"/>
      <c r="BH865" s="548"/>
      <c r="BI865" s="548"/>
      <c r="BJ865" s="548"/>
      <c r="BK865" s="445"/>
      <c r="BL865" s="445"/>
      <c r="BM865" s="445"/>
      <c r="BN865" s="445"/>
      <c r="BO865" s="445"/>
      <c r="BP865" s="445"/>
      <c r="BQ865" s="445"/>
      <c r="BR865" s="445"/>
      <c r="BS865" s="445"/>
      <c r="BT865" s="445"/>
      <c r="BU865" s="445"/>
      <c r="BV865" s="445"/>
      <c r="BW865" s="445"/>
      <c r="BX865" s="445"/>
      <c r="BY865" s="445"/>
      <c r="BZ865" s="445"/>
      <c r="CA865" s="445"/>
      <c r="CB865" s="445"/>
      <c r="CC865" s="445"/>
      <c r="CD865" s="445"/>
      <c r="CE865" s="445"/>
      <c r="CF865" s="445"/>
      <c r="CG865" s="445"/>
      <c r="CH865" s="445"/>
    </row>
    <row r="866" spans="1:86" s="443" customFormat="1" ht="15.75" customHeight="1">
      <c r="A866" s="442"/>
      <c r="B866" s="442"/>
      <c r="C866" s="442"/>
      <c r="D866" s="528"/>
      <c r="E866" s="442"/>
      <c r="F866" s="442"/>
      <c r="G866" s="472"/>
      <c r="H866" s="467"/>
      <c r="I866" s="468"/>
      <c r="J866" s="468"/>
      <c r="K866" s="442"/>
      <c r="L866" s="442"/>
      <c r="M866" s="442"/>
      <c r="N866" s="442"/>
      <c r="O866" s="442"/>
      <c r="P866" s="470"/>
      <c r="Q866" s="470"/>
      <c r="R866" s="470"/>
      <c r="S866" s="442"/>
      <c r="T866" s="442"/>
      <c r="U866" s="442"/>
      <c r="V866" s="442"/>
      <c r="W866" s="442"/>
      <c r="X866" s="442"/>
      <c r="Y866" s="442"/>
      <c r="Z866" s="472"/>
      <c r="AA866" s="472"/>
      <c r="AB866" s="468"/>
      <c r="AC866" s="442"/>
      <c r="AD866" s="442"/>
      <c r="AE866" s="433"/>
      <c r="AF866" s="433"/>
      <c r="AP866" s="545"/>
      <c r="AQ866" s="545"/>
      <c r="AR866" s="546"/>
      <c r="AS866" s="547"/>
      <c r="AT866" s="444"/>
      <c r="AU866" s="444"/>
      <c r="AV866" s="444"/>
      <c r="AW866" s="444"/>
      <c r="AX866" s="444"/>
      <c r="AY866" s="444"/>
      <c r="AZ866" s="444"/>
      <c r="BA866" s="444"/>
      <c r="BB866" s="445"/>
      <c r="BC866" s="548"/>
      <c r="BD866" s="445"/>
      <c r="BE866" s="445"/>
      <c r="BF866" s="445"/>
      <c r="BG866" s="445"/>
      <c r="BH866" s="548"/>
      <c r="BI866" s="548"/>
      <c r="BJ866" s="548"/>
      <c r="BK866" s="445"/>
      <c r="BL866" s="445"/>
      <c r="BM866" s="445"/>
      <c r="BN866" s="445"/>
      <c r="BO866" s="445"/>
      <c r="BP866" s="445"/>
      <c r="BQ866" s="445"/>
      <c r="BR866" s="445"/>
      <c r="BS866" s="445"/>
      <c r="BT866" s="445"/>
      <c r="BU866" s="445"/>
      <c r="BV866" s="445"/>
      <c r="BW866" s="445"/>
      <c r="BX866" s="445"/>
      <c r="BY866" s="445"/>
      <c r="BZ866" s="445"/>
      <c r="CA866" s="445"/>
      <c r="CB866" s="445"/>
      <c r="CC866" s="445"/>
      <c r="CD866" s="445"/>
      <c r="CE866" s="445"/>
      <c r="CF866" s="445"/>
      <c r="CG866" s="445"/>
      <c r="CH866" s="445"/>
    </row>
    <row r="867" spans="1:86" s="443" customFormat="1" ht="15.75" customHeight="1">
      <c r="A867" s="442"/>
      <c r="B867" s="442"/>
      <c r="C867" s="442"/>
      <c r="D867" s="528"/>
      <c r="E867" s="442"/>
      <c r="F867" s="442"/>
      <c r="G867" s="472"/>
      <c r="H867" s="467"/>
      <c r="I867" s="468"/>
      <c r="J867" s="468"/>
      <c r="K867" s="442"/>
      <c r="L867" s="442"/>
      <c r="M867" s="442"/>
      <c r="N867" s="442"/>
      <c r="O867" s="442"/>
      <c r="P867" s="470"/>
      <c r="Q867" s="470"/>
      <c r="R867" s="470"/>
      <c r="S867" s="442"/>
      <c r="T867" s="442"/>
      <c r="U867" s="442"/>
      <c r="V867" s="442"/>
      <c r="W867" s="442"/>
      <c r="X867" s="442"/>
      <c r="Y867" s="442"/>
      <c r="Z867" s="472"/>
      <c r="AA867" s="472"/>
      <c r="AB867" s="468"/>
      <c r="AC867" s="442"/>
      <c r="AD867" s="442"/>
      <c r="AE867" s="433"/>
      <c r="AF867" s="433"/>
      <c r="AP867" s="545"/>
      <c r="AQ867" s="545"/>
      <c r="AR867" s="546"/>
      <c r="AS867" s="547"/>
      <c r="AT867" s="444"/>
      <c r="AU867" s="444"/>
      <c r="AV867" s="444"/>
      <c r="AW867" s="444"/>
      <c r="AX867" s="444"/>
      <c r="AY867" s="444"/>
      <c r="AZ867" s="444"/>
      <c r="BA867" s="444"/>
      <c r="BB867" s="445"/>
      <c r="BC867" s="548"/>
      <c r="BD867" s="445"/>
      <c r="BE867" s="445"/>
      <c r="BF867" s="445"/>
      <c r="BG867" s="445"/>
      <c r="BH867" s="548"/>
      <c r="BI867" s="548"/>
      <c r="BJ867" s="548"/>
      <c r="BK867" s="445"/>
      <c r="BL867" s="445"/>
      <c r="BM867" s="445"/>
      <c r="BN867" s="445"/>
      <c r="BO867" s="445"/>
      <c r="BP867" s="445"/>
      <c r="BQ867" s="445"/>
      <c r="BR867" s="445"/>
      <c r="BS867" s="445"/>
      <c r="BT867" s="445"/>
      <c r="BU867" s="445"/>
      <c r="BV867" s="445"/>
      <c r="BW867" s="445"/>
      <c r="BX867" s="445"/>
      <c r="BY867" s="445"/>
      <c r="BZ867" s="445"/>
      <c r="CA867" s="445"/>
      <c r="CB867" s="445"/>
      <c r="CC867" s="445"/>
      <c r="CD867" s="445"/>
      <c r="CE867" s="445"/>
      <c r="CF867" s="445"/>
      <c r="CG867" s="445"/>
      <c r="CH867" s="445"/>
    </row>
    <row r="868" spans="1:86" s="443" customFormat="1" ht="15.75" customHeight="1">
      <c r="A868" s="442"/>
      <c r="B868" s="442"/>
      <c r="C868" s="442"/>
      <c r="D868" s="528"/>
      <c r="E868" s="442"/>
      <c r="F868" s="442"/>
      <c r="G868" s="472"/>
      <c r="H868" s="467"/>
      <c r="I868" s="468"/>
      <c r="J868" s="468"/>
      <c r="K868" s="442"/>
      <c r="L868" s="442"/>
      <c r="M868" s="442"/>
      <c r="N868" s="442"/>
      <c r="O868" s="442"/>
      <c r="P868" s="470"/>
      <c r="Q868" s="470"/>
      <c r="R868" s="470"/>
      <c r="S868" s="442"/>
      <c r="T868" s="442"/>
      <c r="U868" s="442"/>
      <c r="V868" s="442"/>
      <c r="W868" s="442"/>
      <c r="X868" s="442"/>
      <c r="Y868" s="442"/>
      <c r="Z868" s="472"/>
      <c r="AA868" s="472"/>
      <c r="AB868" s="468"/>
      <c r="AC868" s="442"/>
      <c r="AD868" s="442"/>
      <c r="AE868" s="433"/>
      <c r="AF868" s="433"/>
      <c r="AP868" s="545"/>
      <c r="AQ868" s="545"/>
      <c r="AR868" s="546"/>
      <c r="AS868" s="547"/>
      <c r="AT868" s="444"/>
      <c r="AU868" s="444"/>
      <c r="AV868" s="444"/>
      <c r="AW868" s="444"/>
      <c r="AX868" s="444"/>
      <c r="AY868" s="444"/>
      <c r="AZ868" s="444"/>
      <c r="BA868" s="444"/>
      <c r="BB868" s="445"/>
      <c r="BC868" s="548"/>
      <c r="BD868" s="445"/>
      <c r="BE868" s="445"/>
      <c r="BF868" s="445"/>
      <c r="BG868" s="445"/>
      <c r="BH868" s="548"/>
      <c r="BI868" s="548"/>
      <c r="BJ868" s="548"/>
      <c r="BK868" s="445"/>
      <c r="BL868" s="445"/>
      <c r="BM868" s="445"/>
      <c r="BN868" s="445"/>
      <c r="BO868" s="445"/>
      <c r="BP868" s="445"/>
      <c r="BQ868" s="445"/>
      <c r="BR868" s="445"/>
      <c r="BS868" s="445"/>
      <c r="BT868" s="445"/>
      <c r="BU868" s="445"/>
      <c r="BV868" s="445"/>
      <c r="BW868" s="445"/>
      <c r="BX868" s="445"/>
      <c r="BY868" s="445"/>
      <c r="BZ868" s="445"/>
      <c r="CA868" s="445"/>
      <c r="CB868" s="445"/>
      <c r="CC868" s="445"/>
      <c r="CD868" s="445"/>
      <c r="CE868" s="445"/>
      <c r="CF868" s="445"/>
      <c r="CG868" s="445"/>
      <c r="CH868" s="445"/>
    </row>
    <row r="869" spans="1:86" s="443" customFormat="1" ht="15.75" customHeight="1">
      <c r="A869" s="442"/>
      <c r="B869" s="442"/>
      <c r="C869" s="442"/>
      <c r="D869" s="528"/>
      <c r="E869" s="442"/>
      <c r="F869" s="442"/>
      <c r="G869" s="472"/>
      <c r="H869" s="467"/>
      <c r="I869" s="468"/>
      <c r="J869" s="468"/>
      <c r="K869" s="442"/>
      <c r="L869" s="442"/>
      <c r="M869" s="442"/>
      <c r="N869" s="442"/>
      <c r="O869" s="442"/>
      <c r="P869" s="470"/>
      <c r="Q869" s="470"/>
      <c r="R869" s="470"/>
      <c r="S869" s="442"/>
      <c r="T869" s="442"/>
      <c r="U869" s="442"/>
      <c r="V869" s="442"/>
      <c r="W869" s="442"/>
      <c r="X869" s="442"/>
      <c r="Y869" s="442"/>
      <c r="Z869" s="472"/>
      <c r="AA869" s="472"/>
      <c r="AB869" s="468"/>
      <c r="AC869" s="442"/>
      <c r="AD869" s="442"/>
      <c r="AE869" s="433"/>
      <c r="AF869" s="433"/>
      <c r="AP869" s="545"/>
      <c r="AQ869" s="545"/>
      <c r="AR869" s="546"/>
      <c r="AS869" s="547"/>
      <c r="AT869" s="444"/>
      <c r="AU869" s="444"/>
      <c r="AV869" s="444"/>
      <c r="AW869" s="444"/>
      <c r="AX869" s="444"/>
      <c r="AY869" s="444"/>
      <c r="AZ869" s="444"/>
      <c r="BA869" s="444"/>
      <c r="BB869" s="445"/>
      <c r="BC869" s="548"/>
      <c r="BD869" s="445"/>
      <c r="BE869" s="445"/>
      <c r="BF869" s="445"/>
      <c r="BG869" s="445"/>
      <c r="BH869" s="548"/>
      <c r="BI869" s="548"/>
      <c r="BJ869" s="548"/>
      <c r="BK869" s="445"/>
      <c r="BL869" s="445"/>
      <c r="BM869" s="445"/>
      <c r="BN869" s="445"/>
      <c r="BO869" s="445"/>
      <c r="BP869" s="445"/>
      <c r="BQ869" s="445"/>
      <c r="BR869" s="445"/>
      <c r="BS869" s="445"/>
      <c r="BT869" s="445"/>
      <c r="BU869" s="445"/>
      <c r="BV869" s="445"/>
      <c r="BW869" s="445"/>
      <c r="BX869" s="445"/>
      <c r="BY869" s="445"/>
      <c r="BZ869" s="445"/>
      <c r="CA869" s="445"/>
      <c r="CB869" s="445"/>
      <c r="CC869" s="445"/>
      <c r="CD869" s="445"/>
      <c r="CE869" s="445"/>
      <c r="CF869" s="445"/>
      <c r="CG869" s="445"/>
      <c r="CH869" s="445"/>
    </row>
    <row r="870" spans="1:86" s="443" customFormat="1" ht="15.75" customHeight="1">
      <c r="A870" s="442"/>
      <c r="B870" s="442"/>
      <c r="C870" s="442"/>
      <c r="D870" s="528"/>
      <c r="E870" s="442"/>
      <c r="F870" s="442"/>
      <c r="G870" s="472"/>
      <c r="H870" s="467"/>
      <c r="I870" s="468"/>
      <c r="J870" s="468"/>
      <c r="K870" s="442"/>
      <c r="L870" s="442"/>
      <c r="M870" s="442"/>
      <c r="N870" s="442"/>
      <c r="O870" s="442"/>
      <c r="P870" s="470"/>
      <c r="Q870" s="470"/>
      <c r="R870" s="470"/>
      <c r="S870" s="442"/>
      <c r="T870" s="442"/>
      <c r="U870" s="442"/>
      <c r="V870" s="442"/>
      <c r="W870" s="442"/>
      <c r="X870" s="442"/>
      <c r="Y870" s="442"/>
      <c r="Z870" s="472"/>
      <c r="AA870" s="472"/>
      <c r="AB870" s="468"/>
      <c r="AC870" s="442"/>
      <c r="AD870" s="442"/>
      <c r="AE870" s="433"/>
      <c r="AF870" s="433"/>
      <c r="AP870" s="545"/>
      <c r="AQ870" s="545"/>
      <c r="AR870" s="546"/>
      <c r="AS870" s="547"/>
      <c r="AT870" s="444"/>
      <c r="AU870" s="444"/>
      <c r="AV870" s="444"/>
      <c r="AW870" s="444"/>
      <c r="AX870" s="444"/>
      <c r="AY870" s="444"/>
      <c r="AZ870" s="444"/>
      <c r="BA870" s="444"/>
      <c r="BB870" s="445"/>
      <c r="BC870" s="548"/>
      <c r="BD870" s="445"/>
      <c r="BE870" s="445"/>
      <c r="BF870" s="445"/>
      <c r="BG870" s="445"/>
      <c r="BH870" s="548"/>
      <c r="BI870" s="548"/>
      <c r="BJ870" s="548"/>
      <c r="BK870" s="445"/>
      <c r="BL870" s="445"/>
      <c r="BM870" s="445"/>
      <c r="BN870" s="445"/>
      <c r="BO870" s="445"/>
      <c r="BP870" s="445"/>
      <c r="BQ870" s="445"/>
      <c r="BR870" s="445"/>
      <c r="BS870" s="445"/>
      <c r="BT870" s="445"/>
      <c r="BU870" s="445"/>
      <c r="BV870" s="445"/>
      <c r="BW870" s="445"/>
      <c r="BX870" s="445"/>
      <c r="BY870" s="445"/>
      <c r="BZ870" s="445"/>
      <c r="CA870" s="445"/>
      <c r="CB870" s="445"/>
      <c r="CC870" s="445"/>
      <c r="CD870" s="445"/>
      <c r="CE870" s="445"/>
      <c r="CF870" s="445"/>
      <c r="CG870" s="445"/>
      <c r="CH870" s="445"/>
    </row>
    <row r="871" spans="1:86" s="443" customFormat="1" ht="15.75" customHeight="1">
      <c r="A871" s="442"/>
      <c r="B871" s="442"/>
      <c r="C871" s="442"/>
      <c r="D871" s="528"/>
      <c r="E871" s="442"/>
      <c r="F871" s="442"/>
      <c r="G871" s="472"/>
      <c r="H871" s="467"/>
      <c r="I871" s="468"/>
      <c r="J871" s="468"/>
      <c r="K871" s="442"/>
      <c r="L871" s="442"/>
      <c r="M871" s="442"/>
      <c r="N871" s="442"/>
      <c r="O871" s="442"/>
      <c r="P871" s="470"/>
      <c r="Q871" s="470"/>
      <c r="R871" s="470"/>
      <c r="S871" s="442"/>
      <c r="T871" s="442"/>
      <c r="U871" s="442"/>
      <c r="V871" s="442"/>
      <c r="W871" s="442"/>
      <c r="X871" s="442"/>
      <c r="Y871" s="442"/>
      <c r="Z871" s="472"/>
      <c r="AA871" s="472"/>
      <c r="AB871" s="468"/>
      <c r="AC871" s="442"/>
      <c r="AD871" s="442"/>
      <c r="AE871" s="433"/>
      <c r="AF871" s="433"/>
      <c r="AP871" s="545"/>
      <c r="AQ871" s="545"/>
      <c r="AR871" s="546"/>
      <c r="AS871" s="547"/>
      <c r="AT871" s="444"/>
      <c r="AU871" s="444"/>
      <c r="AV871" s="444"/>
      <c r="AW871" s="444"/>
      <c r="AX871" s="444"/>
      <c r="AY871" s="444"/>
      <c r="AZ871" s="444"/>
      <c r="BA871" s="444"/>
      <c r="BB871" s="445"/>
      <c r="BC871" s="548"/>
      <c r="BD871" s="445"/>
      <c r="BE871" s="445"/>
      <c r="BF871" s="445"/>
      <c r="BG871" s="445"/>
      <c r="BH871" s="548"/>
      <c r="BI871" s="548"/>
      <c r="BJ871" s="548"/>
      <c r="BK871" s="445"/>
      <c r="BL871" s="445"/>
      <c r="BM871" s="445"/>
      <c r="BN871" s="445"/>
      <c r="BO871" s="445"/>
      <c r="BP871" s="445"/>
      <c r="BQ871" s="445"/>
      <c r="BR871" s="445"/>
      <c r="BS871" s="445"/>
      <c r="BT871" s="445"/>
      <c r="BU871" s="445"/>
      <c r="BV871" s="445"/>
      <c r="BW871" s="445"/>
      <c r="BX871" s="445"/>
      <c r="BY871" s="445"/>
      <c r="BZ871" s="445"/>
      <c r="CA871" s="445"/>
      <c r="CB871" s="445"/>
      <c r="CC871" s="445"/>
      <c r="CD871" s="445"/>
      <c r="CE871" s="445"/>
      <c r="CF871" s="445"/>
      <c r="CG871" s="445"/>
      <c r="CH871" s="445"/>
    </row>
    <row r="872" spans="1:86" s="443" customFormat="1" ht="15.75" customHeight="1">
      <c r="A872" s="442"/>
      <c r="B872" s="442"/>
      <c r="C872" s="442"/>
      <c r="D872" s="528"/>
      <c r="E872" s="442"/>
      <c r="F872" s="442"/>
      <c r="G872" s="472"/>
      <c r="H872" s="467"/>
      <c r="I872" s="468"/>
      <c r="J872" s="468"/>
      <c r="K872" s="442"/>
      <c r="L872" s="442"/>
      <c r="M872" s="442"/>
      <c r="N872" s="442"/>
      <c r="O872" s="442"/>
      <c r="P872" s="470"/>
      <c r="Q872" s="470"/>
      <c r="R872" s="470"/>
      <c r="S872" s="442"/>
      <c r="T872" s="442"/>
      <c r="U872" s="442"/>
      <c r="V872" s="442"/>
      <c r="W872" s="442"/>
      <c r="X872" s="442"/>
      <c r="Y872" s="442"/>
      <c r="Z872" s="472"/>
      <c r="AA872" s="472"/>
      <c r="AB872" s="468"/>
      <c r="AC872" s="442"/>
      <c r="AD872" s="442"/>
      <c r="AE872" s="433"/>
      <c r="AF872" s="433"/>
      <c r="AP872" s="545"/>
      <c r="AQ872" s="545"/>
      <c r="AR872" s="546"/>
      <c r="AS872" s="547"/>
      <c r="AT872" s="444"/>
      <c r="AU872" s="444"/>
      <c r="AV872" s="444"/>
      <c r="AW872" s="444"/>
      <c r="AX872" s="444"/>
      <c r="AY872" s="444"/>
      <c r="AZ872" s="444"/>
      <c r="BA872" s="444"/>
      <c r="BB872" s="445"/>
      <c r="BC872" s="548"/>
      <c r="BD872" s="445"/>
      <c r="BE872" s="445"/>
      <c r="BF872" s="445"/>
      <c r="BG872" s="445"/>
      <c r="BH872" s="548"/>
      <c r="BI872" s="548"/>
      <c r="BJ872" s="548"/>
      <c r="BK872" s="445"/>
      <c r="BL872" s="445"/>
      <c r="BM872" s="445"/>
      <c r="BN872" s="445"/>
      <c r="BO872" s="445"/>
      <c r="BP872" s="445"/>
      <c r="BQ872" s="445"/>
      <c r="BR872" s="445"/>
      <c r="BS872" s="445"/>
      <c r="BT872" s="445"/>
      <c r="BU872" s="445"/>
      <c r="BV872" s="445"/>
      <c r="BW872" s="445"/>
      <c r="BX872" s="445"/>
      <c r="BY872" s="445"/>
      <c r="BZ872" s="445"/>
      <c r="CA872" s="445"/>
      <c r="CB872" s="445"/>
      <c r="CC872" s="445"/>
      <c r="CD872" s="445"/>
      <c r="CE872" s="445"/>
      <c r="CF872" s="445"/>
      <c r="CG872" s="445"/>
      <c r="CH872" s="445"/>
    </row>
    <row r="873" spans="1:86" s="443" customFormat="1" ht="15.75" customHeight="1">
      <c r="A873" s="442"/>
      <c r="B873" s="442"/>
      <c r="C873" s="442"/>
      <c r="D873" s="528"/>
      <c r="E873" s="442"/>
      <c r="F873" s="442"/>
      <c r="G873" s="472"/>
      <c r="H873" s="467"/>
      <c r="I873" s="468"/>
      <c r="J873" s="468"/>
      <c r="K873" s="442"/>
      <c r="L873" s="442"/>
      <c r="M873" s="442"/>
      <c r="N873" s="442"/>
      <c r="O873" s="442"/>
      <c r="P873" s="470"/>
      <c r="Q873" s="470"/>
      <c r="R873" s="470"/>
      <c r="S873" s="442"/>
      <c r="T873" s="442"/>
      <c r="U873" s="442"/>
      <c r="V873" s="442"/>
      <c r="W873" s="442"/>
      <c r="X873" s="442"/>
      <c r="Y873" s="442"/>
      <c r="Z873" s="472"/>
      <c r="AA873" s="472"/>
      <c r="AB873" s="468"/>
      <c r="AC873" s="442"/>
      <c r="AD873" s="442"/>
      <c r="AE873" s="433"/>
      <c r="AF873" s="433"/>
      <c r="AP873" s="545"/>
      <c r="AQ873" s="545"/>
      <c r="AR873" s="546"/>
      <c r="AS873" s="547"/>
      <c r="AT873" s="444"/>
      <c r="AU873" s="444"/>
      <c r="AV873" s="444"/>
      <c r="AW873" s="444"/>
      <c r="AX873" s="444"/>
      <c r="AY873" s="444"/>
      <c r="AZ873" s="444"/>
      <c r="BA873" s="444"/>
      <c r="BB873" s="445"/>
      <c r="BC873" s="548"/>
      <c r="BD873" s="445"/>
      <c r="BE873" s="445"/>
      <c r="BF873" s="445"/>
      <c r="BG873" s="445"/>
      <c r="BH873" s="548"/>
      <c r="BI873" s="548"/>
      <c r="BJ873" s="548"/>
      <c r="BK873" s="445"/>
      <c r="BL873" s="445"/>
      <c r="BM873" s="445"/>
      <c r="BN873" s="445"/>
      <c r="BO873" s="445"/>
      <c r="BP873" s="445"/>
      <c r="BQ873" s="445"/>
      <c r="BR873" s="445"/>
      <c r="BS873" s="445"/>
      <c r="BT873" s="445"/>
      <c r="BU873" s="445"/>
      <c r="BV873" s="445"/>
      <c r="BW873" s="445"/>
      <c r="BX873" s="445"/>
      <c r="BY873" s="445"/>
      <c r="BZ873" s="445"/>
      <c r="CA873" s="445"/>
      <c r="CB873" s="445"/>
      <c r="CC873" s="445"/>
      <c r="CD873" s="445"/>
      <c r="CE873" s="445"/>
      <c r="CF873" s="445"/>
      <c r="CG873" s="445"/>
      <c r="CH873" s="445"/>
    </row>
    <row r="874" spans="1:86" s="443" customFormat="1" ht="15.75" customHeight="1">
      <c r="A874" s="442"/>
      <c r="B874" s="442"/>
      <c r="C874" s="442"/>
      <c r="D874" s="528"/>
      <c r="E874" s="442"/>
      <c r="F874" s="442"/>
      <c r="G874" s="472"/>
      <c r="H874" s="467"/>
      <c r="I874" s="468"/>
      <c r="J874" s="468"/>
      <c r="K874" s="442"/>
      <c r="L874" s="442"/>
      <c r="M874" s="442"/>
      <c r="N874" s="442"/>
      <c r="O874" s="442"/>
      <c r="P874" s="470"/>
      <c r="Q874" s="470"/>
      <c r="R874" s="470"/>
      <c r="S874" s="442"/>
      <c r="T874" s="442"/>
      <c r="U874" s="442"/>
      <c r="V874" s="442"/>
      <c r="W874" s="442"/>
      <c r="X874" s="442"/>
      <c r="Y874" s="442"/>
      <c r="Z874" s="472"/>
      <c r="AA874" s="472"/>
      <c r="AB874" s="468"/>
      <c r="AC874" s="442"/>
      <c r="AD874" s="442"/>
      <c r="AE874" s="433"/>
      <c r="AF874" s="433"/>
      <c r="AP874" s="545"/>
      <c r="AQ874" s="545"/>
      <c r="AR874" s="546"/>
      <c r="AS874" s="547"/>
      <c r="AT874" s="444"/>
      <c r="AU874" s="444"/>
      <c r="AV874" s="444"/>
      <c r="AW874" s="444"/>
      <c r="AX874" s="444"/>
      <c r="AY874" s="444"/>
      <c r="AZ874" s="444"/>
      <c r="BA874" s="444"/>
      <c r="BB874" s="445"/>
      <c r="BC874" s="548"/>
      <c r="BD874" s="445"/>
      <c r="BE874" s="445"/>
      <c r="BF874" s="445"/>
      <c r="BG874" s="445"/>
      <c r="BH874" s="548"/>
      <c r="BI874" s="548"/>
      <c r="BJ874" s="548"/>
      <c r="BK874" s="445"/>
      <c r="BL874" s="445"/>
      <c r="BM874" s="445"/>
      <c r="BN874" s="445"/>
      <c r="BO874" s="445"/>
      <c r="BP874" s="445"/>
      <c r="BQ874" s="445"/>
      <c r="BR874" s="445"/>
      <c r="BS874" s="445"/>
      <c r="BT874" s="445"/>
      <c r="BU874" s="445"/>
      <c r="BV874" s="445"/>
      <c r="BW874" s="445"/>
      <c r="BX874" s="445"/>
      <c r="BY874" s="445"/>
      <c r="BZ874" s="445"/>
      <c r="CA874" s="445"/>
      <c r="CB874" s="445"/>
      <c r="CC874" s="445"/>
      <c r="CD874" s="445"/>
      <c r="CE874" s="445"/>
      <c r="CF874" s="445"/>
      <c r="CG874" s="445"/>
      <c r="CH874" s="445"/>
    </row>
    <row r="875" spans="1:86" s="443" customFormat="1" ht="15.75" customHeight="1">
      <c r="A875" s="442"/>
      <c r="B875" s="442"/>
      <c r="C875" s="442"/>
      <c r="D875" s="528"/>
      <c r="E875" s="442"/>
      <c r="F875" s="442"/>
      <c r="G875" s="472"/>
      <c r="H875" s="467"/>
      <c r="I875" s="468"/>
      <c r="J875" s="468"/>
      <c r="K875" s="442"/>
      <c r="L875" s="442"/>
      <c r="M875" s="442"/>
      <c r="N875" s="442"/>
      <c r="O875" s="442"/>
      <c r="P875" s="470"/>
      <c r="Q875" s="470"/>
      <c r="R875" s="470"/>
      <c r="S875" s="442"/>
      <c r="T875" s="442"/>
      <c r="U875" s="442"/>
      <c r="V875" s="442"/>
      <c r="W875" s="442"/>
      <c r="X875" s="442"/>
      <c r="Y875" s="442"/>
      <c r="Z875" s="472"/>
      <c r="AA875" s="472"/>
      <c r="AB875" s="468"/>
      <c r="AC875" s="442"/>
      <c r="AD875" s="442"/>
      <c r="AE875" s="433"/>
      <c r="AF875" s="433"/>
      <c r="AP875" s="545"/>
      <c r="AQ875" s="545"/>
      <c r="AR875" s="546"/>
      <c r="AS875" s="547"/>
      <c r="AT875" s="444"/>
      <c r="AU875" s="444"/>
      <c r="AV875" s="444"/>
      <c r="AW875" s="444"/>
      <c r="AX875" s="444"/>
      <c r="AY875" s="444"/>
      <c r="AZ875" s="444"/>
      <c r="BA875" s="444"/>
      <c r="BB875" s="445"/>
      <c r="BC875" s="548"/>
      <c r="BD875" s="445"/>
      <c r="BE875" s="445"/>
      <c r="BF875" s="445"/>
      <c r="BG875" s="445"/>
      <c r="BH875" s="548"/>
      <c r="BI875" s="548"/>
      <c r="BJ875" s="548"/>
      <c r="BK875" s="445"/>
      <c r="BL875" s="445"/>
      <c r="BM875" s="445"/>
      <c r="BN875" s="445"/>
      <c r="BO875" s="445"/>
      <c r="BP875" s="445"/>
      <c r="BQ875" s="445"/>
      <c r="BR875" s="445"/>
      <c r="BS875" s="445"/>
      <c r="BT875" s="445"/>
      <c r="BU875" s="445"/>
      <c r="BV875" s="445"/>
      <c r="BW875" s="445"/>
      <c r="BX875" s="445"/>
      <c r="BY875" s="445"/>
      <c r="BZ875" s="445"/>
      <c r="CA875" s="445"/>
      <c r="CB875" s="445"/>
      <c r="CC875" s="445"/>
      <c r="CD875" s="445"/>
      <c r="CE875" s="445"/>
      <c r="CF875" s="445"/>
      <c r="CG875" s="445"/>
      <c r="CH875" s="445"/>
    </row>
    <row r="876" spans="1:86" s="443" customFormat="1" ht="15.75" customHeight="1">
      <c r="A876" s="442"/>
      <c r="B876" s="442"/>
      <c r="C876" s="442"/>
      <c r="D876" s="528"/>
      <c r="E876" s="442"/>
      <c r="F876" s="442"/>
      <c r="G876" s="472"/>
      <c r="H876" s="467"/>
      <c r="I876" s="468"/>
      <c r="J876" s="468"/>
      <c r="K876" s="442"/>
      <c r="L876" s="442"/>
      <c r="M876" s="442"/>
      <c r="N876" s="442"/>
      <c r="O876" s="442"/>
      <c r="P876" s="470"/>
      <c r="Q876" s="470"/>
      <c r="R876" s="470"/>
      <c r="S876" s="442"/>
      <c r="T876" s="442"/>
      <c r="U876" s="442"/>
      <c r="V876" s="442"/>
      <c r="W876" s="442"/>
      <c r="X876" s="442"/>
      <c r="Y876" s="442"/>
      <c r="Z876" s="472"/>
      <c r="AA876" s="472"/>
      <c r="AB876" s="468"/>
      <c r="AC876" s="442"/>
      <c r="AD876" s="442"/>
      <c r="AE876" s="433"/>
      <c r="AF876" s="433"/>
      <c r="AP876" s="545"/>
      <c r="AQ876" s="545"/>
      <c r="AR876" s="546"/>
      <c r="AS876" s="547"/>
      <c r="AT876" s="444"/>
      <c r="AU876" s="444"/>
      <c r="AV876" s="444"/>
      <c r="AW876" s="444"/>
      <c r="AX876" s="444"/>
      <c r="AY876" s="444"/>
      <c r="AZ876" s="444"/>
      <c r="BA876" s="444"/>
      <c r="BB876" s="445"/>
      <c r="BC876" s="548"/>
      <c r="BD876" s="445"/>
      <c r="BE876" s="445"/>
      <c r="BF876" s="445"/>
      <c r="BG876" s="445"/>
      <c r="BH876" s="548"/>
      <c r="BI876" s="548"/>
      <c r="BJ876" s="548"/>
      <c r="BK876" s="445"/>
      <c r="BL876" s="445"/>
      <c r="BM876" s="445"/>
      <c r="BN876" s="445"/>
      <c r="BO876" s="445"/>
      <c r="BP876" s="445"/>
      <c r="BQ876" s="445"/>
      <c r="BR876" s="445"/>
      <c r="BS876" s="445"/>
      <c r="BT876" s="445"/>
      <c r="BU876" s="445"/>
      <c r="BV876" s="445"/>
      <c r="BW876" s="445"/>
      <c r="BX876" s="445"/>
      <c r="BY876" s="445"/>
      <c r="BZ876" s="445"/>
      <c r="CA876" s="445"/>
      <c r="CB876" s="445"/>
      <c r="CC876" s="445"/>
      <c r="CD876" s="445"/>
      <c r="CE876" s="445"/>
      <c r="CF876" s="445"/>
      <c r="CG876" s="445"/>
      <c r="CH876" s="445"/>
    </row>
    <row r="877" spans="1:86" s="443" customFormat="1" ht="15.75" customHeight="1">
      <c r="A877" s="442"/>
      <c r="B877" s="442"/>
      <c r="C877" s="442"/>
      <c r="D877" s="528"/>
      <c r="E877" s="442"/>
      <c r="F877" s="442"/>
      <c r="G877" s="472"/>
      <c r="H877" s="467"/>
      <c r="I877" s="468"/>
      <c r="J877" s="468"/>
      <c r="K877" s="442"/>
      <c r="L877" s="442"/>
      <c r="M877" s="442"/>
      <c r="N877" s="442"/>
      <c r="O877" s="442"/>
      <c r="P877" s="470"/>
      <c r="Q877" s="470"/>
      <c r="R877" s="470"/>
      <c r="S877" s="442"/>
      <c r="T877" s="442"/>
      <c r="U877" s="442"/>
      <c r="V877" s="442"/>
      <c r="W877" s="442"/>
      <c r="X877" s="442"/>
      <c r="Y877" s="442"/>
      <c r="Z877" s="472"/>
      <c r="AA877" s="472"/>
      <c r="AB877" s="468"/>
      <c r="AC877" s="442"/>
      <c r="AD877" s="442"/>
      <c r="AE877" s="433"/>
      <c r="AF877" s="433"/>
      <c r="AP877" s="545"/>
      <c r="AQ877" s="545"/>
      <c r="AR877" s="546"/>
      <c r="AS877" s="547"/>
      <c r="AT877" s="444"/>
      <c r="AU877" s="444"/>
      <c r="AV877" s="444"/>
      <c r="AW877" s="444"/>
      <c r="AX877" s="444"/>
      <c r="AY877" s="444"/>
      <c r="AZ877" s="444"/>
      <c r="BA877" s="444"/>
      <c r="BB877" s="445"/>
      <c r="BC877" s="548"/>
      <c r="BD877" s="445"/>
      <c r="BE877" s="445"/>
      <c r="BF877" s="445"/>
      <c r="BG877" s="445"/>
      <c r="BH877" s="548"/>
      <c r="BI877" s="548"/>
      <c r="BJ877" s="548"/>
      <c r="BK877" s="445"/>
      <c r="BL877" s="445"/>
      <c r="BM877" s="445"/>
      <c r="BN877" s="445"/>
      <c r="BO877" s="445"/>
      <c r="BP877" s="445"/>
      <c r="BQ877" s="445"/>
      <c r="BR877" s="445"/>
      <c r="BS877" s="445"/>
      <c r="BT877" s="445"/>
      <c r="BU877" s="445"/>
      <c r="BV877" s="445"/>
      <c r="BW877" s="445"/>
      <c r="BX877" s="445"/>
      <c r="BY877" s="445"/>
      <c r="BZ877" s="445"/>
      <c r="CA877" s="445"/>
      <c r="CB877" s="445"/>
      <c r="CC877" s="445"/>
      <c r="CD877" s="445"/>
      <c r="CE877" s="445"/>
      <c r="CF877" s="445"/>
      <c r="CG877" s="445"/>
      <c r="CH877" s="445"/>
    </row>
    <row r="878" spans="1:86" s="443" customFormat="1" ht="15.75" customHeight="1">
      <c r="A878" s="442"/>
      <c r="B878" s="442"/>
      <c r="C878" s="442"/>
      <c r="D878" s="528"/>
      <c r="E878" s="442"/>
      <c r="F878" s="442"/>
      <c r="G878" s="472"/>
      <c r="H878" s="467"/>
      <c r="I878" s="468"/>
      <c r="J878" s="468"/>
      <c r="K878" s="442"/>
      <c r="L878" s="442"/>
      <c r="M878" s="442"/>
      <c r="N878" s="442"/>
      <c r="O878" s="442"/>
      <c r="P878" s="470"/>
      <c r="Q878" s="470"/>
      <c r="R878" s="470"/>
      <c r="S878" s="442"/>
      <c r="T878" s="442"/>
      <c r="U878" s="442"/>
      <c r="V878" s="442"/>
      <c r="W878" s="442"/>
      <c r="X878" s="442"/>
      <c r="Y878" s="442"/>
      <c r="Z878" s="472"/>
      <c r="AA878" s="472"/>
      <c r="AB878" s="468"/>
      <c r="AC878" s="442"/>
      <c r="AD878" s="442"/>
      <c r="AE878" s="433"/>
      <c r="AF878" s="433"/>
      <c r="AP878" s="545"/>
      <c r="AQ878" s="545"/>
      <c r="AR878" s="546"/>
      <c r="AS878" s="547"/>
      <c r="AT878" s="444"/>
      <c r="AU878" s="444"/>
      <c r="AV878" s="444"/>
      <c r="AW878" s="444"/>
      <c r="AX878" s="444"/>
      <c r="AY878" s="444"/>
      <c r="AZ878" s="444"/>
      <c r="BA878" s="444"/>
      <c r="BB878" s="445"/>
      <c r="BC878" s="548"/>
      <c r="BD878" s="445"/>
      <c r="BE878" s="445"/>
      <c r="BF878" s="445"/>
      <c r="BG878" s="445"/>
      <c r="BH878" s="548"/>
      <c r="BI878" s="548"/>
      <c r="BJ878" s="548"/>
      <c r="BK878" s="445"/>
      <c r="BL878" s="445"/>
      <c r="BM878" s="445"/>
      <c r="BN878" s="445"/>
      <c r="BO878" s="445"/>
      <c r="BP878" s="445"/>
      <c r="BQ878" s="445"/>
      <c r="BR878" s="445"/>
      <c r="BS878" s="445"/>
      <c r="BT878" s="445"/>
      <c r="BU878" s="445"/>
      <c r="BV878" s="445"/>
      <c r="BW878" s="445"/>
      <c r="BX878" s="445"/>
      <c r="BY878" s="445"/>
      <c r="BZ878" s="445"/>
      <c r="CA878" s="445"/>
      <c r="CB878" s="445"/>
      <c r="CC878" s="445"/>
      <c r="CD878" s="445"/>
      <c r="CE878" s="445"/>
      <c r="CF878" s="445"/>
      <c r="CG878" s="445"/>
      <c r="CH878" s="445"/>
    </row>
    <row r="879" spans="1:86" s="443" customFormat="1" ht="15.75" customHeight="1">
      <c r="A879" s="442"/>
      <c r="B879" s="442"/>
      <c r="C879" s="442"/>
      <c r="D879" s="528"/>
      <c r="E879" s="442"/>
      <c r="F879" s="442"/>
      <c r="G879" s="472"/>
      <c r="H879" s="467"/>
      <c r="I879" s="468"/>
      <c r="J879" s="468"/>
      <c r="K879" s="442"/>
      <c r="L879" s="442"/>
      <c r="M879" s="442"/>
      <c r="N879" s="442"/>
      <c r="O879" s="442"/>
      <c r="P879" s="470"/>
      <c r="Q879" s="470"/>
      <c r="R879" s="470"/>
      <c r="S879" s="442"/>
      <c r="T879" s="442"/>
      <c r="U879" s="442"/>
      <c r="V879" s="442"/>
      <c r="W879" s="442"/>
      <c r="X879" s="442"/>
      <c r="Y879" s="442"/>
      <c r="Z879" s="472"/>
      <c r="AA879" s="472"/>
      <c r="AB879" s="468"/>
      <c r="AC879" s="442"/>
      <c r="AD879" s="442"/>
      <c r="AE879" s="433"/>
      <c r="AF879" s="433"/>
      <c r="AP879" s="545"/>
      <c r="AQ879" s="545"/>
      <c r="AR879" s="546"/>
      <c r="AS879" s="547"/>
      <c r="AT879" s="444"/>
      <c r="AU879" s="444"/>
      <c r="AV879" s="444"/>
      <c r="AW879" s="444"/>
      <c r="AX879" s="444"/>
      <c r="AY879" s="444"/>
      <c r="AZ879" s="444"/>
      <c r="BA879" s="444"/>
      <c r="BB879" s="445"/>
      <c r="BC879" s="548"/>
      <c r="BD879" s="445"/>
      <c r="BE879" s="445"/>
      <c r="BF879" s="445"/>
      <c r="BG879" s="445"/>
      <c r="BH879" s="548"/>
      <c r="BI879" s="548"/>
      <c r="BJ879" s="548"/>
      <c r="BK879" s="445"/>
      <c r="BL879" s="445"/>
      <c r="BM879" s="445"/>
      <c r="BN879" s="445"/>
      <c r="BO879" s="445"/>
      <c r="BP879" s="445"/>
      <c r="BQ879" s="445"/>
      <c r="BR879" s="445"/>
      <c r="BS879" s="445"/>
      <c r="BT879" s="445"/>
      <c r="BU879" s="445"/>
      <c r="BV879" s="445"/>
      <c r="BW879" s="445"/>
      <c r="BX879" s="445"/>
      <c r="BY879" s="445"/>
      <c r="BZ879" s="445"/>
      <c r="CA879" s="445"/>
      <c r="CB879" s="445"/>
      <c r="CC879" s="445"/>
      <c r="CD879" s="445"/>
      <c r="CE879" s="445"/>
      <c r="CF879" s="445"/>
      <c r="CG879" s="445"/>
      <c r="CH879" s="445"/>
    </row>
    <row r="880" spans="1:86" s="443" customFormat="1" ht="15.75" customHeight="1">
      <c r="A880" s="442"/>
      <c r="B880" s="442"/>
      <c r="C880" s="442"/>
      <c r="D880" s="528"/>
      <c r="E880" s="442"/>
      <c r="F880" s="442"/>
      <c r="G880" s="472"/>
      <c r="H880" s="467"/>
      <c r="I880" s="468"/>
      <c r="J880" s="468"/>
      <c r="K880" s="442"/>
      <c r="L880" s="442"/>
      <c r="M880" s="442"/>
      <c r="N880" s="442"/>
      <c r="O880" s="442"/>
      <c r="P880" s="470"/>
      <c r="Q880" s="470"/>
      <c r="R880" s="470"/>
      <c r="S880" s="442"/>
      <c r="T880" s="442"/>
      <c r="U880" s="442"/>
      <c r="V880" s="442"/>
      <c r="W880" s="442"/>
      <c r="X880" s="442"/>
      <c r="Y880" s="442"/>
      <c r="Z880" s="472"/>
      <c r="AA880" s="472"/>
      <c r="AB880" s="468"/>
      <c r="AC880" s="442"/>
      <c r="AD880" s="442"/>
      <c r="AE880" s="433"/>
      <c r="AF880" s="433"/>
      <c r="AP880" s="545"/>
      <c r="AQ880" s="545"/>
      <c r="AR880" s="546"/>
      <c r="AS880" s="547"/>
      <c r="AT880" s="444"/>
      <c r="AU880" s="444"/>
      <c r="AV880" s="444"/>
      <c r="AW880" s="444"/>
      <c r="AX880" s="444"/>
      <c r="AY880" s="444"/>
      <c r="AZ880" s="444"/>
      <c r="BA880" s="444"/>
      <c r="BB880" s="445"/>
      <c r="BC880" s="548"/>
      <c r="BD880" s="445"/>
      <c r="BE880" s="445"/>
      <c r="BF880" s="445"/>
      <c r="BG880" s="445"/>
      <c r="BH880" s="548"/>
      <c r="BI880" s="548"/>
      <c r="BJ880" s="548"/>
      <c r="BK880" s="445"/>
      <c r="BL880" s="445"/>
      <c r="BM880" s="445"/>
      <c r="BN880" s="445"/>
      <c r="BO880" s="445"/>
      <c r="BP880" s="445"/>
      <c r="BQ880" s="445"/>
      <c r="BR880" s="445"/>
      <c r="BS880" s="445"/>
      <c r="BT880" s="445"/>
      <c r="BU880" s="445"/>
      <c r="BV880" s="445"/>
      <c r="BW880" s="445"/>
      <c r="BX880" s="445"/>
      <c r="BY880" s="445"/>
      <c r="BZ880" s="445"/>
      <c r="CA880" s="445"/>
      <c r="CB880" s="445"/>
      <c r="CC880" s="445"/>
      <c r="CD880" s="445"/>
      <c r="CE880" s="445"/>
      <c r="CF880" s="445"/>
      <c r="CG880" s="445"/>
      <c r="CH880" s="445"/>
    </row>
    <row r="881" spans="1:104" s="443" customFormat="1" ht="15.75" customHeight="1">
      <c r="A881" s="442"/>
      <c r="B881" s="442"/>
      <c r="C881" s="442"/>
      <c r="D881" s="528"/>
      <c r="E881" s="442"/>
      <c r="F881" s="442"/>
      <c r="G881" s="472"/>
      <c r="H881" s="467"/>
      <c r="I881" s="468"/>
      <c r="J881" s="468"/>
      <c r="K881" s="442"/>
      <c r="L881" s="442"/>
      <c r="M881" s="442"/>
      <c r="N881" s="442"/>
      <c r="O881" s="442"/>
      <c r="P881" s="470"/>
      <c r="Q881" s="470"/>
      <c r="R881" s="470"/>
      <c r="S881" s="442"/>
      <c r="T881" s="442"/>
      <c r="U881" s="442"/>
      <c r="V881" s="442"/>
      <c r="W881" s="442"/>
      <c r="X881" s="442"/>
      <c r="Y881" s="442"/>
      <c r="Z881" s="472"/>
      <c r="AA881" s="472"/>
      <c r="AB881" s="468"/>
      <c r="AC881" s="442"/>
      <c r="AD881" s="442"/>
      <c r="AE881" s="433"/>
      <c r="AF881" s="433"/>
      <c r="AP881" s="545"/>
      <c r="AQ881" s="545"/>
      <c r="AR881" s="546"/>
      <c r="AS881" s="547"/>
      <c r="AT881" s="444"/>
      <c r="AU881" s="444"/>
      <c r="AV881" s="444"/>
      <c r="AW881" s="444"/>
      <c r="AX881" s="444"/>
      <c r="AY881" s="444"/>
      <c r="AZ881" s="444"/>
      <c r="BA881" s="444"/>
      <c r="BB881" s="445"/>
      <c r="BC881" s="548"/>
      <c r="BD881" s="445"/>
      <c r="BE881" s="445"/>
      <c r="BF881" s="445"/>
      <c r="BG881" s="445"/>
      <c r="BH881" s="548"/>
      <c r="BI881" s="548"/>
      <c r="BJ881" s="548"/>
      <c r="BK881" s="445"/>
      <c r="BL881" s="445"/>
      <c r="BM881" s="445"/>
      <c r="BN881" s="445"/>
      <c r="BO881" s="445"/>
      <c r="BP881" s="445"/>
      <c r="BQ881" s="445"/>
      <c r="BR881" s="445"/>
      <c r="BS881" s="445"/>
      <c r="BT881" s="445"/>
      <c r="BU881" s="445"/>
      <c r="BV881" s="445"/>
      <c r="BW881" s="445"/>
      <c r="BX881" s="445"/>
      <c r="BY881" s="445"/>
      <c r="BZ881" s="445"/>
      <c r="CA881" s="445"/>
      <c r="CB881" s="445"/>
      <c r="CC881" s="445"/>
      <c r="CD881" s="445"/>
      <c r="CE881" s="445"/>
      <c r="CF881" s="445"/>
      <c r="CG881" s="445"/>
      <c r="CH881" s="445"/>
    </row>
    <row r="882" spans="1:104" s="443" customFormat="1" ht="15.75" customHeight="1">
      <c r="A882" s="442"/>
      <c r="B882" s="442"/>
      <c r="C882" s="442"/>
      <c r="D882" s="528"/>
      <c r="E882" s="442"/>
      <c r="F882" s="442"/>
      <c r="G882" s="472"/>
      <c r="H882" s="467"/>
      <c r="I882" s="468"/>
      <c r="J882" s="468"/>
      <c r="K882" s="442"/>
      <c r="L882" s="442"/>
      <c r="M882" s="442"/>
      <c r="N882" s="442"/>
      <c r="O882" s="442"/>
      <c r="P882" s="470"/>
      <c r="Q882" s="470"/>
      <c r="R882" s="470"/>
      <c r="S882" s="442"/>
      <c r="T882" s="442"/>
      <c r="U882" s="442"/>
      <c r="V882" s="442"/>
      <c r="W882" s="442"/>
      <c r="X882" s="442"/>
      <c r="Y882" s="442"/>
      <c r="Z882" s="472"/>
      <c r="AA882" s="472"/>
      <c r="AB882" s="468"/>
      <c r="AC882" s="442"/>
      <c r="AD882" s="442"/>
      <c r="AE882" s="433"/>
      <c r="AF882" s="433"/>
      <c r="AP882" s="545"/>
      <c r="AQ882" s="545"/>
      <c r="AR882" s="546"/>
      <c r="AS882" s="547"/>
      <c r="AT882" s="444"/>
      <c r="AU882" s="444"/>
      <c r="AV882" s="444"/>
      <c r="AW882" s="444"/>
      <c r="AX882" s="444"/>
      <c r="AY882" s="444"/>
      <c r="AZ882" s="444"/>
      <c r="BA882" s="444"/>
      <c r="BB882" s="445"/>
      <c r="BC882" s="548"/>
      <c r="BD882" s="445"/>
      <c r="BE882" s="445"/>
      <c r="BF882" s="445"/>
      <c r="BG882" s="445"/>
      <c r="BH882" s="548"/>
      <c r="BI882" s="548"/>
      <c r="BJ882" s="548"/>
      <c r="BK882" s="445"/>
      <c r="BL882" s="445"/>
      <c r="BM882" s="445"/>
      <c r="BN882" s="445"/>
      <c r="BO882" s="445"/>
      <c r="BP882" s="445"/>
      <c r="BQ882" s="445"/>
      <c r="BR882" s="445"/>
      <c r="BS882" s="445"/>
      <c r="BT882" s="445"/>
      <c r="BU882" s="445"/>
      <c r="BV882" s="445"/>
      <c r="BW882" s="445"/>
      <c r="BX882" s="445"/>
      <c r="BY882" s="445"/>
      <c r="BZ882" s="445"/>
      <c r="CA882" s="445"/>
      <c r="CB882" s="445"/>
      <c r="CC882" s="445"/>
      <c r="CD882" s="445"/>
      <c r="CE882" s="445"/>
      <c r="CF882" s="445"/>
      <c r="CG882" s="445"/>
      <c r="CH882" s="445"/>
    </row>
    <row r="883" spans="1:104" s="443" customFormat="1" ht="15" customHeight="1">
      <c r="A883" s="442"/>
      <c r="B883" s="442"/>
      <c r="C883" s="442"/>
      <c r="D883" s="528"/>
      <c r="E883" s="442"/>
      <c r="F883" s="442"/>
      <c r="G883" s="472"/>
      <c r="H883" s="467"/>
      <c r="I883" s="468"/>
      <c r="J883" s="468"/>
      <c r="K883" s="442"/>
      <c r="L883" s="442"/>
      <c r="M883" s="442"/>
      <c r="N883" s="442"/>
      <c r="O883" s="442"/>
      <c r="P883" s="470"/>
      <c r="Q883" s="470"/>
      <c r="R883" s="470"/>
      <c r="S883" s="442"/>
      <c r="T883" s="442"/>
      <c r="U883" s="442"/>
      <c r="V883" s="442"/>
      <c r="W883" s="442"/>
      <c r="X883" s="442"/>
      <c r="Y883" s="442"/>
      <c r="Z883" s="472"/>
      <c r="AA883" s="472"/>
      <c r="AB883" s="468"/>
      <c r="AC883" s="442"/>
      <c r="AD883" s="442"/>
      <c r="AE883" s="433"/>
      <c r="AF883" s="433"/>
      <c r="AP883" s="545"/>
      <c r="AQ883" s="545"/>
      <c r="AR883" s="546"/>
      <c r="AS883" s="547"/>
      <c r="AT883" s="444"/>
      <c r="AU883" s="444"/>
      <c r="AV883" s="444"/>
      <c r="AW883" s="444"/>
      <c r="AX883" s="444"/>
      <c r="AY883" s="444"/>
      <c r="AZ883" s="444"/>
      <c r="BA883" s="444"/>
      <c r="BB883" s="445"/>
      <c r="BC883" s="548"/>
      <c r="BD883" s="445"/>
      <c r="BE883" s="445"/>
      <c r="BF883" s="445"/>
      <c r="BG883" s="445"/>
      <c r="BH883" s="548"/>
      <c r="BI883" s="548"/>
      <c r="BJ883" s="548"/>
      <c r="BK883" s="445"/>
      <c r="BL883" s="445"/>
      <c r="BM883" s="445"/>
      <c r="BN883" s="445"/>
      <c r="BO883" s="445"/>
      <c r="BP883" s="445"/>
      <c r="BQ883" s="445"/>
      <c r="BR883" s="445"/>
      <c r="BS883" s="445"/>
      <c r="BT883" s="445"/>
      <c r="BU883" s="445"/>
      <c r="BV883" s="445"/>
      <c r="BW883" s="445"/>
      <c r="BX883" s="445"/>
      <c r="BY883" s="445"/>
      <c r="BZ883" s="445"/>
      <c r="CA883" s="445"/>
      <c r="CB883" s="445"/>
      <c r="CC883" s="445"/>
      <c r="CD883" s="445"/>
      <c r="CE883" s="445"/>
      <c r="CF883" s="445"/>
      <c r="CG883" s="445"/>
      <c r="CH883" s="445"/>
    </row>
    <row r="884" spans="1:104" s="443" customFormat="1" ht="15" customHeight="1">
      <c r="A884" s="442"/>
      <c r="B884" s="442"/>
      <c r="C884" s="442"/>
      <c r="D884" s="528"/>
      <c r="E884" s="442"/>
      <c r="F884" s="442"/>
      <c r="G884" s="472"/>
      <c r="H884" s="467"/>
      <c r="I884" s="468"/>
      <c r="J884" s="468"/>
      <c r="K884" s="442"/>
      <c r="L884" s="442"/>
      <c r="M884" s="442"/>
      <c r="N884" s="442"/>
      <c r="O884" s="442"/>
      <c r="P884" s="470"/>
      <c r="Q884" s="470"/>
      <c r="R884" s="470"/>
      <c r="S884" s="442"/>
      <c r="T884" s="442"/>
      <c r="U884" s="442"/>
      <c r="V884" s="442"/>
      <c r="W884" s="442"/>
      <c r="X884" s="442"/>
      <c r="Y884" s="442"/>
      <c r="Z884" s="472"/>
      <c r="AA884" s="472"/>
      <c r="AB884" s="468"/>
      <c r="AC884" s="442"/>
      <c r="AD884" s="442"/>
      <c r="AE884" s="433"/>
      <c r="AF884" s="433"/>
      <c r="AP884" s="545"/>
      <c r="AQ884" s="545"/>
      <c r="AR884" s="546"/>
      <c r="AS884" s="547"/>
      <c r="AT884" s="444"/>
      <c r="AU884" s="444"/>
      <c r="AV884" s="444"/>
      <c r="AW884" s="444"/>
      <c r="AX884" s="444"/>
      <c r="AY884" s="444"/>
      <c r="AZ884" s="444"/>
      <c r="BA884" s="444"/>
      <c r="BB884" s="445"/>
      <c r="BC884" s="548"/>
      <c r="BD884" s="445"/>
      <c r="BE884" s="445"/>
      <c r="BF884" s="445"/>
      <c r="BG884" s="445"/>
      <c r="BH884" s="548"/>
      <c r="BI884" s="548"/>
      <c r="BJ884" s="548"/>
      <c r="BK884" s="445"/>
      <c r="BL884" s="445"/>
      <c r="BM884" s="445"/>
      <c r="BN884" s="445"/>
      <c r="BO884" s="445"/>
      <c r="BP884" s="445"/>
      <c r="BQ884" s="445"/>
      <c r="BR884" s="445"/>
      <c r="BS884" s="445"/>
      <c r="BT884" s="445"/>
      <c r="BU884" s="445"/>
      <c r="BV884" s="445"/>
      <c r="BW884" s="445"/>
      <c r="BX884" s="445"/>
      <c r="BY884" s="445"/>
      <c r="BZ884" s="445"/>
      <c r="CA884" s="445"/>
      <c r="CB884" s="445"/>
      <c r="CC884" s="445"/>
      <c r="CD884" s="445"/>
      <c r="CE884" s="445"/>
      <c r="CF884" s="445"/>
      <c r="CG884" s="445"/>
      <c r="CH884" s="445"/>
    </row>
    <row r="885" spans="1:104" s="443" customFormat="1" ht="15" customHeight="1">
      <c r="A885" s="442"/>
      <c r="B885" s="442"/>
      <c r="C885" s="442"/>
      <c r="D885" s="528"/>
      <c r="E885" s="442"/>
      <c r="F885" s="442"/>
      <c r="G885" s="472"/>
      <c r="H885" s="467"/>
      <c r="I885" s="468"/>
      <c r="J885" s="468"/>
      <c r="K885" s="442"/>
      <c r="L885" s="442"/>
      <c r="M885" s="442"/>
      <c r="N885" s="442"/>
      <c r="O885" s="442"/>
      <c r="P885" s="470"/>
      <c r="Q885" s="470"/>
      <c r="R885" s="470"/>
      <c r="S885" s="442"/>
      <c r="T885" s="442"/>
      <c r="U885" s="442"/>
      <c r="V885" s="442"/>
      <c r="W885" s="442"/>
      <c r="X885" s="442"/>
      <c r="Y885" s="442"/>
      <c r="Z885" s="472"/>
      <c r="AA885" s="472"/>
      <c r="AB885" s="468"/>
      <c r="AC885" s="442"/>
      <c r="AD885" s="442"/>
      <c r="AE885" s="433"/>
      <c r="AF885" s="433"/>
      <c r="AP885" s="545"/>
      <c r="AQ885" s="545"/>
      <c r="AR885" s="546"/>
      <c r="AS885" s="547"/>
      <c r="AT885" s="444"/>
      <c r="AU885" s="444"/>
      <c r="AV885" s="444"/>
      <c r="AW885" s="444"/>
      <c r="AX885" s="444"/>
      <c r="AY885" s="444"/>
      <c r="AZ885" s="444"/>
      <c r="BA885" s="444"/>
      <c r="BB885" s="445"/>
      <c r="BC885" s="548"/>
      <c r="BD885" s="445"/>
      <c r="BE885" s="445"/>
      <c r="BF885" s="445"/>
      <c r="BG885" s="445"/>
      <c r="BH885" s="548"/>
      <c r="BI885" s="548"/>
      <c r="BJ885" s="548"/>
      <c r="BK885" s="445"/>
      <c r="BL885" s="445"/>
      <c r="BM885" s="445"/>
      <c r="BN885" s="445"/>
      <c r="BO885" s="445"/>
      <c r="BP885" s="445"/>
      <c r="BQ885" s="445"/>
      <c r="BR885" s="445"/>
      <c r="BS885" s="445"/>
      <c r="BT885" s="445"/>
      <c r="BU885" s="445"/>
      <c r="BV885" s="445"/>
      <c r="BW885" s="445"/>
      <c r="BX885" s="445"/>
      <c r="BY885" s="445"/>
      <c r="BZ885" s="445"/>
      <c r="CA885" s="445"/>
      <c r="CB885" s="445"/>
      <c r="CC885" s="445"/>
      <c r="CD885" s="445"/>
      <c r="CE885" s="445"/>
      <c r="CF885" s="445"/>
      <c r="CG885" s="445"/>
      <c r="CH885" s="445"/>
    </row>
    <row r="886" spans="1:104" s="443" customFormat="1" ht="15" customHeight="1">
      <c r="A886" s="442"/>
      <c r="B886" s="442"/>
      <c r="C886" s="442"/>
      <c r="D886" s="528"/>
      <c r="E886" s="442"/>
      <c r="F886" s="442"/>
      <c r="G886" s="472"/>
      <c r="H886" s="467"/>
      <c r="I886" s="468"/>
      <c r="J886" s="468"/>
      <c r="K886" s="442"/>
      <c r="L886" s="442"/>
      <c r="M886" s="442"/>
      <c r="N886" s="442"/>
      <c r="O886" s="442"/>
      <c r="P886" s="470"/>
      <c r="Q886" s="470"/>
      <c r="R886" s="470"/>
      <c r="S886" s="442"/>
      <c r="T886" s="442"/>
      <c r="U886" s="442"/>
      <c r="V886" s="442"/>
      <c r="W886" s="442"/>
      <c r="X886" s="442"/>
      <c r="Y886" s="442"/>
      <c r="Z886" s="472"/>
      <c r="AA886" s="472"/>
      <c r="AB886" s="468"/>
      <c r="AC886" s="442"/>
      <c r="AD886" s="442"/>
      <c r="AE886" s="433"/>
      <c r="AF886" s="433"/>
      <c r="AP886" s="545"/>
      <c r="AQ886" s="545"/>
      <c r="AR886" s="546"/>
      <c r="AS886" s="547"/>
      <c r="AT886" s="444"/>
      <c r="AU886" s="444"/>
      <c r="AV886" s="444"/>
      <c r="AW886" s="444"/>
      <c r="AX886" s="444"/>
      <c r="AY886" s="444"/>
      <c r="AZ886" s="444"/>
      <c r="BA886" s="444"/>
      <c r="BB886" s="445"/>
      <c r="BC886" s="548"/>
      <c r="BD886" s="445"/>
      <c r="BE886" s="445"/>
      <c r="BF886" s="445"/>
      <c r="BG886" s="445"/>
      <c r="BH886" s="548"/>
      <c r="BI886" s="548"/>
      <c r="BJ886" s="548"/>
      <c r="BK886" s="445"/>
      <c r="BL886" s="445"/>
      <c r="BM886" s="445"/>
      <c r="BN886" s="445"/>
      <c r="BO886" s="445"/>
      <c r="BP886" s="445"/>
      <c r="BQ886" s="445"/>
      <c r="BR886" s="445"/>
      <c r="BS886" s="445"/>
      <c r="BT886" s="445"/>
      <c r="BU886" s="445"/>
      <c r="BV886" s="445"/>
      <c r="BW886" s="445"/>
      <c r="BX886" s="445"/>
      <c r="BY886" s="445"/>
      <c r="BZ886" s="445"/>
      <c r="CA886" s="445"/>
      <c r="CB886" s="445"/>
      <c r="CC886" s="445"/>
      <c r="CD886" s="445"/>
      <c r="CE886" s="445"/>
      <c r="CF886" s="445"/>
      <c r="CG886" s="445"/>
      <c r="CH886" s="445"/>
    </row>
    <row r="887" spans="1:104" s="443" customFormat="1" ht="15" customHeight="1">
      <c r="A887" s="442"/>
      <c r="B887" s="442"/>
      <c r="C887" s="442"/>
      <c r="D887" s="528"/>
      <c r="E887" s="442"/>
      <c r="F887" s="442"/>
      <c r="G887" s="472"/>
      <c r="H887" s="467"/>
      <c r="I887" s="468"/>
      <c r="J887" s="468"/>
      <c r="K887" s="442"/>
      <c r="L887" s="442"/>
      <c r="M887" s="442"/>
      <c r="N887" s="442"/>
      <c r="O887" s="442"/>
      <c r="P887" s="470"/>
      <c r="Q887" s="470"/>
      <c r="R887" s="470"/>
      <c r="S887" s="442"/>
      <c r="T887" s="442"/>
      <c r="U887" s="442"/>
      <c r="V887" s="442"/>
      <c r="W887" s="442"/>
      <c r="X887" s="442"/>
      <c r="Y887" s="442"/>
      <c r="Z887" s="472"/>
      <c r="AA887" s="472"/>
      <c r="AB887" s="468"/>
      <c r="AC887" s="442"/>
      <c r="AD887" s="442"/>
      <c r="AE887" s="433"/>
      <c r="AF887" s="433"/>
      <c r="AP887" s="545"/>
      <c r="AQ887" s="545"/>
      <c r="AR887" s="546"/>
      <c r="AS887" s="547"/>
      <c r="AT887" s="444"/>
      <c r="AU887" s="444"/>
      <c r="AV887" s="444"/>
      <c r="AW887" s="444"/>
      <c r="AX887" s="444"/>
      <c r="AY887" s="444"/>
      <c r="AZ887" s="444"/>
      <c r="BA887" s="444"/>
      <c r="BB887" s="445"/>
      <c r="BC887" s="548"/>
      <c r="BD887" s="445"/>
      <c r="BE887" s="445"/>
      <c r="BF887" s="445"/>
      <c r="BG887" s="445"/>
      <c r="BH887" s="548"/>
      <c r="BI887" s="548"/>
      <c r="BJ887" s="548"/>
      <c r="BK887" s="445"/>
      <c r="BL887" s="445"/>
      <c r="BM887" s="445"/>
      <c r="BN887" s="445"/>
      <c r="BO887" s="445"/>
      <c r="BP887" s="445"/>
      <c r="BQ887" s="445"/>
      <c r="BR887" s="445"/>
      <c r="BS887" s="445"/>
      <c r="BT887" s="445"/>
      <c r="BU887" s="445"/>
      <c r="BV887" s="445"/>
      <c r="BW887" s="445"/>
      <c r="BX887" s="445"/>
      <c r="BY887" s="445"/>
      <c r="BZ887" s="445"/>
      <c r="CA887" s="445"/>
      <c r="CB887" s="445"/>
      <c r="CC887" s="445"/>
      <c r="CD887" s="445"/>
      <c r="CE887" s="445"/>
      <c r="CF887" s="445"/>
      <c r="CG887" s="445"/>
      <c r="CH887" s="445"/>
    </row>
    <row r="888" spans="1:104" s="479" customFormat="1" ht="15" customHeight="1">
      <c r="A888" s="442"/>
      <c r="B888" s="442"/>
      <c r="C888" s="442"/>
      <c r="D888" s="528"/>
      <c r="E888" s="442"/>
      <c r="F888" s="442"/>
      <c r="G888" s="472"/>
      <c r="H888" s="467"/>
      <c r="I888" s="468"/>
      <c r="J888" s="468"/>
      <c r="K888" s="442"/>
      <c r="L888" s="442"/>
      <c r="M888" s="442"/>
      <c r="N888" s="442"/>
      <c r="O888" s="442"/>
      <c r="P888" s="470"/>
      <c r="Q888" s="470"/>
      <c r="R888" s="470"/>
      <c r="S888" s="442"/>
      <c r="T888" s="442"/>
      <c r="U888" s="442"/>
      <c r="V888" s="442"/>
      <c r="W888" s="442"/>
      <c r="X888" s="442"/>
      <c r="Y888" s="442"/>
      <c r="Z888" s="472"/>
      <c r="AA888" s="472"/>
      <c r="AB888" s="468"/>
      <c r="AC888" s="442"/>
      <c r="AD888" s="442"/>
      <c r="AE888" s="433"/>
      <c r="AF888" s="433"/>
      <c r="AG888" s="443"/>
      <c r="AH888" s="443"/>
      <c r="AI888" s="443"/>
      <c r="AJ888" s="443"/>
      <c r="AK888" s="443"/>
      <c r="AL888" s="443"/>
      <c r="AM888" s="443"/>
      <c r="AN888" s="443"/>
      <c r="AO888" s="443"/>
      <c r="AP888" s="545"/>
      <c r="AQ888" s="545"/>
      <c r="AR888" s="546"/>
      <c r="AS888" s="547"/>
      <c r="AT888" s="444"/>
      <c r="AU888" s="444"/>
      <c r="AV888" s="444"/>
      <c r="AW888" s="444"/>
      <c r="AX888" s="444"/>
      <c r="AY888" s="444"/>
      <c r="AZ888" s="444"/>
      <c r="BA888" s="444"/>
      <c r="BB888" s="445"/>
      <c r="BC888" s="548"/>
      <c r="BD888" s="445"/>
      <c r="BE888" s="445"/>
      <c r="BF888" s="445"/>
      <c r="BG888" s="445"/>
      <c r="BH888" s="548"/>
      <c r="BI888" s="548"/>
      <c r="BJ888" s="548"/>
      <c r="BK888" s="445"/>
      <c r="BL888" s="445"/>
      <c r="BM888" s="445"/>
      <c r="BN888" s="445"/>
      <c r="BO888" s="445"/>
      <c r="BP888" s="445"/>
      <c r="BQ888" s="445"/>
      <c r="BR888" s="445"/>
      <c r="BS888" s="445"/>
      <c r="BT888" s="445"/>
      <c r="BU888" s="445"/>
      <c r="BV888" s="445"/>
      <c r="BW888" s="445"/>
      <c r="BX888" s="445"/>
      <c r="BY888" s="445"/>
      <c r="BZ888" s="445"/>
      <c r="CA888" s="445"/>
      <c r="CB888" s="445"/>
      <c r="CC888" s="445"/>
      <c r="CD888" s="445"/>
      <c r="CE888" s="445"/>
      <c r="CF888" s="445"/>
      <c r="CG888" s="445"/>
      <c r="CH888" s="445"/>
      <c r="CI888" s="443"/>
      <c r="CJ888" s="443"/>
      <c r="CK888" s="443"/>
      <c r="CL888" s="443"/>
      <c r="CM888" s="443"/>
      <c r="CN888" s="443"/>
      <c r="CO888" s="443"/>
      <c r="CP888" s="443"/>
      <c r="CQ888" s="443"/>
      <c r="CR888" s="443"/>
      <c r="CS888" s="443"/>
      <c r="CT888" s="443"/>
      <c r="CU888" s="443"/>
      <c r="CV888" s="443"/>
      <c r="CW888" s="443"/>
      <c r="CX888" s="443"/>
      <c r="CY888" s="443"/>
      <c r="CZ888" s="443"/>
    </row>
    <row r="889" spans="1:104" s="479" customFormat="1" ht="15" customHeight="1">
      <c r="A889" s="442"/>
      <c r="B889" s="442"/>
      <c r="C889" s="442"/>
      <c r="D889" s="528"/>
      <c r="E889" s="442"/>
      <c r="F889" s="442"/>
      <c r="G889" s="472"/>
      <c r="H889" s="467"/>
      <c r="I889" s="468"/>
      <c r="J889" s="468"/>
      <c r="K889" s="442"/>
      <c r="L889" s="442"/>
      <c r="M889" s="442"/>
      <c r="N889" s="442"/>
      <c r="O889" s="442"/>
      <c r="P889" s="470"/>
      <c r="Q889" s="470"/>
      <c r="R889" s="470"/>
      <c r="S889" s="442"/>
      <c r="T889" s="442"/>
      <c r="U889" s="442"/>
      <c r="V889" s="442"/>
      <c r="W889" s="442"/>
      <c r="X889" s="442"/>
      <c r="Y889" s="442"/>
      <c r="Z889" s="472"/>
      <c r="AA889" s="472"/>
      <c r="AB889" s="468"/>
      <c r="AC889" s="442"/>
      <c r="AD889" s="442"/>
      <c r="AE889" s="433"/>
      <c r="AF889" s="433"/>
      <c r="AG889" s="443"/>
      <c r="AH889" s="443"/>
      <c r="AI889" s="443"/>
      <c r="AJ889" s="443"/>
      <c r="AK889" s="443"/>
      <c r="AL889" s="443"/>
      <c r="AM889" s="443"/>
      <c r="AN889" s="443"/>
      <c r="AO889" s="443"/>
      <c r="AP889" s="545"/>
      <c r="AQ889" s="545"/>
      <c r="AR889" s="546"/>
      <c r="AS889" s="547"/>
      <c r="AT889" s="444"/>
      <c r="AU889" s="444"/>
      <c r="AV889" s="444"/>
      <c r="AW889" s="444"/>
      <c r="AX889" s="444"/>
      <c r="AY889" s="444"/>
      <c r="AZ889" s="444"/>
      <c r="BA889" s="444"/>
      <c r="BB889" s="445"/>
      <c r="BC889" s="548"/>
      <c r="BD889" s="445"/>
      <c r="BE889" s="445"/>
      <c r="BF889" s="445"/>
      <c r="BG889" s="445"/>
      <c r="BH889" s="548"/>
      <c r="BI889" s="548"/>
      <c r="BJ889" s="548"/>
      <c r="BK889" s="445"/>
      <c r="BL889" s="445"/>
      <c r="BM889" s="445"/>
      <c r="BN889" s="445"/>
      <c r="BO889" s="445"/>
      <c r="BP889" s="445"/>
      <c r="BQ889" s="445"/>
      <c r="BR889" s="445"/>
      <c r="BS889" s="445"/>
      <c r="BT889" s="445"/>
      <c r="BU889" s="445"/>
      <c r="BV889" s="445"/>
      <c r="BW889" s="445"/>
      <c r="BX889" s="445"/>
      <c r="BY889" s="445"/>
      <c r="BZ889" s="445"/>
      <c r="CA889" s="445"/>
      <c r="CB889" s="445"/>
      <c r="CC889" s="445"/>
      <c r="CD889" s="445"/>
      <c r="CE889" s="445"/>
      <c r="CF889" s="445"/>
      <c r="CG889" s="445"/>
      <c r="CH889" s="445"/>
      <c r="CI889" s="443"/>
      <c r="CJ889" s="443"/>
      <c r="CK889" s="443"/>
      <c r="CL889" s="443"/>
      <c r="CM889" s="443"/>
      <c r="CN889" s="443"/>
      <c r="CO889" s="443"/>
      <c r="CP889" s="443"/>
      <c r="CQ889" s="443"/>
      <c r="CR889" s="443"/>
      <c r="CS889" s="443"/>
      <c r="CT889" s="443"/>
      <c r="CU889" s="443"/>
      <c r="CV889" s="443"/>
      <c r="CW889" s="443"/>
      <c r="CX889" s="443"/>
      <c r="CY889" s="443"/>
      <c r="CZ889" s="443"/>
    </row>
    <row r="890" spans="1:104" s="479" customFormat="1" ht="15" customHeight="1">
      <c r="A890" s="442"/>
      <c r="B890" s="442"/>
      <c r="C890" s="442"/>
      <c r="D890" s="528"/>
      <c r="E890" s="442"/>
      <c r="F890" s="442"/>
      <c r="G890" s="472"/>
      <c r="H890" s="467"/>
      <c r="I890" s="468"/>
      <c r="J890" s="468"/>
      <c r="K890" s="442"/>
      <c r="L890" s="442"/>
      <c r="M890" s="442"/>
      <c r="N890" s="442"/>
      <c r="O890" s="442"/>
      <c r="P890" s="470"/>
      <c r="Q890" s="470"/>
      <c r="R890" s="470"/>
      <c r="S890" s="442"/>
      <c r="T890" s="442"/>
      <c r="U890" s="442"/>
      <c r="V890" s="442"/>
      <c r="W890" s="442"/>
      <c r="X890" s="442"/>
      <c r="Y890" s="442"/>
      <c r="Z890" s="472"/>
      <c r="AA890" s="472"/>
      <c r="AB890" s="468"/>
      <c r="AC890" s="442"/>
      <c r="AD890" s="442"/>
      <c r="AE890" s="433"/>
      <c r="AF890" s="433"/>
      <c r="AG890" s="443"/>
      <c r="AH890" s="443"/>
      <c r="AI890" s="443"/>
      <c r="AJ890" s="443"/>
      <c r="AK890" s="443"/>
      <c r="AL890" s="443"/>
      <c r="AM890" s="443"/>
      <c r="AN890" s="443"/>
      <c r="AO890" s="443"/>
      <c r="AP890" s="545"/>
      <c r="AQ890" s="545"/>
      <c r="AR890" s="546"/>
      <c r="AS890" s="547"/>
      <c r="AT890" s="444"/>
      <c r="AU890" s="444"/>
      <c r="AV890" s="444"/>
      <c r="AW890" s="444"/>
      <c r="AX890" s="444"/>
      <c r="AY890" s="444"/>
      <c r="AZ890" s="444"/>
      <c r="BA890" s="444"/>
      <c r="BB890" s="445"/>
      <c r="BC890" s="548"/>
      <c r="BD890" s="445"/>
      <c r="BE890" s="445"/>
      <c r="BF890" s="445"/>
      <c r="BG890" s="445"/>
      <c r="BH890" s="548"/>
      <c r="BI890" s="548"/>
      <c r="BJ890" s="548"/>
      <c r="BK890" s="445"/>
      <c r="BL890" s="445"/>
      <c r="BM890" s="445"/>
      <c r="BN890" s="445"/>
      <c r="BO890" s="445"/>
      <c r="BP890" s="445"/>
      <c r="BQ890" s="445"/>
      <c r="BR890" s="445"/>
      <c r="BS890" s="445"/>
      <c r="BT890" s="445"/>
      <c r="BU890" s="445"/>
      <c r="BV890" s="445"/>
      <c r="BW890" s="445"/>
      <c r="BX890" s="445"/>
      <c r="BY890" s="445"/>
      <c r="BZ890" s="445"/>
      <c r="CA890" s="445"/>
      <c r="CB890" s="445"/>
      <c r="CC890" s="445"/>
      <c r="CD890" s="445"/>
      <c r="CE890" s="445"/>
      <c r="CF890" s="445"/>
      <c r="CG890" s="445"/>
      <c r="CH890" s="445"/>
      <c r="CI890" s="443"/>
      <c r="CJ890" s="443"/>
      <c r="CK890" s="443"/>
      <c r="CL890" s="443"/>
      <c r="CM890" s="443"/>
      <c r="CN890" s="443"/>
      <c r="CO890" s="443"/>
      <c r="CP890" s="443"/>
      <c r="CQ890" s="443"/>
      <c r="CR890" s="443"/>
      <c r="CS890" s="443"/>
    </row>
    <row r="891" spans="1:104" s="479" customFormat="1" ht="15" customHeight="1">
      <c r="A891" s="442"/>
      <c r="B891" s="442"/>
      <c r="C891" s="442"/>
      <c r="D891" s="528"/>
      <c r="E891" s="442"/>
      <c r="F891" s="442"/>
      <c r="G891" s="472"/>
      <c r="H891" s="467"/>
      <c r="I891" s="468"/>
      <c r="J891" s="468"/>
      <c r="K891" s="442"/>
      <c r="L891" s="442"/>
      <c r="M891" s="442"/>
      <c r="N891" s="442"/>
      <c r="O891" s="442"/>
      <c r="P891" s="470"/>
      <c r="Q891" s="470"/>
      <c r="R891" s="470"/>
      <c r="S891" s="442"/>
      <c r="T891" s="442"/>
      <c r="U891" s="442"/>
      <c r="V891" s="442"/>
      <c r="W891" s="442"/>
      <c r="X891" s="442"/>
      <c r="Y891" s="442"/>
      <c r="Z891" s="472"/>
      <c r="AA891" s="472"/>
      <c r="AB891" s="468"/>
      <c r="AC891" s="442"/>
      <c r="AD891" s="442"/>
      <c r="AE891" s="433"/>
      <c r="AF891" s="433"/>
      <c r="AG891" s="443"/>
      <c r="AH891" s="443"/>
      <c r="AI891" s="443"/>
      <c r="AJ891" s="443"/>
      <c r="AK891" s="443"/>
      <c r="AL891" s="443"/>
      <c r="AM891" s="443"/>
      <c r="AN891" s="443"/>
      <c r="AO891" s="443"/>
      <c r="AP891" s="545"/>
      <c r="AQ891" s="545"/>
      <c r="AR891" s="546"/>
      <c r="AS891" s="547"/>
      <c r="AT891" s="444"/>
      <c r="AU891" s="444"/>
      <c r="AV891" s="444"/>
      <c r="AW891" s="444"/>
      <c r="AX891" s="444"/>
      <c r="AY891" s="444"/>
      <c r="AZ891" s="444"/>
      <c r="BA891" s="444"/>
      <c r="BB891" s="445"/>
      <c r="BC891" s="548"/>
      <c r="BD891" s="445"/>
      <c r="BE891" s="445"/>
      <c r="BF891" s="445"/>
      <c r="BG891" s="445"/>
      <c r="BH891" s="548"/>
      <c r="BI891" s="548"/>
      <c r="BJ891" s="548"/>
      <c r="BK891" s="445"/>
      <c r="BL891" s="445"/>
      <c r="BM891" s="445"/>
      <c r="BN891" s="445"/>
      <c r="BO891" s="445"/>
      <c r="BP891" s="445"/>
      <c r="BQ891" s="445"/>
      <c r="BR891" s="445"/>
      <c r="BS891" s="445"/>
      <c r="BT891" s="445"/>
      <c r="BU891" s="445"/>
      <c r="BV891" s="445"/>
      <c r="BW891" s="445"/>
      <c r="BX891" s="445"/>
      <c r="BY891" s="445"/>
      <c r="BZ891" s="445"/>
      <c r="CA891" s="445"/>
      <c r="CB891" s="445"/>
      <c r="CC891" s="445"/>
      <c r="CD891" s="445"/>
      <c r="CE891" s="445"/>
      <c r="CF891" s="445"/>
      <c r="CG891" s="445"/>
      <c r="CH891" s="445"/>
      <c r="CI891" s="443"/>
      <c r="CJ891" s="443"/>
      <c r="CK891" s="443"/>
      <c r="CL891" s="443"/>
      <c r="CM891" s="443"/>
      <c r="CN891" s="443"/>
      <c r="CO891" s="443"/>
      <c r="CP891" s="443"/>
      <c r="CQ891" s="443"/>
      <c r="CR891" s="443"/>
      <c r="CS891" s="443"/>
    </row>
    <row r="892" spans="1:104" s="479" customFormat="1" ht="15" customHeight="1">
      <c r="A892" s="442"/>
      <c r="B892" s="442"/>
      <c r="C892" s="442"/>
      <c r="D892" s="528"/>
      <c r="E892" s="442"/>
      <c r="F892" s="442"/>
      <c r="G892" s="472"/>
      <c r="H892" s="467"/>
      <c r="I892" s="468"/>
      <c r="J892" s="468"/>
      <c r="K892" s="442"/>
      <c r="L892" s="442"/>
      <c r="M892" s="442"/>
      <c r="N892" s="442"/>
      <c r="O892" s="442"/>
      <c r="P892" s="470"/>
      <c r="Q892" s="470"/>
      <c r="R892" s="470"/>
      <c r="S892" s="442"/>
      <c r="T892" s="442"/>
      <c r="U892" s="442"/>
      <c r="V892" s="442"/>
      <c r="W892" s="442"/>
      <c r="X892" s="442"/>
      <c r="Y892" s="442"/>
      <c r="Z892" s="472"/>
      <c r="AA892" s="472"/>
      <c r="AB892" s="468"/>
      <c r="AC892" s="442"/>
      <c r="AD892" s="442"/>
      <c r="AE892" s="433"/>
      <c r="AF892" s="433"/>
      <c r="AG892" s="443"/>
      <c r="AH892" s="443"/>
      <c r="AI892" s="443"/>
      <c r="AJ892" s="443"/>
      <c r="AK892" s="443"/>
      <c r="AL892" s="443"/>
      <c r="AM892" s="443"/>
      <c r="AN892" s="443"/>
      <c r="AO892" s="443"/>
      <c r="AP892" s="545"/>
      <c r="AQ892" s="545"/>
      <c r="AR892" s="546"/>
      <c r="AS892" s="547"/>
      <c r="AT892" s="444"/>
      <c r="AU892" s="444"/>
      <c r="AV892" s="444"/>
      <c r="AW892" s="444"/>
      <c r="AX892" s="444"/>
      <c r="AY892" s="444"/>
      <c r="AZ892" s="444"/>
      <c r="BA892" s="444"/>
      <c r="BB892" s="445"/>
      <c r="BC892" s="548"/>
      <c r="BD892" s="445"/>
      <c r="BE892" s="445"/>
      <c r="BF892" s="445"/>
      <c r="BG892" s="445"/>
      <c r="BH892" s="548"/>
      <c r="BI892" s="548"/>
      <c r="BJ892" s="548"/>
      <c r="BK892" s="445"/>
      <c r="BL892" s="445"/>
      <c r="BM892" s="445"/>
      <c r="BN892" s="445"/>
      <c r="BO892" s="445"/>
      <c r="BP892" s="445"/>
      <c r="BQ892" s="445"/>
      <c r="BR892" s="445"/>
      <c r="BS892" s="445"/>
      <c r="BT892" s="445"/>
      <c r="BU892" s="445"/>
      <c r="BV892" s="445"/>
      <c r="BW892" s="445"/>
      <c r="BX892" s="445"/>
      <c r="BY892" s="445"/>
      <c r="BZ892" s="445"/>
      <c r="CA892" s="445"/>
      <c r="CB892" s="445"/>
      <c r="CC892" s="445"/>
      <c r="CD892" s="445"/>
      <c r="CE892" s="445"/>
      <c r="CF892" s="445"/>
      <c r="CG892" s="445"/>
      <c r="CH892" s="445"/>
      <c r="CI892" s="443"/>
      <c r="CJ892" s="443"/>
      <c r="CK892" s="443"/>
      <c r="CL892" s="443"/>
      <c r="CM892" s="443"/>
      <c r="CN892" s="443"/>
      <c r="CO892" s="443"/>
      <c r="CP892" s="443"/>
      <c r="CQ892" s="443"/>
      <c r="CR892" s="443"/>
      <c r="CS892" s="443"/>
    </row>
    <row r="893" spans="1:104" s="479" customFormat="1" ht="15" customHeight="1">
      <c r="A893" s="442"/>
      <c r="B893" s="442"/>
      <c r="C893" s="442"/>
      <c r="D893" s="528"/>
      <c r="E893" s="442"/>
      <c r="F893" s="442"/>
      <c r="G893" s="472"/>
      <c r="H893" s="467"/>
      <c r="I893" s="468"/>
      <c r="J893" s="468"/>
      <c r="K893" s="442"/>
      <c r="L893" s="442"/>
      <c r="M893" s="442"/>
      <c r="N893" s="442"/>
      <c r="O893" s="442"/>
      <c r="P893" s="470"/>
      <c r="Q893" s="470"/>
      <c r="R893" s="470"/>
      <c r="S893" s="442"/>
      <c r="T893" s="442"/>
      <c r="U893" s="442"/>
      <c r="V893" s="442"/>
      <c r="W893" s="442"/>
      <c r="X893" s="442"/>
      <c r="Y893" s="442"/>
      <c r="Z893" s="472"/>
      <c r="AA893" s="472"/>
      <c r="AB893" s="468"/>
      <c r="AC893" s="442"/>
      <c r="AD893" s="442"/>
      <c r="AE893" s="433"/>
      <c r="AF893" s="433"/>
      <c r="AG893" s="443"/>
      <c r="AH893" s="443"/>
      <c r="AI893" s="443"/>
      <c r="AJ893" s="443"/>
      <c r="AK893" s="443"/>
      <c r="AL893" s="443"/>
      <c r="AM893" s="443"/>
      <c r="AN893" s="443"/>
      <c r="AO893" s="443"/>
      <c r="AP893" s="545"/>
      <c r="AQ893" s="545"/>
      <c r="AR893" s="546"/>
      <c r="AS893" s="547"/>
      <c r="AT893" s="444"/>
      <c r="AU893" s="444"/>
      <c r="AV893" s="444"/>
      <c r="AW893" s="444"/>
      <c r="AX893" s="444"/>
      <c r="AY893" s="444"/>
      <c r="AZ893" s="444"/>
      <c r="BA893" s="444"/>
      <c r="BB893" s="445"/>
      <c r="BC893" s="548"/>
      <c r="BD893" s="445"/>
      <c r="BE893" s="445"/>
      <c r="BF893" s="445"/>
      <c r="BG893" s="445"/>
      <c r="BH893" s="548"/>
      <c r="BI893" s="548"/>
      <c r="BJ893" s="548"/>
      <c r="BK893" s="445"/>
      <c r="BL893" s="445"/>
      <c r="BM893" s="445"/>
      <c r="BN893" s="445"/>
      <c r="BO893" s="445"/>
      <c r="BP893" s="445"/>
      <c r="BQ893" s="445"/>
      <c r="BR893" s="445"/>
      <c r="BS893" s="445"/>
      <c r="BT893" s="445"/>
      <c r="BU893" s="445"/>
      <c r="BV893" s="445"/>
      <c r="BW893" s="445"/>
      <c r="BX893" s="445"/>
      <c r="BY893" s="445"/>
      <c r="BZ893" s="445"/>
      <c r="CA893" s="445"/>
      <c r="CB893" s="445"/>
      <c r="CC893" s="445"/>
      <c r="CD893" s="445"/>
      <c r="CE893" s="445"/>
      <c r="CF893" s="445"/>
      <c r="CG893" s="445"/>
      <c r="CH893" s="445"/>
      <c r="CI893" s="443"/>
      <c r="CJ893" s="443"/>
      <c r="CK893" s="443"/>
      <c r="CL893" s="443"/>
      <c r="CM893" s="443"/>
      <c r="CN893" s="443"/>
      <c r="CO893" s="443"/>
      <c r="CP893" s="443"/>
      <c r="CQ893" s="443"/>
      <c r="CR893" s="443"/>
      <c r="CS893" s="443"/>
    </row>
    <row r="894" spans="1:104" s="479" customFormat="1" ht="15" customHeight="1">
      <c r="A894" s="442"/>
      <c r="B894" s="442"/>
      <c r="C894" s="442"/>
      <c r="D894" s="528"/>
      <c r="E894" s="442"/>
      <c r="F894" s="442"/>
      <c r="G894" s="472"/>
      <c r="H894" s="467"/>
      <c r="I894" s="468"/>
      <c r="J894" s="468"/>
      <c r="K894" s="442"/>
      <c r="L894" s="442"/>
      <c r="M894" s="442"/>
      <c r="N894" s="442"/>
      <c r="O894" s="442"/>
      <c r="P894" s="470"/>
      <c r="Q894" s="470"/>
      <c r="R894" s="470"/>
      <c r="S894" s="442"/>
      <c r="T894" s="442"/>
      <c r="U894" s="442"/>
      <c r="V894" s="442"/>
      <c r="W894" s="442"/>
      <c r="X894" s="442"/>
      <c r="Y894" s="442"/>
      <c r="Z894" s="472"/>
      <c r="AA894" s="472"/>
      <c r="AB894" s="468"/>
      <c r="AC894" s="442"/>
      <c r="AD894" s="442"/>
      <c r="AE894" s="433"/>
      <c r="AF894" s="433"/>
      <c r="AG894" s="443"/>
      <c r="AH894" s="443"/>
      <c r="AI894" s="443"/>
      <c r="AJ894" s="443"/>
      <c r="AK894" s="443"/>
      <c r="AL894" s="443"/>
      <c r="AM894" s="443"/>
      <c r="AN894" s="443"/>
      <c r="AO894" s="443"/>
      <c r="AP894" s="545"/>
      <c r="AQ894" s="545"/>
      <c r="AR894" s="546"/>
      <c r="AS894" s="547"/>
      <c r="AT894" s="444"/>
      <c r="AU894" s="444"/>
      <c r="AV894" s="444"/>
      <c r="AW894" s="444"/>
      <c r="AX894" s="444"/>
      <c r="AY894" s="444"/>
      <c r="AZ894" s="444"/>
      <c r="BA894" s="444"/>
      <c r="BB894" s="445"/>
      <c r="BC894" s="548"/>
      <c r="BD894" s="445"/>
      <c r="BE894" s="445"/>
      <c r="BF894" s="445"/>
      <c r="BG894" s="445"/>
      <c r="BH894" s="548"/>
      <c r="BI894" s="548"/>
      <c r="BJ894" s="548"/>
      <c r="BK894" s="445"/>
      <c r="BL894" s="445"/>
      <c r="BM894" s="445"/>
      <c r="BN894" s="445"/>
      <c r="BO894" s="445"/>
      <c r="BP894" s="445"/>
      <c r="BQ894" s="445"/>
      <c r="BR894" s="445"/>
      <c r="BS894" s="445"/>
      <c r="BT894" s="445"/>
      <c r="BU894" s="445"/>
      <c r="BV894" s="445"/>
      <c r="BW894" s="445"/>
      <c r="BX894" s="445"/>
      <c r="BY894" s="445"/>
      <c r="BZ894" s="445"/>
      <c r="CA894" s="445"/>
      <c r="CB894" s="445"/>
      <c r="CC894" s="445"/>
      <c r="CD894" s="445"/>
      <c r="CE894" s="445"/>
      <c r="CF894" s="445"/>
      <c r="CG894" s="445"/>
      <c r="CH894" s="445"/>
      <c r="CI894" s="443"/>
      <c r="CJ894" s="443"/>
      <c r="CK894" s="443"/>
      <c r="CL894" s="443"/>
      <c r="CM894" s="443"/>
      <c r="CN894" s="443"/>
      <c r="CO894" s="443"/>
      <c r="CP894" s="443"/>
      <c r="CQ894" s="443"/>
      <c r="CR894" s="443"/>
      <c r="CS894" s="443"/>
    </row>
    <row r="895" spans="1:104" s="479" customFormat="1" ht="15" customHeight="1">
      <c r="A895" s="442"/>
      <c r="B895" s="442"/>
      <c r="C895" s="442"/>
      <c r="D895" s="528"/>
      <c r="E895" s="442"/>
      <c r="F895" s="442"/>
      <c r="G895" s="472"/>
      <c r="H895" s="467"/>
      <c r="I895" s="468"/>
      <c r="J895" s="468"/>
      <c r="K895" s="442"/>
      <c r="L895" s="442"/>
      <c r="M895" s="442"/>
      <c r="N895" s="442"/>
      <c r="O895" s="442"/>
      <c r="P895" s="470"/>
      <c r="Q895" s="470"/>
      <c r="R895" s="470"/>
      <c r="S895" s="442"/>
      <c r="T895" s="442"/>
      <c r="U895" s="442"/>
      <c r="V895" s="442"/>
      <c r="W895" s="442"/>
      <c r="X895" s="442"/>
      <c r="Y895" s="442"/>
      <c r="Z895" s="472"/>
      <c r="AA895" s="472"/>
      <c r="AB895" s="468"/>
      <c r="AC895" s="442"/>
      <c r="AD895" s="442"/>
      <c r="AE895" s="433"/>
      <c r="AF895" s="433"/>
      <c r="AG895" s="443"/>
      <c r="AH895" s="443"/>
      <c r="AI895" s="443"/>
      <c r="AJ895" s="443"/>
      <c r="AK895" s="443"/>
      <c r="AL895" s="443"/>
      <c r="AM895" s="443"/>
      <c r="AN895" s="443"/>
      <c r="AO895" s="443"/>
      <c r="AP895" s="545"/>
      <c r="AQ895" s="545"/>
      <c r="AR895" s="546"/>
      <c r="AS895" s="547"/>
      <c r="AT895" s="444"/>
      <c r="AU895" s="444"/>
      <c r="AV895" s="444"/>
      <c r="AW895" s="444"/>
      <c r="AX895" s="444"/>
      <c r="AY895" s="444"/>
      <c r="AZ895" s="444"/>
      <c r="BA895" s="444"/>
      <c r="BB895" s="445"/>
      <c r="BC895" s="548"/>
      <c r="BD895" s="445"/>
      <c r="BE895" s="445"/>
      <c r="BF895" s="445"/>
      <c r="BG895" s="445"/>
      <c r="BH895" s="548"/>
      <c r="BI895" s="548"/>
      <c r="BJ895" s="548"/>
      <c r="BK895" s="445"/>
      <c r="BL895" s="445"/>
      <c r="BM895" s="445"/>
      <c r="BN895" s="445"/>
      <c r="BO895" s="445"/>
      <c r="BP895" s="445"/>
      <c r="BQ895" s="445"/>
      <c r="BR895" s="445"/>
      <c r="BS895" s="445"/>
      <c r="BT895" s="445"/>
      <c r="BU895" s="445"/>
      <c r="BV895" s="445"/>
      <c r="BW895" s="445"/>
      <c r="BX895" s="445"/>
      <c r="BY895" s="445"/>
      <c r="BZ895" s="445"/>
      <c r="CA895" s="445"/>
      <c r="CB895" s="445"/>
      <c r="CC895" s="445"/>
      <c r="CD895" s="445"/>
      <c r="CE895" s="445"/>
      <c r="CF895" s="445"/>
      <c r="CG895" s="445"/>
      <c r="CH895" s="445"/>
      <c r="CI895" s="443"/>
      <c r="CJ895" s="443"/>
      <c r="CK895" s="443"/>
      <c r="CL895" s="443"/>
      <c r="CM895" s="443"/>
      <c r="CN895" s="443"/>
      <c r="CO895" s="443"/>
      <c r="CP895" s="443"/>
      <c r="CQ895" s="443"/>
      <c r="CR895" s="443"/>
      <c r="CS895" s="443"/>
    </row>
    <row r="896" spans="1:104" s="479" customFormat="1" ht="15" customHeight="1">
      <c r="A896" s="442"/>
      <c r="B896" s="442"/>
      <c r="C896" s="442"/>
      <c r="D896" s="528"/>
      <c r="E896" s="442"/>
      <c r="F896" s="442"/>
      <c r="G896" s="472"/>
      <c r="H896" s="467"/>
      <c r="I896" s="468"/>
      <c r="J896" s="468"/>
      <c r="K896" s="442"/>
      <c r="L896" s="442"/>
      <c r="M896" s="442"/>
      <c r="N896" s="442"/>
      <c r="O896" s="442"/>
      <c r="P896" s="470"/>
      <c r="Q896" s="470"/>
      <c r="R896" s="470"/>
      <c r="S896" s="442"/>
      <c r="T896" s="442"/>
      <c r="U896" s="442"/>
      <c r="V896" s="442"/>
      <c r="W896" s="442"/>
      <c r="X896" s="442"/>
      <c r="Y896" s="442"/>
      <c r="Z896" s="472"/>
      <c r="AA896" s="472"/>
      <c r="AB896" s="468"/>
      <c r="AC896" s="442"/>
      <c r="AD896" s="442"/>
      <c r="AE896" s="433"/>
      <c r="AF896" s="433"/>
      <c r="AG896" s="443"/>
      <c r="AH896" s="443"/>
      <c r="AI896" s="443"/>
      <c r="AJ896" s="443"/>
      <c r="AK896" s="443"/>
      <c r="AL896" s="443"/>
      <c r="AM896" s="443"/>
      <c r="AN896" s="443"/>
      <c r="AO896" s="443"/>
      <c r="AP896" s="545"/>
      <c r="AQ896" s="545"/>
      <c r="AR896" s="546"/>
      <c r="AS896" s="547"/>
      <c r="AT896" s="444"/>
      <c r="AU896" s="444"/>
      <c r="AV896" s="444"/>
      <c r="AW896" s="444"/>
      <c r="AX896" s="444"/>
      <c r="AY896" s="444"/>
      <c r="AZ896" s="444"/>
      <c r="BA896" s="444"/>
      <c r="BB896" s="445"/>
      <c r="BC896" s="548"/>
      <c r="BD896" s="445"/>
      <c r="BE896" s="445"/>
      <c r="BF896" s="445"/>
      <c r="BG896" s="445"/>
      <c r="BH896" s="548"/>
      <c r="BI896" s="548"/>
      <c r="BJ896" s="548"/>
      <c r="BK896" s="445"/>
      <c r="BL896" s="445"/>
      <c r="BM896" s="445"/>
      <c r="BN896" s="445"/>
      <c r="BO896" s="445"/>
      <c r="BP896" s="445"/>
      <c r="BQ896" s="445"/>
      <c r="BR896" s="445"/>
      <c r="BS896" s="445"/>
      <c r="BT896" s="445"/>
      <c r="BU896" s="445"/>
      <c r="BV896" s="445"/>
      <c r="BW896" s="445"/>
      <c r="BX896" s="445"/>
      <c r="BY896" s="445"/>
      <c r="BZ896" s="445"/>
      <c r="CA896" s="445"/>
      <c r="CB896" s="445"/>
      <c r="CC896" s="445"/>
      <c r="CD896" s="445"/>
      <c r="CE896" s="445"/>
      <c r="CF896" s="445"/>
      <c r="CG896" s="445"/>
      <c r="CH896" s="445"/>
      <c r="CI896" s="443"/>
      <c r="CJ896" s="443"/>
      <c r="CK896" s="443"/>
      <c r="CL896" s="443"/>
      <c r="CM896" s="443"/>
      <c r="CN896" s="443"/>
      <c r="CO896" s="443"/>
      <c r="CP896" s="443"/>
      <c r="CQ896" s="443"/>
      <c r="CR896" s="443"/>
      <c r="CS896" s="443"/>
    </row>
    <row r="897" spans="1:97" s="479" customFormat="1" ht="15" customHeight="1">
      <c r="A897" s="442"/>
      <c r="B897" s="442"/>
      <c r="C897" s="442"/>
      <c r="D897" s="528"/>
      <c r="E897" s="442"/>
      <c r="F897" s="442"/>
      <c r="G897" s="472"/>
      <c r="H897" s="467"/>
      <c r="I897" s="468"/>
      <c r="J897" s="468"/>
      <c r="K897" s="442"/>
      <c r="L897" s="442"/>
      <c r="M897" s="442"/>
      <c r="N897" s="442"/>
      <c r="O897" s="442"/>
      <c r="P897" s="470"/>
      <c r="Q897" s="470"/>
      <c r="R897" s="470"/>
      <c r="S897" s="442"/>
      <c r="T897" s="442"/>
      <c r="U897" s="442"/>
      <c r="V897" s="442"/>
      <c r="W897" s="442"/>
      <c r="X897" s="442"/>
      <c r="Y897" s="442"/>
      <c r="Z897" s="472"/>
      <c r="AA897" s="472"/>
      <c r="AB897" s="468"/>
      <c r="AC897" s="442"/>
      <c r="AD897" s="442"/>
      <c r="AE897" s="433"/>
      <c r="AF897" s="433"/>
      <c r="AG897" s="443"/>
      <c r="AH897" s="443"/>
      <c r="AI897" s="443"/>
      <c r="AJ897" s="443"/>
      <c r="AK897" s="443"/>
      <c r="AL897" s="443"/>
      <c r="AM897" s="443"/>
      <c r="AN897" s="443"/>
      <c r="AO897" s="443"/>
      <c r="AP897" s="545"/>
      <c r="AQ897" s="545"/>
      <c r="AR897" s="546"/>
      <c r="AS897" s="547"/>
      <c r="AT897" s="444"/>
      <c r="AU897" s="444"/>
      <c r="AV897" s="444"/>
      <c r="AW897" s="444"/>
      <c r="AX897" s="444"/>
      <c r="AY897" s="444"/>
      <c r="AZ897" s="444"/>
      <c r="BA897" s="444"/>
      <c r="BB897" s="445"/>
      <c r="BC897" s="548"/>
      <c r="BD897" s="445"/>
      <c r="BE897" s="445"/>
      <c r="BF897" s="445"/>
      <c r="BG897" s="445"/>
      <c r="BH897" s="548"/>
      <c r="BI897" s="548"/>
      <c r="BJ897" s="548"/>
      <c r="BK897" s="445"/>
      <c r="BL897" s="445"/>
      <c r="BM897" s="445"/>
      <c r="BN897" s="445"/>
      <c r="BO897" s="445"/>
      <c r="BP897" s="445"/>
      <c r="BQ897" s="445"/>
      <c r="BR897" s="445"/>
      <c r="BS897" s="445"/>
      <c r="BT897" s="445"/>
      <c r="BU897" s="445"/>
      <c r="BV897" s="445"/>
      <c r="BW897" s="445"/>
      <c r="BX897" s="445"/>
      <c r="BY897" s="445"/>
      <c r="BZ897" s="445"/>
      <c r="CA897" s="445"/>
      <c r="CB897" s="445"/>
      <c r="CC897" s="445"/>
      <c r="CD897" s="445"/>
      <c r="CE897" s="445"/>
      <c r="CF897" s="445"/>
      <c r="CG897" s="445"/>
      <c r="CH897" s="445"/>
      <c r="CI897" s="443"/>
      <c r="CJ897" s="443"/>
      <c r="CK897" s="443"/>
      <c r="CL897" s="443"/>
      <c r="CM897" s="443"/>
      <c r="CN897" s="443"/>
      <c r="CO897" s="443"/>
      <c r="CP897" s="443"/>
      <c r="CQ897" s="443"/>
      <c r="CR897" s="443"/>
      <c r="CS897" s="443"/>
    </row>
    <row r="898" spans="1:97" s="479" customFormat="1" ht="15" customHeight="1">
      <c r="A898" s="442"/>
      <c r="B898" s="442"/>
      <c r="C898" s="442"/>
      <c r="D898" s="528"/>
      <c r="E898" s="442"/>
      <c r="F898" s="442"/>
      <c r="G898" s="472"/>
      <c r="H898" s="467"/>
      <c r="I898" s="468"/>
      <c r="J898" s="468"/>
      <c r="K898" s="442"/>
      <c r="L898" s="442"/>
      <c r="M898" s="442"/>
      <c r="N898" s="442"/>
      <c r="O898" s="442"/>
      <c r="P898" s="470"/>
      <c r="Q898" s="470"/>
      <c r="R898" s="470"/>
      <c r="S898" s="442"/>
      <c r="T898" s="442"/>
      <c r="U898" s="442"/>
      <c r="V898" s="442"/>
      <c r="W898" s="442"/>
      <c r="X898" s="442"/>
      <c r="Y898" s="442"/>
      <c r="Z898" s="472"/>
      <c r="AA898" s="472"/>
      <c r="AB898" s="468"/>
      <c r="AC898" s="442"/>
      <c r="AD898" s="442"/>
      <c r="AE898" s="433"/>
      <c r="AF898" s="433"/>
      <c r="AG898" s="443"/>
      <c r="AH898" s="443"/>
      <c r="AI898" s="443"/>
      <c r="AJ898" s="443"/>
      <c r="AK898" s="443"/>
      <c r="AL898" s="443"/>
      <c r="AM898" s="443"/>
      <c r="AN898" s="443"/>
      <c r="AO898" s="443"/>
      <c r="AP898" s="545"/>
      <c r="AQ898" s="545"/>
      <c r="AR898" s="546"/>
      <c r="AS898" s="547"/>
      <c r="AT898" s="444"/>
      <c r="AU898" s="444"/>
      <c r="AV898" s="444"/>
      <c r="AW898" s="444"/>
      <c r="AX898" s="444"/>
      <c r="AY898" s="444"/>
      <c r="AZ898" s="444"/>
      <c r="BA898" s="444"/>
      <c r="BB898" s="445"/>
      <c r="BC898" s="548"/>
      <c r="BD898" s="445"/>
      <c r="BE898" s="445"/>
      <c r="BF898" s="445"/>
      <c r="BG898" s="445"/>
      <c r="BH898" s="548"/>
      <c r="BI898" s="548"/>
      <c r="BJ898" s="548"/>
      <c r="BK898" s="445"/>
      <c r="BL898" s="445"/>
      <c r="BM898" s="445"/>
      <c r="BN898" s="445"/>
      <c r="BO898" s="445"/>
      <c r="BP898" s="445"/>
      <c r="BQ898" s="445"/>
      <c r="BR898" s="445"/>
      <c r="BS898" s="445"/>
      <c r="BT898" s="445"/>
      <c r="BU898" s="445"/>
      <c r="BV898" s="445"/>
      <c r="BW898" s="445"/>
      <c r="BX898" s="445"/>
      <c r="BY898" s="445"/>
      <c r="BZ898" s="445"/>
      <c r="CA898" s="445"/>
      <c r="CB898" s="445"/>
      <c r="CC898" s="445"/>
      <c r="CD898" s="445"/>
      <c r="CE898" s="445"/>
      <c r="CF898" s="445"/>
      <c r="CG898" s="445"/>
      <c r="CH898" s="445"/>
      <c r="CI898" s="443"/>
      <c r="CJ898" s="443"/>
      <c r="CK898" s="443"/>
      <c r="CL898" s="443"/>
      <c r="CM898" s="443"/>
      <c r="CN898" s="443"/>
      <c r="CO898" s="443"/>
      <c r="CP898" s="443"/>
      <c r="CQ898" s="443"/>
      <c r="CR898" s="443"/>
      <c r="CS898" s="443"/>
    </row>
    <row r="899" spans="1:97" s="479" customFormat="1" ht="15" customHeight="1">
      <c r="A899" s="442"/>
      <c r="B899" s="442"/>
      <c r="C899" s="442"/>
      <c r="D899" s="528"/>
      <c r="E899" s="442"/>
      <c r="F899" s="442"/>
      <c r="G899" s="472"/>
      <c r="H899" s="467"/>
      <c r="I899" s="468"/>
      <c r="J899" s="468"/>
      <c r="K899" s="442"/>
      <c r="L899" s="442"/>
      <c r="M899" s="442"/>
      <c r="N899" s="442"/>
      <c r="O899" s="442"/>
      <c r="P899" s="470"/>
      <c r="Q899" s="470"/>
      <c r="R899" s="470"/>
      <c r="S899" s="442"/>
      <c r="T899" s="442"/>
      <c r="U899" s="442"/>
      <c r="V899" s="442"/>
      <c r="W899" s="442"/>
      <c r="X899" s="442"/>
      <c r="Y899" s="442"/>
      <c r="Z899" s="472"/>
      <c r="AA899" s="472"/>
      <c r="AB899" s="468"/>
      <c r="AC899" s="442"/>
      <c r="AD899" s="442"/>
      <c r="AE899" s="433"/>
      <c r="AF899" s="433"/>
      <c r="AG899" s="443"/>
      <c r="AH899" s="443"/>
      <c r="AI899" s="443"/>
      <c r="AJ899" s="443"/>
      <c r="AK899" s="443"/>
      <c r="AL899" s="443"/>
      <c r="AM899" s="443"/>
      <c r="AN899" s="443"/>
      <c r="AO899" s="443"/>
      <c r="AP899" s="545"/>
      <c r="AQ899" s="545"/>
      <c r="AR899" s="546"/>
      <c r="AS899" s="547"/>
      <c r="AT899" s="444"/>
      <c r="AU899" s="444"/>
      <c r="AV899" s="444"/>
      <c r="AW899" s="444"/>
      <c r="AX899" s="444"/>
      <c r="AY899" s="444"/>
      <c r="AZ899" s="444"/>
      <c r="BA899" s="444"/>
      <c r="BB899" s="445"/>
      <c r="BC899" s="548"/>
      <c r="BD899" s="445"/>
      <c r="BE899" s="445"/>
      <c r="BF899" s="445"/>
      <c r="BG899" s="445"/>
      <c r="BH899" s="548"/>
      <c r="BI899" s="548"/>
      <c r="BJ899" s="548"/>
      <c r="BK899" s="445"/>
      <c r="BL899" s="445"/>
      <c r="BM899" s="445"/>
      <c r="BN899" s="445"/>
      <c r="BO899" s="445"/>
      <c r="BP899" s="445"/>
      <c r="BQ899" s="445"/>
      <c r="BR899" s="445"/>
      <c r="BS899" s="445"/>
      <c r="BT899" s="445"/>
      <c r="BU899" s="445"/>
      <c r="BV899" s="445"/>
      <c r="BW899" s="445"/>
      <c r="BX899" s="445"/>
      <c r="BY899" s="445"/>
      <c r="BZ899" s="445"/>
      <c r="CA899" s="445"/>
      <c r="CB899" s="445"/>
      <c r="CC899" s="445"/>
      <c r="CD899" s="445"/>
      <c r="CE899" s="445"/>
      <c r="CF899" s="445"/>
      <c r="CG899" s="445"/>
      <c r="CH899" s="445"/>
    </row>
    <row r="900" spans="1:97" s="479" customFormat="1" ht="15" customHeight="1">
      <c r="A900" s="442"/>
      <c r="B900" s="442"/>
      <c r="C900" s="442"/>
      <c r="D900" s="528"/>
      <c r="E900" s="442"/>
      <c r="F900" s="442"/>
      <c r="G900" s="472"/>
      <c r="H900" s="467"/>
      <c r="I900" s="468"/>
      <c r="J900" s="468"/>
      <c r="K900" s="442"/>
      <c r="L900" s="442"/>
      <c r="M900" s="442"/>
      <c r="N900" s="442"/>
      <c r="O900" s="442"/>
      <c r="P900" s="470"/>
      <c r="Q900" s="470"/>
      <c r="R900" s="470"/>
      <c r="S900" s="442"/>
      <c r="T900" s="442"/>
      <c r="U900" s="442"/>
      <c r="V900" s="442"/>
      <c r="W900" s="442"/>
      <c r="X900" s="442"/>
      <c r="Y900" s="442"/>
      <c r="Z900" s="472"/>
      <c r="AA900" s="472"/>
      <c r="AB900" s="468"/>
      <c r="AC900" s="442"/>
      <c r="AD900" s="442"/>
      <c r="AE900" s="433"/>
      <c r="AF900" s="433"/>
      <c r="AG900" s="443"/>
      <c r="AH900" s="443"/>
      <c r="AI900" s="443"/>
      <c r="AJ900" s="443"/>
      <c r="AK900" s="443"/>
      <c r="AL900" s="443"/>
      <c r="AM900" s="443"/>
      <c r="AN900" s="443"/>
      <c r="AO900" s="443"/>
      <c r="AP900" s="545"/>
      <c r="AQ900" s="545"/>
      <c r="AR900" s="546"/>
      <c r="AS900" s="547"/>
      <c r="AT900" s="444"/>
      <c r="AU900" s="444"/>
      <c r="AV900" s="444"/>
      <c r="AW900" s="444"/>
      <c r="AX900" s="444"/>
      <c r="AY900" s="444"/>
      <c r="AZ900" s="444"/>
      <c r="BA900" s="444"/>
      <c r="BB900" s="445"/>
      <c r="BC900" s="548"/>
      <c r="BD900" s="445"/>
      <c r="BE900" s="445"/>
      <c r="BF900" s="445"/>
      <c r="BG900" s="445"/>
      <c r="BH900" s="548"/>
      <c r="BI900" s="548"/>
      <c r="BJ900" s="548"/>
      <c r="BK900" s="445"/>
      <c r="BL900" s="445"/>
      <c r="BM900" s="445"/>
      <c r="BN900" s="445"/>
      <c r="BO900" s="445"/>
      <c r="BP900" s="445"/>
      <c r="BQ900" s="445"/>
      <c r="BR900" s="445"/>
      <c r="BS900" s="445"/>
      <c r="BT900" s="445"/>
      <c r="BU900" s="445"/>
      <c r="BV900" s="445"/>
      <c r="BW900" s="445"/>
      <c r="BX900" s="445"/>
      <c r="BY900" s="445"/>
      <c r="BZ900" s="445"/>
      <c r="CA900" s="445"/>
      <c r="CB900" s="445"/>
      <c r="CC900" s="445"/>
      <c r="CD900" s="445"/>
      <c r="CE900" s="445"/>
      <c r="CF900" s="445"/>
      <c r="CG900" s="445"/>
      <c r="CH900" s="445"/>
    </row>
    <row r="901" spans="1:97" s="479" customFormat="1" ht="15" customHeight="1">
      <c r="A901" s="442"/>
      <c r="B901" s="442"/>
      <c r="C901" s="442"/>
      <c r="D901" s="528"/>
      <c r="E901" s="442"/>
      <c r="F901" s="442"/>
      <c r="G901" s="472"/>
      <c r="H901" s="467"/>
      <c r="I901" s="468"/>
      <c r="J901" s="468"/>
      <c r="K901" s="442"/>
      <c r="L901" s="442"/>
      <c r="M901" s="442"/>
      <c r="N901" s="442"/>
      <c r="O901" s="442"/>
      <c r="P901" s="470"/>
      <c r="Q901" s="470"/>
      <c r="R901" s="470"/>
      <c r="S901" s="442"/>
      <c r="T901" s="442"/>
      <c r="U901" s="442"/>
      <c r="V901" s="442"/>
      <c r="W901" s="442"/>
      <c r="X901" s="442"/>
      <c r="Y901" s="442"/>
      <c r="Z901" s="472"/>
      <c r="AA901" s="472"/>
      <c r="AB901" s="468"/>
      <c r="AC901" s="442"/>
      <c r="AD901" s="442"/>
      <c r="AE901" s="433"/>
      <c r="AF901" s="433"/>
      <c r="AG901" s="443"/>
      <c r="AH901" s="443"/>
      <c r="AI901" s="443"/>
      <c r="AJ901" s="443"/>
      <c r="AK901" s="443"/>
      <c r="AL901" s="443"/>
      <c r="AM901" s="443"/>
      <c r="AN901" s="443"/>
      <c r="AO901" s="443"/>
      <c r="AP901" s="545"/>
      <c r="AQ901" s="545"/>
      <c r="AR901" s="546"/>
      <c r="AS901" s="547"/>
      <c r="AT901" s="444"/>
      <c r="AU901" s="444"/>
      <c r="AV901" s="444"/>
      <c r="AW901" s="444"/>
      <c r="AX901" s="444"/>
      <c r="AY901" s="444"/>
      <c r="AZ901" s="444"/>
      <c r="BA901" s="444"/>
      <c r="BB901" s="445"/>
      <c r="BC901" s="548"/>
      <c r="BD901" s="445"/>
      <c r="BE901" s="445"/>
      <c r="BF901" s="445"/>
      <c r="BG901" s="445"/>
      <c r="BH901" s="548"/>
      <c r="BI901" s="548"/>
      <c r="BJ901" s="548"/>
      <c r="BK901" s="445"/>
      <c r="BL901" s="445"/>
      <c r="BM901" s="445"/>
      <c r="BN901" s="445"/>
      <c r="BO901" s="445"/>
      <c r="BP901" s="445"/>
      <c r="BQ901" s="445"/>
      <c r="BR901" s="445"/>
      <c r="BS901" s="445"/>
      <c r="BT901" s="445"/>
      <c r="BU901" s="445"/>
      <c r="BV901" s="445"/>
      <c r="BW901" s="445"/>
      <c r="BX901" s="445"/>
      <c r="BY901" s="445"/>
      <c r="BZ901" s="445"/>
      <c r="CA901" s="445"/>
      <c r="CB901" s="445"/>
      <c r="CC901" s="445"/>
      <c r="CD901" s="445"/>
      <c r="CE901" s="445"/>
      <c r="CF901" s="445"/>
      <c r="CG901" s="445"/>
      <c r="CH901" s="445"/>
    </row>
    <row r="902" spans="1:97" s="479" customFormat="1" ht="15" customHeight="1">
      <c r="A902" s="442"/>
      <c r="B902" s="442"/>
      <c r="C902" s="442"/>
      <c r="D902" s="528"/>
      <c r="E902" s="442"/>
      <c r="F902" s="442"/>
      <c r="G902" s="472"/>
      <c r="H902" s="467"/>
      <c r="I902" s="468"/>
      <c r="J902" s="468"/>
      <c r="K902" s="442"/>
      <c r="L902" s="442"/>
      <c r="M902" s="442"/>
      <c r="N902" s="442"/>
      <c r="O902" s="442"/>
      <c r="P902" s="470"/>
      <c r="Q902" s="470"/>
      <c r="R902" s="470"/>
      <c r="S902" s="442"/>
      <c r="T902" s="442"/>
      <c r="U902" s="442"/>
      <c r="V902" s="442"/>
      <c r="W902" s="442"/>
      <c r="X902" s="442"/>
      <c r="Y902" s="442"/>
      <c r="Z902" s="472"/>
      <c r="AA902" s="472"/>
      <c r="AB902" s="468"/>
      <c r="AC902" s="442"/>
      <c r="AD902" s="442"/>
      <c r="AE902" s="433"/>
      <c r="AF902" s="433"/>
      <c r="AG902" s="443"/>
      <c r="AH902" s="443"/>
      <c r="AI902" s="443"/>
      <c r="AJ902" s="443"/>
      <c r="AK902" s="443"/>
      <c r="AL902" s="443"/>
      <c r="AM902" s="443"/>
      <c r="AN902" s="443"/>
      <c r="AO902" s="443"/>
      <c r="AP902" s="545"/>
      <c r="AQ902" s="545"/>
      <c r="AR902" s="546"/>
      <c r="AS902" s="547"/>
      <c r="AT902" s="444"/>
      <c r="AU902" s="444"/>
      <c r="AV902" s="444"/>
      <c r="AW902" s="444"/>
      <c r="AX902" s="444"/>
      <c r="AY902" s="444"/>
      <c r="AZ902" s="444"/>
      <c r="BA902" s="444"/>
      <c r="BB902" s="445"/>
      <c r="BC902" s="548"/>
      <c r="BD902" s="445"/>
      <c r="BE902" s="445"/>
      <c r="BF902" s="445"/>
      <c r="BG902" s="445"/>
      <c r="BH902" s="548"/>
      <c r="BI902" s="548"/>
      <c r="BJ902" s="548"/>
      <c r="BK902" s="445"/>
      <c r="BL902" s="445"/>
      <c r="BM902" s="445"/>
      <c r="BN902" s="445"/>
      <c r="BO902" s="445"/>
      <c r="BP902" s="445"/>
      <c r="BQ902" s="445"/>
      <c r="BR902" s="445"/>
      <c r="BS902" s="445"/>
      <c r="BT902" s="445"/>
      <c r="BU902" s="445"/>
      <c r="BV902" s="445"/>
      <c r="BW902" s="445"/>
      <c r="BX902" s="445"/>
      <c r="BY902" s="445"/>
      <c r="BZ902" s="445"/>
      <c r="CA902" s="445"/>
      <c r="CB902" s="445"/>
      <c r="CC902" s="445"/>
      <c r="CD902" s="445"/>
      <c r="CE902" s="445"/>
      <c r="CF902" s="445"/>
      <c r="CG902" s="445"/>
      <c r="CH902" s="445"/>
    </row>
    <row r="903" spans="1:97" s="479" customFormat="1" ht="15" customHeight="1">
      <c r="A903" s="442"/>
      <c r="B903" s="442"/>
      <c r="C903" s="442"/>
      <c r="D903" s="528"/>
      <c r="E903" s="442"/>
      <c r="F903" s="442"/>
      <c r="G903" s="472"/>
      <c r="H903" s="467"/>
      <c r="I903" s="468"/>
      <c r="J903" s="468"/>
      <c r="K903" s="442"/>
      <c r="L903" s="442"/>
      <c r="M903" s="442"/>
      <c r="N903" s="442"/>
      <c r="O903" s="442"/>
      <c r="P903" s="470"/>
      <c r="Q903" s="470"/>
      <c r="R903" s="470"/>
      <c r="S903" s="442"/>
      <c r="T903" s="442"/>
      <c r="U903" s="442"/>
      <c r="V903" s="442"/>
      <c r="W903" s="442"/>
      <c r="X903" s="442"/>
      <c r="Y903" s="442"/>
      <c r="Z903" s="472"/>
      <c r="AA903" s="472"/>
      <c r="AB903" s="468"/>
      <c r="AC903" s="442"/>
      <c r="AD903" s="442"/>
      <c r="AE903" s="433"/>
      <c r="AF903" s="433"/>
      <c r="AG903" s="443"/>
      <c r="AH903" s="443"/>
      <c r="AI903" s="443"/>
      <c r="AJ903" s="443"/>
      <c r="AK903" s="443"/>
      <c r="AL903" s="443"/>
      <c r="AM903" s="443"/>
      <c r="AN903" s="443"/>
      <c r="AO903" s="443"/>
      <c r="AP903" s="545"/>
      <c r="AQ903" s="545"/>
      <c r="AR903" s="546"/>
      <c r="AS903" s="547"/>
      <c r="AT903" s="444"/>
      <c r="AU903" s="444"/>
      <c r="AV903" s="444"/>
      <c r="AW903" s="444"/>
      <c r="AX903" s="444"/>
      <c r="AY903" s="444"/>
      <c r="AZ903" s="444"/>
      <c r="BA903" s="444"/>
      <c r="BB903" s="445"/>
      <c r="BC903" s="548"/>
      <c r="BD903" s="445"/>
      <c r="BE903" s="445"/>
      <c r="BF903" s="445"/>
      <c r="BG903" s="445"/>
      <c r="BH903" s="548"/>
      <c r="BI903" s="548"/>
      <c r="BJ903" s="548"/>
      <c r="BK903" s="445"/>
      <c r="BL903" s="445"/>
      <c r="BM903" s="445"/>
      <c r="BN903" s="445"/>
      <c r="BO903" s="445"/>
      <c r="BP903" s="445"/>
      <c r="BQ903" s="445"/>
      <c r="BR903" s="445"/>
      <c r="BS903" s="445"/>
      <c r="BT903" s="445"/>
      <c r="BU903" s="445"/>
      <c r="BV903" s="445"/>
      <c r="BW903" s="445"/>
      <c r="BX903" s="445"/>
      <c r="BY903" s="445"/>
      <c r="BZ903" s="445"/>
      <c r="CA903" s="445"/>
      <c r="CB903" s="445"/>
      <c r="CC903" s="445"/>
      <c r="CD903" s="445"/>
      <c r="CE903" s="445"/>
      <c r="CF903" s="445"/>
      <c r="CG903" s="445"/>
      <c r="CH903" s="445"/>
    </row>
    <row r="904" spans="1:97" s="479" customFormat="1" ht="15" customHeight="1">
      <c r="A904" s="442"/>
      <c r="B904" s="442"/>
      <c r="C904" s="442"/>
      <c r="D904" s="528"/>
      <c r="E904" s="442"/>
      <c r="F904" s="442"/>
      <c r="G904" s="472"/>
      <c r="H904" s="467"/>
      <c r="I904" s="468"/>
      <c r="J904" s="468"/>
      <c r="K904" s="442"/>
      <c r="L904" s="442"/>
      <c r="M904" s="442"/>
      <c r="N904" s="442"/>
      <c r="O904" s="442"/>
      <c r="P904" s="470"/>
      <c r="Q904" s="470"/>
      <c r="R904" s="470"/>
      <c r="S904" s="442"/>
      <c r="T904" s="442"/>
      <c r="U904" s="442"/>
      <c r="V904" s="442"/>
      <c r="W904" s="442"/>
      <c r="X904" s="442"/>
      <c r="Y904" s="442"/>
      <c r="Z904" s="472"/>
      <c r="AA904" s="472"/>
      <c r="AB904" s="468"/>
      <c r="AC904" s="442"/>
      <c r="AD904" s="442"/>
      <c r="AE904" s="433"/>
      <c r="AF904" s="433"/>
      <c r="AG904" s="443"/>
      <c r="AH904" s="443"/>
      <c r="AI904" s="443"/>
      <c r="AJ904" s="443"/>
      <c r="AK904" s="443"/>
      <c r="AL904" s="443"/>
      <c r="AM904" s="443"/>
      <c r="AN904" s="443"/>
      <c r="AO904" s="443"/>
      <c r="AP904" s="545"/>
      <c r="AQ904" s="545"/>
      <c r="AR904" s="546"/>
      <c r="AS904" s="547"/>
      <c r="AT904" s="444"/>
      <c r="AU904" s="444"/>
      <c r="AV904" s="444"/>
      <c r="AW904" s="444"/>
      <c r="AX904" s="444"/>
      <c r="AY904" s="444"/>
      <c r="AZ904" s="444"/>
      <c r="BA904" s="444"/>
      <c r="BB904" s="445"/>
      <c r="BC904" s="548"/>
      <c r="BD904" s="445"/>
      <c r="BE904" s="445"/>
      <c r="BF904" s="445"/>
      <c r="BG904" s="445"/>
      <c r="BH904" s="548"/>
      <c r="BI904" s="548"/>
      <c r="BJ904" s="548"/>
      <c r="BK904" s="445"/>
      <c r="BL904" s="445"/>
      <c r="BM904" s="445"/>
      <c r="BN904" s="445"/>
      <c r="BO904" s="445"/>
      <c r="BP904" s="445"/>
      <c r="BQ904" s="445"/>
      <c r="BR904" s="445"/>
      <c r="BS904" s="445"/>
      <c r="BT904" s="445"/>
      <c r="BU904" s="445"/>
      <c r="BV904" s="445"/>
      <c r="BW904" s="445"/>
      <c r="BX904" s="445"/>
      <c r="BY904" s="445"/>
      <c r="BZ904" s="445"/>
      <c r="CA904" s="445"/>
      <c r="CB904" s="445"/>
      <c r="CC904" s="445"/>
      <c r="CD904" s="445"/>
      <c r="CE904" s="445"/>
      <c r="CF904" s="445"/>
      <c r="CG904" s="445"/>
      <c r="CH904" s="445"/>
    </row>
    <row r="905" spans="1:97" s="479" customFormat="1" ht="15" customHeight="1">
      <c r="A905" s="442"/>
      <c r="B905" s="442"/>
      <c r="C905" s="442"/>
      <c r="D905" s="528"/>
      <c r="E905" s="442"/>
      <c r="F905" s="442"/>
      <c r="G905" s="472"/>
      <c r="H905" s="467"/>
      <c r="I905" s="468"/>
      <c r="J905" s="468"/>
      <c r="K905" s="442"/>
      <c r="L905" s="442"/>
      <c r="M905" s="442"/>
      <c r="N905" s="442"/>
      <c r="O905" s="442"/>
      <c r="P905" s="470"/>
      <c r="Q905" s="470"/>
      <c r="R905" s="470"/>
      <c r="S905" s="442"/>
      <c r="T905" s="442"/>
      <c r="U905" s="442"/>
      <c r="V905" s="442"/>
      <c r="W905" s="442"/>
      <c r="X905" s="442"/>
      <c r="Y905" s="442"/>
      <c r="Z905" s="472"/>
      <c r="AA905" s="472"/>
      <c r="AB905" s="468"/>
      <c r="AC905" s="442"/>
      <c r="AD905" s="442"/>
      <c r="AE905" s="433"/>
      <c r="AF905" s="433"/>
      <c r="AG905" s="443"/>
      <c r="AH905" s="443"/>
      <c r="AI905" s="443"/>
      <c r="AJ905" s="443"/>
      <c r="AK905" s="443"/>
      <c r="AL905" s="443"/>
      <c r="AM905" s="443"/>
      <c r="AN905" s="443"/>
      <c r="AO905" s="443"/>
      <c r="AP905" s="545"/>
      <c r="AQ905" s="545"/>
      <c r="AR905" s="546"/>
      <c r="AS905" s="547"/>
      <c r="AT905" s="444"/>
      <c r="AU905" s="444"/>
      <c r="AV905" s="444"/>
      <c r="AW905" s="444"/>
      <c r="AX905" s="444"/>
      <c r="AY905" s="444"/>
      <c r="AZ905" s="444"/>
      <c r="BA905" s="444"/>
      <c r="BB905" s="445"/>
      <c r="BC905" s="548"/>
      <c r="BD905" s="445"/>
      <c r="BE905" s="445"/>
      <c r="BF905" s="445"/>
      <c r="BG905" s="445"/>
      <c r="BH905" s="548"/>
      <c r="BI905" s="548"/>
      <c r="BJ905" s="548"/>
      <c r="BK905" s="445"/>
      <c r="BL905" s="445"/>
      <c r="BM905" s="445"/>
      <c r="BN905" s="445"/>
      <c r="BO905" s="445"/>
      <c r="BP905" s="445"/>
      <c r="BQ905" s="445"/>
      <c r="BR905" s="445"/>
      <c r="BS905" s="445"/>
      <c r="BT905" s="445"/>
      <c r="BU905" s="445"/>
      <c r="BV905" s="445"/>
      <c r="BW905" s="445"/>
      <c r="BX905" s="445"/>
      <c r="BY905" s="445"/>
      <c r="BZ905" s="445"/>
      <c r="CA905" s="445"/>
      <c r="CB905" s="445"/>
      <c r="CC905" s="445"/>
      <c r="CD905" s="445"/>
      <c r="CE905" s="445"/>
      <c r="CF905" s="445"/>
      <c r="CG905" s="445"/>
      <c r="CH905" s="445"/>
    </row>
    <row r="906" spans="1:97" s="479" customFormat="1" ht="15" customHeight="1">
      <c r="A906" s="442"/>
      <c r="B906" s="442"/>
      <c r="C906" s="442"/>
      <c r="D906" s="528"/>
      <c r="E906" s="442"/>
      <c r="F906" s="442"/>
      <c r="G906" s="472"/>
      <c r="H906" s="467"/>
      <c r="I906" s="468"/>
      <c r="J906" s="468"/>
      <c r="K906" s="442"/>
      <c r="L906" s="442"/>
      <c r="M906" s="442"/>
      <c r="N906" s="442"/>
      <c r="O906" s="442"/>
      <c r="P906" s="470"/>
      <c r="Q906" s="470"/>
      <c r="R906" s="470"/>
      <c r="S906" s="442"/>
      <c r="T906" s="442"/>
      <c r="U906" s="442"/>
      <c r="V906" s="442"/>
      <c r="W906" s="442"/>
      <c r="X906" s="442"/>
      <c r="Y906" s="442"/>
      <c r="Z906" s="472"/>
      <c r="AA906" s="472"/>
      <c r="AB906" s="468"/>
      <c r="AC906" s="442"/>
      <c r="AD906" s="442"/>
      <c r="AE906" s="433"/>
      <c r="AF906" s="433"/>
      <c r="AG906" s="443"/>
      <c r="AH906" s="443"/>
      <c r="AI906" s="443"/>
      <c r="AJ906" s="443"/>
      <c r="AK906" s="443"/>
      <c r="AL906" s="443"/>
      <c r="AM906" s="443"/>
      <c r="AN906" s="443"/>
      <c r="AO906" s="443"/>
      <c r="AP906" s="545"/>
      <c r="AQ906" s="545"/>
      <c r="AR906" s="546"/>
      <c r="AS906" s="547"/>
      <c r="AT906" s="444"/>
      <c r="AU906" s="444"/>
      <c r="AV906" s="444"/>
      <c r="AW906" s="444"/>
      <c r="AX906" s="444"/>
      <c r="AY906" s="444"/>
      <c r="AZ906" s="444"/>
      <c r="BA906" s="444"/>
      <c r="BB906" s="445"/>
      <c r="BC906" s="548"/>
      <c r="BD906" s="445"/>
      <c r="BE906" s="445"/>
      <c r="BF906" s="445"/>
      <c r="BG906" s="445"/>
      <c r="BH906" s="548"/>
      <c r="BI906" s="548"/>
      <c r="BJ906" s="548"/>
      <c r="BK906" s="445"/>
      <c r="BL906" s="445"/>
      <c r="BM906" s="445"/>
      <c r="BN906" s="445"/>
      <c r="BO906" s="445"/>
      <c r="BP906" s="445"/>
      <c r="BQ906" s="445"/>
      <c r="BR906" s="445"/>
      <c r="BS906" s="445"/>
      <c r="BT906" s="445"/>
      <c r="BU906" s="445"/>
      <c r="BV906" s="445"/>
      <c r="BW906" s="445"/>
      <c r="BX906" s="445"/>
      <c r="BY906" s="445"/>
      <c r="BZ906" s="445"/>
      <c r="CA906" s="445"/>
      <c r="CB906" s="445"/>
      <c r="CC906" s="445"/>
      <c r="CD906" s="445"/>
      <c r="CE906" s="445"/>
      <c r="CF906" s="445"/>
      <c r="CG906" s="445"/>
      <c r="CH906" s="445"/>
    </row>
    <row r="907" spans="1:97" s="479" customFormat="1" ht="15" customHeight="1">
      <c r="A907" s="442"/>
      <c r="B907" s="442"/>
      <c r="C907" s="442"/>
      <c r="D907" s="528"/>
      <c r="E907" s="442"/>
      <c r="F907" s="442"/>
      <c r="G907" s="472"/>
      <c r="H907" s="467"/>
      <c r="I907" s="468"/>
      <c r="J907" s="468"/>
      <c r="K907" s="442"/>
      <c r="L907" s="442"/>
      <c r="M907" s="442"/>
      <c r="N907" s="442"/>
      <c r="O907" s="442"/>
      <c r="P907" s="470"/>
      <c r="Q907" s="470"/>
      <c r="R907" s="470"/>
      <c r="S907" s="442"/>
      <c r="T907" s="442"/>
      <c r="U907" s="442"/>
      <c r="V907" s="442"/>
      <c r="W907" s="442"/>
      <c r="X907" s="442"/>
      <c r="Y907" s="442"/>
      <c r="Z907" s="472"/>
      <c r="AA907" s="472"/>
      <c r="AB907" s="468"/>
      <c r="AC907" s="442"/>
      <c r="AD907" s="442"/>
      <c r="AG907" s="443"/>
      <c r="AH907" s="443"/>
      <c r="AI907" s="443"/>
      <c r="AJ907" s="443"/>
      <c r="AK907" s="443"/>
      <c r="AL907" s="443"/>
      <c r="AM907" s="443"/>
      <c r="AN907" s="443"/>
      <c r="AO907" s="443"/>
      <c r="AP907" s="545"/>
      <c r="AQ907" s="545"/>
      <c r="AR907" s="546"/>
      <c r="AS907" s="547"/>
      <c r="AT907" s="444"/>
      <c r="AU907" s="444"/>
      <c r="AV907" s="444"/>
      <c r="AW907" s="444"/>
      <c r="AX907" s="444"/>
      <c r="AY907" s="444"/>
      <c r="AZ907" s="444"/>
      <c r="BA907" s="444"/>
      <c r="BB907" s="445"/>
      <c r="BC907" s="548"/>
      <c r="BD907" s="445"/>
      <c r="BE907" s="445"/>
      <c r="BF907" s="445"/>
      <c r="BG907" s="445"/>
      <c r="BH907" s="548"/>
      <c r="BI907" s="548"/>
      <c r="BJ907" s="548"/>
      <c r="BK907" s="445"/>
      <c r="BL907" s="445"/>
      <c r="BM907" s="445"/>
      <c r="BN907" s="445"/>
      <c r="BO907" s="445"/>
      <c r="BP907" s="445"/>
      <c r="BQ907" s="445"/>
      <c r="BR907" s="445"/>
      <c r="BS907" s="445"/>
      <c r="BT907" s="445"/>
      <c r="BU907" s="445"/>
      <c r="BV907" s="445"/>
      <c r="BW907" s="445"/>
      <c r="BX907" s="445"/>
      <c r="BY907" s="445"/>
      <c r="BZ907" s="445"/>
      <c r="CA907" s="445"/>
      <c r="CB907" s="445"/>
      <c r="CC907" s="445"/>
      <c r="CD907" s="445"/>
      <c r="CE907" s="445"/>
      <c r="CF907" s="445"/>
      <c r="CG907" s="445"/>
      <c r="CH907" s="445"/>
    </row>
    <row r="908" spans="1:97" s="479" customFormat="1" ht="15" customHeight="1">
      <c r="A908" s="442"/>
      <c r="B908" s="442"/>
      <c r="C908" s="442"/>
      <c r="D908" s="528"/>
      <c r="E908" s="442"/>
      <c r="F908" s="442"/>
      <c r="G908" s="472"/>
      <c r="H908" s="467"/>
      <c r="I908" s="468"/>
      <c r="J908" s="468"/>
      <c r="K908" s="442"/>
      <c r="L908" s="442"/>
      <c r="M908" s="442"/>
      <c r="N908" s="442"/>
      <c r="O908" s="442"/>
      <c r="P908" s="470"/>
      <c r="Q908" s="470"/>
      <c r="R908" s="470"/>
      <c r="S908" s="442"/>
      <c r="T908" s="442"/>
      <c r="U908" s="442"/>
      <c r="V908" s="442"/>
      <c r="W908" s="442"/>
      <c r="X908" s="442"/>
      <c r="Y908" s="442"/>
      <c r="Z908" s="472"/>
      <c r="AA908" s="472"/>
      <c r="AB908" s="468"/>
      <c r="AC908" s="442"/>
      <c r="AD908" s="442"/>
      <c r="AG908" s="443"/>
      <c r="AH908" s="443"/>
      <c r="AI908" s="443"/>
      <c r="AJ908" s="443"/>
      <c r="AK908" s="443"/>
      <c r="AL908" s="443"/>
      <c r="AM908" s="443"/>
      <c r="AN908" s="443"/>
      <c r="AO908" s="443"/>
      <c r="AP908" s="545"/>
      <c r="AQ908" s="545"/>
      <c r="AR908" s="546"/>
      <c r="AS908" s="547"/>
      <c r="AT908" s="444"/>
      <c r="AU908" s="444"/>
      <c r="AV908" s="444"/>
      <c r="AW908" s="444"/>
      <c r="AX908" s="444"/>
      <c r="AY908" s="444"/>
      <c r="AZ908" s="444"/>
      <c r="BA908" s="444"/>
      <c r="BB908" s="445"/>
      <c r="BC908" s="548"/>
      <c r="BD908" s="445"/>
      <c r="BE908" s="445"/>
      <c r="BF908" s="445"/>
      <c r="BG908" s="445"/>
      <c r="BH908" s="548"/>
      <c r="BI908" s="548"/>
      <c r="BJ908" s="548"/>
      <c r="BK908" s="445"/>
      <c r="BL908" s="445"/>
      <c r="BM908" s="445"/>
      <c r="BN908" s="445"/>
      <c r="BO908" s="445"/>
      <c r="BP908" s="445"/>
      <c r="BQ908" s="445"/>
      <c r="BR908" s="445"/>
      <c r="BS908" s="445"/>
      <c r="BT908" s="445"/>
      <c r="BU908" s="445"/>
      <c r="BV908" s="445"/>
      <c r="BW908" s="445"/>
      <c r="BX908" s="445"/>
      <c r="BY908" s="445"/>
      <c r="BZ908" s="445"/>
      <c r="CA908" s="445"/>
      <c r="CB908" s="445"/>
      <c r="CC908" s="445"/>
      <c r="CD908" s="445"/>
      <c r="CE908" s="445"/>
      <c r="CF908" s="445"/>
      <c r="CG908" s="445"/>
      <c r="CH908" s="445"/>
    </row>
    <row r="909" spans="1:97" s="479" customFormat="1" ht="15" customHeight="1">
      <c r="A909" s="442"/>
      <c r="B909" s="442"/>
      <c r="C909" s="442"/>
      <c r="D909" s="528"/>
      <c r="E909" s="442"/>
      <c r="F909" s="442"/>
      <c r="G909" s="472"/>
      <c r="H909" s="467"/>
      <c r="I909" s="468"/>
      <c r="J909" s="468"/>
      <c r="K909" s="442"/>
      <c r="L909" s="442"/>
      <c r="M909" s="442"/>
      <c r="N909" s="442"/>
      <c r="O909" s="442"/>
      <c r="P909" s="470"/>
      <c r="Q909" s="470"/>
      <c r="R909" s="470"/>
      <c r="S909" s="442"/>
      <c r="T909" s="442"/>
      <c r="U909" s="442"/>
      <c r="V909" s="442"/>
      <c r="W909" s="442"/>
      <c r="X909" s="442"/>
      <c r="Y909" s="442"/>
      <c r="Z909" s="472"/>
      <c r="AA909" s="472"/>
      <c r="AB909" s="468"/>
      <c r="AC909" s="442"/>
      <c r="AD909" s="442"/>
      <c r="AG909" s="443"/>
      <c r="AH909" s="443"/>
      <c r="AI909" s="443"/>
      <c r="AJ909" s="443"/>
      <c r="AK909" s="443"/>
      <c r="AL909" s="443"/>
      <c r="AM909" s="443"/>
      <c r="AN909" s="443"/>
      <c r="AO909" s="443"/>
      <c r="AP909" s="545"/>
      <c r="AQ909" s="545"/>
      <c r="AR909" s="546"/>
      <c r="AS909" s="547"/>
      <c r="AT909" s="444"/>
      <c r="AU909" s="444"/>
      <c r="AV909" s="444"/>
      <c r="AW909" s="444"/>
      <c r="AX909" s="444"/>
      <c r="AY909" s="444"/>
      <c r="AZ909" s="444"/>
      <c r="BA909" s="444"/>
      <c r="BB909" s="445"/>
      <c r="BC909" s="548"/>
      <c r="BD909" s="445"/>
      <c r="BE909" s="445"/>
      <c r="BF909" s="445"/>
      <c r="BG909" s="445"/>
      <c r="BH909" s="548"/>
      <c r="BI909" s="548"/>
      <c r="BJ909" s="548"/>
      <c r="BK909" s="445"/>
      <c r="BL909" s="445"/>
      <c r="BM909" s="445"/>
      <c r="BN909" s="445"/>
      <c r="BO909" s="445"/>
      <c r="BP909" s="445"/>
      <c r="BQ909" s="445"/>
      <c r="BR909" s="445"/>
      <c r="BS909" s="445"/>
      <c r="BT909" s="445"/>
      <c r="BU909" s="445"/>
      <c r="BV909" s="445"/>
      <c r="BW909" s="445"/>
      <c r="BX909" s="445"/>
      <c r="BY909" s="445"/>
      <c r="BZ909" s="445"/>
      <c r="CA909" s="445"/>
      <c r="CB909" s="445"/>
      <c r="CC909" s="445"/>
      <c r="CD909" s="445"/>
      <c r="CE909" s="445"/>
      <c r="CF909" s="445"/>
      <c r="CG909" s="445"/>
      <c r="CH909" s="445"/>
    </row>
    <row r="910" spans="1:97" s="479" customFormat="1" ht="15" customHeight="1">
      <c r="A910" s="442"/>
      <c r="B910" s="442"/>
      <c r="C910" s="442"/>
      <c r="D910" s="528"/>
      <c r="E910" s="442"/>
      <c r="F910" s="442"/>
      <c r="G910" s="472"/>
      <c r="H910" s="467"/>
      <c r="I910" s="468"/>
      <c r="J910" s="468"/>
      <c r="K910" s="442"/>
      <c r="L910" s="442"/>
      <c r="M910" s="442"/>
      <c r="N910" s="442"/>
      <c r="O910" s="442"/>
      <c r="P910" s="470"/>
      <c r="Q910" s="470"/>
      <c r="R910" s="470"/>
      <c r="S910" s="442"/>
      <c r="T910" s="442"/>
      <c r="U910" s="442"/>
      <c r="V910" s="442"/>
      <c r="W910" s="442"/>
      <c r="X910" s="442"/>
      <c r="Y910" s="442"/>
      <c r="Z910" s="472"/>
      <c r="AA910" s="472"/>
      <c r="AB910" s="468"/>
      <c r="AC910" s="442"/>
      <c r="AD910" s="442"/>
      <c r="AG910" s="443"/>
      <c r="AH910" s="443"/>
      <c r="AI910" s="443"/>
      <c r="AJ910" s="443"/>
      <c r="AK910" s="443"/>
      <c r="AL910" s="443"/>
      <c r="AM910" s="443"/>
      <c r="AN910" s="443"/>
      <c r="AO910" s="443"/>
      <c r="AP910" s="545"/>
      <c r="AQ910" s="545"/>
      <c r="AR910" s="546"/>
      <c r="AS910" s="547"/>
      <c r="AT910" s="444"/>
      <c r="AU910" s="444"/>
      <c r="AV910" s="444"/>
      <c r="AW910" s="444"/>
      <c r="AX910" s="444"/>
      <c r="AY910" s="444"/>
      <c r="AZ910" s="444"/>
      <c r="BA910" s="444"/>
      <c r="BB910" s="445"/>
      <c r="BC910" s="548"/>
      <c r="BD910" s="445"/>
      <c r="BE910" s="445"/>
      <c r="BF910" s="445"/>
      <c r="BG910" s="445"/>
      <c r="BH910" s="548"/>
      <c r="BI910" s="548"/>
      <c r="BJ910" s="548"/>
      <c r="BK910" s="445"/>
      <c r="BL910" s="445"/>
      <c r="BM910" s="445"/>
      <c r="BN910" s="445"/>
      <c r="BO910" s="445"/>
      <c r="BP910" s="445"/>
      <c r="BQ910" s="445"/>
      <c r="BR910" s="445"/>
      <c r="BS910" s="445"/>
      <c r="BT910" s="445"/>
      <c r="BU910" s="445"/>
      <c r="BV910" s="445"/>
      <c r="BW910" s="445"/>
      <c r="BX910" s="445"/>
      <c r="BY910" s="445"/>
      <c r="BZ910" s="445"/>
      <c r="CA910" s="445"/>
      <c r="CB910" s="445"/>
      <c r="CC910" s="445"/>
      <c r="CD910" s="445"/>
      <c r="CE910" s="445"/>
      <c r="CF910" s="445"/>
      <c r="CG910" s="445"/>
      <c r="CH910" s="445"/>
    </row>
    <row r="911" spans="1:97" s="479" customFormat="1" ht="15" customHeight="1">
      <c r="A911" s="442"/>
      <c r="B911" s="442"/>
      <c r="C911" s="442"/>
      <c r="D911" s="528"/>
      <c r="E911" s="442"/>
      <c r="F911" s="442"/>
      <c r="G911" s="472"/>
      <c r="H911" s="467"/>
      <c r="I911" s="468"/>
      <c r="J911" s="468"/>
      <c r="K911" s="442"/>
      <c r="L911" s="442"/>
      <c r="M911" s="442"/>
      <c r="N911" s="442"/>
      <c r="O911" s="442"/>
      <c r="P911" s="470"/>
      <c r="Q911" s="470"/>
      <c r="R911" s="470"/>
      <c r="S911" s="442"/>
      <c r="T911" s="442"/>
      <c r="U911" s="442"/>
      <c r="V911" s="442"/>
      <c r="W911" s="442"/>
      <c r="X911" s="442"/>
      <c r="Y911" s="442"/>
      <c r="Z911" s="472"/>
      <c r="AA911" s="472"/>
      <c r="AB911" s="468"/>
      <c r="AC911" s="442"/>
      <c r="AD911" s="442"/>
      <c r="AG911" s="443"/>
      <c r="AH911" s="443"/>
      <c r="AI911" s="443"/>
      <c r="AJ911" s="443"/>
      <c r="AK911" s="443"/>
      <c r="AL911" s="443"/>
      <c r="AM911" s="443"/>
      <c r="AN911" s="443"/>
      <c r="AO911" s="443"/>
      <c r="AP911" s="545"/>
      <c r="AQ911" s="545"/>
      <c r="AR911" s="546"/>
      <c r="AS911" s="547"/>
      <c r="AT911" s="444"/>
      <c r="AU911" s="444"/>
      <c r="AV911" s="444"/>
      <c r="AW911" s="444"/>
      <c r="AX911" s="444"/>
      <c r="AY911" s="444"/>
      <c r="AZ911" s="444"/>
      <c r="BA911" s="444"/>
      <c r="BB911" s="445"/>
      <c r="BC911" s="548"/>
      <c r="BD911" s="445"/>
      <c r="BE911" s="445"/>
      <c r="BF911" s="445"/>
      <c r="BG911" s="445"/>
      <c r="BH911" s="548"/>
      <c r="BI911" s="548"/>
      <c r="BJ911" s="548"/>
      <c r="BK911" s="445"/>
      <c r="BL911" s="445"/>
      <c r="BM911" s="445"/>
      <c r="BN911" s="445"/>
      <c r="BO911" s="445"/>
      <c r="BP911" s="445"/>
      <c r="BQ911" s="445"/>
      <c r="BR911" s="445"/>
      <c r="BS911" s="445"/>
      <c r="BT911" s="445"/>
      <c r="BU911" s="445"/>
      <c r="BV911" s="445"/>
      <c r="BW911" s="445"/>
      <c r="BX911" s="445"/>
      <c r="BY911" s="445"/>
      <c r="BZ911" s="445"/>
      <c r="CA911" s="445"/>
      <c r="CB911" s="445"/>
      <c r="CC911" s="445"/>
      <c r="CD911" s="445"/>
      <c r="CE911" s="445"/>
      <c r="CF911" s="445"/>
      <c r="CG911" s="445"/>
      <c r="CH911" s="445"/>
    </row>
    <row r="912" spans="1:97" s="479" customFormat="1" ht="15" customHeight="1">
      <c r="A912" s="442"/>
      <c r="B912" s="442"/>
      <c r="C912" s="442"/>
      <c r="D912" s="528"/>
      <c r="E912" s="442"/>
      <c r="F912" s="442"/>
      <c r="G912" s="472"/>
      <c r="H912" s="467"/>
      <c r="I912" s="468"/>
      <c r="J912" s="468"/>
      <c r="K912" s="442"/>
      <c r="L912" s="442"/>
      <c r="M912" s="442"/>
      <c r="N912" s="442"/>
      <c r="O912" s="442"/>
      <c r="P912" s="470"/>
      <c r="Q912" s="470"/>
      <c r="R912" s="470"/>
      <c r="S912" s="442"/>
      <c r="T912" s="442"/>
      <c r="U912" s="442"/>
      <c r="V912" s="442"/>
      <c r="W912" s="442"/>
      <c r="X912" s="442"/>
      <c r="Y912" s="442"/>
      <c r="Z912" s="472"/>
      <c r="AA912" s="472"/>
      <c r="AB912" s="468"/>
      <c r="AC912" s="442"/>
      <c r="AD912" s="442"/>
      <c r="AG912" s="443"/>
      <c r="AH912" s="443"/>
      <c r="AI912" s="443"/>
      <c r="AJ912" s="443"/>
      <c r="AK912" s="443"/>
      <c r="AL912" s="443"/>
      <c r="AM912" s="443"/>
      <c r="AN912" s="443"/>
      <c r="AO912" s="443"/>
      <c r="AP912" s="545"/>
      <c r="AQ912" s="545"/>
      <c r="AR912" s="546"/>
      <c r="AS912" s="547"/>
      <c r="AT912" s="444"/>
      <c r="AU912" s="444"/>
      <c r="AV912" s="444"/>
      <c r="AW912" s="444"/>
      <c r="AX912" s="444"/>
      <c r="AY912" s="444"/>
      <c r="AZ912" s="444"/>
      <c r="BA912" s="444"/>
      <c r="BB912" s="445"/>
      <c r="BC912" s="548"/>
      <c r="BD912" s="445"/>
      <c r="BE912" s="445"/>
      <c r="BF912" s="445"/>
      <c r="BG912" s="445"/>
      <c r="BH912" s="548"/>
      <c r="BI912" s="548"/>
      <c r="BJ912" s="548"/>
      <c r="BK912" s="445"/>
      <c r="BL912" s="445"/>
      <c r="BM912" s="445"/>
      <c r="BN912" s="445"/>
      <c r="BO912" s="445"/>
      <c r="BP912" s="445"/>
      <c r="BQ912" s="445"/>
      <c r="BR912" s="445"/>
      <c r="BS912" s="445"/>
      <c r="BT912" s="445"/>
      <c r="BU912" s="445"/>
      <c r="BV912" s="445"/>
      <c r="BW912" s="445"/>
      <c r="BX912" s="445"/>
      <c r="BY912" s="445"/>
      <c r="BZ912" s="445"/>
      <c r="CA912" s="445"/>
      <c r="CB912" s="445"/>
      <c r="CC912" s="445"/>
      <c r="CD912" s="445"/>
      <c r="CE912" s="445"/>
      <c r="CF912" s="445"/>
      <c r="CG912" s="445"/>
      <c r="CH912" s="445"/>
    </row>
    <row r="913" spans="1:86" s="479" customFormat="1" ht="15" customHeight="1">
      <c r="A913" s="442"/>
      <c r="B913" s="442"/>
      <c r="C913" s="442"/>
      <c r="D913" s="528"/>
      <c r="E913" s="442"/>
      <c r="F913" s="442"/>
      <c r="G913" s="472"/>
      <c r="H913" s="467"/>
      <c r="I913" s="468"/>
      <c r="J913" s="468"/>
      <c r="K913" s="442"/>
      <c r="L913" s="442"/>
      <c r="M913" s="442"/>
      <c r="N913" s="442"/>
      <c r="O913" s="442"/>
      <c r="P913" s="470"/>
      <c r="Q913" s="470"/>
      <c r="R913" s="470"/>
      <c r="S913" s="442"/>
      <c r="T913" s="442"/>
      <c r="U913" s="442"/>
      <c r="V913" s="442"/>
      <c r="W913" s="442"/>
      <c r="X913" s="442"/>
      <c r="Y913" s="442"/>
      <c r="Z913" s="472"/>
      <c r="AA913" s="472"/>
      <c r="AB913" s="468"/>
      <c r="AC913" s="442"/>
      <c r="AD913" s="442"/>
      <c r="AG913" s="443"/>
      <c r="AH913" s="443"/>
      <c r="AI913" s="443"/>
      <c r="AJ913" s="443"/>
      <c r="AK913" s="443"/>
      <c r="AL913" s="443"/>
      <c r="AM913" s="443"/>
      <c r="AN913" s="443"/>
      <c r="AO913" s="443"/>
      <c r="AP913" s="545"/>
      <c r="AQ913" s="545"/>
      <c r="AR913" s="546"/>
      <c r="AS913" s="547"/>
      <c r="AT913" s="444"/>
      <c r="AU913" s="444"/>
      <c r="AV913" s="444"/>
      <c r="AW913" s="444"/>
      <c r="AX913" s="444"/>
      <c r="AY913" s="444"/>
      <c r="AZ913" s="444"/>
      <c r="BA913" s="444"/>
      <c r="BB913" s="445"/>
      <c r="BC913" s="548"/>
      <c r="BD913" s="445"/>
      <c r="BE913" s="445"/>
      <c r="BF913" s="445"/>
      <c r="BG913" s="445"/>
      <c r="BH913" s="548"/>
      <c r="BI913" s="548"/>
      <c r="BJ913" s="548"/>
      <c r="BK913" s="445"/>
      <c r="BL913" s="445"/>
      <c r="BM913" s="445"/>
      <c r="BN913" s="445"/>
      <c r="BO913" s="445"/>
      <c r="BP913" s="445"/>
      <c r="BQ913" s="445"/>
      <c r="BR913" s="445"/>
      <c r="BS913" s="445"/>
      <c r="BT913" s="445"/>
      <c r="BU913" s="445"/>
      <c r="BV913" s="445"/>
      <c r="BW913" s="445"/>
      <c r="BX913" s="445"/>
      <c r="BY913" s="445"/>
      <c r="BZ913" s="445"/>
      <c r="CA913" s="445"/>
      <c r="CB913" s="445"/>
      <c r="CC913" s="445"/>
      <c r="CD913" s="445"/>
      <c r="CE913" s="445"/>
      <c r="CF913" s="445"/>
      <c r="CG913" s="445"/>
      <c r="CH913" s="445"/>
    </row>
    <row r="914" spans="1:86" s="479" customFormat="1" ht="15" customHeight="1">
      <c r="A914" s="442"/>
      <c r="B914" s="442"/>
      <c r="C914" s="442"/>
      <c r="D914" s="528"/>
      <c r="E914" s="442"/>
      <c r="F914" s="442"/>
      <c r="G914" s="472"/>
      <c r="H914" s="467"/>
      <c r="I914" s="468"/>
      <c r="J914" s="468"/>
      <c r="K914" s="442"/>
      <c r="L914" s="442"/>
      <c r="M914" s="442"/>
      <c r="N914" s="442"/>
      <c r="O914" s="442"/>
      <c r="P914" s="470"/>
      <c r="Q914" s="470"/>
      <c r="R914" s="470"/>
      <c r="S914" s="442"/>
      <c r="T914" s="442"/>
      <c r="U914" s="442"/>
      <c r="V914" s="442"/>
      <c r="W914" s="442"/>
      <c r="X914" s="442"/>
      <c r="Y914" s="442"/>
      <c r="Z914" s="472"/>
      <c r="AA914" s="472"/>
      <c r="AB914" s="468"/>
      <c r="AC914" s="442"/>
      <c r="AD914" s="442"/>
      <c r="AG914" s="443"/>
      <c r="AH914" s="443"/>
      <c r="AI914" s="443"/>
      <c r="AJ914" s="443"/>
      <c r="AK914" s="443"/>
      <c r="AL914" s="443"/>
      <c r="AM914" s="443"/>
      <c r="AN914" s="443"/>
      <c r="AO914" s="443"/>
      <c r="AP914" s="545"/>
      <c r="AQ914" s="545"/>
      <c r="AR914" s="546"/>
      <c r="AS914" s="547"/>
      <c r="AT914" s="444"/>
      <c r="AU914" s="444"/>
      <c r="AV914" s="444"/>
      <c r="AW914" s="444"/>
      <c r="AX914" s="444"/>
      <c r="AY914" s="444"/>
      <c r="AZ914" s="444"/>
      <c r="BA914" s="444"/>
      <c r="BB914" s="445"/>
      <c r="BC914" s="548"/>
      <c r="BD914" s="445"/>
      <c r="BE914" s="445"/>
      <c r="BF914" s="445"/>
      <c r="BG914" s="445"/>
      <c r="BH914" s="548"/>
      <c r="BI914" s="548"/>
      <c r="BJ914" s="548"/>
      <c r="BK914" s="445"/>
      <c r="BL914" s="445"/>
      <c r="BM914" s="445"/>
      <c r="BN914" s="445"/>
      <c r="BO914" s="445"/>
      <c r="BP914" s="445"/>
      <c r="BQ914" s="445"/>
      <c r="BR914" s="445"/>
      <c r="BS914" s="445"/>
      <c r="BT914" s="445"/>
      <c r="BU914" s="445"/>
      <c r="BV914" s="445"/>
      <c r="BW914" s="445"/>
      <c r="BX914" s="445"/>
      <c r="BY914" s="445"/>
      <c r="BZ914" s="445"/>
      <c r="CA914" s="445"/>
      <c r="CB914" s="445"/>
      <c r="CC914" s="445"/>
      <c r="CD914" s="445"/>
      <c r="CE914" s="445"/>
      <c r="CF914" s="445"/>
      <c r="CG914" s="445"/>
      <c r="CH914" s="445"/>
    </row>
    <row r="915" spans="1:86" s="479" customFormat="1" ht="15" customHeight="1">
      <c r="A915" s="442"/>
      <c r="B915" s="442"/>
      <c r="C915" s="442"/>
      <c r="D915" s="528"/>
      <c r="E915" s="442"/>
      <c r="F915" s="442"/>
      <c r="G915" s="472"/>
      <c r="H915" s="467"/>
      <c r="I915" s="468"/>
      <c r="J915" s="468"/>
      <c r="K915" s="442"/>
      <c r="L915" s="442"/>
      <c r="M915" s="442"/>
      <c r="N915" s="442"/>
      <c r="O915" s="442"/>
      <c r="P915" s="470"/>
      <c r="Q915" s="470"/>
      <c r="R915" s="470"/>
      <c r="S915" s="442"/>
      <c r="T915" s="442"/>
      <c r="U915" s="442"/>
      <c r="V915" s="442"/>
      <c r="W915" s="442"/>
      <c r="X915" s="442"/>
      <c r="Y915" s="442"/>
      <c r="Z915" s="472"/>
      <c r="AA915" s="472"/>
      <c r="AB915" s="468"/>
      <c r="AC915" s="442"/>
      <c r="AD915" s="442"/>
      <c r="AG915" s="443"/>
      <c r="AH915" s="443"/>
      <c r="AI915" s="443"/>
      <c r="AJ915" s="443"/>
      <c r="AK915" s="443"/>
      <c r="AL915" s="443"/>
      <c r="AM915" s="443"/>
      <c r="AN915" s="443"/>
      <c r="AO915" s="443"/>
      <c r="AP915" s="545"/>
      <c r="AQ915" s="545"/>
      <c r="AR915" s="546"/>
      <c r="AS915" s="547"/>
      <c r="AT915" s="444"/>
      <c r="AU915" s="444"/>
      <c r="AV915" s="444"/>
      <c r="AW915" s="444"/>
      <c r="AX915" s="444"/>
      <c r="AY915" s="444"/>
      <c r="AZ915" s="444"/>
      <c r="BA915" s="444"/>
      <c r="BB915" s="445"/>
      <c r="BC915" s="548"/>
      <c r="BD915" s="445"/>
      <c r="BE915" s="445"/>
      <c r="BF915" s="445"/>
      <c r="BG915" s="445"/>
      <c r="BH915" s="548"/>
      <c r="BI915" s="548"/>
      <c r="BJ915" s="548"/>
      <c r="BK915" s="445"/>
      <c r="BL915" s="445"/>
      <c r="BM915" s="445"/>
      <c r="BN915" s="445"/>
      <c r="BO915" s="445"/>
      <c r="BP915" s="445"/>
      <c r="BQ915" s="445"/>
      <c r="BR915" s="445"/>
      <c r="BS915" s="445"/>
      <c r="BT915" s="445"/>
      <c r="BU915" s="445"/>
      <c r="BV915" s="445"/>
      <c r="BW915" s="445"/>
      <c r="BX915" s="445"/>
      <c r="BY915" s="445"/>
      <c r="BZ915" s="445"/>
      <c r="CA915" s="445"/>
      <c r="CB915" s="445"/>
      <c r="CC915" s="445"/>
      <c r="CD915" s="445"/>
      <c r="CE915" s="445"/>
      <c r="CF915" s="445"/>
      <c r="CG915" s="445"/>
      <c r="CH915" s="445"/>
    </row>
    <row r="916" spans="1:86" s="479" customFormat="1" ht="15" customHeight="1">
      <c r="A916" s="442"/>
      <c r="B916" s="442"/>
      <c r="C916" s="442"/>
      <c r="D916" s="528"/>
      <c r="E916" s="442"/>
      <c r="F916" s="442"/>
      <c r="G916" s="472"/>
      <c r="H916" s="467"/>
      <c r="I916" s="468"/>
      <c r="J916" s="468"/>
      <c r="K916" s="442"/>
      <c r="L916" s="442"/>
      <c r="M916" s="442"/>
      <c r="N916" s="442"/>
      <c r="O916" s="442"/>
      <c r="P916" s="470"/>
      <c r="Q916" s="470"/>
      <c r="R916" s="470"/>
      <c r="S916" s="442"/>
      <c r="T916" s="442"/>
      <c r="U916" s="442"/>
      <c r="V916" s="442"/>
      <c r="W916" s="442"/>
      <c r="X916" s="442"/>
      <c r="Y916" s="442"/>
      <c r="Z916" s="472"/>
      <c r="AA916" s="472"/>
      <c r="AB916" s="468"/>
      <c r="AC916" s="442"/>
      <c r="AD916" s="442"/>
      <c r="AG916" s="443"/>
      <c r="AH916" s="443"/>
      <c r="AI916" s="443"/>
      <c r="AJ916" s="443"/>
      <c r="AK916" s="443"/>
      <c r="AL916" s="443"/>
      <c r="AM916" s="443"/>
      <c r="AN916" s="443"/>
      <c r="AO916" s="443"/>
      <c r="AP916" s="545"/>
      <c r="AQ916" s="545"/>
      <c r="AR916" s="546"/>
      <c r="AS916" s="547"/>
      <c r="AT916" s="444"/>
      <c r="AU916" s="444"/>
      <c r="AV916" s="444"/>
      <c r="AW916" s="444"/>
      <c r="AX916" s="444"/>
      <c r="AY916" s="444"/>
      <c r="AZ916" s="444"/>
      <c r="BA916" s="444"/>
      <c r="BB916" s="445"/>
      <c r="BC916" s="548"/>
      <c r="BD916" s="445"/>
      <c r="BE916" s="445"/>
      <c r="BF916" s="445"/>
      <c r="BG916" s="445"/>
      <c r="BH916" s="548"/>
      <c r="BI916" s="548"/>
      <c r="BJ916" s="548"/>
      <c r="BK916" s="445"/>
      <c r="BL916" s="445"/>
      <c r="BM916" s="445"/>
      <c r="BN916" s="445"/>
      <c r="BO916" s="445"/>
      <c r="BP916" s="445"/>
      <c r="BQ916" s="445"/>
      <c r="BR916" s="445"/>
      <c r="BS916" s="445"/>
      <c r="BT916" s="445"/>
      <c r="BU916" s="445"/>
      <c r="BV916" s="445"/>
      <c r="BW916" s="445"/>
      <c r="BX916" s="445"/>
      <c r="BY916" s="445"/>
      <c r="BZ916" s="445"/>
      <c r="CA916" s="445"/>
      <c r="CB916" s="445"/>
      <c r="CC916" s="445"/>
      <c r="CD916" s="445"/>
      <c r="CE916" s="445"/>
      <c r="CF916" s="445"/>
      <c r="CG916" s="445"/>
      <c r="CH916" s="445"/>
    </row>
    <row r="917" spans="1:86" s="479" customFormat="1" ht="15" customHeight="1">
      <c r="A917" s="442"/>
      <c r="B917" s="442"/>
      <c r="C917" s="442"/>
      <c r="D917" s="528"/>
      <c r="E917" s="442"/>
      <c r="F917" s="442"/>
      <c r="G917" s="472"/>
      <c r="H917" s="467"/>
      <c r="I917" s="468"/>
      <c r="J917" s="468"/>
      <c r="K917" s="442"/>
      <c r="L917" s="442"/>
      <c r="M917" s="442"/>
      <c r="N917" s="442"/>
      <c r="O917" s="442"/>
      <c r="P917" s="470"/>
      <c r="Q917" s="470"/>
      <c r="R917" s="470"/>
      <c r="S917" s="442"/>
      <c r="T917" s="442"/>
      <c r="U917" s="442"/>
      <c r="V917" s="442"/>
      <c r="W917" s="442"/>
      <c r="X917" s="442"/>
      <c r="Y917" s="442"/>
      <c r="Z917" s="472"/>
      <c r="AA917" s="472"/>
      <c r="AB917" s="468"/>
      <c r="AC917" s="442"/>
      <c r="AD917" s="442"/>
      <c r="AG917" s="443"/>
      <c r="AH917" s="443"/>
      <c r="AI917" s="443"/>
      <c r="AJ917" s="443"/>
      <c r="AK917" s="443"/>
      <c r="AL917" s="443"/>
      <c r="AM917" s="443"/>
      <c r="AN917" s="443"/>
      <c r="AO917" s="443"/>
      <c r="AP917" s="545"/>
      <c r="AQ917" s="545"/>
      <c r="AR917" s="546"/>
      <c r="AS917" s="547"/>
      <c r="AT917" s="444"/>
      <c r="AU917" s="444"/>
      <c r="AV917" s="444"/>
      <c r="AW917" s="444"/>
      <c r="AX917" s="444"/>
      <c r="AY917" s="444"/>
      <c r="AZ917" s="444"/>
      <c r="BA917" s="444"/>
      <c r="BB917" s="445"/>
      <c r="BC917" s="548"/>
      <c r="BD917" s="445"/>
      <c r="BE917" s="445"/>
      <c r="BF917" s="445"/>
      <c r="BG917" s="445"/>
      <c r="BH917" s="548"/>
      <c r="BI917" s="548"/>
      <c r="BJ917" s="548"/>
      <c r="BK917" s="445"/>
      <c r="BL917" s="445"/>
      <c r="BM917" s="445"/>
      <c r="BN917" s="445"/>
      <c r="BO917" s="445"/>
      <c r="BP917" s="445"/>
      <c r="BQ917" s="445"/>
      <c r="BR917" s="445"/>
      <c r="BS917" s="445"/>
      <c r="BT917" s="445"/>
      <c r="BU917" s="445"/>
      <c r="BV917" s="445"/>
      <c r="BW917" s="445"/>
      <c r="BX917" s="445"/>
      <c r="BY917" s="445"/>
      <c r="BZ917" s="445"/>
      <c r="CA917" s="445"/>
      <c r="CB917" s="445"/>
      <c r="CC917" s="445"/>
      <c r="CD917" s="445"/>
      <c r="CE917" s="445"/>
      <c r="CF917" s="445"/>
      <c r="CG917" s="445"/>
      <c r="CH917" s="445"/>
    </row>
    <row r="918" spans="1:86" s="479" customFormat="1" ht="15" customHeight="1">
      <c r="A918" s="442"/>
      <c r="B918" s="442"/>
      <c r="C918" s="442"/>
      <c r="D918" s="528"/>
      <c r="E918" s="442"/>
      <c r="F918" s="442"/>
      <c r="G918" s="472"/>
      <c r="H918" s="467"/>
      <c r="I918" s="468"/>
      <c r="J918" s="468"/>
      <c r="K918" s="442"/>
      <c r="L918" s="442"/>
      <c r="M918" s="442"/>
      <c r="N918" s="442"/>
      <c r="O918" s="442"/>
      <c r="P918" s="470"/>
      <c r="Q918" s="470"/>
      <c r="R918" s="470"/>
      <c r="S918" s="442"/>
      <c r="T918" s="442"/>
      <c r="U918" s="442"/>
      <c r="V918" s="442"/>
      <c r="W918" s="442"/>
      <c r="X918" s="442"/>
      <c r="Y918" s="442"/>
      <c r="Z918" s="472"/>
      <c r="AA918" s="472"/>
      <c r="AB918" s="468"/>
      <c r="AC918" s="442"/>
      <c r="AD918" s="442"/>
      <c r="AG918" s="443"/>
      <c r="AH918" s="443"/>
      <c r="AI918" s="443"/>
      <c r="AJ918" s="443"/>
      <c r="AK918" s="443"/>
      <c r="AL918" s="443"/>
      <c r="AM918" s="443"/>
      <c r="AN918" s="443"/>
      <c r="AO918" s="443"/>
      <c r="AP918" s="545"/>
      <c r="AQ918" s="545"/>
      <c r="AR918" s="546"/>
      <c r="AS918" s="547"/>
      <c r="AT918" s="444"/>
      <c r="AU918" s="444"/>
      <c r="AV918" s="444"/>
      <c r="AW918" s="444"/>
      <c r="AX918" s="444"/>
      <c r="AY918" s="444"/>
      <c r="AZ918" s="444"/>
      <c r="BA918" s="444"/>
      <c r="BB918" s="445"/>
      <c r="BC918" s="548"/>
      <c r="BD918" s="445"/>
      <c r="BE918" s="445"/>
      <c r="BF918" s="445"/>
      <c r="BG918" s="445"/>
      <c r="BH918" s="548"/>
      <c r="BI918" s="548"/>
      <c r="BJ918" s="548"/>
      <c r="BK918" s="445"/>
      <c r="BL918" s="445"/>
      <c r="BM918" s="445"/>
      <c r="BN918" s="445"/>
      <c r="BO918" s="445"/>
      <c r="BP918" s="445"/>
      <c r="BQ918" s="445"/>
      <c r="BR918" s="445"/>
      <c r="BS918" s="445"/>
      <c r="BT918" s="445"/>
      <c r="BU918" s="445"/>
      <c r="BV918" s="445"/>
      <c r="BW918" s="445"/>
      <c r="BX918" s="445"/>
      <c r="BY918" s="445"/>
      <c r="BZ918" s="445"/>
      <c r="CA918" s="445"/>
      <c r="CB918" s="445"/>
      <c r="CC918" s="445"/>
      <c r="CD918" s="445"/>
      <c r="CE918" s="445"/>
      <c r="CF918" s="445"/>
      <c r="CG918" s="445"/>
      <c r="CH918" s="445"/>
    </row>
    <row r="919" spans="1:86" s="479" customFormat="1" ht="15" customHeight="1">
      <c r="A919" s="442"/>
      <c r="B919" s="442"/>
      <c r="C919" s="442"/>
      <c r="D919" s="528"/>
      <c r="E919" s="442"/>
      <c r="F919" s="442"/>
      <c r="G919" s="472"/>
      <c r="H919" s="467"/>
      <c r="I919" s="468"/>
      <c r="J919" s="468"/>
      <c r="K919" s="442"/>
      <c r="L919" s="442"/>
      <c r="M919" s="442"/>
      <c r="N919" s="442"/>
      <c r="O919" s="442"/>
      <c r="P919" s="470"/>
      <c r="Q919" s="470"/>
      <c r="R919" s="470"/>
      <c r="S919" s="442"/>
      <c r="T919" s="442"/>
      <c r="U919" s="442"/>
      <c r="V919" s="442"/>
      <c r="W919" s="442"/>
      <c r="X919" s="442"/>
      <c r="Y919" s="442"/>
      <c r="Z919" s="472"/>
      <c r="AA919" s="472"/>
      <c r="AB919" s="468"/>
      <c r="AC919" s="442"/>
      <c r="AD919" s="442"/>
      <c r="AG919" s="443"/>
      <c r="AH919" s="443"/>
      <c r="AI919" s="443"/>
      <c r="AJ919" s="443"/>
      <c r="AK919" s="443"/>
      <c r="AL919" s="443"/>
      <c r="AM919" s="443"/>
      <c r="AN919" s="443"/>
      <c r="AO919" s="443"/>
      <c r="AP919" s="545"/>
      <c r="AQ919" s="545"/>
      <c r="AR919" s="546"/>
      <c r="AS919" s="547"/>
      <c r="AT919" s="444"/>
      <c r="AU919" s="444"/>
      <c r="AV919" s="444"/>
      <c r="AW919" s="444"/>
      <c r="AX919" s="444"/>
      <c r="AY919" s="444"/>
      <c r="AZ919" s="444"/>
      <c r="BA919" s="444"/>
      <c r="BB919" s="445"/>
      <c r="BC919" s="548"/>
      <c r="BD919" s="445"/>
      <c r="BE919" s="445"/>
      <c r="BF919" s="445"/>
      <c r="BG919" s="445"/>
      <c r="BH919" s="548"/>
      <c r="BI919" s="548"/>
      <c r="BJ919" s="548"/>
      <c r="BK919" s="445"/>
      <c r="BL919" s="445"/>
      <c r="BM919" s="445"/>
      <c r="BN919" s="445"/>
      <c r="BO919" s="445"/>
      <c r="BP919" s="445"/>
      <c r="BQ919" s="445"/>
      <c r="BR919" s="445"/>
      <c r="BS919" s="445"/>
      <c r="BT919" s="445"/>
      <c r="BU919" s="445"/>
      <c r="BV919" s="445"/>
      <c r="BW919" s="445"/>
      <c r="BX919" s="445"/>
      <c r="BY919" s="445"/>
      <c r="BZ919" s="445"/>
      <c r="CA919" s="445"/>
      <c r="CB919" s="445"/>
      <c r="CC919" s="445"/>
      <c r="CD919" s="445"/>
      <c r="CE919" s="445"/>
      <c r="CF919" s="445"/>
      <c r="CG919" s="445"/>
      <c r="CH919" s="445"/>
    </row>
    <row r="920" spans="1:86" s="479" customFormat="1" ht="15" customHeight="1">
      <c r="A920" s="442"/>
      <c r="B920" s="442"/>
      <c r="C920" s="442"/>
      <c r="D920" s="528"/>
      <c r="E920" s="442"/>
      <c r="F920" s="442"/>
      <c r="G920" s="472"/>
      <c r="H920" s="467"/>
      <c r="I920" s="468"/>
      <c r="J920" s="468"/>
      <c r="K920" s="442"/>
      <c r="L920" s="442"/>
      <c r="M920" s="442"/>
      <c r="N920" s="442"/>
      <c r="O920" s="442"/>
      <c r="P920" s="470"/>
      <c r="Q920" s="470"/>
      <c r="R920" s="470"/>
      <c r="S920" s="442"/>
      <c r="T920" s="442"/>
      <c r="U920" s="442"/>
      <c r="V920" s="442"/>
      <c r="W920" s="442"/>
      <c r="X920" s="442"/>
      <c r="Y920" s="442"/>
      <c r="Z920" s="472"/>
      <c r="AA920" s="472"/>
      <c r="AB920" s="468"/>
      <c r="AC920" s="442"/>
      <c r="AD920" s="442"/>
      <c r="AG920" s="443"/>
      <c r="AH920" s="443"/>
      <c r="AI920" s="443"/>
      <c r="AJ920" s="443"/>
      <c r="AK920" s="443"/>
      <c r="AL920" s="443"/>
      <c r="AM920" s="443"/>
      <c r="AN920" s="443"/>
      <c r="AO920" s="443"/>
      <c r="AP920" s="545"/>
      <c r="AQ920" s="545"/>
      <c r="AR920" s="546"/>
      <c r="AS920" s="547"/>
      <c r="AT920" s="444"/>
      <c r="AU920" s="444"/>
      <c r="AV920" s="444"/>
      <c r="AW920" s="444"/>
      <c r="AX920" s="444"/>
      <c r="AY920" s="444"/>
      <c r="AZ920" s="444"/>
      <c r="BA920" s="444"/>
      <c r="BB920" s="445"/>
      <c r="BC920" s="548"/>
      <c r="BD920" s="445"/>
      <c r="BE920" s="445"/>
      <c r="BF920" s="445"/>
      <c r="BG920" s="445"/>
      <c r="BH920" s="548"/>
      <c r="BI920" s="548"/>
      <c r="BJ920" s="548"/>
      <c r="BK920" s="445"/>
      <c r="BL920" s="445"/>
      <c r="BM920" s="445"/>
      <c r="BN920" s="445"/>
      <c r="BO920" s="445"/>
      <c r="BP920" s="445"/>
      <c r="BQ920" s="445"/>
      <c r="BR920" s="445"/>
      <c r="BS920" s="445"/>
      <c r="BT920" s="445"/>
      <c r="BU920" s="445"/>
      <c r="BV920" s="445"/>
      <c r="BW920" s="445"/>
      <c r="BX920" s="445"/>
      <c r="BY920" s="445"/>
      <c r="BZ920" s="445"/>
      <c r="CA920" s="445"/>
      <c r="CB920" s="445"/>
      <c r="CC920" s="445"/>
      <c r="CD920" s="445"/>
      <c r="CE920" s="445"/>
      <c r="CF920" s="445"/>
      <c r="CG920" s="445"/>
      <c r="CH920" s="445"/>
    </row>
    <row r="921" spans="1:86" s="479" customFormat="1" ht="15" customHeight="1">
      <c r="A921" s="442"/>
      <c r="B921" s="442"/>
      <c r="C921" s="442"/>
      <c r="D921" s="528"/>
      <c r="E921" s="442"/>
      <c r="F921" s="442"/>
      <c r="G921" s="472"/>
      <c r="H921" s="467"/>
      <c r="I921" s="468"/>
      <c r="J921" s="468"/>
      <c r="K921" s="442"/>
      <c r="L921" s="442"/>
      <c r="M921" s="442"/>
      <c r="N921" s="442"/>
      <c r="O921" s="442"/>
      <c r="P921" s="470"/>
      <c r="Q921" s="470"/>
      <c r="R921" s="470"/>
      <c r="S921" s="442"/>
      <c r="T921" s="442"/>
      <c r="U921" s="442"/>
      <c r="V921" s="442"/>
      <c r="W921" s="442"/>
      <c r="X921" s="442"/>
      <c r="Y921" s="442"/>
      <c r="Z921" s="472"/>
      <c r="AA921" s="472"/>
      <c r="AB921" s="468"/>
      <c r="AC921" s="442"/>
      <c r="AD921" s="442"/>
      <c r="AG921" s="443"/>
      <c r="AH921" s="443"/>
      <c r="AI921" s="443"/>
      <c r="AJ921" s="443"/>
      <c r="AK921" s="443"/>
      <c r="AL921" s="443"/>
      <c r="AM921" s="443"/>
      <c r="AN921" s="443"/>
      <c r="AO921" s="443"/>
      <c r="AP921" s="545"/>
      <c r="AQ921" s="545"/>
      <c r="AR921" s="546"/>
      <c r="AS921" s="547"/>
      <c r="AT921" s="444"/>
      <c r="AU921" s="444"/>
      <c r="AV921" s="444"/>
      <c r="AW921" s="444"/>
      <c r="AX921" s="444"/>
      <c r="AY921" s="444"/>
      <c r="AZ921" s="444"/>
      <c r="BA921" s="444"/>
      <c r="BB921" s="445"/>
      <c r="BC921" s="548"/>
      <c r="BD921" s="445"/>
      <c r="BE921" s="445"/>
      <c r="BF921" s="445"/>
      <c r="BG921" s="445"/>
      <c r="BH921" s="548"/>
      <c r="BI921" s="548"/>
      <c r="BJ921" s="548"/>
      <c r="BK921" s="445"/>
      <c r="BL921" s="445"/>
      <c r="BM921" s="445"/>
      <c r="BN921" s="445"/>
      <c r="BO921" s="445"/>
      <c r="BP921" s="445"/>
      <c r="BQ921" s="445"/>
      <c r="BR921" s="445"/>
      <c r="BS921" s="445"/>
      <c r="BT921" s="445"/>
      <c r="BU921" s="445"/>
      <c r="BV921" s="445"/>
      <c r="BW921" s="445"/>
      <c r="BX921" s="445"/>
      <c r="BY921" s="445"/>
      <c r="BZ921" s="445"/>
      <c r="CA921" s="445"/>
      <c r="CB921" s="445"/>
      <c r="CC921" s="445"/>
      <c r="CD921" s="445"/>
      <c r="CE921" s="445"/>
      <c r="CF921" s="445"/>
      <c r="CG921" s="445"/>
      <c r="CH921" s="445"/>
    </row>
    <row r="922" spans="1:86" s="479" customFormat="1" ht="15" customHeight="1">
      <c r="A922" s="442"/>
      <c r="B922" s="442"/>
      <c r="C922" s="442"/>
      <c r="D922" s="528"/>
      <c r="E922" s="442"/>
      <c r="F922" s="442"/>
      <c r="G922" s="472"/>
      <c r="H922" s="467"/>
      <c r="I922" s="468"/>
      <c r="J922" s="468"/>
      <c r="K922" s="442"/>
      <c r="L922" s="442"/>
      <c r="M922" s="442"/>
      <c r="N922" s="442"/>
      <c r="O922" s="442"/>
      <c r="P922" s="470"/>
      <c r="Q922" s="470"/>
      <c r="R922" s="470"/>
      <c r="S922" s="442"/>
      <c r="T922" s="442"/>
      <c r="U922" s="442"/>
      <c r="V922" s="442"/>
      <c r="W922" s="442"/>
      <c r="X922" s="442"/>
      <c r="Y922" s="442"/>
      <c r="Z922" s="472"/>
      <c r="AA922" s="472"/>
      <c r="AB922" s="468"/>
      <c r="AC922" s="442"/>
      <c r="AD922" s="442"/>
      <c r="AG922" s="443"/>
      <c r="AH922" s="443"/>
      <c r="AI922" s="443"/>
      <c r="AJ922" s="443"/>
      <c r="AK922" s="443"/>
      <c r="AL922" s="443"/>
      <c r="AM922" s="443"/>
      <c r="AN922" s="443"/>
      <c r="AO922" s="443"/>
      <c r="AP922" s="545"/>
      <c r="AQ922" s="545"/>
      <c r="AR922" s="546"/>
      <c r="AS922" s="547"/>
      <c r="AT922" s="444"/>
      <c r="AU922" s="444"/>
      <c r="AV922" s="444"/>
      <c r="AW922" s="444"/>
      <c r="AX922" s="444"/>
      <c r="AY922" s="444"/>
      <c r="AZ922" s="444"/>
      <c r="BA922" s="444"/>
      <c r="BB922" s="445"/>
      <c r="BC922" s="548"/>
      <c r="BD922" s="445"/>
      <c r="BE922" s="445"/>
      <c r="BF922" s="445"/>
      <c r="BG922" s="445"/>
      <c r="BH922" s="548"/>
      <c r="BI922" s="548"/>
      <c r="BJ922" s="548"/>
      <c r="BK922" s="445"/>
      <c r="BL922" s="445"/>
      <c r="BM922" s="445"/>
      <c r="BN922" s="445"/>
      <c r="BO922" s="445"/>
      <c r="BP922" s="445"/>
      <c r="BQ922" s="445"/>
      <c r="BR922" s="445"/>
      <c r="BS922" s="445"/>
      <c r="BT922" s="445"/>
      <c r="BU922" s="445"/>
      <c r="BV922" s="445"/>
      <c r="BW922" s="445"/>
      <c r="BX922" s="445"/>
      <c r="BY922" s="445"/>
      <c r="BZ922" s="445"/>
      <c r="CA922" s="445"/>
      <c r="CB922" s="445"/>
      <c r="CC922" s="445"/>
      <c r="CD922" s="445"/>
      <c r="CE922" s="445"/>
      <c r="CF922" s="445"/>
      <c r="CG922" s="445"/>
      <c r="CH922" s="445"/>
    </row>
    <row r="923" spans="1:86" s="479" customFormat="1" ht="15" customHeight="1">
      <c r="A923" s="442"/>
      <c r="B923" s="442"/>
      <c r="C923" s="442"/>
      <c r="D923" s="528"/>
      <c r="E923" s="442"/>
      <c r="F923" s="442"/>
      <c r="G923" s="472"/>
      <c r="H923" s="467"/>
      <c r="I923" s="468"/>
      <c r="J923" s="468"/>
      <c r="K923" s="442"/>
      <c r="L923" s="442"/>
      <c r="M923" s="442"/>
      <c r="N923" s="442"/>
      <c r="O923" s="442"/>
      <c r="P923" s="470"/>
      <c r="Q923" s="470"/>
      <c r="R923" s="470"/>
      <c r="S923" s="442"/>
      <c r="T923" s="442"/>
      <c r="U923" s="442"/>
      <c r="V923" s="442"/>
      <c r="W923" s="442"/>
      <c r="X923" s="442"/>
      <c r="Y923" s="442"/>
      <c r="Z923" s="472"/>
      <c r="AA923" s="472"/>
      <c r="AB923" s="468"/>
      <c r="AC923" s="442"/>
      <c r="AD923" s="442"/>
      <c r="AG923" s="443"/>
      <c r="AH923" s="443"/>
      <c r="AI923" s="443"/>
      <c r="AJ923" s="443"/>
      <c r="AK923" s="443"/>
      <c r="AL923" s="443"/>
      <c r="AM923" s="443"/>
      <c r="AN923" s="443"/>
      <c r="AO923" s="443"/>
      <c r="AP923" s="545"/>
      <c r="AQ923" s="545"/>
      <c r="AR923" s="546"/>
      <c r="AS923" s="547"/>
      <c r="AT923" s="444"/>
      <c r="AU923" s="444"/>
      <c r="AV923" s="444"/>
      <c r="AW923" s="444"/>
      <c r="AX923" s="444"/>
      <c r="AY923" s="444"/>
      <c r="AZ923" s="444"/>
      <c r="BA923" s="444"/>
      <c r="BB923" s="445"/>
      <c r="BC923" s="548"/>
      <c r="BD923" s="445"/>
      <c r="BE923" s="445"/>
      <c r="BF923" s="445"/>
      <c r="BG923" s="445"/>
      <c r="BH923" s="548"/>
      <c r="BI923" s="548"/>
      <c r="BJ923" s="548"/>
      <c r="BK923" s="445"/>
      <c r="BL923" s="445"/>
      <c r="BM923" s="445"/>
      <c r="BN923" s="445"/>
      <c r="BO923" s="445"/>
      <c r="BP923" s="445"/>
      <c r="BQ923" s="445"/>
      <c r="BR923" s="445"/>
      <c r="BS923" s="445"/>
      <c r="BT923" s="445"/>
      <c r="BU923" s="445"/>
      <c r="BV923" s="445"/>
      <c r="BW923" s="445"/>
      <c r="BX923" s="445"/>
      <c r="BY923" s="445"/>
      <c r="BZ923" s="445"/>
      <c r="CA923" s="445"/>
      <c r="CB923" s="445"/>
      <c r="CC923" s="445"/>
      <c r="CD923" s="445"/>
      <c r="CE923" s="445"/>
      <c r="CF923" s="445"/>
      <c r="CG923" s="445"/>
      <c r="CH923" s="445"/>
    </row>
    <row r="924" spans="1:86" s="479" customFormat="1" ht="15" customHeight="1">
      <c r="A924" s="442"/>
      <c r="B924" s="442"/>
      <c r="C924" s="442"/>
      <c r="D924" s="528"/>
      <c r="E924" s="442"/>
      <c r="F924" s="442"/>
      <c r="G924" s="472"/>
      <c r="H924" s="467"/>
      <c r="I924" s="468"/>
      <c r="J924" s="468"/>
      <c r="K924" s="442"/>
      <c r="L924" s="442"/>
      <c r="M924" s="442"/>
      <c r="N924" s="442"/>
      <c r="O924" s="442"/>
      <c r="P924" s="470"/>
      <c r="Q924" s="470"/>
      <c r="R924" s="470"/>
      <c r="S924" s="442"/>
      <c r="T924" s="442"/>
      <c r="U924" s="442"/>
      <c r="V924" s="442"/>
      <c r="W924" s="442"/>
      <c r="X924" s="442"/>
      <c r="Y924" s="442"/>
      <c r="Z924" s="472"/>
      <c r="AA924" s="472"/>
      <c r="AB924" s="468"/>
      <c r="AC924" s="442"/>
      <c r="AD924" s="442"/>
      <c r="AG924" s="443"/>
      <c r="AH924" s="443"/>
      <c r="AI924" s="443"/>
      <c r="AJ924" s="443"/>
      <c r="AK924" s="443"/>
      <c r="AL924" s="443"/>
      <c r="AM924" s="443"/>
      <c r="AN924" s="443"/>
      <c r="AO924" s="443"/>
      <c r="AP924" s="545"/>
      <c r="AQ924" s="545"/>
      <c r="AR924" s="546"/>
      <c r="AS924" s="547"/>
      <c r="AT924" s="444"/>
      <c r="AU924" s="444"/>
      <c r="AV924" s="444"/>
      <c r="AW924" s="444"/>
      <c r="AX924" s="444"/>
      <c r="AY924" s="444"/>
      <c r="AZ924" s="444"/>
      <c r="BA924" s="444"/>
      <c r="BB924" s="445"/>
      <c r="BC924" s="548"/>
      <c r="BD924" s="445"/>
      <c r="BE924" s="445"/>
      <c r="BF924" s="445"/>
      <c r="BG924" s="445"/>
      <c r="BH924" s="548"/>
      <c r="BI924" s="548"/>
      <c r="BJ924" s="548"/>
      <c r="BK924" s="445"/>
      <c r="BL924" s="445"/>
      <c r="BM924" s="445"/>
      <c r="BN924" s="445"/>
      <c r="BO924" s="445"/>
      <c r="BP924" s="445"/>
      <c r="BQ924" s="445"/>
      <c r="BR924" s="445"/>
      <c r="BS924" s="445"/>
      <c r="BT924" s="445"/>
      <c r="BU924" s="445"/>
      <c r="BV924" s="445"/>
      <c r="BW924" s="445"/>
      <c r="BX924" s="445"/>
      <c r="BY924" s="445"/>
      <c r="BZ924" s="445"/>
      <c r="CA924" s="445"/>
      <c r="CB924" s="445"/>
      <c r="CC924" s="445"/>
      <c r="CD924" s="445"/>
      <c r="CE924" s="445"/>
      <c r="CF924" s="445"/>
      <c r="CG924" s="445"/>
      <c r="CH924" s="445"/>
    </row>
    <row r="925" spans="1:86" s="479" customFormat="1" ht="15" customHeight="1">
      <c r="A925" s="442"/>
      <c r="B925" s="442"/>
      <c r="C925" s="442"/>
      <c r="D925" s="528"/>
      <c r="E925" s="442"/>
      <c r="F925" s="442"/>
      <c r="G925" s="472"/>
      <c r="H925" s="467"/>
      <c r="I925" s="468"/>
      <c r="J925" s="468"/>
      <c r="K925" s="442"/>
      <c r="L925" s="442"/>
      <c r="M925" s="442"/>
      <c r="N925" s="442"/>
      <c r="O925" s="442"/>
      <c r="P925" s="470"/>
      <c r="Q925" s="470"/>
      <c r="R925" s="470"/>
      <c r="S925" s="442"/>
      <c r="T925" s="442"/>
      <c r="U925" s="442"/>
      <c r="V925" s="442"/>
      <c r="W925" s="442"/>
      <c r="X925" s="442"/>
      <c r="Y925" s="442"/>
      <c r="Z925" s="472"/>
      <c r="AA925" s="472"/>
      <c r="AB925" s="468"/>
      <c r="AC925" s="442"/>
      <c r="AD925" s="442"/>
      <c r="AG925" s="443"/>
      <c r="AH925" s="443"/>
      <c r="AI925" s="443"/>
      <c r="AJ925" s="443"/>
      <c r="AK925" s="443"/>
      <c r="AL925" s="443"/>
      <c r="AM925" s="443"/>
      <c r="AN925" s="443"/>
      <c r="AO925" s="443"/>
      <c r="AP925" s="545"/>
      <c r="AQ925" s="545"/>
      <c r="AR925" s="546"/>
      <c r="AS925" s="547"/>
      <c r="AT925" s="444"/>
      <c r="AU925" s="444"/>
      <c r="AV925" s="444"/>
      <c r="AW925" s="444"/>
      <c r="AX925" s="444"/>
      <c r="AY925" s="444"/>
      <c r="AZ925" s="444"/>
      <c r="BA925" s="444"/>
      <c r="BB925" s="445"/>
      <c r="BC925" s="548"/>
      <c r="BD925" s="445"/>
      <c r="BE925" s="445"/>
      <c r="BF925" s="445"/>
      <c r="BG925" s="445"/>
      <c r="BH925" s="548"/>
      <c r="BI925" s="548"/>
      <c r="BJ925" s="548"/>
      <c r="BK925" s="445"/>
      <c r="BL925" s="445"/>
      <c r="BM925" s="445"/>
      <c r="BN925" s="445"/>
      <c r="BO925" s="445"/>
      <c r="BP925" s="445"/>
      <c r="BQ925" s="445"/>
      <c r="BR925" s="445"/>
      <c r="BS925" s="445"/>
      <c r="BT925" s="445"/>
      <c r="BU925" s="445"/>
      <c r="BV925" s="445"/>
      <c r="BW925" s="445"/>
      <c r="BX925" s="445"/>
      <c r="BY925" s="445"/>
      <c r="BZ925" s="445"/>
      <c r="CA925" s="445"/>
      <c r="CB925" s="445"/>
      <c r="CC925" s="445"/>
      <c r="CD925" s="445"/>
      <c r="CE925" s="445"/>
      <c r="CF925" s="445"/>
      <c r="CG925" s="445"/>
      <c r="CH925" s="445"/>
    </row>
    <row r="926" spans="1:86" s="479" customFormat="1" ht="15" customHeight="1">
      <c r="A926" s="442"/>
      <c r="B926" s="442"/>
      <c r="C926" s="442"/>
      <c r="D926" s="528"/>
      <c r="E926" s="442"/>
      <c r="F926" s="442"/>
      <c r="G926" s="472"/>
      <c r="H926" s="467"/>
      <c r="I926" s="468"/>
      <c r="J926" s="468"/>
      <c r="K926" s="442"/>
      <c r="L926" s="442"/>
      <c r="M926" s="442"/>
      <c r="N926" s="442"/>
      <c r="O926" s="442"/>
      <c r="P926" s="470"/>
      <c r="Q926" s="470"/>
      <c r="R926" s="470"/>
      <c r="S926" s="442"/>
      <c r="T926" s="442"/>
      <c r="U926" s="442"/>
      <c r="V926" s="442"/>
      <c r="W926" s="442"/>
      <c r="X926" s="442"/>
      <c r="Y926" s="442"/>
      <c r="Z926" s="472"/>
      <c r="AA926" s="472"/>
      <c r="AB926" s="468"/>
      <c r="AC926" s="442"/>
      <c r="AD926" s="442"/>
      <c r="AG926" s="443"/>
      <c r="AH926" s="443"/>
      <c r="AI926" s="443"/>
      <c r="AJ926" s="443"/>
      <c r="AK926" s="443"/>
      <c r="AL926" s="443"/>
      <c r="AM926" s="443"/>
      <c r="AN926" s="443"/>
      <c r="AO926" s="443"/>
      <c r="AP926" s="545"/>
      <c r="AQ926" s="545"/>
      <c r="AR926" s="546"/>
      <c r="AS926" s="547"/>
      <c r="AT926" s="444"/>
      <c r="AU926" s="444"/>
      <c r="AV926" s="444"/>
      <c r="AW926" s="444"/>
      <c r="AX926" s="444"/>
      <c r="AY926" s="444"/>
      <c r="AZ926" s="444"/>
      <c r="BA926" s="444"/>
      <c r="BB926" s="445"/>
      <c r="BC926" s="548"/>
      <c r="BD926" s="445"/>
      <c r="BE926" s="445"/>
      <c r="BF926" s="445"/>
      <c r="BG926" s="445"/>
      <c r="BH926" s="548"/>
      <c r="BI926" s="548"/>
      <c r="BJ926" s="548"/>
      <c r="BK926" s="445"/>
      <c r="BL926" s="445"/>
      <c r="BM926" s="445"/>
      <c r="BN926" s="445"/>
      <c r="BO926" s="445"/>
      <c r="BP926" s="445"/>
      <c r="BQ926" s="445"/>
      <c r="BR926" s="445"/>
      <c r="BS926" s="445"/>
      <c r="BT926" s="445"/>
      <c r="BU926" s="445"/>
      <c r="BV926" s="445"/>
      <c r="BW926" s="445"/>
      <c r="BX926" s="445"/>
      <c r="BY926" s="445"/>
      <c r="BZ926" s="445"/>
      <c r="CA926" s="445"/>
      <c r="CB926" s="445"/>
      <c r="CC926" s="445"/>
      <c r="CD926" s="445"/>
      <c r="CE926" s="445"/>
      <c r="CF926" s="445"/>
      <c r="CG926" s="445"/>
      <c r="CH926" s="445"/>
    </row>
    <row r="927" spans="1:86" s="479" customFormat="1" ht="15" customHeight="1">
      <c r="A927" s="442"/>
      <c r="B927" s="442"/>
      <c r="C927" s="442"/>
      <c r="D927" s="528"/>
      <c r="E927" s="442"/>
      <c r="F927" s="442"/>
      <c r="G927" s="472"/>
      <c r="H927" s="467"/>
      <c r="I927" s="468"/>
      <c r="J927" s="468"/>
      <c r="K927" s="442"/>
      <c r="L927" s="442"/>
      <c r="M927" s="442"/>
      <c r="N927" s="442"/>
      <c r="O927" s="442"/>
      <c r="P927" s="470"/>
      <c r="Q927" s="470"/>
      <c r="R927" s="470"/>
      <c r="S927" s="442"/>
      <c r="T927" s="442"/>
      <c r="U927" s="442"/>
      <c r="V927" s="442"/>
      <c r="W927" s="442"/>
      <c r="X927" s="442"/>
      <c r="Y927" s="442"/>
      <c r="Z927" s="472"/>
      <c r="AA927" s="472"/>
      <c r="AB927" s="468"/>
      <c r="AC927" s="442"/>
      <c r="AD927" s="442"/>
      <c r="AG927" s="443"/>
      <c r="AH927" s="443"/>
      <c r="AI927" s="443"/>
      <c r="AJ927" s="443"/>
      <c r="AK927" s="443"/>
      <c r="AL927" s="443"/>
      <c r="AM927" s="443"/>
      <c r="AN927" s="443"/>
      <c r="AO927" s="443"/>
      <c r="AP927" s="545"/>
      <c r="AQ927" s="545"/>
      <c r="AR927" s="546"/>
      <c r="AS927" s="547"/>
      <c r="AT927" s="444"/>
      <c r="AU927" s="444"/>
      <c r="AV927" s="444"/>
      <c r="AW927" s="444"/>
      <c r="AX927" s="444"/>
      <c r="AY927" s="444"/>
      <c r="AZ927" s="444"/>
      <c r="BA927" s="444"/>
      <c r="BB927" s="445"/>
      <c r="BC927" s="548"/>
      <c r="BD927" s="445"/>
      <c r="BE927" s="445"/>
      <c r="BF927" s="445"/>
      <c r="BG927" s="445"/>
      <c r="BH927" s="548"/>
      <c r="BI927" s="548"/>
      <c r="BJ927" s="548"/>
      <c r="BK927" s="445"/>
      <c r="BL927" s="445"/>
      <c r="BM927" s="445"/>
      <c r="BN927" s="445"/>
      <c r="BO927" s="445"/>
      <c r="BP927" s="445"/>
      <c r="BQ927" s="445"/>
      <c r="BR927" s="445"/>
      <c r="BS927" s="445"/>
      <c r="BT927" s="445"/>
      <c r="BU927" s="445"/>
      <c r="BV927" s="445"/>
      <c r="BW927" s="445"/>
      <c r="BX927" s="445"/>
      <c r="BY927" s="445"/>
      <c r="BZ927" s="445"/>
      <c r="CA927" s="445"/>
      <c r="CB927" s="445"/>
      <c r="CC927" s="445"/>
      <c r="CD927" s="445"/>
      <c r="CE927" s="445"/>
      <c r="CF927" s="445"/>
      <c r="CG927" s="445"/>
      <c r="CH927" s="445"/>
    </row>
    <row r="928" spans="1:86" s="479" customFormat="1" ht="15" customHeight="1">
      <c r="A928" s="442"/>
      <c r="B928" s="442"/>
      <c r="C928" s="442"/>
      <c r="D928" s="528"/>
      <c r="E928" s="442"/>
      <c r="F928" s="442"/>
      <c r="G928" s="472"/>
      <c r="H928" s="467"/>
      <c r="I928" s="468"/>
      <c r="J928" s="468"/>
      <c r="K928" s="442"/>
      <c r="L928" s="442"/>
      <c r="M928" s="442"/>
      <c r="N928" s="442"/>
      <c r="O928" s="442"/>
      <c r="P928" s="470"/>
      <c r="Q928" s="470"/>
      <c r="R928" s="470"/>
      <c r="S928" s="442"/>
      <c r="T928" s="442"/>
      <c r="U928" s="442"/>
      <c r="V928" s="442"/>
      <c r="W928" s="442"/>
      <c r="X928" s="442"/>
      <c r="Y928" s="442"/>
      <c r="Z928" s="472"/>
      <c r="AA928" s="472"/>
      <c r="AB928" s="468"/>
      <c r="AC928" s="442"/>
      <c r="AD928" s="442"/>
      <c r="AG928" s="443"/>
      <c r="AH928" s="443"/>
      <c r="AI928" s="443"/>
      <c r="AJ928" s="443"/>
      <c r="AK928" s="443"/>
      <c r="AL928" s="443"/>
      <c r="AM928" s="443"/>
      <c r="AN928" s="443"/>
      <c r="AO928" s="443"/>
      <c r="AP928" s="545"/>
      <c r="AQ928" s="545"/>
      <c r="AR928" s="546"/>
      <c r="AS928" s="547"/>
      <c r="AT928" s="444"/>
      <c r="AU928" s="444"/>
      <c r="AV928" s="444"/>
      <c r="AW928" s="444"/>
      <c r="AX928" s="444"/>
      <c r="AY928" s="444"/>
      <c r="AZ928" s="444"/>
      <c r="BA928" s="444"/>
      <c r="BB928" s="445"/>
      <c r="BC928" s="548"/>
      <c r="BD928" s="445"/>
      <c r="BE928" s="445"/>
      <c r="BF928" s="445"/>
      <c r="BG928" s="445"/>
      <c r="BH928" s="548"/>
      <c r="BI928" s="548"/>
      <c r="BJ928" s="548"/>
      <c r="BK928" s="445"/>
      <c r="BL928" s="445"/>
      <c r="BM928" s="445"/>
      <c r="BN928" s="445"/>
      <c r="BO928" s="445"/>
      <c r="BP928" s="445"/>
      <c r="BQ928" s="445"/>
      <c r="BR928" s="445"/>
      <c r="BS928" s="445"/>
      <c r="BT928" s="445"/>
      <c r="BU928" s="445"/>
      <c r="BV928" s="445"/>
      <c r="BW928" s="445"/>
      <c r="BX928" s="445"/>
      <c r="BY928" s="445"/>
      <c r="BZ928" s="445"/>
      <c r="CA928" s="445"/>
      <c r="CB928" s="445"/>
      <c r="CC928" s="445"/>
      <c r="CD928" s="445"/>
      <c r="CE928" s="445"/>
      <c r="CF928" s="445"/>
      <c r="CG928" s="445"/>
      <c r="CH928" s="445"/>
    </row>
    <row r="929" spans="1:86" s="479" customFormat="1" ht="15" customHeight="1">
      <c r="A929" s="442"/>
      <c r="B929" s="442"/>
      <c r="C929" s="442"/>
      <c r="D929" s="528"/>
      <c r="E929" s="442"/>
      <c r="F929" s="442"/>
      <c r="G929" s="472"/>
      <c r="H929" s="467"/>
      <c r="I929" s="468"/>
      <c r="J929" s="468"/>
      <c r="K929" s="442"/>
      <c r="L929" s="442"/>
      <c r="M929" s="442"/>
      <c r="N929" s="442"/>
      <c r="O929" s="442"/>
      <c r="P929" s="470"/>
      <c r="Q929" s="470"/>
      <c r="R929" s="470"/>
      <c r="S929" s="442"/>
      <c r="T929" s="442"/>
      <c r="U929" s="442"/>
      <c r="V929" s="442"/>
      <c r="W929" s="442"/>
      <c r="X929" s="442"/>
      <c r="Y929" s="442"/>
      <c r="Z929" s="472"/>
      <c r="AA929" s="472"/>
      <c r="AB929" s="468"/>
      <c r="AC929" s="442"/>
      <c r="AD929" s="442"/>
      <c r="AG929" s="443"/>
      <c r="AH929" s="443"/>
      <c r="AI929" s="443"/>
      <c r="AJ929" s="443"/>
      <c r="AK929" s="443"/>
      <c r="AL929" s="443"/>
      <c r="AM929" s="443"/>
      <c r="AN929" s="443"/>
      <c r="AO929" s="443"/>
      <c r="AP929" s="545"/>
      <c r="AQ929" s="545"/>
      <c r="AR929" s="546"/>
      <c r="AS929" s="547"/>
      <c r="AT929" s="444"/>
      <c r="AU929" s="444"/>
      <c r="AV929" s="444"/>
      <c r="AW929" s="444"/>
      <c r="AX929" s="444"/>
      <c r="AY929" s="444"/>
      <c r="AZ929" s="444"/>
      <c r="BA929" s="444"/>
      <c r="BB929" s="445"/>
      <c r="BC929" s="548"/>
      <c r="BD929" s="445"/>
      <c r="BE929" s="445"/>
      <c r="BF929" s="445"/>
      <c r="BG929" s="445"/>
      <c r="BH929" s="548"/>
      <c r="BI929" s="548"/>
      <c r="BJ929" s="548"/>
      <c r="BK929" s="445"/>
      <c r="BL929" s="445"/>
      <c r="BM929" s="445"/>
      <c r="BN929" s="445"/>
      <c r="BO929" s="445"/>
      <c r="BP929" s="445"/>
      <c r="BQ929" s="445"/>
      <c r="BR929" s="445"/>
      <c r="BS929" s="445"/>
      <c r="BT929" s="445"/>
      <c r="BU929" s="445"/>
      <c r="BV929" s="445"/>
      <c r="BW929" s="445"/>
      <c r="BX929" s="445"/>
      <c r="BY929" s="445"/>
      <c r="BZ929" s="445"/>
      <c r="CA929" s="445"/>
      <c r="CB929" s="445"/>
      <c r="CC929" s="445"/>
      <c r="CD929" s="445"/>
      <c r="CE929" s="445"/>
      <c r="CF929" s="445"/>
      <c r="CG929" s="445"/>
      <c r="CH929" s="445"/>
    </row>
    <row r="930" spans="1:86" s="479" customFormat="1" ht="15" customHeight="1">
      <c r="A930" s="442"/>
      <c r="B930" s="442"/>
      <c r="C930" s="442"/>
      <c r="D930" s="528"/>
      <c r="E930" s="442"/>
      <c r="F930" s="442"/>
      <c r="G930" s="472"/>
      <c r="H930" s="467"/>
      <c r="I930" s="468"/>
      <c r="J930" s="468"/>
      <c r="K930" s="442"/>
      <c r="L930" s="442"/>
      <c r="M930" s="442"/>
      <c r="N930" s="442"/>
      <c r="O930" s="442"/>
      <c r="P930" s="470"/>
      <c r="Q930" s="470"/>
      <c r="R930" s="470"/>
      <c r="S930" s="442"/>
      <c r="T930" s="442"/>
      <c r="U930" s="442"/>
      <c r="V930" s="442"/>
      <c r="W930" s="442"/>
      <c r="X930" s="442"/>
      <c r="Y930" s="442"/>
      <c r="Z930" s="472"/>
      <c r="AA930" s="472"/>
      <c r="AB930" s="468"/>
      <c r="AC930" s="442"/>
      <c r="AD930" s="442"/>
      <c r="AG930" s="443"/>
      <c r="AH930" s="443"/>
      <c r="AI930" s="443"/>
      <c r="AJ930" s="443"/>
      <c r="AK930" s="443"/>
      <c r="AL930" s="443"/>
      <c r="AM930" s="443"/>
      <c r="AN930" s="443"/>
      <c r="AO930" s="443"/>
      <c r="AP930" s="545"/>
      <c r="AQ930" s="545"/>
      <c r="AR930" s="546"/>
      <c r="AS930" s="547"/>
      <c r="AT930" s="444"/>
      <c r="AU930" s="444"/>
      <c r="AV930" s="444"/>
      <c r="AW930" s="444"/>
      <c r="AX930" s="444"/>
      <c r="AY930" s="444"/>
      <c r="AZ930" s="444"/>
      <c r="BA930" s="444"/>
      <c r="BB930" s="445"/>
      <c r="BC930" s="548"/>
      <c r="BD930" s="445"/>
      <c r="BE930" s="445"/>
      <c r="BF930" s="445"/>
      <c r="BG930" s="445"/>
      <c r="BH930" s="548"/>
      <c r="BI930" s="548"/>
      <c r="BJ930" s="548"/>
      <c r="BK930" s="445"/>
      <c r="BL930" s="445"/>
      <c r="BM930" s="445"/>
      <c r="BN930" s="445"/>
      <c r="BO930" s="445"/>
      <c r="BP930" s="445"/>
      <c r="BQ930" s="445"/>
      <c r="BR930" s="445"/>
      <c r="BS930" s="445"/>
      <c r="BT930" s="445"/>
      <c r="BU930" s="445"/>
      <c r="BV930" s="445"/>
      <c r="BW930" s="445"/>
      <c r="BX930" s="445"/>
      <c r="BY930" s="445"/>
      <c r="BZ930" s="445"/>
      <c r="CA930" s="445"/>
      <c r="CB930" s="445"/>
      <c r="CC930" s="445"/>
      <c r="CD930" s="445"/>
      <c r="CE930" s="445"/>
      <c r="CF930" s="445"/>
      <c r="CG930" s="445"/>
      <c r="CH930" s="445"/>
    </row>
    <row r="931" spans="1:86" s="479" customFormat="1" ht="15" customHeight="1">
      <c r="A931" s="442"/>
      <c r="B931" s="442"/>
      <c r="C931" s="442"/>
      <c r="D931" s="528"/>
      <c r="E931" s="442"/>
      <c r="F931" s="442"/>
      <c r="G931" s="472"/>
      <c r="H931" s="467"/>
      <c r="I931" s="468"/>
      <c r="J931" s="468"/>
      <c r="K931" s="442"/>
      <c r="L931" s="442"/>
      <c r="M931" s="442"/>
      <c r="N931" s="442"/>
      <c r="O931" s="442"/>
      <c r="P931" s="470"/>
      <c r="Q931" s="470"/>
      <c r="R931" s="470"/>
      <c r="S931" s="442"/>
      <c r="T931" s="442"/>
      <c r="U931" s="442"/>
      <c r="V931" s="442"/>
      <c r="W931" s="442"/>
      <c r="X931" s="442"/>
      <c r="Y931" s="442"/>
      <c r="Z931" s="472"/>
      <c r="AA931" s="472"/>
      <c r="AB931" s="468"/>
      <c r="AC931" s="442"/>
      <c r="AD931" s="442"/>
      <c r="AG931" s="443"/>
      <c r="AH931" s="443"/>
      <c r="AI931" s="443"/>
      <c r="AJ931" s="443"/>
      <c r="AK931" s="443"/>
      <c r="AL931" s="443"/>
      <c r="AM931" s="443"/>
      <c r="AN931" s="443"/>
      <c r="AO931" s="443"/>
      <c r="AP931" s="545"/>
      <c r="AQ931" s="545"/>
      <c r="AR931" s="546"/>
      <c r="AS931" s="547"/>
      <c r="AT931" s="444"/>
      <c r="AU931" s="444"/>
      <c r="AV931" s="444"/>
      <c r="AW931" s="444"/>
      <c r="AX931" s="444"/>
      <c r="AY931" s="444"/>
      <c r="AZ931" s="444"/>
      <c r="BA931" s="444"/>
      <c r="BB931" s="445"/>
      <c r="BC931" s="548"/>
      <c r="BD931" s="445"/>
      <c r="BE931" s="445"/>
      <c r="BF931" s="445"/>
      <c r="BG931" s="445"/>
      <c r="BH931" s="548"/>
      <c r="BI931" s="548"/>
      <c r="BJ931" s="548"/>
      <c r="BK931" s="445"/>
      <c r="BL931" s="445"/>
      <c r="BM931" s="445"/>
      <c r="BN931" s="445"/>
      <c r="BO931" s="445"/>
      <c r="BP931" s="445"/>
      <c r="BQ931" s="445"/>
      <c r="BR931" s="445"/>
      <c r="BS931" s="445"/>
      <c r="BT931" s="445"/>
      <c r="BU931" s="445"/>
      <c r="BV931" s="445"/>
      <c r="BW931" s="445"/>
      <c r="BX931" s="445"/>
      <c r="BY931" s="445"/>
      <c r="BZ931" s="445"/>
      <c r="CA931" s="445"/>
      <c r="CB931" s="445"/>
      <c r="CC931" s="445"/>
      <c r="CD931" s="445"/>
      <c r="CE931" s="445"/>
      <c r="CF931" s="445"/>
      <c r="CG931" s="445"/>
      <c r="CH931" s="445"/>
    </row>
    <row r="932" spans="1:86" s="479" customFormat="1" ht="15" customHeight="1">
      <c r="A932" s="442"/>
      <c r="B932" s="442"/>
      <c r="C932" s="442"/>
      <c r="D932" s="528"/>
      <c r="E932" s="442"/>
      <c r="F932" s="442"/>
      <c r="G932" s="472"/>
      <c r="H932" s="467"/>
      <c r="I932" s="468"/>
      <c r="J932" s="468"/>
      <c r="K932" s="442"/>
      <c r="L932" s="442"/>
      <c r="M932" s="442"/>
      <c r="N932" s="442"/>
      <c r="O932" s="442"/>
      <c r="P932" s="470"/>
      <c r="Q932" s="470"/>
      <c r="R932" s="470"/>
      <c r="S932" s="442"/>
      <c r="T932" s="442"/>
      <c r="U932" s="442"/>
      <c r="V932" s="442"/>
      <c r="W932" s="442"/>
      <c r="X932" s="442"/>
      <c r="Y932" s="442"/>
      <c r="Z932" s="472"/>
      <c r="AA932" s="472"/>
      <c r="AB932" s="468"/>
      <c r="AC932" s="442"/>
      <c r="AD932" s="442"/>
      <c r="AG932" s="443"/>
      <c r="AH932" s="443"/>
      <c r="AI932" s="443"/>
      <c r="AJ932" s="443"/>
      <c r="AK932" s="443"/>
      <c r="AL932" s="443"/>
      <c r="AM932" s="443"/>
      <c r="AN932" s="443"/>
      <c r="AO932" s="443"/>
      <c r="AP932" s="545"/>
      <c r="AQ932" s="545"/>
      <c r="AR932" s="546"/>
      <c r="AS932" s="547"/>
      <c r="AT932" s="444"/>
      <c r="AU932" s="444"/>
      <c r="AV932" s="444"/>
      <c r="AW932" s="444"/>
      <c r="AX932" s="444"/>
      <c r="AY932" s="444"/>
      <c r="AZ932" s="444"/>
      <c r="BA932" s="444"/>
      <c r="BB932" s="445"/>
      <c r="BC932" s="548"/>
      <c r="BD932" s="445"/>
      <c r="BE932" s="445"/>
      <c r="BF932" s="445"/>
      <c r="BG932" s="445"/>
      <c r="BH932" s="548"/>
      <c r="BI932" s="548"/>
      <c r="BJ932" s="548"/>
      <c r="BK932" s="445"/>
      <c r="BL932" s="445"/>
      <c r="BM932" s="445"/>
      <c r="BN932" s="445"/>
      <c r="BO932" s="445"/>
      <c r="BP932" s="445"/>
      <c r="BQ932" s="445"/>
      <c r="BR932" s="445"/>
      <c r="BS932" s="445"/>
      <c r="BT932" s="445"/>
      <c r="BU932" s="445"/>
      <c r="BV932" s="445"/>
      <c r="BW932" s="445"/>
      <c r="BX932" s="445"/>
      <c r="BY932" s="445"/>
      <c r="BZ932" s="445"/>
      <c r="CA932" s="445"/>
      <c r="CB932" s="445"/>
      <c r="CC932" s="445"/>
      <c r="CD932" s="445"/>
      <c r="CE932" s="445"/>
      <c r="CF932" s="445"/>
      <c r="CG932" s="445"/>
      <c r="CH932" s="445"/>
    </row>
    <row r="933" spans="1:86" s="479" customFormat="1" ht="15" customHeight="1">
      <c r="A933" s="442"/>
      <c r="B933" s="442"/>
      <c r="C933" s="442"/>
      <c r="D933" s="528"/>
      <c r="E933" s="442"/>
      <c r="F933" s="442"/>
      <c r="G933" s="472"/>
      <c r="H933" s="467"/>
      <c r="I933" s="468"/>
      <c r="J933" s="468"/>
      <c r="K933" s="442"/>
      <c r="L933" s="442"/>
      <c r="M933" s="442"/>
      <c r="N933" s="442"/>
      <c r="O933" s="442"/>
      <c r="P933" s="470"/>
      <c r="Q933" s="470"/>
      <c r="R933" s="470"/>
      <c r="S933" s="442"/>
      <c r="T933" s="442"/>
      <c r="U933" s="442"/>
      <c r="V933" s="442"/>
      <c r="W933" s="442"/>
      <c r="X933" s="442"/>
      <c r="Y933" s="442"/>
      <c r="Z933" s="472"/>
      <c r="AA933" s="472"/>
      <c r="AB933" s="468"/>
      <c r="AC933" s="442"/>
      <c r="AD933" s="442"/>
      <c r="AG933" s="443"/>
      <c r="AH933" s="443"/>
      <c r="AI933" s="443"/>
      <c r="AJ933" s="443"/>
      <c r="AK933" s="443"/>
      <c r="AL933" s="443"/>
      <c r="AM933" s="443"/>
      <c r="AN933" s="443"/>
      <c r="AO933" s="443"/>
      <c r="AP933" s="545"/>
      <c r="AQ933" s="545"/>
      <c r="AR933" s="546"/>
      <c r="AS933" s="547"/>
      <c r="AT933" s="444"/>
      <c r="AU933" s="444"/>
      <c r="AV933" s="444"/>
      <c r="AW933" s="444"/>
      <c r="AX933" s="444"/>
      <c r="AY933" s="444"/>
      <c r="AZ933" s="444"/>
      <c r="BA933" s="444"/>
      <c r="BB933" s="445"/>
      <c r="BC933" s="548"/>
      <c r="BD933" s="445"/>
      <c r="BE933" s="445"/>
      <c r="BF933" s="445"/>
      <c r="BG933" s="445"/>
      <c r="BH933" s="548"/>
      <c r="BI933" s="548"/>
      <c r="BJ933" s="548"/>
      <c r="BK933" s="445"/>
      <c r="BL933" s="445"/>
      <c r="BM933" s="445"/>
      <c r="BN933" s="445"/>
      <c r="BO933" s="445"/>
      <c r="BP933" s="445"/>
      <c r="BQ933" s="445"/>
      <c r="BR933" s="445"/>
      <c r="BS933" s="445"/>
      <c r="BT933" s="445"/>
      <c r="BU933" s="445"/>
      <c r="BV933" s="445"/>
      <c r="BW933" s="445"/>
      <c r="BX933" s="445"/>
      <c r="BY933" s="445"/>
      <c r="BZ933" s="445"/>
      <c r="CA933" s="445"/>
      <c r="CB933" s="445"/>
      <c r="CC933" s="445"/>
      <c r="CD933" s="445"/>
      <c r="CE933" s="445"/>
      <c r="CF933" s="445"/>
      <c r="CG933" s="445"/>
      <c r="CH933" s="445"/>
    </row>
    <row r="934" spans="1:86" s="479" customFormat="1" ht="15" customHeight="1">
      <c r="A934" s="442"/>
      <c r="B934" s="442"/>
      <c r="C934" s="442"/>
      <c r="D934" s="528"/>
      <c r="E934" s="442"/>
      <c r="F934" s="442"/>
      <c r="G934" s="472"/>
      <c r="H934" s="467"/>
      <c r="I934" s="468"/>
      <c r="J934" s="468"/>
      <c r="K934" s="442"/>
      <c r="L934" s="442"/>
      <c r="M934" s="442"/>
      <c r="N934" s="442"/>
      <c r="O934" s="442"/>
      <c r="P934" s="470"/>
      <c r="Q934" s="470"/>
      <c r="R934" s="470"/>
      <c r="S934" s="442"/>
      <c r="T934" s="442"/>
      <c r="U934" s="442"/>
      <c r="V934" s="442"/>
      <c r="W934" s="442"/>
      <c r="X934" s="442"/>
      <c r="Y934" s="442"/>
      <c r="Z934" s="472"/>
      <c r="AA934" s="472"/>
      <c r="AB934" s="468"/>
      <c r="AC934" s="442"/>
      <c r="AD934" s="442"/>
      <c r="AG934" s="443"/>
      <c r="AH934" s="443"/>
      <c r="AI934" s="443"/>
      <c r="AJ934" s="443"/>
      <c r="AK934" s="443"/>
      <c r="AL934" s="443"/>
      <c r="AM934" s="443"/>
      <c r="AN934" s="443"/>
      <c r="AO934" s="443"/>
      <c r="AP934" s="545"/>
      <c r="AQ934" s="545"/>
      <c r="AR934" s="546"/>
      <c r="AS934" s="547"/>
      <c r="AT934" s="444"/>
      <c r="AU934" s="444"/>
      <c r="AV934" s="444"/>
      <c r="AW934" s="444"/>
      <c r="AX934" s="444"/>
      <c r="AY934" s="444"/>
      <c r="AZ934" s="444"/>
      <c r="BA934" s="444"/>
      <c r="BB934" s="445"/>
      <c r="BC934" s="548"/>
      <c r="BD934" s="445"/>
      <c r="BE934" s="445"/>
      <c r="BF934" s="445"/>
      <c r="BG934" s="445"/>
      <c r="BH934" s="548"/>
      <c r="BI934" s="548"/>
      <c r="BJ934" s="548"/>
      <c r="BK934" s="445"/>
      <c r="BL934" s="445"/>
      <c r="BM934" s="445"/>
      <c r="BN934" s="445"/>
      <c r="BO934" s="445"/>
      <c r="BP934" s="445"/>
      <c r="BQ934" s="445"/>
      <c r="BR934" s="445"/>
      <c r="BS934" s="445"/>
      <c r="BT934" s="445"/>
      <c r="BU934" s="445"/>
      <c r="BV934" s="445"/>
      <c r="BW934" s="445"/>
      <c r="BX934" s="445"/>
      <c r="BY934" s="445"/>
      <c r="BZ934" s="445"/>
      <c r="CA934" s="445"/>
      <c r="CB934" s="445"/>
      <c r="CC934" s="445"/>
      <c r="CD934" s="445"/>
      <c r="CE934" s="445"/>
      <c r="CF934" s="445"/>
      <c r="CG934" s="445"/>
      <c r="CH934" s="445"/>
    </row>
    <row r="935" spans="1:86" s="479" customFormat="1" ht="15" customHeight="1">
      <c r="A935" s="442"/>
      <c r="B935" s="442"/>
      <c r="C935" s="442"/>
      <c r="D935" s="528"/>
      <c r="E935" s="442"/>
      <c r="F935" s="442"/>
      <c r="G935" s="472"/>
      <c r="H935" s="467"/>
      <c r="I935" s="468"/>
      <c r="J935" s="468"/>
      <c r="K935" s="442"/>
      <c r="L935" s="442"/>
      <c r="M935" s="442"/>
      <c r="N935" s="442"/>
      <c r="O935" s="442"/>
      <c r="P935" s="470"/>
      <c r="Q935" s="470"/>
      <c r="R935" s="470"/>
      <c r="S935" s="442"/>
      <c r="T935" s="442"/>
      <c r="U935" s="442"/>
      <c r="V935" s="442"/>
      <c r="W935" s="442"/>
      <c r="X935" s="442"/>
      <c r="Y935" s="442"/>
      <c r="Z935" s="472"/>
      <c r="AA935" s="472"/>
      <c r="AB935" s="468"/>
      <c r="AC935" s="442"/>
      <c r="AD935" s="442"/>
      <c r="AG935" s="443"/>
      <c r="AH935" s="443"/>
      <c r="AI935" s="443"/>
      <c r="AJ935" s="443"/>
      <c r="AK935" s="443"/>
      <c r="AL935" s="443"/>
      <c r="AM935" s="443"/>
      <c r="AN935" s="443"/>
      <c r="AO935" s="443"/>
      <c r="AP935" s="545"/>
      <c r="AQ935" s="545"/>
      <c r="AR935" s="546"/>
      <c r="AS935" s="547"/>
      <c r="AT935" s="444"/>
      <c r="AU935" s="444"/>
      <c r="AV935" s="444"/>
      <c r="AW935" s="444"/>
      <c r="AX935" s="444"/>
      <c r="AY935" s="444"/>
      <c r="AZ935" s="444"/>
      <c r="BA935" s="444"/>
      <c r="BB935" s="445"/>
      <c r="BC935" s="548"/>
      <c r="BD935" s="445"/>
      <c r="BE935" s="445"/>
      <c r="BF935" s="445"/>
      <c r="BG935" s="445"/>
      <c r="BH935" s="548"/>
      <c r="BI935" s="548"/>
      <c r="BJ935" s="548"/>
      <c r="BK935" s="445"/>
      <c r="BL935" s="445"/>
      <c r="BM935" s="445"/>
      <c r="BN935" s="445"/>
      <c r="BO935" s="445"/>
      <c r="BP935" s="445"/>
      <c r="BQ935" s="445"/>
      <c r="BR935" s="445"/>
      <c r="BS935" s="445"/>
      <c r="BT935" s="445"/>
      <c r="BU935" s="445"/>
      <c r="BV935" s="445"/>
      <c r="BW935" s="445"/>
      <c r="BX935" s="445"/>
      <c r="BY935" s="445"/>
      <c r="BZ935" s="445"/>
      <c r="CA935" s="445"/>
      <c r="CB935" s="445"/>
      <c r="CC935" s="445"/>
      <c r="CD935" s="445"/>
      <c r="CE935" s="445"/>
      <c r="CF935" s="445"/>
      <c r="CG935" s="445"/>
      <c r="CH935" s="445"/>
    </row>
    <row r="936" spans="1:86" s="479" customFormat="1" ht="15" customHeight="1">
      <c r="A936" s="442"/>
      <c r="B936" s="442"/>
      <c r="C936" s="442"/>
      <c r="D936" s="528"/>
      <c r="E936" s="442"/>
      <c r="F936" s="442"/>
      <c r="G936" s="472"/>
      <c r="H936" s="467"/>
      <c r="I936" s="468"/>
      <c r="J936" s="468"/>
      <c r="K936" s="442"/>
      <c r="L936" s="442"/>
      <c r="M936" s="442"/>
      <c r="N936" s="442"/>
      <c r="O936" s="442"/>
      <c r="P936" s="470"/>
      <c r="Q936" s="470"/>
      <c r="R936" s="470"/>
      <c r="S936" s="442"/>
      <c r="T936" s="442"/>
      <c r="U936" s="442"/>
      <c r="V936" s="442"/>
      <c r="W936" s="442"/>
      <c r="X936" s="442"/>
      <c r="Y936" s="442"/>
      <c r="Z936" s="472"/>
      <c r="AA936" s="472"/>
      <c r="AB936" s="468"/>
      <c r="AC936" s="442"/>
      <c r="AD936" s="442"/>
      <c r="AG936" s="443"/>
      <c r="AH936" s="443"/>
      <c r="AI936" s="443"/>
      <c r="AJ936" s="443"/>
      <c r="AK936" s="443"/>
      <c r="AL936" s="443"/>
      <c r="AM936" s="443"/>
      <c r="AN936" s="443"/>
      <c r="AO936" s="443"/>
      <c r="AP936" s="545"/>
      <c r="AQ936" s="545"/>
      <c r="AR936" s="546"/>
      <c r="AS936" s="547"/>
      <c r="AT936" s="444"/>
      <c r="AU936" s="444"/>
      <c r="AV936" s="444"/>
      <c r="AW936" s="444"/>
      <c r="AX936" s="444"/>
      <c r="AY936" s="444"/>
      <c r="AZ936" s="444"/>
      <c r="BA936" s="444"/>
      <c r="BB936" s="445"/>
      <c r="BC936" s="548"/>
      <c r="BD936" s="445"/>
      <c r="BE936" s="445"/>
      <c r="BF936" s="445"/>
      <c r="BG936" s="445"/>
      <c r="BH936" s="548"/>
      <c r="BI936" s="548"/>
      <c r="BJ936" s="548"/>
      <c r="BK936" s="445"/>
      <c r="BL936" s="445"/>
      <c r="BM936" s="445"/>
      <c r="BN936" s="445"/>
      <c r="BO936" s="445"/>
      <c r="BP936" s="445"/>
      <c r="BQ936" s="445"/>
      <c r="BR936" s="445"/>
      <c r="BS936" s="445"/>
      <c r="BT936" s="445"/>
      <c r="BU936" s="445"/>
      <c r="BV936" s="445"/>
      <c r="BW936" s="445"/>
      <c r="BX936" s="445"/>
      <c r="BY936" s="445"/>
      <c r="BZ936" s="445"/>
      <c r="CA936" s="445"/>
      <c r="CB936" s="445"/>
      <c r="CC936" s="445"/>
      <c r="CD936" s="445"/>
      <c r="CE936" s="445"/>
      <c r="CF936" s="445"/>
      <c r="CG936" s="445"/>
      <c r="CH936" s="445"/>
    </row>
    <row r="937" spans="1:86" s="479" customFormat="1" ht="15" customHeight="1">
      <c r="A937" s="442"/>
      <c r="B937" s="442"/>
      <c r="C937" s="442"/>
      <c r="D937" s="528"/>
      <c r="E937" s="442"/>
      <c r="F937" s="442"/>
      <c r="G937" s="472"/>
      <c r="H937" s="467"/>
      <c r="I937" s="468"/>
      <c r="J937" s="468"/>
      <c r="K937" s="442"/>
      <c r="L937" s="442"/>
      <c r="M937" s="442"/>
      <c r="N937" s="442"/>
      <c r="O937" s="442"/>
      <c r="P937" s="470"/>
      <c r="Q937" s="470"/>
      <c r="R937" s="470"/>
      <c r="S937" s="442"/>
      <c r="T937" s="442"/>
      <c r="U937" s="442"/>
      <c r="V937" s="442"/>
      <c r="W937" s="442"/>
      <c r="X937" s="442"/>
      <c r="Y937" s="442"/>
      <c r="Z937" s="472"/>
      <c r="AA937" s="472"/>
      <c r="AB937" s="468"/>
      <c r="AC937" s="442"/>
      <c r="AD937" s="442"/>
      <c r="AG937" s="443"/>
      <c r="AH937" s="443"/>
      <c r="AI937" s="443"/>
      <c r="AJ937" s="443"/>
      <c r="AK937" s="443"/>
      <c r="AL937" s="443"/>
      <c r="AM937" s="443"/>
      <c r="AN937" s="443"/>
      <c r="AO937" s="443"/>
      <c r="AP937" s="545"/>
      <c r="AQ937" s="545"/>
      <c r="AR937" s="546"/>
      <c r="AS937" s="547"/>
      <c r="AT937" s="444"/>
      <c r="AU937" s="444"/>
      <c r="AV937" s="444"/>
      <c r="AW937" s="444"/>
      <c r="AX937" s="444"/>
      <c r="AY937" s="444"/>
      <c r="AZ937" s="444"/>
      <c r="BA937" s="444"/>
      <c r="BB937" s="445"/>
      <c r="BC937" s="548"/>
      <c r="BD937" s="445"/>
      <c r="BE937" s="445"/>
      <c r="BF937" s="445"/>
      <c r="BG937" s="445"/>
      <c r="BH937" s="548"/>
      <c r="BI937" s="548"/>
      <c r="BJ937" s="548"/>
      <c r="BK937" s="445"/>
      <c r="BL937" s="445"/>
      <c r="BM937" s="445"/>
      <c r="BN937" s="445"/>
      <c r="BO937" s="445"/>
      <c r="BP937" s="445"/>
      <c r="BQ937" s="445"/>
      <c r="BR937" s="445"/>
      <c r="BS937" s="445"/>
      <c r="BT937" s="445"/>
      <c r="BU937" s="445"/>
      <c r="BV937" s="445"/>
      <c r="BW937" s="445"/>
      <c r="BX937" s="445"/>
      <c r="BY937" s="445"/>
      <c r="BZ937" s="445"/>
      <c r="CA937" s="445"/>
      <c r="CB937" s="445"/>
      <c r="CC937" s="445"/>
      <c r="CD937" s="445"/>
      <c r="CE937" s="445"/>
      <c r="CF937" s="445"/>
      <c r="CG937" s="445"/>
      <c r="CH937" s="445"/>
    </row>
    <row r="938" spans="1:86" s="479" customFormat="1" ht="15" customHeight="1">
      <c r="A938" s="442"/>
      <c r="B938" s="442"/>
      <c r="C938" s="442"/>
      <c r="D938" s="528"/>
      <c r="E938" s="442"/>
      <c r="F938" s="442"/>
      <c r="G938" s="472"/>
      <c r="H938" s="467"/>
      <c r="I938" s="468"/>
      <c r="J938" s="468"/>
      <c r="K938" s="442"/>
      <c r="L938" s="442"/>
      <c r="M938" s="442"/>
      <c r="N938" s="442"/>
      <c r="O938" s="442"/>
      <c r="P938" s="470"/>
      <c r="Q938" s="470"/>
      <c r="R938" s="470"/>
      <c r="S938" s="442"/>
      <c r="T938" s="442"/>
      <c r="U938" s="442"/>
      <c r="V938" s="442"/>
      <c r="W938" s="442"/>
      <c r="X938" s="442"/>
      <c r="Y938" s="442"/>
      <c r="Z938" s="472"/>
      <c r="AA938" s="472"/>
      <c r="AB938" s="468"/>
      <c r="AC938" s="442"/>
      <c r="AD938" s="442"/>
      <c r="AG938" s="443"/>
      <c r="AH938" s="443"/>
      <c r="AI938" s="443"/>
      <c r="AJ938" s="443"/>
      <c r="AK938" s="443"/>
      <c r="AL938" s="443"/>
      <c r="AM938" s="443"/>
      <c r="AN938" s="443"/>
      <c r="AO938" s="443"/>
      <c r="AP938" s="545"/>
      <c r="AQ938" s="545"/>
      <c r="AR938" s="546"/>
      <c r="AS938" s="547"/>
      <c r="AT938" s="444"/>
      <c r="AU938" s="444"/>
      <c r="AV938" s="444"/>
      <c r="AW938" s="444"/>
      <c r="AX938" s="444"/>
      <c r="AY938" s="444"/>
      <c r="AZ938" s="444"/>
      <c r="BA938" s="444"/>
      <c r="BB938" s="445"/>
      <c r="BC938" s="548"/>
      <c r="BD938" s="445"/>
      <c r="BE938" s="445"/>
      <c r="BF938" s="445"/>
      <c r="BG938" s="445"/>
      <c r="BH938" s="548"/>
      <c r="BI938" s="548"/>
      <c r="BJ938" s="548"/>
      <c r="BK938" s="445"/>
      <c r="BL938" s="445"/>
      <c r="BM938" s="445"/>
      <c r="BN938" s="445"/>
      <c r="BO938" s="445"/>
      <c r="BP938" s="445"/>
      <c r="BQ938" s="445"/>
      <c r="BR938" s="445"/>
      <c r="BS938" s="445"/>
      <c r="BT938" s="445"/>
      <c r="BU938" s="445"/>
      <c r="BV938" s="445"/>
      <c r="BW938" s="445"/>
      <c r="BX938" s="445"/>
      <c r="BY938" s="445"/>
      <c r="BZ938" s="445"/>
      <c r="CA938" s="445"/>
      <c r="CB938" s="445"/>
      <c r="CC938" s="445"/>
      <c r="CD938" s="445"/>
      <c r="CE938" s="445"/>
      <c r="CF938" s="445"/>
      <c r="CG938" s="445"/>
      <c r="CH938" s="445"/>
    </row>
    <row r="939" spans="1:86" s="479" customFormat="1" ht="15" customHeight="1">
      <c r="A939" s="442"/>
      <c r="B939" s="442"/>
      <c r="C939" s="442"/>
      <c r="D939" s="528"/>
      <c r="E939" s="442"/>
      <c r="F939" s="442"/>
      <c r="G939" s="472"/>
      <c r="H939" s="467"/>
      <c r="I939" s="468"/>
      <c r="J939" s="468"/>
      <c r="K939" s="442"/>
      <c r="L939" s="442"/>
      <c r="M939" s="442"/>
      <c r="N939" s="442"/>
      <c r="O939" s="442"/>
      <c r="P939" s="470"/>
      <c r="Q939" s="470"/>
      <c r="R939" s="470"/>
      <c r="S939" s="442"/>
      <c r="T939" s="442"/>
      <c r="U939" s="442"/>
      <c r="V939" s="442"/>
      <c r="W939" s="442"/>
      <c r="X939" s="442"/>
      <c r="Y939" s="442"/>
      <c r="Z939" s="472"/>
      <c r="AA939" s="472"/>
      <c r="AB939" s="468"/>
      <c r="AC939" s="442"/>
      <c r="AD939" s="442"/>
      <c r="AG939" s="443"/>
      <c r="AH939" s="443"/>
      <c r="AI939" s="443"/>
      <c r="AJ939" s="443"/>
      <c r="AK939" s="443"/>
      <c r="AL939" s="443"/>
      <c r="AM939" s="443"/>
      <c r="AN939" s="443"/>
      <c r="AO939" s="443"/>
      <c r="AP939" s="545"/>
      <c r="AQ939" s="545"/>
      <c r="AR939" s="546"/>
      <c r="AS939" s="547"/>
      <c r="AT939" s="444"/>
      <c r="AU939" s="444"/>
      <c r="AV939" s="444"/>
      <c r="AW939" s="444"/>
      <c r="AX939" s="444"/>
      <c r="AY939" s="444"/>
      <c r="AZ939" s="444"/>
      <c r="BA939" s="444"/>
      <c r="BB939" s="445"/>
      <c r="BC939" s="548"/>
      <c r="BD939" s="445"/>
      <c r="BE939" s="445"/>
      <c r="BF939" s="445"/>
      <c r="BG939" s="445"/>
      <c r="BH939" s="548"/>
      <c r="BI939" s="548"/>
      <c r="BJ939" s="548"/>
      <c r="BK939" s="445"/>
      <c r="BL939" s="445"/>
      <c r="BM939" s="445"/>
      <c r="BN939" s="445"/>
      <c r="BO939" s="445"/>
      <c r="BP939" s="445"/>
      <c r="BQ939" s="445"/>
      <c r="BR939" s="445"/>
      <c r="BS939" s="445"/>
      <c r="BT939" s="445"/>
      <c r="BU939" s="445"/>
      <c r="BV939" s="445"/>
      <c r="BW939" s="445"/>
      <c r="BX939" s="445"/>
      <c r="BY939" s="445"/>
      <c r="BZ939" s="445"/>
      <c r="CA939" s="445"/>
      <c r="CB939" s="445"/>
      <c r="CC939" s="445"/>
      <c r="CD939" s="445"/>
      <c r="CE939" s="445"/>
      <c r="CF939" s="445"/>
      <c r="CG939" s="445"/>
      <c r="CH939" s="445"/>
    </row>
    <row r="940" spans="1:86" s="479" customFormat="1" ht="15" customHeight="1">
      <c r="A940" s="442"/>
      <c r="B940" s="442"/>
      <c r="C940" s="442"/>
      <c r="D940" s="528"/>
      <c r="E940" s="442"/>
      <c r="F940" s="442"/>
      <c r="G940" s="472"/>
      <c r="H940" s="467"/>
      <c r="I940" s="468"/>
      <c r="J940" s="468"/>
      <c r="K940" s="442"/>
      <c r="L940" s="442"/>
      <c r="M940" s="442"/>
      <c r="N940" s="442"/>
      <c r="O940" s="442"/>
      <c r="P940" s="470"/>
      <c r="Q940" s="470"/>
      <c r="R940" s="470"/>
      <c r="S940" s="442"/>
      <c r="T940" s="442"/>
      <c r="U940" s="442"/>
      <c r="V940" s="442"/>
      <c r="W940" s="442"/>
      <c r="X940" s="442"/>
      <c r="Y940" s="442"/>
      <c r="Z940" s="472"/>
      <c r="AA940" s="472"/>
      <c r="AB940" s="468"/>
      <c r="AC940" s="442"/>
      <c r="AD940" s="442"/>
      <c r="AG940" s="443"/>
      <c r="AH940" s="443"/>
      <c r="AI940" s="443"/>
      <c r="AJ940" s="443"/>
      <c r="AK940" s="443"/>
      <c r="AL940" s="443"/>
      <c r="AM940" s="443"/>
      <c r="AN940" s="443"/>
      <c r="AO940" s="443"/>
      <c r="AP940" s="545"/>
      <c r="AQ940" s="545"/>
      <c r="AR940" s="546"/>
      <c r="AS940" s="547"/>
      <c r="AT940" s="444"/>
      <c r="AU940" s="444"/>
      <c r="AV940" s="444"/>
      <c r="AW940" s="444"/>
      <c r="AX940" s="444"/>
      <c r="AY940" s="444"/>
      <c r="AZ940" s="444"/>
      <c r="BA940" s="444"/>
      <c r="BB940" s="445"/>
      <c r="BC940" s="548"/>
      <c r="BD940" s="445"/>
      <c r="BE940" s="445"/>
      <c r="BF940" s="445"/>
      <c r="BG940" s="445"/>
      <c r="BH940" s="548"/>
      <c r="BI940" s="548"/>
      <c r="BJ940" s="548"/>
      <c r="BK940" s="445"/>
      <c r="BL940" s="445"/>
      <c r="BM940" s="445"/>
      <c r="BN940" s="445"/>
      <c r="BO940" s="445"/>
      <c r="BP940" s="445"/>
      <c r="BQ940" s="445"/>
      <c r="BR940" s="445"/>
      <c r="BS940" s="445"/>
      <c r="BT940" s="445"/>
      <c r="BU940" s="445"/>
      <c r="BV940" s="445"/>
      <c r="BW940" s="445"/>
      <c r="BX940" s="445"/>
      <c r="BY940" s="445"/>
      <c r="BZ940" s="445"/>
      <c r="CA940" s="445"/>
      <c r="CB940" s="445"/>
      <c r="CC940" s="445"/>
      <c r="CD940" s="445"/>
      <c r="CE940" s="445"/>
      <c r="CF940" s="445"/>
      <c r="CG940" s="445"/>
      <c r="CH940" s="445"/>
    </row>
    <row r="941" spans="1:86" s="479" customFormat="1" ht="15" customHeight="1">
      <c r="A941" s="442"/>
      <c r="B941" s="442"/>
      <c r="C941" s="442"/>
      <c r="D941" s="528"/>
      <c r="E941" s="442"/>
      <c r="F941" s="442"/>
      <c r="G941" s="472"/>
      <c r="H941" s="467"/>
      <c r="I941" s="468"/>
      <c r="J941" s="468"/>
      <c r="K941" s="442"/>
      <c r="L941" s="442"/>
      <c r="M941" s="442"/>
      <c r="N941" s="442"/>
      <c r="O941" s="442"/>
      <c r="P941" s="470"/>
      <c r="Q941" s="470"/>
      <c r="R941" s="470"/>
      <c r="S941" s="442"/>
      <c r="T941" s="442"/>
      <c r="U941" s="442"/>
      <c r="V941" s="442"/>
      <c r="W941" s="442"/>
      <c r="X941" s="442"/>
      <c r="Y941" s="442"/>
      <c r="Z941" s="472"/>
      <c r="AA941" s="472"/>
      <c r="AB941" s="468"/>
      <c r="AC941" s="442"/>
      <c r="AD941" s="442"/>
      <c r="AG941" s="443"/>
      <c r="AH941" s="443"/>
      <c r="AI941" s="443"/>
      <c r="AJ941" s="443"/>
      <c r="AK941" s="443"/>
      <c r="AL941" s="443"/>
      <c r="AM941" s="443"/>
      <c r="AN941" s="443"/>
      <c r="AO941" s="443"/>
      <c r="AP941" s="545"/>
      <c r="AQ941" s="545"/>
      <c r="AR941" s="546"/>
      <c r="AS941" s="547"/>
      <c r="AT941" s="444"/>
      <c r="AU941" s="444"/>
      <c r="AV941" s="444"/>
      <c r="AW941" s="444"/>
      <c r="AX941" s="444"/>
      <c r="AY941" s="444"/>
      <c r="AZ941" s="444"/>
      <c r="BA941" s="444"/>
      <c r="BB941" s="445"/>
      <c r="BC941" s="548"/>
      <c r="BD941" s="445"/>
      <c r="BE941" s="445"/>
      <c r="BF941" s="445"/>
      <c r="BG941" s="445"/>
      <c r="BH941" s="548"/>
      <c r="BI941" s="548"/>
      <c r="BJ941" s="548"/>
      <c r="BK941" s="445"/>
      <c r="BL941" s="445"/>
      <c r="BM941" s="445"/>
      <c r="BN941" s="445"/>
      <c r="BO941" s="445"/>
      <c r="BP941" s="445"/>
      <c r="BQ941" s="445"/>
      <c r="BR941" s="445"/>
      <c r="BS941" s="445"/>
      <c r="BT941" s="445"/>
      <c r="BU941" s="445"/>
      <c r="BV941" s="445"/>
      <c r="BW941" s="445"/>
      <c r="BX941" s="445"/>
      <c r="BY941" s="445"/>
      <c r="BZ941" s="445"/>
      <c r="CA941" s="445"/>
      <c r="CB941" s="445"/>
      <c r="CC941" s="445"/>
      <c r="CD941" s="445"/>
      <c r="CE941" s="445"/>
      <c r="CF941" s="445"/>
      <c r="CG941" s="445"/>
      <c r="CH941" s="445"/>
    </row>
    <row r="942" spans="1:86" s="479" customFormat="1" ht="15" customHeight="1">
      <c r="A942" s="442"/>
      <c r="B942" s="442"/>
      <c r="C942" s="442"/>
      <c r="D942" s="528"/>
      <c r="E942" s="442"/>
      <c r="F942" s="442"/>
      <c r="G942" s="472"/>
      <c r="H942" s="467"/>
      <c r="I942" s="468"/>
      <c r="J942" s="468"/>
      <c r="K942" s="442"/>
      <c r="L942" s="442"/>
      <c r="M942" s="442"/>
      <c r="N942" s="442"/>
      <c r="O942" s="442"/>
      <c r="P942" s="470"/>
      <c r="Q942" s="470"/>
      <c r="R942" s="470"/>
      <c r="S942" s="442"/>
      <c r="T942" s="442"/>
      <c r="U942" s="442"/>
      <c r="V942" s="442"/>
      <c r="W942" s="442"/>
      <c r="X942" s="442"/>
      <c r="Y942" s="442"/>
      <c r="Z942" s="472"/>
      <c r="AA942" s="472"/>
      <c r="AB942" s="468"/>
      <c r="AC942" s="442"/>
      <c r="AD942" s="442"/>
      <c r="AG942" s="443"/>
      <c r="AH942" s="443"/>
      <c r="AI942" s="443"/>
      <c r="AJ942" s="443"/>
      <c r="AK942" s="443"/>
      <c r="AL942" s="443"/>
      <c r="AM942" s="443"/>
      <c r="AN942" s="443"/>
      <c r="AO942" s="443"/>
      <c r="AP942" s="545"/>
      <c r="AQ942" s="545"/>
      <c r="AR942" s="546"/>
      <c r="AS942" s="547"/>
      <c r="AT942" s="444"/>
      <c r="AU942" s="444"/>
      <c r="AV942" s="444"/>
      <c r="AW942" s="444"/>
      <c r="AX942" s="444"/>
      <c r="AY942" s="444"/>
      <c r="AZ942" s="444"/>
      <c r="BA942" s="444"/>
      <c r="BB942" s="445"/>
      <c r="BC942" s="548"/>
      <c r="BD942" s="445"/>
      <c r="BE942" s="445"/>
      <c r="BF942" s="445"/>
      <c r="BG942" s="445"/>
      <c r="BH942" s="548"/>
      <c r="BI942" s="548"/>
      <c r="BJ942" s="548"/>
      <c r="BK942" s="445"/>
      <c r="BL942" s="445"/>
      <c r="BM942" s="445"/>
      <c r="BN942" s="445"/>
      <c r="BO942" s="445"/>
      <c r="BP942" s="445"/>
      <c r="BQ942" s="445"/>
      <c r="BR942" s="445"/>
      <c r="BS942" s="445"/>
      <c r="BT942" s="445"/>
      <c r="BU942" s="445"/>
      <c r="BV942" s="445"/>
      <c r="BW942" s="445"/>
      <c r="BX942" s="445"/>
      <c r="BY942" s="445"/>
      <c r="BZ942" s="445"/>
      <c r="CA942" s="445"/>
      <c r="CB942" s="445"/>
      <c r="CC942" s="445"/>
      <c r="CD942" s="445"/>
      <c r="CE942" s="445"/>
      <c r="CF942" s="445"/>
      <c r="CG942" s="445"/>
      <c r="CH942" s="445"/>
    </row>
    <row r="943" spans="1:86" s="479" customFormat="1" ht="15" customHeight="1">
      <c r="A943" s="442"/>
      <c r="B943" s="442"/>
      <c r="C943" s="442"/>
      <c r="D943" s="528"/>
      <c r="E943" s="442"/>
      <c r="F943" s="442"/>
      <c r="G943" s="472"/>
      <c r="H943" s="467"/>
      <c r="I943" s="468"/>
      <c r="J943" s="468"/>
      <c r="K943" s="442"/>
      <c r="L943" s="442"/>
      <c r="M943" s="442"/>
      <c r="N943" s="442"/>
      <c r="O943" s="442"/>
      <c r="P943" s="470"/>
      <c r="Q943" s="470"/>
      <c r="R943" s="470"/>
      <c r="S943" s="442"/>
      <c r="T943" s="442"/>
      <c r="U943" s="442"/>
      <c r="V943" s="442"/>
      <c r="W943" s="442"/>
      <c r="X943" s="442"/>
      <c r="Y943" s="442"/>
      <c r="Z943" s="472"/>
      <c r="AA943" s="472"/>
      <c r="AB943" s="468"/>
      <c r="AC943" s="442"/>
      <c r="AD943" s="442"/>
      <c r="AG943" s="443"/>
      <c r="AH943" s="443"/>
      <c r="AI943" s="443"/>
      <c r="AJ943" s="443"/>
      <c r="AK943" s="443"/>
      <c r="AL943" s="443"/>
      <c r="AM943" s="443"/>
      <c r="AN943" s="443"/>
      <c r="AO943" s="443"/>
      <c r="AP943" s="545"/>
      <c r="AQ943" s="545"/>
      <c r="AR943" s="546"/>
      <c r="AS943" s="547"/>
      <c r="AT943" s="444"/>
      <c r="AU943" s="444"/>
      <c r="AV943" s="444"/>
      <c r="AW943" s="444"/>
      <c r="AX943" s="444"/>
      <c r="AY943" s="444"/>
      <c r="AZ943" s="444"/>
      <c r="BA943" s="444"/>
      <c r="BB943" s="445"/>
      <c r="BC943" s="548"/>
      <c r="BD943" s="445"/>
      <c r="BE943" s="445"/>
      <c r="BF943" s="445"/>
      <c r="BG943" s="445"/>
      <c r="BH943" s="548"/>
      <c r="BI943" s="548"/>
      <c r="BJ943" s="548"/>
      <c r="BK943" s="445"/>
      <c r="BL943" s="445"/>
      <c r="BM943" s="445"/>
      <c r="BN943" s="445"/>
      <c r="BO943" s="445"/>
      <c r="BP943" s="445"/>
      <c r="BQ943" s="445"/>
      <c r="BR943" s="445"/>
      <c r="BS943" s="445"/>
      <c r="BT943" s="445"/>
      <c r="BU943" s="445"/>
      <c r="BV943" s="445"/>
      <c r="BW943" s="445"/>
      <c r="BX943" s="445"/>
      <c r="BY943" s="445"/>
      <c r="BZ943" s="445"/>
      <c r="CA943" s="445"/>
      <c r="CB943" s="445"/>
      <c r="CC943" s="445"/>
      <c r="CD943" s="445"/>
      <c r="CE943" s="445"/>
      <c r="CF943" s="445"/>
      <c r="CG943" s="445"/>
      <c r="CH943" s="445"/>
    </row>
    <row r="944" spans="1:86" s="479" customFormat="1" ht="15" customHeight="1">
      <c r="A944" s="442"/>
      <c r="B944" s="442"/>
      <c r="C944" s="442"/>
      <c r="D944" s="528"/>
      <c r="E944" s="442"/>
      <c r="F944" s="442"/>
      <c r="G944" s="472"/>
      <c r="H944" s="467"/>
      <c r="I944" s="468"/>
      <c r="J944" s="468"/>
      <c r="K944" s="442"/>
      <c r="L944" s="442"/>
      <c r="M944" s="442"/>
      <c r="N944" s="442"/>
      <c r="O944" s="442"/>
      <c r="P944" s="470"/>
      <c r="Q944" s="470"/>
      <c r="R944" s="470"/>
      <c r="S944" s="442"/>
      <c r="T944" s="442"/>
      <c r="U944" s="442"/>
      <c r="V944" s="442"/>
      <c r="W944" s="442"/>
      <c r="X944" s="442"/>
      <c r="Y944" s="442"/>
      <c r="Z944" s="472"/>
      <c r="AA944" s="472"/>
      <c r="AB944" s="468"/>
      <c r="AC944" s="442"/>
      <c r="AD944" s="442"/>
      <c r="AG944" s="443"/>
      <c r="AH944" s="443"/>
      <c r="AI944" s="443"/>
      <c r="AJ944" s="443"/>
      <c r="AK944" s="443"/>
      <c r="AL944" s="443"/>
      <c r="AM944" s="443"/>
      <c r="AN944" s="443"/>
      <c r="AO944" s="443"/>
      <c r="AP944" s="545"/>
      <c r="AQ944" s="545"/>
      <c r="AR944" s="546"/>
      <c r="AS944" s="547"/>
      <c r="AT944" s="444"/>
      <c r="AU944" s="444"/>
      <c r="AV944" s="444"/>
      <c r="AW944" s="444"/>
      <c r="AX944" s="444"/>
      <c r="AY944" s="444"/>
      <c r="AZ944" s="444"/>
      <c r="BA944" s="444"/>
      <c r="BB944" s="445"/>
      <c r="BC944" s="548"/>
      <c r="BD944" s="445"/>
      <c r="BE944" s="445"/>
      <c r="BF944" s="445"/>
      <c r="BG944" s="445"/>
      <c r="BH944" s="548"/>
      <c r="BI944" s="548"/>
      <c r="BJ944" s="548"/>
      <c r="BK944" s="445"/>
      <c r="BL944" s="445"/>
      <c r="BM944" s="445"/>
      <c r="BN944" s="445"/>
      <c r="BO944" s="445"/>
      <c r="BP944" s="445"/>
      <c r="BQ944" s="445"/>
      <c r="BR944" s="445"/>
      <c r="BS944" s="445"/>
      <c r="BT944" s="445"/>
      <c r="BU944" s="445"/>
      <c r="BV944" s="445"/>
      <c r="BW944" s="445"/>
      <c r="BX944" s="445"/>
      <c r="BY944" s="445"/>
      <c r="BZ944" s="445"/>
      <c r="CA944" s="445"/>
      <c r="CB944" s="445"/>
      <c r="CC944" s="445"/>
      <c r="CD944" s="445"/>
      <c r="CE944" s="445"/>
      <c r="CF944" s="445"/>
      <c r="CG944" s="445"/>
      <c r="CH944" s="445"/>
    </row>
    <row r="945" spans="1:104" s="479" customFormat="1" ht="15" customHeight="1">
      <c r="A945" s="442"/>
      <c r="B945" s="442"/>
      <c r="C945" s="442"/>
      <c r="D945" s="528"/>
      <c r="E945" s="442"/>
      <c r="F945" s="442"/>
      <c r="G945" s="472"/>
      <c r="H945" s="467"/>
      <c r="I945" s="468"/>
      <c r="J945" s="468"/>
      <c r="K945" s="442"/>
      <c r="L945" s="442"/>
      <c r="M945" s="442"/>
      <c r="N945" s="442"/>
      <c r="O945" s="442"/>
      <c r="P945" s="470"/>
      <c r="Q945" s="470"/>
      <c r="R945" s="470"/>
      <c r="S945" s="442"/>
      <c r="T945" s="442"/>
      <c r="U945" s="442"/>
      <c r="V945" s="442"/>
      <c r="W945" s="442"/>
      <c r="X945" s="442"/>
      <c r="Y945" s="442"/>
      <c r="Z945" s="472"/>
      <c r="AA945" s="472"/>
      <c r="AB945" s="468"/>
      <c r="AC945" s="442"/>
      <c r="AD945" s="442"/>
      <c r="AG945" s="443"/>
      <c r="AH945" s="443"/>
      <c r="AI945" s="443"/>
      <c r="AJ945" s="443"/>
      <c r="AK945" s="443"/>
      <c r="AL945" s="443"/>
      <c r="AM945" s="443"/>
      <c r="AN945" s="443"/>
      <c r="AO945" s="443"/>
      <c r="AP945" s="545"/>
      <c r="AQ945" s="545"/>
      <c r="AR945" s="546"/>
      <c r="AS945" s="547"/>
      <c r="AT945" s="444"/>
      <c r="AU945" s="444"/>
      <c r="AV945" s="444"/>
      <c r="AW945" s="444"/>
      <c r="AX945" s="444"/>
      <c r="AY945" s="444"/>
      <c r="AZ945" s="444"/>
      <c r="BA945" s="444"/>
      <c r="BB945" s="445"/>
      <c r="BC945" s="548"/>
      <c r="BD945" s="445"/>
      <c r="BE945" s="445"/>
      <c r="BF945" s="445"/>
      <c r="BG945" s="445"/>
      <c r="BH945" s="548"/>
      <c r="BI945" s="548"/>
      <c r="BJ945" s="548"/>
      <c r="BK945" s="445"/>
      <c r="BL945" s="445"/>
      <c r="BM945" s="445"/>
      <c r="BN945" s="445"/>
      <c r="BO945" s="445"/>
      <c r="BP945" s="445"/>
      <c r="BQ945" s="445"/>
      <c r="BR945" s="445"/>
      <c r="BS945" s="445"/>
      <c r="BT945" s="445"/>
      <c r="BU945" s="445"/>
      <c r="BV945" s="445"/>
      <c r="BW945" s="445"/>
      <c r="BX945" s="445"/>
      <c r="BY945" s="445"/>
      <c r="BZ945" s="445"/>
      <c r="CA945" s="445"/>
      <c r="CB945" s="445"/>
      <c r="CC945" s="445"/>
      <c r="CD945" s="445"/>
      <c r="CE945" s="445"/>
      <c r="CF945" s="445"/>
      <c r="CG945" s="445"/>
      <c r="CH945" s="445"/>
    </row>
    <row r="946" spans="1:104" s="479" customFormat="1" ht="15" customHeight="1">
      <c r="A946" s="442"/>
      <c r="B946" s="442"/>
      <c r="C946" s="442"/>
      <c r="D946" s="528"/>
      <c r="E946" s="442"/>
      <c r="F946" s="442"/>
      <c r="G946" s="472"/>
      <c r="H946" s="467"/>
      <c r="I946" s="468"/>
      <c r="J946" s="468"/>
      <c r="K946" s="442"/>
      <c r="L946" s="442"/>
      <c r="M946" s="442"/>
      <c r="N946" s="442"/>
      <c r="O946" s="442"/>
      <c r="P946" s="470"/>
      <c r="Q946" s="470"/>
      <c r="R946" s="470"/>
      <c r="S946" s="442"/>
      <c r="T946" s="442"/>
      <c r="U946" s="442"/>
      <c r="V946" s="442"/>
      <c r="W946" s="442"/>
      <c r="X946" s="442"/>
      <c r="Y946" s="442"/>
      <c r="Z946" s="472"/>
      <c r="AA946" s="472"/>
      <c r="AB946" s="468"/>
      <c r="AC946" s="442"/>
      <c r="AD946" s="442"/>
      <c r="AG946" s="443"/>
      <c r="AH946" s="443"/>
      <c r="AI946" s="443"/>
      <c r="AJ946" s="443"/>
      <c r="AK946" s="443"/>
      <c r="AL946" s="443"/>
      <c r="AM946" s="443"/>
      <c r="AN946" s="443"/>
      <c r="AO946" s="443"/>
      <c r="AP946" s="545"/>
      <c r="AQ946" s="545"/>
      <c r="AR946" s="546"/>
      <c r="AS946" s="547"/>
      <c r="AT946" s="444"/>
      <c r="AU946" s="444"/>
      <c r="AV946" s="444"/>
      <c r="AW946" s="444"/>
      <c r="AX946" s="444"/>
      <c r="AY946" s="444"/>
      <c r="AZ946" s="444"/>
      <c r="BA946" s="444"/>
      <c r="BB946" s="445"/>
      <c r="BC946" s="548"/>
      <c r="BD946" s="445"/>
      <c r="BE946" s="445"/>
      <c r="BF946" s="445"/>
      <c r="BG946" s="445"/>
      <c r="BH946" s="548"/>
      <c r="BI946" s="548"/>
      <c r="BJ946" s="548"/>
      <c r="BK946" s="445"/>
      <c r="BL946" s="445"/>
      <c r="BM946" s="445"/>
      <c r="BN946" s="445"/>
      <c r="BO946" s="445"/>
      <c r="BP946" s="445"/>
      <c r="BQ946" s="445"/>
      <c r="BR946" s="445"/>
      <c r="BS946" s="445"/>
      <c r="BT946" s="445"/>
      <c r="BU946" s="445"/>
      <c r="BV946" s="445"/>
      <c r="BW946" s="445"/>
      <c r="BX946" s="445"/>
      <c r="BY946" s="445"/>
      <c r="BZ946" s="445"/>
      <c r="CA946" s="445"/>
      <c r="CB946" s="445"/>
      <c r="CC946" s="445"/>
      <c r="CD946" s="445"/>
      <c r="CE946" s="445"/>
      <c r="CF946" s="445"/>
      <c r="CG946" s="445"/>
      <c r="CH946" s="445"/>
    </row>
    <row r="947" spans="1:104" s="479" customFormat="1" ht="15" customHeight="1">
      <c r="A947" s="442"/>
      <c r="B947" s="442"/>
      <c r="C947" s="442"/>
      <c r="D947" s="528"/>
      <c r="E947" s="442"/>
      <c r="F947" s="442"/>
      <c r="G947" s="472"/>
      <c r="H947" s="467"/>
      <c r="I947" s="468"/>
      <c r="J947" s="468"/>
      <c r="K947" s="442"/>
      <c r="L947" s="442"/>
      <c r="M947" s="442"/>
      <c r="N947" s="442"/>
      <c r="O947" s="442"/>
      <c r="P947" s="470"/>
      <c r="Q947" s="470"/>
      <c r="R947" s="470"/>
      <c r="S947" s="442"/>
      <c r="T947" s="442"/>
      <c r="U947" s="442"/>
      <c r="V947" s="442"/>
      <c r="W947" s="442"/>
      <c r="X947" s="442"/>
      <c r="Y947" s="442"/>
      <c r="Z947" s="472"/>
      <c r="AA947" s="472"/>
      <c r="AB947" s="468"/>
      <c r="AC947" s="442"/>
      <c r="AD947" s="442"/>
      <c r="AG947" s="443"/>
      <c r="AH947" s="443"/>
      <c r="AI947" s="443"/>
      <c r="AJ947" s="443"/>
      <c r="AK947" s="443"/>
      <c r="AL947" s="443"/>
      <c r="AM947" s="443"/>
      <c r="AN947" s="443"/>
      <c r="AO947" s="443"/>
      <c r="AP947" s="545"/>
      <c r="AQ947" s="545"/>
      <c r="AR947" s="546"/>
      <c r="AS947" s="547"/>
      <c r="AT947" s="444"/>
      <c r="AU947" s="444"/>
      <c r="AV947" s="444"/>
      <c r="AW947" s="444"/>
      <c r="AX947" s="444"/>
      <c r="AY947" s="444"/>
      <c r="AZ947" s="444"/>
      <c r="BA947" s="444"/>
      <c r="BB947" s="445"/>
      <c r="BC947" s="548"/>
      <c r="BD947" s="445"/>
      <c r="BE947" s="445"/>
      <c r="BF947" s="445"/>
      <c r="BG947" s="445"/>
      <c r="BH947" s="548"/>
      <c r="BI947" s="548"/>
      <c r="BJ947" s="548"/>
      <c r="BK947" s="445"/>
      <c r="BL947" s="445"/>
      <c r="BM947" s="445"/>
      <c r="BN947" s="445"/>
      <c r="BO947" s="445"/>
      <c r="BP947" s="445"/>
      <c r="BQ947" s="445"/>
      <c r="BR947" s="445"/>
      <c r="BS947" s="445"/>
      <c r="BT947" s="445"/>
      <c r="BU947" s="445"/>
      <c r="BV947" s="445"/>
      <c r="BW947" s="445"/>
      <c r="BX947" s="445"/>
      <c r="BY947" s="445"/>
      <c r="BZ947" s="445"/>
      <c r="CA947" s="445"/>
      <c r="CB947" s="445"/>
      <c r="CC947" s="445"/>
      <c r="CD947" s="445"/>
      <c r="CE947" s="445"/>
      <c r="CF947" s="445"/>
      <c r="CG947" s="445"/>
      <c r="CH947" s="445"/>
    </row>
    <row r="948" spans="1:104" s="479" customFormat="1" ht="15" customHeight="1">
      <c r="A948" s="442"/>
      <c r="B948" s="442"/>
      <c r="C948" s="442"/>
      <c r="D948" s="528"/>
      <c r="E948" s="442"/>
      <c r="F948" s="442"/>
      <c r="G948" s="472"/>
      <c r="H948" s="467"/>
      <c r="I948" s="468"/>
      <c r="J948" s="468"/>
      <c r="K948" s="442"/>
      <c r="L948" s="442"/>
      <c r="M948" s="442"/>
      <c r="N948" s="442"/>
      <c r="O948" s="442"/>
      <c r="P948" s="470"/>
      <c r="Q948" s="470"/>
      <c r="R948" s="470"/>
      <c r="S948" s="442"/>
      <c r="T948" s="442"/>
      <c r="U948" s="442"/>
      <c r="V948" s="442"/>
      <c r="W948" s="442"/>
      <c r="X948" s="442"/>
      <c r="Y948" s="442"/>
      <c r="Z948" s="472"/>
      <c r="AA948" s="472"/>
      <c r="AB948" s="468"/>
      <c r="AC948" s="442"/>
      <c r="AD948" s="442"/>
      <c r="AG948" s="443"/>
      <c r="AH948" s="443"/>
      <c r="AI948" s="443"/>
      <c r="AJ948" s="443"/>
      <c r="AK948" s="443"/>
      <c r="AL948" s="443"/>
      <c r="AM948" s="443"/>
      <c r="AN948" s="443"/>
      <c r="AO948" s="443"/>
      <c r="AP948" s="545"/>
      <c r="AQ948" s="545"/>
      <c r="AR948" s="546"/>
      <c r="AS948" s="547"/>
      <c r="AT948" s="444"/>
      <c r="AU948" s="444"/>
      <c r="AV948" s="444"/>
      <c r="AW948" s="444"/>
      <c r="AX948" s="444"/>
      <c r="AY948" s="444"/>
      <c r="AZ948" s="444"/>
      <c r="BA948" s="444"/>
      <c r="BB948" s="445"/>
      <c r="BC948" s="548"/>
      <c r="BD948" s="445"/>
      <c r="BE948" s="445"/>
      <c r="BF948" s="445"/>
      <c r="BG948" s="445"/>
      <c r="BH948" s="548"/>
      <c r="BI948" s="548"/>
      <c r="BJ948" s="548"/>
      <c r="BK948" s="445"/>
      <c r="BL948" s="445"/>
      <c r="BM948" s="445"/>
      <c r="BN948" s="445"/>
      <c r="BO948" s="445"/>
      <c r="BP948" s="445"/>
      <c r="BQ948" s="445"/>
      <c r="BR948" s="445"/>
      <c r="BS948" s="445"/>
      <c r="BT948" s="445"/>
      <c r="BU948" s="445"/>
      <c r="BV948" s="445"/>
      <c r="BW948" s="445"/>
      <c r="BX948" s="445"/>
      <c r="BY948" s="445"/>
      <c r="BZ948" s="445"/>
      <c r="CA948" s="445"/>
      <c r="CB948" s="445"/>
      <c r="CC948" s="445"/>
      <c r="CD948" s="445"/>
      <c r="CE948" s="445"/>
      <c r="CF948" s="445"/>
      <c r="CG948" s="445"/>
      <c r="CH948" s="445"/>
    </row>
    <row r="949" spans="1:104" s="479" customFormat="1" ht="15" customHeight="1">
      <c r="A949" s="442"/>
      <c r="B949" s="442"/>
      <c r="C949" s="442"/>
      <c r="D949" s="528"/>
      <c r="E949" s="442"/>
      <c r="F949" s="442"/>
      <c r="G949" s="472"/>
      <c r="H949" s="467"/>
      <c r="I949" s="468"/>
      <c r="J949" s="468"/>
      <c r="K949" s="442"/>
      <c r="L949" s="442"/>
      <c r="M949" s="442"/>
      <c r="N949" s="442"/>
      <c r="O949" s="442"/>
      <c r="P949" s="470"/>
      <c r="Q949" s="470"/>
      <c r="R949" s="470"/>
      <c r="S949" s="442"/>
      <c r="T949" s="442"/>
      <c r="U949" s="442"/>
      <c r="V949" s="442"/>
      <c r="W949" s="442"/>
      <c r="X949" s="442"/>
      <c r="Y949" s="442"/>
      <c r="Z949" s="472"/>
      <c r="AA949" s="472"/>
      <c r="AB949" s="468"/>
      <c r="AC949" s="442"/>
      <c r="AD949" s="442"/>
      <c r="AG949" s="443"/>
      <c r="AH949" s="443"/>
      <c r="AI949" s="443"/>
      <c r="AJ949" s="443"/>
      <c r="AK949" s="443"/>
      <c r="AL949" s="443"/>
      <c r="AM949" s="443"/>
      <c r="AN949" s="443"/>
      <c r="AO949" s="443"/>
      <c r="AP949" s="545"/>
      <c r="AQ949" s="545"/>
      <c r="AR949" s="546"/>
      <c r="AS949" s="547"/>
      <c r="AT949" s="444"/>
      <c r="AU949" s="444"/>
      <c r="AV949" s="444"/>
      <c r="AW949" s="444"/>
      <c r="AX949" s="444"/>
      <c r="AY949" s="444"/>
      <c r="AZ949" s="444"/>
      <c r="BA949" s="444"/>
      <c r="BB949" s="445"/>
      <c r="BC949" s="548"/>
      <c r="BD949" s="445"/>
      <c r="BE949" s="445"/>
      <c r="BF949" s="445"/>
      <c r="BG949" s="445"/>
      <c r="BH949" s="548"/>
      <c r="BI949" s="548"/>
      <c r="BJ949" s="548"/>
      <c r="BK949" s="445"/>
      <c r="BL949" s="445"/>
      <c r="BM949" s="445"/>
      <c r="BN949" s="445"/>
      <c r="BO949" s="445"/>
      <c r="BP949" s="445"/>
      <c r="BQ949" s="445"/>
      <c r="BR949" s="445"/>
      <c r="BS949" s="445"/>
      <c r="BT949" s="445"/>
      <c r="BU949" s="445"/>
      <c r="BV949" s="445"/>
      <c r="BW949" s="445"/>
      <c r="BX949" s="445"/>
      <c r="BY949" s="445"/>
      <c r="BZ949" s="445"/>
      <c r="CA949" s="445"/>
      <c r="CB949" s="445"/>
      <c r="CC949" s="445"/>
      <c r="CD949" s="445"/>
      <c r="CE949" s="445"/>
      <c r="CF949" s="445"/>
      <c r="CG949" s="445"/>
      <c r="CH949" s="445"/>
    </row>
    <row r="950" spans="1:104" s="479" customFormat="1" ht="15" customHeight="1">
      <c r="A950" s="442"/>
      <c r="B950" s="442"/>
      <c r="C950" s="442"/>
      <c r="D950" s="528"/>
      <c r="E950" s="442"/>
      <c r="F950" s="442"/>
      <c r="G950" s="472"/>
      <c r="H950" s="467"/>
      <c r="I950" s="468"/>
      <c r="J950" s="468"/>
      <c r="K950" s="442"/>
      <c r="L950" s="442"/>
      <c r="M950" s="442"/>
      <c r="N950" s="442"/>
      <c r="O950" s="442"/>
      <c r="P950" s="470"/>
      <c r="Q950" s="470"/>
      <c r="R950" s="470"/>
      <c r="S950" s="442"/>
      <c r="T950" s="442"/>
      <c r="U950" s="442"/>
      <c r="V950" s="442"/>
      <c r="W950" s="442"/>
      <c r="X950" s="442"/>
      <c r="Y950" s="442"/>
      <c r="Z950" s="472"/>
      <c r="AA950" s="472"/>
      <c r="AB950" s="468"/>
      <c r="AC950" s="442"/>
      <c r="AD950" s="442"/>
      <c r="AG950" s="443"/>
      <c r="AH950" s="443"/>
      <c r="AI950" s="443"/>
      <c r="AJ950" s="443"/>
      <c r="AK950" s="443"/>
      <c r="AL950" s="443"/>
      <c r="AM950" s="443"/>
      <c r="AN950" s="443"/>
      <c r="AO950" s="443"/>
      <c r="AP950" s="545"/>
      <c r="AQ950" s="545"/>
      <c r="AR950" s="546"/>
      <c r="AS950" s="547"/>
      <c r="AT950" s="444"/>
      <c r="AU950" s="444"/>
      <c r="AV950" s="444"/>
      <c r="AW950" s="444"/>
      <c r="AX950" s="444"/>
      <c r="AY950" s="444"/>
      <c r="AZ950" s="444"/>
      <c r="BA950" s="444"/>
      <c r="BB950" s="445"/>
      <c r="BC950" s="548"/>
      <c r="BD950" s="445"/>
      <c r="BE950" s="445"/>
      <c r="BF950" s="445"/>
      <c r="BG950" s="445"/>
      <c r="BH950" s="548"/>
      <c r="BI950" s="548"/>
      <c r="BJ950" s="548"/>
      <c r="BK950" s="445"/>
      <c r="BL950" s="445"/>
      <c r="BM950" s="445"/>
      <c r="BN950" s="445"/>
      <c r="BO950" s="445"/>
      <c r="BP950" s="445"/>
      <c r="BQ950" s="445"/>
      <c r="BR950" s="445"/>
      <c r="BS950" s="445"/>
      <c r="BT950" s="445"/>
      <c r="BU950" s="445"/>
      <c r="BV950" s="445"/>
      <c r="BW950" s="445"/>
      <c r="BX950" s="445"/>
      <c r="BY950" s="445"/>
      <c r="BZ950" s="445"/>
      <c r="CA950" s="445"/>
      <c r="CB950" s="445"/>
      <c r="CC950" s="445"/>
      <c r="CD950" s="445"/>
      <c r="CE950" s="445"/>
      <c r="CF950" s="445"/>
      <c r="CG950" s="445"/>
      <c r="CH950" s="445"/>
    </row>
    <row r="951" spans="1:104" s="479" customFormat="1" ht="15" customHeight="1">
      <c r="A951" s="442"/>
      <c r="B951" s="442"/>
      <c r="C951" s="442"/>
      <c r="D951" s="528"/>
      <c r="E951" s="442"/>
      <c r="F951" s="442"/>
      <c r="G951" s="472"/>
      <c r="H951" s="467"/>
      <c r="I951" s="468"/>
      <c r="J951" s="468"/>
      <c r="K951" s="442"/>
      <c r="L951" s="442"/>
      <c r="M951" s="442"/>
      <c r="N951" s="442"/>
      <c r="O951" s="442"/>
      <c r="P951" s="470"/>
      <c r="Q951" s="470"/>
      <c r="R951" s="470"/>
      <c r="S951" s="442"/>
      <c r="T951" s="442"/>
      <c r="U951" s="442"/>
      <c r="V951" s="442"/>
      <c r="W951" s="442"/>
      <c r="X951" s="442"/>
      <c r="Y951" s="442"/>
      <c r="Z951" s="472"/>
      <c r="AA951" s="472"/>
      <c r="AB951" s="468"/>
      <c r="AC951" s="442"/>
      <c r="AD951" s="442"/>
      <c r="AG951" s="443"/>
      <c r="AH951" s="443"/>
      <c r="AI951" s="443"/>
      <c r="AJ951" s="443"/>
      <c r="AK951" s="443"/>
      <c r="AL951" s="443"/>
      <c r="AM951" s="443"/>
      <c r="AN951" s="443"/>
      <c r="AO951" s="443"/>
      <c r="AP951" s="545"/>
      <c r="AQ951" s="545"/>
      <c r="AR951" s="546"/>
      <c r="AS951" s="547"/>
      <c r="AT951" s="444"/>
      <c r="AU951" s="444"/>
      <c r="AV951" s="444"/>
      <c r="AW951" s="444"/>
      <c r="AX951" s="444"/>
      <c r="AY951" s="444"/>
      <c r="AZ951" s="444"/>
      <c r="BA951" s="444"/>
      <c r="BB951" s="445"/>
      <c r="BC951" s="548"/>
      <c r="BD951" s="445"/>
      <c r="BE951" s="445"/>
      <c r="BF951" s="445"/>
      <c r="BG951" s="445"/>
      <c r="BH951" s="548"/>
      <c r="BI951" s="548"/>
      <c r="BJ951" s="548"/>
      <c r="BK951" s="445"/>
      <c r="BL951" s="445"/>
      <c r="BM951" s="445"/>
      <c r="BN951" s="445"/>
      <c r="BO951" s="445"/>
      <c r="BP951" s="445"/>
      <c r="BQ951" s="445"/>
      <c r="BR951" s="445"/>
      <c r="BS951" s="445"/>
      <c r="BT951" s="445"/>
      <c r="BU951" s="445"/>
      <c r="BV951" s="445"/>
      <c r="BW951" s="445"/>
      <c r="BX951" s="445"/>
      <c r="BY951" s="445"/>
      <c r="BZ951" s="445"/>
      <c r="CA951" s="445"/>
      <c r="CB951" s="445"/>
      <c r="CC951" s="445"/>
      <c r="CD951" s="445"/>
      <c r="CE951" s="445"/>
      <c r="CF951" s="445"/>
      <c r="CG951" s="445"/>
      <c r="CH951" s="445"/>
    </row>
    <row r="952" spans="1:104" s="479" customFormat="1" ht="15" customHeight="1">
      <c r="A952" s="442"/>
      <c r="B952" s="442"/>
      <c r="C952" s="442"/>
      <c r="D952" s="528"/>
      <c r="E952" s="442"/>
      <c r="F952" s="442"/>
      <c r="G952" s="472"/>
      <c r="H952" s="467"/>
      <c r="I952" s="468"/>
      <c r="J952" s="468"/>
      <c r="K952" s="442"/>
      <c r="L952" s="442"/>
      <c r="M952" s="442"/>
      <c r="N952" s="442"/>
      <c r="O952" s="442"/>
      <c r="P952" s="470"/>
      <c r="Q952" s="470"/>
      <c r="R952" s="470"/>
      <c r="S952" s="442"/>
      <c r="T952" s="442"/>
      <c r="U952" s="442"/>
      <c r="V952" s="442"/>
      <c r="W952" s="442"/>
      <c r="X952" s="442"/>
      <c r="Y952" s="442"/>
      <c r="Z952" s="472"/>
      <c r="AA952" s="472"/>
      <c r="AB952" s="468"/>
      <c r="AC952" s="442"/>
      <c r="AD952" s="442"/>
      <c r="AG952" s="443"/>
      <c r="AH952" s="443"/>
      <c r="AI952" s="443"/>
      <c r="AJ952" s="443"/>
      <c r="AK952" s="443"/>
      <c r="AL952" s="443"/>
      <c r="AM952" s="443"/>
      <c r="AN952" s="443"/>
      <c r="AO952" s="443"/>
      <c r="AP952" s="545"/>
      <c r="AQ952" s="545"/>
      <c r="AR952" s="546"/>
      <c r="AS952" s="547"/>
      <c r="AT952" s="444"/>
      <c r="AU952" s="444"/>
      <c r="AV952" s="444"/>
      <c r="AW952" s="444"/>
      <c r="AX952" s="444"/>
      <c r="AY952" s="444"/>
      <c r="AZ952" s="444"/>
      <c r="BA952" s="444"/>
      <c r="BB952" s="445"/>
      <c r="BC952" s="548"/>
      <c r="BD952" s="445"/>
      <c r="BE952" s="445"/>
      <c r="BF952" s="445"/>
      <c r="BG952" s="445"/>
      <c r="BH952" s="548"/>
      <c r="BI952" s="548"/>
      <c r="BJ952" s="548"/>
      <c r="BK952" s="445"/>
      <c r="BL952" s="445"/>
      <c r="BM952" s="445"/>
      <c r="BN952" s="445"/>
      <c r="BO952" s="445"/>
      <c r="BP952" s="445"/>
      <c r="BQ952" s="445"/>
      <c r="BR952" s="445"/>
      <c r="BS952" s="445"/>
      <c r="BT952" s="445"/>
      <c r="BU952" s="445"/>
      <c r="BV952" s="445"/>
      <c r="BW952" s="445"/>
      <c r="BX952" s="445"/>
      <c r="BY952" s="445"/>
      <c r="BZ952" s="445"/>
      <c r="CA952" s="445"/>
      <c r="CB952" s="445"/>
      <c r="CC952" s="445"/>
      <c r="CD952" s="445"/>
      <c r="CE952" s="445"/>
      <c r="CF952" s="445"/>
      <c r="CG952" s="445"/>
      <c r="CH952" s="445"/>
    </row>
    <row r="953" spans="1:104" s="479" customFormat="1" ht="15" customHeight="1">
      <c r="A953" s="442"/>
      <c r="B953" s="442"/>
      <c r="C953" s="442"/>
      <c r="D953" s="528"/>
      <c r="E953" s="442"/>
      <c r="F953" s="442"/>
      <c r="G953" s="472"/>
      <c r="H953" s="467"/>
      <c r="I953" s="468"/>
      <c r="J953" s="468"/>
      <c r="K953" s="442"/>
      <c r="L953" s="442"/>
      <c r="M953" s="442"/>
      <c r="N953" s="442"/>
      <c r="O953" s="442"/>
      <c r="P953" s="470"/>
      <c r="Q953" s="470"/>
      <c r="R953" s="470"/>
      <c r="S953" s="442"/>
      <c r="T953" s="442"/>
      <c r="U953" s="442"/>
      <c r="V953" s="442"/>
      <c r="W953" s="442"/>
      <c r="X953" s="442"/>
      <c r="Y953" s="442"/>
      <c r="Z953" s="472"/>
      <c r="AA953" s="472"/>
      <c r="AB953" s="468"/>
      <c r="AC953" s="442"/>
      <c r="AD953" s="442"/>
      <c r="AG953" s="443"/>
      <c r="AH953" s="443"/>
      <c r="AI953" s="443"/>
      <c r="AJ953" s="443"/>
      <c r="AK953" s="443"/>
      <c r="AL953" s="443"/>
      <c r="AM953" s="443"/>
      <c r="AN953" s="443"/>
      <c r="AO953" s="443"/>
      <c r="AP953" s="545"/>
      <c r="AQ953" s="545"/>
      <c r="AR953" s="546"/>
      <c r="AS953" s="547"/>
      <c r="AT953" s="444"/>
      <c r="AU953" s="444"/>
      <c r="AV953" s="444"/>
      <c r="AW953" s="444"/>
      <c r="AX953" s="444"/>
      <c r="AY953" s="444"/>
      <c r="AZ953" s="444"/>
      <c r="BA953" s="444"/>
      <c r="BB953" s="445"/>
      <c r="BC953" s="548"/>
      <c r="BD953" s="445"/>
      <c r="BE953" s="445"/>
      <c r="BF953" s="445"/>
      <c r="BG953" s="445"/>
      <c r="BH953" s="548"/>
      <c r="BI953" s="548"/>
      <c r="BJ953" s="548"/>
      <c r="BK953" s="445"/>
      <c r="BL953" s="445"/>
      <c r="BM953" s="445"/>
      <c r="BN953" s="445"/>
      <c r="BO953" s="445"/>
      <c r="BP953" s="445"/>
      <c r="BQ953" s="445"/>
      <c r="BR953" s="445"/>
      <c r="BS953" s="445"/>
      <c r="BT953" s="445"/>
      <c r="BU953" s="445"/>
      <c r="BV953" s="445"/>
      <c r="BW953" s="445"/>
      <c r="BX953" s="445"/>
      <c r="BY953" s="445"/>
      <c r="BZ953" s="445"/>
      <c r="CA953" s="445"/>
      <c r="CB953" s="445"/>
      <c r="CC953" s="445"/>
      <c r="CD953" s="445"/>
      <c r="CE953" s="445"/>
      <c r="CF953" s="445"/>
      <c r="CG953" s="445"/>
      <c r="CH953" s="445"/>
    </row>
    <row r="954" spans="1:104" s="479" customFormat="1" ht="15" customHeight="1">
      <c r="A954" s="442"/>
      <c r="B954" s="442"/>
      <c r="C954" s="442"/>
      <c r="D954" s="528"/>
      <c r="E954" s="442"/>
      <c r="F954" s="442"/>
      <c r="G954" s="472"/>
      <c r="H954" s="467"/>
      <c r="I954" s="468"/>
      <c r="J954" s="468"/>
      <c r="K954" s="442"/>
      <c r="L954" s="442"/>
      <c r="M954" s="442"/>
      <c r="N954" s="442"/>
      <c r="O954" s="442"/>
      <c r="P954" s="470"/>
      <c r="Q954" s="470"/>
      <c r="R954" s="470"/>
      <c r="S954" s="442"/>
      <c r="T954" s="442"/>
      <c r="U954" s="442"/>
      <c r="V954" s="442"/>
      <c r="W954" s="442"/>
      <c r="X954" s="442"/>
      <c r="Y954" s="442"/>
      <c r="Z954" s="472"/>
      <c r="AA954" s="472"/>
      <c r="AB954" s="468"/>
      <c r="AC954" s="442"/>
      <c r="AD954" s="442"/>
      <c r="AG954" s="443"/>
      <c r="AH954" s="443"/>
      <c r="AI954" s="443"/>
      <c r="AJ954" s="443"/>
      <c r="AK954" s="443"/>
      <c r="AL954" s="443"/>
      <c r="AM954" s="443"/>
      <c r="AN954" s="443"/>
      <c r="AO954" s="443"/>
      <c r="AP954" s="545"/>
      <c r="AQ954" s="545"/>
      <c r="AR954" s="546"/>
      <c r="AS954" s="547"/>
      <c r="AT954" s="444"/>
      <c r="AU954" s="444"/>
      <c r="AV954" s="444"/>
      <c r="AW954" s="444"/>
      <c r="AX954" s="444"/>
      <c r="AY954" s="444"/>
      <c r="AZ954" s="444"/>
      <c r="BA954" s="444"/>
      <c r="BB954" s="445"/>
      <c r="BC954" s="548"/>
      <c r="BD954" s="445"/>
      <c r="BE954" s="445"/>
      <c r="BF954" s="445"/>
      <c r="BG954" s="445"/>
      <c r="BH954" s="548"/>
      <c r="BI954" s="548"/>
      <c r="BJ954" s="548"/>
      <c r="BK954" s="445"/>
      <c r="BL954" s="445"/>
      <c r="BM954" s="445"/>
      <c r="BN954" s="445"/>
      <c r="BO954" s="445"/>
      <c r="BP954" s="445"/>
      <c r="BQ954" s="445"/>
      <c r="BR954" s="445"/>
      <c r="BS954" s="445"/>
      <c r="BT954" s="445"/>
      <c r="BU954" s="445"/>
      <c r="BV954" s="445"/>
      <c r="BW954" s="445"/>
      <c r="BX954" s="445"/>
      <c r="BY954" s="445"/>
      <c r="BZ954" s="445"/>
      <c r="CA954" s="445"/>
      <c r="CB954" s="445"/>
      <c r="CC954" s="445"/>
      <c r="CD954" s="445"/>
      <c r="CE954" s="445"/>
      <c r="CF954" s="445"/>
      <c r="CG954" s="445"/>
      <c r="CH954" s="445"/>
    </row>
    <row r="955" spans="1:104" ht="15" customHeight="1">
      <c r="B955" s="442"/>
      <c r="C955" s="442"/>
      <c r="D955" s="528"/>
      <c r="E955" s="442"/>
      <c r="F955" s="442"/>
      <c r="G955" s="472"/>
      <c r="H955" s="467"/>
      <c r="I955" s="468"/>
      <c r="J955" s="468"/>
      <c r="K955" s="442"/>
      <c r="L955" s="442"/>
      <c r="M955" s="442"/>
      <c r="N955" s="442"/>
      <c r="O955" s="442"/>
      <c r="P955" s="470"/>
      <c r="Q955" s="470"/>
      <c r="R955" s="470"/>
      <c r="S955" s="442"/>
      <c r="T955" s="442"/>
      <c r="U955" s="442"/>
      <c r="V955" s="442"/>
      <c r="W955" s="442"/>
      <c r="X955" s="442"/>
      <c r="Y955" s="442"/>
      <c r="Z955" s="472"/>
      <c r="AA955" s="472"/>
      <c r="AB955" s="468"/>
      <c r="AC955" s="442"/>
      <c r="AD955" s="442"/>
      <c r="CI955" s="479"/>
      <c r="CJ955" s="479"/>
      <c r="CK955" s="479"/>
      <c r="CL955" s="479"/>
      <c r="CM955" s="479"/>
      <c r="CN955" s="479"/>
      <c r="CO955" s="479"/>
      <c r="CP955" s="479"/>
      <c r="CQ955" s="479"/>
      <c r="CR955" s="479"/>
      <c r="CS955" s="479"/>
      <c r="CT955" s="479"/>
      <c r="CU955" s="479"/>
      <c r="CV955" s="479"/>
      <c r="CW955" s="479"/>
      <c r="CX955" s="479"/>
      <c r="CY955" s="479"/>
      <c r="CZ955" s="479"/>
    </row>
    <row r="956" spans="1:104" ht="15" customHeight="1">
      <c r="B956" s="442"/>
      <c r="C956" s="442"/>
      <c r="D956" s="528"/>
      <c r="E956" s="442"/>
      <c r="F956" s="442"/>
      <c r="G956" s="472"/>
      <c r="H956" s="467"/>
      <c r="I956" s="468"/>
      <c r="J956" s="468"/>
      <c r="K956" s="442"/>
      <c r="L956" s="442"/>
      <c r="M956" s="442"/>
      <c r="N956" s="442"/>
      <c r="O956" s="442"/>
      <c r="P956" s="470"/>
      <c r="Q956" s="470"/>
      <c r="R956" s="470"/>
      <c r="S956" s="442"/>
      <c r="T956" s="442"/>
      <c r="U956" s="442"/>
      <c r="V956" s="442"/>
      <c r="W956" s="442"/>
      <c r="X956" s="442"/>
      <c r="Y956" s="442"/>
      <c r="Z956" s="472"/>
      <c r="AA956" s="472"/>
      <c r="AB956" s="468"/>
      <c r="AC956" s="442"/>
      <c r="AD956" s="442"/>
      <c r="CI956" s="479"/>
      <c r="CJ956" s="479"/>
      <c r="CK956" s="479"/>
      <c r="CL956" s="479"/>
      <c r="CM956" s="479"/>
      <c r="CN956" s="479"/>
      <c r="CO956" s="479"/>
      <c r="CP956" s="479"/>
      <c r="CQ956" s="479"/>
      <c r="CR956" s="479"/>
      <c r="CS956" s="479"/>
      <c r="CT956" s="479"/>
      <c r="CU956" s="479"/>
      <c r="CV956" s="479"/>
      <c r="CW956" s="479"/>
      <c r="CX956" s="479"/>
      <c r="CY956" s="479"/>
      <c r="CZ956" s="479"/>
    </row>
    <row r="957" spans="1:104" ht="15" customHeight="1">
      <c r="B957" s="442"/>
      <c r="C957" s="442"/>
      <c r="D957" s="528"/>
      <c r="E957" s="442"/>
      <c r="F957" s="442"/>
      <c r="G957" s="472"/>
      <c r="H957" s="467"/>
      <c r="I957" s="468"/>
      <c r="J957" s="468"/>
      <c r="K957" s="442"/>
      <c r="L957" s="442"/>
      <c r="M957" s="442"/>
      <c r="N957" s="442"/>
      <c r="O957" s="442"/>
      <c r="P957" s="470"/>
      <c r="Q957" s="470"/>
      <c r="R957" s="470"/>
      <c r="S957" s="442"/>
      <c r="T957" s="442"/>
      <c r="U957" s="442"/>
      <c r="V957" s="442"/>
      <c r="W957" s="442"/>
      <c r="X957" s="442"/>
      <c r="Y957" s="442"/>
      <c r="Z957" s="472"/>
      <c r="AA957" s="472"/>
      <c r="AB957" s="468"/>
      <c r="AC957" s="442"/>
      <c r="AD957" s="442"/>
      <c r="CI957" s="479"/>
      <c r="CJ957" s="479"/>
      <c r="CK957" s="479"/>
      <c r="CL957" s="479"/>
      <c r="CM957" s="479"/>
      <c r="CN957" s="479"/>
      <c r="CO957" s="479"/>
      <c r="CP957" s="479"/>
      <c r="CQ957" s="479"/>
      <c r="CR957" s="479"/>
      <c r="CS957" s="479"/>
    </row>
    <row r="958" spans="1:104" ht="15" customHeight="1">
      <c r="B958" s="442"/>
      <c r="C958" s="442"/>
      <c r="D958" s="528"/>
      <c r="E958" s="442"/>
      <c r="F958" s="442"/>
      <c r="G958" s="472"/>
      <c r="H958" s="467"/>
      <c r="I958" s="468"/>
      <c r="J958" s="468"/>
      <c r="K958" s="442"/>
      <c r="L958" s="442"/>
      <c r="M958" s="442"/>
      <c r="N958" s="442"/>
      <c r="O958" s="442"/>
      <c r="P958" s="470"/>
      <c r="Q958" s="470"/>
      <c r="R958" s="470"/>
      <c r="S958" s="442"/>
      <c r="T958" s="442"/>
      <c r="U958" s="442"/>
      <c r="V958" s="442"/>
      <c r="W958" s="442"/>
      <c r="X958" s="442"/>
      <c r="Y958" s="442"/>
      <c r="Z958" s="472"/>
      <c r="AA958" s="472"/>
      <c r="AB958" s="468"/>
      <c r="AC958" s="442"/>
      <c r="AD958" s="442"/>
      <c r="CI958" s="479"/>
      <c r="CJ958" s="479"/>
      <c r="CK958" s="479"/>
      <c r="CL958" s="479"/>
      <c r="CM958" s="479"/>
      <c r="CN958" s="479"/>
      <c r="CO958" s="479"/>
      <c r="CP958" s="479"/>
      <c r="CQ958" s="479"/>
      <c r="CR958" s="479"/>
      <c r="CS958" s="479"/>
    </row>
    <row r="959" spans="1:104" ht="15" customHeight="1">
      <c r="B959" s="442"/>
      <c r="C959" s="442"/>
      <c r="D959" s="528"/>
      <c r="E959" s="442"/>
      <c r="F959" s="442"/>
      <c r="G959" s="472"/>
      <c r="H959" s="467"/>
      <c r="I959" s="468"/>
      <c r="J959" s="468"/>
      <c r="K959" s="442"/>
      <c r="L959" s="442"/>
      <c r="M959" s="442"/>
      <c r="N959" s="442"/>
      <c r="O959" s="442"/>
      <c r="P959" s="470"/>
      <c r="Q959" s="470"/>
      <c r="R959" s="470"/>
      <c r="S959" s="442"/>
      <c r="T959" s="442"/>
      <c r="U959" s="442"/>
      <c r="V959" s="442"/>
      <c r="W959" s="442"/>
      <c r="X959" s="442"/>
      <c r="Y959" s="442"/>
      <c r="Z959" s="472"/>
      <c r="AA959" s="472"/>
      <c r="AB959" s="468"/>
      <c r="AC959" s="442"/>
      <c r="AD959" s="442"/>
      <c r="CI959" s="479"/>
      <c r="CJ959" s="479"/>
      <c r="CK959" s="479"/>
      <c r="CL959" s="479"/>
      <c r="CM959" s="479"/>
      <c r="CN959" s="479"/>
      <c r="CO959" s="479"/>
      <c r="CP959" s="479"/>
      <c r="CQ959" s="479"/>
      <c r="CR959" s="479"/>
      <c r="CS959" s="479"/>
    </row>
    <row r="960" spans="1:104" ht="15" customHeight="1">
      <c r="B960" s="442"/>
      <c r="C960" s="442"/>
      <c r="D960" s="528"/>
      <c r="E960" s="442"/>
      <c r="F960" s="442"/>
      <c r="G960" s="472"/>
      <c r="H960" s="467"/>
      <c r="I960" s="468"/>
      <c r="J960" s="468"/>
      <c r="K960" s="442"/>
      <c r="L960" s="442"/>
      <c r="M960" s="442"/>
      <c r="N960" s="442"/>
      <c r="O960" s="442"/>
      <c r="P960" s="470"/>
      <c r="Q960" s="470"/>
      <c r="R960" s="470"/>
      <c r="S960" s="442"/>
      <c r="T960" s="442"/>
      <c r="U960" s="442"/>
      <c r="V960" s="442"/>
      <c r="W960" s="442"/>
      <c r="X960" s="442"/>
      <c r="Y960" s="442"/>
      <c r="Z960" s="472"/>
      <c r="AA960" s="472"/>
      <c r="AB960" s="468"/>
      <c r="AC960" s="442"/>
      <c r="AD960" s="442"/>
      <c r="CI960" s="479"/>
      <c r="CJ960" s="479"/>
      <c r="CK960" s="479"/>
      <c r="CL960" s="479"/>
      <c r="CM960" s="479"/>
      <c r="CN960" s="479"/>
      <c r="CO960" s="479"/>
      <c r="CP960" s="479"/>
      <c r="CQ960" s="479"/>
      <c r="CR960" s="479"/>
      <c r="CS960" s="479"/>
    </row>
    <row r="961" spans="2:97" ht="15" customHeight="1">
      <c r="B961" s="442"/>
      <c r="C961" s="442"/>
      <c r="D961" s="528"/>
      <c r="E961" s="442"/>
      <c r="F961" s="442"/>
      <c r="G961" s="472"/>
      <c r="H961" s="467"/>
      <c r="I961" s="468"/>
      <c r="J961" s="468"/>
      <c r="K961" s="442"/>
      <c r="L961" s="442"/>
      <c r="M961" s="442"/>
      <c r="N961" s="442"/>
      <c r="O961" s="442"/>
      <c r="P961" s="470"/>
      <c r="Q961" s="470"/>
      <c r="R961" s="470"/>
      <c r="S961" s="442"/>
      <c r="T961" s="442"/>
      <c r="U961" s="442"/>
      <c r="V961" s="442"/>
      <c r="W961" s="442"/>
      <c r="X961" s="442"/>
      <c r="Y961" s="442"/>
      <c r="Z961" s="472"/>
      <c r="AA961" s="472"/>
      <c r="AB961" s="468"/>
      <c r="AC961" s="442"/>
      <c r="AD961" s="442"/>
      <c r="CI961" s="479"/>
      <c r="CJ961" s="479"/>
      <c r="CK961" s="479"/>
      <c r="CL961" s="479"/>
      <c r="CM961" s="479"/>
      <c r="CN961" s="479"/>
      <c r="CO961" s="479"/>
      <c r="CP961" s="479"/>
      <c r="CQ961" s="479"/>
      <c r="CR961" s="479"/>
      <c r="CS961" s="479"/>
    </row>
    <row r="962" spans="2:97" ht="15" customHeight="1">
      <c r="B962" s="442"/>
      <c r="C962" s="442"/>
      <c r="D962" s="528"/>
      <c r="E962" s="442"/>
      <c r="F962" s="442"/>
      <c r="G962" s="472"/>
      <c r="H962" s="467"/>
      <c r="I962" s="468"/>
      <c r="J962" s="468"/>
      <c r="K962" s="442"/>
      <c r="L962" s="442"/>
      <c r="M962" s="442"/>
      <c r="N962" s="442"/>
      <c r="O962" s="442"/>
      <c r="P962" s="470"/>
      <c r="Q962" s="470"/>
      <c r="R962" s="470"/>
      <c r="S962" s="442"/>
      <c r="T962" s="442"/>
      <c r="U962" s="442"/>
      <c r="V962" s="442"/>
      <c r="W962" s="442"/>
      <c r="X962" s="442"/>
      <c r="Y962" s="442"/>
      <c r="Z962" s="472"/>
      <c r="AA962" s="472"/>
      <c r="AB962" s="468"/>
      <c r="AC962" s="442"/>
      <c r="AD962" s="442"/>
      <c r="CI962" s="479"/>
      <c r="CJ962" s="479"/>
      <c r="CK962" s="479"/>
      <c r="CL962" s="479"/>
      <c r="CM962" s="479"/>
      <c r="CN962" s="479"/>
      <c r="CO962" s="479"/>
      <c r="CP962" s="479"/>
      <c r="CQ962" s="479"/>
      <c r="CR962" s="479"/>
      <c r="CS962" s="479"/>
    </row>
    <row r="963" spans="2:97" ht="15" customHeight="1">
      <c r="B963" s="442"/>
      <c r="C963" s="442"/>
      <c r="D963" s="528"/>
      <c r="E963" s="442"/>
      <c r="F963" s="442"/>
      <c r="G963" s="472"/>
      <c r="H963" s="467"/>
      <c r="I963" s="468"/>
      <c r="J963" s="468"/>
      <c r="K963" s="442"/>
      <c r="L963" s="442"/>
      <c r="M963" s="442"/>
      <c r="N963" s="442"/>
      <c r="O963" s="442"/>
      <c r="P963" s="470"/>
      <c r="Q963" s="470"/>
      <c r="R963" s="470"/>
      <c r="S963" s="442"/>
      <c r="T963" s="442"/>
      <c r="U963" s="442"/>
      <c r="V963" s="442"/>
      <c r="W963" s="442"/>
      <c r="X963" s="442"/>
      <c r="Y963" s="442"/>
      <c r="Z963" s="472"/>
      <c r="AA963" s="472"/>
      <c r="AB963" s="468"/>
      <c r="AC963" s="442"/>
      <c r="AD963" s="442"/>
      <c r="CI963" s="479"/>
      <c r="CJ963" s="479"/>
      <c r="CK963" s="479"/>
      <c r="CL963" s="479"/>
      <c r="CM963" s="479"/>
      <c r="CN963" s="479"/>
      <c r="CO963" s="479"/>
      <c r="CP963" s="479"/>
      <c r="CQ963" s="479"/>
      <c r="CR963" s="479"/>
      <c r="CS963" s="479"/>
    </row>
    <row r="964" spans="2:97" ht="15" customHeight="1">
      <c r="B964" s="442"/>
      <c r="C964" s="442"/>
      <c r="D964" s="528"/>
      <c r="E964" s="442"/>
      <c r="F964" s="442"/>
      <c r="G964" s="472"/>
      <c r="H964" s="467"/>
      <c r="I964" s="468"/>
      <c r="J964" s="468"/>
      <c r="K964" s="442"/>
      <c r="L964" s="442"/>
      <c r="M964" s="442"/>
      <c r="N964" s="442"/>
      <c r="O964" s="442"/>
      <c r="P964" s="470"/>
      <c r="Q964" s="470"/>
      <c r="R964" s="470"/>
      <c r="S964" s="442"/>
      <c r="T964" s="442"/>
      <c r="U964" s="442"/>
      <c r="V964" s="442"/>
      <c r="W964" s="442"/>
      <c r="X964" s="442"/>
      <c r="Y964" s="442"/>
      <c r="Z964" s="472"/>
      <c r="AA964" s="472"/>
      <c r="AB964" s="468"/>
      <c r="AC964" s="442"/>
      <c r="AD964" s="442"/>
      <c r="CI964" s="479"/>
      <c r="CJ964" s="479"/>
      <c r="CK964" s="479"/>
      <c r="CL964" s="479"/>
      <c r="CM964" s="479"/>
      <c r="CN964" s="479"/>
      <c r="CO964" s="479"/>
      <c r="CP964" s="479"/>
      <c r="CQ964" s="479"/>
      <c r="CR964" s="479"/>
      <c r="CS964" s="479"/>
    </row>
    <row r="965" spans="2:97" ht="15" customHeight="1">
      <c r="B965" s="442"/>
      <c r="C965" s="442"/>
      <c r="D965" s="528"/>
      <c r="E965" s="442"/>
      <c r="F965" s="442"/>
      <c r="G965" s="472"/>
      <c r="H965" s="467"/>
      <c r="I965" s="468"/>
      <c r="J965" s="468"/>
      <c r="K965" s="442"/>
      <c r="L965" s="442"/>
      <c r="M965" s="442"/>
      <c r="N965" s="442"/>
      <c r="O965" s="442"/>
      <c r="P965" s="470"/>
      <c r="Q965" s="470"/>
      <c r="R965" s="470"/>
      <c r="S965" s="442"/>
      <c r="T965" s="442"/>
      <c r="U965" s="442"/>
      <c r="V965" s="442"/>
      <c r="W965" s="442"/>
      <c r="X965" s="442"/>
      <c r="Y965" s="442"/>
      <c r="Z965" s="472"/>
      <c r="AA965" s="472"/>
      <c r="AB965" s="468"/>
      <c r="AC965" s="442"/>
      <c r="AD965" s="442"/>
      <c r="CI965" s="479"/>
      <c r="CJ965" s="479"/>
      <c r="CK965" s="479"/>
      <c r="CL965" s="479"/>
      <c r="CM965" s="479"/>
      <c r="CN965" s="479"/>
      <c r="CO965" s="479"/>
      <c r="CP965" s="479"/>
      <c r="CQ965" s="479"/>
      <c r="CR965" s="479"/>
      <c r="CS965" s="479"/>
    </row>
    <row r="966" spans="2:97" ht="15" customHeight="1">
      <c r="B966" s="442"/>
      <c r="C966" s="442"/>
      <c r="D966" s="528"/>
      <c r="E966" s="442"/>
      <c r="F966" s="442"/>
      <c r="G966" s="472"/>
      <c r="H966" s="467"/>
      <c r="I966" s="468"/>
      <c r="J966" s="468"/>
      <c r="K966" s="442"/>
      <c r="L966" s="442"/>
      <c r="M966" s="442"/>
      <c r="N966" s="442"/>
      <c r="O966" s="442"/>
      <c r="P966" s="470"/>
      <c r="Q966" s="470"/>
      <c r="R966" s="470"/>
      <c r="S966" s="442"/>
      <c r="T966" s="442"/>
      <c r="U966" s="442"/>
      <c r="V966" s="442"/>
      <c r="W966" s="442"/>
      <c r="X966" s="442"/>
      <c r="Y966" s="442"/>
      <c r="Z966" s="472"/>
      <c r="AA966" s="472"/>
      <c r="AB966" s="468"/>
      <c r="AC966" s="442"/>
      <c r="AD966" s="442"/>
    </row>
    <row r="967" spans="2:97" ht="15" customHeight="1">
      <c r="B967" s="442"/>
      <c r="C967" s="442"/>
      <c r="D967" s="528"/>
      <c r="E967" s="442"/>
      <c r="F967" s="442"/>
      <c r="G967" s="472"/>
      <c r="H967" s="467"/>
      <c r="I967" s="468"/>
      <c r="J967" s="468"/>
      <c r="K967" s="442"/>
      <c r="L967" s="442"/>
      <c r="M967" s="442"/>
      <c r="N967" s="442"/>
      <c r="O967" s="442"/>
      <c r="P967" s="470"/>
      <c r="Q967" s="470"/>
      <c r="R967" s="470"/>
      <c r="S967" s="442"/>
      <c r="T967" s="442"/>
      <c r="U967" s="442"/>
      <c r="V967" s="442"/>
      <c r="W967" s="442"/>
      <c r="X967" s="442"/>
      <c r="Y967" s="442"/>
      <c r="Z967" s="472"/>
      <c r="AA967" s="472"/>
      <c r="AB967" s="468"/>
      <c r="AC967" s="442"/>
      <c r="AD967" s="442"/>
    </row>
    <row r="968" spans="2:97" ht="15" customHeight="1">
      <c r="B968" s="442"/>
      <c r="C968" s="442"/>
      <c r="D968" s="528"/>
      <c r="E968" s="442"/>
      <c r="F968" s="442"/>
      <c r="G968" s="472"/>
      <c r="H968" s="467"/>
      <c r="I968" s="468"/>
      <c r="J968" s="468"/>
      <c r="K968" s="442"/>
      <c r="L968" s="442"/>
      <c r="M968" s="442"/>
      <c r="N968" s="442"/>
      <c r="O968" s="442"/>
      <c r="P968" s="470"/>
      <c r="Q968" s="470"/>
      <c r="R968" s="470"/>
      <c r="S968" s="442"/>
      <c r="T968" s="442"/>
      <c r="U968" s="442"/>
      <c r="V968" s="442"/>
      <c r="W968" s="442"/>
      <c r="X968" s="442"/>
      <c r="Y968" s="442"/>
      <c r="Z968" s="472"/>
      <c r="AA968" s="472"/>
      <c r="AB968" s="468"/>
      <c r="AC968" s="442"/>
      <c r="AD968" s="442"/>
    </row>
    <row r="969" spans="2:97" ht="15" customHeight="1">
      <c r="B969" s="442"/>
      <c r="C969" s="442"/>
      <c r="D969" s="528"/>
      <c r="E969" s="442"/>
      <c r="F969" s="442"/>
      <c r="G969" s="472"/>
      <c r="H969" s="467"/>
      <c r="I969" s="468"/>
      <c r="J969" s="468"/>
      <c r="K969" s="442"/>
      <c r="L969" s="442"/>
      <c r="M969" s="442"/>
      <c r="N969" s="442"/>
      <c r="O969" s="442"/>
      <c r="P969" s="470"/>
      <c r="Q969" s="470"/>
      <c r="R969" s="470"/>
      <c r="S969" s="442"/>
      <c r="T969" s="442"/>
      <c r="U969" s="442"/>
      <c r="V969" s="442"/>
      <c r="W969" s="442"/>
      <c r="X969" s="442"/>
      <c r="Y969" s="442"/>
      <c r="Z969" s="472"/>
      <c r="AA969" s="472"/>
      <c r="AB969" s="468"/>
      <c r="AC969" s="442"/>
      <c r="AD969" s="442"/>
    </row>
    <row r="970" spans="2:97" ht="15" customHeight="1">
      <c r="B970" s="442"/>
      <c r="C970" s="442"/>
      <c r="D970" s="528"/>
      <c r="E970" s="442"/>
      <c r="F970" s="442"/>
      <c r="G970" s="472"/>
      <c r="H970" s="467"/>
      <c r="I970" s="468"/>
      <c r="J970" s="468"/>
      <c r="K970" s="442"/>
      <c r="L970" s="442"/>
      <c r="M970" s="442"/>
      <c r="N970" s="442"/>
      <c r="O970" s="442"/>
      <c r="P970" s="470"/>
      <c r="Q970" s="470"/>
      <c r="R970" s="470"/>
      <c r="S970" s="442"/>
      <c r="T970" s="442"/>
      <c r="U970" s="442"/>
      <c r="V970" s="442"/>
      <c r="W970" s="442"/>
      <c r="X970" s="442"/>
      <c r="Y970" s="442"/>
      <c r="Z970" s="472"/>
      <c r="AA970" s="472"/>
      <c r="AB970" s="468"/>
      <c r="AC970" s="442"/>
      <c r="AD970" s="442"/>
    </row>
    <row r="971" spans="2:97" ht="15" customHeight="1">
      <c r="B971" s="442"/>
      <c r="C971" s="442"/>
      <c r="D971" s="528"/>
      <c r="E971" s="442"/>
      <c r="F971" s="442"/>
      <c r="G971" s="472"/>
      <c r="H971" s="467"/>
      <c r="I971" s="468"/>
      <c r="J971" s="468"/>
      <c r="K971" s="442"/>
      <c r="L971" s="442"/>
      <c r="M971" s="442"/>
      <c r="N971" s="442"/>
      <c r="O971" s="442"/>
      <c r="P971" s="470"/>
      <c r="Q971" s="470"/>
      <c r="R971" s="470"/>
      <c r="S971" s="442"/>
      <c r="T971" s="442"/>
      <c r="U971" s="442"/>
      <c r="V971" s="442"/>
      <c r="W971" s="442"/>
      <c r="X971" s="442"/>
      <c r="Y971" s="442"/>
      <c r="Z971" s="472"/>
      <c r="AA971" s="472"/>
      <c r="AB971" s="468"/>
      <c r="AC971" s="442"/>
      <c r="AD971" s="442"/>
    </row>
    <row r="972" spans="2:97" ht="15" customHeight="1">
      <c r="B972" s="442"/>
      <c r="C972" s="442"/>
      <c r="D972" s="528"/>
      <c r="E972" s="442"/>
      <c r="F972" s="442"/>
      <c r="G972" s="472"/>
      <c r="H972" s="467"/>
      <c r="I972" s="468"/>
      <c r="J972" s="468"/>
      <c r="K972" s="442"/>
      <c r="L972" s="442"/>
      <c r="M972" s="442"/>
      <c r="N972" s="442"/>
      <c r="O972" s="442"/>
      <c r="P972" s="470"/>
      <c r="Q972" s="470"/>
      <c r="R972" s="470"/>
      <c r="S972" s="442"/>
      <c r="T972" s="442"/>
      <c r="U972" s="442"/>
      <c r="V972" s="442"/>
      <c r="W972" s="442"/>
      <c r="X972" s="442"/>
      <c r="Y972" s="442"/>
      <c r="Z972" s="472"/>
      <c r="AA972" s="472"/>
      <c r="AB972" s="468"/>
      <c r="AC972" s="442"/>
      <c r="AD972" s="442"/>
    </row>
    <row r="973" spans="2:97" ht="15" customHeight="1">
      <c r="B973" s="442"/>
      <c r="C973" s="442"/>
      <c r="D973" s="528"/>
      <c r="E973" s="442"/>
      <c r="F973" s="442"/>
      <c r="G973" s="472"/>
      <c r="H973" s="467"/>
      <c r="I973" s="468"/>
      <c r="J973" s="468"/>
      <c r="K973" s="442"/>
      <c r="L973" s="442"/>
      <c r="M973" s="442"/>
      <c r="N973" s="442"/>
      <c r="O973" s="442"/>
      <c r="P973" s="470"/>
      <c r="Q973" s="470"/>
      <c r="R973" s="470"/>
      <c r="S973" s="442"/>
      <c r="T973" s="442"/>
      <c r="U973" s="442"/>
      <c r="V973" s="442"/>
      <c r="W973" s="442"/>
      <c r="X973" s="442"/>
      <c r="Y973" s="442"/>
      <c r="Z973" s="472"/>
      <c r="AA973" s="472"/>
      <c r="AB973" s="468"/>
      <c r="AC973" s="442"/>
      <c r="AD973" s="442"/>
    </row>
    <row r="974" spans="2:97" ht="15" customHeight="1">
      <c r="B974" s="442"/>
      <c r="C974" s="442"/>
      <c r="D974" s="528"/>
      <c r="E974" s="442"/>
      <c r="F974" s="442"/>
      <c r="G974" s="472"/>
      <c r="H974" s="467"/>
      <c r="I974" s="468"/>
      <c r="J974" s="468"/>
      <c r="K974" s="442"/>
      <c r="L974" s="442"/>
      <c r="M974" s="442"/>
      <c r="N974" s="442"/>
      <c r="O974" s="442"/>
      <c r="P974" s="470"/>
      <c r="Q974" s="470"/>
      <c r="R974" s="470"/>
      <c r="S974" s="442"/>
      <c r="T974" s="442"/>
      <c r="U974" s="442"/>
      <c r="V974" s="442"/>
      <c r="W974" s="442"/>
      <c r="X974" s="442"/>
      <c r="Y974" s="442"/>
      <c r="Z974" s="472"/>
      <c r="AA974" s="472"/>
      <c r="AB974" s="468"/>
      <c r="AC974" s="442"/>
      <c r="AD974" s="442"/>
    </row>
    <row r="975" spans="2:97" ht="15" customHeight="1">
      <c r="C975" s="442"/>
      <c r="D975" s="528"/>
      <c r="E975" s="442"/>
      <c r="F975" s="442"/>
      <c r="G975" s="472"/>
      <c r="H975" s="467"/>
      <c r="I975" s="468"/>
      <c r="J975" s="468"/>
      <c r="K975" s="442"/>
      <c r="L975" s="442"/>
      <c r="M975" s="442"/>
      <c r="N975" s="442"/>
      <c r="O975" s="442"/>
      <c r="P975" s="470"/>
      <c r="Q975" s="470"/>
      <c r="R975" s="470"/>
      <c r="S975" s="442"/>
      <c r="T975" s="442"/>
      <c r="U975" s="442"/>
      <c r="V975" s="442"/>
      <c r="W975" s="442"/>
      <c r="X975" s="442"/>
      <c r="Y975" s="442"/>
      <c r="Z975" s="472"/>
      <c r="AA975" s="472"/>
      <c r="AB975" s="468"/>
      <c r="AC975" s="442"/>
      <c r="AD975" s="442"/>
    </row>
    <row r="976" spans="2:97" ht="15" customHeight="1">
      <c r="C976" s="442"/>
      <c r="D976" s="528"/>
      <c r="E976" s="442"/>
      <c r="F976" s="442"/>
      <c r="G976" s="472"/>
      <c r="H976" s="467"/>
      <c r="I976" s="468"/>
      <c r="J976" s="468"/>
      <c r="K976" s="442"/>
      <c r="L976" s="442"/>
      <c r="M976" s="442"/>
      <c r="N976" s="442"/>
      <c r="O976" s="442"/>
      <c r="P976" s="470"/>
      <c r="Q976" s="470"/>
      <c r="R976" s="470"/>
      <c r="S976" s="442"/>
      <c r="T976" s="442"/>
      <c r="U976" s="442"/>
      <c r="V976" s="442"/>
      <c r="W976" s="442"/>
      <c r="X976" s="442"/>
      <c r="Y976" s="442"/>
      <c r="Z976" s="472"/>
      <c r="AA976" s="472"/>
      <c r="AB976" s="468"/>
      <c r="AC976" s="442"/>
      <c r="AD976" s="442"/>
    </row>
    <row r="977" spans="3:30" ht="15" customHeight="1">
      <c r="C977" s="442"/>
      <c r="D977" s="528"/>
      <c r="E977" s="442"/>
      <c r="F977" s="442"/>
      <c r="G977" s="472"/>
      <c r="H977" s="467"/>
      <c r="I977" s="468"/>
      <c r="J977" s="468"/>
      <c r="K977" s="442"/>
      <c r="L977" s="442"/>
      <c r="M977" s="442"/>
      <c r="N977" s="442"/>
      <c r="O977" s="442"/>
      <c r="P977" s="470"/>
      <c r="Q977" s="470"/>
      <c r="R977" s="470"/>
      <c r="S977" s="442"/>
      <c r="T977" s="442"/>
      <c r="U977" s="442"/>
      <c r="V977" s="442"/>
      <c r="W977" s="442"/>
      <c r="X977" s="442"/>
      <c r="Y977" s="442"/>
      <c r="Z977" s="472"/>
      <c r="AA977" s="472"/>
      <c r="AB977" s="468"/>
      <c r="AC977" s="442"/>
      <c r="AD977" s="442"/>
    </row>
    <row r="978" spans="3:30" ht="15" customHeight="1">
      <c r="C978" s="442"/>
      <c r="D978" s="528"/>
      <c r="E978" s="442"/>
      <c r="F978" s="442"/>
      <c r="G978" s="472"/>
      <c r="H978" s="467"/>
      <c r="I978" s="468"/>
      <c r="J978" s="468"/>
      <c r="K978" s="442"/>
      <c r="L978" s="442"/>
      <c r="M978" s="442"/>
      <c r="N978" s="442"/>
      <c r="O978" s="442"/>
      <c r="P978" s="470"/>
      <c r="Q978" s="470"/>
      <c r="R978" s="470"/>
      <c r="S978" s="442"/>
      <c r="T978" s="442"/>
      <c r="U978" s="442"/>
      <c r="V978" s="442"/>
      <c r="W978" s="442"/>
      <c r="X978" s="442"/>
      <c r="Y978" s="442"/>
      <c r="Z978" s="472"/>
      <c r="AA978" s="472"/>
      <c r="AB978" s="468"/>
      <c r="AC978" s="442"/>
      <c r="AD978" s="442"/>
    </row>
    <row r="1589" spans="89:108" ht="15" customHeight="1">
      <c r="CK1589" s="591" t="s">
        <v>290</v>
      </c>
      <c r="CL1589" s="592" t="s">
        <v>27</v>
      </c>
      <c r="CM1589" s="592" t="s">
        <v>28</v>
      </c>
      <c r="CN1589" s="592" t="s">
        <v>29</v>
      </c>
      <c r="CO1589" s="592" t="s">
        <v>30</v>
      </c>
      <c r="CP1589" s="592" t="s">
        <v>31</v>
      </c>
      <c r="CQ1589" s="592" t="s">
        <v>32</v>
      </c>
      <c r="CR1589" s="592" t="s">
        <v>33</v>
      </c>
      <c r="CS1589" s="592" t="s">
        <v>34</v>
      </c>
      <c r="CT1589" s="592" t="s">
        <v>35</v>
      </c>
      <c r="CU1589" s="593"/>
      <c r="CV1589" s="594" t="s">
        <v>291</v>
      </c>
      <c r="CW1589" s="595"/>
      <c r="CX1589" s="596" t="str">
        <f t="array" ref="CX1589:DD1597">TRANSPOSE(CK1589:CT1595)</f>
        <v>X</v>
      </c>
      <c r="CY1589" s="592" t="str">
        <v>SA</v>
      </c>
      <c r="CZ1589" s="592" t="str">
        <v>A</v>
      </c>
      <c r="DA1589" s="592" t="str">
        <v>NAD</v>
      </c>
      <c r="DB1589" s="592" t="str">
        <v>D</v>
      </c>
      <c r="DC1589" s="592" t="str">
        <v>SD</v>
      </c>
      <c r="DD1589" s="592" t="str">
        <v>N/A</v>
      </c>
    </row>
    <row r="1590" spans="89:108" ht="15" customHeight="1">
      <c r="CK1590" s="592" t="s">
        <v>173</v>
      </c>
      <c r="CL1590" s="597">
        <f>COUNTIF(AG$12:AG$507,5)</f>
        <v>0</v>
      </c>
      <c r="CM1590" s="598">
        <f>COUNTIF(AH$12:AH$507,5)</f>
        <v>0</v>
      </c>
      <c r="CN1590" s="598">
        <f>COUNTIF(AI$12:AI$507,5)</f>
        <v>0</v>
      </c>
      <c r="CO1590" s="598">
        <f>COUNTIF(AJ$12:AJ$507,5)</f>
        <v>0</v>
      </c>
      <c r="CP1590" s="598">
        <f>COUNTIF(AK$12:AK$507,5)</f>
        <v>0</v>
      </c>
      <c r="CQ1590" s="598">
        <f>COUNTIF(AL$12:AL$509,5)</f>
        <v>0</v>
      </c>
      <c r="CR1590" s="598">
        <f>COUNTIF(AM$12:AM$509,5)</f>
        <v>0</v>
      </c>
      <c r="CS1590" s="598">
        <f>COUNTIF(AN$12:AN$509,5)</f>
        <v>0</v>
      </c>
      <c r="CT1590" s="598">
        <f>COUNTIF(AO$12:AO$509,5)</f>
        <v>0</v>
      </c>
      <c r="CU1590" s="593"/>
      <c r="CV1590" s="598">
        <f>COUNTIF(AP$16:AP$509,5)</f>
        <v>0</v>
      </c>
      <c r="CW1590" s="596"/>
      <c r="CX1590" s="592" t="str">
        <v>SQD0</v>
      </c>
      <c r="CY1590" s="597">
        <v>0</v>
      </c>
      <c r="CZ1590" s="598">
        <v>0</v>
      </c>
      <c r="DA1590" s="598">
        <v>0</v>
      </c>
      <c r="DB1590" s="598">
        <v>0</v>
      </c>
      <c r="DC1590" s="598">
        <v>0</v>
      </c>
      <c r="DD1590" s="598">
        <v>0</v>
      </c>
    </row>
    <row r="1591" spans="89:108" ht="15" customHeight="1">
      <c r="CK1591" s="592" t="s">
        <v>174</v>
      </c>
      <c r="CL1591" s="599">
        <f>COUNTIF(AG$12:AG$507,4)</f>
        <v>0</v>
      </c>
      <c r="CM1591" s="600">
        <f>COUNTIF(AH$12:AH$507,4)</f>
        <v>0</v>
      </c>
      <c r="CN1591" s="600">
        <f>COUNTIF(AI$12:AI$507,4)</f>
        <v>0</v>
      </c>
      <c r="CO1591" s="600">
        <f>COUNTIF(AJ$12:AJ$507,4)</f>
        <v>0</v>
      </c>
      <c r="CP1591" s="600">
        <f>COUNTIF(AK$12:AK$507,4)</f>
        <v>0</v>
      </c>
      <c r="CQ1591" s="600">
        <f>COUNTIF(AL$12:AL$509,4)</f>
        <v>0</v>
      </c>
      <c r="CR1591" s="600">
        <f>COUNTIF(AM$12:AM$509,4)</f>
        <v>0</v>
      </c>
      <c r="CS1591" s="600">
        <f>COUNTIF(AN$12:AN$509,4)</f>
        <v>0</v>
      </c>
      <c r="CT1591" s="600">
        <f>COUNTIF(AO$12:AO$509,4)</f>
        <v>0</v>
      </c>
      <c r="CU1591" s="593"/>
      <c r="CV1591" s="600">
        <f>COUNTIF(AP$16:AP$509,4)</f>
        <v>0</v>
      </c>
      <c r="CW1591" s="596"/>
      <c r="CX1591" s="592" t="str">
        <v>SQD1</v>
      </c>
      <c r="CY1591" s="599">
        <v>0</v>
      </c>
      <c r="CZ1591" s="600">
        <v>0</v>
      </c>
      <c r="DA1591" s="600">
        <v>0</v>
      </c>
      <c r="DB1591" s="600">
        <v>0</v>
      </c>
      <c r="DC1591" s="600">
        <v>0</v>
      </c>
      <c r="DD1591" s="600">
        <v>0</v>
      </c>
    </row>
    <row r="1592" spans="89:108" ht="15" customHeight="1">
      <c r="CK1592" s="592" t="s">
        <v>175</v>
      </c>
      <c r="CL1592" s="599">
        <f>COUNTIF(AG$12:AG$507,3)</f>
        <v>0</v>
      </c>
      <c r="CM1592" s="600">
        <f>COUNTIF(AH$12:AH$507,3)</f>
        <v>0</v>
      </c>
      <c r="CN1592" s="600">
        <f>COUNTIF(AI$12:AI$507,3)</f>
        <v>0</v>
      </c>
      <c r="CO1592" s="600">
        <f>COUNTIF(AJ$12:AJ$507,3)</f>
        <v>0</v>
      </c>
      <c r="CP1592" s="600">
        <f>COUNTIF(AK$12:AK$507,3)</f>
        <v>0</v>
      </c>
      <c r="CQ1592" s="600">
        <f>COUNTIF(AL$12:AL$509,3)</f>
        <v>0</v>
      </c>
      <c r="CR1592" s="600">
        <f>COUNTIF(AM$12:AM$509,3)</f>
        <v>0</v>
      </c>
      <c r="CS1592" s="600">
        <f>COUNTIF(AN$12:AN$509,3)</f>
        <v>0</v>
      </c>
      <c r="CT1592" s="600">
        <f>COUNTIF(AO$12:AO$509,3)</f>
        <v>0</v>
      </c>
      <c r="CU1592" s="593"/>
      <c r="CV1592" s="600">
        <f>COUNTIF(AP$16:AP$509,3)</f>
        <v>0</v>
      </c>
      <c r="CW1592" s="596"/>
      <c r="CX1592" s="592" t="str">
        <v>SQD2</v>
      </c>
      <c r="CY1592" s="599">
        <v>0</v>
      </c>
      <c r="CZ1592" s="600">
        <v>0</v>
      </c>
      <c r="DA1592" s="600">
        <v>0</v>
      </c>
      <c r="DB1592" s="600">
        <v>0</v>
      </c>
      <c r="DC1592" s="600">
        <v>0</v>
      </c>
      <c r="DD1592" s="600">
        <v>0</v>
      </c>
    </row>
    <row r="1593" spans="89:108" ht="15" customHeight="1">
      <c r="CK1593" s="592" t="s">
        <v>176</v>
      </c>
      <c r="CL1593" s="599">
        <f>COUNTIF(AG$12:AG$507,2)</f>
        <v>0</v>
      </c>
      <c r="CM1593" s="600">
        <f>COUNTIF(AH$12:AH$507,2)</f>
        <v>0</v>
      </c>
      <c r="CN1593" s="600">
        <f>COUNTIF(AI$12:AI$507,2)</f>
        <v>0</v>
      </c>
      <c r="CO1593" s="600">
        <f>COUNTIF(AJ$12:AJ$507,2)</f>
        <v>0</v>
      </c>
      <c r="CP1593" s="600">
        <f>COUNTIF(AK$12:AK$507,2)</f>
        <v>0</v>
      </c>
      <c r="CQ1593" s="600">
        <f>COUNTIF(AL$12:AL$509,2)</f>
        <v>0</v>
      </c>
      <c r="CR1593" s="600">
        <f>COUNTIF(AM$12:AM$509,2)</f>
        <v>0</v>
      </c>
      <c r="CS1593" s="600">
        <f>COUNTIF(AN$12:AN$509,2)</f>
        <v>0</v>
      </c>
      <c r="CT1593" s="600">
        <f>COUNTIF(AO$12:AO$509,2)</f>
        <v>0</v>
      </c>
      <c r="CU1593" s="593"/>
      <c r="CV1593" s="600">
        <f>COUNTIF(AP$16:AP$509,2)</f>
        <v>0</v>
      </c>
      <c r="CW1593" s="596"/>
      <c r="CX1593" s="592" t="str">
        <v>SQD3</v>
      </c>
      <c r="CY1593" s="599">
        <v>0</v>
      </c>
      <c r="CZ1593" s="600">
        <v>0</v>
      </c>
      <c r="DA1593" s="600">
        <v>0</v>
      </c>
      <c r="DB1593" s="600">
        <v>0</v>
      </c>
      <c r="DC1593" s="600">
        <v>0</v>
      </c>
      <c r="DD1593" s="600">
        <v>0</v>
      </c>
    </row>
    <row r="1594" spans="89:108" ht="15" customHeight="1">
      <c r="CK1594" s="592" t="s">
        <v>177</v>
      </c>
      <c r="CL1594" s="600">
        <f>COUNTIF(AG$12:AG$507,1)</f>
        <v>0</v>
      </c>
      <c r="CM1594" s="600">
        <f>COUNTIF(AH$12:AH$507,1)</f>
        <v>0</v>
      </c>
      <c r="CN1594" s="600">
        <f>COUNTIF(AI$12:AI$507,1)</f>
        <v>0</v>
      </c>
      <c r="CO1594" s="600">
        <f>COUNTIF(AJ$12:AJ$507,1)</f>
        <v>0</v>
      </c>
      <c r="CP1594" s="600">
        <f>COUNTIF(AK$12:AK$507,1)</f>
        <v>0</v>
      </c>
      <c r="CQ1594" s="600">
        <f>COUNTIF(AL$12:AL$509,1)</f>
        <v>0</v>
      </c>
      <c r="CR1594" s="600">
        <f>COUNTIF(AM$12:AM$509,1)</f>
        <v>0</v>
      </c>
      <c r="CS1594" s="600">
        <f>COUNTIF(AN$12:AN$509,1)</f>
        <v>0</v>
      </c>
      <c r="CT1594" s="600">
        <f>COUNTIF(AO$12:AO$509,1)</f>
        <v>0</v>
      </c>
      <c r="CU1594" s="593"/>
      <c r="CV1594" s="600">
        <f>COUNTIF(AP$16:AP$509,1)</f>
        <v>0</v>
      </c>
      <c r="CW1594" s="596"/>
      <c r="CX1594" s="592" t="str">
        <v>SQD4</v>
      </c>
      <c r="CY1594" s="599">
        <v>0</v>
      </c>
      <c r="CZ1594" s="600">
        <v>0</v>
      </c>
      <c r="DA1594" s="600">
        <v>0</v>
      </c>
      <c r="DB1594" s="600">
        <v>0</v>
      </c>
      <c r="DC1594" s="600">
        <v>0</v>
      </c>
      <c r="DD1594" s="600">
        <v>0</v>
      </c>
    </row>
    <row r="1595" spans="89:108" ht="15" customHeight="1">
      <c r="CK1595" s="592" t="s">
        <v>178</v>
      </c>
      <c r="CL1595" s="600">
        <f>COUNTIF(AG$12:AG$507,"n/a")</f>
        <v>0</v>
      </c>
      <c r="CM1595" s="600">
        <f>COUNTIF(AH$12:AH$507,"n/a")</f>
        <v>0</v>
      </c>
      <c r="CN1595" s="600">
        <f>COUNTIF(AI$12:AI$507,"n/a")</f>
        <v>0</v>
      </c>
      <c r="CO1595" s="600">
        <f>COUNTIF(AJ$12:AJ$507,"n/a")</f>
        <v>0</v>
      </c>
      <c r="CP1595" s="600">
        <f>COUNTIF(AK$12:AK$507,"n/a")</f>
        <v>0</v>
      </c>
      <c r="CQ1595" s="600">
        <f>COUNTIF(AL$12:AL$509,"n/a")</f>
        <v>0</v>
      </c>
      <c r="CR1595" s="600">
        <f>COUNTIF(AM$12:AM$509,"n/a")</f>
        <v>0</v>
      </c>
      <c r="CS1595" s="600">
        <f>COUNTIF(AN$12:AN$509,"n/a")</f>
        <v>0</v>
      </c>
      <c r="CT1595" s="600">
        <f>COUNTIF(AO$12:AO$509,"n/a")</f>
        <v>0</v>
      </c>
      <c r="CU1595" s="593"/>
      <c r="CV1595" s="600">
        <f>COUNTIF(AP$16:AP$509,6)</f>
        <v>0</v>
      </c>
      <c r="CW1595" s="596"/>
      <c r="CX1595" s="592" t="str">
        <v>SQD5</v>
      </c>
      <c r="CY1595" s="599">
        <v>0</v>
      </c>
      <c r="CZ1595" s="600">
        <v>0</v>
      </c>
      <c r="DA1595" s="600">
        <v>0</v>
      </c>
      <c r="DB1595" s="600">
        <v>0</v>
      </c>
      <c r="DC1595" s="600">
        <v>0</v>
      </c>
      <c r="DD1595" s="600">
        <v>0</v>
      </c>
    </row>
    <row r="1596" spans="89:108" ht="15" customHeight="1">
      <c r="CK1596" s="601"/>
      <c r="CL1596" s="596"/>
      <c r="CM1596" s="596"/>
      <c r="CN1596" s="596"/>
      <c r="CO1596" s="596"/>
      <c r="CP1596" s="596"/>
      <c r="CQ1596" s="596"/>
      <c r="CR1596" s="596"/>
      <c r="CS1596" s="596"/>
      <c r="CT1596" s="596"/>
      <c r="CU1596" s="593"/>
      <c r="CV1596" s="596"/>
      <c r="CW1596" s="596"/>
      <c r="CX1596" s="592" t="str">
        <v>SQD6</v>
      </c>
      <c r="CY1596" s="599">
        <v>0</v>
      </c>
      <c r="CZ1596" s="600">
        <v>0</v>
      </c>
      <c r="DA1596" s="600">
        <v>0</v>
      </c>
      <c r="DB1596" s="600">
        <v>0</v>
      </c>
      <c r="DC1596" s="600">
        <v>0</v>
      </c>
      <c r="DD1596" s="600">
        <v>0</v>
      </c>
    </row>
    <row r="1597" spans="89:108" ht="15" customHeight="1">
      <c r="CK1597" s="601"/>
      <c r="CL1597" s="596"/>
      <c r="CM1597" s="596"/>
      <c r="CN1597" s="596"/>
      <c r="CO1597" s="596"/>
      <c r="CP1597" s="596"/>
      <c r="CQ1597" s="596"/>
      <c r="CR1597" s="596"/>
      <c r="CS1597" s="596"/>
      <c r="CT1597" s="596"/>
      <c r="CU1597" s="593"/>
      <c r="CV1597" s="596"/>
      <c r="CW1597" s="596"/>
      <c r="CX1597" s="592" t="str">
        <v>SQD7</v>
      </c>
      <c r="CY1597" s="599">
        <v>0</v>
      </c>
      <c r="CZ1597" s="600">
        <v>0</v>
      </c>
      <c r="DA1597" s="600">
        <v>0</v>
      </c>
      <c r="DB1597" s="600">
        <v>0</v>
      </c>
      <c r="DC1597" s="600">
        <v>0</v>
      </c>
      <c r="DD1597" s="600">
        <v>0</v>
      </c>
    </row>
    <row r="1598" spans="89:108" ht="15" customHeight="1">
      <c r="CK1598" s="601"/>
      <c r="CL1598" s="596"/>
      <c r="CM1598" s="596"/>
      <c r="CN1598" s="596"/>
      <c r="CO1598" s="596"/>
      <c r="CP1598" s="596"/>
      <c r="CQ1598" s="596"/>
      <c r="CR1598" s="596"/>
      <c r="CS1598" s="596"/>
      <c r="CT1598" s="596"/>
      <c r="CU1598" s="593"/>
      <c r="CV1598" s="596"/>
      <c r="CW1598" s="596"/>
      <c r="CX1598" s="592" t="s">
        <v>35</v>
      </c>
      <c r="CY1598" s="599">
        <f t="array" ref="CY1598:DD1598">TRANSPOSE(CT1590:CT1595)</f>
        <v>0</v>
      </c>
      <c r="CZ1598" s="600">
        <v>0</v>
      </c>
      <c r="DA1598" s="600">
        <v>0</v>
      </c>
      <c r="DB1598" s="600">
        <v>0</v>
      </c>
      <c r="DC1598" s="600">
        <v>0</v>
      </c>
      <c r="DD1598" s="600">
        <v>0</v>
      </c>
    </row>
    <row r="1599" spans="89:108" ht="15" customHeight="1">
      <c r="CK1599" s="596"/>
      <c r="CL1599" s="596"/>
      <c r="CM1599" s="596"/>
      <c r="CN1599" s="596"/>
      <c r="CO1599" s="596"/>
      <c r="CP1599" s="596"/>
      <c r="CQ1599" s="596"/>
      <c r="CR1599" s="596"/>
      <c r="CS1599" s="596"/>
      <c r="CT1599" s="596"/>
      <c r="CU1599" s="593"/>
      <c r="CV1599" s="596"/>
      <c r="CW1599" s="596"/>
      <c r="CX1599" s="593"/>
      <c r="CY1599" s="593"/>
      <c r="CZ1599" s="593"/>
      <c r="DA1599" s="593"/>
      <c r="DB1599" s="593"/>
      <c r="DC1599" s="593"/>
      <c r="DD1599" s="593"/>
    </row>
    <row r="1600" spans="89:108" ht="15" customHeight="1">
      <c r="CK1600" s="596"/>
      <c r="CL1600" s="596"/>
      <c r="CM1600" s="596"/>
      <c r="CN1600" s="596"/>
      <c r="CO1600" s="596"/>
      <c r="CP1600" s="596"/>
      <c r="CQ1600" s="596"/>
      <c r="CR1600" s="596"/>
      <c r="CS1600" s="596"/>
      <c r="CT1600" s="596"/>
      <c r="CU1600" s="593"/>
      <c r="CV1600" s="596"/>
      <c r="CW1600" s="596"/>
      <c r="CX1600" s="593"/>
      <c r="CY1600" s="593"/>
      <c r="CZ1600" s="593"/>
      <c r="DA1600" s="593"/>
      <c r="DB1600" s="593"/>
      <c r="DC1600" s="593"/>
      <c r="DD1600" s="593"/>
    </row>
    <row r="1601" spans="89:108" ht="15" customHeight="1">
      <c r="CK1601" s="596"/>
      <c r="CL1601" s="593"/>
      <c r="CM1601" s="596"/>
      <c r="CN1601" s="596"/>
      <c r="CO1601" s="596"/>
      <c r="CP1601" s="596"/>
      <c r="CQ1601" s="596"/>
      <c r="CR1601" s="593"/>
      <c r="CS1601" s="596"/>
      <c r="CT1601" s="755" t="s">
        <v>15</v>
      </c>
      <c r="CU1601" s="756"/>
      <c r="CV1601" s="757"/>
      <c r="CW1601" s="596"/>
      <c r="CX1601" s="596"/>
      <c r="CY1601" s="596"/>
      <c r="CZ1601" s="593"/>
      <c r="DA1601" s="593"/>
      <c r="DB1601" s="594" t="s">
        <v>286</v>
      </c>
      <c r="DC1601" s="594" t="s">
        <v>287</v>
      </c>
      <c r="DD1601" s="594" t="s">
        <v>288</v>
      </c>
    </row>
    <row r="1602" spans="89:108" ht="15" customHeight="1">
      <c r="CK1602" s="596"/>
      <c r="CL1602" s="593"/>
      <c r="CM1602" s="596"/>
      <c r="CN1602" s="596"/>
      <c r="CO1602" s="596"/>
      <c r="CP1602" s="596"/>
      <c r="CQ1602" s="596"/>
      <c r="CR1602" s="593"/>
      <c r="CS1602" s="596"/>
      <c r="CT1602" s="594" t="s">
        <v>15</v>
      </c>
      <c r="CU1602" s="594" t="s">
        <v>296</v>
      </c>
      <c r="CV1602" s="594" t="s">
        <v>297</v>
      </c>
      <c r="CW1602" s="596"/>
      <c r="CX1602" s="596"/>
      <c r="CY1602" s="596"/>
      <c r="CZ1602" s="593"/>
      <c r="DA1602" s="592" t="s">
        <v>282</v>
      </c>
      <c r="DB1602" s="602">
        <f>COUNTIF(P12:P507,1)</f>
        <v>0</v>
      </c>
      <c r="DC1602" s="602">
        <f>COUNTIF(Q12:Q507,1)</f>
        <v>0</v>
      </c>
      <c r="DD1602" s="602">
        <f>COUNTIF(R12:R507,1)</f>
        <v>0</v>
      </c>
    </row>
    <row r="1603" spans="89:108" ht="15" customHeight="1">
      <c r="CK1603" s="596"/>
      <c r="CL1603" s="593"/>
      <c r="CM1603" s="596"/>
      <c r="CN1603" s="596"/>
      <c r="CO1603" s="596"/>
      <c r="CP1603" s="596"/>
      <c r="CQ1603" s="596"/>
      <c r="CR1603" s="593"/>
      <c r="CS1603" s="603" t="s">
        <v>115</v>
      </c>
      <c r="CT1603" s="594">
        <f>COUNTIF(G12:G507,"Female")</f>
        <v>0</v>
      </c>
      <c r="CU1603" s="600">
        <f>COUNTIF(AT12:AT509,"External Services-Female")</f>
        <v>0</v>
      </c>
      <c r="CV1603" s="600">
        <f>COUNTIF(AT12:AT509,"Internal Services-Female")</f>
        <v>0</v>
      </c>
      <c r="CW1603" s="596"/>
      <c r="CX1603" s="596"/>
      <c r="CY1603" s="596"/>
      <c r="CZ1603" s="593"/>
      <c r="DA1603" s="592" t="s">
        <v>283</v>
      </c>
      <c r="DB1603" s="604">
        <f>COUNTIF(P12:P507,2)</f>
        <v>0</v>
      </c>
      <c r="DC1603" s="602">
        <f>COUNTIF(Q12:Q507,2)</f>
        <v>0</v>
      </c>
      <c r="DD1603" s="602">
        <f>COUNTIF(R12:R507,2)</f>
        <v>0</v>
      </c>
    </row>
    <row r="1604" spans="89:108" ht="15" customHeight="1">
      <c r="CK1604" s="593"/>
      <c r="CL1604" s="593"/>
      <c r="CM1604" s="596"/>
      <c r="CN1604" s="596"/>
      <c r="CO1604" s="596"/>
      <c r="CP1604" s="596"/>
      <c r="CQ1604" s="596"/>
      <c r="CR1604" s="593"/>
      <c r="CS1604" s="603" t="s">
        <v>116</v>
      </c>
      <c r="CT1604" s="594">
        <f>COUNTIF(G12:G507,"Male")</f>
        <v>0</v>
      </c>
      <c r="CU1604" s="600">
        <f>COUNTIF(AT12:AT509,"External Services-Male")</f>
        <v>0</v>
      </c>
      <c r="CV1604" s="600">
        <f>COUNTIF(AT12:AT509,"Internal Services-Male")</f>
        <v>0</v>
      </c>
      <c r="CW1604" s="596"/>
      <c r="CX1604" s="596"/>
      <c r="CY1604" s="596"/>
      <c r="CZ1604" s="593"/>
      <c r="DA1604" s="592" t="s">
        <v>284</v>
      </c>
      <c r="DB1604" s="602">
        <f>COUNTIF(P12:P507,3)</f>
        <v>0</v>
      </c>
      <c r="DC1604" s="604">
        <f>COUNTIF(Q12:Q507,3)</f>
        <v>0</v>
      </c>
      <c r="DD1604" s="602">
        <f>COUNTIF(R12:R507,3)</f>
        <v>0</v>
      </c>
    </row>
    <row r="1605" spans="89:108" ht="15" customHeight="1">
      <c r="CK1605" s="593"/>
      <c r="CL1605" s="593"/>
      <c r="CM1605" s="596"/>
      <c r="CN1605" s="596"/>
      <c r="CO1605" s="596"/>
      <c r="CP1605" s="596"/>
      <c r="CQ1605" s="596"/>
      <c r="CR1605" s="593"/>
      <c r="CS1605" s="603" t="s">
        <v>117</v>
      </c>
      <c r="CT1605" s="594">
        <f>COUNTIF(G12:G507,"Did not specify")</f>
        <v>0</v>
      </c>
      <c r="CU1605" s="600">
        <f>COUNTIF(AT12:AT509,"External Services-Did not specify")</f>
        <v>0</v>
      </c>
      <c r="CV1605" s="600">
        <f>COUNTIF(AT12:AT509,"Internal Services-Did not specify")</f>
        <v>0</v>
      </c>
      <c r="CW1605" s="593"/>
      <c r="CX1605" s="593"/>
      <c r="CY1605" s="593"/>
      <c r="CZ1605" s="593"/>
      <c r="DA1605" s="592" t="s">
        <v>285</v>
      </c>
      <c r="DB1605" s="604">
        <f>COUNTIF(P12:P507,4)</f>
        <v>0</v>
      </c>
      <c r="DC1605" s="604">
        <f>COUNTIF(Q12:Q507,4)</f>
        <v>0</v>
      </c>
      <c r="DD1605" s="602">
        <f>COUNTIF(R12:R507,"4- N/A")</f>
        <v>0</v>
      </c>
    </row>
    <row r="1606" spans="89:108" ht="15" customHeight="1">
      <c r="CK1606" s="593"/>
      <c r="CL1606" s="593"/>
      <c r="CM1606" s="596"/>
      <c r="CN1606" s="596"/>
      <c r="CO1606" s="596"/>
      <c r="CP1606" s="596"/>
      <c r="CQ1606" s="596"/>
      <c r="CR1606" s="593"/>
      <c r="CS1606" s="596"/>
      <c r="CT1606" s="595"/>
      <c r="CU1606" s="596"/>
      <c r="CV1606" s="596"/>
      <c r="CW1606" s="593"/>
      <c r="CX1606" s="593"/>
      <c r="CY1606" s="593"/>
      <c r="CZ1606" s="593"/>
      <c r="DA1606" s="592" t="s">
        <v>289</v>
      </c>
      <c r="DB1606" s="602"/>
      <c r="DC1606" s="604">
        <f>COUNTIF(Q12:Q507,"5- N/A")</f>
        <v>0</v>
      </c>
      <c r="DD1606" s="602"/>
    </row>
    <row r="1607" spans="89:108" ht="15" customHeight="1">
      <c r="CK1607" s="593"/>
      <c r="CL1607" s="593"/>
      <c r="CM1607" s="596"/>
      <c r="CN1607" s="596"/>
      <c r="CO1607" s="596"/>
      <c r="CP1607" s="596"/>
      <c r="CQ1607" s="596"/>
      <c r="CR1607" s="593"/>
      <c r="CS1607" s="593"/>
      <c r="CT1607" s="754" t="s">
        <v>14</v>
      </c>
      <c r="CU1607" s="754"/>
      <c r="CV1607" s="754"/>
      <c r="CW1607" s="593"/>
      <c r="CX1607" s="593"/>
      <c r="CY1607" s="593"/>
      <c r="CZ1607" s="593"/>
      <c r="DA1607" s="593"/>
      <c r="DB1607" s="595"/>
      <c r="DC1607" s="595"/>
      <c r="DD1607" s="595"/>
    </row>
    <row r="1608" spans="89:108" ht="15" customHeight="1">
      <c r="CK1608" s="593"/>
      <c r="CL1608" s="593"/>
      <c r="CM1608" s="596"/>
      <c r="CN1608" s="596"/>
      <c r="CO1608" s="596"/>
      <c r="CP1608" s="596"/>
      <c r="CQ1608" s="596"/>
      <c r="CR1608" s="593"/>
      <c r="CS1608" s="596"/>
      <c r="CT1608" s="594" t="s">
        <v>14</v>
      </c>
      <c r="CU1608" s="594" t="s">
        <v>296</v>
      </c>
      <c r="CV1608" s="594" t="s">
        <v>297</v>
      </c>
      <c r="CW1608" s="593"/>
      <c r="CX1608" s="593"/>
      <c r="CY1608" s="593"/>
      <c r="CZ1608" s="593"/>
      <c r="DA1608" s="593"/>
      <c r="DB1608" s="595"/>
      <c r="DC1608" s="595"/>
      <c r="DD1608" s="595"/>
    </row>
    <row r="1609" spans="89:108" ht="15" customHeight="1">
      <c r="CK1609" s="593"/>
      <c r="CL1609" s="593"/>
      <c r="CM1609" s="596"/>
      <c r="CN1609" s="596"/>
      <c r="CO1609" s="596"/>
      <c r="CP1609" s="596"/>
      <c r="CQ1609" s="596"/>
      <c r="CR1609" s="593"/>
      <c r="CS1609" s="603" t="s">
        <v>120</v>
      </c>
      <c r="CT1609" s="594">
        <f>COUNTIF(F12:F507,"&lt;=19")</f>
        <v>0</v>
      </c>
      <c r="CU1609" s="600">
        <f>COUNTIF(AS12:AS509,"External Services-19 or lower")</f>
        <v>0</v>
      </c>
      <c r="CV1609" s="600">
        <f>COUNTIF(AS12:AS509,"Internal Services-19 or lower")</f>
        <v>0</v>
      </c>
      <c r="CW1609" s="593"/>
      <c r="CX1609" s="593"/>
      <c r="CY1609" s="593"/>
      <c r="CZ1609" s="593"/>
      <c r="DA1609" s="758" t="s">
        <v>18</v>
      </c>
      <c r="DB1609" s="759"/>
      <c r="DC1609" s="759"/>
      <c r="DD1609" s="760"/>
    </row>
    <row r="1610" spans="89:108" ht="15" customHeight="1">
      <c r="CK1610" s="593"/>
      <c r="CL1610" s="593"/>
      <c r="CM1610" s="596"/>
      <c r="CN1610" s="596"/>
      <c r="CO1610" s="596"/>
      <c r="CP1610" s="596"/>
      <c r="CQ1610" s="596"/>
      <c r="CR1610" s="593"/>
      <c r="CS1610" s="603" t="s">
        <v>121</v>
      </c>
      <c r="CT1610" s="594">
        <f>COUNTIFS(F12:F507,"&gt;=20",F12:F507,"&lt;=34" )</f>
        <v>0</v>
      </c>
      <c r="CU1610" s="600">
        <f>COUNTIF(AS12:AS509,"External Services-20 to 34")</f>
        <v>0</v>
      </c>
      <c r="CV1610" s="600">
        <f>COUNTIF(AS12:AS509,"Internal Services-20 to 34")</f>
        <v>0</v>
      </c>
      <c r="CW1610" s="593"/>
      <c r="CX1610" s="593"/>
      <c r="CY1610" s="593"/>
      <c r="CZ1610" s="596"/>
      <c r="DA1610" s="594" t="s">
        <v>18</v>
      </c>
      <c r="DB1610" s="594" t="s">
        <v>296</v>
      </c>
      <c r="DC1610" s="758" t="s">
        <v>297</v>
      </c>
      <c r="DD1610" s="760"/>
    </row>
    <row r="1611" spans="89:108" ht="15" customHeight="1">
      <c r="CK1611" s="593"/>
      <c r="CL1611" s="593"/>
      <c r="CM1611" s="596"/>
      <c r="CN1611" s="596"/>
      <c r="CO1611" s="596"/>
      <c r="CP1611" s="596"/>
      <c r="CQ1611" s="596"/>
      <c r="CR1611" s="593"/>
      <c r="CS1611" s="603" t="s">
        <v>122</v>
      </c>
      <c r="CT1611" s="594">
        <f>COUNTIFS(F12:F507,"&gt;=35",F12:F507,"&lt;=49" )</f>
        <v>0</v>
      </c>
      <c r="CU1611" s="600">
        <f>COUNTIF(AS12:AS509,"External Services-35 to 49")</f>
        <v>0</v>
      </c>
      <c r="CV1611" s="600">
        <f>COUNTIF(AS12:AS509,"Internal Services-35 to 49")</f>
        <v>0</v>
      </c>
      <c r="CW1611" s="593"/>
      <c r="CX1611" s="593"/>
      <c r="CY1611" s="593"/>
      <c r="CZ1611" s="603" t="s">
        <v>132</v>
      </c>
      <c r="DA1611" s="592">
        <f t="shared" ref="DA1611:DA1616" si="249">COUNTIF($L$12:$L$507,CZ1611)</f>
        <v>0</v>
      </c>
      <c r="DB1611" s="600">
        <f>COUNTIF($AU$12:$AU$509,"External Services-Assessment &amp; Certification")</f>
        <v>0</v>
      </c>
      <c r="DC1611" s="761">
        <f>COUNTIF($AU$12:$AU$509,"Internal Services-Assessment &amp; Certification")</f>
        <v>0</v>
      </c>
      <c r="DD1611" s="762"/>
    </row>
    <row r="1612" spans="89:108" ht="15" customHeight="1">
      <c r="CK1612" s="593"/>
      <c r="CL1612" s="593"/>
      <c r="CM1612" s="596"/>
      <c r="CN1612" s="596"/>
      <c r="CO1612" s="596"/>
      <c r="CP1612" s="596"/>
      <c r="CQ1612" s="596"/>
      <c r="CR1612" s="593"/>
      <c r="CS1612" s="603" t="s">
        <v>123</v>
      </c>
      <c r="CT1612" s="594">
        <f>COUNTIFS(F12:F507,"&gt;=50",F12:F507,"&lt;=64" )</f>
        <v>0</v>
      </c>
      <c r="CU1612" s="600">
        <f>COUNTIF(AS12:AS509,"External Services-50 to 64")</f>
        <v>0</v>
      </c>
      <c r="CV1612" s="600">
        <f>COUNTIF(AS12:AS509,"Internal Services-50 to 64")</f>
        <v>0</v>
      </c>
      <c r="CW1612" s="593"/>
      <c r="CX1612" s="593"/>
      <c r="CY1612" s="593"/>
      <c r="CZ1612" s="603" t="s">
        <v>133</v>
      </c>
      <c r="DA1612" s="592">
        <f t="shared" si="249"/>
        <v>0</v>
      </c>
      <c r="DB1612" s="600">
        <f>COUNTIF($AU$12:$AU$509,"External Services-Program Registration")</f>
        <v>0</v>
      </c>
      <c r="DC1612" s="761">
        <f>COUNTIF($AU$12:$AU$509,"Internal Services-Program Registration")</f>
        <v>0</v>
      </c>
      <c r="DD1612" s="762"/>
    </row>
    <row r="1613" spans="89:108" ht="15" customHeight="1">
      <c r="CK1613" s="593"/>
      <c r="CL1613" s="593"/>
      <c r="CM1613" s="596"/>
      <c r="CN1613" s="596"/>
      <c r="CO1613" s="596"/>
      <c r="CP1613" s="596"/>
      <c r="CQ1613" s="596"/>
      <c r="CR1613" s="593"/>
      <c r="CS1613" s="603" t="s">
        <v>124</v>
      </c>
      <c r="CT1613" s="594">
        <f>COUNTIF(F12:F507,"&gt;=65" )</f>
        <v>0</v>
      </c>
      <c r="CU1613" s="600">
        <f>COUNTIF(AS12:AS509,"External Services-65 or higher")</f>
        <v>0</v>
      </c>
      <c r="CV1613" s="600">
        <f>COUNTIF(AS12:AS509,"Internal Services-65 or higher")</f>
        <v>0</v>
      </c>
      <c r="CW1613" s="593"/>
      <c r="CX1613" s="593"/>
      <c r="CY1613" s="593"/>
      <c r="CZ1613" s="603" t="s">
        <v>134</v>
      </c>
      <c r="DA1613" s="592">
        <f t="shared" si="249"/>
        <v>0</v>
      </c>
      <c r="DB1613" s="600">
        <f>COUNTIF($AU$12:$AU$509,"External Services-Training")</f>
        <v>0</v>
      </c>
      <c r="DC1613" s="761">
        <f>COUNTIF($AU$12:$AU$509,"Internal Services-Training")</f>
        <v>0</v>
      </c>
      <c r="DD1613" s="762"/>
    </row>
    <row r="1614" spans="89:108" ht="15" customHeight="1">
      <c r="CK1614" s="593"/>
      <c r="CL1614" s="593"/>
      <c r="CM1614" s="596"/>
      <c r="CN1614" s="596"/>
      <c r="CO1614" s="596"/>
      <c r="CP1614" s="596"/>
      <c r="CQ1614" s="596"/>
      <c r="CR1614" s="593"/>
      <c r="CS1614" s="603" t="s">
        <v>117</v>
      </c>
      <c r="CT1614" s="594">
        <f>COUNTIF(F12:F507,"Did not specify" )</f>
        <v>0</v>
      </c>
      <c r="CU1614" s="600">
        <f>COUNTIF(AS12:AS509,"External Services-Did not specify")</f>
        <v>0</v>
      </c>
      <c r="CV1614" s="600">
        <f>COUNTIF(AS12:AS509,"Internal Services-Did not specify")</f>
        <v>0</v>
      </c>
      <c r="CW1614" s="593"/>
      <c r="CX1614" s="593"/>
      <c r="CY1614" s="593"/>
      <c r="CZ1614" s="603" t="s">
        <v>135</v>
      </c>
      <c r="DA1614" s="592">
        <f t="shared" si="249"/>
        <v>0</v>
      </c>
      <c r="DB1614" s="600">
        <f>COUNTIF($AU$12:$AU$509,"External Services-Scholarship")</f>
        <v>0</v>
      </c>
      <c r="DC1614" s="761">
        <f>COUNTIF($AU$12:$AU$509,"Internal Services-Scholarship")</f>
        <v>0</v>
      </c>
      <c r="DD1614" s="762"/>
    </row>
    <row r="1615" spans="89:108" ht="15" customHeight="1">
      <c r="CK1615" s="593"/>
      <c r="CL1615" s="593"/>
      <c r="CM1615" s="596"/>
      <c r="CN1615" s="596"/>
      <c r="CO1615" s="596"/>
      <c r="CP1615" s="596"/>
      <c r="CQ1615" s="596"/>
      <c r="CR1615" s="593"/>
      <c r="CS1615" s="593"/>
      <c r="CT1615" s="593"/>
      <c r="CU1615" s="593"/>
      <c r="CV1615" s="593"/>
      <c r="CW1615" s="593"/>
      <c r="CX1615" s="593"/>
      <c r="CY1615" s="593"/>
      <c r="CZ1615" s="603" t="s">
        <v>136</v>
      </c>
      <c r="DA1615" s="592">
        <f t="shared" si="249"/>
        <v>0</v>
      </c>
      <c r="DB1615" s="600">
        <f>COUNTIF($AU$12:$AU$509,"External Services-Admin. Related")</f>
        <v>0</v>
      </c>
      <c r="DC1615" s="761">
        <f>COUNTIF($AU$12:$AU$509,"Internal Services-Admin. Related")</f>
        <v>0</v>
      </c>
      <c r="DD1615" s="762"/>
    </row>
    <row r="1616" spans="89:108" ht="15" customHeight="1">
      <c r="CK1616" s="593"/>
      <c r="CL1616" s="593"/>
      <c r="CM1616" s="596"/>
      <c r="CN1616" s="596"/>
      <c r="CO1616" s="596"/>
      <c r="CP1616" s="596"/>
      <c r="CQ1616" s="596"/>
      <c r="CR1616" s="593"/>
      <c r="CS1616" s="593"/>
      <c r="CT1616" s="758" t="s">
        <v>127</v>
      </c>
      <c r="CU1616" s="759"/>
      <c r="CV1616" s="760"/>
      <c r="CW1616" s="593"/>
      <c r="CX1616" s="593"/>
      <c r="CY1616" s="593"/>
      <c r="CZ1616" s="603" t="s">
        <v>137</v>
      </c>
      <c r="DA1616" s="592">
        <f t="shared" si="249"/>
        <v>0</v>
      </c>
      <c r="DB1616" s="600">
        <f>COUNTIF($AU$12:$AU$509,"External Services-Others")</f>
        <v>0</v>
      </c>
      <c r="DC1616" s="761">
        <f>COUNTIF($AU$12:$AU$509,"Internal Services-Others")</f>
        <v>0</v>
      </c>
      <c r="DD1616" s="762"/>
    </row>
    <row r="1617" spans="89:108" ht="15" customHeight="1">
      <c r="CK1617" s="593"/>
      <c r="CL1617" s="593"/>
      <c r="CM1617" s="596"/>
      <c r="CN1617" s="596"/>
      <c r="CO1617" s="596"/>
      <c r="CP1617" s="596"/>
      <c r="CQ1617" s="596"/>
      <c r="CR1617" s="593"/>
      <c r="CS1617" s="596"/>
      <c r="CT1617" s="594" t="s">
        <v>127</v>
      </c>
      <c r="CU1617" s="594" t="s">
        <v>296</v>
      </c>
      <c r="CV1617" s="594" t="s">
        <v>297</v>
      </c>
      <c r="CW1617" s="593"/>
      <c r="CX1617" s="593"/>
      <c r="CY1617" s="593"/>
      <c r="CZ1617" s="593"/>
      <c r="DA1617" s="593"/>
      <c r="DB1617" s="595"/>
      <c r="DC1617" s="595"/>
      <c r="DD1617" s="595"/>
    </row>
    <row r="1618" spans="89:108" ht="15" customHeight="1">
      <c r="CK1618" s="593"/>
      <c r="CL1618" s="593"/>
      <c r="CM1618" s="596"/>
      <c r="CN1618" s="596"/>
      <c r="CO1618" s="596"/>
      <c r="CP1618" s="596"/>
      <c r="CQ1618" s="596"/>
      <c r="CR1618" s="593"/>
      <c r="CS1618" s="603" t="s">
        <v>128</v>
      </c>
      <c r="CT1618" s="594">
        <f>COUNTIF(E12:E507,"Citizen")</f>
        <v>0</v>
      </c>
      <c r="CU1618" s="600">
        <f>COUNTIF(AR12:AR509,"External Services-Citizen")</f>
        <v>0</v>
      </c>
      <c r="CV1618" s="600">
        <f>COUNTIF(AR12:AR509,"Internal Services-Citizen")</f>
        <v>0</v>
      </c>
      <c r="CW1618" s="593"/>
      <c r="CX1618" s="593"/>
      <c r="CY1618" s="593"/>
      <c r="CZ1618" s="593"/>
      <c r="DA1618" s="593"/>
      <c r="DB1618" s="595"/>
      <c r="DC1618" s="595"/>
      <c r="DD1618" s="595"/>
    </row>
    <row r="1619" spans="89:108" ht="15" customHeight="1">
      <c r="CK1619" s="593"/>
      <c r="CL1619" s="593"/>
      <c r="CM1619" s="596"/>
      <c r="CN1619" s="596"/>
      <c r="CO1619" s="596"/>
      <c r="CP1619" s="596"/>
      <c r="CQ1619" s="596"/>
      <c r="CR1619" s="593"/>
      <c r="CS1619" s="603" t="s">
        <v>129</v>
      </c>
      <c r="CT1619" s="594">
        <f>COUNTIF(G12:G507,"Government")</f>
        <v>0</v>
      </c>
      <c r="CU1619" s="600">
        <f>COUNTIF(AR12:AR509,"External Services-Business")</f>
        <v>0</v>
      </c>
      <c r="CV1619" s="600">
        <f>COUNTIF(AR12:AR509,"Internal ServicesBusiness")</f>
        <v>0</v>
      </c>
      <c r="CW1619" s="593"/>
      <c r="CX1619" s="593"/>
      <c r="CY1619" s="596"/>
      <c r="CZ1619" s="596"/>
      <c r="DA1619" s="593"/>
      <c r="DB1619" s="595"/>
      <c r="DC1619" s="595"/>
      <c r="DD1619" s="595"/>
    </row>
    <row r="1620" spans="89:108" ht="15" customHeight="1">
      <c r="CK1620" s="593"/>
      <c r="CL1620" s="593"/>
      <c r="CM1620" s="596"/>
      <c r="CN1620" s="596"/>
      <c r="CO1620" s="596"/>
      <c r="CP1620" s="596"/>
      <c r="CQ1620" s="596"/>
      <c r="CR1620" s="593"/>
      <c r="CS1620" s="603" t="s">
        <v>130</v>
      </c>
      <c r="CT1620" s="594">
        <f>COUNTIF(G12:G507,"Business")</f>
        <v>0</v>
      </c>
      <c r="CU1620" s="600">
        <f>COUNTIF(AR12:AR509,"External Services-Government")</f>
        <v>0</v>
      </c>
      <c r="CV1620" s="600">
        <f>COUNTIF(AR12:AR509,"Internal Services-Government")</f>
        <v>0</v>
      </c>
      <c r="CW1620" s="593"/>
      <c r="CX1620" s="593"/>
      <c r="CY1620" s="593"/>
      <c r="CZ1620" s="593"/>
      <c r="DA1620" s="593"/>
      <c r="DB1620" s="595"/>
      <c r="DC1620" s="595"/>
      <c r="DD1620" s="595"/>
    </row>
    <row r="1621" spans="89:108" ht="15" customHeight="1">
      <c r="CK1621" s="593"/>
      <c r="CL1621" s="593"/>
      <c r="CM1621" s="596"/>
      <c r="CN1621" s="596"/>
      <c r="CO1621" s="596"/>
      <c r="CP1621" s="596"/>
      <c r="CQ1621" s="596"/>
      <c r="CR1621" s="593"/>
      <c r="CS1621" s="603" t="s">
        <v>117</v>
      </c>
      <c r="CT1621" s="594">
        <f>COUNTIF(G12:G507,"Did not specify")</f>
        <v>0</v>
      </c>
      <c r="CU1621" s="600">
        <f>COUNTIF(AR12:AR509,"External Services-Did not specify")</f>
        <v>0</v>
      </c>
      <c r="CV1621" s="600">
        <f>COUNTIF(AR12:AR509,"Internal Services-Did not specify")</f>
        <v>0</v>
      </c>
      <c r="CW1621" s="593"/>
      <c r="CX1621" s="593"/>
      <c r="CY1621" s="593"/>
      <c r="CZ1621" s="593"/>
      <c r="DA1621" s="593"/>
      <c r="DB1621" s="595"/>
      <c r="DC1621" s="595"/>
      <c r="DD1621" s="595"/>
    </row>
    <row r="1622" spans="89:108" ht="15" customHeight="1">
      <c r="CK1622" s="593"/>
      <c r="CL1622" s="593"/>
      <c r="CM1622" s="596"/>
      <c r="CN1622" s="596"/>
      <c r="CO1622" s="596"/>
      <c r="CP1622" s="596"/>
      <c r="CQ1622" s="596"/>
      <c r="CR1622" s="593"/>
      <c r="CS1622" s="593"/>
      <c r="CT1622" s="593"/>
      <c r="CU1622" s="593"/>
      <c r="CV1622" s="593"/>
      <c r="CW1622" s="593"/>
      <c r="CX1622" s="593"/>
      <c r="CY1622" s="593"/>
      <c r="CZ1622" s="593"/>
      <c r="DA1622" s="593"/>
      <c r="DB1622" s="593"/>
      <c r="DC1622" s="593"/>
      <c r="DD1622" s="593"/>
    </row>
    <row r="1623" spans="89:108" ht="15" customHeight="1">
      <c r="CK1623" s="593"/>
      <c r="CL1623" s="593"/>
      <c r="CM1623" s="596"/>
      <c r="CN1623" s="596"/>
      <c r="CO1623" s="596"/>
      <c r="CP1623" s="596"/>
      <c r="CQ1623" s="596"/>
      <c r="CR1623" s="754" t="s">
        <v>320</v>
      </c>
      <c r="CS1623" s="754"/>
      <c r="CT1623" s="754"/>
      <c r="CU1623" s="754"/>
      <c r="CV1623" s="754"/>
      <c r="CW1623" s="593"/>
      <c r="CX1623" s="593"/>
      <c r="CY1623" s="593"/>
      <c r="CZ1623" s="593"/>
      <c r="DA1623" s="593"/>
      <c r="DB1623" s="593"/>
      <c r="DC1623" s="593"/>
      <c r="DD1623" s="593"/>
    </row>
    <row r="1624" spans="89:108" ht="15" customHeight="1">
      <c r="CK1624" s="593"/>
      <c r="CL1624" s="593"/>
      <c r="CM1624" s="596"/>
      <c r="CN1624" s="596"/>
      <c r="CO1624" s="596"/>
      <c r="CP1624" s="596"/>
      <c r="CQ1624" s="596"/>
      <c r="CR1624" s="593"/>
      <c r="CS1624" s="593"/>
      <c r="CT1624" s="605"/>
      <c r="CU1624" s="603" t="s">
        <v>306</v>
      </c>
      <c r="CV1624" s="600">
        <f t="shared" ref="CV1624:CV1634" si="250">COUNTIF(J$12:J$507,CU1624)</f>
        <v>0</v>
      </c>
      <c r="CW1624" s="593"/>
      <c r="CX1624" s="593"/>
      <c r="CY1624" s="593"/>
      <c r="CZ1624" s="593"/>
      <c r="DA1624" s="593"/>
      <c r="DB1624" s="593"/>
      <c r="DC1624" s="593"/>
      <c r="DD1624" s="593"/>
    </row>
    <row r="1625" spans="89:108" ht="15" customHeight="1">
      <c r="CK1625" s="593"/>
      <c r="CL1625" s="593"/>
      <c r="CM1625" s="596"/>
      <c r="CN1625" s="596"/>
      <c r="CO1625" s="596"/>
      <c r="CP1625" s="596"/>
      <c r="CQ1625" s="596"/>
      <c r="CR1625" s="593"/>
      <c r="CS1625" s="596"/>
      <c r="CT1625" s="605"/>
      <c r="CU1625" s="603" t="s">
        <v>307</v>
      </c>
      <c r="CV1625" s="600">
        <f t="shared" si="250"/>
        <v>0</v>
      </c>
      <c r="CW1625" s="593"/>
      <c r="CX1625" s="593"/>
      <c r="CY1625" s="593"/>
      <c r="CZ1625" s="593"/>
      <c r="DA1625" s="593"/>
      <c r="DB1625" s="593"/>
      <c r="DC1625" s="593"/>
      <c r="DD1625" s="593"/>
    </row>
    <row r="1626" spans="89:108" ht="15" customHeight="1">
      <c r="CK1626" s="593"/>
      <c r="CL1626" s="593"/>
      <c r="CM1626" s="596"/>
      <c r="CN1626" s="596"/>
      <c r="CO1626" s="596"/>
      <c r="CP1626" s="596"/>
      <c r="CQ1626" s="596"/>
      <c r="CR1626" s="593"/>
      <c r="CS1626" s="596"/>
      <c r="CT1626" s="595"/>
      <c r="CU1626" s="603" t="s">
        <v>308</v>
      </c>
      <c r="CV1626" s="600">
        <f t="shared" si="250"/>
        <v>0</v>
      </c>
      <c r="CW1626" s="593"/>
      <c r="CX1626" s="593"/>
      <c r="CY1626" s="593"/>
      <c r="CZ1626" s="593"/>
      <c r="DA1626" s="593"/>
      <c r="DB1626" s="593"/>
      <c r="DC1626" s="593"/>
      <c r="DD1626" s="593"/>
    </row>
    <row r="1627" spans="89:108" ht="15" customHeight="1">
      <c r="CK1627" s="593"/>
      <c r="CL1627" s="593"/>
      <c r="CM1627" s="596"/>
      <c r="CN1627" s="596"/>
      <c r="CO1627" s="596"/>
      <c r="CP1627" s="596"/>
      <c r="CQ1627" s="596"/>
      <c r="CR1627" s="593"/>
      <c r="CS1627" s="596"/>
      <c r="CT1627" s="595"/>
      <c r="CU1627" s="603" t="s">
        <v>309</v>
      </c>
      <c r="CV1627" s="600">
        <f t="shared" si="250"/>
        <v>0</v>
      </c>
      <c r="CW1627" s="593"/>
      <c r="CX1627" s="593"/>
      <c r="CY1627" s="593"/>
      <c r="CZ1627" s="593"/>
      <c r="DA1627" s="593"/>
      <c r="DB1627" s="593"/>
      <c r="DC1627" s="593"/>
      <c r="DD1627" s="593"/>
    </row>
    <row r="1628" spans="89:108" ht="15" customHeight="1">
      <c r="CK1628" s="593"/>
      <c r="CL1628" s="593"/>
      <c r="CM1628" s="596"/>
      <c r="CN1628" s="596"/>
      <c r="CO1628" s="596"/>
      <c r="CP1628" s="596"/>
      <c r="CQ1628" s="596"/>
      <c r="CR1628" s="593"/>
      <c r="CS1628" s="596"/>
      <c r="CT1628" s="595"/>
      <c r="CU1628" s="603" t="s">
        <v>310</v>
      </c>
      <c r="CV1628" s="600">
        <f t="shared" si="250"/>
        <v>0</v>
      </c>
      <c r="CW1628" s="593"/>
      <c r="CX1628" s="596"/>
      <c r="CY1628" s="593"/>
      <c r="CZ1628" s="593"/>
      <c r="DA1628" s="593"/>
      <c r="DB1628" s="593"/>
      <c r="DC1628" s="593"/>
      <c r="DD1628" s="593"/>
    </row>
    <row r="1629" spans="89:108" ht="15" customHeight="1">
      <c r="CK1629" s="593"/>
      <c r="CL1629" s="593"/>
      <c r="CM1629" s="596"/>
      <c r="CN1629" s="596"/>
      <c r="CO1629" s="596"/>
      <c r="CP1629" s="596"/>
      <c r="CQ1629" s="596"/>
      <c r="CR1629" s="593"/>
      <c r="CS1629" s="596"/>
      <c r="CT1629" s="595"/>
      <c r="CU1629" s="603" t="s">
        <v>606</v>
      </c>
      <c r="CV1629" s="600">
        <f t="shared" si="250"/>
        <v>0</v>
      </c>
      <c r="CW1629" s="593"/>
      <c r="CX1629" s="596"/>
      <c r="CY1629" s="593"/>
      <c r="CZ1629" s="593"/>
      <c r="DA1629" s="593"/>
      <c r="DB1629" s="593"/>
      <c r="DC1629" s="593"/>
      <c r="DD1629" s="593"/>
    </row>
    <row r="1630" spans="89:108" ht="15" customHeight="1">
      <c r="CK1630" s="593"/>
      <c r="CL1630" s="593"/>
      <c r="CM1630" s="596"/>
      <c r="CN1630" s="596"/>
      <c r="CO1630" s="596"/>
      <c r="CP1630" s="596"/>
      <c r="CQ1630" s="596"/>
      <c r="CR1630" s="593"/>
      <c r="CS1630" s="596"/>
      <c r="CT1630" s="595"/>
      <c r="CU1630" s="603" t="s">
        <v>607</v>
      </c>
      <c r="CV1630" s="600">
        <f t="shared" si="250"/>
        <v>0</v>
      </c>
      <c r="CW1630" s="593"/>
      <c r="CX1630" s="593"/>
      <c r="CY1630" s="593"/>
      <c r="CZ1630" s="593"/>
      <c r="DA1630" s="593"/>
      <c r="DB1630" s="595"/>
      <c r="DC1630" s="595"/>
      <c r="DD1630" s="595"/>
    </row>
    <row r="1631" spans="89:108" ht="15" customHeight="1">
      <c r="CK1631" s="593"/>
      <c r="CL1631" s="593"/>
      <c r="CM1631" s="596"/>
      <c r="CN1631" s="596"/>
      <c r="CO1631" s="596"/>
      <c r="CP1631" s="596"/>
      <c r="CQ1631" s="596"/>
      <c r="CR1631" s="593"/>
      <c r="CS1631" s="596"/>
      <c r="CT1631" s="595"/>
      <c r="CU1631" s="603" t="s">
        <v>610</v>
      </c>
      <c r="CV1631" s="600">
        <f t="shared" si="250"/>
        <v>0</v>
      </c>
      <c r="CW1631" s="593"/>
      <c r="CX1631" s="593"/>
      <c r="CY1631" s="593"/>
      <c r="CZ1631" s="593"/>
      <c r="DA1631" s="593"/>
      <c r="DB1631" s="595"/>
      <c r="DC1631" s="595"/>
      <c r="DD1631" s="595"/>
    </row>
    <row r="1632" spans="89:108" ht="15" customHeight="1">
      <c r="CK1632" s="593"/>
      <c r="CL1632" s="593"/>
      <c r="CM1632" s="596"/>
      <c r="CN1632" s="596"/>
      <c r="CO1632" s="596"/>
      <c r="CP1632" s="596"/>
      <c r="CQ1632" s="596"/>
      <c r="CR1632" s="593"/>
      <c r="CS1632" s="596"/>
      <c r="CT1632" s="595"/>
      <c r="CU1632" s="603" t="s">
        <v>314</v>
      </c>
      <c r="CV1632" s="600">
        <f t="shared" si="250"/>
        <v>0</v>
      </c>
      <c r="CW1632" s="593"/>
      <c r="CX1632" s="593"/>
      <c r="CY1632" s="593"/>
      <c r="CZ1632" s="593"/>
      <c r="DA1632" s="593"/>
      <c r="DB1632" s="595"/>
      <c r="DC1632" s="595"/>
      <c r="DD1632" s="595"/>
    </row>
    <row r="1633" spans="89:108" ht="15" customHeight="1">
      <c r="CK1633" s="593"/>
      <c r="CL1633" s="593"/>
      <c r="CM1633" s="596"/>
      <c r="CN1633" s="596"/>
      <c r="CO1633" s="596"/>
      <c r="CP1633" s="596"/>
      <c r="CQ1633" s="596"/>
      <c r="CR1633" s="593"/>
      <c r="CS1633" s="596"/>
      <c r="CT1633" s="595"/>
      <c r="CU1633" s="603" t="s">
        <v>315</v>
      </c>
      <c r="CV1633" s="600">
        <f t="shared" si="250"/>
        <v>0</v>
      </c>
      <c r="CW1633" s="593"/>
      <c r="CX1633" s="593"/>
      <c r="CY1633" s="593"/>
      <c r="CZ1633" s="593"/>
      <c r="DA1633" s="593"/>
      <c r="DB1633" s="595"/>
      <c r="DC1633" s="595"/>
      <c r="DD1633" s="595"/>
    </row>
    <row r="1634" spans="89:108" ht="15" customHeight="1">
      <c r="CK1634" s="593"/>
      <c r="CL1634" s="593"/>
      <c r="CM1634" s="596"/>
      <c r="CN1634" s="596"/>
      <c r="CO1634" s="596"/>
      <c r="CP1634" s="596"/>
      <c r="CQ1634" s="596"/>
      <c r="CR1634" s="593"/>
      <c r="CS1634" s="596"/>
      <c r="CT1634" s="595"/>
      <c r="CU1634" s="603" t="s">
        <v>316</v>
      </c>
      <c r="CV1634" s="600">
        <f t="shared" si="250"/>
        <v>0</v>
      </c>
      <c r="CW1634" s="593"/>
      <c r="CX1634" s="593"/>
      <c r="CY1634" s="593"/>
      <c r="CZ1634" s="593"/>
      <c r="DA1634" s="593"/>
      <c r="DB1634" s="595"/>
      <c r="DC1634" s="595"/>
      <c r="DD1634" s="595"/>
    </row>
  </sheetData>
  <sheetProtection sheet="1" objects="1" scenarios="1"/>
  <autoFilter ref="B1:B974" xr:uid="{987D92C2-9916-4939-A256-3038469F583E}"/>
  <mergeCells count="151">
    <mergeCell ref="AH562:AP562"/>
    <mergeCell ref="AH561:AP561"/>
    <mergeCell ref="AH560:AP560"/>
    <mergeCell ref="AH559:AP559"/>
    <mergeCell ref="AH558:AP558"/>
    <mergeCell ref="AH543:AP543"/>
    <mergeCell ref="AH544:AP544"/>
    <mergeCell ref="AH545:AP545"/>
    <mergeCell ref="AH546:AP546"/>
    <mergeCell ref="AH547:AP547"/>
    <mergeCell ref="AH548:AP548"/>
    <mergeCell ref="AH549:AP549"/>
    <mergeCell ref="AH557:AP557"/>
    <mergeCell ref="AH556:AP556"/>
    <mergeCell ref="AH555:AP555"/>
    <mergeCell ref="AH554:AP554"/>
    <mergeCell ref="AH553:AP553"/>
    <mergeCell ref="AH552:AP552"/>
    <mergeCell ref="AH551:AP551"/>
    <mergeCell ref="AO570:AP570"/>
    <mergeCell ref="AO571:AP571"/>
    <mergeCell ref="AO572:AP572"/>
    <mergeCell ref="AO575:AP575"/>
    <mergeCell ref="AO576:AP576"/>
    <mergeCell ref="AH566:AP566"/>
    <mergeCell ref="AH565:AP565"/>
    <mergeCell ref="AH564:AP564"/>
    <mergeCell ref="AH563:AP563"/>
    <mergeCell ref="AB2:AC8"/>
    <mergeCell ref="E3:AA3"/>
    <mergeCell ref="E4:AA4"/>
    <mergeCell ref="D5:AA5"/>
    <mergeCell ref="D6:AA6"/>
    <mergeCell ref="D7:AA7"/>
    <mergeCell ref="AH534:AP534"/>
    <mergeCell ref="BA10:BA11"/>
    <mergeCell ref="AE9:AE11"/>
    <mergeCell ref="AW10:AW11"/>
    <mergeCell ref="AX10:AX11"/>
    <mergeCell ref="AU10:AU11"/>
    <mergeCell ref="AR10:AR11"/>
    <mergeCell ref="AS10:AS11"/>
    <mergeCell ref="Q1:Z2"/>
    <mergeCell ref="AT10:AT11"/>
    <mergeCell ref="AG10:AG11"/>
    <mergeCell ref="AH10:AH11"/>
    <mergeCell ref="AI10:AI11"/>
    <mergeCell ref="AJ10:AJ11"/>
    <mergeCell ref="AK10:AK11"/>
    <mergeCell ref="AL10:AL11"/>
    <mergeCell ref="AM10:AM11"/>
    <mergeCell ref="AH522:AP522"/>
    <mergeCell ref="BC9:CN9"/>
    <mergeCell ref="CX10:CX11"/>
    <mergeCell ref="BD510:BD542"/>
    <mergeCell ref="BE510:BE542"/>
    <mergeCell ref="BF510:BF542"/>
    <mergeCell ref="AH538:AP538"/>
    <mergeCell ref="BC510:BC542"/>
    <mergeCell ref="AH527:AP527"/>
    <mergeCell ref="BG510:BG542"/>
    <mergeCell ref="BH510:BH542"/>
    <mergeCell ref="BI510:BI542"/>
    <mergeCell ref="CG510:CG542"/>
    <mergeCell ref="CI510:CI542"/>
    <mergeCell ref="CJ510:CJ542"/>
    <mergeCell ref="BJ510:BJ542"/>
    <mergeCell ref="BK510:BK542"/>
    <mergeCell ref="CM510:CM542"/>
    <mergeCell ref="AH528:AP528"/>
    <mergeCell ref="AH529:AP529"/>
    <mergeCell ref="AH518:AP518"/>
    <mergeCell ref="AH519:AP519"/>
    <mergeCell ref="AH520:AP520"/>
    <mergeCell ref="AH521:AP521"/>
    <mergeCell ref="AH531:AP531"/>
    <mergeCell ref="CY10:CY11"/>
    <mergeCell ref="CS10:CS11"/>
    <mergeCell ref="CT10:CT11"/>
    <mergeCell ref="CU10:CU11"/>
    <mergeCell ref="CV10:CV11"/>
    <mergeCell ref="CW10:CW11"/>
    <mergeCell ref="CO10:CO11"/>
    <mergeCell ref="CP10:CP11"/>
    <mergeCell ref="CQ10:CQ11"/>
    <mergeCell ref="CR10:CR11"/>
    <mergeCell ref="CK510:CK542"/>
    <mergeCell ref="CL510:CL542"/>
    <mergeCell ref="BL510:BL542"/>
    <mergeCell ref="BM510:BM542"/>
    <mergeCell ref="BN510:BN542"/>
    <mergeCell ref="BO510:BO542"/>
    <mergeCell ref="BP510:BP542"/>
    <mergeCell ref="CN510:CN542"/>
    <mergeCell ref="AH541:AP541"/>
    <mergeCell ref="AH542:AP542"/>
    <mergeCell ref="AH530:AP530"/>
    <mergeCell ref="AH523:AP523"/>
    <mergeCell ref="AH524:AP524"/>
    <mergeCell ref="AH525:AP525"/>
    <mergeCell ref="AH537:AP537"/>
    <mergeCell ref="AH532:AP532"/>
    <mergeCell ref="AH539:AP539"/>
    <mergeCell ref="AH540:AP540"/>
    <mergeCell ref="AH533:AP533"/>
    <mergeCell ref="AH536:AP536"/>
    <mergeCell ref="AH535:AP535"/>
    <mergeCell ref="AH526:AP526"/>
    <mergeCell ref="CR1623:CV1623"/>
    <mergeCell ref="CT1601:CV1601"/>
    <mergeCell ref="CT1616:CV1616"/>
    <mergeCell ref="CT1607:CV1607"/>
    <mergeCell ref="DA1609:DD1609"/>
    <mergeCell ref="DC1610:DD1610"/>
    <mergeCell ref="DC1611:DD1611"/>
    <mergeCell ref="DC1612:DD1612"/>
    <mergeCell ref="DC1613:DD1613"/>
    <mergeCell ref="DC1614:DD1614"/>
    <mergeCell ref="DC1615:DD1615"/>
    <mergeCell ref="DC1616:DD1616"/>
    <mergeCell ref="A9:C9"/>
    <mergeCell ref="D9:O9"/>
    <mergeCell ref="P9:R10"/>
    <mergeCell ref="S9:AA10"/>
    <mergeCell ref="AB9:AB11"/>
    <mergeCell ref="AC9:AC11"/>
    <mergeCell ref="A10:A11"/>
    <mergeCell ref="L10:L11"/>
    <mergeCell ref="M10:M11"/>
    <mergeCell ref="B10:B11"/>
    <mergeCell ref="C10:C11"/>
    <mergeCell ref="D10:D11"/>
    <mergeCell ref="E10:E11"/>
    <mergeCell ref="F10:F11"/>
    <mergeCell ref="G10:G11"/>
    <mergeCell ref="B511:C511"/>
    <mergeCell ref="B512:C512"/>
    <mergeCell ref="AY10:AY11"/>
    <mergeCell ref="AP10:AP11"/>
    <mergeCell ref="F509:H509"/>
    <mergeCell ref="N10:N11"/>
    <mergeCell ref="O10:O11"/>
    <mergeCell ref="H10:H11"/>
    <mergeCell ref="I10:I11"/>
    <mergeCell ref="J10:J11"/>
    <mergeCell ref="K10:K11"/>
    <mergeCell ref="B509:C509"/>
    <mergeCell ref="AO10:AO11"/>
    <mergeCell ref="F512:H512"/>
    <mergeCell ref="F511:H511"/>
    <mergeCell ref="AN10:AN11"/>
  </mergeCells>
  <phoneticPr fontId="89" type="noConversion"/>
  <dataValidations count="11">
    <dataValidation allowBlank="1" showInputMessage="1" showErrorMessage="1" prompt="Government" sqref="CT1620 AS526" xr:uid="{96EFC521-38D5-4964-9CF0-C669A1CF02E7}"/>
    <dataValidation allowBlank="1" showInputMessage="1" showErrorMessage="1" prompt="Business" sqref="CT1619 AS525" xr:uid="{C3758C5B-776E-4CBA-B0E2-931EB8510491}"/>
    <dataValidation allowBlank="1" showInputMessage="1" showErrorMessage="1" prompt="Citizen" sqref="CT1618 AS524" xr:uid="{6A45DFD2-2B81-41F2-817B-598E5742066F}"/>
    <dataValidation allowBlank="1" showInputMessage="1" showErrorMessage="1" prompt="65 and above" sqref="CT1613 AS515" xr:uid="{D080EFD3-2EE5-4663-9F40-88847E66CB94}"/>
    <dataValidation allowBlank="1" showInputMessage="1" showErrorMessage="1" prompt="50 to 64" sqref="CT1612 AS514" xr:uid="{75F0D465-6CD4-4701-8591-2AA02D99D1F7}"/>
    <dataValidation allowBlank="1" showInputMessage="1" showErrorMessage="1" prompt="35 to 49_x000a_" sqref="CT1611 AS513" xr:uid="{F9FE51C7-63AF-4D15-8AE5-71A73BAA1B45}"/>
    <dataValidation allowBlank="1" showInputMessage="1" showErrorMessage="1" prompt="20 to 34" sqref="CT1610 AS512" xr:uid="{52044168-B076-4A42-9D85-24498F71F918}"/>
    <dataValidation allowBlank="1" showInputMessage="1" showErrorMessage="1" prompt="19 or lower" sqref="CT1609 AS511" xr:uid="{10ABB6F5-3689-4AEE-B328-61FAF11D4234}"/>
    <dataValidation allowBlank="1" showInputMessage="1" showErrorMessage="1" prompt="Did not specify" sqref="CT1605 CT1614 CT1621 E528 AS521 AS516 AS527" xr:uid="{0A76F935-649B-40A1-A5A6-4F552274211C}"/>
    <dataValidation allowBlank="1" showInputMessage="1" showErrorMessage="1" prompt="Female" sqref="CT1603 AS519" xr:uid="{54C00793-841E-406A-BE31-F7455D90CC9C}"/>
    <dataValidation allowBlank="1" showInputMessage="1" showErrorMessage="1" prompt="Male" sqref="CT1604 AS520" xr:uid="{2CC46B98-7659-4E78-A81B-21F06E910801}"/>
  </dataValidations>
  <printOptions horizontalCentered="1" gridLines="1"/>
  <pageMargins left="0.19685039370078741" right="0.19685039370078741" top="0.19685039370078741" bottom="0.19685039370078741" header="0" footer="0"/>
  <pageSetup paperSize="14" scale="41" pageOrder="overThenDown" orientation="landscape" cellComments="atEnd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059" r:id="rId4" name="cmdUndo">
          <controlPr defaultSize="0" autoLine="0" r:id="rId5">
            <anchor moveWithCells="1">
              <from>
                <xdr:col>31</xdr:col>
                <xdr:colOff>114300</xdr:colOff>
                <xdr:row>8</xdr:row>
                <xdr:rowOff>449580</xdr:rowOff>
              </from>
              <to>
                <xdr:col>31</xdr:col>
                <xdr:colOff>1470660</xdr:colOff>
                <xdr:row>9</xdr:row>
                <xdr:rowOff>388620</xdr:rowOff>
              </to>
            </anchor>
          </controlPr>
        </control>
      </mc:Choice>
      <mc:Fallback>
        <control shapeId="2059" r:id="rId4" name="cmdUndo"/>
      </mc:Fallback>
    </mc:AlternateContent>
    <mc:AlternateContent xmlns:mc="http://schemas.openxmlformats.org/markup-compatibility/2006">
      <mc:Choice Requires="x14">
        <control shapeId="2060" r:id="rId6" name="cmdClear">
          <controlPr defaultSize="0" autoLine="0" r:id="rId7">
            <anchor moveWithCells="1">
              <from>
                <xdr:col>31</xdr:col>
                <xdr:colOff>114300</xdr:colOff>
                <xdr:row>7</xdr:row>
                <xdr:rowOff>175260</xdr:rowOff>
              </from>
              <to>
                <xdr:col>31</xdr:col>
                <xdr:colOff>1463040</xdr:colOff>
                <xdr:row>8</xdr:row>
                <xdr:rowOff>373380</xdr:rowOff>
              </to>
            </anchor>
          </controlPr>
        </control>
      </mc:Choice>
      <mc:Fallback>
        <control shapeId="2060" r:id="rId6" name="cmdClear"/>
      </mc:Fallback>
    </mc:AlternateContent>
    <mc:AlternateContent xmlns:mc="http://schemas.openxmlformats.org/markup-compatibility/2006">
      <mc:Choice Requires="x14">
        <control shapeId="2061" r:id="rId8" name="cmdRedo">
          <controlPr defaultSize="0" autoLine="0" autoPict="0" r:id="rId9">
            <anchor moveWithCells="1">
              <from>
                <xdr:col>31</xdr:col>
                <xdr:colOff>114300</xdr:colOff>
                <xdr:row>10</xdr:row>
                <xdr:rowOff>7620</xdr:rowOff>
              </from>
              <to>
                <xdr:col>31</xdr:col>
                <xdr:colOff>1470660</xdr:colOff>
                <xdr:row>11</xdr:row>
                <xdr:rowOff>45720</xdr:rowOff>
              </to>
            </anchor>
          </controlPr>
        </control>
      </mc:Choice>
      <mc:Fallback>
        <control shapeId="2061" r:id="rId8" name="cmdRed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351D6B2-6AF9-439E-8678-AA5CB7C6491D}">
          <x14:formula1>
            <xm:f>controls!$J$3:$J$6</xm:f>
          </x14:formula1>
          <xm:sqref>E12:E14 E16:E507</xm:sqref>
        </x14:dataValidation>
        <x14:dataValidation type="list" allowBlank="1" showInputMessage="1" showErrorMessage="1" xr:uid="{1A567A60-C917-4D90-AD93-A591C2E4C215}">
          <x14:formula1>
            <xm:f>controls!$F$3:$F$4</xm:f>
          </x14:formula1>
          <xm:sqref>K12:K14 K16:K507</xm:sqref>
        </x14:dataValidation>
        <x14:dataValidation type="list" allowBlank="1" showInputMessage="1" showErrorMessage="1" xr:uid="{7D42C3B1-A673-4F84-9D50-985CCE0A1C83}">
          <x14:formula1>
            <xm:f>controls!$D$3:$D$8</xm:f>
          </x14:formula1>
          <xm:sqref>L12:L14 L16:L507</xm:sqref>
        </x14:dataValidation>
        <x14:dataValidation type="list" allowBlank="1" showInputMessage="1" showErrorMessage="1" xr:uid="{1C150C2C-4679-4B71-90B3-81FA77F05AA8}">
          <x14:formula1>
            <xm:f>controls!$D$14:$D$39</xm:f>
          </x14:formula1>
          <xm:sqref>J12:J14 J16:J507</xm:sqref>
        </x14:dataValidation>
        <x14:dataValidation type="list" allowBlank="1" showInputMessage="1" showErrorMessage="1" xr:uid="{2EA3CF81-1EF8-47F8-95B5-D15B5F6ECA91}">
          <x14:formula1>
            <xm:f>controls!$P$14:$P$20</xm:f>
          </x14:formula1>
          <xm:sqref>M12:M14 M16:M507</xm:sqref>
        </x14:dataValidation>
        <x14:dataValidation type="list" allowBlank="1" showInputMessage="1" showErrorMessage="1" xr:uid="{65E6469F-E8C1-48BF-853F-4F4BA69BA3D8}">
          <x14:formula1>
            <xm:f>controls!$N$14:$N$16</xm:f>
          </x14:formula1>
          <xm:sqref>AE12:AE14 AE16:AE507</xm:sqref>
        </x14:dataValidation>
        <x14:dataValidation type="list" allowBlank="1" showInputMessage="1" showErrorMessage="1" xr:uid="{878D76D9-1009-404F-AEF8-4256D3EE2711}">
          <x14:formula1>
            <xm:f>controls!$H$3:$H$5</xm:f>
          </x14:formula1>
          <xm:sqref>G12:G14 G16:G507</xm:sqref>
        </x14:dataValidation>
        <x14:dataValidation type="list" allowBlank="1" showInputMessage="1" showErrorMessage="1" xr:uid="{3A45A426-C749-4C51-9C9B-4FE155931157}">
          <x14:formula1>
            <xm:f>'C:\Users\Administrator\Downloads\[updated-CUSAT-form-for-Provincial-District-Office-Services_June_All_Years (2).xlsm]controls'!#REF!</xm:f>
          </x14:formula1>
          <xm:sqref>G15 E15 J15:M15 AE15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X1027"/>
  <sheetViews>
    <sheetView topLeftCell="A41" zoomScale="85" zoomScaleNormal="85" zoomScaleSheetLayoutView="40" workbookViewId="0">
      <selection activeCell="L9" sqref="L9"/>
    </sheetView>
  </sheetViews>
  <sheetFormatPr defaultColWidth="12.5546875" defaultRowHeight="15" customHeight="1"/>
  <cols>
    <col min="1" max="1" width="8.88671875" customWidth="1"/>
    <col min="2" max="2" width="64.109375" customWidth="1"/>
    <col min="3" max="3" width="12.88671875" customWidth="1"/>
    <col min="4" max="4" width="24.5546875" customWidth="1"/>
    <col min="5" max="5" width="17.44140625" customWidth="1"/>
    <col min="6" max="9" width="8.88671875" customWidth="1"/>
    <col min="10" max="24" width="8.5546875" customWidth="1"/>
  </cols>
  <sheetData>
    <row r="1" spans="1:24" ht="12.75" customHeight="1" thickTop="1" thickBot="1">
      <c r="A1" s="380"/>
      <c r="B1" s="381"/>
      <c r="C1" s="380"/>
      <c r="D1" s="380"/>
      <c r="E1" s="812"/>
      <c r="F1" s="813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  <c r="W1" s="380"/>
      <c r="X1" s="380"/>
    </row>
    <row r="2" spans="1:24" ht="12.75" customHeight="1" thickTop="1" thickBot="1">
      <c r="A2" s="380"/>
      <c r="B2" s="380"/>
      <c r="C2" s="380"/>
      <c r="D2" s="380"/>
      <c r="E2" s="814"/>
      <c r="F2" s="815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  <c r="V2" s="380"/>
      <c r="W2" s="380"/>
      <c r="X2" s="380"/>
    </row>
    <row r="3" spans="1:24" ht="12.75" customHeight="1" thickTop="1" thickBot="1">
      <c r="A3" s="380"/>
      <c r="B3" s="380"/>
      <c r="C3" s="380"/>
      <c r="D3" s="380"/>
      <c r="E3" s="814"/>
      <c r="F3" s="815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  <c r="U3" s="380"/>
      <c r="V3" s="380"/>
      <c r="W3" s="380"/>
      <c r="X3" s="380"/>
    </row>
    <row r="4" spans="1:24" ht="12.75" customHeight="1" thickTop="1" thickBot="1">
      <c r="A4" s="380"/>
      <c r="B4" s="381"/>
      <c r="C4" s="380"/>
      <c r="D4" s="380"/>
      <c r="E4" s="816"/>
      <c r="F4" s="817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380"/>
      <c r="X4" s="380"/>
    </row>
    <row r="5" spans="1:24" ht="46.2" customHeight="1" thickTop="1" thickBot="1">
      <c r="A5" s="382"/>
      <c r="B5" s="818" t="s">
        <v>257</v>
      </c>
      <c r="C5" s="819"/>
      <c r="D5" s="819"/>
      <c r="E5" s="820"/>
      <c r="F5" s="382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</row>
    <row r="6" spans="1:24" ht="18.600000000000001" customHeight="1" thickTop="1" thickBot="1">
      <c r="A6" s="380"/>
      <c r="B6" s="383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  <c r="U6" s="380"/>
      <c r="V6" s="380"/>
      <c r="W6" s="380"/>
      <c r="X6" s="380"/>
    </row>
    <row r="7" spans="1:24" ht="16.2" customHeight="1" thickTop="1" thickBot="1">
      <c r="A7" s="380"/>
      <c r="B7" s="381" t="s">
        <v>590</v>
      </c>
      <c r="C7" s="821" t="str">
        <f>IF(FRONT!D35="","",FRONT!D35)</f>
        <v/>
      </c>
      <c r="D7" s="822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80"/>
      <c r="S7" s="380"/>
      <c r="T7" s="380"/>
      <c r="U7" s="380"/>
      <c r="V7" s="380"/>
      <c r="W7" s="380"/>
      <c r="X7" s="380"/>
    </row>
    <row r="8" spans="1:24" ht="14.4" customHeight="1" thickTop="1" thickBot="1">
      <c r="A8" s="380"/>
      <c r="B8" s="381" t="s">
        <v>258</v>
      </c>
      <c r="C8" s="825" t="str">
        <f>IF(FRONT!D36="","",FRONT!D36)</f>
        <v/>
      </c>
      <c r="D8" s="826"/>
      <c r="E8" s="380"/>
      <c r="F8" s="380"/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0"/>
      <c r="R8" s="380"/>
      <c r="S8" s="380"/>
      <c r="T8" s="380"/>
      <c r="U8" s="380"/>
      <c r="V8" s="380"/>
      <c r="W8" s="380"/>
      <c r="X8" s="380"/>
    </row>
    <row r="9" spans="1:24" ht="14.4" customHeight="1" thickTop="1" thickBot="1">
      <c r="A9" s="380"/>
      <c r="B9" s="381" t="s">
        <v>591</v>
      </c>
      <c r="C9" s="827"/>
      <c r="D9" s="828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  <c r="U9" s="380"/>
      <c r="V9" s="380"/>
      <c r="W9" s="380"/>
      <c r="X9" s="380"/>
    </row>
    <row r="10" spans="1:24" ht="16.2" customHeight="1" thickTop="1" thickBot="1">
      <c r="A10" s="380"/>
      <c r="B10" s="381" t="s">
        <v>281</v>
      </c>
      <c r="C10" s="823" t="str">
        <f>IF(FRONT!D41="","",FRONT!D43)</f>
        <v/>
      </c>
      <c r="D10" s="824"/>
      <c r="E10" s="380"/>
      <c r="F10" s="380"/>
      <c r="G10" s="384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V10" s="380"/>
      <c r="W10" s="380"/>
      <c r="X10" s="380"/>
    </row>
    <row r="11" spans="1:24" ht="27" customHeight="1" thickTop="1" thickBot="1">
      <c r="A11" s="380"/>
      <c r="B11" s="385"/>
      <c r="C11" s="386"/>
      <c r="D11" s="386"/>
      <c r="E11" s="386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0"/>
      <c r="R11" s="380"/>
      <c r="S11" s="380"/>
      <c r="T11" s="380"/>
      <c r="U11" s="380"/>
      <c r="V11" s="380"/>
      <c r="W11" s="380"/>
      <c r="X11" s="380"/>
    </row>
    <row r="12" spans="1:24" ht="33.6" customHeight="1" thickTop="1" thickBot="1">
      <c r="A12" s="387"/>
      <c r="B12" s="794" t="s">
        <v>259</v>
      </c>
      <c r="C12" s="796" t="s">
        <v>260</v>
      </c>
      <c r="D12" s="794" t="s">
        <v>261</v>
      </c>
      <c r="E12" s="798"/>
      <c r="F12" s="388"/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  <c r="U12" s="380"/>
      <c r="V12" s="380"/>
      <c r="W12" s="380"/>
      <c r="X12" s="380"/>
    </row>
    <row r="13" spans="1:24" ht="16.95" customHeight="1" thickTop="1" thickBot="1">
      <c r="A13" s="387"/>
      <c r="B13" s="795"/>
      <c r="C13" s="797"/>
      <c r="D13" s="619" t="s">
        <v>613</v>
      </c>
      <c r="E13" s="619" t="s">
        <v>262</v>
      </c>
      <c r="F13" s="388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0"/>
      <c r="R13" s="380"/>
      <c r="S13" s="380"/>
      <c r="T13" s="380"/>
      <c r="U13" s="380"/>
      <c r="V13" s="380"/>
      <c r="W13" s="380"/>
      <c r="X13" s="380"/>
    </row>
    <row r="14" spans="1:24" ht="17.399999999999999" customHeight="1" thickTop="1" thickBot="1">
      <c r="A14" s="387"/>
      <c r="B14" s="802" t="s">
        <v>275</v>
      </c>
      <c r="C14" s="803"/>
      <c r="D14" s="803"/>
      <c r="E14" s="804"/>
      <c r="F14" s="388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0"/>
      <c r="R14" s="380"/>
      <c r="S14" s="380"/>
      <c r="T14" s="380"/>
      <c r="U14" s="380"/>
      <c r="V14" s="380"/>
      <c r="W14" s="380"/>
      <c r="X14" s="380"/>
    </row>
    <row r="15" spans="1:24" ht="27" customHeight="1" thickTop="1" thickBot="1">
      <c r="A15" s="387"/>
      <c r="B15" s="642" t="s">
        <v>644</v>
      </c>
      <c r="C15" s="810">
        <f>FRONT!D41</f>
        <v>0</v>
      </c>
      <c r="D15" s="639"/>
      <c r="E15" s="379">
        <f>D15</f>
        <v>0</v>
      </c>
      <c r="F15" s="388"/>
      <c r="G15" s="380"/>
      <c r="H15" s="380"/>
      <c r="I15" s="380"/>
      <c r="J15" s="380"/>
      <c r="K15" s="380"/>
      <c r="L15" s="380"/>
      <c r="M15" s="380"/>
      <c r="N15" s="380"/>
      <c r="O15" s="380"/>
      <c r="P15" s="380"/>
      <c r="Q15" s="380"/>
      <c r="R15" s="380"/>
      <c r="S15" s="380"/>
      <c r="T15" s="380"/>
      <c r="U15" s="380"/>
      <c r="V15" s="380"/>
      <c r="W15" s="380"/>
      <c r="X15" s="380"/>
    </row>
    <row r="16" spans="1:24" ht="27" customHeight="1" thickTop="1" thickBot="1">
      <c r="A16" s="387"/>
      <c r="B16" s="642" t="s">
        <v>645</v>
      </c>
      <c r="C16" s="810"/>
      <c r="D16" s="639"/>
      <c r="E16" s="379">
        <f t="shared" ref="E16:E19" si="0">D16</f>
        <v>0</v>
      </c>
      <c r="F16" s="388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0"/>
      <c r="V16" s="380"/>
      <c r="W16" s="380"/>
      <c r="X16" s="380"/>
    </row>
    <row r="17" spans="1:24" ht="27" customHeight="1" thickTop="1" thickBot="1">
      <c r="A17" s="387"/>
      <c r="B17" s="642" t="s">
        <v>646</v>
      </c>
      <c r="C17" s="810"/>
      <c r="D17" s="639"/>
      <c r="E17" s="379">
        <f t="shared" si="0"/>
        <v>0</v>
      </c>
      <c r="F17" s="388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0"/>
      <c r="V17" s="380"/>
      <c r="W17" s="380"/>
      <c r="X17" s="380"/>
    </row>
    <row r="18" spans="1:24" ht="27" customHeight="1" thickTop="1" thickBot="1">
      <c r="A18" s="387"/>
      <c r="B18" s="642" t="s">
        <v>647</v>
      </c>
      <c r="C18" s="810"/>
      <c r="D18" s="639"/>
      <c r="E18" s="379">
        <f t="shared" si="0"/>
        <v>0</v>
      </c>
      <c r="F18" s="388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0"/>
      <c r="V18" s="380"/>
      <c r="W18" s="380"/>
      <c r="X18" s="380"/>
    </row>
    <row r="19" spans="1:24" ht="27" customHeight="1" thickTop="1" thickBot="1">
      <c r="A19" s="387"/>
      <c r="B19" s="642" t="s">
        <v>648</v>
      </c>
      <c r="C19" s="810"/>
      <c r="D19" s="639"/>
      <c r="E19" s="379">
        <f t="shared" si="0"/>
        <v>0</v>
      </c>
      <c r="F19" s="388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0"/>
      <c r="V19" s="380"/>
      <c r="W19" s="380"/>
      <c r="X19" s="380"/>
    </row>
    <row r="20" spans="1:24" ht="24.6" customHeight="1" thickTop="1" thickBot="1">
      <c r="A20" s="387"/>
      <c r="B20" s="642" t="s">
        <v>629</v>
      </c>
      <c r="C20" s="810"/>
      <c r="D20" s="639"/>
      <c r="E20" s="379">
        <f t="shared" ref="E20:E49" si="1">D20</f>
        <v>0</v>
      </c>
      <c r="F20" s="388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  <c r="U20" s="380"/>
      <c r="V20" s="380"/>
      <c r="W20" s="380"/>
      <c r="X20" s="380"/>
    </row>
    <row r="21" spans="1:24" ht="24.6" customHeight="1" thickTop="1" thickBot="1">
      <c r="A21" s="387"/>
      <c r="B21" s="642" t="s">
        <v>649</v>
      </c>
      <c r="C21" s="810"/>
      <c r="D21" s="639"/>
      <c r="E21" s="379">
        <f t="shared" si="1"/>
        <v>0</v>
      </c>
      <c r="F21" s="388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</row>
    <row r="22" spans="1:24" ht="24.6" customHeight="1" thickTop="1" thickBot="1">
      <c r="A22" s="387"/>
      <c r="B22" s="642" t="s">
        <v>607</v>
      </c>
      <c r="C22" s="810"/>
      <c r="D22" s="639"/>
      <c r="E22" s="379">
        <f t="shared" si="1"/>
        <v>0</v>
      </c>
      <c r="F22" s="388"/>
      <c r="G22" s="380"/>
      <c r="H22" s="380"/>
      <c r="I22" s="380"/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  <c r="U22" s="380"/>
      <c r="V22" s="380"/>
      <c r="W22" s="380"/>
      <c r="X22" s="380"/>
    </row>
    <row r="23" spans="1:24" ht="24.6" customHeight="1" thickTop="1" thickBot="1">
      <c r="A23" s="387"/>
      <c r="B23" s="641" t="s">
        <v>630</v>
      </c>
      <c r="C23" s="810"/>
      <c r="D23" s="639"/>
      <c r="E23" s="379">
        <f t="shared" si="1"/>
        <v>0</v>
      </c>
      <c r="F23" s="388"/>
      <c r="G23" s="380"/>
      <c r="H23" s="380"/>
      <c r="I23" s="380"/>
      <c r="J23" s="380"/>
      <c r="K23" s="380"/>
      <c r="L23" s="380"/>
      <c r="M23" s="380"/>
      <c r="N23" s="380"/>
      <c r="O23" s="380"/>
      <c r="P23" s="380"/>
      <c r="Q23" s="380"/>
      <c r="R23" s="380"/>
      <c r="S23" s="380"/>
      <c r="T23" s="380"/>
      <c r="U23" s="380"/>
      <c r="V23" s="380"/>
      <c r="W23" s="380"/>
      <c r="X23" s="380"/>
    </row>
    <row r="24" spans="1:24" ht="24.6" customHeight="1" thickTop="1" thickBot="1">
      <c r="A24" s="387"/>
      <c r="B24" s="641" t="s">
        <v>606</v>
      </c>
      <c r="C24" s="810"/>
      <c r="D24" s="639"/>
      <c r="E24" s="379">
        <f t="shared" si="1"/>
        <v>0</v>
      </c>
      <c r="F24" s="388"/>
      <c r="G24" s="380"/>
      <c r="H24" s="380"/>
      <c r="I24" s="380"/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  <c r="U24" s="380"/>
      <c r="V24" s="380"/>
      <c r="W24" s="380"/>
      <c r="X24" s="380"/>
    </row>
    <row r="25" spans="1:24" ht="27.6" customHeight="1" thickTop="1" thickBot="1">
      <c r="A25" s="387"/>
      <c r="B25" s="641" t="s">
        <v>631</v>
      </c>
      <c r="C25" s="810"/>
      <c r="D25" s="639"/>
      <c r="E25" s="379">
        <f t="shared" si="1"/>
        <v>0</v>
      </c>
      <c r="F25" s="388"/>
      <c r="G25" s="380"/>
      <c r="H25" s="380"/>
      <c r="I25" s="380"/>
      <c r="J25" s="380"/>
      <c r="K25" s="380"/>
      <c r="L25" s="380"/>
      <c r="M25" s="380"/>
      <c r="N25" s="380"/>
      <c r="O25" s="380"/>
      <c r="P25" s="380"/>
      <c r="Q25" s="380"/>
      <c r="R25" s="380"/>
      <c r="S25" s="380"/>
      <c r="T25" s="380"/>
      <c r="U25" s="380"/>
      <c r="V25" s="380"/>
      <c r="W25" s="380"/>
      <c r="X25" s="380"/>
    </row>
    <row r="26" spans="1:24" ht="30" customHeight="1" thickTop="1" thickBot="1">
      <c r="A26" s="387"/>
      <c r="B26" s="641" t="s">
        <v>632</v>
      </c>
      <c r="C26" s="810"/>
      <c r="D26" s="639"/>
      <c r="E26" s="379">
        <f t="shared" si="1"/>
        <v>0</v>
      </c>
      <c r="F26" s="388"/>
      <c r="G26" s="380"/>
      <c r="H26" s="380"/>
      <c r="I26" s="380"/>
      <c r="J26" s="380"/>
      <c r="K26" s="380"/>
      <c r="L26" s="380"/>
      <c r="M26" s="380"/>
      <c r="N26" s="380"/>
      <c r="O26" s="380"/>
      <c r="P26" s="380"/>
      <c r="Q26" s="380"/>
      <c r="R26" s="380"/>
      <c r="S26" s="380"/>
      <c r="T26" s="380"/>
      <c r="U26" s="380"/>
      <c r="V26" s="380"/>
      <c r="W26" s="380"/>
      <c r="X26" s="380"/>
    </row>
    <row r="27" spans="1:24" ht="28.8" customHeight="1" thickTop="1" thickBot="1">
      <c r="A27" s="387"/>
      <c r="B27" s="641" t="s">
        <v>633</v>
      </c>
      <c r="C27" s="810"/>
      <c r="D27" s="639"/>
      <c r="E27" s="379">
        <f t="shared" si="1"/>
        <v>0</v>
      </c>
      <c r="F27" s="388"/>
      <c r="G27" s="380"/>
      <c r="H27" s="380"/>
      <c r="I27" s="380"/>
      <c r="J27" s="380"/>
      <c r="K27" s="380"/>
      <c r="L27" s="380"/>
      <c r="M27" s="380"/>
      <c r="N27" s="380"/>
      <c r="O27" s="380"/>
      <c r="P27" s="380"/>
      <c r="Q27" s="380"/>
      <c r="R27" s="380"/>
      <c r="S27" s="380"/>
      <c r="T27" s="380"/>
      <c r="U27" s="380"/>
      <c r="V27" s="380"/>
      <c r="W27" s="380"/>
      <c r="X27" s="380"/>
    </row>
    <row r="28" spans="1:24" ht="34.200000000000003" customHeight="1" thickTop="1" thickBot="1">
      <c r="A28" s="387"/>
      <c r="B28" s="641" t="s">
        <v>650</v>
      </c>
      <c r="C28" s="810"/>
      <c r="D28" s="639"/>
      <c r="E28" s="379">
        <f t="shared" si="1"/>
        <v>0</v>
      </c>
      <c r="F28" s="388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380"/>
    </row>
    <row r="29" spans="1:24" ht="28.2" customHeight="1" thickTop="1" thickBot="1">
      <c r="A29" s="387"/>
      <c r="B29" s="641" t="s">
        <v>651</v>
      </c>
      <c r="C29" s="810"/>
      <c r="D29" s="639"/>
      <c r="E29" s="379">
        <f t="shared" si="1"/>
        <v>0</v>
      </c>
      <c r="F29" s="388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0"/>
      <c r="R29" s="380"/>
      <c r="S29" s="380"/>
      <c r="T29" s="380"/>
      <c r="U29" s="380"/>
      <c r="V29" s="380"/>
      <c r="W29" s="380"/>
      <c r="X29" s="380"/>
    </row>
    <row r="30" spans="1:24" ht="28.2" customHeight="1" thickTop="1" thickBot="1">
      <c r="A30" s="387"/>
      <c r="B30" s="641" t="s">
        <v>652</v>
      </c>
      <c r="C30" s="810"/>
      <c r="D30" s="639"/>
      <c r="E30" s="379">
        <f t="shared" si="1"/>
        <v>0</v>
      </c>
      <c r="F30" s="388"/>
      <c r="G30" s="380"/>
      <c r="H30" s="380"/>
      <c r="I30" s="380"/>
      <c r="J30" s="380"/>
      <c r="K30" s="380"/>
      <c r="L30" s="380"/>
      <c r="M30" s="380"/>
      <c r="N30" s="380"/>
      <c r="O30" s="380"/>
      <c r="P30" s="380"/>
      <c r="Q30" s="380"/>
      <c r="R30" s="380"/>
      <c r="S30" s="380"/>
      <c r="T30" s="380"/>
      <c r="U30" s="380"/>
      <c r="V30" s="380"/>
      <c r="W30" s="380"/>
      <c r="X30" s="380"/>
    </row>
    <row r="31" spans="1:24" ht="28.2" customHeight="1" thickTop="1" thickBot="1">
      <c r="A31" s="387"/>
      <c r="B31" s="641" t="s">
        <v>653</v>
      </c>
      <c r="C31" s="810"/>
      <c r="D31" s="639"/>
      <c r="E31" s="379"/>
      <c r="F31" s="388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0"/>
      <c r="R31" s="380"/>
      <c r="S31" s="380"/>
      <c r="T31" s="380"/>
      <c r="U31" s="380"/>
      <c r="V31" s="380"/>
      <c r="W31" s="380"/>
      <c r="X31" s="380"/>
    </row>
    <row r="32" spans="1:24" ht="28.2" customHeight="1" thickTop="1" thickBot="1">
      <c r="A32" s="387"/>
      <c r="B32" s="641" t="s">
        <v>654</v>
      </c>
      <c r="C32" s="810"/>
      <c r="D32" s="639"/>
      <c r="E32" s="379">
        <f t="shared" si="1"/>
        <v>0</v>
      </c>
      <c r="F32" s="388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0"/>
      <c r="R32" s="380"/>
      <c r="S32" s="380"/>
      <c r="T32" s="380"/>
      <c r="U32" s="380"/>
      <c r="V32" s="380"/>
      <c r="W32" s="380"/>
      <c r="X32" s="380"/>
    </row>
    <row r="33" spans="1:24" ht="28.2" customHeight="1" thickTop="1" thickBot="1">
      <c r="A33" s="387"/>
      <c r="B33" s="641" t="s">
        <v>655</v>
      </c>
      <c r="C33" s="810"/>
      <c r="D33" s="639"/>
      <c r="E33" s="379">
        <f t="shared" si="1"/>
        <v>0</v>
      </c>
      <c r="F33" s="388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0"/>
      <c r="R33" s="380"/>
      <c r="S33" s="380"/>
      <c r="T33" s="380"/>
      <c r="U33" s="380"/>
      <c r="V33" s="380"/>
      <c r="W33" s="380"/>
      <c r="X33" s="380"/>
    </row>
    <row r="34" spans="1:24" ht="28.2" customHeight="1" thickTop="1" thickBot="1">
      <c r="A34" s="387"/>
      <c r="B34" s="641" t="s">
        <v>656</v>
      </c>
      <c r="C34" s="810"/>
      <c r="D34" s="639"/>
      <c r="E34" s="379">
        <f t="shared" si="1"/>
        <v>0</v>
      </c>
      <c r="F34" s="388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0"/>
      <c r="R34" s="380"/>
      <c r="S34" s="380"/>
      <c r="T34" s="380"/>
      <c r="U34" s="380"/>
      <c r="V34" s="380"/>
      <c r="W34" s="380"/>
      <c r="X34" s="380"/>
    </row>
    <row r="35" spans="1:24" ht="28.2" customHeight="1" thickTop="1" thickBot="1">
      <c r="A35" s="387"/>
      <c r="B35" s="641" t="s">
        <v>657</v>
      </c>
      <c r="C35" s="810"/>
      <c r="D35" s="639"/>
      <c r="E35" s="379">
        <f t="shared" si="1"/>
        <v>0</v>
      </c>
      <c r="F35" s="388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0"/>
      <c r="R35" s="380"/>
      <c r="S35" s="380"/>
      <c r="T35" s="380"/>
      <c r="U35" s="380"/>
      <c r="V35" s="380"/>
      <c r="W35" s="380"/>
      <c r="X35" s="380"/>
    </row>
    <row r="36" spans="1:24" ht="28.2" customHeight="1" thickTop="1" thickBot="1">
      <c r="A36" s="387"/>
      <c r="B36" s="641" t="s">
        <v>658</v>
      </c>
      <c r="C36" s="810"/>
      <c r="D36" s="639"/>
      <c r="E36" s="379">
        <f t="shared" si="1"/>
        <v>0</v>
      </c>
      <c r="F36" s="388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0"/>
      <c r="R36" s="380"/>
      <c r="S36" s="380"/>
      <c r="T36" s="380"/>
      <c r="U36" s="380"/>
      <c r="V36" s="380"/>
      <c r="W36" s="380"/>
      <c r="X36" s="380"/>
    </row>
    <row r="37" spans="1:24" ht="28.2" customHeight="1" thickTop="1" thickBot="1">
      <c r="A37" s="387"/>
      <c r="B37" s="641" t="s">
        <v>659</v>
      </c>
      <c r="C37" s="810"/>
      <c r="D37" s="639"/>
      <c r="E37" s="379">
        <f t="shared" si="1"/>
        <v>0</v>
      </c>
      <c r="F37" s="388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</row>
    <row r="38" spans="1:24" ht="28.2" customHeight="1" thickTop="1" thickBot="1">
      <c r="A38" s="387"/>
      <c r="B38" s="641" t="s">
        <v>133</v>
      </c>
      <c r="C38" s="810"/>
      <c r="D38" s="639"/>
      <c r="E38" s="379">
        <f t="shared" si="1"/>
        <v>0</v>
      </c>
      <c r="F38" s="388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0"/>
      <c r="R38" s="380"/>
      <c r="S38" s="380"/>
      <c r="T38" s="380"/>
      <c r="U38" s="380"/>
      <c r="V38" s="380"/>
      <c r="W38" s="380"/>
      <c r="X38" s="380"/>
    </row>
    <row r="39" spans="1:24" ht="28.2" customHeight="1" thickTop="1" thickBot="1">
      <c r="A39" s="387"/>
      <c r="B39" s="641" t="s">
        <v>660</v>
      </c>
      <c r="C39" s="810"/>
      <c r="D39" s="639"/>
      <c r="E39" s="379">
        <f t="shared" si="1"/>
        <v>0</v>
      </c>
      <c r="F39" s="388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0"/>
      <c r="V39" s="380"/>
      <c r="W39" s="380"/>
      <c r="X39" s="380"/>
    </row>
    <row r="40" spans="1:24" ht="28.2" customHeight="1" thickTop="1" thickBot="1">
      <c r="A40" s="387"/>
      <c r="B40" s="641" t="s">
        <v>661</v>
      </c>
      <c r="C40" s="810"/>
      <c r="D40" s="639"/>
      <c r="E40" s="379">
        <f t="shared" si="1"/>
        <v>0</v>
      </c>
      <c r="F40" s="388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0"/>
      <c r="V40" s="380"/>
      <c r="W40" s="380"/>
      <c r="X40" s="380"/>
    </row>
    <row r="41" spans="1:24" ht="28.2" customHeight="1" thickTop="1" thickBot="1">
      <c r="A41" s="387"/>
      <c r="B41" s="641" t="s">
        <v>662</v>
      </c>
      <c r="C41" s="810"/>
      <c r="D41" s="639"/>
      <c r="E41" s="379">
        <f t="shared" si="1"/>
        <v>0</v>
      </c>
      <c r="F41" s="388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0"/>
      <c r="V41" s="380"/>
      <c r="W41" s="380"/>
      <c r="X41" s="380"/>
    </row>
    <row r="42" spans="1:24" ht="28.2" customHeight="1" thickTop="1" thickBot="1">
      <c r="A42" s="387"/>
      <c r="B42" s="641" t="s">
        <v>663</v>
      </c>
      <c r="C42" s="810"/>
      <c r="D42" s="639"/>
      <c r="E42" s="379">
        <f t="shared" si="1"/>
        <v>0</v>
      </c>
      <c r="F42" s="388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0"/>
      <c r="V42" s="380"/>
      <c r="W42" s="380"/>
      <c r="X42" s="380"/>
    </row>
    <row r="43" spans="1:24" ht="28.2" customHeight="1" thickTop="1" thickBot="1">
      <c r="A43" s="387"/>
      <c r="B43" s="641" t="s">
        <v>664</v>
      </c>
      <c r="C43" s="810"/>
      <c r="D43" s="639"/>
      <c r="E43" s="379">
        <f t="shared" si="1"/>
        <v>0</v>
      </c>
      <c r="F43" s="388"/>
      <c r="G43" s="380"/>
      <c r="H43" s="380"/>
      <c r="I43" s="380"/>
      <c r="J43" s="380"/>
      <c r="K43" s="380"/>
      <c r="L43" s="380"/>
      <c r="M43" s="380"/>
      <c r="N43" s="380"/>
      <c r="O43" s="380"/>
      <c r="P43" s="380"/>
      <c r="Q43" s="380"/>
      <c r="R43" s="380"/>
      <c r="S43" s="380"/>
      <c r="T43" s="380"/>
      <c r="U43" s="380"/>
      <c r="V43" s="380"/>
      <c r="W43" s="380"/>
      <c r="X43" s="380"/>
    </row>
    <row r="44" spans="1:24" ht="28.2" customHeight="1" thickTop="1" thickBot="1">
      <c r="A44" s="387"/>
      <c r="B44" s="641" t="s">
        <v>665</v>
      </c>
      <c r="C44" s="810"/>
      <c r="D44" s="639"/>
      <c r="E44" s="379">
        <f t="shared" si="1"/>
        <v>0</v>
      </c>
      <c r="F44" s="388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  <c r="U44" s="380"/>
      <c r="V44" s="380"/>
      <c r="W44" s="380"/>
      <c r="X44" s="380"/>
    </row>
    <row r="45" spans="1:24" ht="28.2" customHeight="1" thickTop="1" thickBot="1">
      <c r="A45" s="387"/>
      <c r="B45" s="641" t="s">
        <v>666</v>
      </c>
      <c r="C45" s="810"/>
      <c r="D45" s="639"/>
      <c r="E45" s="379">
        <f t="shared" si="1"/>
        <v>0</v>
      </c>
      <c r="F45" s="388"/>
      <c r="G45" s="380"/>
      <c r="H45" s="380"/>
      <c r="I45" s="380"/>
      <c r="J45" s="380"/>
      <c r="K45" s="380"/>
      <c r="L45" s="380"/>
      <c r="M45" s="380"/>
      <c r="N45" s="380"/>
      <c r="O45" s="380"/>
      <c r="P45" s="380"/>
      <c r="Q45" s="380"/>
      <c r="R45" s="380"/>
      <c r="S45" s="380"/>
      <c r="T45" s="380"/>
      <c r="U45" s="380"/>
      <c r="V45" s="380"/>
      <c r="W45" s="380"/>
      <c r="X45" s="380"/>
    </row>
    <row r="46" spans="1:24" ht="31.2" customHeight="1" thickTop="1" thickBot="1">
      <c r="A46" s="387"/>
      <c r="B46" s="807" t="s">
        <v>294</v>
      </c>
      <c r="C46" s="808"/>
      <c r="D46" s="808"/>
      <c r="E46" s="809"/>
      <c r="F46" s="388"/>
      <c r="G46" s="380"/>
      <c r="H46" s="380"/>
      <c r="I46" s="380"/>
      <c r="J46" s="380"/>
      <c r="K46" s="380"/>
      <c r="L46" s="380"/>
      <c r="M46" s="380"/>
      <c r="N46" s="380"/>
      <c r="O46" s="380"/>
      <c r="P46" s="380"/>
      <c r="Q46" s="380"/>
      <c r="R46" s="380"/>
      <c r="S46" s="380"/>
      <c r="T46" s="380"/>
      <c r="U46" s="380"/>
      <c r="V46" s="380"/>
      <c r="W46" s="380"/>
      <c r="X46" s="380"/>
    </row>
    <row r="47" spans="1:24" ht="31.2" customHeight="1" thickTop="1" thickBot="1">
      <c r="A47" s="387"/>
      <c r="B47" s="641" t="s">
        <v>667</v>
      </c>
      <c r="C47" s="811">
        <f>FRONT!D41</f>
        <v>0</v>
      </c>
      <c r="D47" s="640"/>
      <c r="E47" s="379">
        <f t="shared" si="1"/>
        <v>0</v>
      </c>
      <c r="F47" s="388"/>
      <c r="G47" s="380"/>
      <c r="H47" s="380"/>
      <c r="I47" s="380"/>
      <c r="J47" s="380"/>
      <c r="K47" s="380"/>
      <c r="L47" s="380"/>
      <c r="M47" s="380"/>
      <c r="N47" s="380"/>
      <c r="O47" s="380"/>
      <c r="P47" s="380"/>
      <c r="Q47" s="380"/>
      <c r="R47" s="380"/>
      <c r="S47" s="380"/>
      <c r="T47" s="380"/>
      <c r="U47" s="380"/>
      <c r="V47" s="380"/>
      <c r="W47" s="380"/>
      <c r="X47" s="380"/>
    </row>
    <row r="48" spans="1:24" ht="31.2" customHeight="1" thickTop="1" thickBot="1">
      <c r="A48" s="387"/>
      <c r="B48" s="641" t="s">
        <v>657</v>
      </c>
      <c r="C48" s="811"/>
      <c r="D48" s="640"/>
      <c r="E48" s="379">
        <f t="shared" si="1"/>
        <v>0</v>
      </c>
      <c r="F48" s="388"/>
      <c r="G48" s="380"/>
      <c r="H48" s="380"/>
      <c r="I48" s="380"/>
      <c r="J48" s="380"/>
      <c r="K48" s="380"/>
      <c r="L48" s="380"/>
      <c r="M48" s="380"/>
      <c r="N48" s="380"/>
      <c r="O48" s="380"/>
      <c r="P48" s="380"/>
      <c r="Q48" s="380"/>
      <c r="R48" s="380"/>
      <c r="S48" s="380"/>
      <c r="T48" s="380"/>
      <c r="U48" s="380"/>
      <c r="V48" s="380"/>
      <c r="W48" s="380"/>
      <c r="X48" s="380"/>
    </row>
    <row r="49" spans="1:24" ht="31.2" customHeight="1" thickTop="1" thickBot="1">
      <c r="A49" s="387"/>
      <c r="B49" s="641" t="s">
        <v>640</v>
      </c>
      <c r="C49" s="811"/>
      <c r="D49" s="640"/>
      <c r="E49" s="379">
        <f t="shared" si="1"/>
        <v>0</v>
      </c>
      <c r="F49" s="388"/>
      <c r="G49" s="380"/>
      <c r="H49" s="380"/>
      <c r="I49" s="380"/>
      <c r="J49" s="380"/>
      <c r="K49" s="380"/>
      <c r="L49" s="380"/>
      <c r="M49" s="380"/>
      <c r="N49" s="380"/>
      <c r="O49" s="380"/>
      <c r="P49" s="380"/>
      <c r="Q49" s="380"/>
      <c r="R49" s="380"/>
      <c r="S49" s="380"/>
      <c r="T49" s="380"/>
      <c r="U49" s="380"/>
      <c r="V49" s="380"/>
      <c r="W49" s="380"/>
      <c r="X49" s="380"/>
    </row>
    <row r="50" spans="1:24" ht="25.5" customHeight="1" thickTop="1" thickBot="1">
      <c r="A50" s="387"/>
      <c r="B50" s="805" t="s">
        <v>103</v>
      </c>
      <c r="C50" s="806"/>
      <c r="D50" s="378">
        <f>SUM(D14:D45,D47:D49)</f>
        <v>0</v>
      </c>
      <c r="E50" s="378">
        <f>SUM(E14:E45,E47:E49)</f>
        <v>0</v>
      </c>
      <c r="F50" s="388"/>
      <c r="G50" s="380"/>
      <c r="H50" s="380"/>
      <c r="I50" s="380"/>
      <c r="J50" s="380"/>
      <c r="K50" s="380"/>
      <c r="L50" s="380"/>
      <c r="M50" s="380"/>
      <c r="N50" s="380"/>
      <c r="O50" s="380"/>
      <c r="P50" s="380"/>
      <c r="Q50" s="380"/>
      <c r="R50" s="380"/>
      <c r="S50" s="380"/>
      <c r="T50" s="380"/>
      <c r="U50" s="380"/>
      <c r="V50" s="380"/>
      <c r="W50" s="380"/>
      <c r="X50" s="380"/>
    </row>
    <row r="51" spans="1:24" ht="12.75" customHeight="1" thickTop="1" thickBot="1">
      <c r="A51" s="389"/>
      <c r="B51" s="390"/>
      <c r="C51" s="391"/>
      <c r="D51" s="391"/>
      <c r="E51" s="391"/>
      <c r="F51" s="389"/>
      <c r="G51" s="380"/>
      <c r="H51" s="380"/>
      <c r="I51" s="380"/>
      <c r="J51" s="380"/>
      <c r="K51" s="380"/>
      <c r="L51" s="380"/>
      <c r="M51" s="380"/>
      <c r="N51" s="380"/>
      <c r="O51" s="380"/>
      <c r="P51" s="380"/>
      <c r="Q51" s="380"/>
      <c r="R51" s="380"/>
      <c r="S51" s="380"/>
      <c r="T51" s="380"/>
      <c r="U51" s="380"/>
      <c r="V51" s="380"/>
      <c r="W51" s="380"/>
      <c r="X51" s="380"/>
    </row>
    <row r="52" spans="1:24" ht="23.4" customHeight="1" thickTop="1" thickBot="1">
      <c r="A52" s="52"/>
      <c r="B52" s="107" t="s">
        <v>36</v>
      </c>
      <c r="C52" s="371"/>
      <c r="D52" s="801" t="s">
        <v>37</v>
      </c>
      <c r="E52" s="801"/>
      <c r="F52" s="52"/>
      <c r="G52" s="380"/>
      <c r="H52" s="392"/>
      <c r="I52" s="393"/>
      <c r="J52" s="380"/>
      <c r="K52" s="380"/>
      <c r="L52" s="380"/>
      <c r="M52" s="380"/>
      <c r="N52" s="380"/>
      <c r="O52" s="380"/>
      <c r="P52" s="380"/>
      <c r="Q52" s="380"/>
      <c r="R52" s="380"/>
      <c r="S52" s="380"/>
      <c r="T52" s="380"/>
      <c r="U52" s="380"/>
      <c r="V52" s="380"/>
      <c r="W52" s="380"/>
      <c r="X52" s="380"/>
    </row>
    <row r="53" spans="1:24" ht="12.75" customHeight="1" thickTop="1" thickBot="1">
      <c r="A53" s="52"/>
      <c r="B53" s="107"/>
      <c r="C53" s="371"/>
      <c r="D53" s="107"/>
      <c r="E53" s="372"/>
      <c r="F53" s="52"/>
      <c r="G53" s="380"/>
      <c r="H53" s="388"/>
      <c r="I53" s="380"/>
      <c r="J53" s="380"/>
      <c r="K53" s="380"/>
      <c r="L53" s="380"/>
      <c r="M53" s="380"/>
      <c r="N53" s="380"/>
      <c r="O53" s="380"/>
      <c r="P53" s="380"/>
      <c r="Q53" s="380"/>
      <c r="R53" s="380"/>
      <c r="S53" s="380"/>
      <c r="T53" s="380"/>
      <c r="U53" s="380"/>
      <c r="V53" s="380"/>
      <c r="W53" s="380"/>
      <c r="X53" s="380"/>
    </row>
    <row r="54" spans="1:24" ht="36" customHeight="1" thickTop="1" thickBot="1">
      <c r="A54" s="52"/>
      <c r="B54" s="648" t="str">
        <f>IF(FRONT!D40="","",FRONT!D40)</f>
        <v/>
      </c>
      <c r="C54" s="373"/>
      <c r="D54" s="800" t="str">
        <f>IF(FRONT!D38="","",FRONT!D38)</f>
        <v/>
      </c>
      <c r="E54" s="800"/>
      <c r="G54" s="380"/>
      <c r="H54" s="394"/>
      <c r="I54" s="380"/>
      <c r="J54" s="380"/>
      <c r="K54" s="380"/>
      <c r="L54" s="380"/>
      <c r="M54" s="380"/>
      <c r="N54" s="380"/>
      <c r="O54" s="380"/>
      <c r="P54" s="380"/>
      <c r="Q54" s="380"/>
      <c r="R54" s="380"/>
      <c r="S54" s="380"/>
      <c r="T54" s="380"/>
      <c r="U54" s="380"/>
      <c r="V54" s="380"/>
      <c r="W54" s="380"/>
      <c r="X54" s="380"/>
    </row>
    <row r="55" spans="1:24" ht="18.600000000000001" customHeight="1" thickTop="1" thickBot="1">
      <c r="A55" s="52"/>
      <c r="B55" s="649" t="s">
        <v>278</v>
      </c>
      <c r="C55" s="395"/>
      <c r="D55" s="799" t="str">
        <f>IF(FRONT!D39="","",FRONT!D39)</f>
        <v/>
      </c>
      <c r="E55" s="799"/>
      <c r="F55" s="52"/>
      <c r="G55" s="380"/>
      <c r="H55" s="388"/>
      <c r="I55" s="380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  <c r="U55" s="380"/>
      <c r="V55" s="380"/>
      <c r="W55" s="380"/>
      <c r="X55" s="380"/>
    </row>
    <row r="56" spans="1:24" ht="12.75" customHeight="1" thickTop="1" thickBot="1">
      <c r="A56" s="52"/>
      <c r="B56" s="396"/>
      <c r="C56" s="396"/>
      <c r="D56" s="396"/>
      <c r="E56" s="396"/>
      <c r="F56" s="397"/>
      <c r="G56" s="380"/>
      <c r="H56" s="398"/>
      <c r="I56" s="399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  <c r="U56" s="380"/>
      <c r="V56" s="380"/>
      <c r="W56" s="380"/>
      <c r="X56" s="380"/>
    </row>
    <row r="57" spans="1:24" ht="12.75" customHeight="1" thickTop="1" thickBot="1">
      <c r="A57" s="52"/>
      <c r="B57" s="400"/>
      <c r="C57" s="52"/>
      <c r="D57" s="52"/>
      <c r="E57" s="52"/>
      <c r="F57" s="52"/>
      <c r="G57" s="380"/>
      <c r="H57" s="388"/>
      <c r="I57" s="380"/>
      <c r="J57" s="380"/>
      <c r="K57" s="380"/>
      <c r="L57" s="380"/>
      <c r="M57" s="380"/>
      <c r="N57" s="380"/>
      <c r="O57" s="380"/>
      <c r="P57" s="380"/>
      <c r="Q57" s="380"/>
      <c r="R57" s="380"/>
      <c r="S57" s="380"/>
      <c r="T57" s="380"/>
      <c r="U57" s="380"/>
      <c r="V57" s="380"/>
      <c r="W57" s="380"/>
      <c r="X57" s="380"/>
    </row>
    <row r="58" spans="1:24" ht="12.75" customHeight="1" thickTop="1" thickBot="1">
      <c r="A58" s="52"/>
      <c r="B58" s="52"/>
      <c r="C58" s="52"/>
      <c r="D58" s="52"/>
      <c r="E58" s="52"/>
      <c r="F58" s="52"/>
      <c r="G58" s="380"/>
      <c r="H58" s="388"/>
      <c r="I58" s="380"/>
      <c r="J58" s="380"/>
      <c r="K58" s="380"/>
      <c r="L58" s="380"/>
      <c r="M58" s="380"/>
      <c r="N58" s="380"/>
      <c r="O58" s="380"/>
      <c r="P58" s="380"/>
      <c r="Q58" s="380"/>
      <c r="R58" s="380"/>
      <c r="S58" s="380"/>
      <c r="T58" s="380"/>
      <c r="U58" s="380"/>
      <c r="V58" s="380"/>
      <c r="W58" s="380"/>
      <c r="X58" s="380"/>
    </row>
    <row r="59" spans="1:24" ht="12.75" customHeight="1" thickTop="1" thickBot="1">
      <c r="A59" s="401"/>
      <c r="B59" s="401"/>
      <c r="C59" s="401"/>
      <c r="D59" s="401"/>
      <c r="E59" s="401"/>
      <c r="F59" s="401"/>
      <c r="G59" s="380"/>
      <c r="H59" s="380"/>
      <c r="I59" s="380"/>
      <c r="J59" s="380"/>
      <c r="K59" s="380"/>
      <c r="L59" s="380"/>
      <c r="M59" s="380"/>
      <c r="N59" s="380"/>
      <c r="O59" s="380"/>
      <c r="P59" s="380"/>
      <c r="Q59" s="380"/>
      <c r="R59" s="380"/>
      <c r="S59" s="380"/>
      <c r="T59" s="380"/>
      <c r="U59" s="380"/>
      <c r="V59" s="380"/>
      <c r="W59" s="380"/>
      <c r="X59" s="380"/>
    </row>
    <row r="60" spans="1:24" ht="12.75" customHeight="1" thickTop="1" thickBot="1">
      <c r="A60" s="380"/>
      <c r="B60" s="380"/>
      <c r="C60" s="380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380"/>
      <c r="Q60" s="380"/>
      <c r="R60" s="380"/>
      <c r="S60" s="380"/>
      <c r="T60" s="380"/>
      <c r="U60" s="380"/>
      <c r="V60" s="380"/>
      <c r="W60" s="380"/>
      <c r="X60" s="380"/>
    </row>
    <row r="61" spans="1:24" ht="12.75" customHeight="1" thickTop="1" thickBot="1">
      <c r="A61" s="380"/>
      <c r="B61" s="380"/>
      <c r="C61" s="380"/>
      <c r="D61" s="380"/>
      <c r="E61" s="380"/>
      <c r="F61" s="380"/>
      <c r="G61" s="380"/>
      <c r="H61" s="380"/>
      <c r="I61" s="380"/>
      <c r="J61" s="380"/>
      <c r="K61" s="380"/>
      <c r="L61" s="380"/>
      <c r="M61" s="380"/>
      <c r="N61" s="380"/>
      <c r="O61" s="380"/>
      <c r="P61" s="380"/>
      <c r="Q61" s="380"/>
      <c r="R61" s="380"/>
      <c r="S61" s="380"/>
      <c r="T61" s="380"/>
      <c r="U61" s="380"/>
      <c r="V61" s="380"/>
      <c r="W61" s="380"/>
      <c r="X61" s="380"/>
    </row>
    <row r="62" spans="1:24" ht="12.75" customHeight="1" thickTop="1" thickBot="1">
      <c r="A62" s="380"/>
      <c r="B62" s="380"/>
      <c r="C62" s="380"/>
      <c r="D62" s="380"/>
      <c r="E62" s="380"/>
      <c r="F62" s="380"/>
      <c r="G62" s="380"/>
      <c r="H62" s="380"/>
      <c r="I62" s="380"/>
      <c r="J62" s="380"/>
      <c r="K62" s="380"/>
      <c r="L62" s="380"/>
      <c r="M62" s="380"/>
      <c r="N62" s="380"/>
      <c r="O62" s="380"/>
      <c r="P62" s="380"/>
      <c r="Q62" s="380"/>
      <c r="R62" s="380"/>
      <c r="S62" s="380"/>
      <c r="T62" s="380"/>
      <c r="U62" s="380"/>
      <c r="V62" s="380"/>
      <c r="W62" s="380"/>
      <c r="X62" s="380"/>
    </row>
    <row r="63" spans="1:24" ht="12.75" customHeight="1" thickTop="1" thickBot="1">
      <c r="A63" s="380"/>
      <c r="B63" s="380"/>
      <c r="C63" s="380"/>
      <c r="D63" s="380"/>
      <c r="E63" s="380"/>
      <c r="F63" s="380"/>
      <c r="G63" s="380"/>
      <c r="H63" s="380"/>
      <c r="I63" s="380"/>
      <c r="J63" s="380"/>
      <c r="K63" s="380"/>
      <c r="L63" s="380"/>
      <c r="M63" s="380"/>
      <c r="N63" s="380"/>
      <c r="O63" s="380"/>
      <c r="P63" s="380"/>
      <c r="Q63" s="380"/>
      <c r="R63" s="380"/>
      <c r="S63" s="380"/>
      <c r="T63" s="380"/>
      <c r="U63" s="380"/>
      <c r="V63" s="380"/>
      <c r="W63" s="380"/>
      <c r="X63" s="380"/>
    </row>
    <row r="64" spans="1:24" ht="12.75" customHeight="1" thickTop="1" thickBot="1">
      <c r="A64" s="380"/>
      <c r="B64" s="380"/>
      <c r="C64" s="380"/>
      <c r="D64" s="380"/>
      <c r="E64" s="380"/>
      <c r="F64" s="380"/>
      <c r="G64" s="380"/>
      <c r="H64" s="380"/>
      <c r="I64" s="380"/>
      <c r="J64" s="380"/>
      <c r="K64" s="380"/>
      <c r="L64" s="380"/>
      <c r="M64" s="380"/>
      <c r="N64" s="380"/>
      <c r="O64" s="380"/>
      <c r="P64" s="380"/>
      <c r="Q64" s="380"/>
      <c r="R64" s="380"/>
      <c r="S64" s="380"/>
      <c r="T64" s="380"/>
      <c r="U64" s="380"/>
      <c r="V64" s="380"/>
      <c r="W64" s="380"/>
      <c r="X64" s="380"/>
    </row>
    <row r="65" spans="1:24" ht="12.75" customHeight="1" thickTop="1" thickBot="1">
      <c r="A65" s="380"/>
      <c r="B65" s="380"/>
      <c r="C65" s="380"/>
      <c r="D65" s="380"/>
      <c r="E65" s="380"/>
      <c r="F65" s="380"/>
      <c r="G65" s="380"/>
      <c r="H65" s="380"/>
      <c r="I65" s="380"/>
      <c r="J65" s="380"/>
      <c r="K65" s="380"/>
      <c r="L65" s="380"/>
      <c r="M65" s="380"/>
      <c r="N65" s="380"/>
      <c r="O65" s="380"/>
      <c r="P65" s="380"/>
      <c r="Q65" s="380"/>
      <c r="R65" s="380"/>
      <c r="S65" s="380"/>
      <c r="T65" s="380"/>
      <c r="U65" s="380"/>
      <c r="V65" s="380"/>
      <c r="W65" s="380"/>
      <c r="X65" s="380"/>
    </row>
    <row r="66" spans="1:24" ht="12.75" customHeight="1" thickTop="1" thickBot="1">
      <c r="A66" s="380"/>
      <c r="B66" s="380"/>
      <c r="C66" s="380"/>
      <c r="D66" s="380"/>
      <c r="E66" s="380"/>
      <c r="F66" s="380"/>
      <c r="G66" s="380"/>
      <c r="H66" s="380"/>
      <c r="I66" s="380"/>
      <c r="J66" s="380"/>
      <c r="K66" s="380"/>
      <c r="L66" s="380"/>
      <c r="M66" s="380"/>
      <c r="N66" s="380"/>
      <c r="O66" s="380"/>
      <c r="P66" s="380"/>
      <c r="Q66" s="380"/>
      <c r="R66" s="380"/>
      <c r="S66" s="380"/>
      <c r="T66" s="380"/>
      <c r="U66" s="380"/>
      <c r="V66" s="380"/>
      <c r="W66" s="380"/>
      <c r="X66" s="380"/>
    </row>
    <row r="67" spans="1:24" ht="12.75" customHeight="1" thickTop="1" thickBot="1">
      <c r="A67" s="380"/>
      <c r="B67" s="380"/>
      <c r="C67" s="380"/>
      <c r="D67" s="380"/>
      <c r="E67" s="380"/>
      <c r="F67" s="380"/>
      <c r="G67" s="380"/>
      <c r="H67" s="380"/>
      <c r="I67" s="380"/>
      <c r="J67" s="380"/>
      <c r="K67" s="380"/>
      <c r="L67" s="380"/>
      <c r="M67" s="380"/>
      <c r="N67" s="380"/>
      <c r="O67" s="380"/>
      <c r="P67" s="380"/>
      <c r="Q67" s="380"/>
      <c r="R67" s="380"/>
      <c r="S67" s="380"/>
      <c r="T67" s="380"/>
      <c r="U67" s="380"/>
      <c r="V67" s="380"/>
      <c r="W67" s="380"/>
      <c r="X67" s="380"/>
    </row>
    <row r="68" spans="1:24" ht="12.75" customHeight="1" thickTop="1" thickBot="1">
      <c r="A68" s="380"/>
      <c r="B68" s="380"/>
      <c r="C68" s="380"/>
      <c r="D68" s="380"/>
      <c r="E68" s="380"/>
      <c r="F68" s="380"/>
      <c r="G68" s="380"/>
      <c r="H68" s="380"/>
      <c r="I68" s="380"/>
      <c r="J68" s="380"/>
      <c r="K68" s="380"/>
      <c r="L68" s="380"/>
      <c r="M68" s="380"/>
      <c r="N68" s="380"/>
      <c r="O68" s="380"/>
      <c r="P68" s="380"/>
      <c r="Q68" s="380"/>
      <c r="R68" s="380"/>
      <c r="S68" s="380"/>
      <c r="T68" s="380"/>
      <c r="U68" s="380"/>
      <c r="V68" s="380"/>
      <c r="W68" s="380"/>
      <c r="X68" s="380"/>
    </row>
    <row r="69" spans="1:24" ht="12.75" customHeight="1" thickTop="1" thickBot="1">
      <c r="A69" s="380"/>
      <c r="B69" s="380"/>
      <c r="C69" s="380"/>
      <c r="D69" s="380"/>
      <c r="E69" s="380"/>
      <c r="F69" s="380"/>
      <c r="G69" s="380"/>
      <c r="H69" s="380"/>
      <c r="I69" s="380"/>
      <c r="J69" s="380"/>
      <c r="K69" s="380"/>
      <c r="L69" s="380"/>
      <c r="M69" s="380"/>
      <c r="N69" s="380"/>
      <c r="O69" s="380"/>
      <c r="P69" s="380"/>
      <c r="Q69" s="380"/>
      <c r="R69" s="380"/>
      <c r="S69" s="380"/>
      <c r="T69" s="380"/>
      <c r="U69" s="380"/>
      <c r="V69" s="380"/>
      <c r="W69" s="380"/>
      <c r="X69" s="380"/>
    </row>
    <row r="70" spans="1:24" ht="12.75" customHeight="1" thickTop="1" thickBot="1">
      <c r="A70" s="380"/>
      <c r="B70" s="380"/>
      <c r="C70" s="380"/>
      <c r="D70" s="380"/>
      <c r="E70" s="380"/>
      <c r="F70" s="380"/>
      <c r="G70" s="380"/>
      <c r="H70" s="380"/>
      <c r="I70" s="380"/>
      <c r="J70" s="380"/>
      <c r="K70" s="380"/>
      <c r="L70" s="380"/>
      <c r="M70" s="380"/>
      <c r="N70" s="380"/>
      <c r="O70" s="380"/>
      <c r="P70" s="380"/>
      <c r="Q70" s="380"/>
      <c r="R70" s="380"/>
      <c r="S70" s="380"/>
      <c r="T70" s="380"/>
      <c r="U70" s="380"/>
      <c r="V70" s="380"/>
      <c r="W70" s="380"/>
      <c r="X70" s="380"/>
    </row>
    <row r="71" spans="1:24" ht="12.75" customHeight="1" thickTop="1" thickBot="1">
      <c r="A71" s="380"/>
      <c r="B71" s="380"/>
      <c r="C71" s="380"/>
      <c r="D71" s="380"/>
      <c r="E71" s="380"/>
      <c r="F71" s="380"/>
      <c r="G71" s="380"/>
      <c r="H71" s="380"/>
      <c r="I71" s="380"/>
      <c r="J71" s="380"/>
      <c r="K71" s="380"/>
      <c r="L71" s="380"/>
      <c r="M71" s="380"/>
      <c r="N71" s="380"/>
      <c r="O71" s="380"/>
      <c r="P71" s="380"/>
      <c r="Q71" s="380"/>
      <c r="R71" s="380"/>
      <c r="S71" s="380"/>
      <c r="T71" s="380"/>
      <c r="U71" s="380"/>
      <c r="V71" s="380"/>
      <c r="W71" s="380"/>
      <c r="X71" s="380"/>
    </row>
    <row r="72" spans="1:24" ht="12.75" customHeight="1" thickTop="1" thickBot="1">
      <c r="A72" s="380"/>
      <c r="B72" s="380"/>
      <c r="C72" s="380"/>
      <c r="D72" s="380"/>
      <c r="E72" s="380"/>
      <c r="F72" s="380"/>
      <c r="G72" s="380"/>
      <c r="H72" s="380"/>
      <c r="I72" s="380"/>
      <c r="J72" s="380"/>
      <c r="K72" s="380"/>
      <c r="L72" s="380"/>
      <c r="M72" s="380"/>
      <c r="N72" s="380"/>
      <c r="O72" s="380"/>
      <c r="P72" s="380"/>
      <c r="Q72" s="380"/>
      <c r="R72" s="380"/>
      <c r="S72" s="380"/>
      <c r="T72" s="380"/>
      <c r="U72" s="380"/>
      <c r="V72" s="380"/>
      <c r="W72" s="380"/>
      <c r="X72" s="380"/>
    </row>
    <row r="73" spans="1:24" ht="12.75" customHeight="1" thickTop="1" thickBot="1">
      <c r="A73" s="380"/>
      <c r="B73" s="380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0"/>
      <c r="O73" s="380"/>
      <c r="P73" s="380"/>
      <c r="Q73" s="380"/>
      <c r="R73" s="380"/>
      <c r="S73" s="380"/>
      <c r="T73" s="380"/>
      <c r="U73" s="380"/>
      <c r="V73" s="380"/>
      <c r="W73" s="380"/>
      <c r="X73" s="380"/>
    </row>
    <row r="74" spans="1:24" ht="12.75" customHeight="1" thickTop="1" thickBot="1">
      <c r="A74" s="380"/>
      <c r="B74" s="380"/>
      <c r="C74" s="380"/>
      <c r="D74" s="380"/>
      <c r="E74" s="380"/>
      <c r="F74" s="380"/>
      <c r="G74" s="380"/>
      <c r="H74" s="380"/>
      <c r="I74" s="380"/>
      <c r="J74" s="380"/>
      <c r="K74" s="380"/>
      <c r="L74" s="380"/>
      <c r="M74" s="380"/>
      <c r="N74" s="380"/>
      <c r="O74" s="380"/>
      <c r="P74" s="380"/>
      <c r="Q74" s="380"/>
      <c r="R74" s="380"/>
      <c r="S74" s="380"/>
      <c r="T74" s="380"/>
      <c r="U74" s="380"/>
      <c r="V74" s="380"/>
      <c r="W74" s="380"/>
      <c r="X74" s="380"/>
    </row>
    <row r="75" spans="1:24" ht="12.75" customHeight="1" thickTop="1" thickBot="1">
      <c r="A75" s="380"/>
      <c r="B75" s="380"/>
      <c r="C75" s="380"/>
      <c r="D75" s="380"/>
      <c r="E75" s="380"/>
      <c r="F75" s="380"/>
      <c r="G75" s="380"/>
      <c r="H75" s="380"/>
      <c r="I75" s="380"/>
      <c r="J75" s="380"/>
      <c r="K75" s="380"/>
      <c r="L75" s="380"/>
      <c r="M75" s="380"/>
      <c r="N75" s="380"/>
      <c r="O75" s="380"/>
      <c r="P75" s="380"/>
      <c r="Q75" s="380"/>
      <c r="R75" s="380"/>
      <c r="S75" s="380"/>
      <c r="T75" s="380"/>
      <c r="U75" s="380"/>
      <c r="V75" s="380"/>
      <c r="W75" s="380"/>
      <c r="X75" s="380"/>
    </row>
    <row r="76" spans="1:24" ht="12.75" customHeight="1" thickTop="1" thickBot="1">
      <c r="A76" s="380"/>
      <c r="B76" s="380"/>
      <c r="C76" s="380"/>
      <c r="D76" s="380"/>
      <c r="E76" s="380"/>
      <c r="F76" s="380"/>
      <c r="G76" s="380"/>
      <c r="H76" s="380"/>
      <c r="I76" s="380"/>
      <c r="J76" s="380"/>
      <c r="K76" s="380"/>
      <c r="L76" s="380"/>
      <c r="M76" s="380"/>
      <c r="N76" s="380"/>
      <c r="O76" s="380"/>
      <c r="P76" s="380"/>
      <c r="Q76" s="380"/>
      <c r="R76" s="380"/>
      <c r="S76" s="380"/>
      <c r="T76" s="380"/>
      <c r="U76" s="380"/>
      <c r="V76" s="380"/>
      <c r="W76" s="380"/>
      <c r="X76" s="380"/>
    </row>
    <row r="77" spans="1:24" ht="12.75" customHeight="1" thickTop="1" thickBot="1">
      <c r="A77" s="380"/>
      <c r="B77" s="380"/>
      <c r="C77" s="380"/>
      <c r="D77" s="380"/>
      <c r="E77" s="380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0"/>
      <c r="R77" s="380"/>
      <c r="S77" s="380"/>
      <c r="T77" s="380"/>
      <c r="U77" s="380"/>
      <c r="V77" s="380"/>
      <c r="W77" s="380"/>
      <c r="X77" s="380"/>
    </row>
    <row r="78" spans="1:24" ht="12.75" customHeight="1" thickTop="1" thickBot="1">
      <c r="A78" s="380"/>
      <c r="B78" s="380"/>
      <c r="C78" s="380"/>
      <c r="D78" s="380"/>
      <c r="E78" s="380"/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380"/>
      <c r="U78" s="380"/>
      <c r="V78" s="380"/>
      <c r="W78" s="380"/>
      <c r="X78" s="380"/>
    </row>
    <row r="79" spans="1:24" ht="12.75" customHeight="1" thickTop="1" thickBot="1">
      <c r="A79" s="380"/>
      <c r="B79" s="380"/>
      <c r="C79" s="380"/>
      <c r="D79" s="380"/>
      <c r="E79" s="380"/>
      <c r="F79" s="380"/>
      <c r="G79" s="380"/>
      <c r="H79" s="380"/>
      <c r="I79" s="380"/>
      <c r="J79" s="380"/>
      <c r="K79" s="380"/>
      <c r="L79" s="380"/>
      <c r="M79" s="380"/>
      <c r="N79" s="380"/>
      <c r="O79" s="380"/>
      <c r="P79" s="380"/>
      <c r="Q79" s="380"/>
      <c r="R79" s="380"/>
      <c r="S79" s="380"/>
      <c r="T79" s="380"/>
      <c r="U79" s="380"/>
      <c r="V79" s="380"/>
      <c r="W79" s="380"/>
      <c r="X79" s="380"/>
    </row>
    <row r="80" spans="1:24" ht="12.75" customHeight="1" thickTop="1" thickBot="1">
      <c r="A80" s="380"/>
      <c r="B80" s="380"/>
      <c r="C80" s="380"/>
      <c r="D80" s="380"/>
      <c r="E80" s="380"/>
      <c r="F80" s="380"/>
      <c r="G80" s="380"/>
      <c r="H80" s="380"/>
      <c r="I80" s="380"/>
      <c r="J80" s="380"/>
      <c r="K80" s="380"/>
      <c r="L80" s="380"/>
      <c r="M80" s="380"/>
      <c r="N80" s="380"/>
      <c r="O80" s="380"/>
      <c r="P80" s="380"/>
      <c r="Q80" s="380"/>
      <c r="R80" s="380"/>
      <c r="S80" s="380"/>
      <c r="T80" s="380"/>
      <c r="U80" s="380"/>
      <c r="V80" s="380"/>
      <c r="W80" s="380"/>
      <c r="X80" s="380"/>
    </row>
    <row r="81" spans="1:24" ht="12.75" customHeight="1" thickTop="1" thickBot="1">
      <c r="A81" s="380"/>
      <c r="B81" s="380"/>
      <c r="C81" s="380"/>
      <c r="D81" s="380"/>
      <c r="E81" s="380"/>
      <c r="F81" s="380"/>
      <c r="G81" s="380"/>
      <c r="H81" s="380"/>
      <c r="I81" s="380"/>
      <c r="J81" s="380"/>
      <c r="K81" s="380"/>
      <c r="L81" s="380"/>
      <c r="M81" s="380"/>
      <c r="N81" s="380"/>
      <c r="O81" s="380"/>
      <c r="P81" s="380"/>
      <c r="Q81" s="380"/>
      <c r="R81" s="380"/>
      <c r="S81" s="380"/>
      <c r="T81" s="380"/>
      <c r="U81" s="380"/>
      <c r="V81" s="380"/>
      <c r="W81" s="380"/>
      <c r="X81" s="380"/>
    </row>
    <row r="82" spans="1:24" ht="12.75" customHeight="1" thickTop="1" thickBot="1">
      <c r="A82" s="380"/>
      <c r="B82" s="380"/>
      <c r="C82" s="380"/>
      <c r="D82" s="380"/>
      <c r="E82" s="380"/>
      <c r="F82" s="380"/>
      <c r="G82" s="380"/>
      <c r="H82" s="380"/>
      <c r="I82" s="380"/>
      <c r="J82" s="380"/>
      <c r="K82" s="380"/>
      <c r="L82" s="380"/>
      <c r="M82" s="380"/>
      <c r="N82" s="380"/>
      <c r="O82" s="380"/>
      <c r="P82" s="380"/>
      <c r="Q82" s="380"/>
      <c r="R82" s="380"/>
      <c r="S82" s="380"/>
      <c r="T82" s="380"/>
      <c r="U82" s="380"/>
      <c r="V82" s="380"/>
      <c r="W82" s="380"/>
      <c r="X82" s="380"/>
    </row>
    <row r="83" spans="1:24" ht="12.75" customHeight="1" thickTop="1" thickBot="1">
      <c r="A83" s="380"/>
      <c r="B83" s="380"/>
      <c r="C83" s="380"/>
      <c r="D83" s="380"/>
      <c r="E83" s="380"/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380"/>
      <c r="U83" s="380"/>
      <c r="V83" s="380"/>
      <c r="W83" s="380"/>
      <c r="X83" s="380"/>
    </row>
    <row r="84" spans="1:24" ht="12.75" customHeight="1" thickTop="1" thickBot="1">
      <c r="A84" s="380"/>
      <c r="B84" s="380"/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</row>
    <row r="85" spans="1:24" ht="12.75" customHeight="1" thickTop="1" thickBot="1">
      <c r="A85" s="380"/>
      <c r="B85" s="380"/>
      <c r="C85" s="380"/>
      <c r="D85" s="380"/>
      <c r="E85" s="380"/>
      <c r="F85" s="380"/>
      <c r="G85" s="380"/>
      <c r="H85" s="380"/>
      <c r="I85" s="380"/>
      <c r="J85" s="380"/>
      <c r="K85" s="380"/>
      <c r="L85" s="380"/>
      <c r="M85" s="380"/>
      <c r="N85" s="380"/>
      <c r="O85" s="380"/>
      <c r="P85" s="380"/>
      <c r="Q85" s="380"/>
      <c r="R85" s="380"/>
      <c r="S85" s="380"/>
      <c r="T85" s="380"/>
      <c r="U85" s="380"/>
      <c r="V85" s="380"/>
      <c r="W85" s="380"/>
      <c r="X85" s="380"/>
    </row>
    <row r="86" spans="1:24" ht="12.75" customHeight="1" thickTop="1" thickBot="1">
      <c r="A86" s="380"/>
      <c r="B86" s="380"/>
      <c r="C86" s="380"/>
      <c r="D86" s="380"/>
      <c r="E86" s="380"/>
      <c r="F86" s="380"/>
      <c r="G86" s="380"/>
      <c r="H86" s="380"/>
      <c r="I86" s="380"/>
      <c r="J86" s="380"/>
      <c r="K86" s="380"/>
      <c r="L86" s="380"/>
      <c r="M86" s="380"/>
      <c r="N86" s="380"/>
      <c r="O86" s="380"/>
      <c r="P86" s="380"/>
      <c r="Q86" s="380"/>
      <c r="R86" s="380"/>
      <c r="S86" s="380"/>
      <c r="T86" s="380"/>
      <c r="U86" s="380"/>
      <c r="V86" s="380"/>
      <c r="W86" s="380"/>
      <c r="X86" s="380"/>
    </row>
    <row r="87" spans="1:24" ht="12.75" customHeight="1" thickTop="1" thickBot="1">
      <c r="A87" s="380"/>
      <c r="B87" s="380"/>
      <c r="C87" s="380"/>
      <c r="D87" s="380"/>
      <c r="E87" s="380"/>
      <c r="F87" s="380"/>
      <c r="G87" s="380"/>
      <c r="H87" s="380"/>
      <c r="I87" s="380"/>
      <c r="J87" s="380"/>
      <c r="K87" s="380"/>
      <c r="L87" s="380"/>
      <c r="M87" s="380"/>
      <c r="N87" s="380"/>
      <c r="O87" s="380"/>
      <c r="P87" s="380"/>
      <c r="Q87" s="380"/>
      <c r="R87" s="380"/>
      <c r="S87" s="380"/>
      <c r="T87" s="380"/>
      <c r="U87" s="380"/>
      <c r="V87" s="380"/>
      <c r="W87" s="380"/>
      <c r="X87" s="380"/>
    </row>
    <row r="88" spans="1:24" ht="12.75" customHeight="1" thickTop="1" thickBot="1">
      <c r="A88" s="380"/>
      <c r="B88" s="380"/>
      <c r="C88" s="380"/>
      <c r="D88" s="380"/>
      <c r="E88" s="380"/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380"/>
      <c r="U88" s="380"/>
      <c r="V88" s="380"/>
      <c r="W88" s="380"/>
      <c r="X88" s="380"/>
    </row>
    <row r="89" spans="1:24" ht="12.75" customHeight="1" thickTop="1" thickBot="1">
      <c r="A89" s="380"/>
      <c r="B89" s="380"/>
      <c r="C89" s="380"/>
      <c r="D89" s="380"/>
      <c r="E89" s="380"/>
      <c r="F89" s="380"/>
      <c r="G89" s="380"/>
      <c r="H89" s="380"/>
      <c r="I89" s="380"/>
      <c r="J89" s="380"/>
      <c r="K89" s="380"/>
      <c r="L89" s="380"/>
      <c r="M89" s="380"/>
      <c r="N89" s="380"/>
      <c r="O89" s="380"/>
      <c r="P89" s="380"/>
      <c r="Q89" s="380"/>
      <c r="R89" s="380"/>
      <c r="S89" s="380"/>
      <c r="T89" s="380"/>
      <c r="U89" s="380"/>
      <c r="V89" s="380"/>
      <c r="W89" s="380"/>
      <c r="X89" s="380"/>
    </row>
    <row r="90" spans="1:24" ht="12.75" customHeight="1" thickTop="1" thickBot="1">
      <c r="A90" s="380"/>
      <c r="B90" s="380"/>
      <c r="C90" s="380"/>
      <c r="D90" s="380"/>
      <c r="E90" s="380"/>
      <c r="F90" s="380"/>
      <c r="G90" s="380"/>
      <c r="H90" s="380"/>
      <c r="I90" s="380"/>
      <c r="J90" s="380"/>
      <c r="K90" s="380"/>
      <c r="L90" s="380"/>
      <c r="M90" s="380"/>
      <c r="N90" s="380"/>
      <c r="O90" s="380"/>
      <c r="P90" s="380"/>
      <c r="Q90" s="380"/>
      <c r="R90" s="380"/>
      <c r="S90" s="380"/>
      <c r="T90" s="380"/>
      <c r="U90" s="380"/>
      <c r="V90" s="380"/>
      <c r="W90" s="380"/>
      <c r="X90" s="380"/>
    </row>
    <row r="91" spans="1:24" ht="12.75" customHeight="1" thickTop="1" thickBot="1">
      <c r="A91" s="380"/>
      <c r="B91" s="380"/>
      <c r="C91" s="380"/>
      <c r="D91" s="380"/>
      <c r="E91" s="380"/>
      <c r="F91" s="380"/>
      <c r="G91" s="380"/>
      <c r="H91" s="380"/>
      <c r="I91" s="380"/>
      <c r="J91" s="380"/>
      <c r="K91" s="380"/>
      <c r="L91" s="380"/>
      <c r="M91" s="380"/>
      <c r="N91" s="380"/>
      <c r="O91" s="380"/>
      <c r="P91" s="380"/>
      <c r="Q91" s="380"/>
      <c r="R91" s="380"/>
      <c r="S91" s="380"/>
      <c r="T91" s="380"/>
      <c r="U91" s="380"/>
      <c r="V91" s="380"/>
      <c r="W91" s="380"/>
      <c r="X91" s="380"/>
    </row>
    <row r="92" spans="1:24" ht="12.75" customHeight="1" thickTop="1" thickBot="1">
      <c r="A92" s="380"/>
      <c r="B92" s="380"/>
      <c r="C92" s="380"/>
      <c r="D92" s="380"/>
      <c r="E92" s="380"/>
      <c r="F92" s="380"/>
      <c r="G92" s="380"/>
      <c r="H92" s="380"/>
      <c r="I92" s="380"/>
      <c r="J92" s="380"/>
      <c r="K92" s="380"/>
      <c r="L92" s="380"/>
      <c r="M92" s="380"/>
      <c r="N92" s="380"/>
      <c r="O92" s="380"/>
      <c r="P92" s="380"/>
      <c r="Q92" s="380"/>
      <c r="R92" s="380"/>
      <c r="S92" s="380"/>
      <c r="T92" s="380"/>
      <c r="U92" s="380"/>
      <c r="V92" s="380"/>
      <c r="W92" s="380"/>
      <c r="X92" s="380"/>
    </row>
    <row r="93" spans="1:24" ht="12.75" customHeight="1" thickTop="1" thickBot="1">
      <c r="A93" s="380"/>
      <c r="B93" s="380"/>
      <c r="C93" s="380"/>
      <c r="D93" s="380"/>
      <c r="E93" s="380"/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380"/>
      <c r="U93" s="380"/>
      <c r="V93" s="380"/>
      <c r="W93" s="380"/>
      <c r="X93" s="380"/>
    </row>
    <row r="94" spans="1:24" ht="12.75" customHeight="1" thickTop="1" thickBot="1">
      <c r="A94" s="380"/>
      <c r="B94" s="380"/>
      <c r="C94" s="380"/>
      <c r="D94" s="380"/>
      <c r="E94" s="380"/>
      <c r="F94" s="380"/>
      <c r="G94" s="380"/>
      <c r="H94" s="380"/>
      <c r="I94" s="380"/>
      <c r="J94" s="380"/>
      <c r="K94" s="380"/>
      <c r="L94" s="380"/>
      <c r="M94" s="380"/>
      <c r="N94" s="380"/>
      <c r="O94" s="380"/>
      <c r="P94" s="380"/>
      <c r="Q94" s="380"/>
      <c r="R94" s="380"/>
      <c r="S94" s="380"/>
      <c r="T94" s="380"/>
      <c r="U94" s="380"/>
      <c r="V94" s="380"/>
      <c r="W94" s="380"/>
      <c r="X94" s="380"/>
    </row>
    <row r="95" spans="1:24" ht="12.75" customHeight="1" thickTop="1" thickBot="1">
      <c r="A95" s="380"/>
      <c r="B95" s="380"/>
      <c r="C95" s="380"/>
      <c r="D95" s="380"/>
      <c r="E95" s="380"/>
      <c r="F95" s="380"/>
      <c r="G95" s="380"/>
      <c r="H95" s="380"/>
      <c r="I95" s="380"/>
      <c r="J95" s="380"/>
      <c r="K95" s="380"/>
      <c r="L95" s="380"/>
      <c r="M95" s="380"/>
      <c r="N95" s="380"/>
      <c r="O95" s="380"/>
      <c r="P95" s="380"/>
      <c r="Q95" s="380"/>
      <c r="R95" s="380"/>
      <c r="S95" s="380"/>
      <c r="T95" s="380"/>
      <c r="U95" s="380"/>
      <c r="V95" s="380"/>
      <c r="W95" s="380"/>
      <c r="X95" s="380"/>
    </row>
    <row r="96" spans="1:24" ht="12.75" customHeight="1" thickTop="1" thickBot="1">
      <c r="A96" s="380"/>
      <c r="B96" s="380"/>
      <c r="C96" s="380"/>
      <c r="D96" s="380"/>
      <c r="E96" s="380"/>
      <c r="F96" s="380"/>
      <c r="G96" s="380"/>
      <c r="H96" s="380"/>
      <c r="I96" s="380"/>
      <c r="J96" s="380"/>
      <c r="K96" s="380"/>
      <c r="L96" s="380"/>
      <c r="M96" s="380"/>
      <c r="N96" s="380"/>
      <c r="O96" s="380"/>
      <c r="P96" s="380"/>
      <c r="Q96" s="380"/>
      <c r="R96" s="380"/>
      <c r="S96" s="380"/>
      <c r="T96" s="380"/>
      <c r="U96" s="380"/>
      <c r="V96" s="380"/>
      <c r="W96" s="380"/>
      <c r="X96" s="380"/>
    </row>
    <row r="97" spans="1:24" ht="12.75" customHeight="1" thickTop="1" thickBot="1">
      <c r="A97" s="380"/>
      <c r="B97" s="380"/>
      <c r="C97" s="380"/>
      <c r="D97" s="380"/>
      <c r="E97" s="380"/>
      <c r="F97" s="380"/>
      <c r="G97" s="380"/>
      <c r="H97" s="380"/>
      <c r="I97" s="380"/>
      <c r="J97" s="380"/>
      <c r="K97" s="380"/>
      <c r="L97" s="380"/>
      <c r="M97" s="380"/>
      <c r="N97" s="380"/>
      <c r="O97" s="380"/>
      <c r="P97" s="380"/>
      <c r="Q97" s="380"/>
      <c r="R97" s="380"/>
      <c r="S97" s="380"/>
      <c r="T97" s="380"/>
      <c r="U97" s="380"/>
      <c r="V97" s="380"/>
      <c r="W97" s="380"/>
      <c r="X97" s="380"/>
    </row>
    <row r="98" spans="1:24" ht="12.75" customHeight="1" thickTop="1" thickBot="1">
      <c r="A98" s="380"/>
      <c r="B98" s="380"/>
      <c r="C98" s="380"/>
      <c r="D98" s="380"/>
      <c r="E98" s="380"/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380"/>
      <c r="U98" s="380"/>
      <c r="V98" s="380"/>
      <c r="W98" s="380"/>
      <c r="X98" s="380"/>
    </row>
    <row r="99" spans="1:24" ht="12.75" customHeight="1" thickTop="1" thickBot="1">
      <c r="A99" s="380"/>
      <c r="B99" s="380"/>
      <c r="C99" s="380"/>
      <c r="D99" s="380"/>
      <c r="E99" s="380"/>
      <c r="F99" s="380"/>
      <c r="G99" s="380"/>
      <c r="H99" s="380"/>
      <c r="I99" s="380"/>
      <c r="J99" s="380"/>
      <c r="K99" s="380"/>
      <c r="L99" s="380"/>
      <c r="M99" s="380"/>
      <c r="N99" s="380"/>
      <c r="O99" s="380"/>
      <c r="P99" s="380"/>
      <c r="Q99" s="380"/>
      <c r="R99" s="380"/>
      <c r="S99" s="380"/>
      <c r="T99" s="380"/>
      <c r="U99" s="380"/>
      <c r="V99" s="380"/>
      <c r="W99" s="380"/>
      <c r="X99" s="380"/>
    </row>
    <row r="100" spans="1:24" ht="12.75" customHeight="1" thickTop="1" thickBot="1">
      <c r="A100" s="380"/>
      <c r="B100" s="380"/>
      <c r="C100" s="380"/>
      <c r="D100" s="380"/>
      <c r="E100" s="380"/>
      <c r="F100" s="380"/>
      <c r="G100" s="380"/>
      <c r="H100" s="380"/>
      <c r="I100" s="380"/>
      <c r="J100" s="380"/>
      <c r="K100" s="380"/>
      <c r="L100" s="380"/>
      <c r="M100" s="380"/>
      <c r="N100" s="380"/>
      <c r="O100" s="380"/>
      <c r="P100" s="380"/>
      <c r="Q100" s="380"/>
      <c r="R100" s="380"/>
      <c r="S100" s="380"/>
      <c r="T100" s="380"/>
      <c r="U100" s="380"/>
      <c r="V100" s="380"/>
      <c r="W100" s="380"/>
      <c r="X100" s="380"/>
    </row>
    <row r="101" spans="1:24" ht="12.75" customHeight="1" thickTop="1" thickBot="1">
      <c r="A101" s="380"/>
      <c r="B101" s="380"/>
      <c r="C101" s="380"/>
      <c r="D101" s="380"/>
      <c r="E101" s="380"/>
      <c r="F101" s="380"/>
      <c r="G101" s="380"/>
      <c r="H101" s="380"/>
      <c r="I101" s="380"/>
      <c r="J101" s="380"/>
      <c r="K101" s="380"/>
      <c r="L101" s="380"/>
      <c r="M101" s="380"/>
      <c r="N101" s="380"/>
      <c r="O101" s="380"/>
      <c r="P101" s="380"/>
      <c r="Q101" s="380"/>
      <c r="R101" s="380"/>
      <c r="S101" s="380"/>
      <c r="T101" s="380"/>
      <c r="U101" s="380"/>
      <c r="V101" s="380"/>
      <c r="W101" s="380"/>
      <c r="X101" s="380"/>
    </row>
    <row r="102" spans="1:24" ht="12.75" customHeight="1" thickTop="1" thickBot="1">
      <c r="A102" s="380"/>
      <c r="B102" s="380"/>
      <c r="C102" s="380"/>
      <c r="D102" s="380"/>
      <c r="E102" s="380"/>
      <c r="F102" s="380"/>
      <c r="G102" s="380"/>
      <c r="H102" s="380"/>
      <c r="I102" s="380"/>
      <c r="J102" s="380"/>
      <c r="K102" s="380"/>
      <c r="L102" s="380"/>
      <c r="M102" s="380"/>
      <c r="N102" s="380"/>
      <c r="O102" s="380"/>
      <c r="P102" s="380"/>
      <c r="Q102" s="380"/>
      <c r="R102" s="380"/>
      <c r="S102" s="380"/>
      <c r="T102" s="380"/>
      <c r="U102" s="380"/>
      <c r="V102" s="380"/>
      <c r="W102" s="380"/>
      <c r="X102" s="380"/>
    </row>
    <row r="103" spans="1:24" ht="12.75" customHeight="1" thickTop="1" thickBot="1">
      <c r="A103" s="380"/>
      <c r="B103" s="380"/>
      <c r="C103" s="380"/>
      <c r="D103" s="380"/>
      <c r="E103" s="380"/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380"/>
      <c r="U103" s="380"/>
      <c r="V103" s="380"/>
      <c r="W103" s="380"/>
      <c r="X103" s="380"/>
    </row>
    <row r="104" spans="1:24" ht="12.75" customHeight="1" thickTop="1" thickBot="1">
      <c r="A104" s="380"/>
      <c r="B104" s="380"/>
      <c r="C104" s="380"/>
      <c r="D104" s="380"/>
      <c r="E104" s="380"/>
      <c r="F104" s="380"/>
      <c r="G104" s="380"/>
      <c r="H104" s="380"/>
      <c r="I104" s="380"/>
      <c r="J104" s="380"/>
      <c r="K104" s="380"/>
      <c r="L104" s="380"/>
      <c r="M104" s="380"/>
      <c r="N104" s="380"/>
      <c r="O104" s="380"/>
      <c r="P104" s="380"/>
      <c r="Q104" s="380"/>
      <c r="R104" s="380"/>
      <c r="S104" s="380"/>
      <c r="T104" s="380"/>
      <c r="U104" s="380"/>
      <c r="V104" s="380"/>
      <c r="W104" s="380"/>
      <c r="X104" s="380"/>
    </row>
    <row r="105" spans="1:24" ht="12.75" customHeight="1" thickTop="1" thickBot="1">
      <c r="A105" s="380"/>
      <c r="B105" s="380"/>
      <c r="C105" s="380"/>
      <c r="D105" s="380"/>
      <c r="E105" s="380"/>
      <c r="F105" s="380"/>
      <c r="G105" s="380"/>
      <c r="H105" s="380"/>
      <c r="I105" s="380"/>
      <c r="J105" s="380"/>
      <c r="K105" s="380"/>
      <c r="L105" s="380"/>
      <c r="M105" s="380"/>
      <c r="N105" s="380"/>
      <c r="O105" s="380"/>
      <c r="P105" s="380"/>
      <c r="Q105" s="380"/>
      <c r="R105" s="380"/>
      <c r="S105" s="380"/>
      <c r="T105" s="380"/>
      <c r="U105" s="380"/>
      <c r="V105" s="380"/>
      <c r="W105" s="380"/>
      <c r="X105" s="380"/>
    </row>
    <row r="106" spans="1:24" ht="12.75" customHeight="1" thickTop="1" thickBot="1">
      <c r="A106" s="380"/>
      <c r="B106" s="380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0"/>
      <c r="O106" s="380"/>
      <c r="P106" s="380"/>
      <c r="Q106" s="380"/>
      <c r="R106" s="380"/>
      <c r="S106" s="380"/>
      <c r="T106" s="380"/>
      <c r="U106" s="380"/>
      <c r="V106" s="380"/>
      <c r="W106" s="380"/>
      <c r="X106" s="380"/>
    </row>
    <row r="107" spans="1:24" ht="12.75" customHeight="1" thickTop="1" thickBot="1">
      <c r="A107" s="380"/>
      <c r="B107" s="380"/>
      <c r="C107" s="380"/>
      <c r="D107" s="380"/>
      <c r="E107" s="380"/>
      <c r="F107" s="380"/>
      <c r="G107" s="380"/>
      <c r="H107" s="380"/>
      <c r="I107" s="380"/>
      <c r="J107" s="380"/>
      <c r="K107" s="380"/>
      <c r="L107" s="380"/>
      <c r="M107" s="380"/>
      <c r="N107" s="380"/>
      <c r="O107" s="380"/>
      <c r="P107" s="380"/>
      <c r="Q107" s="380"/>
      <c r="R107" s="380"/>
      <c r="S107" s="380"/>
      <c r="T107" s="380"/>
      <c r="U107" s="380"/>
      <c r="V107" s="380"/>
      <c r="W107" s="380"/>
      <c r="X107" s="380"/>
    </row>
    <row r="108" spans="1:24" ht="12.75" customHeight="1" thickTop="1" thickBot="1">
      <c r="A108" s="380"/>
      <c r="B108" s="380"/>
      <c r="C108" s="380"/>
      <c r="D108" s="380"/>
      <c r="E108" s="380"/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380"/>
      <c r="U108" s="380"/>
      <c r="V108" s="380"/>
      <c r="W108" s="380"/>
      <c r="X108" s="380"/>
    </row>
    <row r="109" spans="1:24" ht="12.75" customHeight="1" thickTop="1" thickBot="1">
      <c r="A109" s="380"/>
      <c r="B109" s="380"/>
      <c r="C109" s="380"/>
      <c r="D109" s="380"/>
      <c r="E109" s="380"/>
      <c r="F109" s="380"/>
      <c r="G109" s="380"/>
      <c r="H109" s="380"/>
      <c r="I109" s="380"/>
      <c r="J109" s="380"/>
      <c r="K109" s="380"/>
      <c r="L109" s="380"/>
      <c r="M109" s="380"/>
      <c r="N109" s="380"/>
      <c r="O109" s="380"/>
      <c r="P109" s="380"/>
      <c r="Q109" s="380"/>
      <c r="R109" s="380"/>
      <c r="S109" s="380"/>
      <c r="T109" s="380"/>
      <c r="U109" s="380"/>
      <c r="V109" s="380"/>
      <c r="W109" s="380"/>
      <c r="X109" s="380"/>
    </row>
    <row r="110" spans="1:24" ht="12.75" customHeight="1" thickTop="1" thickBot="1">
      <c r="A110" s="380"/>
      <c r="B110" s="380"/>
      <c r="C110" s="380"/>
      <c r="D110" s="380"/>
      <c r="E110" s="380"/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380"/>
      <c r="S110" s="380"/>
      <c r="T110" s="380"/>
      <c r="U110" s="380"/>
      <c r="V110" s="380"/>
      <c r="W110" s="380"/>
      <c r="X110" s="380"/>
    </row>
    <row r="111" spans="1:24" ht="12.75" customHeight="1" thickTop="1" thickBot="1">
      <c r="A111" s="380"/>
      <c r="B111" s="380"/>
      <c r="C111" s="380"/>
      <c r="D111" s="380"/>
      <c r="E111" s="380"/>
      <c r="F111" s="380"/>
      <c r="G111" s="380"/>
      <c r="H111" s="380"/>
      <c r="I111" s="380"/>
      <c r="J111" s="380"/>
      <c r="K111" s="380"/>
      <c r="L111" s="380"/>
      <c r="M111" s="380"/>
      <c r="N111" s="380"/>
      <c r="O111" s="380"/>
      <c r="P111" s="380"/>
      <c r="Q111" s="380"/>
      <c r="R111" s="380"/>
      <c r="S111" s="380"/>
      <c r="T111" s="380"/>
      <c r="U111" s="380"/>
      <c r="V111" s="380"/>
      <c r="W111" s="380"/>
      <c r="X111" s="380"/>
    </row>
    <row r="112" spans="1:24" ht="12.75" customHeight="1" thickTop="1" thickBot="1">
      <c r="A112" s="380"/>
      <c r="B112" s="380"/>
      <c r="C112" s="380"/>
      <c r="D112" s="380"/>
      <c r="E112" s="380"/>
      <c r="F112" s="380"/>
      <c r="G112" s="380"/>
      <c r="H112" s="380"/>
      <c r="I112" s="380"/>
      <c r="J112" s="380"/>
      <c r="K112" s="380"/>
      <c r="L112" s="380"/>
      <c r="M112" s="380"/>
      <c r="N112" s="380"/>
      <c r="O112" s="380"/>
      <c r="P112" s="380"/>
      <c r="Q112" s="380"/>
      <c r="R112" s="380"/>
      <c r="S112" s="380"/>
      <c r="T112" s="380"/>
      <c r="U112" s="380"/>
      <c r="V112" s="380"/>
      <c r="W112" s="380"/>
      <c r="X112" s="380"/>
    </row>
    <row r="113" spans="1:24" ht="12.75" customHeight="1" thickTop="1" thickBot="1">
      <c r="A113" s="380"/>
      <c r="B113" s="380"/>
      <c r="C113" s="380"/>
      <c r="D113" s="380"/>
      <c r="E113" s="380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380"/>
      <c r="U113" s="380"/>
      <c r="V113" s="380"/>
      <c r="W113" s="380"/>
      <c r="X113" s="380"/>
    </row>
    <row r="114" spans="1:24" ht="12.75" customHeight="1" thickTop="1" thickBot="1">
      <c r="A114" s="380"/>
      <c r="B114" s="380"/>
      <c r="C114" s="380"/>
      <c r="D114" s="380"/>
      <c r="E114" s="380"/>
      <c r="F114" s="380"/>
      <c r="G114" s="380"/>
      <c r="H114" s="380"/>
      <c r="I114" s="380"/>
      <c r="J114" s="380"/>
      <c r="K114" s="380"/>
      <c r="L114" s="380"/>
      <c r="M114" s="380"/>
      <c r="N114" s="380"/>
      <c r="O114" s="380"/>
      <c r="P114" s="380"/>
      <c r="Q114" s="380"/>
      <c r="R114" s="380"/>
      <c r="S114" s="380"/>
      <c r="T114" s="380"/>
      <c r="U114" s="380"/>
      <c r="V114" s="380"/>
      <c r="W114" s="380"/>
      <c r="X114" s="380"/>
    </row>
    <row r="115" spans="1:24" ht="12.75" customHeight="1" thickTop="1" thickBot="1">
      <c r="A115" s="380"/>
      <c r="B115" s="380"/>
      <c r="C115" s="380"/>
      <c r="D115" s="380"/>
      <c r="E115" s="380"/>
      <c r="F115" s="380"/>
      <c r="G115" s="380"/>
      <c r="H115" s="380"/>
      <c r="I115" s="380"/>
      <c r="J115" s="380"/>
      <c r="K115" s="380"/>
      <c r="L115" s="380"/>
      <c r="M115" s="380"/>
      <c r="N115" s="380"/>
      <c r="O115" s="380"/>
      <c r="P115" s="380"/>
      <c r="Q115" s="380"/>
      <c r="R115" s="380"/>
      <c r="S115" s="380"/>
      <c r="T115" s="380"/>
      <c r="U115" s="380"/>
      <c r="V115" s="380"/>
      <c r="W115" s="380"/>
      <c r="X115" s="380"/>
    </row>
    <row r="116" spans="1:24" ht="12.75" customHeight="1" thickTop="1" thickBot="1">
      <c r="A116" s="380"/>
      <c r="B116" s="380"/>
      <c r="C116" s="380"/>
      <c r="D116" s="380"/>
      <c r="E116" s="380"/>
      <c r="F116" s="380"/>
      <c r="G116" s="380"/>
      <c r="H116" s="380"/>
      <c r="I116" s="380"/>
      <c r="J116" s="380"/>
      <c r="K116" s="380"/>
      <c r="L116" s="380"/>
      <c r="M116" s="380"/>
      <c r="N116" s="380"/>
      <c r="O116" s="380"/>
      <c r="P116" s="380"/>
      <c r="Q116" s="380"/>
      <c r="R116" s="380"/>
      <c r="S116" s="380"/>
      <c r="T116" s="380"/>
      <c r="U116" s="380"/>
      <c r="V116" s="380"/>
      <c r="W116" s="380"/>
      <c r="X116" s="380"/>
    </row>
    <row r="117" spans="1:24" ht="12.75" customHeight="1" thickTop="1" thickBot="1">
      <c r="A117" s="380"/>
      <c r="B117" s="380"/>
      <c r="C117" s="380"/>
      <c r="D117" s="380"/>
      <c r="E117" s="380"/>
      <c r="F117" s="380"/>
      <c r="G117" s="380"/>
      <c r="H117" s="380"/>
      <c r="I117" s="380"/>
      <c r="J117" s="380"/>
      <c r="K117" s="380"/>
      <c r="L117" s="380"/>
      <c r="M117" s="380"/>
      <c r="N117" s="380"/>
      <c r="O117" s="380"/>
      <c r="P117" s="380"/>
      <c r="Q117" s="380"/>
      <c r="R117" s="380"/>
      <c r="S117" s="380"/>
      <c r="T117" s="380"/>
      <c r="U117" s="380"/>
      <c r="V117" s="380"/>
      <c r="W117" s="380"/>
      <c r="X117" s="380"/>
    </row>
    <row r="118" spans="1:24" ht="12.75" customHeight="1" thickTop="1" thickBot="1">
      <c r="A118" s="380"/>
      <c r="B118" s="380"/>
      <c r="C118" s="380"/>
      <c r="D118" s="380"/>
      <c r="E118" s="380"/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380"/>
      <c r="U118" s="380"/>
      <c r="V118" s="380"/>
      <c r="W118" s="380"/>
      <c r="X118" s="380"/>
    </row>
    <row r="119" spans="1:24" ht="12.75" customHeight="1" thickTop="1" thickBot="1">
      <c r="A119" s="380"/>
      <c r="B119" s="380"/>
      <c r="C119" s="380"/>
      <c r="D119" s="380"/>
      <c r="E119" s="380"/>
      <c r="F119" s="380"/>
      <c r="G119" s="380"/>
      <c r="H119" s="380"/>
      <c r="I119" s="380"/>
      <c r="J119" s="380"/>
      <c r="K119" s="380"/>
      <c r="L119" s="380"/>
      <c r="M119" s="380"/>
      <c r="N119" s="380"/>
      <c r="O119" s="380"/>
      <c r="P119" s="380"/>
      <c r="Q119" s="380"/>
      <c r="R119" s="380"/>
      <c r="S119" s="380"/>
      <c r="T119" s="380"/>
      <c r="U119" s="380"/>
      <c r="V119" s="380"/>
      <c r="W119" s="380"/>
      <c r="X119" s="380"/>
    </row>
    <row r="120" spans="1:24" ht="12.75" customHeight="1" thickTop="1" thickBot="1">
      <c r="A120" s="380"/>
      <c r="B120" s="380"/>
      <c r="C120" s="380"/>
      <c r="D120" s="380"/>
      <c r="E120" s="380"/>
      <c r="F120" s="380"/>
      <c r="G120" s="380"/>
      <c r="H120" s="380"/>
      <c r="I120" s="380"/>
      <c r="J120" s="380"/>
      <c r="K120" s="380"/>
      <c r="L120" s="380"/>
      <c r="M120" s="380"/>
      <c r="N120" s="380"/>
      <c r="O120" s="380"/>
      <c r="P120" s="380"/>
      <c r="Q120" s="380"/>
      <c r="R120" s="380"/>
      <c r="S120" s="380"/>
      <c r="T120" s="380"/>
      <c r="U120" s="380"/>
      <c r="V120" s="380"/>
      <c r="W120" s="380"/>
      <c r="X120" s="380"/>
    </row>
    <row r="121" spans="1:24" ht="12.75" customHeight="1" thickTop="1" thickBot="1">
      <c r="A121" s="380"/>
      <c r="B121" s="380"/>
      <c r="C121" s="380"/>
      <c r="D121" s="380"/>
      <c r="E121" s="380"/>
      <c r="F121" s="380"/>
      <c r="G121" s="380"/>
      <c r="H121" s="380"/>
      <c r="I121" s="380"/>
      <c r="J121" s="380"/>
      <c r="K121" s="380"/>
      <c r="L121" s="380"/>
      <c r="M121" s="380"/>
      <c r="N121" s="380"/>
      <c r="O121" s="380"/>
      <c r="P121" s="380"/>
      <c r="Q121" s="380"/>
      <c r="R121" s="380"/>
      <c r="S121" s="380"/>
      <c r="T121" s="380"/>
      <c r="U121" s="380"/>
      <c r="V121" s="380"/>
      <c r="W121" s="380"/>
      <c r="X121" s="380"/>
    </row>
    <row r="122" spans="1:24" ht="12.75" customHeight="1" thickTop="1" thickBot="1">
      <c r="A122" s="380"/>
      <c r="B122" s="380"/>
      <c r="C122" s="380"/>
      <c r="D122" s="380"/>
      <c r="E122" s="380"/>
      <c r="F122" s="380"/>
      <c r="G122" s="380"/>
      <c r="H122" s="380"/>
      <c r="I122" s="380"/>
      <c r="J122" s="380"/>
      <c r="K122" s="380"/>
      <c r="L122" s="380"/>
      <c r="M122" s="380"/>
      <c r="N122" s="380"/>
      <c r="O122" s="380"/>
      <c r="P122" s="380"/>
      <c r="Q122" s="380"/>
      <c r="R122" s="380"/>
      <c r="S122" s="380"/>
      <c r="T122" s="380"/>
      <c r="U122" s="380"/>
      <c r="V122" s="380"/>
      <c r="W122" s="380"/>
      <c r="X122" s="380"/>
    </row>
    <row r="123" spans="1:24" ht="12.75" customHeight="1" thickTop="1" thickBot="1">
      <c r="A123" s="380"/>
      <c r="B123" s="380"/>
      <c r="C123" s="380"/>
      <c r="D123" s="380"/>
      <c r="E123" s="380"/>
      <c r="F123" s="380"/>
      <c r="G123" s="380"/>
      <c r="H123" s="380"/>
      <c r="I123" s="380"/>
      <c r="J123" s="380"/>
      <c r="K123" s="380"/>
      <c r="L123" s="380"/>
      <c r="M123" s="380"/>
      <c r="N123" s="380"/>
      <c r="O123" s="380"/>
      <c r="P123" s="380"/>
      <c r="Q123" s="380"/>
      <c r="R123" s="380"/>
      <c r="S123" s="380"/>
      <c r="T123" s="380"/>
      <c r="U123" s="380"/>
      <c r="V123" s="380"/>
      <c r="W123" s="380"/>
      <c r="X123" s="380"/>
    </row>
    <row r="124" spans="1:24" ht="12.75" customHeight="1" thickTop="1" thickBot="1">
      <c r="A124" s="380"/>
      <c r="B124" s="380"/>
      <c r="C124" s="380"/>
      <c r="D124" s="380"/>
      <c r="E124" s="380"/>
      <c r="F124" s="380"/>
      <c r="G124" s="380"/>
      <c r="H124" s="380"/>
      <c r="I124" s="380"/>
      <c r="J124" s="380"/>
      <c r="K124" s="380"/>
      <c r="L124" s="380"/>
      <c r="M124" s="380"/>
      <c r="N124" s="380"/>
      <c r="O124" s="380"/>
      <c r="P124" s="380"/>
      <c r="Q124" s="380"/>
      <c r="R124" s="380"/>
      <c r="S124" s="380"/>
      <c r="T124" s="380"/>
      <c r="U124" s="380"/>
      <c r="V124" s="380"/>
      <c r="W124" s="380"/>
      <c r="X124" s="380"/>
    </row>
    <row r="125" spans="1:24" ht="12.75" customHeight="1" thickTop="1" thickBot="1">
      <c r="A125" s="380"/>
      <c r="B125" s="380"/>
      <c r="C125" s="380"/>
      <c r="D125" s="380"/>
      <c r="E125" s="380"/>
      <c r="F125" s="380"/>
      <c r="G125" s="380"/>
      <c r="H125" s="380"/>
      <c r="I125" s="380"/>
      <c r="J125" s="380"/>
      <c r="K125" s="380"/>
      <c r="L125" s="380"/>
      <c r="M125" s="380"/>
      <c r="N125" s="380"/>
      <c r="O125" s="380"/>
      <c r="P125" s="380"/>
      <c r="Q125" s="380"/>
      <c r="R125" s="380"/>
      <c r="S125" s="380"/>
      <c r="T125" s="380"/>
      <c r="U125" s="380"/>
      <c r="V125" s="380"/>
      <c r="W125" s="380"/>
      <c r="X125" s="380"/>
    </row>
    <row r="126" spans="1:24" ht="12.75" customHeight="1" thickTop="1" thickBot="1">
      <c r="A126" s="380"/>
      <c r="B126" s="380"/>
      <c r="C126" s="380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  <c r="N126" s="380"/>
      <c r="O126" s="380"/>
      <c r="P126" s="380"/>
      <c r="Q126" s="380"/>
      <c r="R126" s="380"/>
      <c r="S126" s="380"/>
      <c r="T126" s="380"/>
      <c r="U126" s="380"/>
      <c r="V126" s="380"/>
      <c r="W126" s="380"/>
      <c r="X126" s="380"/>
    </row>
    <row r="127" spans="1:24" ht="12.75" customHeight="1" thickTop="1" thickBot="1">
      <c r="A127" s="380"/>
      <c r="B127" s="380"/>
      <c r="C127" s="380"/>
      <c r="D127" s="380"/>
      <c r="E127" s="380"/>
      <c r="F127" s="380"/>
      <c r="G127" s="380"/>
      <c r="H127" s="380"/>
      <c r="I127" s="380"/>
      <c r="J127" s="380"/>
      <c r="K127" s="380"/>
      <c r="L127" s="380"/>
      <c r="M127" s="380"/>
      <c r="N127" s="380"/>
      <c r="O127" s="380"/>
      <c r="P127" s="380"/>
      <c r="Q127" s="380"/>
      <c r="R127" s="380"/>
      <c r="S127" s="380"/>
      <c r="T127" s="380"/>
      <c r="U127" s="380"/>
      <c r="V127" s="380"/>
      <c r="W127" s="380"/>
      <c r="X127" s="380"/>
    </row>
    <row r="128" spans="1:24" ht="12.75" customHeight="1" thickTop="1" thickBot="1">
      <c r="A128" s="380"/>
      <c r="B128" s="380"/>
      <c r="C128" s="380"/>
      <c r="D128" s="380"/>
      <c r="E128" s="380"/>
      <c r="F128" s="380"/>
      <c r="G128" s="380"/>
      <c r="H128" s="380"/>
      <c r="I128" s="380"/>
      <c r="J128" s="380"/>
      <c r="K128" s="380"/>
      <c r="L128" s="380"/>
      <c r="M128" s="380"/>
      <c r="N128" s="380"/>
      <c r="O128" s="380"/>
      <c r="P128" s="380"/>
      <c r="Q128" s="380"/>
      <c r="R128" s="380"/>
      <c r="S128" s="380"/>
      <c r="T128" s="380"/>
      <c r="U128" s="380"/>
      <c r="V128" s="380"/>
      <c r="W128" s="380"/>
      <c r="X128" s="380"/>
    </row>
    <row r="129" spans="1:24" ht="12.75" customHeight="1" thickTop="1" thickBot="1">
      <c r="A129" s="380"/>
      <c r="B129" s="380"/>
      <c r="C129" s="380"/>
      <c r="D129" s="380"/>
      <c r="E129" s="380"/>
      <c r="F129" s="380"/>
      <c r="G129" s="380"/>
      <c r="H129" s="380"/>
      <c r="I129" s="380"/>
      <c r="J129" s="380"/>
      <c r="K129" s="380"/>
      <c r="L129" s="380"/>
      <c r="M129" s="380"/>
      <c r="N129" s="380"/>
      <c r="O129" s="380"/>
      <c r="P129" s="380"/>
      <c r="Q129" s="380"/>
      <c r="R129" s="380"/>
      <c r="S129" s="380"/>
      <c r="T129" s="380"/>
      <c r="U129" s="380"/>
      <c r="V129" s="380"/>
      <c r="W129" s="380"/>
      <c r="X129" s="380"/>
    </row>
    <row r="130" spans="1:24" ht="12.75" customHeight="1" thickTop="1" thickBot="1">
      <c r="A130" s="380"/>
      <c r="B130" s="380"/>
      <c r="C130" s="380"/>
      <c r="D130" s="380"/>
      <c r="E130" s="380"/>
      <c r="F130" s="380"/>
      <c r="G130" s="380"/>
      <c r="H130" s="380"/>
      <c r="I130" s="380"/>
      <c r="J130" s="380"/>
      <c r="K130" s="380"/>
      <c r="L130" s="380"/>
      <c r="M130" s="380"/>
      <c r="N130" s="380"/>
      <c r="O130" s="380"/>
      <c r="P130" s="380"/>
      <c r="Q130" s="380"/>
      <c r="R130" s="380"/>
      <c r="S130" s="380"/>
      <c r="T130" s="380"/>
      <c r="U130" s="380"/>
      <c r="V130" s="380"/>
      <c r="W130" s="380"/>
      <c r="X130" s="380"/>
    </row>
    <row r="131" spans="1:24" ht="12.75" customHeight="1" thickTop="1" thickBot="1">
      <c r="A131" s="380"/>
      <c r="B131" s="380"/>
      <c r="C131" s="380"/>
      <c r="D131" s="380"/>
      <c r="E131" s="380"/>
      <c r="F131" s="380"/>
      <c r="G131" s="380"/>
      <c r="H131" s="380"/>
      <c r="I131" s="380"/>
      <c r="J131" s="380"/>
      <c r="K131" s="380"/>
      <c r="L131" s="380"/>
      <c r="M131" s="380"/>
      <c r="N131" s="380"/>
      <c r="O131" s="380"/>
      <c r="P131" s="380"/>
      <c r="Q131" s="380"/>
      <c r="R131" s="380"/>
      <c r="S131" s="380"/>
      <c r="T131" s="380"/>
      <c r="U131" s="380"/>
      <c r="V131" s="380"/>
      <c r="W131" s="380"/>
      <c r="X131" s="380"/>
    </row>
    <row r="132" spans="1:24" ht="12.75" customHeight="1" thickTop="1" thickBo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  <c r="N132" s="380"/>
      <c r="O132" s="380"/>
      <c r="P132" s="380"/>
      <c r="Q132" s="380"/>
      <c r="R132" s="380"/>
      <c r="S132" s="380"/>
      <c r="T132" s="380"/>
      <c r="U132" s="380"/>
      <c r="V132" s="380"/>
      <c r="W132" s="380"/>
      <c r="X132" s="380"/>
    </row>
    <row r="133" spans="1:24" ht="12.75" customHeight="1" thickTop="1" thickBot="1">
      <c r="A133" s="380"/>
      <c r="B133" s="380"/>
      <c r="C133" s="380"/>
      <c r="D133" s="380"/>
      <c r="E133" s="380"/>
      <c r="F133" s="380"/>
      <c r="G133" s="380"/>
      <c r="H133" s="380"/>
      <c r="I133" s="380"/>
      <c r="J133" s="380"/>
      <c r="K133" s="380"/>
      <c r="L133" s="380"/>
      <c r="M133" s="380"/>
      <c r="N133" s="380"/>
      <c r="O133" s="380"/>
      <c r="P133" s="380"/>
      <c r="Q133" s="380"/>
      <c r="R133" s="380"/>
      <c r="S133" s="380"/>
      <c r="T133" s="380"/>
      <c r="U133" s="380"/>
      <c r="V133" s="380"/>
      <c r="W133" s="380"/>
      <c r="X133" s="380"/>
    </row>
    <row r="134" spans="1:24" ht="12.75" customHeight="1" thickTop="1" thickBot="1">
      <c r="A134" s="380"/>
      <c r="B134" s="380"/>
      <c r="C134" s="380"/>
      <c r="D134" s="380"/>
      <c r="E134" s="380"/>
      <c r="F134" s="380"/>
      <c r="G134" s="380"/>
      <c r="H134" s="380"/>
      <c r="I134" s="380"/>
      <c r="J134" s="380"/>
      <c r="K134" s="380"/>
      <c r="L134" s="380"/>
      <c r="M134" s="380"/>
      <c r="N134" s="380"/>
      <c r="O134" s="380"/>
      <c r="P134" s="380"/>
      <c r="Q134" s="380"/>
      <c r="R134" s="380"/>
      <c r="S134" s="380"/>
      <c r="T134" s="380"/>
      <c r="U134" s="380"/>
      <c r="V134" s="380"/>
      <c r="W134" s="380"/>
      <c r="X134" s="380"/>
    </row>
    <row r="135" spans="1:24" ht="12.75" customHeight="1" thickTop="1" thickBot="1">
      <c r="A135" s="380"/>
      <c r="B135" s="380"/>
      <c r="C135" s="380"/>
      <c r="D135" s="380"/>
      <c r="E135" s="380"/>
      <c r="F135" s="380"/>
      <c r="G135" s="380"/>
      <c r="H135" s="380"/>
      <c r="I135" s="380"/>
      <c r="J135" s="380"/>
      <c r="K135" s="380"/>
      <c r="L135" s="380"/>
      <c r="M135" s="380"/>
      <c r="N135" s="380"/>
      <c r="O135" s="380"/>
      <c r="P135" s="380"/>
      <c r="Q135" s="380"/>
      <c r="R135" s="380"/>
      <c r="S135" s="380"/>
      <c r="T135" s="380"/>
      <c r="U135" s="380"/>
      <c r="V135" s="380"/>
      <c r="W135" s="380"/>
      <c r="X135" s="380"/>
    </row>
    <row r="136" spans="1:24" ht="12.75" customHeight="1" thickTop="1" thickBot="1">
      <c r="A136" s="380"/>
      <c r="B136" s="380"/>
      <c r="C136" s="380"/>
      <c r="D136" s="380"/>
      <c r="E136" s="380"/>
      <c r="F136" s="380"/>
      <c r="G136" s="380"/>
      <c r="H136" s="380"/>
      <c r="I136" s="380"/>
      <c r="J136" s="380"/>
      <c r="K136" s="380"/>
      <c r="L136" s="380"/>
      <c r="M136" s="380"/>
      <c r="N136" s="380"/>
      <c r="O136" s="380"/>
      <c r="P136" s="380"/>
      <c r="Q136" s="380"/>
      <c r="R136" s="380"/>
      <c r="S136" s="380"/>
      <c r="T136" s="380"/>
      <c r="U136" s="380"/>
      <c r="V136" s="380"/>
      <c r="W136" s="380"/>
      <c r="X136" s="380"/>
    </row>
    <row r="137" spans="1:24" ht="12.75" customHeight="1" thickTop="1" thickBot="1">
      <c r="A137" s="380"/>
      <c r="B137" s="380"/>
      <c r="C137" s="380"/>
      <c r="D137" s="380"/>
      <c r="E137" s="380"/>
      <c r="F137" s="380"/>
      <c r="G137" s="380"/>
      <c r="H137" s="380"/>
      <c r="I137" s="380"/>
      <c r="J137" s="380"/>
      <c r="K137" s="380"/>
      <c r="L137" s="380"/>
      <c r="M137" s="380"/>
      <c r="N137" s="380"/>
      <c r="O137" s="380"/>
      <c r="P137" s="380"/>
      <c r="Q137" s="380"/>
      <c r="R137" s="380"/>
      <c r="S137" s="380"/>
      <c r="T137" s="380"/>
      <c r="U137" s="380"/>
      <c r="V137" s="380"/>
      <c r="W137" s="380"/>
      <c r="X137" s="380"/>
    </row>
    <row r="138" spans="1:24" ht="12.75" customHeight="1" thickTop="1" thickBot="1">
      <c r="A138" s="380"/>
      <c r="B138" s="380"/>
      <c r="C138" s="380"/>
      <c r="D138" s="380"/>
      <c r="E138" s="380"/>
      <c r="F138" s="380"/>
      <c r="G138" s="380"/>
      <c r="H138" s="380"/>
      <c r="I138" s="380"/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T138" s="380"/>
      <c r="U138" s="380"/>
      <c r="V138" s="380"/>
      <c r="W138" s="380"/>
      <c r="X138" s="380"/>
    </row>
    <row r="139" spans="1:24" ht="12.75" customHeight="1" thickTop="1" thickBot="1">
      <c r="A139" s="380"/>
      <c r="B139" s="380"/>
      <c r="C139" s="380"/>
      <c r="D139" s="380"/>
      <c r="E139" s="380"/>
      <c r="F139" s="380"/>
      <c r="G139" s="380"/>
      <c r="H139" s="380"/>
      <c r="I139" s="380"/>
      <c r="J139" s="380"/>
      <c r="K139" s="380"/>
      <c r="L139" s="380"/>
      <c r="M139" s="380"/>
      <c r="N139" s="380"/>
      <c r="O139" s="380"/>
      <c r="P139" s="380"/>
      <c r="Q139" s="380"/>
      <c r="R139" s="380"/>
      <c r="S139" s="380"/>
      <c r="T139" s="380"/>
      <c r="U139" s="380"/>
      <c r="V139" s="380"/>
      <c r="W139" s="380"/>
      <c r="X139" s="380"/>
    </row>
    <row r="140" spans="1:24" ht="12.75" customHeight="1" thickTop="1" thickBot="1">
      <c r="A140" s="380"/>
      <c r="B140" s="380"/>
      <c r="C140" s="380"/>
      <c r="D140" s="380"/>
      <c r="E140" s="380"/>
      <c r="F140" s="380"/>
      <c r="G140" s="380"/>
      <c r="H140" s="380"/>
      <c r="I140" s="380"/>
      <c r="J140" s="380"/>
      <c r="K140" s="380"/>
      <c r="L140" s="380"/>
      <c r="M140" s="380"/>
      <c r="N140" s="380"/>
      <c r="O140" s="380"/>
      <c r="P140" s="380"/>
      <c r="Q140" s="380"/>
      <c r="R140" s="380"/>
      <c r="S140" s="380"/>
      <c r="T140" s="380"/>
      <c r="U140" s="380"/>
      <c r="V140" s="380"/>
      <c r="W140" s="380"/>
      <c r="X140" s="380"/>
    </row>
    <row r="141" spans="1:24" ht="12.75" customHeight="1" thickTop="1" thickBot="1">
      <c r="A141" s="380"/>
      <c r="B141" s="380"/>
      <c r="C141" s="380"/>
      <c r="D141" s="380"/>
      <c r="E141" s="380"/>
      <c r="F141" s="380"/>
      <c r="G141" s="380"/>
      <c r="H141" s="380"/>
      <c r="I141" s="380"/>
      <c r="J141" s="380"/>
      <c r="K141" s="380"/>
      <c r="L141" s="380"/>
      <c r="M141" s="380"/>
      <c r="N141" s="380"/>
      <c r="O141" s="380"/>
      <c r="P141" s="380"/>
      <c r="Q141" s="380"/>
      <c r="R141" s="380"/>
      <c r="S141" s="380"/>
      <c r="T141" s="380"/>
      <c r="U141" s="380"/>
      <c r="V141" s="380"/>
      <c r="W141" s="380"/>
      <c r="X141" s="380"/>
    </row>
    <row r="142" spans="1:24" ht="12.75" customHeight="1" thickTop="1" thickBot="1">
      <c r="A142" s="380"/>
      <c r="B142" s="380"/>
      <c r="C142" s="380"/>
      <c r="D142" s="380"/>
      <c r="E142" s="380"/>
      <c r="F142" s="380"/>
      <c r="G142" s="380"/>
      <c r="H142" s="380"/>
      <c r="I142" s="380"/>
      <c r="J142" s="380"/>
      <c r="K142" s="380"/>
      <c r="L142" s="380"/>
      <c r="M142" s="380"/>
      <c r="N142" s="380"/>
      <c r="O142" s="380"/>
      <c r="P142" s="380"/>
      <c r="Q142" s="380"/>
      <c r="R142" s="380"/>
      <c r="S142" s="380"/>
      <c r="T142" s="380"/>
      <c r="U142" s="380"/>
      <c r="V142" s="380"/>
      <c r="W142" s="380"/>
      <c r="X142" s="380"/>
    </row>
    <row r="143" spans="1:24" ht="12.75" customHeight="1" thickTop="1" thickBot="1">
      <c r="A143" s="380"/>
      <c r="B143" s="380"/>
      <c r="C143" s="380"/>
      <c r="D143" s="380"/>
      <c r="E143" s="380"/>
      <c r="F143" s="380"/>
      <c r="G143" s="380"/>
      <c r="H143" s="380"/>
      <c r="I143" s="380"/>
      <c r="J143" s="380"/>
      <c r="K143" s="380"/>
      <c r="L143" s="380"/>
      <c r="M143" s="380"/>
      <c r="N143" s="380"/>
      <c r="O143" s="380"/>
      <c r="P143" s="380"/>
      <c r="Q143" s="380"/>
      <c r="R143" s="380"/>
      <c r="S143" s="380"/>
      <c r="T143" s="380"/>
      <c r="U143" s="380"/>
      <c r="V143" s="380"/>
      <c r="W143" s="380"/>
      <c r="X143" s="380"/>
    </row>
    <row r="144" spans="1:24" ht="12.75" customHeight="1" thickTop="1" thickBot="1">
      <c r="A144" s="380"/>
      <c r="B144" s="380"/>
      <c r="C144" s="380"/>
      <c r="D144" s="380"/>
      <c r="E144" s="380"/>
      <c r="F144" s="380"/>
      <c r="G144" s="380"/>
      <c r="H144" s="380"/>
      <c r="I144" s="380"/>
      <c r="J144" s="380"/>
      <c r="K144" s="380"/>
      <c r="L144" s="380"/>
      <c r="M144" s="380"/>
      <c r="N144" s="380"/>
      <c r="O144" s="380"/>
      <c r="P144" s="380"/>
      <c r="Q144" s="380"/>
      <c r="R144" s="380"/>
      <c r="S144" s="380"/>
      <c r="T144" s="380"/>
      <c r="U144" s="380"/>
      <c r="V144" s="380"/>
      <c r="W144" s="380"/>
      <c r="X144" s="380"/>
    </row>
    <row r="145" spans="1:24" ht="12.75" customHeight="1" thickTop="1" thickBot="1">
      <c r="A145" s="380"/>
      <c r="B145" s="380"/>
      <c r="C145" s="380"/>
      <c r="D145" s="380"/>
      <c r="E145" s="380"/>
      <c r="F145" s="380"/>
      <c r="G145" s="380"/>
      <c r="H145" s="380"/>
      <c r="I145" s="380"/>
      <c r="J145" s="380"/>
      <c r="K145" s="380"/>
      <c r="L145" s="380"/>
      <c r="M145" s="380"/>
      <c r="N145" s="380"/>
      <c r="O145" s="380"/>
      <c r="P145" s="380"/>
      <c r="Q145" s="380"/>
      <c r="R145" s="380"/>
      <c r="S145" s="380"/>
      <c r="T145" s="380"/>
      <c r="U145" s="380"/>
      <c r="V145" s="380"/>
      <c r="W145" s="380"/>
      <c r="X145" s="380"/>
    </row>
    <row r="146" spans="1:24" ht="12.75" customHeight="1" thickTop="1" thickBot="1">
      <c r="A146" s="380"/>
      <c r="B146" s="380"/>
      <c r="C146" s="380"/>
      <c r="D146" s="380"/>
      <c r="E146" s="380"/>
      <c r="F146" s="380"/>
      <c r="G146" s="380"/>
      <c r="H146" s="380"/>
      <c r="I146" s="380"/>
      <c r="J146" s="380"/>
      <c r="K146" s="380"/>
      <c r="L146" s="380"/>
      <c r="M146" s="380"/>
      <c r="N146" s="380"/>
      <c r="O146" s="380"/>
      <c r="P146" s="380"/>
      <c r="Q146" s="380"/>
      <c r="R146" s="380"/>
      <c r="S146" s="380"/>
      <c r="T146" s="380"/>
      <c r="U146" s="380"/>
      <c r="V146" s="380"/>
      <c r="W146" s="380"/>
      <c r="X146" s="380"/>
    </row>
    <row r="147" spans="1:24" ht="12.75" customHeight="1" thickTop="1" thickBot="1">
      <c r="A147" s="380"/>
      <c r="B147" s="380"/>
      <c r="C147" s="380"/>
      <c r="D147" s="380"/>
      <c r="E147" s="380"/>
      <c r="F147" s="380"/>
      <c r="G147" s="380"/>
      <c r="H147" s="380"/>
      <c r="I147" s="380"/>
      <c r="J147" s="380"/>
      <c r="K147" s="380"/>
      <c r="L147" s="380"/>
      <c r="M147" s="380"/>
      <c r="N147" s="380"/>
      <c r="O147" s="380"/>
      <c r="P147" s="380"/>
      <c r="Q147" s="380"/>
      <c r="R147" s="380"/>
      <c r="S147" s="380"/>
      <c r="T147" s="380"/>
      <c r="U147" s="380"/>
      <c r="V147" s="380"/>
      <c r="W147" s="380"/>
      <c r="X147" s="380"/>
    </row>
    <row r="148" spans="1:24" ht="12.75" customHeight="1" thickTop="1" thickBot="1">
      <c r="A148" s="380"/>
      <c r="B148" s="380"/>
      <c r="C148" s="380"/>
      <c r="D148" s="380"/>
      <c r="E148" s="380"/>
      <c r="F148" s="380"/>
      <c r="G148" s="380"/>
      <c r="H148" s="380"/>
      <c r="I148" s="380"/>
      <c r="J148" s="380"/>
      <c r="K148" s="380"/>
      <c r="L148" s="380"/>
      <c r="M148" s="380"/>
      <c r="N148" s="380"/>
      <c r="O148" s="380"/>
      <c r="P148" s="380"/>
      <c r="Q148" s="380"/>
      <c r="R148" s="380"/>
      <c r="S148" s="380"/>
      <c r="T148" s="380"/>
      <c r="U148" s="380"/>
      <c r="V148" s="380"/>
      <c r="W148" s="380"/>
      <c r="X148" s="380"/>
    </row>
    <row r="149" spans="1:24" ht="12.75" customHeight="1" thickTop="1" thickBot="1">
      <c r="A149" s="380"/>
      <c r="B149" s="380"/>
      <c r="C149" s="380"/>
      <c r="D149" s="380"/>
      <c r="E149" s="380"/>
      <c r="F149" s="380"/>
      <c r="G149" s="380"/>
      <c r="H149" s="380"/>
      <c r="I149" s="380"/>
      <c r="J149" s="380"/>
      <c r="K149" s="380"/>
      <c r="L149" s="380"/>
      <c r="M149" s="380"/>
      <c r="N149" s="380"/>
      <c r="O149" s="380"/>
      <c r="P149" s="380"/>
      <c r="Q149" s="380"/>
      <c r="R149" s="380"/>
      <c r="S149" s="380"/>
      <c r="T149" s="380"/>
      <c r="U149" s="380"/>
      <c r="V149" s="380"/>
      <c r="W149" s="380"/>
      <c r="X149" s="380"/>
    </row>
    <row r="150" spans="1:24" ht="12.75" customHeight="1" thickTop="1" thickBot="1">
      <c r="A150" s="380"/>
      <c r="B150" s="380"/>
      <c r="C150" s="380"/>
      <c r="D150" s="380"/>
      <c r="E150" s="380"/>
      <c r="F150" s="380"/>
      <c r="G150" s="380"/>
      <c r="H150" s="380"/>
      <c r="I150" s="380"/>
      <c r="J150" s="380"/>
      <c r="K150" s="380"/>
      <c r="L150" s="380"/>
      <c r="M150" s="380"/>
      <c r="N150" s="380"/>
      <c r="O150" s="380"/>
      <c r="P150" s="380"/>
      <c r="Q150" s="380"/>
      <c r="R150" s="380"/>
      <c r="S150" s="380"/>
      <c r="T150" s="380"/>
      <c r="U150" s="380"/>
      <c r="V150" s="380"/>
      <c r="W150" s="380"/>
      <c r="X150" s="380"/>
    </row>
    <row r="151" spans="1:24" ht="12.75" customHeight="1" thickTop="1" thickBot="1">
      <c r="A151" s="380"/>
      <c r="B151" s="380"/>
      <c r="C151" s="380"/>
      <c r="D151" s="380"/>
      <c r="E151" s="380"/>
      <c r="F151" s="380"/>
      <c r="G151" s="380"/>
      <c r="H151" s="380"/>
      <c r="I151" s="380"/>
      <c r="J151" s="380"/>
      <c r="K151" s="380"/>
      <c r="L151" s="380"/>
      <c r="M151" s="380"/>
      <c r="N151" s="380"/>
      <c r="O151" s="380"/>
      <c r="P151" s="380"/>
      <c r="Q151" s="380"/>
      <c r="R151" s="380"/>
      <c r="S151" s="380"/>
      <c r="T151" s="380"/>
      <c r="U151" s="380"/>
      <c r="V151" s="380"/>
      <c r="W151" s="380"/>
      <c r="X151" s="380"/>
    </row>
    <row r="152" spans="1:24" ht="12.75" customHeight="1" thickTop="1" thickBot="1">
      <c r="A152" s="380"/>
      <c r="B152" s="380"/>
      <c r="C152" s="380"/>
      <c r="D152" s="380"/>
      <c r="E152" s="380"/>
      <c r="F152" s="380"/>
      <c r="G152" s="380"/>
      <c r="H152" s="380"/>
      <c r="I152" s="380"/>
      <c r="J152" s="380"/>
      <c r="K152" s="380"/>
      <c r="L152" s="380"/>
      <c r="M152" s="380"/>
      <c r="N152" s="380"/>
      <c r="O152" s="380"/>
      <c r="P152" s="380"/>
      <c r="Q152" s="380"/>
      <c r="R152" s="380"/>
      <c r="S152" s="380"/>
      <c r="T152" s="380"/>
      <c r="U152" s="380"/>
      <c r="V152" s="380"/>
      <c r="W152" s="380"/>
      <c r="X152" s="380"/>
    </row>
    <row r="153" spans="1:24" ht="12.75" customHeight="1" thickTop="1" thickBot="1">
      <c r="A153" s="380"/>
      <c r="B153" s="380"/>
      <c r="C153" s="380"/>
      <c r="D153" s="380"/>
      <c r="E153" s="380"/>
      <c r="F153" s="380"/>
      <c r="G153" s="380"/>
      <c r="H153" s="380"/>
      <c r="I153" s="380"/>
      <c r="J153" s="380"/>
      <c r="K153" s="380"/>
      <c r="L153" s="380"/>
      <c r="M153" s="380"/>
      <c r="N153" s="380"/>
      <c r="O153" s="380"/>
      <c r="P153" s="380"/>
      <c r="Q153" s="380"/>
      <c r="R153" s="380"/>
      <c r="S153" s="380"/>
      <c r="T153" s="380"/>
      <c r="U153" s="380"/>
      <c r="V153" s="380"/>
      <c r="W153" s="380"/>
      <c r="X153" s="380"/>
    </row>
    <row r="154" spans="1:24" ht="12.75" customHeight="1" thickTop="1" thickBot="1">
      <c r="A154" s="380"/>
      <c r="B154" s="380"/>
      <c r="C154" s="380"/>
      <c r="D154" s="380"/>
      <c r="E154" s="380"/>
      <c r="F154" s="380"/>
      <c r="G154" s="380"/>
      <c r="H154" s="380"/>
      <c r="I154" s="380"/>
      <c r="J154" s="380"/>
      <c r="K154" s="380"/>
      <c r="L154" s="380"/>
      <c r="M154" s="380"/>
      <c r="N154" s="380"/>
      <c r="O154" s="380"/>
      <c r="P154" s="380"/>
      <c r="Q154" s="380"/>
      <c r="R154" s="380"/>
      <c r="S154" s="380"/>
      <c r="T154" s="380"/>
      <c r="U154" s="380"/>
      <c r="V154" s="380"/>
      <c r="W154" s="380"/>
      <c r="X154" s="380"/>
    </row>
    <row r="155" spans="1:24" ht="12.75" customHeight="1" thickTop="1" thickBot="1">
      <c r="A155" s="380"/>
      <c r="B155" s="380"/>
      <c r="C155" s="380"/>
      <c r="D155" s="380"/>
      <c r="E155" s="380"/>
      <c r="F155" s="380"/>
      <c r="G155" s="380"/>
      <c r="H155" s="380"/>
      <c r="I155" s="380"/>
      <c r="J155" s="380"/>
      <c r="K155" s="380"/>
      <c r="L155" s="380"/>
      <c r="M155" s="380"/>
      <c r="N155" s="380"/>
      <c r="O155" s="380"/>
      <c r="P155" s="380"/>
      <c r="Q155" s="380"/>
      <c r="R155" s="380"/>
      <c r="S155" s="380"/>
      <c r="T155" s="380"/>
      <c r="U155" s="380"/>
      <c r="V155" s="380"/>
      <c r="W155" s="380"/>
      <c r="X155" s="380"/>
    </row>
    <row r="156" spans="1:24" ht="12.75" customHeight="1" thickTop="1" thickBot="1">
      <c r="A156" s="380"/>
      <c r="B156" s="380"/>
      <c r="C156" s="380"/>
      <c r="D156" s="380"/>
      <c r="E156" s="380"/>
      <c r="F156" s="380"/>
      <c r="G156" s="380"/>
      <c r="H156" s="380"/>
      <c r="I156" s="380"/>
      <c r="J156" s="380"/>
      <c r="K156" s="380"/>
      <c r="L156" s="380"/>
      <c r="M156" s="380"/>
      <c r="N156" s="380"/>
      <c r="O156" s="380"/>
      <c r="P156" s="380"/>
      <c r="Q156" s="380"/>
      <c r="R156" s="380"/>
      <c r="S156" s="380"/>
      <c r="T156" s="380"/>
      <c r="U156" s="380"/>
      <c r="V156" s="380"/>
      <c r="W156" s="380"/>
      <c r="X156" s="380"/>
    </row>
    <row r="157" spans="1:24" ht="12.75" customHeight="1" thickTop="1" thickBot="1">
      <c r="A157" s="380"/>
      <c r="B157" s="380"/>
      <c r="C157" s="380"/>
      <c r="D157" s="380"/>
      <c r="E157" s="380"/>
      <c r="F157" s="380"/>
      <c r="G157" s="380"/>
      <c r="H157" s="380"/>
      <c r="I157" s="380"/>
      <c r="J157" s="380"/>
      <c r="K157" s="380"/>
      <c r="L157" s="380"/>
      <c r="M157" s="380"/>
      <c r="N157" s="380"/>
      <c r="O157" s="380"/>
      <c r="P157" s="380"/>
      <c r="Q157" s="380"/>
      <c r="R157" s="380"/>
      <c r="S157" s="380"/>
      <c r="T157" s="380"/>
      <c r="U157" s="380"/>
      <c r="V157" s="380"/>
      <c r="W157" s="380"/>
      <c r="X157" s="380"/>
    </row>
    <row r="158" spans="1:24" ht="12.75" customHeight="1" thickTop="1" thickBot="1">
      <c r="A158" s="380"/>
      <c r="B158" s="380"/>
      <c r="C158" s="380"/>
      <c r="D158" s="380"/>
      <c r="E158" s="380"/>
      <c r="F158" s="380"/>
      <c r="G158" s="380"/>
      <c r="H158" s="380"/>
      <c r="I158" s="380"/>
      <c r="J158" s="380"/>
      <c r="K158" s="380"/>
      <c r="L158" s="380"/>
      <c r="M158" s="380"/>
      <c r="N158" s="380"/>
      <c r="O158" s="380"/>
      <c r="P158" s="380"/>
      <c r="Q158" s="380"/>
      <c r="R158" s="380"/>
      <c r="S158" s="380"/>
      <c r="T158" s="380"/>
      <c r="U158" s="380"/>
      <c r="V158" s="380"/>
      <c r="W158" s="380"/>
      <c r="X158" s="380"/>
    </row>
    <row r="159" spans="1:24" ht="12.75" customHeight="1" thickTop="1" thickBot="1">
      <c r="A159" s="380"/>
      <c r="B159" s="380"/>
      <c r="C159" s="380"/>
      <c r="D159" s="380"/>
      <c r="E159" s="380"/>
      <c r="F159" s="380"/>
      <c r="G159" s="380"/>
      <c r="H159" s="380"/>
      <c r="I159" s="380"/>
      <c r="J159" s="380"/>
      <c r="K159" s="380"/>
      <c r="L159" s="380"/>
      <c r="M159" s="380"/>
      <c r="N159" s="380"/>
      <c r="O159" s="380"/>
      <c r="P159" s="380"/>
      <c r="Q159" s="380"/>
      <c r="R159" s="380"/>
      <c r="S159" s="380"/>
      <c r="T159" s="380"/>
      <c r="U159" s="380"/>
      <c r="V159" s="380"/>
      <c r="W159" s="380"/>
      <c r="X159" s="380"/>
    </row>
    <row r="160" spans="1:24" ht="12.75" customHeight="1" thickTop="1" thickBot="1">
      <c r="A160" s="380"/>
      <c r="B160" s="380"/>
      <c r="C160" s="380"/>
      <c r="D160" s="380"/>
      <c r="E160" s="380"/>
      <c r="F160" s="380"/>
      <c r="G160" s="380"/>
      <c r="H160" s="380"/>
      <c r="I160" s="380"/>
      <c r="J160" s="380"/>
      <c r="K160" s="380"/>
      <c r="L160" s="380"/>
      <c r="M160" s="380"/>
      <c r="N160" s="380"/>
      <c r="O160" s="380"/>
      <c r="P160" s="380"/>
      <c r="Q160" s="380"/>
      <c r="R160" s="380"/>
      <c r="S160" s="380"/>
      <c r="T160" s="380"/>
      <c r="U160" s="380"/>
      <c r="V160" s="380"/>
      <c r="W160" s="380"/>
      <c r="X160" s="380"/>
    </row>
    <row r="161" spans="1:24" ht="12.75" customHeight="1" thickTop="1" thickBot="1">
      <c r="A161" s="380"/>
      <c r="B161" s="380"/>
      <c r="C161" s="380"/>
      <c r="D161" s="380"/>
      <c r="E161" s="380"/>
      <c r="F161" s="380"/>
      <c r="G161" s="380"/>
      <c r="H161" s="380"/>
      <c r="I161" s="380"/>
      <c r="J161" s="380"/>
      <c r="K161" s="380"/>
      <c r="L161" s="380"/>
      <c r="M161" s="380"/>
      <c r="N161" s="380"/>
      <c r="O161" s="380"/>
      <c r="P161" s="380"/>
      <c r="Q161" s="380"/>
      <c r="R161" s="380"/>
      <c r="S161" s="380"/>
      <c r="T161" s="380"/>
      <c r="U161" s="380"/>
      <c r="V161" s="380"/>
      <c r="W161" s="380"/>
      <c r="X161" s="380"/>
    </row>
    <row r="162" spans="1:24" ht="12.75" customHeight="1" thickTop="1" thickBot="1">
      <c r="A162" s="380"/>
      <c r="B162" s="380"/>
      <c r="C162" s="380"/>
      <c r="D162" s="380"/>
      <c r="E162" s="380"/>
      <c r="F162" s="380"/>
      <c r="G162" s="380"/>
      <c r="H162" s="380"/>
      <c r="I162" s="380"/>
      <c r="J162" s="380"/>
      <c r="K162" s="380"/>
      <c r="L162" s="380"/>
      <c r="M162" s="380"/>
      <c r="N162" s="380"/>
      <c r="O162" s="380"/>
      <c r="P162" s="380"/>
      <c r="Q162" s="380"/>
      <c r="R162" s="380"/>
      <c r="S162" s="380"/>
      <c r="T162" s="380"/>
      <c r="U162" s="380"/>
      <c r="V162" s="380"/>
      <c r="W162" s="380"/>
      <c r="X162" s="380"/>
    </row>
    <row r="163" spans="1:24" ht="12.75" customHeight="1" thickTop="1" thickBot="1">
      <c r="A163" s="380"/>
      <c r="B163" s="380"/>
      <c r="C163" s="380"/>
      <c r="D163" s="380"/>
      <c r="E163" s="380"/>
      <c r="F163" s="380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380"/>
      <c r="T163" s="380"/>
      <c r="U163" s="380"/>
      <c r="V163" s="380"/>
      <c r="W163" s="380"/>
      <c r="X163" s="380"/>
    </row>
    <row r="164" spans="1:24" ht="12.75" customHeight="1" thickTop="1" thickBot="1">
      <c r="A164" s="380"/>
      <c r="B164" s="380"/>
      <c r="C164" s="380"/>
      <c r="D164" s="380"/>
      <c r="E164" s="380"/>
      <c r="F164" s="380"/>
      <c r="G164" s="380"/>
      <c r="H164" s="380"/>
      <c r="I164" s="380"/>
      <c r="J164" s="380"/>
      <c r="K164" s="380"/>
      <c r="L164" s="380"/>
      <c r="M164" s="380"/>
      <c r="N164" s="380"/>
      <c r="O164" s="380"/>
      <c r="P164" s="380"/>
      <c r="Q164" s="380"/>
      <c r="R164" s="380"/>
      <c r="S164" s="380"/>
      <c r="T164" s="380"/>
      <c r="U164" s="380"/>
      <c r="V164" s="380"/>
      <c r="W164" s="380"/>
      <c r="X164" s="380"/>
    </row>
    <row r="165" spans="1:24" ht="12.75" customHeight="1" thickTop="1" thickBot="1">
      <c r="A165" s="380"/>
      <c r="B165" s="380"/>
      <c r="C165" s="380"/>
      <c r="D165" s="380"/>
      <c r="E165" s="380"/>
      <c r="F165" s="380"/>
      <c r="G165" s="380"/>
      <c r="H165" s="380"/>
      <c r="I165" s="380"/>
      <c r="J165" s="380"/>
      <c r="K165" s="380"/>
      <c r="L165" s="380"/>
      <c r="M165" s="380"/>
      <c r="N165" s="380"/>
      <c r="O165" s="380"/>
      <c r="P165" s="380"/>
      <c r="Q165" s="380"/>
      <c r="R165" s="380"/>
      <c r="S165" s="380"/>
      <c r="T165" s="380"/>
      <c r="U165" s="380"/>
      <c r="V165" s="380"/>
      <c r="W165" s="380"/>
      <c r="X165" s="380"/>
    </row>
    <row r="166" spans="1:24" ht="12.75" customHeight="1" thickTop="1" thickBo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  <c r="N166" s="380"/>
      <c r="O166" s="380"/>
      <c r="P166" s="380"/>
      <c r="Q166" s="380"/>
      <c r="R166" s="380"/>
      <c r="S166" s="380"/>
      <c r="T166" s="380"/>
      <c r="U166" s="380"/>
      <c r="V166" s="380"/>
      <c r="W166" s="380"/>
      <c r="X166" s="380"/>
    </row>
    <row r="167" spans="1:24" ht="12.75" customHeight="1" thickTop="1" thickBot="1">
      <c r="A167" s="380"/>
      <c r="B167" s="380"/>
      <c r="C167" s="380"/>
      <c r="D167" s="380"/>
      <c r="E167" s="380"/>
      <c r="F167" s="380"/>
      <c r="G167" s="380"/>
      <c r="H167" s="380"/>
      <c r="I167" s="380"/>
      <c r="J167" s="380"/>
      <c r="K167" s="380"/>
      <c r="L167" s="380"/>
      <c r="M167" s="380"/>
      <c r="N167" s="380"/>
      <c r="O167" s="380"/>
      <c r="P167" s="380"/>
      <c r="Q167" s="380"/>
      <c r="R167" s="380"/>
      <c r="S167" s="380"/>
      <c r="T167" s="380"/>
      <c r="U167" s="380"/>
      <c r="V167" s="380"/>
      <c r="W167" s="380"/>
      <c r="X167" s="380"/>
    </row>
    <row r="168" spans="1:24" ht="12.75" customHeight="1" thickTop="1" thickBot="1">
      <c r="A168" s="380"/>
      <c r="B168" s="380"/>
      <c r="C168" s="380"/>
      <c r="D168" s="380"/>
      <c r="E168" s="380"/>
      <c r="F168" s="380"/>
      <c r="G168" s="380"/>
      <c r="H168" s="380"/>
      <c r="I168" s="380"/>
      <c r="J168" s="380"/>
      <c r="K168" s="380"/>
      <c r="L168" s="380"/>
      <c r="M168" s="380"/>
      <c r="N168" s="380"/>
      <c r="O168" s="380"/>
      <c r="P168" s="380"/>
      <c r="Q168" s="380"/>
      <c r="R168" s="380"/>
      <c r="S168" s="380"/>
      <c r="T168" s="380"/>
      <c r="U168" s="380"/>
      <c r="V168" s="380"/>
      <c r="W168" s="380"/>
      <c r="X168" s="380"/>
    </row>
    <row r="169" spans="1:24" ht="12.75" customHeight="1" thickTop="1" thickBot="1">
      <c r="A169" s="380"/>
      <c r="B169" s="380"/>
      <c r="C169" s="380"/>
      <c r="D169" s="380"/>
      <c r="E169" s="380"/>
      <c r="F169" s="380"/>
      <c r="G169" s="380"/>
      <c r="H169" s="380"/>
      <c r="I169" s="380"/>
      <c r="J169" s="380"/>
      <c r="K169" s="380"/>
      <c r="L169" s="380"/>
      <c r="M169" s="380"/>
      <c r="N169" s="380"/>
      <c r="O169" s="380"/>
      <c r="P169" s="380"/>
      <c r="Q169" s="380"/>
      <c r="R169" s="380"/>
      <c r="S169" s="380"/>
      <c r="T169" s="380"/>
      <c r="U169" s="380"/>
      <c r="V169" s="380"/>
      <c r="W169" s="380"/>
      <c r="X169" s="380"/>
    </row>
    <row r="170" spans="1:24" ht="12.75" customHeight="1" thickTop="1" thickBot="1">
      <c r="A170" s="380"/>
      <c r="B170" s="380"/>
      <c r="C170" s="380"/>
      <c r="D170" s="380"/>
      <c r="E170" s="380"/>
      <c r="F170" s="380"/>
      <c r="G170" s="380"/>
      <c r="H170" s="380"/>
      <c r="I170" s="380"/>
      <c r="J170" s="380"/>
      <c r="K170" s="380"/>
      <c r="L170" s="380"/>
      <c r="M170" s="380"/>
      <c r="N170" s="380"/>
      <c r="O170" s="380"/>
      <c r="P170" s="380"/>
      <c r="Q170" s="380"/>
      <c r="R170" s="380"/>
      <c r="S170" s="380"/>
      <c r="T170" s="380"/>
      <c r="U170" s="380"/>
      <c r="V170" s="380"/>
      <c r="W170" s="380"/>
      <c r="X170" s="380"/>
    </row>
    <row r="171" spans="1:24" ht="12.75" customHeight="1" thickTop="1" thickBot="1">
      <c r="A171" s="380"/>
      <c r="B171" s="380"/>
      <c r="C171" s="380"/>
      <c r="D171" s="380"/>
      <c r="E171" s="380"/>
      <c r="F171" s="380"/>
      <c r="G171" s="380"/>
      <c r="H171" s="380"/>
      <c r="I171" s="380"/>
      <c r="J171" s="380"/>
      <c r="K171" s="380"/>
      <c r="L171" s="380"/>
      <c r="M171" s="380"/>
      <c r="N171" s="380"/>
      <c r="O171" s="380"/>
      <c r="P171" s="380"/>
      <c r="Q171" s="380"/>
      <c r="R171" s="380"/>
      <c r="S171" s="380"/>
      <c r="T171" s="380"/>
      <c r="U171" s="380"/>
      <c r="V171" s="380"/>
      <c r="W171" s="380"/>
      <c r="X171" s="380"/>
    </row>
    <row r="172" spans="1:24" ht="12.75" customHeight="1" thickTop="1" thickBot="1">
      <c r="A172" s="380"/>
      <c r="B172" s="380"/>
      <c r="C172" s="380"/>
      <c r="D172" s="380"/>
      <c r="E172" s="380"/>
      <c r="F172" s="380"/>
      <c r="G172" s="380"/>
      <c r="H172" s="380"/>
      <c r="I172" s="380"/>
      <c r="J172" s="380"/>
      <c r="K172" s="380"/>
      <c r="L172" s="380"/>
      <c r="M172" s="380"/>
      <c r="N172" s="380"/>
      <c r="O172" s="380"/>
      <c r="P172" s="380"/>
      <c r="Q172" s="380"/>
      <c r="R172" s="380"/>
      <c r="S172" s="380"/>
      <c r="T172" s="380"/>
      <c r="U172" s="380"/>
      <c r="V172" s="380"/>
      <c r="W172" s="380"/>
      <c r="X172" s="380"/>
    </row>
    <row r="173" spans="1:24" ht="12.75" customHeight="1" thickTop="1" thickBot="1">
      <c r="A173" s="380"/>
      <c r="B173" s="380"/>
      <c r="C173" s="380"/>
      <c r="D173" s="380"/>
      <c r="E173" s="380"/>
      <c r="F173" s="380"/>
      <c r="G173" s="380"/>
      <c r="H173" s="380"/>
      <c r="I173" s="380"/>
      <c r="J173" s="380"/>
      <c r="K173" s="380"/>
      <c r="L173" s="380"/>
      <c r="M173" s="380"/>
      <c r="N173" s="380"/>
      <c r="O173" s="380"/>
      <c r="P173" s="380"/>
      <c r="Q173" s="380"/>
      <c r="R173" s="380"/>
      <c r="S173" s="380"/>
      <c r="T173" s="380"/>
      <c r="U173" s="380"/>
      <c r="V173" s="380"/>
      <c r="W173" s="380"/>
      <c r="X173" s="380"/>
    </row>
    <row r="174" spans="1:24" ht="12.75" customHeight="1" thickTop="1" thickBot="1">
      <c r="A174" s="380"/>
      <c r="B174" s="380"/>
      <c r="C174" s="380"/>
      <c r="D174" s="380"/>
      <c r="E174" s="380"/>
      <c r="F174" s="380"/>
      <c r="G174" s="380"/>
      <c r="H174" s="380"/>
      <c r="I174" s="380"/>
      <c r="J174" s="380"/>
      <c r="K174" s="380"/>
      <c r="L174" s="380"/>
      <c r="M174" s="380"/>
      <c r="N174" s="380"/>
      <c r="O174" s="380"/>
      <c r="P174" s="380"/>
      <c r="Q174" s="380"/>
      <c r="R174" s="380"/>
      <c r="S174" s="380"/>
      <c r="T174" s="380"/>
      <c r="U174" s="380"/>
      <c r="V174" s="380"/>
      <c r="W174" s="380"/>
      <c r="X174" s="380"/>
    </row>
    <row r="175" spans="1:24" ht="12.75" customHeight="1" thickTop="1" thickBot="1">
      <c r="A175" s="380"/>
      <c r="B175" s="380"/>
      <c r="C175" s="380"/>
      <c r="D175" s="380"/>
      <c r="E175" s="380"/>
      <c r="F175" s="380"/>
      <c r="G175" s="380"/>
      <c r="H175" s="380"/>
      <c r="I175" s="380"/>
      <c r="J175" s="380"/>
      <c r="K175" s="380"/>
      <c r="L175" s="380"/>
      <c r="M175" s="380"/>
      <c r="N175" s="380"/>
      <c r="O175" s="380"/>
      <c r="P175" s="380"/>
      <c r="Q175" s="380"/>
      <c r="R175" s="380"/>
      <c r="S175" s="380"/>
      <c r="T175" s="380"/>
      <c r="U175" s="380"/>
      <c r="V175" s="380"/>
      <c r="W175" s="380"/>
      <c r="X175" s="380"/>
    </row>
    <row r="176" spans="1:24" ht="12.75" customHeight="1" thickTop="1" thickBot="1">
      <c r="A176" s="380"/>
      <c r="B176" s="380"/>
      <c r="C176" s="380"/>
      <c r="D176" s="380"/>
      <c r="E176" s="380"/>
      <c r="F176" s="380"/>
      <c r="G176" s="380"/>
      <c r="H176" s="380"/>
      <c r="I176" s="380"/>
      <c r="J176" s="380"/>
      <c r="K176" s="380"/>
      <c r="L176" s="380"/>
      <c r="M176" s="380"/>
      <c r="N176" s="380"/>
      <c r="O176" s="380"/>
      <c r="P176" s="380"/>
      <c r="Q176" s="380"/>
      <c r="R176" s="380"/>
      <c r="S176" s="380"/>
      <c r="T176" s="380"/>
      <c r="U176" s="380"/>
      <c r="V176" s="380"/>
      <c r="W176" s="380"/>
      <c r="X176" s="380"/>
    </row>
    <row r="177" spans="1:24" ht="12.75" customHeight="1" thickTop="1" thickBot="1">
      <c r="A177" s="380"/>
      <c r="B177" s="380"/>
      <c r="C177" s="380"/>
      <c r="D177" s="380"/>
      <c r="E177" s="380"/>
      <c r="F177" s="380"/>
      <c r="G177" s="380"/>
      <c r="H177" s="380"/>
      <c r="I177" s="380"/>
      <c r="J177" s="380"/>
      <c r="K177" s="380"/>
      <c r="L177" s="380"/>
      <c r="M177" s="380"/>
      <c r="N177" s="380"/>
      <c r="O177" s="380"/>
      <c r="P177" s="380"/>
      <c r="Q177" s="380"/>
      <c r="R177" s="380"/>
      <c r="S177" s="380"/>
      <c r="T177" s="380"/>
      <c r="U177" s="380"/>
      <c r="V177" s="380"/>
      <c r="W177" s="380"/>
      <c r="X177" s="380"/>
    </row>
    <row r="178" spans="1:24" ht="12.75" customHeight="1" thickTop="1" thickBot="1">
      <c r="A178" s="380"/>
      <c r="B178" s="380"/>
      <c r="C178" s="380"/>
      <c r="D178" s="380"/>
      <c r="E178" s="380"/>
      <c r="F178" s="380"/>
      <c r="G178" s="380"/>
      <c r="H178" s="380"/>
      <c r="I178" s="380"/>
      <c r="J178" s="380"/>
      <c r="K178" s="380"/>
      <c r="L178" s="380"/>
      <c r="M178" s="380"/>
      <c r="N178" s="380"/>
      <c r="O178" s="380"/>
      <c r="P178" s="380"/>
      <c r="Q178" s="380"/>
      <c r="R178" s="380"/>
      <c r="S178" s="380"/>
      <c r="T178" s="380"/>
      <c r="U178" s="380"/>
      <c r="V178" s="380"/>
      <c r="W178" s="380"/>
      <c r="X178" s="380"/>
    </row>
    <row r="179" spans="1:24" ht="12.75" customHeight="1" thickTop="1" thickBot="1">
      <c r="A179" s="380"/>
      <c r="B179" s="380"/>
      <c r="C179" s="380"/>
      <c r="D179" s="380"/>
      <c r="E179" s="380"/>
      <c r="F179" s="380"/>
      <c r="G179" s="380"/>
      <c r="H179" s="380"/>
      <c r="I179" s="380"/>
      <c r="J179" s="380"/>
      <c r="K179" s="380"/>
      <c r="L179" s="380"/>
      <c r="M179" s="380"/>
      <c r="N179" s="380"/>
      <c r="O179" s="380"/>
      <c r="P179" s="380"/>
      <c r="Q179" s="380"/>
      <c r="R179" s="380"/>
      <c r="S179" s="380"/>
      <c r="T179" s="380"/>
      <c r="U179" s="380"/>
      <c r="V179" s="380"/>
      <c r="W179" s="380"/>
      <c r="X179" s="380"/>
    </row>
    <row r="180" spans="1:24" ht="12.75" customHeight="1" thickTop="1" thickBot="1">
      <c r="A180" s="380"/>
      <c r="B180" s="380"/>
      <c r="C180" s="380"/>
      <c r="D180" s="380"/>
      <c r="E180" s="380"/>
      <c r="F180" s="380"/>
      <c r="G180" s="380"/>
      <c r="H180" s="380"/>
      <c r="I180" s="380"/>
      <c r="J180" s="380"/>
      <c r="K180" s="380"/>
      <c r="L180" s="380"/>
      <c r="M180" s="380"/>
      <c r="N180" s="380"/>
      <c r="O180" s="380"/>
      <c r="P180" s="380"/>
      <c r="Q180" s="380"/>
      <c r="R180" s="380"/>
      <c r="S180" s="380"/>
      <c r="T180" s="380"/>
      <c r="U180" s="380"/>
      <c r="V180" s="380"/>
      <c r="W180" s="380"/>
      <c r="X180" s="380"/>
    </row>
    <row r="181" spans="1:24" ht="12.75" customHeight="1" thickTop="1" thickBot="1">
      <c r="A181" s="380"/>
      <c r="B181" s="380"/>
      <c r="C181" s="380"/>
      <c r="D181" s="380"/>
      <c r="E181" s="380"/>
      <c r="F181" s="380"/>
      <c r="G181" s="380"/>
      <c r="H181" s="380"/>
      <c r="I181" s="380"/>
      <c r="J181" s="380"/>
      <c r="K181" s="380"/>
      <c r="L181" s="380"/>
      <c r="M181" s="380"/>
      <c r="N181" s="380"/>
      <c r="O181" s="380"/>
      <c r="P181" s="380"/>
      <c r="Q181" s="380"/>
      <c r="R181" s="380"/>
      <c r="S181" s="380"/>
      <c r="T181" s="380"/>
      <c r="U181" s="380"/>
      <c r="V181" s="380"/>
      <c r="W181" s="380"/>
      <c r="X181" s="380"/>
    </row>
    <row r="182" spans="1:24" ht="12.75" customHeight="1" thickTop="1" thickBot="1">
      <c r="A182" s="380"/>
      <c r="B182" s="380"/>
      <c r="C182" s="380"/>
      <c r="D182" s="380"/>
      <c r="E182" s="380"/>
      <c r="F182" s="380"/>
      <c r="G182" s="380"/>
      <c r="H182" s="380"/>
      <c r="I182" s="380"/>
      <c r="J182" s="380"/>
      <c r="K182" s="380"/>
      <c r="L182" s="380"/>
      <c r="M182" s="380"/>
      <c r="N182" s="380"/>
      <c r="O182" s="380"/>
      <c r="P182" s="380"/>
      <c r="Q182" s="380"/>
      <c r="R182" s="380"/>
      <c r="S182" s="380"/>
      <c r="T182" s="380"/>
      <c r="U182" s="380"/>
      <c r="V182" s="380"/>
      <c r="W182" s="380"/>
      <c r="X182" s="380"/>
    </row>
    <row r="183" spans="1:24" ht="12.75" customHeight="1" thickTop="1" thickBot="1">
      <c r="A183" s="380"/>
      <c r="B183" s="380"/>
      <c r="C183" s="380"/>
      <c r="D183" s="380"/>
      <c r="E183" s="380"/>
      <c r="F183" s="380"/>
      <c r="G183" s="380"/>
      <c r="H183" s="380"/>
      <c r="I183" s="380"/>
      <c r="J183" s="380"/>
      <c r="K183" s="380"/>
      <c r="L183" s="380"/>
      <c r="M183" s="380"/>
      <c r="N183" s="380"/>
      <c r="O183" s="380"/>
      <c r="P183" s="380"/>
      <c r="Q183" s="380"/>
      <c r="R183" s="380"/>
      <c r="S183" s="380"/>
      <c r="T183" s="380"/>
      <c r="U183" s="380"/>
      <c r="V183" s="380"/>
      <c r="W183" s="380"/>
      <c r="X183" s="380"/>
    </row>
    <row r="184" spans="1:24" ht="12.75" customHeight="1" thickTop="1" thickBot="1">
      <c r="A184" s="380"/>
      <c r="B184" s="380"/>
      <c r="C184" s="380"/>
      <c r="D184" s="380"/>
      <c r="E184" s="380"/>
      <c r="F184" s="380"/>
      <c r="G184" s="380"/>
      <c r="H184" s="380"/>
      <c r="I184" s="380"/>
      <c r="J184" s="380"/>
      <c r="K184" s="380"/>
      <c r="L184" s="380"/>
      <c r="M184" s="380"/>
      <c r="N184" s="380"/>
      <c r="O184" s="380"/>
      <c r="P184" s="380"/>
      <c r="Q184" s="380"/>
      <c r="R184" s="380"/>
      <c r="S184" s="380"/>
      <c r="T184" s="380"/>
      <c r="U184" s="380"/>
      <c r="V184" s="380"/>
      <c r="W184" s="380"/>
      <c r="X184" s="380"/>
    </row>
    <row r="185" spans="1:24" ht="12.75" customHeight="1" thickTop="1" thickBot="1">
      <c r="A185" s="380"/>
      <c r="B185" s="380"/>
      <c r="C185" s="380"/>
      <c r="D185" s="380"/>
      <c r="E185" s="380"/>
      <c r="F185" s="380"/>
      <c r="G185" s="380"/>
      <c r="H185" s="380"/>
      <c r="I185" s="380"/>
      <c r="J185" s="380"/>
      <c r="K185" s="380"/>
      <c r="L185" s="380"/>
      <c r="M185" s="380"/>
      <c r="N185" s="380"/>
      <c r="O185" s="380"/>
      <c r="P185" s="380"/>
      <c r="Q185" s="380"/>
      <c r="R185" s="380"/>
      <c r="S185" s="380"/>
      <c r="T185" s="380"/>
      <c r="U185" s="380"/>
      <c r="V185" s="380"/>
      <c r="W185" s="380"/>
      <c r="X185" s="380"/>
    </row>
    <row r="186" spans="1:24" ht="12.75" customHeight="1" thickTop="1" thickBot="1">
      <c r="A186" s="380"/>
      <c r="B186" s="380"/>
      <c r="C186" s="380"/>
      <c r="D186" s="380"/>
      <c r="E186" s="380"/>
      <c r="F186" s="380"/>
      <c r="G186" s="380"/>
      <c r="H186" s="380"/>
      <c r="I186" s="380"/>
      <c r="J186" s="380"/>
      <c r="K186" s="380"/>
      <c r="L186" s="380"/>
      <c r="M186" s="380"/>
      <c r="N186" s="380"/>
      <c r="O186" s="380"/>
      <c r="P186" s="380"/>
      <c r="Q186" s="380"/>
      <c r="R186" s="380"/>
      <c r="S186" s="380"/>
      <c r="T186" s="380"/>
      <c r="U186" s="380"/>
      <c r="V186" s="380"/>
      <c r="W186" s="380"/>
      <c r="X186" s="380"/>
    </row>
    <row r="187" spans="1:24" ht="12.75" customHeight="1" thickTop="1" thickBot="1">
      <c r="A187" s="380"/>
      <c r="B187" s="380"/>
      <c r="C187" s="380"/>
      <c r="D187" s="380"/>
      <c r="E187" s="380"/>
      <c r="F187" s="380"/>
      <c r="G187" s="380"/>
      <c r="H187" s="380"/>
      <c r="I187" s="380"/>
      <c r="J187" s="380"/>
      <c r="K187" s="380"/>
      <c r="L187" s="380"/>
      <c r="M187" s="380"/>
      <c r="N187" s="380"/>
      <c r="O187" s="380"/>
      <c r="P187" s="380"/>
      <c r="Q187" s="380"/>
      <c r="R187" s="380"/>
      <c r="S187" s="380"/>
      <c r="T187" s="380"/>
      <c r="U187" s="380"/>
      <c r="V187" s="380"/>
      <c r="W187" s="380"/>
      <c r="X187" s="380"/>
    </row>
    <row r="188" spans="1:24" ht="12.75" customHeight="1" thickTop="1" thickBot="1">
      <c r="A188" s="380"/>
      <c r="B188" s="380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  <c r="M188" s="380"/>
      <c r="N188" s="380"/>
      <c r="O188" s="380"/>
      <c r="P188" s="380"/>
      <c r="Q188" s="380"/>
      <c r="R188" s="380"/>
      <c r="S188" s="380"/>
      <c r="T188" s="380"/>
      <c r="U188" s="380"/>
      <c r="V188" s="380"/>
      <c r="W188" s="380"/>
      <c r="X188" s="380"/>
    </row>
    <row r="189" spans="1:24" ht="12.75" customHeight="1" thickTop="1" thickBot="1">
      <c r="A189" s="380"/>
      <c r="B189" s="380"/>
      <c r="C189" s="380"/>
      <c r="D189" s="380"/>
      <c r="E189" s="380"/>
      <c r="F189" s="380"/>
      <c r="G189" s="380"/>
      <c r="H189" s="380"/>
      <c r="I189" s="380"/>
      <c r="J189" s="380"/>
      <c r="K189" s="380"/>
      <c r="L189" s="380"/>
      <c r="M189" s="380"/>
      <c r="N189" s="380"/>
      <c r="O189" s="380"/>
      <c r="P189" s="380"/>
      <c r="Q189" s="380"/>
      <c r="R189" s="380"/>
      <c r="S189" s="380"/>
      <c r="T189" s="380"/>
      <c r="U189" s="380"/>
      <c r="V189" s="380"/>
      <c r="W189" s="380"/>
      <c r="X189" s="380"/>
    </row>
    <row r="190" spans="1:24" ht="12.75" customHeight="1" thickTop="1" thickBot="1">
      <c r="A190" s="380"/>
      <c r="B190" s="380"/>
      <c r="C190" s="380"/>
      <c r="D190" s="380"/>
      <c r="E190" s="380"/>
      <c r="F190" s="380"/>
      <c r="G190" s="380"/>
      <c r="H190" s="380"/>
      <c r="I190" s="380"/>
      <c r="J190" s="380"/>
      <c r="K190" s="380"/>
      <c r="L190" s="380"/>
      <c r="M190" s="380"/>
      <c r="N190" s="380"/>
      <c r="O190" s="380"/>
      <c r="P190" s="380"/>
      <c r="Q190" s="380"/>
      <c r="R190" s="380"/>
      <c r="S190" s="380"/>
      <c r="T190" s="380"/>
      <c r="U190" s="380"/>
      <c r="V190" s="380"/>
      <c r="W190" s="380"/>
      <c r="X190" s="380"/>
    </row>
    <row r="191" spans="1:24" ht="12.75" customHeight="1" thickTop="1" thickBot="1">
      <c r="A191" s="380"/>
      <c r="B191" s="380"/>
      <c r="C191" s="380"/>
      <c r="D191" s="380"/>
      <c r="E191" s="380"/>
      <c r="F191" s="380"/>
      <c r="G191" s="380"/>
      <c r="H191" s="380"/>
      <c r="I191" s="380"/>
      <c r="J191" s="380"/>
      <c r="K191" s="380"/>
      <c r="L191" s="380"/>
      <c r="M191" s="380"/>
      <c r="N191" s="380"/>
      <c r="O191" s="380"/>
      <c r="P191" s="380"/>
      <c r="Q191" s="380"/>
      <c r="R191" s="380"/>
      <c r="S191" s="380"/>
      <c r="T191" s="380"/>
      <c r="U191" s="380"/>
      <c r="V191" s="380"/>
      <c r="W191" s="380"/>
      <c r="X191" s="380"/>
    </row>
    <row r="192" spans="1:24" ht="12.75" customHeight="1" thickTop="1" thickBot="1">
      <c r="A192" s="380"/>
      <c r="B192" s="380"/>
      <c r="C192" s="380"/>
      <c r="D192" s="380"/>
      <c r="E192" s="380"/>
      <c r="F192" s="380"/>
      <c r="G192" s="380"/>
      <c r="H192" s="380"/>
      <c r="I192" s="380"/>
      <c r="J192" s="380"/>
      <c r="K192" s="380"/>
      <c r="L192" s="380"/>
      <c r="M192" s="380"/>
      <c r="N192" s="380"/>
      <c r="O192" s="380"/>
      <c r="P192" s="380"/>
      <c r="Q192" s="380"/>
      <c r="R192" s="380"/>
      <c r="S192" s="380"/>
      <c r="T192" s="380"/>
      <c r="U192" s="380"/>
      <c r="V192" s="380"/>
      <c r="W192" s="380"/>
      <c r="X192" s="380"/>
    </row>
    <row r="193" spans="1:24" ht="12.75" customHeight="1" thickTop="1" thickBot="1">
      <c r="A193" s="380"/>
      <c r="B193" s="380"/>
      <c r="C193" s="380"/>
      <c r="D193" s="380"/>
      <c r="E193" s="380"/>
      <c r="F193" s="380"/>
      <c r="G193" s="380"/>
      <c r="H193" s="380"/>
      <c r="I193" s="380"/>
      <c r="J193" s="380"/>
      <c r="K193" s="380"/>
      <c r="L193" s="380"/>
      <c r="M193" s="380"/>
      <c r="N193" s="380"/>
      <c r="O193" s="380"/>
      <c r="P193" s="380"/>
      <c r="Q193" s="380"/>
      <c r="R193" s="380"/>
      <c r="S193" s="380"/>
      <c r="T193" s="380"/>
      <c r="U193" s="380"/>
      <c r="V193" s="380"/>
      <c r="W193" s="380"/>
      <c r="X193" s="380"/>
    </row>
    <row r="194" spans="1:24" ht="12.75" customHeight="1" thickTop="1" thickBot="1">
      <c r="A194" s="380"/>
      <c r="B194" s="380"/>
      <c r="C194" s="380"/>
      <c r="D194" s="380"/>
      <c r="E194" s="380"/>
      <c r="F194" s="380"/>
      <c r="G194" s="380"/>
      <c r="H194" s="380"/>
      <c r="I194" s="380"/>
      <c r="J194" s="380"/>
      <c r="K194" s="380"/>
      <c r="L194" s="380"/>
      <c r="M194" s="380"/>
      <c r="N194" s="380"/>
      <c r="O194" s="380"/>
      <c r="P194" s="380"/>
      <c r="Q194" s="380"/>
      <c r="R194" s="380"/>
      <c r="S194" s="380"/>
      <c r="T194" s="380"/>
      <c r="U194" s="380"/>
      <c r="V194" s="380"/>
      <c r="W194" s="380"/>
      <c r="X194" s="380"/>
    </row>
    <row r="195" spans="1:24" ht="12.75" customHeight="1" thickTop="1" thickBot="1">
      <c r="A195" s="380"/>
      <c r="B195" s="380"/>
      <c r="C195" s="380"/>
      <c r="D195" s="380"/>
      <c r="E195" s="380"/>
      <c r="F195" s="380"/>
      <c r="G195" s="380"/>
      <c r="H195" s="380"/>
      <c r="I195" s="380"/>
      <c r="J195" s="380"/>
      <c r="K195" s="380"/>
      <c r="L195" s="380"/>
      <c r="M195" s="380"/>
      <c r="N195" s="380"/>
      <c r="O195" s="380"/>
      <c r="P195" s="380"/>
      <c r="Q195" s="380"/>
      <c r="R195" s="380"/>
      <c r="S195" s="380"/>
      <c r="T195" s="380"/>
      <c r="U195" s="380"/>
      <c r="V195" s="380"/>
      <c r="W195" s="380"/>
      <c r="X195" s="380"/>
    </row>
    <row r="196" spans="1:24" ht="12.75" customHeight="1" thickTop="1" thickBot="1">
      <c r="A196" s="380"/>
      <c r="B196" s="380"/>
      <c r="C196" s="380"/>
      <c r="D196" s="380"/>
      <c r="E196" s="380"/>
      <c r="F196" s="380"/>
      <c r="G196" s="380"/>
      <c r="H196" s="380"/>
      <c r="I196" s="380"/>
      <c r="J196" s="380"/>
      <c r="K196" s="380"/>
      <c r="L196" s="380"/>
      <c r="M196" s="380"/>
      <c r="N196" s="380"/>
      <c r="O196" s="380"/>
      <c r="P196" s="380"/>
      <c r="Q196" s="380"/>
      <c r="R196" s="380"/>
      <c r="S196" s="380"/>
      <c r="T196" s="380"/>
      <c r="U196" s="380"/>
      <c r="V196" s="380"/>
      <c r="W196" s="380"/>
      <c r="X196" s="380"/>
    </row>
    <row r="197" spans="1:24" ht="12.75" customHeight="1" thickTop="1" thickBot="1">
      <c r="A197" s="380"/>
      <c r="B197" s="380"/>
      <c r="C197" s="380"/>
      <c r="D197" s="380"/>
      <c r="E197" s="380"/>
      <c r="F197" s="380"/>
      <c r="G197" s="380"/>
      <c r="H197" s="380"/>
      <c r="I197" s="380"/>
      <c r="J197" s="380"/>
      <c r="K197" s="380"/>
      <c r="L197" s="380"/>
      <c r="M197" s="380"/>
      <c r="N197" s="380"/>
      <c r="O197" s="380"/>
      <c r="P197" s="380"/>
      <c r="Q197" s="380"/>
      <c r="R197" s="380"/>
      <c r="S197" s="380"/>
      <c r="T197" s="380"/>
      <c r="U197" s="380"/>
      <c r="V197" s="380"/>
      <c r="W197" s="380"/>
      <c r="X197" s="380"/>
    </row>
    <row r="198" spans="1:24" ht="12.75" customHeight="1" thickTop="1" thickBot="1">
      <c r="A198" s="380"/>
      <c r="B198" s="380"/>
      <c r="C198" s="380"/>
      <c r="D198" s="380"/>
      <c r="E198" s="380"/>
      <c r="F198" s="38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380"/>
      <c r="S198" s="380"/>
      <c r="T198" s="380"/>
      <c r="U198" s="380"/>
      <c r="V198" s="380"/>
      <c r="W198" s="380"/>
      <c r="X198" s="380"/>
    </row>
    <row r="199" spans="1:24" ht="12.75" customHeight="1" thickTop="1" thickBot="1">
      <c r="A199" s="380"/>
      <c r="B199" s="380"/>
      <c r="C199" s="380"/>
      <c r="D199" s="380"/>
      <c r="E199" s="380"/>
      <c r="F199" s="380"/>
      <c r="G199" s="380"/>
      <c r="H199" s="380"/>
      <c r="I199" s="380"/>
      <c r="J199" s="380"/>
      <c r="K199" s="380"/>
      <c r="L199" s="380"/>
      <c r="M199" s="380"/>
      <c r="N199" s="380"/>
      <c r="O199" s="380"/>
      <c r="P199" s="380"/>
      <c r="Q199" s="380"/>
      <c r="R199" s="380"/>
      <c r="S199" s="380"/>
      <c r="T199" s="380"/>
      <c r="U199" s="380"/>
      <c r="V199" s="380"/>
      <c r="W199" s="380"/>
      <c r="X199" s="380"/>
    </row>
    <row r="200" spans="1:24" ht="12.75" customHeight="1" thickTop="1" thickBo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  <c r="N200" s="380"/>
      <c r="O200" s="380"/>
      <c r="P200" s="380"/>
      <c r="Q200" s="380"/>
      <c r="R200" s="380"/>
      <c r="S200" s="380"/>
      <c r="T200" s="380"/>
      <c r="U200" s="380"/>
      <c r="V200" s="380"/>
      <c r="W200" s="380"/>
      <c r="X200" s="380"/>
    </row>
    <row r="201" spans="1:24" ht="12.75" customHeight="1" thickTop="1" thickBot="1">
      <c r="A201" s="380"/>
      <c r="B201" s="380"/>
      <c r="C201" s="380"/>
      <c r="D201" s="380"/>
      <c r="E201" s="380"/>
      <c r="F201" s="380"/>
      <c r="G201" s="380"/>
      <c r="H201" s="380"/>
      <c r="I201" s="380"/>
      <c r="J201" s="380"/>
      <c r="K201" s="380"/>
      <c r="L201" s="380"/>
      <c r="M201" s="380"/>
      <c r="N201" s="380"/>
      <c r="O201" s="380"/>
      <c r="P201" s="380"/>
      <c r="Q201" s="380"/>
      <c r="R201" s="380"/>
      <c r="S201" s="380"/>
      <c r="T201" s="380"/>
      <c r="U201" s="380"/>
      <c r="V201" s="380"/>
      <c r="W201" s="380"/>
      <c r="X201" s="380"/>
    </row>
    <row r="202" spans="1:24" ht="12.75" customHeight="1" thickTop="1" thickBot="1">
      <c r="A202" s="380"/>
      <c r="B202" s="380"/>
      <c r="C202" s="380"/>
      <c r="D202" s="380"/>
      <c r="E202" s="380"/>
      <c r="F202" s="380"/>
      <c r="G202" s="380"/>
      <c r="H202" s="380"/>
      <c r="I202" s="380"/>
      <c r="J202" s="380"/>
      <c r="K202" s="380"/>
      <c r="L202" s="380"/>
      <c r="M202" s="380"/>
      <c r="N202" s="380"/>
      <c r="O202" s="380"/>
      <c r="P202" s="380"/>
      <c r="Q202" s="380"/>
      <c r="R202" s="380"/>
      <c r="S202" s="380"/>
      <c r="T202" s="380"/>
      <c r="U202" s="380"/>
      <c r="V202" s="380"/>
      <c r="W202" s="380"/>
      <c r="X202" s="380"/>
    </row>
    <row r="203" spans="1:24" ht="12.75" customHeight="1" thickTop="1" thickBot="1">
      <c r="A203" s="380"/>
      <c r="B203" s="380"/>
      <c r="C203" s="380"/>
      <c r="D203" s="380"/>
      <c r="E203" s="380"/>
      <c r="F203" s="380"/>
      <c r="G203" s="380"/>
      <c r="H203" s="380"/>
      <c r="I203" s="380"/>
      <c r="J203" s="380"/>
      <c r="K203" s="380"/>
      <c r="L203" s="380"/>
      <c r="M203" s="380"/>
      <c r="N203" s="380"/>
      <c r="O203" s="380"/>
      <c r="P203" s="380"/>
      <c r="Q203" s="380"/>
      <c r="R203" s="380"/>
      <c r="S203" s="380"/>
      <c r="T203" s="380"/>
      <c r="U203" s="380"/>
      <c r="V203" s="380"/>
      <c r="W203" s="380"/>
      <c r="X203" s="380"/>
    </row>
    <row r="204" spans="1:24" ht="12.75" customHeight="1" thickTop="1" thickBot="1">
      <c r="A204" s="380"/>
      <c r="B204" s="380"/>
      <c r="C204" s="380"/>
      <c r="D204" s="380"/>
      <c r="E204" s="380"/>
      <c r="F204" s="380"/>
      <c r="G204" s="380"/>
      <c r="H204" s="380"/>
      <c r="I204" s="380"/>
      <c r="J204" s="380"/>
      <c r="K204" s="380"/>
      <c r="L204" s="380"/>
      <c r="M204" s="380"/>
      <c r="N204" s="380"/>
      <c r="O204" s="380"/>
      <c r="P204" s="380"/>
      <c r="Q204" s="380"/>
      <c r="R204" s="380"/>
      <c r="S204" s="380"/>
      <c r="T204" s="380"/>
      <c r="U204" s="380"/>
      <c r="V204" s="380"/>
      <c r="W204" s="380"/>
      <c r="X204" s="380"/>
    </row>
    <row r="205" spans="1:24" ht="12.75" customHeight="1" thickTop="1" thickBot="1">
      <c r="A205" s="380"/>
      <c r="B205" s="380"/>
      <c r="C205" s="380"/>
      <c r="D205" s="380"/>
      <c r="E205" s="380"/>
      <c r="F205" s="380"/>
      <c r="G205" s="380"/>
      <c r="H205" s="380"/>
      <c r="I205" s="380"/>
      <c r="J205" s="380"/>
      <c r="K205" s="380"/>
      <c r="L205" s="380"/>
      <c r="M205" s="380"/>
      <c r="N205" s="380"/>
      <c r="O205" s="380"/>
      <c r="P205" s="380"/>
      <c r="Q205" s="380"/>
      <c r="R205" s="380"/>
      <c r="S205" s="380"/>
      <c r="T205" s="380"/>
      <c r="U205" s="380"/>
      <c r="V205" s="380"/>
      <c r="W205" s="380"/>
      <c r="X205" s="380"/>
    </row>
    <row r="206" spans="1:24" ht="12.75" customHeight="1" thickTop="1" thickBot="1">
      <c r="A206" s="380"/>
      <c r="B206" s="380"/>
      <c r="C206" s="380"/>
      <c r="D206" s="380"/>
      <c r="E206" s="380"/>
      <c r="F206" s="380"/>
      <c r="G206" s="380"/>
      <c r="H206" s="380"/>
      <c r="I206" s="380"/>
      <c r="J206" s="380"/>
      <c r="K206" s="380"/>
      <c r="L206" s="380"/>
      <c r="M206" s="380"/>
      <c r="N206" s="380"/>
      <c r="O206" s="380"/>
      <c r="P206" s="380"/>
      <c r="Q206" s="380"/>
      <c r="R206" s="380"/>
      <c r="S206" s="380"/>
      <c r="T206" s="380"/>
      <c r="U206" s="380"/>
      <c r="V206" s="380"/>
      <c r="W206" s="380"/>
      <c r="X206" s="380"/>
    </row>
    <row r="207" spans="1:24" ht="12.75" customHeight="1" thickTop="1" thickBot="1">
      <c r="A207" s="380"/>
      <c r="B207" s="380"/>
      <c r="C207" s="380"/>
      <c r="D207" s="380"/>
      <c r="E207" s="380"/>
      <c r="F207" s="380"/>
      <c r="G207" s="380"/>
      <c r="H207" s="380"/>
      <c r="I207" s="380"/>
      <c r="J207" s="380"/>
      <c r="K207" s="380"/>
      <c r="L207" s="380"/>
      <c r="M207" s="380"/>
      <c r="N207" s="380"/>
      <c r="O207" s="380"/>
      <c r="P207" s="380"/>
      <c r="Q207" s="380"/>
      <c r="R207" s="380"/>
      <c r="S207" s="380"/>
      <c r="T207" s="380"/>
      <c r="U207" s="380"/>
      <c r="V207" s="380"/>
      <c r="W207" s="380"/>
      <c r="X207" s="380"/>
    </row>
    <row r="208" spans="1:24" ht="12.75" customHeight="1" thickTop="1" thickBot="1">
      <c r="A208" s="380"/>
      <c r="B208" s="380"/>
      <c r="C208" s="380"/>
      <c r="D208" s="380"/>
      <c r="E208" s="380"/>
      <c r="F208" s="380"/>
      <c r="G208" s="380"/>
      <c r="H208" s="380"/>
      <c r="I208" s="380"/>
      <c r="J208" s="380"/>
      <c r="K208" s="380"/>
      <c r="L208" s="380"/>
      <c r="M208" s="380"/>
      <c r="N208" s="380"/>
      <c r="O208" s="380"/>
      <c r="P208" s="380"/>
      <c r="Q208" s="380"/>
      <c r="R208" s="380"/>
      <c r="S208" s="380"/>
      <c r="T208" s="380"/>
      <c r="U208" s="380"/>
      <c r="V208" s="380"/>
      <c r="W208" s="380"/>
      <c r="X208" s="380"/>
    </row>
    <row r="209" spans="1:24" ht="12.75" customHeight="1" thickTop="1" thickBot="1">
      <c r="A209" s="380"/>
      <c r="B209" s="380"/>
      <c r="C209" s="380"/>
      <c r="D209" s="380"/>
      <c r="E209" s="380"/>
      <c r="F209" s="380"/>
      <c r="G209" s="380"/>
      <c r="H209" s="380"/>
      <c r="I209" s="380"/>
      <c r="J209" s="380"/>
      <c r="K209" s="380"/>
      <c r="L209" s="380"/>
      <c r="M209" s="380"/>
      <c r="N209" s="380"/>
      <c r="O209" s="380"/>
      <c r="P209" s="380"/>
      <c r="Q209" s="380"/>
      <c r="R209" s="380"/>
      <c r="S209" s="380"/>
      <c r="T209" s="380"/>
      <c r="U209" s="380"/>
      <c r="V209" s="380"/>
      <c r="W209" s="380"/>
      <c r="X209" s="380"/>
    </row>
    <row r="210" spans="1:24" ht="12.75" customHeight="1" thickTop="1" thickBot="1">
      <c r="A210" s="380"/>
      <c r="B210" s="380"/>
      <c r="C210" s="380"/>
      <c r="D210" s="380"/>
      <c r="E210" s="380"/>
      <c r="F210" s="380"/>
      <c r="G210" s="380"/>
      <c r="H210" s="380"/>
      <c r="I210" s="380"/>
      <c r="J210" s="380"/>
      <c r="K210" s="380"/>
      <c r="L210" s="380"/>
      <c r="M210" s="380"/>
      <c r="N210" s="380"/>
      <c r="O210" s="380"/>
      <c r="P210" s="380"/>
      <c r="Q210" s="380"/>
      <c r="R210" s="380"/>
      <c r="S210" s="380"/>
      <c r="T210" s="380"/>
      <c r="U210" s="380"/>
      <c r="V210" s="380"/>
      <c r="W210" s="380"/>
      <c r="X210" s="380"/>
    </row>
    <row r="211" spans="1:24" ht="12.75" customHeight="1" thickTop="1" thickBot="1">
      <c r="A211" s="380"/>
      <c r="B211" s="380"/>
      <c r="C211" s="380"/>
      <c r="D211" s="380"/>
      <c r="E211" s="380"/>
      <c r="F211" s="380"/>
      <c r="G211" s="380"/>
      <c r="H211" s="380"/>
      <c r="I211" s="380"/>
      <c r="J211" s="380"/>
      <c r="K211" s="380"/>
      <c r="L211" s="380"/>
      <c r="M211" s="380"/>
      <c r="N211" s="380"/>
      <c r="O211" s="380"/>
      <c r="P211" s="380"/>
      <c r="Q211" s="380"/>
      <c r="R211" s="380"/>
      <c r="S211" s="380"/>
      <c r="T211" s="380"/>
      <c r="U211" s="380"/>
      <c r="V211" s="380"/>
      <c r="W211" s="380"/>
      <c r="X211" s="380"/>
    </row>
    <row r="212" spans="1:24" ht="12.75" customHeight="1" thickTop="1" thickBot="1">
      <c r="A212" s="380"/>
      <c r="B212" s="380"/>
      <c r="C212" s="380"/>
      <c r="D212" s="380"/>
      <c r="E212" s="380"/>
      <c r="F212" s="380"/>
      <c r="G212" s="380"/>
      <c r="H212" s="380"/>
      <c r="I212" s="380"/>
      <c r="J212" s="380"/>
      <c r="K212" s="380"/>
      <c r="L212" s="380"/>
      <c r="M212" s="380"/>
      <c r="N212" s="380"/>
      <c r="O212" s="380"/>
      <c r="P212" s="380"/>
      <c r="Q212" s="380"/>
      <c r="R212" s="380"/>
      <c r="S212" s="380"/>
      <c r="T212" s="380"/>
      <c r="U212" s="380"/>
      <c r="V212" s="380"/>
      <c r="W212" s="380"/>
      <c r="X212" s="380"/>
    </row>
    <row r="213" spans="1:24" ht="12.75" customHeight="1" thickTop="1" thickBot="1">
      <c r="A213" s="380"/>
      <c r="B213" s="380"/>
      <c r="C213" s="380"/>
      <c r="D213" s="380"/>
      <c r="E213" s="380"/>
      <c r="F213" s="380"/>
      <c r="G213" s="380"/>
      <c r="H213" s="380"/>
      <c r="I213" s="380"/>
      <c r="J213" s="380"/>
      <c r="K213" s="380"/>
      <c r="L213" s="380"/>
      <c r="M213" s="380"/>
      <c r="N213" s="380"/>
      <c r="O213" s="380"/>
      <c r="P213" s="380"/>
      <c r="Q213" s="380"/>
      <c r="R213" s="380"/>
      <c r="S213" s="380"/>
      <c r="T213" s="380"/>
      <c r="U213" s="380"/>
      <c r="V213" s="380"/>
      <c r="W213" s="380"/>
      <c r="X213" s="380"/>
    </row>
    <row r="214" spans="1:24" ht="12.75" customHeight="1" thickTop="1" thickBot="1">
      <c r="A214" s="380"/>
      <c r="B214" s="380"/>
      <c r="C214" s="380"/>
      <c r="D214" s="380"/>
      <c r="E214" s="380"/>
      <c r="F214" s="380"/>
      <c r="G214" s="380"/>
      <c r="H214" s="380"/>
      <c r="I214" s="380"/>
      <c r="J214" s="380"/>
      <c r="K214" s="380"/>
      <c r="L214" s="380"/>
      <c r="M214" s="380"/>
      <c r="N214" s="380"/>
      <c r="O214" s="380"/>
      <c r="P214" s="380"/>
      <c r="Q214" s="380"/>
      <c r="R214" s="380"/>
      <c r="S214" s="380"/>
      <c r="T214" s="380"/>
      <c r="U214" s="380"/>
      <c r="V214" s="380"/>
      <c r="W214" s="380"/>
      <c r="X214" s="380"/>
    </row>
    <row r="215" spans="1:24" ht="12.75" customHeight="1" thickTop="1" thickBot="1">
      <c r="A215" s="380"/>
      <c r="B215" s="380"/>
      <c r="C215" s="380"/>
      <c r="D215" s="380"/>
      <c r="E215" s="380"/>
      <c r="F215" s="380"/>
      <c r="G215" s="380"/>
      <c r="H215" s="380"/>
      <c r="I215" s="380"/>
      <c r="J215" s="380"/>
      <c r="K215" s="380"/>
      <c r="L215" s="380"/>
      <c r="M215" s="380"/>
      <c r="N215" s="380"/>
      <c r="O215" s="380"/>
      <c r="P215" s="380"/>
      <c r="Q215" s="380"/>
      <c r="R215" s="380"/>
      <c r="S215" s="380"/>
      <c r="T215" s="380"/>
      <c r="U215" s="380"/>
      <c r="V215" s="380"/>
      <c r="W215" s="380"/>
      <c r="X215" s="380"/>
    </row>
    <row r="216" spans="1:24" ht="12.75" customHeight="1" thickTop="1" thickBot="1">
      <c r="A216" s="380"/>
      <c r="B216" s="380"/>
      <c r="C216" s="380"/>
      <c r="D216" s="380"/>
      <c r="E216" s="380"/>
      <c r="F216" s="380"/>
      <c r="G216" s="380"/>
      <c r="H216" s="380"/>
      <c r="I216" s="380"/>
      <c r="J216" s="380"/>
      <c r="K216" s="380"/>
      <c r="L216" s="380"/>
      <c r="M216" s="380"/>
      <c r="N216" s="380"/>
      <c r="O216" s="380"/>
      <c r="P216" s="380"/>
      <c r="Q216" s="380"/>
      <c r="R216" s="380"/>
      <c r="S216" s="380"/>
      <c r="T216" s="380"/>
      <c r="U216" s="380"/>
      <c r="V216" s="380"/>
      <c r="W216" s="380"/>
      <c r="X216" s="380"/>
    </row>
    <row r="217" spans="1:24" ht="12.75" customHeight="1" thickTop="1" thickBot="1">
      <c r="A217" s="380"/>
      <c r="B217" s="380"/>
      <c r="C217" s="380"/>
      <c r="D217" s="380"/>
      <c r="E217" s="380"/>
      <c r="F217" s="380"/>
      <c r="G217" s="380"/>
      <c r="H217" s="380"/>
      <c r="I217" s="380"/>
      <c r="J217" s="380"/>
      <c r="K217" s="380"/>
      <c r="L217" s="380"/>
      <c r="M217" s="380"/>
      <c r="N217" s="380"/>
      <c r="O217" s="380"/>
      <c r="P217" s="380"/>
      <c r="Q217" s="380"/>
      <c r="R217" s="380"/>
      <c r="S217" s="380"/>
      <c r="T217" s="380"/>
      <c r="U217" s="380"/>
      <c r="V217" s="380"/>
      <c r="W217" s="380"/>
      <c r="X217" s="380"/>
    </row>
    <row r="218" spans="1:24" ht="12.75" customHeight="1" thickTop="1" thickBot="1">
      <c r="A218" s="380"/>
      <c r="B218" s="380"/>
      <c r="C218" s="380"/>
      <c r="D218" s="380"/>
      <c r="E218" s="380"/>
      <c r="F218" s="380"/>
      <c r="G218" s="380"/>
      <c r="H218" s="380"/>
      <c r="I218" s="380"/>
      <c r="J218" s="380"/>
      <c r="K218" s="380"/>
      <c r="L218" s="380"/>
      <c r="M218" s="380"/>
      <c r="N218" s="380"/>
      <c r="O218" s="380"/>
      <c r="P218" s="380"/>
      <c r="Q218" s="380"/>
      <c r="R218" s="380"/>
      <c r="S218" s="380"/>
      <c r="T218" s="380"/>
      <c r="U218" s="380"/>
      <c r="V218" s="380"/>
      <c r="W218" s="380"/>
      <c r="X218" s="380"/>
    </row>
    <row r="219" spans="1:24" ht="12.75" customHeight="1" thickTop="1" thickBot="1">
      <c r="A219" s="380"/>
      <c r="B219" s="380"/>
      <c r="C219" s="380"/>
      <c r="D219" s="380"/>
      <c r="E219" s="380"/>
      <c r="F219" s="380"/>
      <c r="G219" s="380"/>
      <c r="H219" s="380"/>
      <c r="I219" s="380"/>
      <c r="J219" s="380"/>
      <c r="K219" s="380"/>
      <c r="L219" s="380"/>
      <c r="M219" s="380"/>
      <c r="N219" s="380"/>
      <c r="O219" s="380"/>
      <c r="P219" s="380"/>
      <c r="Q219" s="380"/>
      <c r="R219" s="380"/>
      <c r="S219" s="380"/>
      <c r="T219" s="380"/>
      <c r="U219" s="380"/>
      <c r="V219" s="380"/>
      <c r="W219" s="380"/>
      <c r="X219" s="380"/>
    </row>
    <row r="220" spans="1:24" ht="12.75" customHeight="1" thickTop="1" thickBot="1">
      <c r="A220" s="380"/>
      <c r="B220" s="380"/>
      <c r="C220" s="380"/>
      <c r="D220" s="380"/>
      <c r="E220" s="380"/>
      <c r="F220" s="380"/>
      <c r="G220" s="380"/>
      <c r="H220" s="380"/>
      <c r="I220" s="380"/>
      <c r="J220" s="380"/>
      <c r="K220" s="380"/>
      <c r="L220" s="380"/>
      <c r="M220" s="380"/>
      <c r="N220" s="380"/>
      <c r="O220" s="380"/>
      <c r="P220" s="380"/>
      <c r="Q220" s="380"/>
      <c r="R220" s="380"/>
      <c r="S220" s="380"/>
      <c r="T220" s="380"/>
      <c r="U220" s="380"/>
      <c r="V220" s="380"/>
      <c r="W220" s="380"/>
      <c r="X220" s="380"/>
    </row>
    <row r="221" spans="1:24" ht="12.75" customHeight="1" thickTop="1" thickBot="1">
      <c r="A221" s="380"/>
      <c r="B221" s="380"/>
      <c r="C221" s="380"/>
      <c r="D221" s="380"/>
      <c r="E221" s="380"/>
      <c r="F221" s="380"/>
      <c r="G221" s="380"/>
      <c r="H221" s="380"/>
      <c r="I221" s="380"/>
      <c r="J221" s="380"/>
      <c r="K221" s="380"/>
      <c r="L221" s="380"/>
      <c r="M221" s="380"/>
      <c r="N221" s="380"/>
      <c r="O221" s="380"/>
      <c r="P221" s="380"/>
      <c r="Q221" s="380"/>
      <c r="R221" s="380"/>
      <c r="S221" s="380"/>
      <c r="T221" s="380"/>
      <c r="U221" s="380"/>
      <c r="V221" s="380"/>
      <c r="W221" s="380"/>
      <c r="X221" s="380"/>
    </row>
    <row r="222" spans="1:24" ht="12.75" customHeight="1" thickTop="1" thickBot="1">
      <c r="A222" s="380"/>
      <c r="B222" s="380"/>
      <c r="C222" s="380"/>
      <c r="D222" s="380"/>
      <c r="E222" s="380"/>
      <c r="F222" s="380"/>
      <c r="G222" s="380"/>
      <c r="H222" s="380"/>
      <c r="I222" s="380"/>
      <c r="J222" s="380"/>
      <c r="K222" s="380"/>
      <c r="L222" s="380"/>
      <c r="M222" s="380"/>
      <c r="N222" s="380"/>
      <c r="O222" s="380"/>
      <c r="P222" s="380"/>
      <c r="Q222" s="380"/>
      <c r="R222" s="380"/>
      <c r="S222" s="380"/>
      <c r="T222" s="380"/>
      <c r="U222" s="380"/>
      <c r="V222" s="380"/>
      <c r="W222" s="380"/>
      <c r="X222" s="380"/>
    </row>
    <row r="223" spans="1:24" ht="12.75" customHeight="1" thickTop="1" thickBot="1">
      <c r="A223" s="380"/>
      <c r="B223" s="380"/>
      <c r="C223" s="380"/>
      <c r="D223" s="380"/>
      <c r="E223" s="380"/>
      <c r="F223" s="380"/>
      <c r="G223" s="380"/>
      <c r="H223" s="380"/>
      <c r="I223" s="380"/>
      <c r="J223" s="380"/>
      <c r="K223" s="380"/>
      <c r="L223" s="380"/>
      <c r="M223" s="380"/>
      <c r="N223" s="380"/>
      <c r="O223" s="380"/>
      <c r="P223" s="380"/>
      <c r="Q223" s="380"/>
      <c r="R223" s="380"/>
      <c r="S223" s="380"/>
      <c r="T223" s="380"/>
      <c r="U223" s="380"/>
      <c r="V223" s="380"/>
      <c r="W223" s="380"/>
      <c r="X223" s="380"/>
    </row>
    <row r="224" spans="1:24" ht="12.75" customHeight="1" thickTop="1" thickBot="1">
      <c r="A224" s="380"/>
      <c r="B224" s="380"/>
      <c r="C224" s="380"/>
      <c r="D224" s="380"/>
      <c r="E224" s="380"/>
      <c r="F224" s="380"/>
      <c r="G224" s="380"/>
      <c r="H224" s="380"/>
      <c r="I224" s="380"/>
      <c r="J224" s="380"/>
      <c r="K224" s="380"/>
      <c r="L224" s="380"/>
      <c r="M224" s="380"/>
      <c r="N224" s="380"/>
      <c r="O224" s="380"/>
      <c r="P224" s="380"/>
      <c r="Q224" s="380"/>
      <c r="R224" s="380"/>
      <c r="S224" s="380"/>
      <c r="T224" s="380"/>
      <c r="U224" s="380"/>
      <c r="V224" s="380"/>
      <c r="W224" s="380"/>
      <c r="X224" s="380"/>
    </row>
    <row r="225" spans="1:24" ht="12.75" customHeight="1" thickTop="1" thickBot="1">
      <c r="A225" s="380"/>
      <c r="B225" s="380"/>
      <c r="C225" s="380"/>
      <c r="D225" s="380"/>
      <c r="E225" s="380"/>
      <c r="F225" s="380"/>
      <c r="G225" s="380"/>
      <c r="H225" s="380"/>
      <c r="I225" s="380"/>
      <c r="J225" s="380"/>
      <c r="K225" s="380"/>
      <c r="L225" s="380"/>
      <c r="M225" s="380"/>
      <c r="N225" s="380"/>
      <c r="O225" s="380"/>
      <c r="P225" s="380"/>
      <c r="Q225" s="380"/>
      <c r="R225" s="380"/>
      <c r="S225" s="380"/>
      <c r="T225" s="380"/>
      <c r="U225" s="380"/>
      <c r="V225" s="380"/>
      <c r="W225" s="380"/>
      <c r="X225" s="380"/>
    </row>
    <row r="226" spans="1:24" ht="12.75" customHeight="1" thickTop="1" thickBot="1">
      <c r="A226" s="380"/>
      <c r="B226" s="380"/>
      <c r="C226" s="380"/>
      <c r="D226" s="380"/>
      <c r="E226" s="380"/>
      <c r="F226" s="380"/>
      <c r="G226" s="380"/>
      <c r="H226" s="380"/>
      <c r="I226" s="380"/>
      <c r="J226" s="380"/>
      <c r="K226" s="380"/>
      <c r="L226" s="380"/>
      <c r="M226" s="380"/>
      <c r="N226" s="380"/>
      <c r="O226" s="380"/>
      <c r="P226" s="380"/>
      <c r="Q226" s="380"/>
      <c r="R226" s="380"/>
      <c r="S226" s="380"/>
      <c r="T226" s="380"/>
      <c r="U226" s="380"/>
      <c r="V226" s="380"/>
      <c r="W226" s="380"/>
      <c r="X226" s="380"/>
    </row>
    <row r="227" spans="1:24" ht="12.75" customHeight="1" thickTop="1" thickBot="1">
      <c r="A227" s="380"/>
      <c r="B227" s="380"/>
      <c r="C227" s="380"/>
      <c r="D227" s="380"/>
      <c r="E227" s="380"/>
      <c r="F227" s="380"/>
      <c r="G227" s="380"/>
      <c r="H227" s="380"/>
      <c r="I227" s="380"/>
      <c r="J227" s="380"/>
      <c r="K227" s="380"/>
      <c r="L227" s="380"/>
      <c r="M227" s="380"/>
      <c r="N227" s="380"/>
      <c r="O227" s="380"/>
      <c r="P227" s="380"/>
      <c r="Q227" s="380"/>
      <c r="R227" s="380"/>
      <c r="S227" s="380"/>
      <c r="T227" s="380"/>
      <c r="U227" s="380"/>
      <c r="V227" s="380"/>
      <c r="W227" s="380"/>
      <c r="X227" s="380"/>
    </row>
    <row r="228" spans="1:24" ht="12.75" customHeight="1" thickTop="1" thickBot="1">
      <c r="A228" s="380"/>
      <c r="B228" s="380"/>
      <c r="C228" s="380"/>
      <c r="D228" s="380"/>
      <c r="E228" s="380"/>
      <c r="F228" s="380"/>
      <c r="G228" s="380"/>
      <c r="H228" s="380"/>
      <c r="I228" s="380"/>
      <c r="J228" s="380"/>
      <c r="K228" s="380"/>
      <c r="L228" s="380"/>
      <c r="M228" s="380"/>
      <c r="N228" s="380"/>
      <c r="O228" s="380"/>
      <c r="P228" s="380"/>
      <c r="Q228" s="380"/>
      <c r="R228" s="380"/>
      <c r="S228" s="380"/>
      <c r="T228" s="380"/>
      <c r="U228" s="380"/>
      <c r="V228" s="380"/>
      <c r="W228" s="380"/>
      <c r="X228" s="380"/>
    </row>
    <row r="229" spans="1:24" ht="12.75" customHeight="1" thickTop="1" thickBot="1">
      <c r="A229" s="380"/>
      <c r="B229" s="380"/>
      <c r="C229" s="380"/>
      <c r="D229" s="380"/>
      <c r="E229" s="380"/>
      <c r="F229" s="380"/>
      <c r="G229" s="380"/>
      <c r="H229" s="380"/>
      <c r="I229" s="380"/>
      <c r="J229" s="380"/>
      <c r="K229" s="380"/>
      <c r="L229" s="380"/>
      <c r="M229" s="380"/>
      <c r="N229" s="380"/>
      <c r="O229" s="380"/>
      <c r="P229" s="380"/>
      <c r="Q229" s="380"/>
      <c r="R229" s="380"/>
      <c r="S229" s="380"/>
      <c r="T229" s="380"/>
      <c r="U229" s="380"/>
      <c r="V229" s="380"/>
      <c r="W229" s="380"/>
      <c r="X229" s="380"/>
    </row>
    <row r="230" spans="1:24" ht="12.75" customHeight="1" thickTop="1" thickBot="1">
      <c r="A230" s="380"/>
      <c r="B230" s="380"/>
      <c r="C230" s="380"/>
      <c r="D230" s="380"/>
      <c r="E230" s="380"/>
      <c r="F230" s="380"/>
      <c r="G230" s="380"/>
      <c r="H230" s="380"/>
      <c r="I230" s="380"/>
      <c r="J230" s="380"/>
      <c r="K230" s="380"/>
      <c r="L230" s="380"/>
      <c r="M230" s="380"/>
      <c r="N230" s="380"/>
      <c r="O230" s="380"/>
      <c r="P230" s="380"/>
      <c r="Q230" s="380"/>
      <c r="R230" s="380"/>
      <c r="S230" s="380"/>
      <c r="T230" s="380"/>
      <c r="U230" s="380"/>
      <c r="V230" s="380"/>
      <c r="W230" s="380"/>
      <c r="X230" s="380"/>
    </row>
    <row r="231" spans="1:24" ht="12.75" customHeight="1" thickTop="1" thickBot="1">
      <c r="A231" s="380"/>
      <c r="B231" s="380"/>
      <c r="C231" s="380"/>
      <c r="D231" s="380"/>
      <c r="E231" s="380"/>
      <c r="F231" s="380"/>
      <c r="G231" s="380"/>
      <c r="H231" s="380"/>
      <c r="I231" s="380"/>
      <c r="J231" s="380"/>
      <c r="K231" s="380"/>
      <c r="L231" s="380"/>
      <c r="M231" s="380"/>
      <c r="N231" s="380"/>
      <c r="O231" s="380"/>
      <c r="P231" s="380"/>
      <c r="Q231" s="380"/>
      <c r="R231" s="380"/>
      <c r="S231" s="380"/>
      <c r="T231" s="380"/>
      <c r="U231" s="380"/>
      <c r="V231" s="380"/>
      <c r="W231" s="380"/>
      <c r="X231" s="380"/>
    </row>
    <row r="232" spans="1:24" ht="12.75" customHeight="1" thickTop="1" thickBot="1">
      <c r="A232" s="380"/>
      <c r="B232" s="380"/>
      <c r="C232" s="380"/>
      <c r="D232" s="380"/>
      <c r="E232" s="380"/>
      <c r="F232" s="380"/>
      <c r="G232" s="380"/>
      <c r="H232" s="380"/>
      <c r="I232" s="380"/>
      <c r="J232" s="380"/>
      <c r="K232" s="380"/>
      <c r="L232" s="380"/>
      <c r="M232" s="380"/>
      <c r="N232" s="380"/>
      <c r="O232" s="380"/>
      <c r="P232" s="380"/>
      <c r="Q232" s="380"/>
      <c r="R232" s="380"/>
      <c r="S232" s="380"/>
      <c r="T232" s="380"/>
      <c r="U232" s="380"/>
      <c r="V232" s="380"/>
      <c r="W232" s="380"/>
      <c r="X232" s="380"/>
    </row>
    <row r="233" spans="1:24" ht="12.75" customHeight="1" thickTop="1" thickBot="1">
      <c r="A233" s="380"/>
      <c r="B233" s="380"/>
      <c r="C233" s="380"/>
      <c r="D233" s="380"/>
      <c r="E233" s="380"/>
      <c r="F233" s="380"/>
      <c r="G233" s="380"/>
      <c r="H233" s="380"/>
      <c r="I233" s="380"/>
      <c r="J233" s="380"/>
      <c r="K233" s="380"/>
      <c r="L233" s="380"/>
      <c r="M233" s="380"/>
      <c r="N233" s="380"/>
      <c r="O233" s="380"/>
      <c r="P233" s="380"/>
      <c r="Q233" s="380"/>
      <c r="R233" s="380"/>
      <c r="S233" s="380"/>
      <c r="T233" s="380"/>
      <c r="U233" s="380"/>
      <c r="V233" s="380"/>
      <c r="W233" s="380"/>
      <c r="X233" s="380"/>
    </row>
    <row r="234" spans="1:24" ht="12.75" customHeight="1" thickTop="1" thickBot="1">
      <c r="A234" s="380"/>
      <c r="B234" s="380"/>
      <c r="C234" s="380"/>
      <c r="D234" s="380"/>
      <c r="E234" s="380"/>
      <c r="F234" s="380"/>
      <c r="G234" s="380"/>
      <c r="H234" s="380"/>
      <c r="I234" s="380"/>
      <c r="J234" s="380"/>
      <c r="K234" s="380"/>
      <c r="L234" s="380"/>
      <c r="M234" s="380"/>
      <c r="N234" s="380"/>
      <c r="O234" s="380"/>
      <c r="P234" s="380"/>
      <c r="Q234" s="380"/>
      <c r="R234" s="380"/>
      <c r="S234" s="380"/>
      <c r="T234" s="380"/>
      <c r="U234" s="380"/>
      <c r="V234" s="380"/>
      <c r="W234" s="380"/>
      <c r="X234" s="380"/>
    </row>
    <row r="235" spans="1:24" ht="12.75" customHeight="1" thickTop="1" thickBo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  <c r="N235" s="380"/>
      <c r="O235" s="380"/>
      <c r="P235" s="380"/>
      <c r="Q235" s="380"/>
      <c r="R235" s="380"/>
      <c r="S235" s="380"/>
      <c r="T235" s="380"/>
      <c r="U235" s="380"/>
      <c r="V235" s="380"/>
      <c r="W235" s="380"/>
      <c r="X235" s="380"/>
    </row>
    <row r="236" spans="1:24" ht="12.75" customHeight="1" thickTop="1" thickBot="1">
      <c r="A236" s="380"/>
      <c r="B236" s="380"/>
      <c r="C236" s="380"/>
      <c r="D236" s="380"/>
      <c r="E236" s="380"/>
      <c r="F236" s="380"/>
      <c r="G236" s="380"/>
      <c r="H236" s="380"/>
      <c r="I236" s="380"/>
      <c r="J236" s="380"/>
      <c r="K236" s="380"/>
      <c r="L236" s="380"/>
      <c r="M236" s="380"/>
      <c r="N236" s="380"/>
      <c r="O236" s="380"/>
      <c r="P236" s="380"/>
      <c r="Q236" s="380"/>
      <c r="R236" s="380"/>
      <c r="S236" s="380"/>
      <c r="T236" s="380"/>
      <c r="U236" s="380"/>
      <c r="V236" s="380"/>
      <c r="W236" s="380"/>
      <c r="X236" s="380"/>
    </row>
    <row r="237" spans="1:24" ht="12.75" customHeight="1" thickTop="1" thickBot="1">
      <c r="A237" s="380"/>
      <c r="B237" s="380"/>
      <c r="C237" s="380"/>
      <c r="D237" s="380"/>
      <c r="E237" s="380"/>
      <c r="F237" s="380"/>
      <c r="G237" s="380"/>
      <c r="H237" s="380"/>
      <c r="I237" s="380"/>
      <c r="J237" s="380"/>
      <c r="K237" s="380"/>
      <c r="L237" s="380"/>
      <c r="M237" s="380"/>
      <c r="N237" s="380"/>
      <c r="O237" s="380"/>
      <c r="P237" s="380"/>
      <c r="Q237" s="380"/>
      <c r="R237" s="380"/>
      <c r="S237" s="380"/>
      <c r="T237" s="380"/>
      <c r="U237" s="380"/>
      <c r="V237" s="380"/>
      <c r="W237" s="380"/>
      <c r="X237" s="380"/>
    </row>
    <row r="238" spans="1:24" ht="12.75" customHeight="1" thickTop="1" thickBot="1">
      <c r="A238" s="380"/>
      <c r="B238" s="380"/>
      <c r="C238" s="380"/>
      <c r="D238" s="380"/>
      <c r="E238" s="380"/>
      <c r="F238" s="380"/>
      <c r="G238" s="380"/>
      <c r="H238" s="380"/>
      <c r="I238" s="380"/>
      <c r="J238" s="380"/>
      <c r="K238" s="380"/>
      <c r="L238" s="380"/>
      <c r="M238" s="380"/>
      <c r="N238" s="380"/>
      <c r="O238" s="380"/>
      <c r="P238" s="380"/>
      <c r="Q238" s="380"/>
      <c r="R238" s="380"/>
      <c r="S238" s="380"/>
      <c r="T238" s="380"/>
      <c r="U238" s="380"/>
      <c r="V238" s="380"/>
      <c r="W238" s="380"/>
      <c r="X238" s="380"/>
    </row>
    <row r="239" spans="1:24" ht="12.75" customHeight="1" thickTop="1" thickBot="1">
      <c r="A239" s="380"/>
      <c r="B239" s="380"/>
      <c r="C239" s="380"/>
      <c r="D239" s="380"/>
      <c r="E239" s="380"/>
      <c r="F239" s="380"/>
      <c r="G239" s="380"/>
      <c r="H239" s="380"/>
      <c r="I239" s="380"/>
      <c r="J239" s="380"/>
      <c r="K239" s="380"/>
      <c r="L239" s="380"/>
      <c r="M239" s="380"/>
      <c r="N239" s="380"/>
      <c r="O239" s="380"/>
      <c r="P239" s="380"/>
      <c r="Q239" s="380"/>
      <c r="R239" s="380"/>
      <c r="S239" s="380"/>
      <c r="T239" s="380"/>
      <c r="U239" s="380"/>
      <c r="V239" s="380"/>
      <c r="W239" s="380"/>
      <c r="X239" s="380"/>
    </row>
    <row r="240" spans="1:24" ht="12.75" customHeight="1" thickTop="1" thickBot="1">
      <c r="A240" s="380"/>
      <c r="B240" s="380"/>
      <c r="C240" s="380"/>
      <c r="D240" s="380"/>
      <c r="E240" s="380"/>
      <c r="F240" s="380"/>
      <c r="G240" s="380"/>
      <c r="H240" s="380"/>
      <c r="I240" s="380"/>
      <c r="J240" s="380"/>
      <c r="K240" s="380"/>
      <c r="L240" s="380"/>
      <c r="M240" s="380"/>
      <c r="N240" s="380"/>
      <c r="O240" s="380"/>
      <c r="P240" s="380"/>
      <c r="Q240" s="380"/>
      <c r="R240" s="380"/>
      <c r="S240" s="380"/>
      <c r="T240" s="380"/>
      <c r="U240" s="380"/>
      <c r="V240" s="380"/>
      <c r="W240" s="380"/>
      <c r="X240" s="380"/>
    </row>
    <row r="241" spans="1:24" ht="12.75" customHeight="1" thickTop="1" thickBot="1">
      <c r="A241" s="380"/>
      <c r="B241" s="380"/>
      <c r="C241" s="380"/>
      <c r="D241" s="380"/>
      <c r="E241" s="380"/>
      <c r="F241" s="380"/>
      <c r="G241" s="380"/>
      <c r="H241" s="380"/>
      <c r="I241" s="380"/>
      <c r="J241" s="380"/>
      <c r="K241" s="380"/>
      <c r="L241" s="380"/>
      <c r="M241" s="380"/>
      <c r="N241" s="380"/>
      <c r="O241" s="380"/>
      <c r="P241" s="380"/>
      <c r="Q241" s="380"/>
      <c r="R241" s="380"/>
      <c r="S241" s="380"/>
      <c r="T241" s="380"/>
      <c r="U241" s="380"/>
      <c r="V241" s="380"/>
      <c r="W241" s="380"/>
      <c r="X241" s="380"/>
    </row>
    <row r="242" spans="1:24" ht="12.75" customHeight="1" thickTop="1" thickBot="1">
      <c r="A242" s="380"/>
      <c r="B242" s="380"/>
      <c r="C242" s="380"/>
      <c r="D242" s="380"/>
      <c r="E242" s="380"/>
      <c r="F242" s="380"/>
      <c r="G242" s="380"/>
      <c r="H242" s="380"/>
      <c r="I242" s="380"/>
      <c r="J242" s="380"/>
      <c r="K242" s="380"/>
      <c r="L242" s="380"/>
      <c r="M242" s="380"/>
      <c r="N242" s="380"/>
      <c r="O242" s="380"/>
      <c r="P242" s="380"/>
      <c r="Q242" s="380"/>
      <c r="R242" s="380"/>
      <c r="S242" s="380"/>
      <c r="T242" s="380"/>
      <c r="U242" s="380"/>
      <c r="V242" s="380"/>
      <c r="W242" s="380"/>
      <c r="X242" s="380"/>
    </row>
    <row r="243" spans="1:24" ht="12.75" customHeight="1" thickTop="1" thickBot="1">
      <c r="A243" s="380"/>
      <c r="B243" s="380"/>
      <c r="C243" s="380"/>
      <c r="D243" s="380"/>
      <c r="E243" s="380"/>
      <c r="F243" s="380"/>
      <c r="G243" s="380"/>
      <c r="H243" s="380"/>
      <c r="I243" s="380"/>
      <c r="J243" s="380"/>
      <c r="K243" s="380"/>
      <c r="L243" s="380"/>
      <c r="M243" s="380"/>
      <c r="N243" s="380"/>
      <c r="O243" s="380"/>
      <c r="P243" s="380"/>
      <c r="Q243" s="380"/>
      <c r="R243" s="380"/>
      <c r="S243" s="380"/>
      <c r="T243" s="380"/>
      <c r="U243" s="380"/>
      <c r="V243" s="380"/>
      <c r="W243" s="380"/>
      <c r="X243" s="380"/>
    </row>
    <row r="244" spans="1:24" ht="12.75" customHeight="1" thickTop="1" thickBot="1">
      <c r="A244" s="380"/>
      <c r="B244" s="380"/>
      <c r="C244" s="380"/>
      <c r="D244" s="380"/>
      <c r="E244" s="380"/>
      <c r="F244" s="380"/>
      <c r="G244" s="380"/>
      <c r="H244" s="380"/>
      <c r="I244" s="380"/>
      <c r="J244" s="380"/>
      <c r="K244" s="380"/>
      <c r="L244" s="380"/>
      <c r="M244" s="380"/>
      <c r="N244" s="380"/>
      <c r="O244" s="380"/>
      <c r="P244" s="380"/>
      <c r="Q244" s="380"/>
      <c r="R244" s="380"/>
      <c r="S244" s="380"/>
      <c r="T244" s="380"/>
      <c r="U244" s="380"/>
      <c r="V244" s="380"/>
      <c r="W244" s="380"/>
      <c r="X244" s="380"/>
    </row>
    <row r="245" spans="1:24" ht="12.75" customHeight="1" thickTop="1" thickBot="1">
      <c r="A245" s="380"/>
      <c r="B245" s="380"/>
      <c r="C245" s="380"/>
      <c r="D245" s="380"/>
      <c r="E245" s="380"/>
      <c r="F245" s="380"/>
      <c r="G245" s="380"/>
      <c r="H245" s="380"/>
      <c r="I245" s="380"/>
      <c r="J245" s="380"/>
      <c r="K245" s="380"/>
      <c r="L245" s="380"/>
      <c r="M245" s="380"/>
      <c r="N245" s="380"/>
      <c r="O245" s="380"/>
      <c r="P245" s="380"/>
      <c r="Q245" s="380"/>
      <c r="R245" s="380"/>
      <c r="S245" s="380"/>
      <c r="T245" s="380"/>
      <c r="U245" s="380"/>
      <c r="V245" s="380"/>
      <c r="W245" s="380"/>
      <c r="X245" s="380"/>
    </row>
    <row r="246" spans="1:24" ht="12.75" customHeight="1" thickTop="1" thickBot="1">
      <c r="A246" s="380"/>
      <c r="B246" s="380"/>
      <c r="C246" s="380"/>
      <c r="D246" s="380"/>
      <c r="E246" s="380"/>
      <c r="F246" s="380"/>
      <c r="G246" s="380"/>
      <c r="H246" s="380"/>
      <c r="I246" s="380"/>
      <c r="J246" s="380"/>
      <c r="K246" s="380"/>
      <c r="L246" s="380"/>
      <c r="M246" s="380"/>
      <c r="N246" s="380"/>
      <c r="O246" s="380"/>
      <c r="P246" s="380"/>
      <c r="Q246" s="380"/>
      <c r="R246" s="380"/>
      <c r="S246" s="380"/>
      <c r="T246" s="380"/>
      <c r="U246" s="380"/>
      <c r="V246" s="380"/>
      <c r="W246" s="380"/>
      <c r="X246" s="380"/>
    </row>
    <row r="247" spans="1:24" ht="12.75" customHeight="1" thickTop="1" thickBot="1">
      <c r="A247" s="380"/>
      <c r="B247" s="380"/>
      <c r="C247" s="380"/>
      <c r="D247" s="380"/>
      <c r="E247" s="380"/>
      <c r="F247" s="380"/>
      <c r="G247" s="380"/>
      <c r="H247" s="380"/>
      <c r="I247" s="380"/>
      <c r="J247" s="380"/>
      <c r="K247" s="380"/>
      <c r="L247" s="380"/>
      <c r="M247" s="380"/>
      <c r="N247" s="380"/>
      <c r="O247" s="380"/>
      <c r="P247" s="380"/>
      <c r="Q247" s="380"/>
      <c r="R247" s="380"/>
      <c r="S247" s="380"/>
      <c r="T247" s="380"/>
      <c r="U247" s="380"/>
      <c r="V247" s="380"/>
      <c r="W247" s="380"/>
      <c r="X247" s="380"/>
    </row>
    <row r="248" spans="1:24" ht="12.75" customHeight="1" thickTop="1" thickBot="1">
      <c r="A248" s="380"/>
      <c r="B248" s="380"/>
      <c r="C248" s="380"/>
      <c r="D248" s="380"/>
      <c r="E248" s="380"/>
      <c r="F248" s="380"/>
      <c r="G248" s="380"/>
      <c r="H248" s="380"/>
      <c r="I248" s="380"/>
      <c r="J248" s="380"/>
      <c r="K248" s="380"/>
      <c r="L248" s="380"/>
      <c r="M248" s="380"/>
      <c r="N248" s="380"/>
      <c r="O248" s="380"/>
      <c r="P248" s="380"/>
      <c r="Q248" s="380"/>
      <c r="R248" s="380"/>
      <c r="S248" s="380"/>
      <c r="T248" s="380"/>
      <c r="U248" s="380"/>
      <c r="V248" s="380"/>
      <c r="W248" s="380"/>
      <c r="X248" s="380"/>
    </row>
    <row r="249" spans="1:24" ht="12.75" customHeight="1" thickTop="1" thickBot="1">
      <c r="A249" s="380"/>
      <c r="B249" s="380"/>
      <c r="C249" s="380"/>
      <c r="D249" s="380"/>
      <c r="E249" s="380"/>
      <c r="F249" s="380"/>
      <c r="G249" s="380"/>
      <c r="H249" s="380"/>
      <c r="I249" s="380"/>
      <c r="J249" s="380"/>
      <c r="K249" s="380"/>
      <c r="L249" s="380"/>
      <c r="M249" s="380"/>
      <c r="N249" s="380"/>
      <c r="O249" s="380"/>
      <c r="P249" s="380"/>
      <c r="Q249" s="380"/>
      <c r="R249" s="380"/>
      <c r="S249" s="380"/>
      <c r="T249" s="380"/>
      <c r="U249" s="380"/>
      <c r="V249" s="380"/>
      <c r="W249" s="380"/>
      <c r="X249" s="380"/>
    </row>
    <row r="250" spans="1:24" ht="12.75" customHeight="1" thickTop="1" thickBot="1">
      <c r="A250" s="380"/>
      <c r="B250" s="380"/>
      <c r="C250" s="380"/>
      <c r="D250" s="380"/>
      <c r="E250" s="380"/>
      <c r="F250" s="380"/>
      <c r="G250" s="380"/>
      <c r="H250" s="380"/>
      <c r="I250" s="380"/>
      <c r="J250" s="380"/>
      <c r="K250" s="380"/>
      <c r="L250" s="380"/>
      <c r="M250" s="380"/>
      <c r="N250" s="380"/>
      <c r="O250" s="380"/>
      <c r="P250" s="380"/>
      <c r="Q250" s="380"/>
      <c r="R250" s="380"/>
      <c r="S250" s="380"/>
      <c r="T250" s="380"/>
      <c r="U250" s="380"/>
      <c r="V250" s="380"/>
      <c r="W250" s="380"/>
      <c r="X250" s="380"/>
    </row>
    <row r="251" spans="1:24" ht="12.75" customHeight="1" thickTop="1" thickBot="1">
      <c r="A251" s="380"/>
      <c r="B251" s="380"/>
      <c r="C251" s="380"/>
      <c r="D251" s="380"/>
      <c r="E251" s="380"/>
      <c r="F251" s="380"/>
      <c r="G251" s="380"/>
      <c r="H251" s="380"/>
      <c r="I251" s="380"/>
      <c r="J251" s="380"/>
      <c r="K251" s="380"/>
      <c r="L251" s="380"/>
      <c r="M251" s="380"/>
      <c r="N251" s="380"/>
      <c r="O251" s="380"/>
      <c r="P251" s="380"/>
      <c r="Q251" s="380"/>
      <c r="R251" s="380"/>
      <c r="S251" s="380"/>
      <c r="T251" s="380"/>
      <c r="U251" s="380"/>
      <c r="V251" s="380"/>
      <c r="W251" s="380"/>
      <c r="X251" s="380"/>
    </row>
    <row r="252" spans="1:24" ht="12.75" customHeight="1" thickTop="1" thickBot="1">
      <c r="A252" s="380"/>
      <c r="B252" s="380"/>
      <c r="C252" s="380"/>
      <c r="D252" s="380"/>
      <c r="E252" s="380"/>
      <c r="F252" s="380"/>
      <c r="G252" s="380"/>
      <c r="H252" s="380"/>
      <c r="I252" s="380"/>
      <c r="J252" s="380"/>
      <c r="K252" s="380"/>
      <c r="L252" s="380"/>
      <c r="M252" s="380"/>
      <c r="N252" s="380"/>
      <c r="O252" s="380"/>
      <c r="P252" s="380"/>
      <c r="Q252" s="380"/>
      <c r="R252" s="380"/>
      <c r="S252" s="380"/>
      <c r="T252" s="380"/>
      <c r="U252" s="380"/>
      <c r="V252" s="380"/>
      <c r="W252" s="380"/>
      <c r="X252" s="380"/>
    </row>
    <row r="253" spans="1:24" ht="12.75" customHeight="1" thickTop="1" thickBot="1">
      <c r="A253" s="380"/>
      <c r="B253" s="380"/>
      <c r="C253" s="380"/>
      <c r="D253" s="380"/>
      <c r="E253" s="380"/>
      <c r="F253" s="380"/>
      <c r="G253" s="380"/>
      <c r="H253" s="380"/>
      <c r="I253" s="380"/>
      <c r="J253" s="380"/>
      <c r="K253" s="380"/>
      <c r="L253" s="380"/>
      <c r="M253" s="380"/>
      <c r="N253" s="380"/>
      <c r="O253" s="380"/>
      <c r="P253" s="380"/>
      <c r="Q253" s="380"/>
      <c r="R253" s="380"/>
      <c r="S253" s="380"/>
      <c r="T253" s="380"/>
      <c r="U253" s="380"/>
      <c r="V253" s="380"/>
      <c r="W253" s="380"/>
      <c r="X253" s="380"/>
    </row>
    <row r="254" spans="1:24" ht="12.75" customHeight="1" thickTop="1" thickBot="1">
      <c r="A254" s="380"/>
      <c r="B254" s="380"/>
      <c r="C254" s="380"/>
      <c r="D254" s="380"/>
      <c r="E254" s="380"/>
      <c r="F254" s="380"/>
      <c r="G254" s="380"/>
      <c r="H254" s="380"/>
      <c r="I254" s="380"/>
      <c r="J254" s="380"/>
      <c r="K254" s="380"/>
      <c r="L254" s="380"/>
      <c r="M254" s="380"/>
      <c r="N254" s="380"/>
      <c r="O254" s="380"/>
      <c r="P254" s="380"/>
      <c r="Q254" s="380"/>
      <c r="R254" s="380"/>
      <c r="S254" s="380"/>
      <c r="T254" s="380"/>
      <c r="U254" s="380"/>
      <c r="V254" s="380"/>
      <c r="W254" s="380"/>
      <c r="X254" s="380"/>
    </row>
    <row r="255" spans="1:24" ht="12.75" customHeight="1" thickTop="1" thickBot="1">
      <c r="A255" s="380"/>
      <c r="B255" s="380"/>
      <c r="C255" s="380"/>
      <c r="D255" s="380"/>
      <c r="E255" s="380"/>
      <c r="F255" s="380"/>
      <c r="G255" s="380"/>
      <c r="H255" s="380"/>
      <c r="I255" s="380"/>
      <c r="J255" s="380"/>
      <c r="K255" s="380"/>
      <c r="L255" s="380"/>
      <c r="M255" s="380"/>
      <c r="N255" s="380"/>
      <c r="O255" s="380"/>
      <c r="P255" s="380"/>
      <c r="Q255" s="380"/>
      <c r="R255" s="380"/>
      <c r="S255" s="380"/>
      <c r="T255" s="380"/>
      <c r="U255" s="380"/>
      <c r="V255" s="380"/>
      <c r="W255" s="380"/>
      <c r="X255" s="380"/>
    </row>
    <row r="256" spans="1:24" ht="12.75" customHeight="1" thickTop="1" thickBot="1">
      <c r="A256" s="380"/>
      <c r="B256" s="380"/>
      <c r="C256" s="380"/>
      <c r="D256" s="380"/>
      <c r="E256" s="380"/>
      <c r="F256" s="380"/>
      <c r="G256" s="380"/>
      <c r="H256" s="380"/>
      <c r="I256" s="380"/>
      <c r="J256" s="380"/>
      <c r="K256" s="380"/>
      <c r="L256" s="380"/>
      <c r="M256" s="380"/>
      <c r="N256" s="380"/>
      <c r="O256" s="380"/>
      <c r="P256" s="380"/>
      <c r="Q256" s="380"/>
      <c r="R256" s="380"/>
      <c r="S256" s="380"/>
      <c r="T256" s="380"/>
      <c r="U256" s="380"/>
      <c r="V256" s="380"/>
      <c r="W256" s="380"/>
      <c r="X256" s="380"/>
    </row>
    <row r="257" spans="1:24" ht="12.75" customHeight="1" thickTop="1" thickBot="1">
      <c r="A257" s="380"/>
      <c r="B257" s="380"/>
      <c r="C257" s="380"/>
      <c r="D257" s="380"/>
      <c r="E257" s="380"/>
      <c r="F257" s="380"/>
      <c r="G257" s="380"/>
      <c r="H257" s="380"/>
      <c r="I257" s="380"/>
      <c r="J257" s="380"/>
      <c r="K257" s="380"/>
      <c r="L257" s="380"/>
      <c r="M257" s="380"/>
      <c r="N257" s="380"/>
      <c r="O257" s="380"/>
      <c r="P257" s="380"/>
      <c r="Q257" s="380"/>
      <c r="R257" s="380"/>
      <c r="S257" s="380"/>
      <c r="T257" s="380"/>
      <c r="U257" s="380"/>
      <c r="V257" s="380"/>
      <c r="W257" s="380"/>
      <c r="X257" s="380"/>
    </row>
    <row r="258" spans="1:24" ht="12.75" customHeight="1" thickTop="1" thickBot="1">
      <c r="A258" s="380"/>
      <c r="B258" s="380"/>
      <c r="C258" s="380"/>
      <c r="D258" s="380"/>
      <c r="E258" s="380"/>
      <c r="F258" s="380"/>
      <c r="G258" s="380"/>
      <c r="H258" s="380"/>
      <c r="I258" s="380"/>
      <c r="J258" s="380"/>
      <c r="K258" s="380"/>
      <c r="L258" s="380"/>
      <c r="M258" s="380"/>
      <c r="N258" s="380"/>
      <c r="O258" s="380"/>
      <c r="P258" s="380"/>
      <c r="Q258" s="380"/>
      <c r="R258" s="380"/>
      <c r="S258" s="380"/>
      <c r="T258" s="380"/>
      <c r="U258" s="380"/>
      <c r="V258" s="380"/>
      <c r="W258" s="380"/>
      <c r="X258" s="380"/>
    </row>
    <row r="259" spans="1:24" ht="12.75" customHeight="1" thickTop="1" thickBot="1">
      <c r="A259" s="380"/>
      <c r="B259" s="380"/>
      <c r="C259" s="380"/>
      <c r="D259" s="380"/>
      <c r="E259" s="380"/>
      <c r="F259" s="380"/>
      <c r="G259" s="380"/>
      <c r="H259" s="380"/>
      <c r="I259" s="380"/>
      <c r="J259" s="380"/>
      <c r="K259" s="380"/>
      <c r="L259" s="380"/>
      <c r="M259" s="380"/>
      <c r="N259" s="380"/>
      <c r="O259" s="380"/>
      <c r="P259" s="380"/>
      <c r="Q259" s="380"/>
      <c r="R259" s="380"/>
      <c r="S259" s="380"/>
      <c r="T259" s="380"/>
      <c r="U259" s="380"/>
      <c r="V259" s="380"/>
      <c r="W259" s="380"/>
      <c r="X259" s="380"/>
    </row>
    <row r="260" spans="1:24" ht="12.75" customHeight="1" thickTop="1" thickBot="1">
      <c r="A260" s="380"/>
      <c r="B260" s="380"/>
      <c r="C260" s="380"/>
      <c r="D260" s="380"/>
      <c r="E260" s="380"/>
      <c r="F260" s="380"/>
      <c r="G260" s="380"/>
      <c r="H260" s="380"/>
      <c r="I260" s="380"/>
      <c r="J260" s="380"/>
      <c r="K260" s="380"/>
      <c r="L260" s="380"/>
      <c r="M260" s="380"/>
      <c r="N260" s="380"/>
      <c r="O260" s="380"/>
      <c r="P260" s="380"/>
      <c r="Q260" s="380"/>
      <c r="R260" s="380"/>
      <c r="S260" s="380"/>
      <c r="T260" s="380"/>
      <c r="U260" s="380"/>
      <c r="V260" s="380"/>
      <c r="W260" s="380"/>
      <c r="X260" s="380"/>
    </row>
    <row r="261" spans="1:24" ht="12.75" customHeight="1" thickTop="1" thickBot="1">
      <c r="A261" s="380"/>
      <c r="B261" s="380"/>
      <c r="C261" s="380"/>
      <c r="D261" s="380"/>
      <c r="E261" s="380"/>
      <c r="F261" s="380"/>
      <c r="G261" s="380"/>
      <c r="H261" s="380"/>
      <c r="I261" s="380"/>
      <c r="J261" s="380"/>
      <c r="K261" s="380"/>
      <c r="L261" s="380"/>
      <c r="M261" s="380"/>
      <c r="N261" s="380"/>
      <c r="O261" s="380"/>
      <c r="P261" s="380"/>
      <c r="Q261" s="380"/>
      <c r="R261" s="380"/>
      <c r="S261" s="380"/>
      <c r="T261" s="380"/>
      <c r="U261" s="380"/>
      <c r="V261" s="380"/>
      <c r="W261" s="380"/>
      <c r="X261" s="380"/>
    </row>
    <row r="262" spans="1:24" ht="12.75" customHeight="1" thickTop="1" thickBot="1">
      <c r="A262" s="380"/>
      <c r="B262" s="380"/>
      <c r="C262" s="380"/>
      <c r="D262" s="380"/>
      <c r="E262" s="380"/>
      <c r="F262" s="380"/>
      <c r="G262" s="380"/>
      <c r="H262" s="380"/>
      <c r="I262" s="380"/>
      <c r="J262" s="380"/>
      <c r="K262" s="380"/>
      <c r="L262" s="380"/>
      <c r="M262" s="380"/>
      <c r="N262" s="380"/>
      <c r="O262" s="380"/>
      <c r="P262" s="380"/>
      <c r="Q262" s="380"/>
      <c r="R262" s="380"/>
      <c r="S262" s="380"/>
      <c r="T262" s="380"/>
      <c r="U262" s="380"/>
      <c r="V262" s="380"/>
      <c r="W262" s="380"/>
      <c r="X262" s="380"/>
    </row>
    <row r="263" spans="1:24" ht="12.75" customHeight="1" thickTop="1" thickBot="1">
      <c r="A263" s="380"/>
      <c r="B263" s="380"/>
      <c r="C263" s="380"/>
      <c r="D263" s="380"/>
      <c r="E263" s="380"/>
      <c r="F263" s="380"/>
      <c r="G263" s="380"/>
      <c r="H263" s="380"/>
      <c r="I263" s="380"/>
      <c r="J263" s="380"/>
      <c r="K263" s="380"/>
      <c r="L263" s="380"/>
      <c r="M263" s="380"/>
      <c r="N263" s="380"/>
      <c r="O263" s="380"/>
      <c r="P263" s="380"/>
      <c r="Q263" s="380"/>
      <c r="R263" s="380"/>
      <c r="S263" s="380"/>
      <c r="T263" s="380"/>
      <c r="U263" s="380"/>
      <c r="V263" s="380"/>
      <c r="W263" s="380"/>
      <c r="X263" s="380"/>
    </row>
    <row r="264" spans="1:24" ht="12.75" customHeight="1" thickTop="1" thickBot="1">
      <c r="A264" s="380"/>
      <c r="B264" s="380"/>
      <c r="C264" s="380"/>
      <c r="D264" s="380"/>
      <c r="E264" s="380"/>
      <c r="F264" s="380"/>
      <c r="G264" s="380"/>
      <c r="H264" s="380"/>
      <c r="I264" s="380"/>
      <c r="J264" s="380"/>
      <c r="K264" s="380"/>
      <c r="L264" s="380"/>
      <c r="M264" s="380"/>
      <c r="N264" s="380"/>
      <c r="O264" s="380"/>
      <c r="P264" s="380"/>
      <c r="Q264" s="380"/>
      <c r="R264" s="380"/>
      <c r="S264" s="380"/>
      <c r="T264" s="380"/>
      <c r="U264" s="380"/>
      <c r="V264" s="380"/>
      <c r="W264" s="380"/>
      <c r="X264" s="380"/>
    </row>
    <row r="265" spans="1:24" ht="12.75" customHeight="1" thickTop="1" thickBot="1">
      <c r="A265" s="380"/>
      <c r="B265" s="380"/>
      <c r="C265" s="380"/>
      <c r="D265" s="380"/>
      <c r="E265" s="380"/>
      <c r="F265" s="380"/>
      <c r="G265" s="380"/>
      <c r="H265" s="380"/>
      <c r="I265" s="380"/>
      <c r="J265" s="380"/>
      <c r="K265" s="380"/>
      <c r="L265" s="380"/>
      <c r="M265" s="380"/>
      <c r="N265" s="380"/>
      <c r="O265" s="380"/>
      <c r="P265" s="380"/>
      <c r="Q265" s="380"/>
      <c r="R265" s="380"/>
      <c r="S265" s="380"/>
      <c r="T265" s="380"/>
      <c r="U265" s="380"/>
      <c r="V265" s="380"/>
      <c r="W265" s="380"/>
      <c r="X265" s="380"/>
    </row>
    <row r="266" spans="1:24" ht="12.75" customHeight="1" thickTop="1" thickBot="1">
      <c r="A266" s="380"/>
      <c r="B266" s="380"/>
      <c r="C266" s="380"/>
      <c r="D266" s="380"/>
      <c r="E266" s="380"/>
      <c r="F266" s="380"/>
      <c r="G266" s="380"/>
      <c r="H266" s="380"/>
      <c r="I266" s="380"/>
      <c r="J266" s="380"/>
      <c r="K266" s="380"/>
      <c r="L266" s="380"/>
      <c r="M266" s="380"/>
      <c r="N266" s="380"/>
      <c r="O266" s="380"/>
      <c r="P266" s="380"/>
      <c r="Q266" s="380"/>
      <c r="R266" s="380"/>
      <c r="S266" s="380"/>
      <c r="T266" s="380"/>
      <c r="U266" s="380"/>
      <c r="V266" s="380"/>
      <c r="W266" s="380"/>
      <c r="X266" s="380"/>
    </row>
    <row r="267" spans="1:24" ht="12.75" customHeight="1" thickTop="1" thickBot="1">
      <c r="A267" s="380"/>
      <c r="B267" s="380"/>
      <c r="C267" s="380"/>
      <c r="D267" s="380"/>
      <c r="E267" s="380"/>
      <c r="F267" s="380"/>
      <c r="G267" s="380"/>
      <c r="H267" s="380"/>
      <c r="I267" s="380"/>
      <c r="J267" s="380"/>
      <c r="K267" s="380"/>
      <c r="L267" s="380"/>
      <c r="M267" s="380"/>
      <c r="N267" s="380"/>
      <c r="O267" s="380"/>
      <c r="P267" s="380"/>
      <c r="Q267" s="380"/>
      <c r="R267" s="380"/>
      <c r="S267" s="380"/>
      <c r="T267" s="380"/>
      <c r="U267" s="380"/>
      <c r="V267" s="380"/>
      <c r="W267" s="380"/>
      <c r="X267" s="380"/>
    </row>
    <row r="268" spans="1:24" ht="12.75" customHeight="1" thickTop="1" thickBot="1">
      <c r="A268" s="380"/>
      <c r="B268" s="380"/>
      <c r="C268" s="380"/>
      <c r="D268" s="380"/>
      <c r="E268" s="380"/>
      <c r="F268" s="380"/>
      <c r="G268" s="380"/>
      <c r="H268" s="380"/>
      <c r="I268" s="380"/>
      <c r="J268" s="380"/>
      <c r="K268" s="380"/>
      <c r="L268" s="380"/>
      <c r="M268" s="380"/>
      <c r="N268" s="380"/>
      <c r="O268" s="380"/>
      <c r="P268" s="380"/>
      <c r="Q268" s="380"/>
      <c r="R268" s="380"/>
      <c r="S268" s="380"/>
      <c r="T268" s="380"/>
      <c r="U268" s="380"/>
      <c r="V268" s="380"/>
      <c r="W268" s="380"/>
      <c r="X268" s="380"/>
    </row>
    <row r="269" spans="1:24" ht="12.75" customHeight="1" thickTop="1" thickBo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  <c r="N269" s="380"/>
      <c r="O269" s="380"/>
      <c r="P269" s="380"/>
      <c r="Q269" s="380"/>
      <c r="R269" s="380"/>
      <c r="S269" s="380"/>
      <c r="T269" s="380"/>
      <c r="U269" s="380"/>
      <c r="V269" s="380"/>
      <c r="W269" s="380"/>
      <c r="X269" s="380"/>
    </row>
    <row r="270" spans="1:24" ht="12.75" customHeight="1" thickTop="1" thickBot="1">
      <c r="A270" s="380"/>
      <c r="B270" s="380"/>
      <c r="C270" s="380"/>
      <c r="D270" s="380"/>
      <c r="E270" s="380"/>
      <c r="F270" s="380"/>
      <c r="G270" s="380"/>
      <c r="H270" s="380"/>
      <c r="I270" s="380"/>
      <c r="J270" s="380"/>
      <c r="K270" s="380"/>
      <c r="L270" s="380"/>
      <c r="M270" s="380"/>
      <c r="N270" s="380"/>
      <c r="O270" s="380"/>
      <c r="P270" s="380"/>
      <c r="Q270" s="380"/>
      <c r="R270" s="380"/>
      <c r="S270" s="380"/>
      <c r="T270" s="380"/>
      <c r="U270" s="380"/>
      <c r="V270" s="380"/>
      <c r="W270" s="380"/>
      <c r="X270" s="380"/>
    </row>
    <row r="271" spans="1:24" ht="12.75" customHeight="1" thickTop="1" thickBot="1">
      <c r="A271" s="380"/>
      <c r="B271" s="380"/>
      <c r="C271" s="380"/>
      <c r="D271" s="380"/>
      <c r="E271" s="380"/>
      <c r="F271" s="380"/>
      <c r="G271" s="380"/>
      <c r="H271" s="380"/>
      <c r="I271" s="380"/>
      <c r="J271" s="380"/>
      <c r="K271" s="380"/>
      <c r="L271" s="380"/>
      <c r="M271" s="380"/>
      <c r="N271" s="380"/>
      <c r="O271" s="380"/>
      <c r="P271" s="380"/>
      <c r="Q271" s="380"/>
      <c r="R271" s="380"/>
      <c r="S271" s="380"/>
      <c r="T271" s="380"/>
      <c r="U271" s="380"/>
      <c r="V271" s="380"/>
      <c r="W271" s="380"/>
      <c r="X271" s="380"/>
    </row>
    <row r="272" spans="1:24" ht="12.75" customHeight="1" thickTop="1" thickBot="1">
      <c r="A272" s="380"/>
      <c r="B272" s="380"/>
      <c r="C272" s="380"/>
      <c r="D272" s="380"/>
      <c r="E272" s="380"/>
      <c r="F272" s="380"/>
      <c r="G272" s="380"/>
      <c r="H272" s="380"/>
      <c r="I272" s="380"/>
      <c r="J272" s="380"/>
      <c r="K272" s="380"/>
      <c r="L272" s="380"/>
      <c r="M272" s="380"/>
      <c r="N272" s="380"/>
      <c r="O272" s="380"/>
      <c r="P272" s="380"/>
      <c r="Q272" s="380"/>
      <c r="R272" s="380"/>
      <c r="S272" s="380"/>
      <c r="T272" s="380"/>
      <c r="U272" s="380"/>
      <c r="V272" s="380"/>
      <c r="W272" s="380"/>
      <c r="X272" s="380"/>
    </row>
    <row r="273" spans="1:24" ht="12.75" customHeight="1" thickTop="1" thickBot="1">
      <c r="A273" s="380"/>
      <c r="B273" s="380"/>
      <c r="C273" s="380"/>
      <c r="D273" s="380"/>
      <c r="E273" s="380"/>
      <c r="F273" s="380"/>
      <c r="G273" s="380"/>
      <c r="H273" s="380"/>
      <c r="I273" s="380"/>
      <c r="J273" s="380"/>
      <c r="K273" s="380"/>
      <c r="L273" s="380"/>
      <c r="M273" s="380"/>
      <c r="N273" s="380"/>
      <c r="O273" s="380"/>
      <c r="P273" s="380"/>
      <c r="Q273" s="380"/>
      <c r="R273" s="380"/>
      <c r="S273" s="380"/>
      <c r="T273" s="380"/>
      <c r="U273" s="380"/>
      <c r="V273" s="380"/>
      <c r="W273" s="380"/>
      <c r="X273" s="380"/>
    </row>
    <row r="274" spans="1:24" ht="12.75" customHeight="1" thickTop="1" thickBot="1">
      <c r="A274" s="380"/>
      <c r="B274" s="380"/>
      <c r="C274" s="380"/>
      <c r="D274" s="380"/>
      <c r="E274" s="380"/>
      <c r="F274" s="380"/>
      <c r="G274" s="380"/>
      <c r="H274" s="380"/>
      <c r="I274" s="380"/>
      <c r="J274" s="380"/>
      <c r="K274" s="380"/>
      <c r="L274" s="380"/>
      <c r="M274" s="380"/>
      <c r="N274" s="380"/>
      <c r="O274" s="380"/>
      <c r="P274" s="380"/>
      <c r="Q274" s="380"/>
      <c r="R274" s="380"/>
      <c r="S274" s="380"/>
      <c r="T274" s="380"/>
      <c r="U274" s="380"/>
      <c r="V274" s="380"/>
      <c r="W274" s="380"/>
      <c r="X274" s="380"/>
    </row>
    <row r="275" spans="1:24" ht="12.75" customHeight="1" thickTop="1" thickBot="1">
      <c r="A275" s="380"/>
      <c r="B275" s="380"/>
      <c r="C275" s="380"/>
      <c r="D275" s="380"/>
      <c r="E275" s="380"/>
      <c r="F275" s="380"/>
      <c r="G275" s="380"/>
      <c r="H275" s="380"/>
      <c r="I275" s="380"/>
      <c r="J275" s="380"/>
      <c r="K275" s="380"/>
      <c r="L275" s="380"/>
      <c r="M275" s="380"/>
      <c r="N275" s="380"/>
      <c r="O275" s="380"/>
      <c r="P275" s="380"/>
      <c r="Q275" s="380"/>
      <c r="R275" s="380"/>
      <c r="S275" s="380"/>
      <c r="T275" s="380"/>
      <c r="U275" s="380"/>
      <c r="V275" s="380"/>
      <c r="W275" s="380"/>
      <c r="X275" s="380"/>
    </row>
    <row r="276" spans="1:24" ht="12.75" customHeight="1" thickTop="1" thickBot="1">
      <c r="A276" s="380"/>
      <c r="B276" s="380"/>
      <c r="C276" s="380"/>
      <c r="D276" s="380"/>
      <c r="E276" s="380"/>
      <c r="F276" s="380"/>
      <c r="G276" s="380"/>
      <c r="H276" s="380"/>
      <c r="I276" s="380"/>
      <c r="J276" s="380"/>
      <c r="K276" s="380"/>
      <c r="L276" s="380"/>
      <c r="M276" s="380"/>
      <c r="N276" s="380"/>
      <c r="O276" s="380"/>
      <c r="P276" s="380"/>
      <c r="Q276" s="380"/>
      <c r="R276" s="380"/>
      <c r="S276" s="380"/>
      <c r="T276" s="380"/>
      <c r="U276" s="380"/>
      <c r="V276" s="380"/>
      <c r="W276" s="380"/>
      <c r="X276" s="380"/>
    </row>
    <row r="277" spans="1:24" ht="12.75" customHeight="1" thickTop="1" thickBot="1">
      <c r="A277" s="380"/>
      <c r="B277" s="380"/>
      <c r="C277" s="380"/>
      <c r="D277" s="380"/>
      <c r="E277" s="380"/>
      <c r="F277" s="380"/>
      <c r="G277" s="380"/>
      <c r="H277" s="380"/>
      <c r="I277" s="380"/>
      <c r="J277" s="380"/>
      <c r="K277" s="380"/>
      <c r="L277" s="380"/>
      <c r="M277" s="380"/>
      <c r="N277" s="380"/>
      <c r="O277" s="380"/>
      <c r="P277" s="380"/>
      <c r="Q277" s="380"/>
      <c r="R277" s="380"/>
      <c r="S277" s="380"/>
      <c r="T277" s="380"/>
      <c r="U277" s="380"/>
      <c r="V277" s="380"/>
      <c r="W277" s="380"/>
      <c r="X277" s="380"/>
    </row>
    <row r="278" spans="1:24" ht="12.75" customHeight="1" thickTop="1" thickBot="1">
      <c r="A278" s="380"/>
      <c r="B278" s="380"/>
      <c r="C278" s="380"/>
      <c r="D278" s="380"/>
      <c r="E278" s="380"/>
      <c r="F278" s="380"/>
      <c r="G278" s="380"/>
      <c r="H278" s="380"/>
      <c r="I278" s="380"/>
      <c r="J278" s="380"/>
      <c r="K278" s="380"/>
      <c r="L278" s="380"/>
      <c r="M278" s="380"/>
      <c r="N278" s="380"/>
      <c r="O278" s="380"/>
      <c r="P278" s="380"/>
      <c r="Q278" s="380"/>
      <c r="R278" s="380"/>
      <c r="S278" s="380"/>
      <c r="T278" s="380"/>
      <c r="U278" s="380"/>
      <c r="V278" s="380"/>
      <c r="W278" s="380"/>
      <c r="X278" s="380"/>
    </row>
    <row r="279" spans="1:24" ht="12.75" customHeight="1" thickTop="1" thickBot="1">
      <c r="A279" s="380"/>
      <c r="B279" s="380"/>
      <c r="C279" s="380"/>
      <c r="D279" s="380"/>
      <c r="E279" s="380"/>
      <c r="F279" s="380"/>
      <c r="G279" s="380"/>
      <c r="H279" s="380"/>
      <c r="I279" s="380"/>
      <c r="J279" s="380"/>
      <c r="K279" s="380"/>
      <c r="L279" s="380"/>
      <c r="M279" s="380"/>
      <c r="N279" s="380"/>
      <c r="O279" s="380"/>
      <c r="P279" s="380"/>
      <c r="Q279" s="380"/>
      <c r="R279" s="380"/>
      <c r="S279" s="380"/>
      <c r="T279" s="380"/>
      <c r="U279" s="380"/>
      <c r="V279" s="380"/>
      <c r="W279" s="380"/>
      <c r="X279" s="380"/>
    </row>
    <row r="280" spans="1:24" ht="12.75" customHeight="1" thickTop="1" thickBot="1">
      <c r="A280" s="380"/>
      <c r="B280" s="380"/>
      <c r="C280" s="380"/>
      <c r="D280" s="380"/>
      <c r="E280" s="380"/>
      <c r="F280" s="380"/>
      <c r="G280" s="380"/>
      <c r="H280" s="380"/>
      <c r="I280" s="380"/>
      <c r="J280" s="380"/>
      <c r="K280" s="380"/>
      <c r="L280" s="380"/>
      <c r="M280" s="380"/>
      <c r="N280" s="380"/>
      <c r="O280" s="380"/>
      <c r="P280" s="380"/>
      <c r="Q280" s="380"/>
      <c r="R280" s="380"/>
      <c r="S280" s="380"/>
      <c r="T280" s="380"/>
      <c r="U280" s="380"/>
      <c r="V280" s="380"/>
      <c r="W280" s="380"/>
      <c r="X280" s="380"/>
    </row>
    <row r="281" spans="1:24" ht="12.75" customHeight="1" thickTop="1" thickBot="1">
      <c r="A281" s="380"/>
      <c r="B281" s="380"/>
      <c r="C281" s="380"/>
      <c r="D281" s="380"/>
      <c r="E281" s="380"/>
      <c r="F281" s="380"/>
      <c r="G281" s="380"/>
      <c r="H281" s="380"/>
      <c r="I281" s="380"/>
      <c r="J281" s="380"/>
      <c r="K281" s="380"/>
      <c r="L281" s="380"/>
      <c r="M281" s="380"/>
      <c r="N281" s="380"/>
      <c r="O281" s="380"/>
      <c r="P281" s="380"/>
      <c r="Q281" s="380"/>
      <c r="R281" s="380"/>
      <c r="S281" s="380"/>
      <c r="T281" s="380"/>
      <c r="U281" s="380"/>
      <c r="V281" s="380"/>
      <c r="W281" s="380"/>
      <c r="X281" s="380"/>
    </row>
    <row r="282" spans="1:24" ht="12.75" customHeight="1" thickTop="1" thickBot="1">
      <c r="A282" s="380"/>
      <c r="B282" s="380"/>
      <c r="C282" s="380"/>
      <c r="D282" s="380"/>
      <c r="E282" s="380"/>
      <c r="F282" s="380"/>
      <c r="G282" s="380"/>
      <c r="H282" s="380"/>
      <c r="I282" s="380"/>
      <c r="J282" s="380"/>
      <c r="K282" s="380"/>
      <c r="L282" s="380"/>
      <c r="M282" s="380"/>
      <c r="N282" s="380"/>
      <c r="O282" s="380"/>
      <c r="P282" s="380"/>
      <c r="Q282" s="380"/>
      <c r="R282" s="380"/>
      <c r="S282" s="380"/>
      <c r="T282" s="380"/>
      <c r="U282" s="380"/>
      <c r="V282" s="380"/>
      <c r="W282" s="380"/>
      <c r="X282" s="380"/>
    </row>
    <row r="283" spans="1:24" ht="12.75" customHeight="1" thickTop="1" thickBot="1">
      <c r="A283" s="380"/>
      <c r="B283" s="380"/>
      <c r="C283" s="380"/>
      <c r="D283" s="380"/>
      <c r="E283" s="380"/>
      <c r="F283" s="380"/>
      <c r="G283" s="380"/>
      <c r="H283" s="380"/>
      <c r="I283" s="380"/>
      <c r="J283" s="380"/>
      <c r="K283" s="380"/>
      <c r="L283" s="380"/>
      <c r="M283" s="380"/>
      <c r="N283" s="380"/>
      <c r="O283" s="380"/>
      <c r="P283" s="380"/>
      <c r="Q283" s="380"/>
      <c r="R283" s="380"/>
      <c r="S283" s="380"/>
      <c r="T283" s="380"/>
      <c r="U283" s="380"/>
      <c r="V283" s="380"/>
      <c r="W283" s="380"/>
      <c r="X283" s="380"/>
    </row>
    <row r="284" spans="1:24" ht="12.75" customHeight="1" thickTop="1" thickBot="1">
      <c r="A284" s="380"/>
      <c r="B284" s="380"/>
      <c r="C284" s="380"/>
      <c r="D284" s="380"/>
      <c r="E284" s="380"/>
      <c r="F284" s="380"/>
      <c r="G284" s="380"/>
      <c r="H284" s="380"/>
      <c r="I284" s="380"/>
      <c r="J284" s="380"/>
      <c r="K284" s="380"/>
      <c r="L284" s="380"/>
      <c r="M284" s="380"/>
      <c r="N284" s="380"/>
      <c r="O284" s="380"/>
      <c r="P284" s="380"/>
      <c r="Q284" s="380"/>
      <c r="R284" s="380"/>
      <c r="S284" s="380"/>
      <c r="T284" s="380"/>
      <c r="U284" s="380"/>
      <c r="V284" s="380"/>
      <c r="W284" s="380"/>
      <c r="X284" s="380"/>
    </row>
    <row r="285" spans="1:24" ht="12.75" customHeight="1" thickTop="1" thickBot="1">
      <c r="A285" s="380"/>
      <c r="B285" s="380"/>
      <c r="C285" s="380"/>
      <c r="D285" s="380"/>
      <c r="E285" s="380"/>
      <c r="F285" s="380"/>
      <c r="G285" s="380"/>
      <c r="H285" s="380"/>
      <c r="I285" s="380"/>
      <c r="J285" s="380"/>
      <c r="K285" s="380"/>
      <c r="L285" s="380"/>
      <c r="M285" s="380"/>
      <c r="N285" s="380"/>
      <c r="O285" s="380"/>
      <c r="P285" s="380"/>
      <c r="Q285" s="380"/>
      <c r="R285" s="380"/>
      <c r="S285" s="380"/>
      <c r="T285" s="380"/>
      <c r="U285" s="380"/>
      <c r="V285" s="380"/>
      <c r="W285" s="380"/>
      <c r="X285" s="380"/>
    </row>
    <row r="286" spans="1:24" ht="12.75" customHeight="1" thickTop="1" thickBot="1">
      <c r="A286" s="380"/>
      <c r="B286" s="380"/>
      <c r="C286" s="380"/>
      <c r="D286" s="380"/>
      <c r="E286" s="380"/>
      <c r="F286" s="380"/>
      <c r="G286" s="380"/>
      <c r="H286" s="380"/>
      <c r="I286" s="380"/>
      <c r="J286" s="380"/>
      <c r="K286" s="380"/>
      <c r="L286" s="380"/>
      <c r="M286" s="380"/>
      <c r="N286" s="380"/>
      <c r="O286" s="380"/>
      <c r="P286" s="380"/>
      <c r="Q286" s="380"/>
      <c r="R286" s="380"/>
      <c r="S286" s="380"/>
      <c r="T286" s="380"/>
      <c r="U286" s="380"/>
      <c r="V286" s="380"/>
      <c r="W286" s="380"/>
      <c r="X286" s="380"/>
    </row>
    <row r="287" spans="1:24" ht="12.75" customHeight="1" thickTop="1" thickBot="1">
      <c r="A287" s="380"/>
      <c r="B287" s="380"/>
      <c r="C287" s="380"/>
      <c r="D287" s="380"/>
      <c r="E287" s="380"/>
      <c r="F287" s="380"/>
      <c r="G287" s="380"/>
      <c r="H287" s="380"/>
      <c r="I287" s="380"/>
      <c r="J287" s="380"/>
      <c r="K287" s="380"/>
      <c r="L287" s="380"/>
      <c r="M287" s="380"/>
      <c r="N287" s="380"/>
      <c r="O287" s="380"/>
      <c r="P287" s="380"/>
      <c r="Q287" s="380"/>
      <c r="R287" s="380"/>
      <c r="S287" s="380"/>
      <c r="T287" s="380"/>
      <c r="U287" s="380"/>
      <c r="V287" s="380"/>
      <c r="W287" s="380"/>
      <c r="X287" s="380"/>
    </row>
    <row r="288" spans="1:24" ht="12.75" customHeight="1" thickTop="1" thickBot="1">
      <c r="A288" s="380"/>
      <c r="B288" s="380"/>
      <c r="C288" s="380"/>
      <c r="D288" s="380"/>
      <c r="E288" s="380"/>
      <c r="F288" s="380"/>
      <c r="G288" s="380"/>
      <c r="H288" s="380"/>
      <c r="I288" s="380"/>
      <c r="J288" s="380"/>
      <c r="K288" s="380"/>
      <c r="L288" s="380"/>
      <c r="M288" s="380"/>
      <c r="N288" s="380"/>
      <c r="O288" s="380"/>
      <c r="P288" s="380"/>
      <c r="Q288" s="380"/>
      <c r="R288" s="380"/>
      <c r="S288" s="380"/>
      <c r="T288" s="380"/>
      <c r="U288" s="380"/>
      <c r="V288" s="380"/>
      <c r="W288" s="380"/>
      <c r="X288" s="380"/>
    </row>
    <row r="289" spans="1:24" ht="12.75" customHeight="1" thickTop="1" thickBot="1">
      <c r="A289" s="380"/>
      <c r="B289" s="380"/>
      <c r="C289" s="380"/>
      <c r="D289" s="380"/>
      <c r="E289" s="380"/>
      <c r="F289" s="380"/>
      <c r="G289" s="380"/>
      <c r="H289" s="380"/>
      <c r="I289" s="380"/>
      <c r="J289" s="380"/>
      <c r="K289" s="380"/>
      <c r="L289" s="380"/>
      <c r="M289" s="380"/>
      <c r="N289" s="380"/>
      <c r="O289" s="380"/>
      <c r="P289" s="380"/>
      <c r="Q289" s="380"/>
      <c r="R289" s="380"/>
      <c r="S289" s="380"/>
      <c r="T289" s="380"/>
      <c r="U289" s="380"/>
      <c r="V289" s="380"/>
      <c r="W289" s="380"/>
      <c r="X289" s="380"/>
    </row>
    <row r="290" spans="1:24" ht="12.75" customHeight="1" thickTop="1" thickBot="1">
      <c r="A290" s="380"/>
      <c r="B290" s="380"/>
      <c r="C290" s="380"/>
      <c r="D290" s="380"/>
      <c r="E290" s="380"/>
      <c r="F290" s="380"/>
      <c r="G290" s="380"/>
      <c r="H290" s="380"/>
      <c r="I290" s="380"/>
      <c r="J290" s="380"/>
      <c r="K290" s="380"/>
      <c r="L290" s="380"/>
      <c r="M290" s="380"/>
      <c r="N290" s="380"/>
      <c r="O290" s="380"/>
      <c r="P290" s="380"/>
      <c r="Q290" s="380"/>
      <c r="R290" s="380"/>
      <c r="S290" s="380"/>
      <c r="T290" s="380"/>
      <c r="U290" s="380"/>
      <c r="V290" s="380"/>
      <c r="W290" s="380"/>
      <c r="X290" s="380"/>
    </row>
    <row r="291" spans="1:24" ht="12.75" customHeight="1" thickTop="1" thickBot="1">
      <c r="A291" s="380"/>
      <c r="B291" s="380"/>
      <c r="C291" s="380"/>
      <c r="D291" s="380"/>
      <c r="E291" s="380"/>
      <c r="F291" s="380"/>
      <c r="G291" s="380"/>
      <c r="H291" s="380"/>
      <c r="I291" s="380"/>
      <c r="J291" s="380"/>
      <c r="K291" s="380"/>
      <c r="L291" s="380"/>
      <c r="M291" s="380"/>
      <c r="N291" s="380"/>
      <c r="O291" s="380"/>
      <c r="P291" s="380"/>
      <c r="Q291" s="380"/>
      <c r="R291" s="380"/>
      <c r="S291" s="380"/>
      <c r="T291" s="380"/>
      <c r="U291" s="380"/>
      <c r="V291" s="380"/>
      <c r="W291" s="380"/>
      <c r="X291" s="380"/>
    </row>
    <row r="292" spans="1:24" ht="12.75" customHeight="1" thickTop="1" thickBot="1">
      <c r="A292" s="380"/>
      <c r="B292" s="380"/>
      <c r="C292" s="380"/>
      <c r="D292" s="380"/>
      <c r="E292" s="380"/>
      <c r="F292" s="380"/>
      <c r="G292" s="380"/>
      <c r="H292" s="380"/>
      <c r="I292" s="380"/>
      <c r="J292" s="380"/>
      <c r="K292" s="380"/>
      <c r="L292" s="380"/>
      <c r="M292" s="380"/>
      <c r="N292" s="380"/>
      <c r="O292" s="380"/>
      <c r="P292" s="380"/>
      <c r="Q292" s="380"/>
      <c r="R292" s="380"/>
      <c r="S292" s="380"/>
      <c r="T292" s="380"/>
      <c r="U292" s="380"/>
      <c r="V292" s="380"/>
      <c r="W292" s="380"/>
      <c r="X292" s="380"/>
    </row>
    <row r="293" spans="1:24" ht="12.75" customHeight="1" thickTop="1" thickBot="1">
      <c r="A293" s="380"/>
      <c r="B293" s="380"/>
      <c r="C293" s="380"/>
      <c r="D293" s="380"/>
      <c r="E293" s="380"/>
      <c r="F293" s="380"/>
      <c r="G293" s="380"/>
      <c r="H293" s="380"/>
      <c r="I293" s="380"/>
      <c r="J293" s="380"/>
      <c r="K293" s="380"/>
      <c r="L293" s="380"/>
      <c r="M293" s="380"/>
      <c r="N293" s="380"/>
      <c r="O293" s="380"/>
      <c r="P293" s="380"/>
      <c r="Q293" s="380"/>
      <c r="R293" s="380"/>
      <c r="S293" s="380"/>
      <c r="T293" s="380"/>
      <c r="U293" s="380"/>
      <c r="V293" s="380"/>
      <c r="W293" s="380"/>
      <c r="X293" s="380"/>
    </row>
    <row r="294" spans="1:24" ht="12.75" customHeight="1" thickTop="1" thickBot="1">
      <c r="A294" s="380"/>
      <c r="B294" s="380"/>
      <c r="C294" s="380"/>
      <c r="D294" s="380"/>
      <c r="E294" s="380"/>
      <c r="F294" s="380"/>
      <c r="G294" s="380"/>
      <c r="H294" s="380"/>
      <c r="I294" s="380"/>
      <c r="J294" s="380"/>
      <c r="K294" s="380"/>
      <c r="L294" s="380"/>
      <c r="M294" s="380"/>
      <c r="N294" s="380"/>
      <c r="O294" s="380"/>
      <c r="P294" s="380"/>
      <c r="Q294" s="380"/>
      <c r="R294" s="380"/>
      <c r="S294" s="380"/>
      <c r="T294" s="380"/>
      <c r="U294" s="380"/>
      <c r="V294" s="380"/>
      <c r="W294" s="380"/>
      <c r="X294" s="380"/>
    </row>
    <row r="295" spans="1:24" ht="12.75" customHeight="1" thickTop="1" thickBot="1">
      <c r="A295" s="380"/>
      <c r="B295" s="380"/>
      <c r="C295" s="380"/>
      <c r="D295" s="380"/>
      <c r="E295" s="380"/>
      <c r="F295" s="380"/>
      <c r="G295" s="380"/>
      <c r="H295" s="380"/>
      <c r="I295" s="380"/>
      <c r="J295" s="380"/>
      <c r="K295" s="380"/>
      <c r="L295" s="380"/>
      <c r="M295" s="380"/>
      <c r="N295" s="380"/>
      <c r="O295" s="380"/>
      <c r="P295" s="380"/>
      <c r="Q295" s="380"/>
      <c r="R295" s="380"/>
      <c r="S295" s="380"/>
      <c r="T295" s="380"/>
      <c r="U295" s="380"/>
      <c r="V295" s="380"/>
      <c r="W295" s="380"/>
      <c r="X295" s="380"/>
    </row>
    <row r="296" spans="1:24" ht="12.75" customHeight="1" thickTop="1" thickBot="1">
      <c r="A296" s="380"/>
      <c r="B296" s="380"/>
      <c r="C296" s="380"/>
      <c r="D296" s="380"/>
      <c r="E296" s="380"/>
      <c r="F296" s="380"/>
      <c r="G296" s="380"/>
      <c r="H296" s="380"/>
      <c r="I296" s="380"/>
      <c r="J296" s="380"/>
      <c r="K296" s="380"/>
      <c r="L296" s="380"/>
      <c r="M296" s="380"/>
      <c r="N296" s="380"/>
      <c r="O296" s="380"/>
      <c r="P296" s="380"/>
      <c r="Q296" s="380"/>
      <c r="R296" s="380"/>
      <c r="S296" s="380"/>
      <c r="T296" s="380"/>
      <c r="U296" s="380"/>
      <c r="V296" s="380"/>
      <c r="W296" s="380"/>
      <c r="X296" s="380"/>
    </row>
    <row r="297" spans="1:24" ht="12.75" customHeight="1" thickTop="1" thickBot="1">
      <c r="A297" s="380"/>
      <c r="B297" s="380"/>
      <c r="C297" s="380"/>
      <c r="D297" s="380"/>
      <c r="E297" s="380"/>
      <c r="F297" s="380"/>
      <c r="G297" s="380"/>
      <c r="H297" s="380"/>
      <c r="I297" s="380"/>
      <c r="J297" s="380"/>
      <c r="K297" s="380"/>
      <c r="L297" s="380"/>
      <c r="M297" s="380"/>
      <c r="N297" s="380"/>
      <c r="O297" s="380"/>
      <c r="P297" s="380"/>
      <c r="Q297" s="380"/>
      <c r="R297" s="380"/>
      <c r="S297" s="380"/>
      <c r="T297" s="380"/>
      <c r="U297" s="380"/>
      <c r="V297" s="380"/>
      <c r="W297" s="380"/>
      <c r="X297" s="380"/>
    </row>
    <row r="298" spans="1:24" ht="12.75" customHeight="1" thickTop="1" thickBot="1">
      <c r="A298" s="380"/>
      <c r="B298" s="380"/>
      <c r="C298" s="380"/>
      <c r="D298" s="380"/>
      <c r="E298" s="380"/>
      <c r="F298" s="380"/>
      <c r="G298" s="380"/>
      <c r="H298" s="380"/>
      <c r="I298" s="380"/>
      <c r="J298" s="380"/>
      <c r="K298" s="380"/>
      <c r="L298" s="380"/>
      <c r="M298" s="380"/>
      <c r="N298" s="380"/>
      <c r="O298" s="380"/>
      <c r="P298" s="380"/>
      <c r="Q298" s="380"/>
      <c r="R298" s="380"/>
      <c r="S298" s="380"/>
      <c r="T298" s="380"/>
      <c r="U298" s="380"/>
      <c r="V298" s="380"/>
      <c r="W298" s="380"/>
      <c r="X298" s="380"/>
    </row>
    <row r="299" spans="1:24" ht="12.75" customHeight="1" thickTop="1" thickBot="1">
      <c r="A299" s="380"/>
      <c r="B299" s="380"/>
      <c r="C299" s="380"/>
      <c r="D299" s="380"/>
      <c r="E299" s="380"/>
      <c r="F299" s="380"/>
      <c r="G299" s="380"/>
      <c r="H299" s="380"/>
      <c r="I299" s="380"/>
      <c r="J299" s="380"/>
      <c r="K299" s="380"/>
      <c r="L299" s="380"/>
      <c r="M299" s="380"/>
      <c r="N299" s="380"/>
      <c r="O299" s="380"/>
      <c r="P299" s="380"/>
      <c r="Q299" s="380"/>
      <c r="R299" s="380"/>
      <c r="S299" s="380"/>
      <c r="T299" s="380"/>
      <c r="U299" s="380"/>
      <c r="V299" s="380"/>
      <c r="W299" s="380"/>
      <c r="X299" s="380"/>
    </row>
    <row r="300" spans="1:24" ht="12.75" customHeight="1" thickTop="1" thickBot="1">
      <c r="A300" s="380"/>
      <c r="B300" s="380"/>
      <c r="C300" s="380"/>
      <c r="D300" s="380"/>
      <c r="E300" s="380"/>
      <c r="F300" s="380"/>
      <c r="G300" s="380"/>
      <c r="H300" s="380"/>
      <c r="I300" s="380"/>
      <c r="J300" s="380"/>
      <c r="K300" s="380"/>
      <c r="L300" s="380"/>
      <c r="M300" s="380"/>
      <c r="N300" s="380"/>
      <c r="O300" s="380"/>
      <c r="P300" s="380"/>
      <c r="Q300" s="380"/>
      <c r="R300" s="380"/>
      <c r="S300" s="380"/>
      <c r="T300" s="380"/>
      <c r="U300" s="380"/>
      <c r="V300" s="380"/>
      <c r="W300" s="380"/>
      <c r="X300" s="380"/>
    </row>
    <row r="301" spans="1:24" ht="12.75" customHeight="1" thickTop="1" thickBot="1">
      <c r="A301" s="380"/>
      <c r="B301" s="380"/>
      <c r="C301" s="380"/>
      <c r="D301" s="380"/>
      <c r="E301" s="380"/>
      <c r="F301" s="380"/>
      <c r="G301" s="380"/>
      <c r="H301" s="380"/>
      <c r="I301" s="380"/>
      <c r="J301" s="380"/>
      <c r="K301" s="380"/>
      <c r="L301" s="380"/>
      <c r="M301" s="380"/>
      <c r="N301" s="380"/>
      <c r="O301" s="380"/>
      <c r="P301" s="380"/>
      <c r="Q301" s="380"/>
      <c r="R301" s="380"/>
      <c r="S301" s="380"/>
      <c r="T301" s="380"/>
      <c r="U301" s="380"/>
      <c r="V301" s="380"/>
      <c r="W301" s="380"/>
      <c r="X301" s="380"/>
    </row>
    <row r="302" spans="1:24" ht="12.75" customHeight="1" thickTop="1" thickBot="1">
      <c r="A302" s="380"/>
      <c r="B302" s="380"/>
      <c r="C302" s="380"/>
      <c r="D302" s="380"/>
      <c r="E302" s="380"/>
      <c r="F302" s="380"/>
      <c r="G302" s="380"/>
      <c r="H302" s="380"/>
      <c r="I302" s="380"/>
      <c r="J302" s="380"/>
      <c r="K302" s="380"/>
      <c r="L302" s="380"/>
      <c r="M302" s="380"/>
      <c r="N302" s="380"/>
      <c r="O302" s="380"/>
      <c r="P302" s="380"/>
      <c r="Q302" s="380"/>
      <c r="R302" s="380"/>
      <c r="S302" s="380"/>
      <c r="T302" s="380"/>
      <c r="U302" s="380"/>
      <c r="V302" s="380"/>
      <c r="W302" s="380"/>
      <c r="X302" s="380"/>
    </row>
    <row r="303" spans="1:24" ht="12.75" customHeight="1" thickTop="1" thickBo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  <c r="N303" s="380"/>
      <c r="O303" s="380"/>
      <c r="P303" s="380"/>
      <c r="Q303" s="380"/>
      <c r="R303" s="380"/>
      <c r="S303" s="380"/>
      <c r="T303" s="380"/>
      <c r="U303" s="380"/>
      <c r="V303" s="380"/>
      <c r="W303" s="380"/>
      <c r="X303" s="380"/>
    </row>
    <row r="304" spans="1:24" ht="12.75" customHeight="1" thickTop="1" thickBot="1">
      <c r="A304" s="380"/>
      <c r="B304" s="380"/>
      <c r="C304" s="380"/>
      <c r="D304" s="380"/>
      <c r="E304" s="380"/>
      <c r="F304" s="380"/>
      <c r="G304" s="380"/>
      <c r="H304" s="380"/>
      <c r="I304" s="380"/>
      <c r="J304" s="380"/>
      <c r="K304" s="380"/>
      <c r="L304" s="380"/>
      <c r="M304" s="380"/>
      <c r="N304" s="380"/>
      <c r="O304" s="380"/>
      <c r="P304" s="380"/>
      <c r="Q304" s="380"/>
      <c r="R304" s="380"/>
      <c r="S304" s="380"/>
      <c r="T304" s="380"/>
      <c r="U304" s="380"/>
      <c r="V304" s="380"/>
      <c r="W304" s="380"/>
      <c r="X304" s="380"/>
    </row>
    <row r="305" spans="1:24" ht="12.75" customHeight="1" thickTop="1" thickBot="1">
      <c r="A305" s="380"/>
      <c r="B305" s="380"/>
      <c r="C305" s="380"/>
      <c r="D305" s="380"/>
      <c r="E305" s="380"/>
      <c r="F305" s="380"/>
      <c r="G305" s="380"/>
      <c r="H305" s="380"/>
      <c r="I305" s="380"/>
      <c r="J305" s="380"/>
      <c r="K305" s="380"/>
      <c r="L305" s="380"/>
      <c r="M305" s="380"/>
      <c r="N305" s="380"/>
      <c r="O305" s="380"/>
      <c r="P305" s="380"/>
      <c r="Q305" s="380"/>
      <c r="R305" s="380"/>
      <c r="S305" s="380"/>
      <c r="T305" s="380"/>
      <c r="U305" s="380"/>
      <c r="V305" s="380"/>
      <c r="W305" s="380"/>
      <c r="X305" s="380"/>
    </row>
    <row r="306" spans="1:24" ht="12.75" customHeight="1" thickTop="1" thickBot="1">
      <c r="A306" s="380"/>
      <c r="B306" s="380"/>
      <c r="C306" s="380"/>
      <c r="D306" s="380"/>
      <c r="E306" s="380"/>
      <c r="F306" s="380"/>
      <c r="G306" s="380"/>
      <c r="H306" s="380"/>
      <c r="I306" s="380"/>
      <c r="J306" s="380"/>
      <c r="K306" s="380"/>
      <c r="L306" s="380"/>
      <c r="M306" s="380"/>
      <c r="N306" s="380"/>
      <c r="O306" s="380"/>
      <c r="P306" s="380"/>
      <c r="Q306" s="380"/>
      <c r="R306" s="380"/>
      <c r="S306" s="380"/>
      <c r="T306" s="380"/>
      <c r="U306" s="380"/>
      <c r="V306" s="380"/>
      <c r="W306" s="380"/>
      <c r="X306" s="380"/>
    </row>
    <row r="307" spans="1:24" ht="12.75" customHeight="1" thickTop="1" thickBot="1">
      <c r="A307" s="380"/>
      <c r="B307" s="380"/>
      <c r="C307" s="380"/>
      <c r="D307" s="380"/>
      <c r="E307" s="380"/>
      <c r="F307" s="380"/>
      <c r="G307" s="380"/>
      <c r="H307" s="380"/>
      <c r="I307" s="380"/>
      <c r="J307" s="380"/>
      <c r="K307" s="380"/>
      <c r="L307" s="380"/>
      <c r="M307" s="380"/>
      <c r="N307" s="380"/>
      <c r="O307" s="380"/>
      <c r="P307" s="380"/>
      <c r="Q307" s="380"/>
      <c r="R307" s="380"/>
      <c r="S307" s="380"/>
      <c r="T307" s="380"/>
      <c r="U307" s="380"/>
      <c r="V307" s="380"/>
      <c r="W307" s="380"/>
      <c r="X307" s="380"/>
    </row>
    <row r="308" spans="1:24" ht="12.75" customHeight="1" thickTop="1" thickBot="1">
      <c r="A308" s="380"/>
      <c r="B308" s="380"/>
      <c r="C308" s="380"/>
      <c r="D308" s="380"/>
      <c r="E308" s="380"/>
      <c r="F308" s="380"/>
      <c r="G308" s="380"/>
      <c r="H308" s="380"/>
      <c r="I308" s="380"/>
      <c r="J308" s="380"/>
      <c r="K308" s="380"/>
      <c r="L308" s="380"/>
      <c r="M308" s="380"/>
      <c r="N308" s="380"/>
      <c r="O308" s="380"/>
      <c r="P308" s="380"/>
      <c r="Q308" s="380"/>
      <c r="R308" s="380"/>
      <c r="S308" s="380"/>
      <c r="T308" s="380"/>
      <c r="U308" s="380"/>
      <c r="V308" s="380"/>
      <c r="W308" s="380"/>
      <c r="X308" s="380"/>
    </row>
    <row r="309" spans="1:24" ht="12.75" customHeight="1" thickTop="1" thickBot="1">
      <c r="A309" s="380"/>
      <c r="B309" s="380"/>
      <c r="C309" s="380"/>
      <c r="D309" s="380"/>
      <c r="E309" s="380"/>
      <c r="F309" s="380"/>
      <c r="G309" s="380"/>
      <c r="H309" s="380"/>
      <c r="I309" s="380"/>
      <c r="J309" s="380"/>
      <c r="K309" s="380"/>
      <c r="L309" s="380"/>
      <c r="M309" s="380"/>
      <c r="N309" s="380"/>
      <c r="O309" s="380"/>
      <c r="P309" s="380"/>
      <c r="Q309" s="380"/>
      <c r="R309" s="380"/>
      <c r="S309" s="380"/>
      <c r="T309" s="380"/>
      <c r="U309" s="380"/>
      <c r="V309" s="380"/>
      <c r="W309" s="380"/>
      <c r="X309" s="380"/>
    </row>
    <row r="310" spans="1:24" ht="12.75" customHeight="1" thickTop="1" thickBot="1">
      <c r="A310" s="380"/>
      <c r="B310" s="380"/>
      <c r="C310" s="380"/>
      <c r="D310" s="380"/>
      <c r="E310" s="380"/>
      <c r="F310" s="380"/>
      <c r="G310" s="380"/>
      <c r="H310" s="380"/>
      <c r="I310" s="380"/>
      <c r="J310" s="380"/>
      <c r="K310" s="380"/>
      <c r="L310" s="380"/>
      <c r="M310" s="380"/>
      <c r="N310" s="380"/>
      <c r="O310" s="380"/>
      <c r="P310" s="380"/>
      <c r="Q310" s="380"/>
      <c r="R310" s="380"/>
      <c r="S310" s="380"/>
      <c r="T310" s="380"/>
      <c r="U310" s="380"/>
      <c r="V310" s="380"/>
      <c r="W310" s="380"/>
      <c r="X310" s="380"/>
    </row>
    <row r="311" spans="1:24" ht="12.75" customHeight="1" thickTop="1" thickBot="1">
      <c r="A311" s="380"/>
      <c r="B311" s="380"/>
      <c r="C311" s="380"/>
      <c r="D311" s="380"/>
      <c r="E311" s="380"/>
      <c r="F311" s="380"/>
      <c r="G311" s="380"/>
      <c r="H311" s="380"/>
      <c r="I311" s="380"/>
      <c r="J311" s="380"/>
      <c r="K311" s="380"/>
      <c r="L311" s="380"/>
      <c r="M311" s="380"/>
      <c r="N311" s="380"/>
      <c r="O311" s="380"/>
      <c r="P311" s="380"/>
      <c r="Q311" s="380"/>
      <c r="R311" s="380"/>
      <c r="S311" s="380"/>
      <c r="T311" s="380"/>
      <c r="U311" s="380"/>
      <c r="V311" s="380"/>
      <c r="W311" s="380"/>
      <c r="X311" s="380"/>
    </row>
    <row r="312" spans="1:24" ht="12.75" customHeight="1" thickTop="1" thickBot="1">
      <c r="A312" s="380"/>
      <c r="B312" s="380"/>
      <c r="C312" s="380"/>
      <c r="D312" s="380"/>
      <c r="E312" s="380"/>
      <c r="F312" s="380"/>
      <c r="G312" s="380"/>
      <c r="H312" s="380"/>
      <c r="I312" s="380"/>
      <c r="J312" s="380"/>
      <c r="K312" s="380"/>
      <c r="L312" s="380"/>
      <c r="M312" s="380"/>
      <c r="N312" s="380"/>
      <c r="O312" s="380"/>
      <c r="P312" s="380"/>
      <c r="Q312" s="380"/>
      <c r="R312" s="380"/>
      <c r="S312" s="380"/>
      <c r="T312" s="380"/>
      <c r="U312" s="380"/>
      <c r="V312" s="380"/>
      <c r="W312" s="380"/>
      <c r="X312" s="380"/>
    </row>
    <row r="313" spans="1:24" ht="12.75" customHeight="1" thickTop="1" thickBot="1">
      <c r="A313" s="380"/>
      <c r="B313" s="380"/>
      <c r="C313" s="380"/>
      <c r="D313" s="380"/>
      <c r="E313" s="380"/>
      <c r="F313" s="380"/>
      <c r="G313" s="380"/>
      <c r="H313" s="380"/>
      <c r="I313" s="380"/>
      <c r="J313" s="380"/>
      <c r="K313" s="380"/>
      <c r="L313" s="380"/>
      <c r="M313" s="380"/>
      <c r="N313" s="380"/>
      <c r="O313" s="380"/>
      <c r="P313" s="380"/>
      <c r="Q313" s="380"/>
      <c r="R313" s="380"/>
      <c r="S313" s="380"/>
      <c r="T313" s="380"/>
      <c r="U313" s="380"/>
      <c r="V313" s="380"/>
      <c r="W313" s="380"/>
      <c r="X313" s="380"/>
    </row>
    <row r="314" spans="1:24" ht="12.75" customHeight="1" thickTop="1" thickBot="1">
      <c r="A314" s="380"/>
      <c r="B314" s="380"/>
      <c r="C314" s="380"/>
      <c r="D314" s="380"/>
      <c r="E314" s="380"/>
      <c r="F314" s="380"/>
      <c r="G314" s="380"/>
      <c r="H314" s="380"/>
      <c r="I314" s="380"/>
      <c r="J314" s="380"/>
      <c r="K314" s="380"/>
      <c r="L314" s="380"/>
      <c r="M314" s="380"/>
      <c r="N314" s="380"/>
      <c r="O314" s="380"/>
      <c r="P314" s="380"/>
      <c r="Q314" s="380"/>
      <c r="R314" s="380"/>
      <c r="S314" s="380"/>
      <c r="T314" s="380"/>
      <c r="U314" s="380"/>
      <c r="V314" s="380"/>
      <c r="W314" s="380"/>
      <c r="X314" s="380"/>
    </row>
    <row r="315" spans="1:24" ht="12.75" customHeight="1" thickTop="1" thickBot="1">
      <c r="A315" s="380"/>
      <c r="B315" s="380"/>
      <c r="C315" s="380"/>
      <c r="D315" s="380"/>
      <c r="E315" s="380"/>
      <c r="F315" s="380"/>
      <c r="G315" s="380"/>
      <c r="H315" s="380"/>
      <c r="I315" s="380"/>
      <c r="J315" s="380"/>
      <c r="K315" s="380"/>
      <c r="L315" s="380"/>
      <c r="M315" s="380"/>
      <c r="N315" s="380"/>
      <c r="O315" s="380"/>
      <c r="P315" s="380"/>
      <c r="Q315" s="380"/>
      <c r="R315" s="380"/>
      <c r="S315" s="380"/>
      <c r="T315" s="380"/>
      <c r="U315" s="380"/>
      <c r="V315" s="380"/>
      <c r="W315" s="380"/>
      <c r="X315" s="380"/>
    </row>
    <row r="316" spans="1:24" ht="12.75" customHeight="1" thickTop="1" thickBot="1">
      <c r="A316" s="380"/>
      <c r="B316" s="380"/>
      <c r="C316" s="380"/>
      <c r="D316" s="380"/>
      <c r="E316" s="380"/>
      <c r="F316" s="380"/>
      <c r="G316" s="380"/>
      <c r="H316" s="380"/>
      <c r="I316" s="380"/>
      <c r="J316" s="380"/>
      <c r="K316" s="380"/>
      <c r="L316" s="380"/>
      <c r="M316" s="380"/>
      <c r="N316" s="380"/>
      <c r="O316" s="380"/>
      <c r="P316" s="380"/>
      <c r="Q316" s="380"/>
      <c r="R316" s="380"/>
      <c r="S316" s="380"/>
      <c r="T316" s="380"/>
      <c r="U316" s="380"/>
      <c r="V316" s="380"/>
      <c r="W316" s="380"/>
      <c r="X316" s="380"/>
    </row>
    <row r="317" spans="1:24" ht="12.75" customHeight="1" thickTop="1" thickBot="1">
      <c r="A317" s="380"/>
      <c r="B317" s="380"/>
      <c r="C317" s="380"/>
      <c r="D317" s="380"/>
      <c r="E317" s="380"/>
      <c r="F317" s="380"/>
      <c r="G317" s="380"/>
      <c r="H317" s="380"/>
      <c r="I317" s="380"/>
      <c r="J317" s="380"/>
      <c r="K317" s="380"/>
      <c r="L317" s="380"/>
      <c r="M317" s="380"/>
      <c r="N317" s="380"/>
      <c r="O317" s="380"/>
      <c r="P317" s="380"/>
      <c r="Q317" s="380"/>
      <c r="R317" s="380"/>
      <c r="S317" s="380"/>
      <c r="T317" s="380"/>
      <c r="U317" s="380"/>
      <c r="V317" s="380"/>
      <c r="W317" s="380"/>
      <c r="X317" s="380"/>
    </row>
    <row r="318" spans="1:24" ht="12.75" customHeight="1" thickTop="1" thickBot="1">
      <c r="A318" s="380"/>
      <c r="B318" s="380"/>
      <c r="C318" s="380"/>
      <c r="D318" s="380"/>
      <c r="E318" s="380"/>
      <c r="F318" s="380"/>
      <c r="G318" s="380"/>
      <c r="H318" s="380"/>
      <c r="I318" s="380"/>
      <c r="J318" s="380"/>
      <c r="K318" s="380"/>
      <c r="L318" s="380"/>
      <c r="M318" s="380"/>
      <c r="N318" s="380"/>
      <c r="O318" s="380"/>
      <c r="P318" s="380"/>
      <c r="Q318" s="380"/>
      <c r="R318" s="380"/>
      <c r="S318" s="380"/>
      <c r="T318" s="380"/>
      <c r="U318" s="380"/>
      <c r="V318" s="380"/>
      <c r="W318" s="380"/>
      <c r="X318" s="380"/>
    </row>
    <row r="319" spans="1:24" ht="12.75" customHeight="1" thickTop="1" thickBot="1">
      <c r="A319" s="380"/>
      <c r="B319" s="380"/>
      <c r="C319" s="380"/>
      <c r="D319" s="380"/>
      <c r="E319" s="380"/>
      <c r="F319" s="380"/>
      <c r="G319" s="380"/>
      <c r="H319" s="380"/>
      <c r="I319" s="380"/>
      <c r="J319" s="380"/>
      <c r="K319" s="380"/>
      <c r="L319" s="380"/>
      <c r="M319" s="380"/>
      <c r="N319" s="380"/>
      <c r="O319" s="380"/>
      <c r="P319" s="380"/>
      <c r="Q319" s="380"/>
      <c r="R319" s="380"/>
      <c r="S319" s="380"/>
      <c r="T319" s="380"/>
      <c r="U319" s="380"/>
      <c r="V319" s="380"/>
      <c r="W319" s="380"/>
      <c r="X319" s="380"/>
    </row>
    <row r="320" spans="1:24" ht="12.75" customHeight="1" thickTop="1" thickBot="1">
      <c r="A320" s="380"/>
      <c r="B320" s="380"/>
      <c r="C320" s="380"/>
      <c r="D320" s="380"/>
      <c r="E320" s="380"/>
      <c r="F320" s="380"/>
      <c r="G320" s="380"/>
      <c r="H320" s="380"/>
      <c r="I320" s="380"/>
      <c r="J320" s="380"/>
      <c r="K320" s="380"/>
      <c r="L320" s="380"/>
      <c r="M320" s="380"/>
      <c r="N320" s="380"/>
      <c r="O320" s="380"/>
      <c r="P320" s="380"/>
      <c r="Q320" s="380"/>
      <c r="R320" s="380"/>
      <c r="S320" s="380"/>
      <c r="T320" s="380"/>
      <c r="U320" s="380"/>
      <c r="V320" s="380"/>
      <c r="W320" s="380"/>
      <c r="X320" s="380"/>
    </row>
    <row r="321" spans="1:24" ht="12.75" customHeight="1" thickTop="1" thickBot="1">
      <c r="A321" s="380"/>
      <c r="B321" s="380"/>
      <c r="C321" s="380"/>
      <c r="D321" s="380"/>
      <c r="E321" s="380"/>
      <c r="F321" s="380"/>
      <c r="G321" s="380"/>
      <c r="H321" s="380"/>
      <c r="I321" s="380"/>
      <c r="J321" s="380"/>
      <c r="K321" s="380"/>
      <c r="L321" s="380"/>
      <c r="M321" s="380"/>
      <c r="N321" s="380"/>
      <c r="O321" s="380"/>
      <c r="P321" s="380"/>
      <c r="Q321" s="380"/>
      <c r="R321" s="380"/>
      <c r="S321" s="380"/>
      <c r="T321" s="380"/>
      <c r="U321" s="380"/>
      <c r="V321" s="380"/>
      <c r="W321" s="380"/>
      <c r="X321" s="380"/>
    </row>
    <row r="322" spans="1:24" ht="12.75" customHeight="1" thickTop="1" thickBot="1">
      <c r="A322" s="380"/>
      <c r="B322" s="380"/>
      <c r="C322" s="380"/>
      <c r="D322" s="380"/>
      <c r="E322" s="380"/>
      <c r="F322" s="380"/>
      <c r="G322" s="380"/>
      <c r="H322" s="380"/>
      <c r="I322" s="380"/>
      <c r="J322" s="380"/>
      <c r="K322" s="380"/>
      <c r="L322" s="380"/>
      <c r="M322" s="380"/>
      <c r="N322" s="380"/>
      <c r="O322" s="380"/>
      <c r="P322" s="380"/>
      <c r="Q322" s="380"/>
      <c r="R322" s="380"/>
      <c r="S322" s="380"/>
      <c r="T322" s="380"/>
      <c r="U322" s="380"/>
      <c r="V322" s="380"/>
      <c r="W322" s="380"/>
      <c r="X322" s="380"/>
    </row>
    <row r="323" spans="1:24" ht="12.75" customHeight="1" thickTop="1" thickBot="1">
      <c r="A323" s="380"/>
      <c r="B323" s="380"/>
      <c r="C323" s="380"/>
      <c r="D323" s="380"/>
      <c r="E323" s="380"/>
      <c r="F323" s="380"/>
      <c r="G323" s="380"/>
      <c r="H323" s="380"/>
      <c r="I323" s="380"/>
      <c r="J323" s="380"/>
      <c r="K323" s="380"/>
      <c r="L323" s="380"/>
      <c r="M323" s="380"/>
      <c r="N323" s="380"/>
      <c r="O323" s="380"/>
      <c r="P323" s="380"/>
      <c r="Q323" s="380"/>
      <c r="R323" s="380"/>
      <c r="S323" s="380"/>
      <c r="T323" s="380"/>
      <c r="U323" s="380"/>
      <c r="V323" s="380"/>
      <c r="W323" s="380"/>
      <c r="X323" s="380"/>
    </row>
    <row r="324" spans="1:24" ht="12.75" customHeight="1" thickTop="1" thickBot="1">
      <c r="A324" s="380"/>
      <c r="B324" s="380"/>
      <c r="C324" s="380"/>
      <c r="D324" s="380"/>
      <c r="E324" s="380"/>
      <c r="F324" s="380"/>
      <c r="G324" s="380"/>
      <c r="H324" s="380"/>
      <c r="I324" s="380"/>
      <c r="J324" s="380"/>
      <c r="K324" s="380"/>
      <c r="L324" s="380"/>
      <c r="M324" s="380"/>
      <c r="N324" s="380"/>
      <c r="O324" s="380"/>
      <c r="P324" s="380"/>
      <c r="Q324" s="380"/>
      <c r="R324" s="380"/>
      <c r="S324" s="380"/>
      <c r="T324" s="380"/>
      <c r="U324" s="380"/>
      <c r="V324" s="380"/>
      <c r="W324" s="380"/>
      <c r="X324" s="380"/>
    </row>
    <row r="325" spans="1:24" ht="12.75" customHeight="1" thickTop="1" thickBot="1">
      <c r="A325" s="380"/>
      <c r="B325" s="380"/>
      <c r="C325" s="380"/>
      <c r="D325" s="380"/>
      <c r="E325" s="380"/>
      <c r="F325" s="380"/>
      <c r="G325" s="380"/>
      <c r="H325" s="380"/>
      <c r="I325" s="380"/>
      <c r="J325" s="380"/>
      <c r="K325" s="380"/>
      <c r="L325" s="380"/>
      <c r="M325" s="380"/>
      <c r="N325" s="380"/>
      <c r="O325" s="380"/>
      <c r="P325" s="380"/>
      <c r="Q325" s="380"/>
      <c r="R325" s="380"/>
      <c r="S325" s="380"/>
      <c r="T325" s="380"/>
      <c r="U325" s="380"/>
      <c r="V325" s="380"/>
      <c r="W325" s="380"/>
      <c r="X325" s="380"/>
    </row>
    <row r="326" spans="1:24" ht="12.75" customHeight="1" thickTop="1" thickBot="1">
      <c r="A326" s="380"/>
      <c r="B326" s="380"/>
      <c r="C326" s="380"/>
      <c r="D326" s="380"/>
      <c r="E326" s="380"/>
      <c r="F326" s="380"/>
      <c r="G326" s="380"/>
      <c r="H326" s="380"/>
      <c r="I326" s="380"/>
      <c r="J326" s="380"/>
      <c r="K326" s="380"/>
      <c r="L326" s="380"/>
      <c r="M326" s="380"/>
      <c r="N326" s="380"/>
      <c r="O326" s="380"/>
      <c r="P326" s="380"/>
      <c r="Q326" s="380"/>
      <c r="R326" s="380"/>
      <c r="S326" s="380"/>
      <c r="T326" s="380"/>
      <c r="U326" s="380"/>
      <c r="V326" s="380"/>
      <c r="W326" s="380"/>
      <c r="X326" s="380"/>
    </row>
    <row r="327" spans="1:24" ht="12.75" customHeight="1" thickTop="1" thickBot="1">
      <c r="A327" s="380"/>
      <c r="B327" s="380"/>
      <c r="C327" s="380"/>
      <c r="D327" s="380"/>
      <c r="E327" s="380"/>
      <c r="F327" s="380"/>
      <c r="G327" s="380"/>
      <c r="H327" s="380"/>
      <c r="I327" s="380"/>
      <c r="J327" s="380"/>
      <c r="K327" s="380"/>
      <c r="L327" s="380"/>
      <c r="M327" s="380"/>
      <c r="N327" s="380"/>
      <c r="O327" s="380"/>
      <c r="P327" s="380"/>
      <c r="Q327" s="380"/>
      <c r="R327" s="380"/>
      <c r="S327" s="380"/>
      <c r="T327" s="380"/>
      <c r="U327" s="380"/>
      <c r="V327" s="380"/>
      <c r="W327" s="380"/>
      <c r="X327" s="380"/>
    </row>
    <row r="328" spans="1:24" ht="12.75" customHeight="1" thickTop="1" thickBot="1">
      <c r="A328" s="380"/>
      <c r="B328" s="380"/>
      <c r="C328" s="380"/>
      <c r="D328" s="380"/>
      <c r="E328" s="380"/>
      <c r="F328" s="380"/>
      <c r="G328" s="380"/>
      <c r="H328" s="380"/>
      <c r="I328" s="380"/>
      <c r="J328" s="380"/>
      <c r="K328" s="380"/>
      <c r="L328" s="380"/>
      <c r="M328" s="380"/>
      <c r="N328" s="380"/>
      <c r="O328" s="380"/>
      <c r="P328" s="380"/>
      <c r="Q328" s="380"/>
      <c r="R328" s="380"/>
      <c r="S328" s="380"/>
      <c r="T328" s="380"/>
      <c r="U328" s="380"/>
      <c r="V328" s="380"/>
      <c r="W328" s="380"/>
      <c r="X328" s="380"/>
    </row>
    <row r="329" spans="1:24" ht="12.75" customHeight="1" thickTop="1" thickBot="1">
      <c r="A329" s="380"/>
      <c r="B329" s="380"/>
      <c r="C329" s="380"/>
      <c r="D329" s="380"/>
      <c r="E329" s="380"/>
      <c r="F329" s="380"/>
      <c r="G329" s="380"/>
      <c r="H329" s="380"/>
      <c r="I329" s="380"/>
      <c r="J329" s="380"/>
      <c r="K329" s="380"/>
      <c r="L329" s="380"/>
      <c r="M329" s="380"/>
      <c r="N329" s="380"/>
      <c r="O329" s="380"/>
      <c r="P329" s="380"/>
      <c r="Q329" s="380"/>
      <c r="R329" s="380"/>
      <c r="S329" s="380"/>
      <c r="T329" s="380"/>
      <c r="U329" s="380"/>
      <c r="V329" s="380"/>
      <c r="W329" s="380"/>
      <c r="X329" s="380"/>
    </row>
    <row r="330" spans="1:24" ht="12.75" customHeight="1" thickTop="1" thickBot="1">
      <c r="A330" s="380"/>
      <c r="B330" s="380"/>
      <c r="C330" s="380"/>
      <c r="D330" s="380"/>
      <c r="E330" s="380"/>
      <c r="F330" s="380"/>
      <c r="G330" s="380"/>
      <c r="H330" s="380"/>
      <c r="I330" s="380"/>
      <c r="J330" s="380"/>
      <c r="K330" s="380"/>
      <c r="L330" s="380"/>
      <c r="M330" s="380"/>
      <c r="N330" s="380"/>
      <c r="O330" s="380"/>
      <c r="P330" s="380"/>
      <c r="Q330" s="380"/>
      <c r="R330" s="380"/>
      <c r="S330" s="380"/>
      <c r="T330" s="380"/>
      <c r="U330" s="380"/>
      <c r="V330" s="380"/>
      <c r="W330" s="380"/>
      <c r="X330" s="380"/>
    </row>
    <row r="331" spans="1:24" ht="12.75" customHeight="1" thickTop="1" thickBot="1">
      <c r="A331" s="380"/>
      <c r="B331" s="380"/>
      <c r="C331" s="380"/>
      <c r="D331" s="380"/>
      <c r="E331" s="380"/>
      <c r="F331" s="380"/>
      <c r="G331" s="380"/>
      <c r="H331" s="380"/>
      <c r="I331" s="380"/>
      <c r="J331" s="380"/>
      <c r="K331" s="380"/>
      <c r="L331" s="380"/>
      <c r="M331" s="380"/>
      <c r="N331" s="380"/>
      <c r="O331" s="380"/>
      <c r="P331" s="380"/>
      <c r="Q331" s="380"/>
      <c r="R331" s="380"/>
      <c r="S331" s="380"/>
      <c r="T331" s="380"/>
      <c r="U331" s="380"/>
      <c r="V331" s="380"/>
      <c r="W331" s="380"/>
      <c r="X331" s="380"/>
    </row>
    <row r="332" spans="1:24" ht="12.75" customHeight="1" thickTop="1" thickBot="1">
      <c r="A332" s="380"/>
      <c r="B332" s="380"/>
      <c r="C332" s="380"/>
      <c r="D332" s="380"/>
      <c r="E332" s="380"/>
      <c r="F332" s="380"/>
      <c r="G332" s="380"/>
      <c r="H332" s="380"/>
      <c r="I332" s="380"/>
      <c r="J332" s="380"/>
      <c r="K332" s="380"/>
      <c r="L332" s="380"/>
      <c r="M332" s="380"/>
      <c r="N332" s="380"/>
      <c r="O332" s="380"/>
      <c r="P332" s="380"/>
      <c r="Q332" s="380"/>
      <c r="R332" s="380"/>
      <c r="S332" s="380"/>
      <c r="T332" s="380"/>
      <c r="U332" s="380"/>
      <c r="V332" s="380"/>
      <c r="W332" s="380"/>
      <c r="X332" s="380"/>
    </row>
    <row r="333" spans="1:24" ht="12.75" customHeight="1" thickTop="1" thickBot="1">
      <c r="A333" s="380"/>
      <c r="B333" s="380"/>
      <c r="C333" s="380"/>
      <c r="D333" s="380"/>
      <c r="E333" s="380"/>
      <c r="F333" s="380"/>
      <c r="G333" s="380"/>
      <c r="H333" s="380"/>
      <c r="I333" s="380"/>
      <c r="J333" s="380"/>
      <c r="K333" s="380"/>
      <c r="L333" s="380"/>
      <c r="M333" s="380"/>
      <c r="N333" s="380"/>
      <c r="O333" s="380"/>
      <c r="P333" s="380"/>
      <c r="Q333" s="380"/>
      <c r="R333" s="380"/>
      <c r="S333" s="380"/>
      <c r="T333" s="380"/>
      <c r="U333" s="380"/>
      <c r="V333" s="380"/>
      <c r="W333" s="380"/>
      <c r="X333" s="380"/>
    </row>
    <row r="334" spans="1:24" ht="12.75" customHeight="1" thickTop="1" thickBot="1">
      <c r="A334" s="380"/>
      <c r="B334" s="380"/>
      <c r="C334" s="380"/>
      <c r="D334" s="380"/>
      <c r="E334" s="380"/>
      <c r="F334" s="380"/>
      <c r="G334" s="380"/>
      <c r="H334" s="380"/>
      <c r="I334" s="380"/>
      <c r="J334" s="380"/>
      <c r="K334" s="380"/>
      <c r="L334" s="380"/>
      <c r="M334" s="380"/>
      <c r="N334" s="380"/>
      <c r="O334" s="380"/>
      <c r="P334" s="380"/>
      <c r="Q334" s="380"/>
      <c r="R334" s="380"/>
      <c r="S334" s="380"/>
      <c r="T334" s="380"/>
      <c r="U334" s="380"/>
      <c r="V334" s="380"/>
      <c r="W334" s="380"/>
      <c r="X334" s="380"/>
    </row>
    <row r="335" spans="1:24" ht="12.75" customHeight="1" thickTop="1" thickBot="1">
      <c r="A335" s="380"/>
      <c r="B335" s="380"/>
      <c r="C335" s="380"/>
      <c r="D335" s="380"/>
      <c r="E335" s="380"/>
      <c r="F335" s="380"/>
      <c r="G335" s="380"/>
      <c r="H335" s="380"/>
      <c r="I335" s="380"/>
      <c r="J335" s="380"/>
      <c r="K335" s="380"/>
      <c r="L335" s="380"/>
      <c r="M335" s="380"/>
      <c r="N335" s="380"/>
      <c r="O335" s="380"/>
      <c r="P335" s="380"/>
      <c r="Q335" s="380"/>
      <c r="R335" s="380"/>
      <c r="S335" s="380"/>
      <c r="T335" s="380"/>
      <c r="U335" s="380"/>
      <c r="V335" s="380"/>
      <c r="W335" s="380"/>
      <c r="X335" s="380"/>
    </row>
    <row r="336" spans="1:24" ht="12.75" customHeight="1" thickTop="1" thickBot="1">
      <c r="A336" s="380"/>
      <c r="B336" s="380"/>
      <c r="C336" s="380"/>
      <c r="D336" s="380"/>
      <c r="E336" s="380"/>
      <c r="F336" s="380"/>
      <c r="G336" s="380"/>
      <c r="H336" s="380"/>
      <c r="I336" s="380"/>
      <c r="J336" s="380"/>
      <c r="K336" s="380"/>
      <c r="L336" s="380"/>
      <c r="M336" s="380"/>
      <c r="N336" s="380"/>
      <c r="O336" s="380"/>
      <c r="P336" s="380"/>
      <c r="Q336" s="380"/>
      <c r="R336" s="380"/>
      <c r="S336" s="380"/>
      <c r="T336" s="380"/>
      <c r="U336" s="380"/>
      <c r="V336" s="380"/>
      <c r="W336" s="380"/>
      <c r="X336" s="380"/>
    </row>
    <row r="337" spans="1:24" ht="12.75" customHeight="1" thickTop="1" thickBot="1">
      <c r="A337" s="380"/>
      <c r="B337" s="380"/>
      <c r="C337" s="380"/>
      <c r="D337" s="380"/>
      <c r="E337" s="380"/>
      <c r="F337" s="380"/>
      <c r="G337" s="380"/>
      <c r="H337" s="380"/>
      <c r="I337" s="380"/>
      <c r="J337" s="380"/>
      <c r="K337" s="380"/>
      <c r="L337" s="380"/>
      <c r="M337" s="380"/>
      <c r="N337" s="380"/>
      <c r="O337" s="380"/>
      <c r="P337" s="380"/>
      <c r="Q337" s="380"/>
      <c r="R337" s="380"/>
      <c r="S337" s="380"/>
      <c r="T337" s="380"/>
      <c r="U337" s="380"/>
      <c r="V337" s="380"/>
      <c r="W337" s="380"/>
      <c r="X337" s="380"/>
    </row>
    <row r="338" spans="1:24" ht="12.75" customHeight="1" thickTop="1" thickBot="1">
      <c r="A338" s="380"/>
      <c r="B338" s="380"/>
      <c r="C338" s="380"/>
      <c r="D338" s="380"/>
      <c r="E338" s="380"/>
      <c r="F338" s="380"/>
      <c r="G338" s="380"/>
      <c r="H338" s="380"/>
      <c r="I338" s="380"/>
      <c r="J338" s="380"/>
      <c r="K338" s="380"/>
      <c r="L338" s="380"/>
      <c r="M338" s="380"/>
      <c r="N338" s="380"/>
      <c r="O338" s="380"/>
      <c r="P338" s="380"/>
      <c r="Q338" s="380"/>
      <c r="R338" s="380"/>
      <c r="S338" s="380"/>
      <c r="T338" s="380"/>
      <c r="U338" s="380"/>
      <c r="V338" s="380"/>
      <c r="W338" s="380"/>
      <c r="X338" s="380"/>
    </row>
    <row r="339" spans="1:24" ht="12.75" customHeight="1" thickTop="1" thickBot="1">
      <c r="A339" s="380"/>
      <c r="B339" s="380"/>
      <c r="C339" s="380"/>
      <c r="D339" s="380"/>
      <c r="E339" s="380"/>
      <c r="F339" s="380"/>
      <c r="G339" s="380"/>
      <c r="H339" s="380"/>
      <c r="I339" s="380"/>
      <c r="J339" s="380"/>
      <c r="K339" s="380"/>
      <c r="L339" s="380"/>
      <c r="M339" s="380"/>
      <c r="N339" s="380"/>
      <c r="O339" s="380"/>
      <c r="P339" s="380"/>
      <c r="Q339" s="380"/>
      <c r="R339" s="380"/>
      <c r="S339" s="380"/>
      <c r="T339" s="380"/>
      <c r="U339" s="380"/>
      <c r="V339" s="380"/>
      <c r="W339" s="380"/>
      <c r="X339" s="380"/>
    </row>
    <row r="340" spans="1:24" ht="12.75" customHeight="1" thickTop="1" thickBot="1">
      <c r="A340" s="380"/>
      <c r="B340" s="380"/>
      <c r="C340" s="380"/>
      <c r="D340" s="380"/>
      <c r="E340" s="380"/>
      <c r="F340" s="380"/>
      <c r="G340" s="380"/>
      <c r="H340" s="380"/>
      <c r="I340" s="380"/>
      <c r="J340" s="380"/>
      <c r="K340" s="380"/>
      <c r="L340" s="380"/>
      <c r="M340" s="380"/>
      <c r="N340" s="380"/>
      <c r="O340" s="380"/>
      <c r="P340" s="380"/>
      <c r="Q340" s="380"/>
      <c r="R340" s="380"/>
      <c r="S340" s="380"/>
      <c r="T340" s="380"/>
      <c r="U340" s="380"/>
      <c r="V340" s="380"/>
      <c r="W340" s="380"/>
      <c r="X340" s="380"/>
    </row>
    <row r="341" spans="1:24" ht="12.75" customHeight="1" thickTop="1" thickBot="1">
      <c r="A341" s="380"/>
      <c r="B341" s="380"/>
      <c r="C341" s="380"/>
      <c r="D341" s="380"/>
      <c r="E341" s="380"/>
      <c r="F341" s="380"/>
      <c r="G341" s="380"/>
      <c r="H341" s="380"/>
      <c r="I341" s="380"/>
      <c r="J341" s="380"/>
      <c r="K341" s="380"/>
      <c r="L341" s="380"/>
      <c r="M341" s="380"/>
      <c r="N341" s="380"/>
      <c r="O341" s="380"/>
      <c r="P341" s="380"/>
      <c r="Q341" s="380"/>
      <c r="R341" s="380"/>
      <c r="S341" s="380"/>
      <c r="T341" s="380"/>
      <c r="U341" s="380"/>
      <c r="V341" s="380"/>
      <c r="W341" s="380"/>
      <c r="X341" s="380"/>
    </row>
    <row r="342" spans="1:24" ht="12.75" customHeight="1" thickTop="1" thickBot="1">
      <c r="A342" s="380"/>
      <c r="B342" s="380"/>
      <c r="C342" s="380"/>
      <c r="D342" s="380"/>
      <c r="E342" s="380"/>
      <c r="F342" s="380"/>
      <c r="G342" s="380"/>
      <c r="H342" s="380"/>
      <c r="I342" s="380"/>
      <c r="J342" s="380"/>
      <c r="K342" s="380"/>
      <c r="L342" s="380"/>
      <c r="M342" s="380"/>
      <c r="N342" s="380"/>
      <c r="O342" s="380"/>
      <c r="P342" s="380"/>
      <c r="Q342" s="380"/>
      <c r="R342" s="380"/>
      <c r="S342" s="380"/>
      <c r="T342" s="380"/>
      <c r="U342" s="380"/>
      <c r="V342" s="380"/>
      <c r="W342" s="380"/>
      <c r="X342" s="380"/>
    </row>
    <row r="343" spans="1:24" ht="12.75" customHeight="1" thickTop="1" thickBot="1">
      <c r="A343" s="380"/>
      <c r="B343" s="380"/>
      <c r="C343" s="380"/>
      <c r="D343" s="380"/>
      <c r="E343" s="380"/>
      <c r="F343" s="380"/>
      <c r="G343" s="380"/>
      <c r="H343" s="380"/>
      <c r="I343" s="380"/>
      <c r="J343" s="380"/>
      <c r="K343" s="380"/>
      <c r="L343" s="380"/>
      <c r="M343" s="380"/>
      <c r="N343" s="380"/>
      <c r="O343" s="380"/>
      <c r="P343" s="380"/>
      <c r="Q343" s="380"/>
      <c r="R343" s="380"/>
      <c r="S343" s="380"/>
      <c r="T343" s="380"/>
      <c r="U343" s="380"/>
      <c r="V343" s="380"/>
      <c r="W343" s="380"/>
      <c r="X343" s="380"/>
    </row>
    <row r="344" spans="1:24" ht="12.75" customHeight="1" thickTop="1" thickBot="1">
      <c r="A344" s="380"/>
      <c r="B344" s="380"/>
      <c r="C344" s="380"/>
      <c r="D344" s="380"/>
      <c r="E344" s="380"/>
      <c r="F344" s="380"/>
      <c r="G344" s="380"/>
      <c r="H344" s="380"/>
      <c r="I344" s="380"/>
      <c r="J344" s="380"/>
      <c r="K344" s="380"/>
      <c r="L344" s="380"/>
      <c r="M344" s="380"/>
      <c r="N344" s="380"/>
      <c r="O344" s="380"/>
      <c r="P344" s="380"/>
      <c r="Q344" s="380"/>
      <c r="R344" s="380"/>
      <c r="S344" s="380"/>
      <c r="T344" s="380"/>
      <c r="U344" s="380"/>
      <c r="V344" s="380"/>
      <c r="W344" s="380"/>
      <c r="X344" s="380"/>
    </row>
    <row r="345" spans="1:24" ht="12.75" customHeight="1" thickTop="1" thickBot="1">
      <c r="A345" s="380"/>
      <c r="B345" s="380"/>
      <c r="C345" s="380"/>
      <c r="D345" s="380"/>
      <c r="E345" s="380"/>
      <c r="F345" s="380"/>
      <c r="G345" s="380"/>
      <c r="H345" s="380"/>
      <c r="I345" s="380"/>
      <c r="J345" s="380"/>
      <c r="K345" s="380"/>
      <c r="L345" s="380"/>
      <c r="M345" s="380"/>
      <c r="N345" s="380"/>
      <c r="O345" s="380"/>
      <c r="P345" s="380"/>
      <c r="Q345" s="380"/>
      <c r="R345" s="380"/>
      <c r="S345" s="380"/>
      <c r="T345" s="380"/>
      <c r="U345" s="380"/>
      <c r="V345" s="380"/>
      <c r="W345" s="380"/>
      <c r="X345" s="380"/>
    </row>
    <row r="346" spans="1:24" ht="12.75" customHeight="1" thickTop="1" thickBot="1">
      <c r="A346" s="380"/>
      <c r="B346" s="380"/>
      <c r="C346" s="380"/>
      <c r="D346" s="380"/>
      <c r="E346" s="380"/>
      <c r="F346" s="380"/>
      <c r="G346" s="380"/>
      <c r="H346" s="380"/>
      <c r="I346" s="380"/>
      <c r="J346" s="380"/>
      <c r="K346" s="380"/>
      <c r="L346" s="380"/>
      <c r="M346" s="380"/>
      <c r="N346" s="380"/>
      <c r="O346" s="380"/>
      <c r="P346" s="380"/>
      <c r="Q346" s="380"/>
      <c r="R346" s="380"/>
      <c r="S346" s="380"/>
      <c r="T346" s="380"/>
      <c r="U346" s="380"/>
      <c r="V346" s="380"/>
      <c r="W346" s="380"/>
      <c r="X346" s="380"/>
    </row>
    <row r="347" spans="1:24" ht="12.75" customHeight="1" thickTop="1" thickBot="1">
      <c r="A347" s="380"/>
      <c r="B347" s="380"/>
      <c r="C347" s="380"/>
      <c r="D347" s="380"/>
      <c r="E347" s="380"/>
      <c r="F347" s="380"/>
      <c r="G347" s="380"/>
      <c r="H347" s="380"/>
      <c r="I347" s="380"/>
      <c r="J347" s="380"/>
      <c r="K347" s="380"/>
      <c r="L347" s="380"/>
      <c r="M347" s="380"/>
      <c r="N347" s="380"/>
      <c r="O347" s="380"/>
      <c r="P347" s="380"/>
      <c r="Q347" s="380"/>
      <c r="R347" s="380"/>
      <c r="S347" s="380"/>
      <c r="T347" s="380"/>
      <c r="U347" s="380"/>
      <c r="V347" s="380"/>
      <c r="W347" s="380"/>
      <c r="X347" s="380"/>
    </row>
    <row r="348" spans="1:24" ht="12.75" customHeight="1" thickTop="1" thickBot="1">
      <c r="A348" s="380"/>
      <c r="B348" s="380"/>
      <c r="C348" s="380"/>
      <c r="D348" s="380"/>
      <c r="E348" s="380"/>
      <c r="F348" s="380"/>
      <c r="G348" s="380"/>
      <c r="H348" s="380"/>
      <c r="I348" s="380"/>
      <c r="J348" s="380"/>
      <c r="K348" s="380"/>
      <c r="L348" s="380"/>
      <c r="M348" s="380"/>
      <c r="N348" s="380"/>
      <c r="O348" s="380"/>
      <c r="P348" s="380"/>
      <c r="Q348" s="380"/>
      <c r="R348" s="380"/>
      <c r="S348" s="380"/>
      <c r="T348" s="380"/>
      <c r="U348" s="380"/>
      <c r="V348" s="380"/>
      <c r="W348" s="380"/>
      <c r="X348" s="380"/>
    </row>
    <row r="349" spans="1:24" ht="12.75" customHeight="1" thickTop="1" thickBot="1">
      <c r="A349" s="380"/>
      <c r="B349" s="380"/>
      <c r="C349" s="380"/>
      <c r="D349" s="380"/>
      <c r="E349" s="380"/>
      <c r="F349" s="380"/>
      <c r="G349" s="380"/>
      <c r="H349" s="380"/>
      <c r="I349" s="380"/>
      <c r="J349" s="380"/>
      <c r="K349" s="380"/>
      <c r="L349" s="380"/>
      <c r="M349" s="380"/>
      <c r="N349" s="380"/>
      <c r="O349" s="380"/>
      <c r="P349" s="380"/>
      <c r="Q349" s="380"/>
      <c r="R349" s="380"/>
      <c r="S349" s="380"/>
      <c r="T349" s="380"/>
      <c r="U349" s="380"/>
      <c r="V349" s="380"/>
      <c r="W349" s="380"/>
      <c r="X349" s="380"/>
    </row>
    <row r="350" spans="1:24" ht="12.75" customHeight="1" thickTop="1" thickBot="1">
      <c r="A350" s="380"/>
      <c r="B350" s="380"/>
      <c r="C350" s="380"/>
      <c r="D350" s="380"/>
      <c r="E350" s="380"/>
      <c r="F350" s="380"/>
      <c r="G350" s="380"/>
      <c r="H350" s="380"/>
      <c r="I350" s="380"/>
      <c r="J350" s="380"/>
      <c r="K350" s="380"/>
      <c r="L350" s="380"/>
      <c r="M350" s="380"/>
      <c r="N350" s="380"/>
      <c r="O350" s="380"/>
      <c r="P350" s="380"/>
      <c r="Q350" s="380"/>
      <c r="R350" s="380"/>
      <c r="S350" s="380"/>
      <c r="T350" s="380"/>
      <c r="U350" s="380"/>
      <c r="V350" s="380"/>
      <c r="W350" s="380"/>
      <c r="X350" s="380"/>
    </row>
    <row r="351" spans="1:24" ht="12.75" customHeight="1" thickTop="1" thickBot="1">
      <c r="A351" s="380"/>
      <c r="B351" s="380"/>
      <c r="C351" s="380"/>
      <c r="D351" s="380"/>
      <c r="E351" s="380"/>
      <c r="F351" s="380"/>
      <c r="G351" s="380"/>
      <c r="H351" s="380"/>
      <c r="I351" s="380"/>
      <c r="J351" s="380"/>
      <c r="K351" s="380"/>
      <c r="L351" s="380"/>
      <c r="M351" s="380"/>
      <c r="N351" s="380"/>
      <c r="O351" s="380"/>
      <c r="P351" s="380"/>
      <c r="Q351" s="380"/>
      <c r="R351" s="380"/>
      <c r="S351" s="380"/>
      <c r="T351" s="380"/>
      <c r="U351" s="380"/>
      <c r="V351" s="380"/>
      <c r="W351" s="380"/>
      <c r="X351" s="380"/>
    </row>
    <row r="352" spans="1:24" ht="12.75" customHeight="1" thickTop="1" thickBot="1">
      <c r="A352" s="380"/>
      <c r="B352" s="380"/>
      <c r="C352" s="380"/>
      <c r="D352" s="380"/>
      <c r="E352" s="380"/>
      <c r="F352" s="380"/>
      <c r="G352" s="380"/>
      <c r="H352" s="380"/>
      <c r="I352" s="380"/>
      <c r="J352" s="380"/>
      <c r="K352" s="380"/>
      <c r="L352" s="380"/>
      <c r="M352" s="380"/>
      <c r="N352" s="380"/>
      <c r="O352" s="380"/>
      <c r="P352" s="380"/>
      <c r="Q352" s="380"/>
      <c r="R352" s="380"/>
      <c r="S352" s="380"/>
      <c r="T352" s="380"/>
      <c r="U352" s="380"/>
      <c r="V352" s="380"/>
      <c r="W352" s="380"/>
      <c r="X352" s="380"/>
    </row>
    <row r="353" spans="1:24" ht="12.75" customHeight="1" thickTop="1" thickBot="1">
      <c r="A353" s="380"/>
      <c r="B353" s="380"/>
      <c r="C353" s="380"/>
      <c r="D353" s="380"/>
      <c r="E353" s="380"/>
      <c r="F353" s="380"/>
      <c r="G353" s="380"/>
      <c r="H353" s="380"/>
      <c r="I353" s="380"/>
      <c r="J353" s="380"/>
      <c r="K353" s="380"/>
      <c r="L353" s="380"/>
      <c r="M353" s="380"/>
      <c r="N353" s="380"/>
      <c r="O353" s="380"/>
      <c r="P353" s="380"/>
      <c r="Q353" s="380"/>
      <c r="R353" s="380"/>
      <c r="S353" s="380"/>
      <c r="T353" s="380"/>
      <c r="U353" s="380"/>
      <c r="V353" s="380"/>
      <c r="W353" s="380"/>
      <c r="X353" s="380"/>
    </row>
    <row r="354" spans="1:24" ht="12.75" customHeight="1" thickTop="1" thickBot="1">
      <c r="A354" s="380"/>
      <c r="B354" s="380"/>
      <c r="C354" s="380"/>
      <c r="D354" s="380"/>
      <c r="E354" s="380"/>
      <c r="F354" s="380"/>
      <c r="G354" s="380"/>
      <c r="H354" s="380"/>
      <c r="I354" s="380"/>
      <c r="J354" s="380"/>
      <c r="K354" s="380"/>
      <c r="L354" s="380"/>
      <c r="M354" s="380"/>
      <c r="N354" s="380"/>
      <c r="O354" s="380"/>
      <c r="P354" s="380"/>
      <c r="Q354" s="380"/>
      <c r="R354" s="380"/>
      <c r="S354" s="380"/>
      <c r="T354" s="380"/>
      <c r="U354" s="380"/>
      <c r="V354" s="380"/>
      <c r="W354" s="380"/>
      <c r="X354" s="380"/>
    </row>
    <row r="355" spans="1:24" ht="12.75" customHeight="1" thickTop="1" thickBot="1">
      <c r="A355" s="380"/>
      <c r="B355" s="380"/>
      <c r="C355" s="380"/>
      <c r="D355" s="380"/>
      <c r="E355" s="380"/>
      <c r="F355" s="380"/>
      <c r="G355" s="380"/>
      <c r="H355" s="380"/>
      <c r="I355" s="380"/>
      <c r="J355" s="380"/>
      <c r="K355" s="380"/>
      <c r="L355" s="380"/>
      <c r="M355" s="380"/>
      <c r="N355" s="380"/>
      <c r="O355" s="380"/>
      <c r="P355" s="380"/>
      <c r="Q355" s="380"/>
      <c r="R355" s="380"/>
      <c r="S355" s="380"/>
      <c r="T355" s="380"/>
      <c r="U355" s="380"/>
      <c r="V355" s="380"/>
      <c r="W355" s="380"/>
      <c r="X355" s="380"/>
    </row>
    <row r="356" spans="1:24" ht="12.75" customHeight="1" thickTop="1" thickBot="1">
      <c r="A356" s="380"/>
      <c r="B356" s="380"/>
      <c r="C356" s="380"/>
      <c r="D356" s="380"/>
      <c r="E356" s="380"/>
      <c r="F356" s="380"/>
      <c r="G356" s="380"/>
      <c r="H356" s="380"/>
      <c r="I356" s="380"/>
      <c r="J356" s="380"/>
      <c r="K356" s="380"/>
      <c r="L356" s="380"/>
      <c r="M356" s="380"/>
      <c r="N356" s="380"/>
      <c r="O356" s="380"/>
      <c r="P356" s="380"/>
      <c r="Q356" s="380"/>
      <c r="R356" s="380"/>
      <c r="S356" s="380"/>
      <c r="T356" s="380"/>
      <c r="U356" s="380"/>
      <c r="V356" s="380"/>
      <c r="W356" s="380"/>
      <c r="X356" s="380"/>
    </row>
    <row r="357" spans="1:24" ht="12.75" customHeight="1" thickTop="1" thickBot="1">
      <c r="A357" s="380"/>
      <c r="B357" s="380"/>
      <c r="C357" s="380"/>
      <c r="D357" s="380"/>
      <c r="E357" s="380"/>
      <c r="F357" s="380"/>
      <c r="G357" s="380"/>
      <c r="H357" s="380"/>
      <c r="I357" s="380"/>
      <c r="J357" s="380"/>
      <c r="K357" s="380"/>
      <c r="L357" s="380"/>
      <c r="M357" s="380"/>
      <c r="N357" s="380"/>
      <c r="O357" s="380"/>
      <c r="P357" s="380"/>
      <c r="Q357" s="380"/>
      <c r="R357" s="380"/>
      <c r="S357" s="380"/>
      <c r="T357" s="380"/>
      <c r="U357" s="380"/>
      <c r="V357" s="380"/>
      <c r="W357" s="380"/>
      <c r="X357" s="380"/>
    </row>
    <row r="358" spans="1:24" ht="12.75" customHeight="1" thickTop="1" thickBot="1">
      <c r="A358" s="380"/>
      <c r="B358" s="380"/>
      <c r="C358" s="380"/>
      <c r="D358" s="380"/>
      <c r="E358" s="380"/>
      <c r="F358" s="380"/>
      <c r="G358" s="380"/>
      <c r="H358" s="380"/>
      <c r="I358" s="380"/>
      <c r="J358" s="380"/>
      <c r="K358" s="380"/>
      <c r="L358" s="380"/>
      <c r="M358" s="380"/>
      <c r="N358" s="380"/>
      <c r="O358" s="380"/>
      <c r="P358" s="380"/>
      <c r="Q358" s="380"/>
      <c r="R358" s="380"/>
      <c r="S358" s="380"/>
      <c r="T358" s="380"/>
      <c r="U358" s="380"/>
      <c r="V358" s="380"/>
      <c r="W358" s="380"/>
      <c r="X358" s="380"/>
    </row>
    <row r="359" spans="1:24" ht="12.75" customHeight="1" thickTop="1" thickBot="1">
      <c r="A359" s="380"/>
      <c r="B359" s="380"/>
      <c r="C359" s="380"/>
      <c r="D359" s="380"/>
      <c r="E359" s="380"/>
      <c r="F359" s="380"/>
      <c r="G359" s="380"/>
      <c r="H359" s="380"/>
      <c r="I359" s="380"/>
      <c r="J359" s="380"/>
      <c r="K359" s="380"/>
      <c r="L359" s="380"/>
      <c r="M359" s="380"/>
      <c r="N359" s="380"/>
      <c r="O359" s="380"/>
      <c r="P359" s="380"/>
      <c r="Q359" s="380"/>
      <c r="R359" s="380"/>
      <c r="S359" s="380"/>
      <c r="T359" s="380"/>
      <c r="U359" s="380"/>
      <c r="V359" s="380"/>
      <c r="W359" s="380"/>
      <c r="X359" s="380"/>
    </row>
    <row r="360" spans="1:24" ht="12.75" customHeight="1" thickTop="1" thickBot="1">
      <c r="A360" s="380"/>
      <c r="B360" s="380"/>
      <c r="C360" s="380"/>
      <c r="D360" s="380"/>
      <c r="E360" s="380"/>
      <c r="F360" s="380"/>
      <c r="G360" s="380"/>
      <c r="H360" s="380"/>
      <c r="I360" s="380"/>
      <c r="J360" s="380"/>
      <c r="K360" s="380"/>
      <c r="L360" s="380"/>
      <c r="M360" s="380"/>
      <c r="N360" s="380"/>
      <c r="O360" s="380"/>
      <c r="P360" s="380"/>
      <c r="Q360" s="380"/>
      <c r="R360" s="380"/>
      <c r="S360" s="380"/>
      <c r="T360" s="380"/>
      <c r="U360" s="380"/>
      <c r="V360" s="380"/>
      <c r="W360" s="380"/>
      <c r="X360" s="380"/>
    </row>
    <row r="361" spans="1:24" ht="12.75" customHeight="1" thickTop="1" thickBot="1">
      <c r="A361" s="380"/>
      <c r="B361" s="380"/>
      <c r="C361" s="380"/>
      <c r="D361" s="380"/>
      <c r="E361" s="380"/>
      <c r="F361" s="380"/>
      <c r="G361" s="380"/>
      <c r="H361" s="380"/>
      <c r="I361" s="380"/>
      <c r="J361" s="380"/>
      <c r="K361" s="380"/>
      <c r="L361" s="380"/>
      <c r="M361" s="380"/>
      <c r="N361" s="380"/>
      <c r="O361" s="380"/>
      <c r="P361" s="380"/>
      <c r="Q361" s="380"/>
      <c r="R361" s="380"/>
      <c r="S361" s="380"/>
      <c r="T361" s="380"/>
      <c r="U361" s="380"/>
      <c r="V361" s="380"/>
      <c r="W361" s="380"/>
      <c r="X361" s="380"/>
    </row>
    <row r="362" spans="1:24" ht="12.75" customHeight="1" thickTop="1" thickBot="1">
      <c r="A362" s="380"/>
      <c r="B362" s="380"/>
      <c r="C362" s="380"/>
      <c r="D362" s="380"/>
      <c r="E362" s="380"/>
      <c r="F362" s="380"/>
      <c r="G362" s="380"/>
      <c r="H362" s="380"/>
      <c r="I362" s="380"/>
      <c r="J362" s="380"/>
      <c r="K362" s="380"/>
      <c r="L362" s="380"/>
      <c r="M362" s="380"/>
      <c r="N362" s="380"/>
      <c r="O362" s="380"/>
      <c r="P362" s="380"/>
      <c r="Q362" s="380"/>
      <c r="R362" s="380"/>
      <c r="S362" s="380"/>
      <c r="T362" s="380"/>
      <c r="U362" s="380"/>
      <c r="V362" s="380"/>
      <c r="W362" s="380"/>
      <c r="X362" s="380"/>
    </row>
    <row r="363" spans="1:24" ht="12.75" customHeight="1" thickTop="1" thickBot="1">
      <c r="A363" s="380"/>
      <c r="B363" s="380"/>
      <c r="C363" s="380"/>
      <c r="D363" s="380"/>
      <c r="E363" s="380"/>
      <c r="F363" s="380"/>
      <c r="G363" s="380"/>
      <c r="H363" s="380"/>
      <c r="I363" s="380"/>
      <c r="J363" s="380"/>
      <c r="K363" s="380"/>
      <c r="L363" s="380"/>
      <c r="M363" s="380"/>
      <c r="N363" s="380"/>
      <c r="O363" s="380"/>
      <c r="P363" s="380"/>
      <c r="Q363" s="380"/>
      <c r="R363" s="380"/>
      <c r="S363" s="380"/>
      <c r="T363" s="380"/>
      <c r="U363" s="380"/>
      <c r="V363" s="380"/>
      <c r="W363" s="380"/>
      <c r="X363" s="380"/>
    </row>
    <row r="364" spans="1:24" ht="12.75" customHeight="1" thickTop="1" thickBot="1">
      <c r="A364" s="380"/>
      <c r="B364" s="380"/>
      <c r="C364" s="380"/>
      <c r="D364" s="380"/>
      <c r="E364" s="380"/>
      <c r="F364" s="380"/>
      <c r="G364" s="380"/>
      <c r="H364" s="380"/>
      <c r="I364" s="380"/>
      <c r="J364" s="380"/>
      <c r="K364" s="380"/>
      <c r="L364" s="380"/>
      <c r="M364" s="380"/>
      <c r="N364" s="380"/>
      <c r="O364" s="380"/>
      <c r="P364" s="380"/>
      <c r="Q364" s="380"/>
      <c r="R364" s="380"/>
      <c r="S364" s="380"/>
      <c r="T364" s="380"/>
      <c r="U364" s="380"/>
      <c r="V364" s="380"/>
      <c r="W364" s="380"/>
      <c r="X364" s="380"/>
    </row>
    <row r="365" spans="1:24" ht="12.75" customHeight="1" thickTop="1" thickBot="1">
      <c r="A365" s="380"/>
      <c r="B365" s="380"/>
      <c r="C365" s="380"/>
      <c r="D365" s="380"/>
      <c r="E365" s="380"/>
      <c r="F365" s="380"/>
      <c r="G365" s="380"/>
      <c r="H365" s="380"/>
      <c r="I365" s="380"/>
      <c r="J365" s="380"/>
      <c r="K365" s="380"/>
      <c r="L365" s="380"/>
      <c r="M365" s="380"/>
      <c r="N365" s="380"/>
      <c r="O365" s="380"/>
      <c r="P365" s="380"/>
      <c r="Q365" s="380"/>
      <c r="R365" s="380"/>
      <c r="S365" s="380"/>
      <c r="T365" s="380"/>
      <c r="U365" s="380"/>
      <c r="V365" s="380"/>
      <c r="W365" s="380"/>
      <c r="X365" s="380"/>
    </row>
    <row r="366" spans="1:24" ht="12.75" customHeight="1" thickTop="1" thickBot="1">
      <c r="A366" s="380"/>
      <c r="B366" s="380"/>
      <c r="C366" s="380"/>
      <c r="D366" s="380"/>
      <c r="E366" s="380"/>
      <c r="F366" s="380"/>
      <c r="G366" s="380"/>
      <c r="H366" s="380"/>
      <c r="I366" s="380"/>
      <c r="J366" s="380"/>
      <c r="K366" s="380"/>
      <c r="L366" s="380"/>
      <c r="M366" s="380"/>
      <c r="N366" s="380"/>
      <c r="O366" s="380"/>
      <c r="P366" s="380"/>
      <c r="Q366" s="380"/>
      <c r="R366" s="380"/>
      <c r="S366" s="380"/>
      <c r="T366" s="380"/>
      <c r="U366" s="380"/>
      <c r="V366" s="380"/>
      <c r="W366" s="380"/>
      <c r="X366" s="380"/>
    </row>
    <row r="367" spans="1:24" ht="12.75" customHeight="1" thickTop="1" thickBot="1">
      <c r="A367" s="380"/>
      <c r="B367" s="380"/>
      <c r="C367" s="380"/>
      <c r="D367" s="380"/>
      <c r="E367" s="380"/>
      <c r="F367" s="380"/>
      <c r="G367" s="380"/>
      <c r="H367" s="380"/>
      <c r="I367" s="380"/>
      <c r="J367" s="380"/>
      <c r="K367" s="380"/>
      <c r="L367" s="380"/>
      <c r="M367" s="380"/>
      <c r="N367" s="380"/>
      <c r="O367" s="380"/>
      <c r="P367" s="380"/>
      <c r="Q367" s="380"/>
      <c r="R367" s="380"/>
      <c r="S367" s="380"/>
      <c r="T367" s="380"/>
      <c r="U367" s="380"/>
      <c r="V367" s="380"/>
      <c r="W367" s="380"/>
      <c r="X367" s="380"/>
    </row>
    <row r="368" spans="1:24" ht="12.75" customHeight="1" thickTop="1" thickBot="1">
      <c r="A368" s="380"/>
      <c r="B368" s="380"/>
      <c r="C368" s="380"/>
      <c r="D368" s="380"/>
      <c r="E368" s="380"/>
      <c r="F368" s="380"/>
      <c r="G368" s="380"/>
      <c r="H368" s="380"/>
      <c r="I368" s="380"/>
      <c r="J368" s="380"/>
      <c r="K368" s="380"/>
      <c r="L368" s="380"/>
      <c r="M368" s="380"/>
      <c r="N368" s="380"/>
      <c r="O368" s="380"/>
      <c r="P368" s="380"/>
      <c r="Q368" s="380"/>
      <c r="R368" s="380"/>
      <c r="S368" s="380"/>
      <c r="T368" s="380"/>
      <c r="U368" s="380"/>
      <c r="V368" s="380"/>
      <c r="W368" s="380"/>
      <c r="X368" s="380"/>
    </row>
    <row r="369" spans="1:24" ht="12.75" customHeight="1" thickTop="1" thickBot="1">
      <c r="A369" s="380"/>
      <c r="B369" s="380"/>
      <c r="C369" s="380"/>
      <c r="D369" s="380"/>
      <c r="E369" s="380"/>
      <c r="F369" s="380"/>
      <c r="G369" s="380"/>
      <c r="H369" s="380"/>
      <c r="I369" s="380"/>
      <c r="J369" s="380"/>
      <c r="K369" s="380"/>
      <c r="L369" s="380"/>
      <c r="M369" s="380"/>
      <c r="N369" s="380"/>
      <c r="O369" s="380"/>
      <c r="P369" s="380"/>
      <c r="Q369" s="380"/>
      <c r="R369" s="380"/>
      <c r="S369" s="380"/>
      <c r="T369" s="380"/>
      <c r="U369" s="380"/>
      <c r="V369" s="380"/>
      <c r="W369" s="380"/>
      <c r="X369" s="380"/>
    </row>
    <row r="370" spans="1:24" ht="12.75" customHeight="1" thickTop="1" thickBot="1">
      <c r="A370" s="380"/>
      <c r="B370" s="380"/>
      <c r="C370" s="380"/>
      <c r="D370" s="380"/>
      <c r="E370" s="380"/>
      <c r="F370" s="380"/>
      <c r="G370" s="380"/>
      <c r="H370" s="380"/>
      <c r="I370" s="380"/>
      <c r="J370" s="380"/>
      <c r="K370" s="380"/>
      <c r="L370" s="380"/>
      <c r="M370" s="380"/>
      <c r="N370" s="380"/>
      <c r="O370" s="380"/>
      <c r="P370" s="380"/>
      <c r="Q370" s="380"/>
      <c r="R370" s="380"/>
      <c r="S370" s="380"/>
      <c r="T370" s="380"/>
      <c r="U370" s="380"/>
      <c r="V370" s="380"/>
      <c r="W370" s="380"/>
      <c r="X370" s="380"/>
    </row>
    <row r="371" spans="1:24" ht="12.75" customHeight="1" thickTop="1" thickBot="1">
      <c r="A371" s="380"/>
      <c r="B371" s="380"/>
      <c r="C371" s="380"/>
      <c r="D371" s="380"/>
      <c r="E371" s="380"/>
      <c r="F371" s="380"/>
      <c r="G371" s="380"/>
      <c r="H371" s="380"/>
      <c r="I371" s="380"/>
      <c r="J371" s="380"/>
      <c r="K371" s="380"/>
      <c r="L371" s="380"/>
      <c r="M371" s="380"/>
      <c r="N371" s="380"/>
      <c r="O371" s="380"/>
      <c r="P371" s="380"/>
      <c r="Q371" s="380"/>
      <c r="R371" s="380"/>
      <c r="S371" s="380"/>
      <c r="T371" s="380"/>
      <c r="U371" s="380"/>
      <c r="V371" s="380"/>
      <c r="W371" s="380"/>
      <c r="X371" s="380"/>
    </row>
    <row r="372" spans="1:24" ht="12.75" customHeight="1" thickTop="1" thickBot="1">
      <c r="A372" s="380"/>
      <c r="B372" s="380"/>
      <c r="C372" s="380"/>
      <c r="D372" s="380"/>
      <c r="E372" s="380"/>
      <c r="F372" s="380"/>
      <c r="G372" s="380"/>
      <c r="H372" s="380"/>
      <c r="I372" s="380"/>
      <c r="J372" s="380"/>
      <c r="K372" s="380"/>
      <c r="L372" s="380"/>
      <c r="M372" s="380"/>
      <c r="N372" s="380"/>
      <c r="O372" s="380"/>
      <c r="P372" s="380"/>
      <c r="Q372" s="380"/>
      <c r="R372" s="380"/>
      <c r="S372" s="380"/>
      <c r="T372" s="380"/>
      <c r="U372" s="380"/>
      <c r="V372" s="380"/>
      <c r="W372" s="380"/>
      <c r="X372" s="380"/>
    </row>
    <row r="373" spans="1:24" ht="12.75" customHeight="1" thickTop="1" thickBot="1">
      <c r="A373" s="380"/>
      <c r="B373" s="380"/>
      <c r="C373" s="380"/>
      <c r="D373" s="380"/>
      <c r="E373" s="380"/>
      <c r="F373" s="380"/>
      <c r="G373" s="380"/>
      <c r="H373" s="380"/>
      <c r="I373" s="380"/>
      <c r="J373" s="380"/>
      <c r="K373" s="380"/>
      <c r="L373" s="380"/>
      <c r="M373" s="380"/>
      <c r="N373" s="380"/>
      <c r="O373" s="380"/>
      <c r="P373" s="380"/>
      <c r="Q373" s="380"/>
      <c r="R373" s="380"/>
      <c r="S373" s="380"/>
      <c r="T373" s="380"/>
      <c r="U373" s="380"/>
      <c r="V373" s="380"/>
      <c r="W373" s="380"/>
      <c r="X373" s="380"/>
    </row>
    <row r="374" spans="1:24" ht="12.75" customHeight="1" thickTop="1" thickBot="1">
      <c r="A374" s="380"/>
      <c r="B374" s="380"/>
      <c r="C374" s="380"/>
      <c r="D374" s="380"/>
      <c r="E374" s="380"/>
      <c r="F374" s="380"/>
      <c r="G374" s="380"/>
      <c r="H374" s="380"/>
      <c r="I374" s="380"/>
      <c r="J374" s="380"/>
      <c r="K374" s="380"/>
      <c r="L374" s="380"/>
      <c r="M374" s="380"/>
      <c r="N374" s="380"/>
      <c r="O374" s="380"/>
      <c r="P374" s="380"/>
      <c r="Q374" s="380"/>
      <c r="R374" s="380"/>
      <c r="S374" s="380"/>
      <c r="T374" s="380"/>
      <c r="U374" s="380"/>
      <c r="V374" s="380"/>
      <c r="W374" s="380"/>
      <c r="X374" s="380"/>
    </row>
    <row r="375" spans="1:24" ht="12.75" customHeight="1" thickTop="1" thickBot="1">
      <c r="A375" s="380"/>
      <c r="B375" s="380"/>
      <c r="C375" s="380"/>
      <c r="D375" s="380"/>
      <c r="E375" s="380"/>
      <c r="F375" s="380"/>
      <c r="G375" s="380"/>
      <c r="H375" s="380"/>
      <c r="I375" s="380"/>
      <c r="J375" s="380"/>
      <c r="K375" s="380"/>
      <c r="L375" s="380"/>
      <c r="M375" s="380"/>
      <c r="N375" s="380"/>
      <c r="O375" s="380"/>
      <c r="P375" s="380"/>
      <c r="Q375" s="380"/>
      <c r="R375" s="380"/>
      <c r="S375" s="380"/>
      <c r="T375" s="380"/>
      <c r="U375" s="380"/>
      <c r="V375" s="380"/>
      <c r="W375" s="380"/>
      <c r="X375" s="380"/>
    </row>
    <row r="376" spans="1:24" ht="12.75" customHeight="1" thickTop="1" thickBot="1">
      <c r="A376" s="380"/>
      <c r="B376" s="380"/>
      <c r="C376" s="380"/>
      <c r="D376" s="380"/>
      <c r="E376" s="380"/>
      <c r="F376" s="380"/>
      <c r="G376" s="380"/>
      <c r="H376" s="380"/>
      <c r="I376" s="380"/>
      <c r="J376" s="380"/>
      <c r="K376" s="380"/>
      <c r="L376" s="380"/>
      <c r="M376" s="380"/>
      <c r="N376" s="380"/>
      <c r="O376" s="380"/>
      <c r="P376" s="380"/>
      <c r="Q376" s="380"/>
      <c r="R376" s="380"/>
      <c r="S376" s="380"/>
      <c r="T376" s="380"/>
      <c r="U376" s="380"/>
      <c r="V376" s="380"/>
      <c r="W376" s="380"/>
      <c r="X376" s="380"/>
    </row>
    <row r="377" spans="1:24" ht="12.75" customHeight="1" thickTop="1" thickBot="1">
      <c r="A377" s="380"/>
      <c r="B377" s="380"/>
      <c r="C377" s="380"/>
      <c r="D377" s="380"/>
      <c r="E377" s="380"/>
      <c r="F377" s="380"/>
      <c r="G377" s="380"/>
      <c r="H377" s="380"/>
      <c r="I377" s="380"/>
      <c r="J377" s="380"/>
      <c r="K377" s="380"/>
      <c r="L377" s="380"/>
      <c r="M377" s="380"/>
      <c r="N377" s="380"/>
      <c r="O377" s="380"/>
      <c r="P377" s="380"/>
      <c r="Q377" s="380"/>
      <c r="R377" s="380"/>
      <c r="S377" s="380"/>
      <c r="T377" s="380"/>
      <c r="U377" s="380"/>
      <c r="V377" s="380"/>
      <c r="W377" s="380"/>
      <c r="X377" s="380"/>
    </row>
    <row r="378" spans="1:24" ht="12.75" customHeight="1" thickTop="1" thickBot="1">
      <c r="A378" s="380"/>
      <c r="B378" s="380"/>
      <c r="C378" s="380"/>
      <c r="D378" s="380"/>
      <c r="E378" s="380"/>
      <c r="F378" s="380"/>
      <c r="G378" s="380"/>
      <c r="H378" s="380"/>
      <c r="I378" s="380"/>
      <c r="J378" s="380"/>
      <c r="K378" s="380"/>
      <c r="L378" s="380"/>
      <c r="M378" s="380"/>
      <c r="N378" s="380"/>
      <c r="O378" s="380"/>
      <c r="P378" s="380"/>
      <c r="Q378" s="380"/>
      <c r="R378" s="380"/>
      <c r="S378" s="380"/>
      <c r="T378" s="380"/>
      <c r="U378" s="380"/>
      <c r="V378" s="380"/>
      <c r="W378" s="380"/>
      <c r="X378" s="380"/>
    </row>
    <row r="379" spans="1:24" ht="12.75" customHeight="1" thickTop="1" thickBot="1">
      <c r="A379" s="380"/>
      <c r="B379" s="380"/>
      <c r="C379" s="380"/>
      <c r="D379" s="380"/>
      <c r="E379" s="380"/>
      <c r="F379" s="380"/>
      <c r="G379" s="380"/>
      <c r="H379" s="380"/>
      <c r="I379" s="380"/>
      <c r="J379" s="380"/>
      <c r="K379" s="380"/>
      <c r="L379" s="380"/>
      <c r="M379" s="380"/>
      <c r="N379" s="380"/>
      <c r="O379" s="380"/>
      <c r="P379" s="380"/>
      <c r="Q379" s="380"/>
      <c r="R379" s="380"/>
      <c r="S379" s="380"/>
      <c r="T379" s="380"/>
      <c r="U379" s="380"/>
      <c r="V379" s="380"/>
      <c r="W379" s="380"/>
      <c r="X379" s="380"/>
    </row>
    <row r="380" spans="1:24" ht="12.75" customHeight="1" thickTop="1" thickBot="1">
      <c r="A380" s="380"/>
      <c r="B380" s="380"/>
      <c r="C380" s="380"/>
      <c r="D380" s="380"/>
      <c r="E380" s="380"/>
      <c r="F380" s="380"/>
      <c r="G380" s="380"/>
      <c r="H380" s="380"/>
      <c r="I380" s="380"/>
      <c r="J380" s="380"/>
      <c r="K380" s="380"/>
      <c r="L380" s="380"/>
      <c r="M380" s="380"/>
      <c r="N380" s="380"/>
      <c r="O380" s="380"/>
      <c r="P380" s="380"/>
      <c r="Q380" s="380"/>
      <c r="R380" s="380"/>
      <c r="S380" s="380"/>
      <c r="T380" s="380"/>
      <c r="U380" s="380"/>
      <c r="V380" s="380"/>
      <c r="W380" s="380"/>
      <c r="X380" s="380"/>
    </row>
    <row r="381" spans="1:24" ht="12.75" customHeight="1" thickTop="1" thickBot="1">
      <c r="A381" s="380"/>
      <c r="B381" s="380"/>
      <c r="C381" s="380"/>
      <c r="D381" s="380"/>
      <c r="E381" s="380"/>
      <c r="F381" s="380"/>
      <c r="G381" s="380"/>
      <c r="H381" s="380"/>
      <c r="I381" s="380"/>
      <c r="J381" s="380"/>
      <c r="K381" s="380"/>
      <c r="L381" s="380"/>
      <c r="M381" s="380"/>
      <c r="N381" s="380"/>
      <c r="O381" s="380"/>
      <c r="P381" s="380"/>
      <c r="Q381" s="380"/>
      <c r="R381" s="380"/>
      <c r="S381" s="380"/>
      <c r="T381" s="380"/>
      <c r="U381" s="380"/>
      <c r="V381" s="380"/>
      <c r="W381" s="380"/>
      <c r="X381" s="380"/>
    </row>
    <row r="382" spans="1:24" ht="12.75" customHeight="1" thickTop="1" thickBot="1">
      <c r="A382" s="380"/>
      <c r="B382" s="380"/>
      <c r="C382" s="380"/>
      <c r="D382" s="380"/>
      <c r="E382" s="380"/>
      <c r="F382" s="380"/>
      <c r="G382" s="380"/>
      <c r="H382" s="380"/>
      <c r="I382" s="380"/>
      <c r="J382" s="380"/>
      <c r="K382" s="380"/>
      <c r="L382" s="380"/>
      <c r="M382" s="380"/>
      <c r="N382" s="380"/>
      <c r="O382" s="380"/>
      <c r="P382" s="380"/>
      <c r="Q382" s="380"/>
      <c r="R382" s="380"/>
      <c r="S382" s="380"/>
      <c r="T382" s="380"/>
      <c r="U382" s="380"/>
      <c r="V382" s="380"/>
      <c r="W382" s="380"/>
      <c r="X382" s="380"/>
    </row>
    <row r="383" spans="1:24" ht="12.75" customHeight="1" thickTop="1" thickBot="1">
      <c r="A383" s="380"/>
      <c r="B383" s="380"/>
      <c r="C383" s="380"/>
      <c r="D383" s="380"/>
      <c r="E383" s="380"/>
      <c r="F383" s="380"/>
      <c r="G383" s="380"/>
      <c r="H383" s="380"/>
      <c r="I383" s="380"/>
      <c r="J383" s="380"/>
      <c r="K383" s="380"/>
      <c r="L383" s="380"/>
      <c r="M383" s="380"/>
      <c r="N383" s="380"/>
      <c r="O383" s="380"/>
      <c r="P383" s="380"/>
      <c r="Q383" s="380"/>
      <c r="R383" s="380"/>
      <c r="S383" s="380"/>
      <c r="T383" s="380"/>
      <c r="U383" s="380"/>
      <c r="V383" s="380"/>
      <c r="W383" s="380"/>
      <c r="X383" s="380"/>
    </row>
    <row r="384" spans="1:24" ht="12.75" customHeight="1" thickTop="1" thickBot="1">
      <c r="A384" s="380"/>
      <c r="B384" s="380"/>
      <c r="C384" s="380"/>
      <c r="D384" s="380"/>
      <c r="E384" s="380"/>
      <c r="F384" s="380"/>
      <c r="G384" s="380"/>
      <c r="H384" s="380"/>
      <c r="I384" s="380"/>
      <c r="J384" s="380"/>
      <c r="K384" s="380"/>
      <c r="L384" s="380"/>
      <c r="M384" s="380"/>
      <c r="N384" s="380"/>
      <c r="O384" s="380"/>
      <c r="P384" s="380"/>
      <c r="Q384" s="380"/>
      <c r="R384" s="380"/>
      <c r="S384" s="380"/>
      <c r="T384" s="380"/>
      <c r="U384" s="380"/>
      <c r="V384" s="380"/>
      <c r="W384" s="380"/>
      <c r="X384" s="380"/>
    </row>
    <row r="385" spans="1:24" ht="12.75" customHeight="1" thickTop="1" thickBot="1">
      <c r="A385" s="380"/>
      <c r="B385" s="380"/>
      <c r="C385" s="380"/>
      <c r="D385" s="380"/>
      <c r="E385" s="380"/>
      <c r="F385" s="380"/>
      <c r="G385" s="380"/>
      <c r="H385" s="380"/>
      <c r="I385" s="380"/>
      <c r="J385" s="380"/>
      <c r="K385" s="380"/>
      <c r="L385" s="380"/>
      <c r="M385" s="380"/>
      <c r="N385" s="380"/>
      <c r="O385" s="380"/>
      <c r="P385" s="380"/>
      <c r="Q385" s="380"/>
      <c r="R385" s="380"/>
      <c r="S385" s="380"/>
      <c r="T385" s="380"/>
      <c r="U385" s="380"/>
      <c r="V385" s="380"/>
      <c r="W385" s="380"/>
      <c r="X385" s="380"/>
    </row>
    <row r="386" spans="1:24" ht="12.75" customHeight="1" thickTop="1" thickBot="1">
      <c r="A386" s="380"/>
      <c r="B386" s="380"/>
      <c r="C386" s="380"/>
      <c r="D386" s="380"/>
      <c r="E386" s="380"/>
      <c r="F386" s="380"/>
      <c r="G386" s="380"/>
      <c r="H386" s="380"/>
      <c r="I386" s="380"/>
      <c r="J386" s="380"/>
      <c r="K386" s="380"/>
      <c r="L386" s="380"/>
      <c r="M386" s="380"/>
      <c r="N386" s="380"/>
      <c r="O386" s="380"/>
      <c r="P386" s="380"/>
      <c r="Q386" s="380"/>
      <c r="R386" s="380"/>
      <c r="S386" s="380"/>
      <c r="T386" s="380"/>
      <c r="U386" s="380"/>
      <c r="V386" s="380"/>
      <c r="W386" s="380"/>
      <c r="X386" s="380"/>
    </row>
    <row r="387" spans="1:24" ht="12.75" customHeight="1" thickTop="1" thickBot="1">
      <c r="A387" s="380"/>
      <c r="B387" s="380"/>
      <c r="C387" s="380"/>
      <c r="D387" s="380"/>
      <c r="E387" s="380"/>
      <c r="F387" s="380"/>
      <c r="G387" s="380"/>
      <c r="H387" s="380"/>
      <c r="I387" s="380"/>
      <c r="J387" s="380"/>
      <c r="K387" s="380"/>
      <c r="L387" s="380"/>
      <c r="M387" s="380"/>
      <c r="N387" s="380"/>
      <c r="O387" s="380"/>
      <c r="P387" s="380"/>
      <c r="Q387" s="380"/>
      <c r="R387" s="380"/>
      <c r="S387" s="380"/>
      <c r="T387" s="380"/>
      <c r="U387" s="380"/>
      <c r="V387" s="380"/>
      <c r="W387" s="380"/>
      <c r="X387" s="380"/>
    </row>
    <row r="388" spans="1:24" ht="12.75" customHeight="1" thickTop="1" thickBot="1">
      <c r="A388" s="380"/>
      <c r="B388" s="380"/>
      <c r="C388" s="380"/>
      <c r="D388" s="380"/>
      <c r="E388" s="380"/>
      <c r="F388" s="380"/>
      <c r="G388" s="380"/>
      <c r="H388" s="380"/>
      <c r="I388" s="380"/>
      <c r="J388" s="380"/>
      <c r="K388" s="380"/>
      <c r="L388" s="380"/>
      <c r="M388" s="380"/>
      <c r="N388" s="380"/>
      <c r="O388" s="380"/>
      <c r="P388" s="380"/>
      <c r="Q388" s="380"/>
      <c r="R388" s="380"/>
      <c r="S388" s="380"/>
      <c r="T388" s="380"/>
      <c r="U388" s="380"/>
      <c r="V388" s="380"/>
      <c r="W388" s="380"/>
      <c r="X388" s="380"/>
    </row>
    <row r="389" spans="1:24" ht="12.75" customHeight="1" thickTop="1" thickBot="1">
      <c r="A389" s="380"/>
      <c r="B389" s="380"/>
      <c r="C389" s="380"/>
      <c r="D389" s="380"/>
      <c r="E389" s="380"/>
      <c r="F389" s="380"/>
      <c r="G389" s="380"/>
      <c r="H389" s="380"/>
      <c r="I389" s="380"/>
      <c r="J389" s="380"/>
      <c r="K389" s="380"/>
      <c r="L389" s="380"/>
      <c r="M389" s="380"/>
      <c r="N389" s="380"/>
      <c r="O389" s="380"/>
      <c r="P389" s="380"/>
      <c r="Q389" s="380"/>
      <c r="R389" s="380"/>
      <c r="S389" s="380"/>
      <c r="T389" s="380"/>
      <c r="U389" s="380"/>
      <c r="V389" s="380"/>
      <c r="W389" s="380"/>
      <c r="X389" s="380"/>
    </row>
    <row r="390" spans="1:24" ht="12.75" customHeight="1" thickTop="1" thickBot="1">
      <c r="A390" s="380"/>
      <c r="B390" s="380"/>
      <c r="C390" s="380"/>
      <c r="D390" s="380"/>
      <c r="E390" s="380"/>
      <c r="F390" s="380"/>
      <c r="G390" s="380"/>
      <c r="H390" s="380"/>
      <c r="I390" s="380"/>
      <c r="J390" s="380"/>
      <c r="K390" s="380"/>
      <c r="L390" s="380"/>
      <c r="M390" s="380"/>
      <c r="N390" s="380"/>
      <c r="O390" s="380"/>
      <c r="P390" s="380"/>
      <c r="Q390" s="380"/>
      <c r="R390" s="380"/>
      <c r="S390" s="380"/>
      <c r="T390" s="380"/>
      <c r="U390" s="380"/>
      <c r="V390" s="380"/>
      <c r="W390" s="380"/>
      <c r="X390" s="380"/>
    </row>
    <row r="391" spans="1:24" ht="12.75" customHeight="1" thickTop="1" thickBot="1">
      <c r="A391" s="380"/>
      <c r="B391" s="380"/>
      <c r="C391" s="380"/>
      <c r="D391" s="380"/>
      <c r="E391" s="380"/>
      <c r="F391" s="380"/>
      <c r="G391" s="380"/>
      <c r="H391" s="380"/>
      <c r="I391" s="380"/>
      <c r="J391" s="380"/>
      <c r="K391" s="380"/>
      <c r="L391" s="380"/>
      <c r="M391" s="380"/>
      <c r="N391" s="380"/>
      <c r="O391" s="380"/>
      <c r="P391" s="380"/>
      <c r="Q391" s="380"/>
      <c r="R391" s="380"/>
      <c r="S391" s="380"/>
      <c r="T391" s="380"/>
      <c r="U391" s="380"/>
      <c r="V391" s="380"/>
      <c r="W391" s="380"/>
      <c r="X391" s="380"/>
    </row>
    <row r="392" spans="1:24" ht="12.75" customHeight="1" thickTop="1" thickBot="1">
      <c r="A392" s="380"/>
      <c r="B392" s="380"/>
      <c r="C392" s="380"/>
      <c r="D392" s="380"/>
      <c r="E392" s="380"/>
      <c r="F392" s="380"/>
      <c r="G392" s="380"/>
      <c r="H392" s="380"/>
      <c r="I392" s="380"/>
      <c r="J392" s="380"/>
      <c r="K392" s="380"/>
      <c r="L392" s="380"/>
      <c r="M392" s="380"/>
      <c r="N392" s="380"/>
      <c r="O392" s="380"/>
      <c r="P392" s="380"/>
      <c r="Q392" s="380"/>
      <c r="R392" s="380"/>
      <c r="S392" s="380"/>
      <c r="T392" s="380"/>
      <c r="U392" s="380"/>
      <c r="V392" s="380"/>
      <c r="W392" s="380"/>
      <c r="X392" s="380"/>
    </row>
    <row r="393" spans="1:24" ht="12.75" customHeight="1" thickTop="1" thickBot="1">
      <c r="A393" s="380"/>
      <c r="B393" s="380"/>
      <c r="C393" s="380"/>
      <c r="D393" s="380"/>
      <c r="E393" s="380"/>
      <c r="F393" s="380"/>
      <c r="G393" s="380"/>
      <c r="H393" s="380"/>
      <c r="I393" s="380"/>
      <c r="J393" s="380"/>
      <c r="K393" s="380"/>
      <c r="L393" s="380"/>
      <c r="M393" s="380"/>
      <c r="N393" s="380"/>
      <c r="O393" s="380"/>
      <c r="P393" s="380"/>
      <c r="Q393" s="380"/>
      <c r="R393" s="380"/>
      <c r="S393" s="380"/>
      <c r="T393" s="380"/>
      <c r="U393" s="380"/>
      <c r="V393" s="380"/>
      <c r="W393" s="380"/>
      <c r="X393" s="380"/>
    </row>
    <row r="394" spans="1:24" ht="12.75" customHeight="1" thickTop="1" thickBot="1">
      <c r="A394" s="380"/>
      <c r="B394" s="380"/>
      <c r="C394" s="380"/>
      <c r="D394" s="380"/>
      <c r="E394" s="380"/>
      <c r="F394" s="380"/>
      <c r="G394" s="380"/>
      <c r="H394" s="380"/>
      <c r="I394" s="380"/>
      <c r="J394" s="380"/>
      <c r="K394" s="380"/>
      <c r="L394" s="380"/>
      <c r="M394" s="380"/>
      <c r="N394" s="380"/>
      <c r="O394" s="380"/>
      <c r="P394" s="380"/>
      <c r="Q394" s="380"/>
      <c r="R394" s="380"/>
      <c r="S394" s="380"/>
      <c r="T394" s="380"/>
      <c r="U394" s="380"/>
      <c r="V394" s="380"/>
      <c r="W394" s="380"/>
      <c r="X394" s="380"/>
    </row>
    <row r="395" spans="1:24" ht="12.75" customHeight="1" thickTop="1" thickBot="1">
      <c r="A395" s="380"/>
      <c r="B395" s="380"/>
      <c r="C395" s="380"/>
      <c r="D395" s="380"/>
      <c r="E395" s="380"/>
      <c r="F395" s="380"/>
      <c r="G395" s="380"/>
      <c r="H395" s="380"/>
      <c r="I395" s="380"/>
      <c r="J395" s="380"/>
      <c r="K395" s="380"/>
      <c r="L395" s="380"/>
      <c r="M395" s="380"/>
      <c r="N395" s="380"/>
      <c r="O395" s="380"/>
      <c r="P395" s="380"/>
      <c r="Q395" s="380"/>
      <c r="R395" s="380"/>
      <c r="S395" s="380"/>
      <c r="T395" s="380"/>
      <c r="U395" s="380"/>
      <c r="V395" s="380"/>
      <c r="W395" s="380"/>
      <c r="X395" s="380"/>
    </row>
    <row r="396" spans="1:24" ht="12.75" customHeight="1" thickTop="1" thickBot="1">
      <c r="A396" s="380"/>
      <c r="B396" s="380"/>
      <c r="C396" s="380"/>
      <c r="D396" s="380"/>
      <c r="E396" s="380"/>
      <c r="F396" s="380"/>
      <c r="G396" s="380"/>
      <c r="H396" s="380"/>
      <c r="I396" s="380"/>
      <c r="J396" s="380"/>
      <c r="K396" s="380"/>
      <c r="L396" s="380"/>
      <c r="M396" s="380"/>
      <c r="N396" s="380"/>
      <c r="O396" s="380"/>
      <c r="P396" s="380"/>
      <c r="Q396" s="380"/>
      <c r="R396" s="380"/>
      <c r="S396" s="380"/>
      <c r="T396" s="380"/>
      <c r="U396" s="380"/>
      <c r="V396" s="380"/>
      <c r="W396" s="380"/>
      <c r="X396" s="380"/>
    </row>
    <row r="397" spans="1:24" ht="12.75" customHeight="1" thickTop="1" thickBot="1">
      <c r="A397" s="380"/>
      <c r="B397" s="380"/>
      <c r="C397" s="380"/>
      <c r="D397" s="380"/>
      <c r="E397" s="380"/>
      <c r="F397" s="380"/>
      <c r="G397" s="380"/>
      <c r="H397" s="380"/>
      <c r="I397" s="380"/>
      <c r="J397" s="380"/>
      <c r="K397" s="380"/>
      <c r="L397" s="380"/>
      <c r="M397" s="380"/>
      <c r="N397" s="380"/>
      <c r="O397" s="380"/>
      <c r="P397" s="380"/>
      <c r="Q397" s="380"/>
      <c r="R397" s="380"/>
      <c r="S397" s="380"/>
      <c r="T397" s="380"/>
      <c r="U397" s="380"/>
      <c r="V397" s="380"/>
      <c r="W397" s="380"/>
      <c r="X397" s="380"/>
    </row>
    <row r="398" spans="1:24" ht="12.75" customHeight="1" thickTop="1" thickBot="1">
      <c r="A398" s="380"/>
      <c r="B398" s="380"/>
      <c r="C398" s="380"/>
      <c r="D398" s="380"/>
      <c r="E398" s="380"/>
      <c r="F398" s="380"/>
      <c r="G398" s="380"/>
      <c r="H398" s="380"/>
      <c r="I398" s="380"/>
      <c r="J398" s="380"/>
      <c r="K398" s="380"/>
      <c r="L398" s="380"/>
      <c r="M398" s="380"/>
      <c r="N398" s="380"/>
      <c r="O398" s="380"/>
      <c r="P398" s="380"/>
      <c r="Q398" s="380"/>
      <c r="R398" s="380"/>
      <c r="S398" s="380"/>
      <c r="T398" s="380"/>
      <c r="U398" s="380"/>
      <c r="V398" s="380"/>
      <c r="W398" s="380"/>
      <c r="X398" s="380"/>
    </row>
    <row r="399" spans="1:24" ht="12.75" customHeight="1" thickTop="1" thickBot="1">
      <c r="A399" s="380"/>
      <c r="B399" s="380"/>
      <c r="C399" s="380"/>
      <c r="D399" s="380"/>
      <c r="E399" s="380"/>
      <c r="F399" s="380"/>
      <c r="G399" s="380"/>
      <c r="H399" s="380"/>
      <c r="I399" s="380"/>
      <c r="J399" s="380"/>
      <c r="K399" s="380"/>
      <c r="L399" s="380"/>
      <c r="M399" s="380"/>
      <c r="N399" s="380"/>
      <c r="O399" s="380"/>
      <c r="P399" s="380"/>
      <c r="Q399" s="380"/>
      <c r="R399" s="380"/>
      <c r="S399" s="380"/>
      <c r="T399" s="380"/>
      <c r="U399" s="380"/>
      <c r="V399" s="380"/>
      <c r="W399" s="380"/>
      <c r="X399" s="380"/>
    </row>
    <row r="400" spans="1:24" ht="12.75" customHeight="1" thickTop="1" thickBot="1">
      <c r="A400" s="380"/>
      <c r="B400" s="380"/>
      <c r="C400" s="380"/>
      <c r="D400" s="380"/>
      <c r="E400" s="380"/>
      <c r="F400" s="380"/>
      <c r="G400" s="380"/>
      <c r="H400" s="380"/>
      <c r="I400" s="380"/>
      <c r="J400" s="380"/>
      <c r="K400" s="380"/>
      <c r="L400" s="380"/>
      <c r="M400" s="380"/>
      <c r="N400" s="380"/>
      <c r="O400" s="380"/>
      <c r="P400" s="380"/>
      <c r="Q400" s="380"/>
      <c r="R400" s="380"/>
      <c r="S400" s="380"/>
      <c r="T400" s="380"/>
      <c r="U400" s="380"/>
      <c r="V400" s="380"/>
      <c r="W400" s="380"/>
      <c r="X400" s="380"/>
    </row>
    <row r="401" spans="1:24" ht="12.75" customHeight="1" thickTop="1" thickBot="1">
      <c r="A401" s="380"/>
      <c r="B401" s="380"/>
      <c r="C401" s="380"/>
      <c r="D401" s="380"/>
      <c r="E401" s="380"/>
      <c r="F401" s="380"/>
      <c r="G401" s="380"/>
      <c r="H401" s="380"/>
      <c r="I401" s="380"/>
      <c r="J401" s="380"/>
      <c r="K401" s="380"/>
      <c r="L401" s="380"/>
      <c r="M401" s="380"/>
      <c r="N401" s="380"/>
      <c r="O401" s="380"/>
      <c r="P401" s="380"/>
      <c r="Q401" s="380"/>
      <c r="R401" s="380"/>
      <c r="S401" s="380"/>
      <c r="T401" s="380"/>
      <c r="U401" s="380"/>
      <c r="V401" s="380"/>
      <c r="W401" s="380"/>
      <c r="X401" s="380"/>
    </row>
    <row r="402" spans="1:24" ht="12.75" customHeight="1" thickTop="1" thickBot="1">
      <c r="A402" s="380"/>
      <c r="B402" s="380"/>
      <c r="C402" s="380"/>
      <c r="D402" s="380"/>
      <c r="E402" s="380"/>
      <c r="F402" s="380"/>
      <c r="G402" s="380"/>
      <c r="H402" s="380"/>
      <c r="I402" s="380"/>
      <c r="J402" s="380"/>
      <c r="K402" s="380"/>
      <c r="L402" s="380"/>
      <c r="M402" s="380"/>
      <c r="N402" s="380"/>
      <c r="O402" s="380"/>
      <c r="P402" s="380"/>
      <c r="Q402" s="380"/>
      <c r="R402" s="380"/>
      <c r="S402" s="380"/>
      <c r="T402" s="380"/>
      <c r="U402" s="380"/>
      <c r="V402" s="380"/>
      <c r="W402" s="380"/>
      <c r="X402" s="380"/>
    </row>
    <row r="403" spans="1:24" ht="12.75" customHeight="1" thickTop="1" thickBot="1">
      <c r="A403" s="380"/>
      <c r="B403" s="380"/>
      <c r="C403" s="380"/>
      <c r="D403" s="380"/>
      <c r="E403" s="380"/>
      <c r="F403" s="380"/>
      <c r="G403" s="380"/>
      <c r="H403" s="380"/>
      <c r="I403" s="380"/>
      <c r="J403" s="380"/>
      <c r="K403" s="380"/>
      <c r="L403" s="380"/>
      <c r="M403" s="380"/>
      <c r="N403" s="380"/>
      <c r="O403" s="380"/>
      <c r="P403" s="380"/>
      <c r="Q403" s="380"/>
      <c r="R403" s="380"/>
      <c r="S403" s="380"/>
      <c r="T403" s="380"/>
      <c r="U403" s="380"/>
      <c r="V403" s="380"/>
      <c r="W403" s="380"/>
      <c r="X403" s="380"/>
    </row>
    <row r="404" spans="1:24" ht="12.75" customHeight="1" thickTop="1" thickBot="1">
      <c r="A404" s="380"/>
      <c r="B404" s="380"/>
      <c r="C404" s="380"/>
      <c r="D404" s="380"/>
      <c r="E404" s="380"/>
      <c r="F404" s="380"/>
      <c r="G404" s="380"/>
      <c r="H404" s="380"/>
      <c r="I404" s="380"/>
      <c r="J404" s="380"/>
      <c r="K404" s="380"/>
      <c r="L404" s="380"/>
      <c r="M404" s="380"/>
      <c r="N404" s="380"/>
      <c r="O404" s="380"/>
      <c r="P404" s="380"/>
      <c r="Q404" s="380"/>
      <c r="R404" s="380"/>
      <c r="S404" s="380"/>
      <c r="T404" s="380"/>
      <c r="U404" s="380"/>
      <c r="V404" s="380"/>
      <c r="W404" s="380"/>
      <c r="X404" s="380"/>
    </row>
    <row r="405" spans="1:24" ht="12.75" customHeight="1" thickTop="1" thickBot="1">
      <c r="A405" s="380"/>
      <c r="B405" s="380"/>
      <c r="C405" s="380"/>
      <c r="D405" s="380"/>
      <c r="E405" s="380"/>
      <c r="F405" s="380"/>
      <c r="G405" s="380"/>
      <c r="H405" s="380"/>
      <c r="I405" s="380"/>
      <c r="J405" s="380"/>
      <c r="K405" s="380"/>
      <c r="L405" s="380"/>
      <c r="M405" s="380"/>
      <c r="N405" s="380"/>
      <c r="O405" s="380"/>
      <c r="P405" s="380"/>
      <c r="Q405" s="380"/>
      <c r="R405" s="380"/>
      <c r="S405" s="380"/>
      <c r="T405" s="380"/>
      <c r="U405" s="380"/>
      <c r="V405" s="380"/>
      <c r="W405" s="380"/>
      <c r="X405" s="380"/>
    </row>
    <row r="406" spans="1:24" ht="12.75" customHeight="1" thickTop="1" thickBot="1">
      <c r="A406" s="380"/>
      <c r="B406" s="380"/>
      <c r="C406" s="380"/>
      <c r="D406" s="380"/>
      <c r="E406" s="380"/>
      <c r="F406" s="380"/>
      <c r="G406" s="380"/>
      <c r="H406" s="380"/>
      <c r="I406" s="380"/>
      <c r="J406" s="380"/>
      <c r="K406" s="380"/>
      <c r="L406" s="380"/>
      <c r="M406" s="380"/>
      <c r="N406" s="380"/>
      <c r="O406" s="380"/>
      <c r="P406" s="380"/>
      <c r="Q406" s="380"/>
      <c r="R406" s="380"/>
      <c r="S406" s="380"/>
      <c r="T406" s="380"/>
      <c r="U406" s="380"/>
      <c r="V406" s="380"/>
      <c r="W406" s="380"/>
      <c r="X406" s="380"/>
    </row>
    <row r="407" spans="1:24" ht="12.75" customHeight="1" thickTop="1" thickBot="1">
      <c r="A407" s="380"/>
      <c r="B407" s="380"/>
      <c r="C407" s="380"/>
      <c r="D407" s="380"/>
      <c r="E407" s="380"/>
      <c r="F407" s="380"/>
      <c r="G407" s="380"/>
      <c r="H407" s="380"/>
      <c r="I407" s="380"/>
      <c r="J407" s="380"/>
      <c r="K407" s="380"/>
      <c r="L407" s="380"/>
      <c r="M407" s="380"/>
      <c r="N407" s="380"/>
      <c r="O407" s="380"/>
      <c r="P407" s="380"/>
      <c r="Q407" s="380"/>
      <c r="R407" s="380"/>
      <c r="S407" s="380"/>
      <c r="T407" s="380"/>
      <c r="U407" s="380"/>
      <c r="V407" s="380"/>
      <c r="W407" s="380"/>
      <c r="X407" s="380"/>
    </row>
    <row r="408" spans="1:24" ht="12.75" customHeight="1" thickTop="1" thickBot="1">
      <c r="A408" s="380"/>
      <c r="B408" s="380"/>
      <c r="C408" s="380"/>
      <c r="D408" s="380"/>
      <c r="E408" s="380"/>
      <c r="F408" s="380"/>
      <c r="G408" s="380"/>
      <c r="H408" s="380"/>
      <c r="I408" s="380"/>
      <c r="J408" s="380"/>
      <c r="K408" s="380"/>
      <c r="L408" s="380"/>
      <c r="M408" s="380"/>
      <c r="N408" s="380"/>
      <c r="O408" s="380"/>
      <c r="P408" s="380"/>
      <c r="Q408" s="380"/>
      <c r="R408" s="380"/>
      <c r="S408" s="380"/>
      <c r="T408" s="380"/>
      <c r="U408" s="380"/>
      <c r="V408" s="380"/>
      <c r="W408" s="380"/>
      <c r="X408" s="380"/>
    </row>
    <row r="409" spans="1:24" ht="12.75" customHeight="1" thickTop="1" thickBot="1">
      <c r="A409" s="380"/>
      <c r="B409" s="380"/>
      <c r="C409" s="380"/>
      <c r="D409" s="380"/>
      <c r="E409" s="380"/>
      <c r="F409" s="380"/>
      <c r="G409" s="380"/>
      <c r="H409" s="380"/>
      <c r="I409" s="380"/>
      <c r="J409" s="380"/>
      <c r="K409" s="380"/>
      <c r="L409" s="380"/>
      <c r="M409" s="380"/>
      <c r="N409" s="380"/>
      <c r="O409" s="380"/>
      <c r="P409" s="380"/>
      <c r="Q409" s="380"/>
      <c r="R409" s="380"/>
      <c r="S409" s="380"/>
      <c r="T409" s="380"/>
      <c r="U409" s="380"/>
      <c r="V409" s="380"/>
      <c r="W409" s="380"/>
      <c r="X409" s="380"/>
    </row>
    <row r="410" spans="1:24" ht="12.75" customHeight="1" thickTop="1" thickBot="1">
      <c r="A410" s="380"/>
      <c r="B410" s="380"/>
      <c r="C410" s="380"/>
      <c r="D410" s="380"/>
      <c r="E410" s="380"/>
      <c r="F410" s="380"/>
      <c r="G410" s="380"/>
      <c r="H410" s="380"/>
      <c r="I410" s="380"/>
      <c r="J410" s="380"/>
      <c r="K410" s="380"/>
      <c r="L410" s="380"/>
      <c r="M410" s="380"/>
      <c r="N410" s="380"/>
      <c r="O410" s="380"/>
      <c r="P410" s="380"/>
      <c r="Q410" s="380"/>
      <c r="R410" s="380"/>
      <c r="S410" s="380"/>
      <c r="T410" s="380"/>
      <c r="U410" s="380"/>
      <c r="V410" s="380"/>
      <c r="W410" s="380"/>
      <c r="X410" s="380"/>
    </row>
    <row r="411" spans="1:24" ht="12.75" customHeight="1" thickTop="1" thickBot="1">
      <c r="A411" s="380"/>
      <c r="B411" s="380"/>
      <c r="C411" s="380"/>
      <c r="D411" s="380"/>
      <c r="E411" s="380"/>
      <c r="F411" s="380"/>
      <c r="G411" s="380"/>
      <c r="H411" s="380"/>
      <c r="I411" s="380"/>
      <c r="J411" s="380"/>
      <c r="K411" s="380"/>
      <c r="L411" s="380"/>
      <c r="M411" s="380"/>
      <c r="N411" s="380"/>
      <c r="O411" s="380"/>
      <c r="P411" s="380"/>
      <c r="Q411" s="380"/>
      <c r="R411" s="380"/>
      <c r="S411" s="380"/>
      <c r="T411" s="380"/>
      <c r="U411" s="380"/>
      <c r="V411" s="380"/>
      <c r="W411" s="380"/>
      <c r="X411" s="380"/>
    </row>
    <row r="412" spans="1:24" ht="12.75" customHeight="1" thickTop="1" thickBot="1">
      <c r="A412" s="380"/>
      <c r="B412" s="380"/>
      <c r="C412" s="380"/>
      <c r="D412" s="380"/>
      <c r="E412" s="380"/>
      <c r="F412" s="380"/>
      <c r="G412" s="380"/>
      <c r="H412" s="380"/>
      <c r="I412" s="380"/>
      <c r="J412" s="380"/>
      <c r="K412" s="380"/>
      <c r="L412" s="380"/>
      <c r="M412" s="380"/>
      <c r="N412" s="380"/>
      <c r="O412" s="380"/>
      <c r="P412" s="380"/>
      <c r="Q412" s="380"/>
      <c r="R412" s="380"/>
      <c r="S412" s="380"/>
      <c r="T412" s="380"/>
      <c r="U412" s="380"/>
      <c r="V412" s="380"/>
      <c r="W412" s="380"/>
      <c r="X412" s="380"/>
    </row>
    <row r="413" spans="1:24" ht="12.75" customHeight="1" thickTop="1" thickBot="1">
      <c r="A413" s="380"/>
      <c r="B413" s="380"/>
      <c r="C413" s="380"/>
      <c r="D413" s="380"/>
      <c r="E413" s="380"/>
      <c r="F413" s="380"/>
      <c r="G413" s="380"/>
      <c r="H413" s="380"/>
      <c r="I413" s="380"/>
      <c r="J413" s="380"/>
      <c r="K413" s="380"/>
      <c r="L413" s="380"/>
      <c r="M413" s="380"/>
      <c r="N413" s="380"/>
      <c r="O413" s="380"/>
      <c r="P413" s="380"/>
      <c r="Q413" s="380"/>
      <c r="R413" s="380"/>
      <c r="S413" s="380"/>
      <c r="T413" s="380"/>
      <c r="U413" s="380"/>
      <c r="V413" s="380"/>
      <c r="W413" s="380"/>
      <c r="X413" s="380"/>
    </row>
    <row r="414" spans="1:24" ht="12.75" customHeight="1" thickTop="1" thickBot="1">
      <c r="A414" s="380"/>
      <c r="B414" s="380"/>
      <c r="C414" s="380"/>
      <c r="D414" s="380"/>
      <c r="E414" s="380"/>
      <c r="F414" s="380"/>
      <c r="G414" s="380"/>
      <c r="H414" s="380"/>
      <c r="I414" s="380"/>
      <c r="J414" s="380"/>
      <c r="K414" s="380"/>
      <c r="L414" s="380"/>
      <c r="M414" s="380"/>
      <c r="N414" s="380"/>
      <c r="O414" s="380"/>
      <c r="P414" s="380"/>
      <c r="Q414" s="380"/>
      <c r="R414" s="380"/>
      <c r="S414" s="380"/>
      <c r="T414" s="380"/>
      <c r="U414" s="380"/>
      <c r="V414" s="380"/>
      <c r="W414" s="380"/>
      <c r="X414" s="380"/>
    </row>
    <row r="415" spans="1:24" ht="12.75" customHeight="1" thickTop="1" thickBot="1">
      <c r="A415" s="380"/>
      <c r="B415" s="380"/>
      <c r="C415" s="380"/>
      <c r="D415" s="380"/>
      <c r="E415" s="380"/>
      <c r="F415" s="380"/>
      <c r="G415" s="380"/>
      <c r="H415" s="380"/>
      <c r="I415" s="380"/>
      <c r="J415" s="380"/>
      <c r="K415" s="380"/>
      <c r="L415" s="380"/>
      <c r="M415" s="380"/>
      <c r="N415" s="380"/>
      <c r="O415" s="380"/>
      <c r="P415" s="380"/>
      <c r="Q415" s="380"/>
      <c r="R415" s="380"/>
      <c r="S415" s="380"/>
      <c r="T415" s="380"/>
      <c r="U415" s="380"/>
      <c r="V415" s="380"/>
      <c r="W415" s="380"/>
      <c r="X415" s="380"/>
    </row>
    <row r="416" spans="1:24" ht="12.75" customHeight="1" thickTop="1" thickBot="1">
      <c r="A416" s="380"/>
      <c r="B416" s="380"/>
      <c r="C416" s="380"/>
      <c r="D416" s="380"/>
      <c r="E416" s="380"/>
      <c r="F416" s="380"/>
      <c r="G416" s="380"/>
      <c r="H416" s="380"/>
      <c r="I416" s="380"/>
      <c r="J416" s="380"/>
      <c r="K416" s="380"/>
      <c r="L416" s="380"/>
      <c r="M416" s="380"/>
      <c r="N416" s="380"/>
      <c r="O416" s="380"/>
      <c r="P416" s="380"/>
      <c r="Q416" s="380"/>
      <c r="R416" s="380"/>
      <c r="S416" s="380"/>
      <c r="T416" s="380"/>
      <c r="U416" s="380"/>
      <c r="V416" s="380"/>
      <c r="W416" s="380"/>
      <c r="X416" s="380"/>
    </row>
    <row r="417" spans="1:24" ht="12.75" customHeight="1" thickTop="1" thickBot="1">
      <c r="A417" s="380"/>
      <c r="B417" s="380"/>
      <c r="C417" s="380"/>
      <c r="D417" s="380"/>
      <c r="E417" s="380"/>
      <c r="F417" s="380"/>
      <c r="G417" s="380"/>
      <c r="H417" s="380"/>
      <c r="I417" s="380"/>
      <c r="J417" s="380"/>
      <c r="K417" s="380"/>
      <c r="L417" s="380"/>
      <c r="M417" s="380"/>
      <c r="N417" s="380"/>
      <c r="O417" s="380"/>
      <c r="P417" s="380"/>
      <c r="Q417" s="380"/>
      <c r="R417" s="380"/>
      <c r="S417" s="380"/>
      <c r="T417" s="380"/>
      <c r="U417" s="380"/>
      <c r="V417" s="380"/>
      <c r="W417" s="380"/>
      <c r="X417" s="380"/>
    </row>
    <row r="418" spans="1:24" ht="12.75" customHeight="1" thickTop="1" thickBot="1">
      <c r="A418" s="380"/>
      <c r="B418" s="380"/>
      <c r="C418" s="380"/>
      <c r="D418" s="380"/>
      <c r="E418" s="380"/>
      <c r="F418" s="380"/>
      <c r="G418" s="380"/>
      <c r="H418" s="380"/>
      <c r="I418" s="380"/>
      <c r="J418" s="380"/>
      <c r="K418" s="380"/>
      <c r="L418" s="380"/>
      <c r="M418" s="380"/>
      <c r="N418" s="380"/>
      <c r="O418" s="380"/>
      <c r="P418" s="380"/>
      <c r="Q418" s="380"/>
      <c r="R418" s="380"/>
      <c r="S418" s="380"/>
      <c r="T418" s="380"/>
      <c r="U418" s="380"/>
      <c r="V418" s="380"/>
      <c r="W418" s="380"/>
      <c r="X418" s="380"/>
    </row>
    <row r="419" spans="1:24" ht="12.75" customHeight="1" thickTop="1" thickBot="1">
      <c r="A419" s="380"/>
      <c r="B419" s="380"/>
      <c r="C419" s="380"/>
      <c r="D419" s="380"/>
      <c r="E419" s="380"/>
      <c r="F419" s="380"/>
      <c r="G419" s="380"/>
      <c r="H419" s="380"/>
      <c r="I419" s="380"/>
      <c r="J419" s="380"/>
      <c r="K419" s="380"/>
      <c r="L419" s="380"/>
      <c r="M419" s="380"/>
      <c r="N419" s="380"/>
      <c r="O419" s="380"/>
      <c r="P419" s="380"/>
      <c r="Q419" s="380"/>
      <c r="R419" s="380"/>
      <c r="S419" s="380"/>
      <c r="T419" s="380"/>
      <c r="U419" s="380"/>
      <c r="V419" s="380"/>
      <c r="W419" s="380"/>
      <c r="X419" s="380"/>
    </row>
    <row r="420" spans="1:24" ht="12.75" customHeight="1" thickTop="1" thickBot="1">
      <c r="A420" s="380"/>
      <c r="B420" s="380"/>
      <c r="C420" s="380"/>
      <c r="D420" s="380"/>
      <c r="E420" s="380"/>
      <c r="F420" s="380"/>
      <c r="G420" s="380"/>
      <c r="H420" s="380"/>
      <c r="I420" s="380"/>
      <c r="J420" s="380"/>
      <c r="K420" s="380"/>
      <c r="L420" s="380"/>
      <c r="M420" s="380"/>
      <c r="N420" s="380"/>
      <c r="O420" s="380"/>
      <c r="P420" s="380"/>
      <c r="Q420" s="380"/>
      <c r="R420" s="380"/>
      <c r="S420" s="380"/>
      <c r="T420" s="380"/>
      <c r="U420" s="380"/>
      <c r="V420" s="380"/>
      <c r="W420" s="380"/>
      <c r="X420" s="380"/>
    </row>
    <row r="421" spans="1:24" ht="12.75" customHeight="1" thickTop="1" thickBot="1">
      <c r="A421" s="380"/>
      <c r="B421" s="380"/>
      <c r="C421" s="380"/>
      <c r="D421" s="380"/>
      <c r="E421" s="380"/>
      <c r="F421" s="380"/>
      <c r="G421" s="380"/>
      <c r="H421" s="380"/>
      <c r="I421" s="380"/>
      <c r="J421" s="380"/>
      <c r="K421" s="380"/>
      <c r="L421" s="380"/>
      <c r="M421" s="380"/>
      <c r="N421" s="380"/>
      <c r="O421" s="380"/>
      <c r="P421" s="380"/>
      <c r="Q421" s="380"/>
      <c r="R421" s="380"/>
      <c r="S421" s="380"/>
      <c r="T421" s="380"/>
      <c r="U421" s="380"/>
      <c r="V421" s="380"/>
      <c r="W421" s="380"/>
      <c r="X421" s="380"/>
    </row>
    <row r="422" spans="1:24" ht="12.75" customHeight="1" thickTop="1" thickBot="1">
      <c r="A422" s="380"/>
      <c r="B422" s="380"/>
      <c r="C422" s="380"/>
      <c r="D422" s="380"/>
      <c r="E422" s="380"/>
      <c r="F422" s="380"/>
      <c r="G422" s="380"/>
      <c r="H422" s="380"/>
      <c r="I422" s="380"/>
      <c r="J422" s="380"/>
      <c r="K422" s="380"/>
      <c r="L422" s="380"/>
      <c r="M422" s="380"/>
      <c r="N422" s="380"/>
      <c r="O422" s="380"/>
      <c r="P422" s="380"/>
      <c r="Q422" s="380"/>
      <c r="R422" s="380"/>
      <c r="S422" s="380"/>
      <c r="T422" s="380"/>
      <c r="U422" s="380"/>
      <c r="V422" s="380"/>
      <c r="W422" s="380"/>
      <c r="X422" s="380"/>
    </row>
    <row r="423" spans="1:24" ht="12.75" customHeight="1" thickTop="1" thickBot="1">
      <c r="A423" s="380"/>
      <c r="B423" s="380"/>
      <c r="C423" s="380"/>
      <c r="D423" s="380"/>
      <c r="E423" s="380"/>
      <c r="F423" s="380"/>
      <c r="G423" s="380"/>
      <c r="H423" s="380"/>
      <c r="I423" s="380"/>
      <c r="J423" s="380"/>
      <c r="K423" s="380"/>
      <c r="L423" s="380"/>
      <c r="M423" s="380"/>
      <c r="N423" s="380"/>
      <c r="O423" s="380"/>
      <c r="P423" s="380"/>
      <c r="Q423" s="380"/>
      <c r="R423" s="380"/>
      <c r="S423" s="380"/>
      <c r="T423" s="380"/>
      <c r="U423" s="380"/>
      <c r="V423" s="380"/>
      <c r="W423" s="380"/>
      <c r="X423" s="380"/>
    </row>
    <row r="424" spans="1:24" ht="12.75" customHeight="1" thickTop="1" thickBot="1">
      <c r="A424" s="380"/>
      <c r="B424" s="380"/>
      <c r="C424" s="380"/>
      <c r="D424" s="380"/>
      <c r="E424" s="380"/>
      <c r="F424" s="380"/>
      <c r="G424" s="380"/>
      <c r="H424" s="380"/>
      <c r="I424" s="380"/>
      <c r="J424" s="380"/>
      <c r="K424" s="380"/>
      <c r="L424" s="380"/>
      <c r="M424" s="380"/>
      <c r="N424" s="380"/>
      <c r="O424" s="380"/>
      <c r="P424" s="380"/>
      <c r="Q424" s="380"/>
      <c r="R424" s="380"/>
      <c r="S424" s="380"/>
      <c r="T424" s="380"/>
      <c r="U424" s="380"/>
      <c r="V424" s="380"/>
      <c r="W424" s="380"/>
      <c r="X424" s="380"/>
    </row>
    <row r="425" spans="1:24" ht="12.75" customHeight="1" thickTop="1" thickBot="1">
      <c r="A425" s="380"/>
      <c r="B425" s="380"/>
      <c r="C425" s="380"/>
      <c r="D425" s="380"/>
      <c r="E425" s="380"/>
      <c r="F425" s="380"/>
      <c r="G425" s="380"/>
      <c r="H425" s="380"/>
      <c r="I425" s="380"/>
      <c r="J425" s="380"/>
      <c r="K425" s="380"/>
      <c r="L425" s="380"/>
      <c r="M425" s="380"/>
      <c r="N425" s="380"/>
      <c r="O425" s="380"/>
      <c r="P425" s="380"/>
      <c r="Q425" s="380"/>
      <c r="R425" s="380"/>
      <c r="S425" s="380"/>
      <c r="T425" s="380"/>
      <c r="U425" s="380"/>
      <c r="V425" s="380"/>
      <c r="W425" s="380"/>
      <c r="X425" s="380"/>
    </row>
    <row r="426" spans="1:24" ht="12.75" customHeight="1" thickTop="1" thickBot="1">
      <c r="A426" s="380"/>
      <c r="B426" s="380"/>
      <c r="C426" s="380"/>
      <c r="D426" s="380"/>
      <c r="E426" s="380"/>
      <c r="F426" s="380"/>
      <c r="G426" s="380"/>
      <c r="H426" s="380"/>
      <c r="I426" s="380"/>
      <c r="J426" s="380"/>
      <c r="K426" s="380"/>
      <c r="L426" s="380"/>
      <c r="M426" s="380"/>
      <c r="N426" s="380"/>
      <c r="O426" s="380"/>
      <c r="P426" s="380"/>
      <c r="Q426" s="380"/>
      <c r="R426" s="380"/>
      <c r="S426" s="380"/>
      <c r="T426" s="380"/>
      <c r="U426" s="380"/>
      <c r="V426" s="380"/>
      <c r="W426" s="380"/>
      <c r="X426" s="380"/>
    </row>
    <row r="427" spans="1:24" ht="12.75" customHeight="1" thickTop="1" thickBot="1">
      <c r="A427" s="380"/>
      <c r="B427" s="380"/>
      <c r="C427" s="380"/>
      <c r="D427" s="380"/>
      <c r="E427" s="380"/>
      <c r="F427" s="380"/>
      <c r="G427" s="380"/>
      <c r="H427" s="380"/>
      <c r="I427" s="380"/>
      <c r="J427" s="380"/>
      <c r="K427" s="380"/>
      <c r="L427" s="380"/>
      <c r="M427" s="380"/>
      <c r="N427" s="380"/>
      <c r="O427" s="380"/>
      <c r="P427" s="380"/>
      <c r="Q427" s="380"/>
      <c r="R427" s="380"/>
      <c r="S427" s="380"/>
      <c r="T427" s="380"/>
      <c r="U427" s="380"/>
      <c r="V427" s="380"/>
      <c r="W427" s="380"/>
      <c r="X427" s="380"/>
    </row>
    <row r="428" spans="1:24" ht="12.75" customHeight="1" thickTop="1" thickBot="1">
      <c r="A428" s="380"/>
      <c r="B428" s="380"/>
      <c r="C428" s="380"/>
      <c r="D428" s="380"/>
      <c r="E428" s="380"/>
      <c r="F428" s="380"/>
      <c r="G428" s="380"/>
      <c r="H428" s="380"/>
      <c r="I428" s="380"/>
      <c r="J428" s="380"/>
      <c r="K428" s="380"/>
      <c r="L428" s="380"/>
      <c r="M428" s="380"/>
      <c r="N428" s="380"/>
      <c r="O428" s="380"/>
      <c r="P428" s="380"/>
      <c r="Q428" s="380"/>
      <c r="R428" s="380"/>
      <c r="S428" s="380"/>
      <c r="T428" s="380"/>
      <c r="U428" s="380"/>
      <c r="V428" s="380"/>
      <c r="W428" s="380"/>
      <c r="X428" s="380"/>
    </row>
    <row r="429" spans="1:24" ht="12.75" customHeight="1" thickTop="1" thickBot="1">
      <c r="A429" s="380"/>
      <c r="B429" s="380"/>
      <c r="C429" s="380"/>
      <c r="D429" s="380"/>
      <c r="E429" s="380"/>
      <c r="F429" s="380"/>
      <c r="G429" s="380"/>
      <c r="H429" s="380"/>
      <c r="I429" s="380"/>
      <c r="J429" s="380"/>
      <c r="K429" s="380"/>
      <c r="L429" s="380"/>
      <c r="M429" s="380"/>
      <c r="N429" s="380"/>
      <c r="O429" s="380"/>
      <c r="P429" s="380"/>
      <c r="Q429" s="380"/>
      <c r="R429" s="380"/>
      <c r="S429" s="380"/>
      <c r="T429" s="380"/>
      <c r="U429" s="380"/>
      <c r="V429" s="380"/>
      <c r="W429" s="380"/>
      <c r="X429" s="380"/>
    </row>
    <row r="430" spans="1:24" ht="12.75" customHeight="1" thickTop="1" thickBot="1">
      <c r="A430" s="380"/>
      <c r="B430" s="380"/>
      <c r="C430" s="380"/>
      <c r="D430" s="380"/>
      <c r="E430" s="380"/>
      <c r="F430" s="380"/>
      <c r="G430" s="380"/>
      <c r="H430" s="380"/>
      <c r="I430" s="380"/>
      <c r="J430" s="380"/>
      <c r="K430" s="380"/>
      <c r="L430" s="380"/>
      <c r="M430" s="380"/>
      <c r="N430" s="380"/>
      <c r="O430" s="380"/>
      <c r="P430" s="380"/>
      <c r="Q430" s="380"/>
      <c r="R430" s="380"/>
      <c r="S430" s="380"/>
      <c r="T430" s="380"/>
      <c r="U430" s="380"/>
      <c r="V430" s="380"/>
      <c r="W430" s="380"/>
      <c r="X430" s="380"/>
    </row>
    <row r="431" spans="1:24" ht="12.75" customHeight="1" thickTop="1" thickBot="1">
      <c r="A431" s="380"/>
      <c r="B431" s="380"/>
      <c r="C431" s="380"/>
      <c r="D431" s="380"/>
      <c r="E431" s="380"/>
      <c r="F431" s="380"/>
      <c r="G431" s="380"/>
      <c r="H431" s="380"/>
      <c r="I431" s="380"/>
      <c r="J431" s="380"/>
      <c r="K431" s="380"/>
      <c r="L431" s="380"/>
      <c r="M431" s="380"/>
      <c r="N431" s="380"/>
      <c r="O431" s="380"/>
      <c r="P431" s="380"/>
      <c r="Q431" s="380"/>
      <c r="R431" s="380"/>
      <c r="S431" s="380"/>
      <c r="T431" s="380"/>
      <c r="U431" s="380"/>
      <c r="V431" s="380"/>
      <c r="W431" s="380"/>
      <c r="X431" s="380"/>
    </row>
    <row r="432" spans="1:24" ht="12.75" customHeight="1" thickTop="1" thickBot="1">
      <c r="A432" s="380"/>
      <c r="B432" s="380"/>
      <c r="C432" s="380"/>
      <c r="D432" s="380"/>
      <c r="E432" s="380"/>
      <c r="F432" s="380"/>
      <c r="G432" s="380"/>
      <c r="H432" s="380"/>
      <c r="I432" s="380"/>
      <c r="J432" s="380"/>
      <c r="K432" s="380"/>
      <c r="L432" s="380"/>
      <c r="M432" s="380"/>
      <c r="N432" s="380"/>
      <c r="O432" s="380"/>
      <c r="P432" s="380"/>
      <c r="Q432" s="380"/>
      <c r="R432" s="380"/>
      <c r="S432" s="380"/>
      <c r="T432" s="380"/>
      <c r="U432" s="380"/>
      <c r="V432" s="380"/>
      <c r="W432" s="380"/>
      <c r="X432" s="380"/>
    </row>
    <row r="433" spans="1:24" ht="12.75" customHeight="1" thickTop="1" thickBot="1">
      <c r="A433" s="380"/>
      <c r="B433" s="380"/>
      <c r="C433" s="380"/>
      <c r="D433" s="380"/>
      <c r="E433" s="380"/>
      <c r="F433" s="380"/>
      <c r="G433" s="380"/>
      <c r="H433" s="380"/>
      <c r="I433" s="380"/>
      <c r="J433" s="380"/>
      <c r="K433" s="380"/>
      <c r="L433" s="380"/>
      <c r="M433" s="380"/>
      <c r="N433" s="380"/>
      <c r="O433" s="380"/>
      <c r="P433" s="380"/>
      <c r="Q433" s="380"/>
      <c r="R433" s="380"/>
      <c r="S433" s="380"/>
      <c r="T433" s="380"/>
      <c r="U433" s="380"/>
      <c r="V433" s="380"/>
      <c r="W433" s="380"/>
      <c r="X433" s="380"/>
    </row>
    <row r="434" spans="1:24" ht="12.75" customHeight="1" thickTop="1" thickBot="1">
      <c r="A434" s="380"/>
      <c r="B434" s="380"/>
      <c r="C434" s="380"/>
      <c r="D434" s="380"/>
      <c r="E434" s="380"/>
      <c r="F434" s="380"/>
      <c r="G434" s="380"/>
      <c r="H434" s="380"/>
      <c r="I434" s="380"/>
      <c r="J434" s="380"/>
      <c r="K434" s="380"/>
      <c r="L434" s="380"/>
      <c r="M434" s="380"/>
      <c r="N434" s="380"/>
      <c r="O434" s="380"/>
      <c r="P434" s="380"/>
      <c r="Q434" s="380"/>
      <c r="R434" s="380"/>
      <c r="S434" s="380"/>
      <c r="T434" s="380"/>
      <c r="U434" s="380"/>
      <c r="V434" s="380"/>
      <c r="W434" s="380"/>
      <c r="X434" s="380"/>
    </row>
    <row r="435" spans="1:24" ht="12.75" customHeight="1" thickTop="1" thickBot="1">
      <c r="A435" s="380"/>
      <c r="B435" s="380"/>
      <c r="C435" s="380"/>
      <c r="D435" s="380"/>
      <c r="E435" s="380"/>
      <c r="F435" s="380"/>
      <c r="G435" s="380"/>
      <c r="H435" s="380"/>
      <c r="I435" s="380"/>
      <c r="J435" s="380"/>
      <c r="K435" s="380"/>
      <c r="L435" s="380"/>
      <c r="M435" s="380"/>
      <c r="N435" s="380"/>
      <c r="O435" s="380"/>
      <c r="P435" s="380"/>
      <c r="Q435" s="380"/>
      <c r="R435" s="380"/>
      <c r="S435" s="380"/>
      <c r="T435" s="380"/>
      <c r="U435" s="380"/>
      <c r="V435" s="380"/>
      <c r="W435" s="380"/>
      <c r="X435" s="380"/>
    </row>
    <row r="436" spans="1:24" ht="12.75" customHeight="1" thickTop="1" thickBot="1">
      <c r="A436" s="380"/>
      <c r="B436" s="380"/>
      <c r="C436" s="380"/>
      <c r="D436" s="380"/>
      <c r="E436" s="380"/>
      <c r="F436" s="380"/>
      <c r="G436" s="380"/>
      <c r="H436" s="380"/>
      <c r="I436" s="380"/>
      <c r="J436" s="380"/>
      <c r="K436" s="380"/>
      <c r="L436" s="380"/>
      <c r="M436" s="380"/>
      <c r="N436" s="380"/>
      <c r="O436" s="380"/>
      <c r="P436" s="380"/>
      <c r="Q436" s="380"/>
      <c r="R436" s="380"/>
      <c r="S436" s="380"/>
      <c r="T436" s="380"/>
      <c r="U436" s="380"/>
      <c r="V436" s="380"/>
      <c r="W436" s="380"/>
      <c r="X436" s="380"/>
    </row>
    <row r="437" spans="1:24" ht="12.75" customHeight="1" thickTop="1" thickBot="1">
      <c r="A437" s="380"/>
      <c r="B437" s="380"/>
      <c r="C437" s="380"/>
      <c r="D437" s="380"/>
      <c r="E437" s="380"/>
      <c r="F437" s="380"/>
      <c r="G437" s="380"/>
      <c r="H437" s="380"/>
      <c r="I437" s="380"/>
      <c r="J437" s="380"/>
      <c r="K437" s="380"/>
      <c r="L437" s="380"/>
      <c r="M437" s="380"/>
      <c r="N437" s="380"/>
      <c r="O437" s="380"/>
      <c r="P437" s="380"/>
      <c r="Q437" s="380"/>
      <c r="R437" s="380"/>
      <c r="S437" s="380"/>
      <c r="T437" s="380"/>
      <c r="U437" s="380"/>
      <c r="V437" s="380"/>
      <c r="W437" s="380"/>
      <c r="X437" s="380"/>
    </row>
    <row r="438" spans="1:24" ht="12.75" customHeight="1" thickTop="1" thickBot="1">
      <c r="A438" s="380"/>
      <c r="B438" s="380"/>
      <c r="C438" s="380"/>
      <c r="D438" s="380"/>
      <c r="E438" s="380"/>
      <c r="F438" s="380"/>
      <c r="G438" s="380"/>
      <c r="H438" s="380"/>
      <c r="I438" s="380"/>
      <c r="J438" s="380"/>
      <c r="K438" s="380"/>
      <c r="L438" s="380"/>
      <c r="M438" s="380"/>
      <c r="N438" s="380"/>
      <c r="O438" s="380"/>
      <c r="P438" s="380"/>
      <c r="Q438" s="380"/>
      <c r="R438" s="380"/>
      <c r="S438" s="380"/>
      <c r="T438" s="380"/>
      <c r="U438" s="380"/>
      <c r="V438" s="380"/>
      <c r="W438" s="380"/>
      <c r="X438" s="380"/>
    </row>
    <row r="439" spans="1:24" ht="12.75" customHeight="1" thickTop="1" thickBot="1">
      <c r="A439" s="380"/>
      <c r="B439" s="380"/>
      <c r="C439" s="380"/>
      <c r="D439" s="380"/>
      <c r="E439" s="380"/>
      <c r="F439" s="380"/>
      <c r="G439" s="380"/>
      <c r="H439" s="380"/>
      <c r="I439" s="380"/>
      <c r="J439" s="380"/>
      <c r="K439" s="380"/>
      <c r="L439" s="380"/>
      <c r="M439" s="380"/>
      <c r="N439" s="380"/>
      <c r="O439" s="380"/>
      <c r="P439" s="380"/>
      <c r="Q439" s="380"/>
      <c r="R439" s="380"/>
      <c r="S439" s="380"/>
      <c r="T439" s="380"/>
      <c r="U439" s="380"/>
      <c r="V439" s="380"/>
      <c r="W439" s="380"/>
      <c r="X439" s="380"/>
    </row>
    <row r="440" spans="1:24" ht="12.75" customHeight="1" thickTop="1" thickBot="1">
      <c r="A440" s="380"/>
      <c r="B440" s="380"/>
      <c r="C440" s="380"/>
      <c r="D440" s="380"/>
      <c r="E440" s="380"/>
      <c r="F440" s="380"/>
      <c r="G440" s="380"/>
      <c r="H440" s="380"/>
      <c r="I440" s="380"/>
      <c r="J440" s="380"/>
      <c r="K440" s="380"/>
      <c r="L440" s="380"/>
      <c r="M440" s="380"/>
      <c r="N440" s="380"/>
      <c r="O440" s="380"/>
      <c r="P440" s="380"/>
      <c r="Q440" s="380"/>
      <c r="R440" s="380"/>
      <c r="S440" s="380"/>
      <c r="T440" s="380"/>
      <c r="U440" s="380"/>
      <c r="V440" s="380"/>
      <c r="W440" s="380"/>
      <c r="X440" s="380"/>
    </row>
    <row r="441" spans="1:24" ht="12.75" customHeight="1" thickTop="1" thickBot="1">
      <c r="A441" s="380"/>
      <c r="B441" s="380"/>
      <c r="C441" s="380"/>
      <c r="D441" s="380"/>
      <c r="E441" s="380"/>
      <c r="F441" s="380"/>
      <c r="G441" s="380"/>
      <c r="H441" s="380"/>
      <c r="I441" s="380"/>
      <c r="J441" s="380"/>
      <c r="K441" s="380"/>
      <c r="L441" s="380"/>
      <c r="M441" s="380"/>
      <c r="N441" s="380"/>
      <c r="O441" s="380"/>
      <c r="P441" s="380"/>
      <c r="Q441" s="380"/>
      <c r="R441" s="380"/>
      <c r="S441" s="380"/>
      <c r="T441" s="380"/>
      <c r="U441" s="380"/>
      <c r="V441" s="380"/>
      <c r="W441" s="380"/>
      <c r="X441" s="380"/>
    </row>
    <row r="442" spans="1:24" ht="12.75" customHeight="1" thickTop="1" thickBot="1">
      <c r="A442" s="380"/>
      <c r="B442" s="380"/>
      <c r="C442" s="380"/>
      <c r="D442" s="380"/>
      <c r="E442" s="380"/>
      <c r="F442" s="380"/>
      <c r="G442" s="380"/>
      <c r="H442" s="380"/>
      <c r="I442" s="380"/>
      <c r="J442" s="380"/>
      <c r="K442" s="380"/>
      <c r="L442" s="380"/>
      <c r="M442" s="380"/>
      <c r="N442" s="380"/>
      <c r="O442" s="380"/>
      <c r="P442" s="380"/>
      <c r="Q442" s="380"/>
      <c r="R442" s="380"/>
      <c r="S442" s="380"/>
      <c r="T442" s="380"/>
      <c r="U442" s="380"/>
      <c r="V442" s="380"/>
      <c r="W442" s="380"/>
      <c r="X442" s="380"/>
    </row>
    <row r="443" spans="1:24" ht="12.75" customHeight="1" thickTop="1" thickBot="1">
      <c r="A443" s="380"/>
      <c r="B443" s="380"/>
      <c r="C443" s="380"/>
      <c r="D443" s="380"/>
      <c r="E443" s="380"/>
      <c r="F443" s="380"/>
      <c r="G443" s="380"/>
      <c r="H443" s="380"/>
      <c r="I443" s="380"/>
      <c r="J443" s="380"/>
      <c r="K443" s="380"/>
      <c r="L443" s="380"/>
      <c r="M443" s="380"/>
      <c r="N443" s="380"/>
      <c r="O443" s="380"/>
      <c r="P443" s="380"/>
      <c r="Q443" s="380"/>
      <c r="R443" s="380"/>
      <c r="S443" s="380"/>
      <c r="T443" s="380"/>
      <c r="U443" s="380"/>
      <c r="V443" s="380"/>
      <c r="W443" s="380"/>
      <c r="X443" s="380"/>
    </row>
    <row r="444" spans="1:24" ht="12.75" customHeight="1" thickTop="1" thickBot="1">
      <c r="A444" s="380"/>
      <c r="B444" s="380"/>
      <c r="C444" s="380"/>
      <c r="D444" s="380"/>
      <c r="E444" s="380"/>
      <c r="F444" s="380"/>
      <c r="G444" s="380"/>
      <c r="H444" s="380"/>
      <c r="I444" s="380"/>
      <c r="J444" s="380"/>
      <c r="K444" s="380"/>
      <c r="L444" s="380"/>
      <c r="M444" s="380"/>
      <c r="N444" s="380"/>
      <c r="O444" s="380"/>
      <c r="P444" s="380"/>
      <c r="Q444" s="380"/>
      <c r="R444" s="380"/>
      <c r="S444" s="380"/>
      <c r="T444" s="380"/>
      <c r="U444" s="380"/>
      <c r="V444" s="380"/>
      <c r="W444" s="380"/>
      <c r="X444" s="380"/>
    </row>
    <row r="445" spans="1:24" ht="12.75" customHeight="1" thickTop="1" thickBot="1">
      <c r="A445" s="380"/>
      <c r="B445" s="380"/>
      <c r="C445" s="380"/>
      <c r="D445" s="380"/>
      <c r="E445" s="380"/>
      <c r="F445" s="380"/>
      <c r="G445" s="380"/>
      <c r="H445" s="380"/>
      <c r="I445" s="380"/>
      <c r="J445" s="380"/>
      <c r="K445" s="380"/>
      <c r="L445" s="380"/>
      <c r="M445" s="380"/>
      <c r="N445" s="380"/>
      <c r="O445" s="380"/>
      <c r="P445" s="380"/>
      <c r="Q445" s="380"/>
      <c r="R445" s="380"/>
      <c r="S445" s="380"/>
      <c r="T445" s="380"/>
      <c r="U445" s="380"/>
      <c r="V445" s="380"/>
      <c r="W445" s="380"/>
      <c r="X445" s="380"/>
    </row>
    <row r="446" spans="1:24" ht="12.75" customHeight="1" thickTop="1" thickBot="1">
      <c r="A446" s="380"/>
      <c r="B446" s="380"/>
      <c r="C446" s="380"/>
      <c r="D446" s="380"/>
      <c r="E446" s="380"/>
      <c r="F446" s="380"/>
      <c r="G446" s="380"/>
      <c r="H446" s="380"/>
      <c r="I446" s="380"/>
      <c r="J446" s="380"/>
      <c r="K446" s="380"/>
      <c r="L446" s="380"/>
      <c r="M446" s="380"/>
      <c r="N446" s="380"/>
      <c r="O446" s="380"/>
      <c r="P446" s="380"/>
      <c r="Q446" s="380"/>
      <c r="R446" s="380"/>
      <c r="S446" s="380"/>
      <c r="T446" s="380"/>
      <c r="U446" s="380"/>
      <c r="V446" s="380"/>
      <c r="W446" s="380"/>
      <c r="X446" s="380"/>
    </row>
    <row r="447" spans="1:24" ht="12.75" customHeight="1" thickTop="1" thickBot="1">
      <c r="A447" s="380"/>
      <c r="B447" s="380"/>
      <c r="C447" s="380"/>
      <c r="D447" s="380"/>
      <c r="E447" s="380"/>
      <c r="F447" s="380"/>
      <c r="G447" s="380"/>
      <c r="H447" s="380"/>
      <c r="I447" s="380"/>
      <c r="J447" s="380"/>
      <c r="K447" s="380"/>
      <c r="L447" s="380"/>
      <c r="M447" s="380"/>
      <c r="N447" s="380"/>
      <c r="O447" s="380"/>
      <c r="P447" s="380"/>
      <c r="Q447" s="380"/>
      <c r="R447" s="380"/>
      <c r="S447" s="380"/>
      <c r="T447" s="380"/>
      <c r="U447" s="380"/>
      <c r="V447" s="380"/>
      <c r="W447" s="380"/>
      <c r="X447" s="380"/>
    </row>
    <row r="448" spans="1:24" ht="12.75" customHeight="1" thickTop="1" thickBot="1">
      <c r="A448" s="380"/>
      <c r="B448" s="380"/>
      <c r="C448" s="380"/>
      <c r="D448" s="380"/>
      <c r="E448" s="380"/>
      <c r="F448" s="380"/>
      <c r="G448" s="380"/>
      <c r="H448" s="380"/>
      <c r="I448" s="380"/>
      <c r="J448" s="380"/>
      <c r="K448" s="380"/>
      <c r="L448" s="380"/>
      <c r="M448" s="380"/>
      <c r="N448" s="380"/>
      <c r="O448" s="380"/>
      <c r="P448" s="380"/>
      <c r="Q448" s="380"/>
      <c r="R448" s="380"/>
      <c r="S448" s="380"/>
      <c r="T448" s="380"/>
      <c r="U448" s="380"/>
      <c r="V448" s="380"/>
      <c r="W448" s="380"/>
      <c r="X448" s="380"/>
    </row>
    <row r="449" spans="1:24" ht="12.75" customHeight="1" thickTop="1" thickBot="1">
      <c r="A449" s="380"/>
      <c r="B449" s="380"/>
      <c r="C449" s="380"/>
      <c r="D449" s="380"/>
      <c r="E449" s="380"/>
      <c r="F449" s="380"/>
      <c r="G449" s="380"/>
      <c r="H449" s="380"/>
      <c r="I449" s="380"/>
      <c r="J449" s="380"/>
      <c r="K449" s="380"/>
      <c r="L449" s="380"/>
      <c r="M449" s="380"/>
      <c r="N449" s="380"/>
      <c r="O449" s="380"/>
      <c r="P449" s="380"/>
      <c r="Q449" s="380"/>
      <c r="R449" s="380"/>
      <c r="S449" s="380"/>
      <c r="T449" s="380"/>
      <c r="U449" s="380"/>
      <c r="V449" s="380"/>
      <c r="W449" s="380"/>
      <c r="X449" s="380"/>
    </row>
    <row r="450" spans="1:24" ht="12.75" customHeight="1" thickTop="1" thickBot="1">
      <c r="A450" s="380"/>
      <c r="B450" s="380"/>
      <c r="C450" s="380"/>
      <c r="D450" s="380"/>
      <c r="E450" s="380"/>
      <c r="F450" s="380"/>
      <c r="G450" s="380"/>
      <c r="H450" s="380"/>
      <c r="I450" s="380"/>
      <c r="J450" s="380"/>
      <c r="K450" s="380"/>
      <c r="L450" s="380"/>
      <c r="M450" s="380"/>
      <c r="N450" s="380"/>
      <c r="O450" s="380"/>
      <c r="P450" s="380"/>
      <c r="Q450" s="380"/>
      <c r="R450" s="380"/>
      <c r="S450" s="380"/>
      <c r="T450" s="380"/>
      <c r="U450" s="380"/>
      <c r="V450" s="380"/>
      <c r="W450" s="380"/>
      <c r="X450" s="380"/>
    </row>
    <row r="451" spans="1:24" ht="12.75" customHeight="1" thickTop="1" thickBot="1">
      <c r="A451" s="380"/>
      <c r="B451" s="380"/>
      <c r="C451" s="380"/>
      <c r="D451" s="380"/>
      <c r="E451" s="380"/>
      <c r="F451" s="380"/>
      <c r="G451" s="380"/>
      <c r="H451" s="380"/>
      <c r="I451" s="380"/>
      <c r="J451" s="380"/>
      <c r="K451" s="380"/>
      <c r="L451" s="380"/>
      <c r="M451" s="380"/>
      <c r="N451" s="380"/>
      <c r="O451" s="380"/>
      <c r="P451" s="380"/>
      <c r="Q451" s="380"/>
      <c r="R451" s="380"/>
      <c r="S451" s="380"/>
      <c r="T451" s="380"/>
      <c r="U451" s="380"/>
      <c r="V451" s="380"/>
      <c r="W451" s="380"/>
      <c r="X451" s="380"/>
    </row>
    <row r="452" spans="1:24" ht="12.75" customHeight="1" thickTop="1" thickBot="1">
      <c r="A452" s="380"/>
      <c r="B452" s="380"/>
      <c r="C452" s="380"/>
      <c r="D452" s="380"/>
      <c r="E452" s="380"/>
      <c r="F452" s="380"/>
      <c r="G452" s="380"/>
      <c r="H452" s="380"/>
      <c r="I452" s="380"/>
      <c r="J452" s="380"/>
      <c r="K452" s="380"/>
      <c r="L452" s="380"/>
      <c r="M452" s="380"/>
      <c r="N452" s="380"/>
      <c r="O452" s="380"/>
      <c r="P452" s="380"/>
      <c r="Q452" s="380"/>
      <c r="R452" s="380"/>
      <c r="S452" s="380"/>
      <c r="T452" s="380"/>
      <c r="U452" s="380"/>
      <c r="V452" s="380"/>
      <c r="W452" s="380"/>
      <c r="X452" s="380"/>
    </row>
    <row r="453" spans="1:24" ht="12.75" customHeight="1" thickTop="1" thickBot="1">
      <c r="A453" s="380"/>
      <c r="B453" s="380"/>
      <c r="C453" s="380"/>
      <c r="D453" s="380"/>
      <c r="E453" s="380"/>
      <c r="F453" s="380"/>
      <c r="G453" s="380"/>
      <c r="H453" s="380"/>
      <c r="I453" s="380"/>
      <c r="J453" s="380"/>
      <c r="K453" s="380"/>
      <c r="L453" s="380"/>
      <c r="M453" s="380"/>
      <c r="N453" s="380"/>
      <c r="O453" s="380"/>
      <c r="P453" s="380"/>
      <c r="Q453" s="380"/>
      <c r="R453" s="380"/>
      <c r="S453" s="380"/>
      <c r="T453" s="380"/>
      <c r="U453" s="380"/>
      <c r="V453" s="380"/>
      <c r="W453" s="380"/>
      <c r="X453" s="380"/>
    </row>
    <row r="454" spans="1:24" ht="12.75" customHeight="1" thickTop="1" thickBot="1">
      <c r="A454" s="380"/>
      <c r="B454" s="380"/>
      <c r="C454" s="380"/>
      <c r="D454" s="380"/>
      <c r="E454" s="380"/>
      <c r="F454" s="380"/>
      <c r="G454" s="380"/>
      <c r="H454" s="380"/>
      <c r="I454" s="380"/>
      <c r="J454" s="380"/>
      <c r="K454" s="380"/>
      <c r="L454" s="380"/>
      <c r="M454" s="380"/>
      <c r="N454" s="380"/>
      <c r="O454" s="380"/>
      <c r="P454" s="380"/>
      <c r="Q454" s="380"/>
      <c r="R454" s="380"/>
      <c r="S454" s="380"/>
      <c r="T454" s="380"/>
      <c r="U454" s="380"/>
      <c r="V454" s="380"/>
      <c r="W454" s="380"/>
      <c r="X454" s="380"/>
    </row>
    <row r="455" spans="1:24" ht="12.75" customHeight="1" thickTop="1" thickBot="1">
      <c r="A455" s="380"/>
      <c r="B455" s="380"/>
      <c r="C455" s="380"/>
      <c r="D455" s="380"/>
      <c r="E455" s="380"/>
      <c r="F455" s="380"/>
      <c r="G455" s="380"/>
      <c r="H455" s="380"/>
      <c r="I455" s="380"/>
      <c r="J455" s="380"/>
      <c r="K455" s="380"/>
      <c r="L455" s="380"/>
      <c r="M455" s="380"/>
      <c r="N455" s="380"/>
      <c r="O455" s="380"/>
      <c r="P455" s="380"/>
      <c r="Q455" s="380"/>
      <c r="R455" s="380"/>
      <c r="S455" s="380"/>
      <c r="T455" s="380"/>
      <c r="U455" s="380"/>
      <c r="V455" s="380"/>
      <c r="W455" s="380"/>
      <c r="X455" s="380"/>
    </row>
    <row r="456" spans="1:24" ht="12.75" customHeight="1" thickTop="1" thickBot="1">
      <c r="A456" s="380"/>
      <c r="B456" s="380"/>
      <c r="C456" s="380"/>
      <c r="D456" s="380"/>
      <c r="E456" s="380"/>
      <c r="F456" s="380"/>
      <c r="G456" s="380"/>
      <c r="H456" s="380"/>
      <c r="I456" s="380"/>
      <c r="J456" s="380"/>
      <c r="K456" s="380"/>
      <c r="L456" s="380"/>
      <c r="M456" s="380"/>
      <c r="N456" s="380"/>
      <c r="O456" s="380"/>
      <c r="P456" s="380"/>
      <c r="Q456" s="380"/>
      <c r="R456" s="380"/>
      <c r="S456" s="380"/>
      <c r="T456" s="380"/>
      <c r="U456" s="380"/>
      <c r="V456" s="380"/>
      <c r="W456" s="380"/>
      <c r="X456" s="380"/>
    </row>
    <row r="457" spans="1:24" ht="12.75" customHeight="1" thickTop="1" thickBot="1">
      <c r="A457" s="380"/>
      <c r="B457" s="380"/>
      <c r="C457" s="380"/>
      <c r="D457" s="380"/>
      <c r="E457" s="380"/>
      <c r="F457" s="380"/>
      <c r="G457" s="380"/>
      <c r="H457" s="380"/>
      <c r="I457" s="380"/>
      <c r="J457" s="380"/>
      <c r="K457" s="380"/>
      <c r="L457" s="380"/>
      <c r="M457" s="380"/>
      <c r="N457" s="380"/>
      <c r="O457" s="380"/>
      <c r="P457" s="380"/>
      <c r="Q457" s="380"/>
      <c r="R457" s="380"/>
      <c r="S457" s="380"/>
      <c r="T457" s="380"/>
      <c r="U457" s="380"/>
      <c r="V457" s="380"/>
      <c r="W457" s="380"/>
      <c r="X457" s="380"/>
    </row>
    <row r="458" spans="1:24" ht="12.75" customHeight="1" thickTop="1" thickBot="1">
      <c r="A458" s="380"/>
      <c r="B458" s="380"/>
      <c r="C458" s="380"/>
      <c r="D458" s="380"/>
      <c r="E458" s="380"/>
      <c r="F458" s="380"/>
      <c r="G458" s="380"/>
      <c r="H458" s="380"/>
      <c r="I458" s="380"/>
      <c r="J458" s="380"/>
      <c r="K458" s="380"/>
      <c r="L458" s="380"/>
      <c r="M458" s="380"/>
      <c r="N458" s="380"/>
      <c r="O458" s="380"/>
      <c r="P458" s="380"/>
      <c r="Q458" s="380"/>
      <c r="R458" s="380"/>
      <c r="S458" s="380"/>
      <c r="T458" s="380"/>
      <c r="U458" s="380"/>
      <c r="V458" s="380"/>
      <c r="W458" s="380"/>
      <c r="X458" s="380"/>
    </row>
    <row r="459" spans="1:24" ht="12.75" customHeight="1" thickTop="1" thickBot="1">
      <c r="A459" s="380"/>
      <c r="B459" s="380"/>
      <c r="C459" s="380"/>
      <c r="D459" s="380"/>
      <c r="E459" s="380"/>
      <c r="F459" s="380"/>
      <c r="G459" s="380"/>
      <c r="H459" s="380"/>
      <c r="I459" s="380"/>
      <c r="J459" s="380"/>
      <c r="K459" s="380"/>
      <c r="L459" s="380"/>
      <c r="M459" s="380"/>
      <c r="N459" s="380"/>
      <c r="O459" s="380"/>
      <c r="P459" s="380"/>
      <c r="Q459" s="380"/>
      <c r="R459" s="380"/>
      <c r="S459" s="380"/>
      <c r="T459" s="380"/>
      <c r="U459" s="380"/>
      <c r="V459" s="380"/>
      <c r="W459" s="380"/>
      <c r="X459" s="380"/>
    </row>
    <row r="460" spans="1:24" ht="12.75" customHeight="1" thickTop="1" thickBot="1">
      <c r="A460" s="380"/>
      <c r="B460" s="380"/>
      <c r="C460" s="380"/>
      <c r="D460" s="380"/>
      <c r="E460" s="380"/>
      <c r="F460" s="380"/>
      <c r="G460" s="380"/>
      <c r="H460" s="380"/>
      <c r="I460" s="380"/>
      <c r="J460" s="380"/>
      <c r="K460" s="380"/>
      <c r="L460" s="380"/>
      <c r="M460" s="380"/>
      <c r="N460" s="380"/>
      <c r="O460" s="380"/>
      <c r="P460" s="380"/>
      <c r="Q460" s="380"/>
      <c r="R460" s="380"/>
      <c r="S460" s="380"/>
      <c r="T460" s="380"/>
      <c r="U460" s="380"/>
      <c r="V460" s="380"/>
      <c r="W460" s="380"/>
      <c r="X460" s="380"/>
    </row>
    <row r="461" spans="1:24" ht="12.75" customHeight="1" thickTop="1" thickBot="1">
      <c r="A461" s="380"/>
      <c r="B461" s="380"/>
      <c r="C461" s="380"/>
      <c r="D461" s="380"/>
      <c r="E461" s="380"/>
      <c r="F461" s="380"/>
      <c r="G461" s="380"/>
      <c r="H461" s="380"/>
      <c r="I461" s="380"/>
      <c r="J461" s="380"/>
      <c r="K461" s="380"/>
      <c r="L461" s="380"/>
      <c r="M461" s="380"/>
      <c r="N461" s="380"/>
      <c r="O461" s="380"/>
      <c r="P461" s="380"/>
      <c r="Q461" s="380"/>
      <c r="R461" s="380"/>
      <c r="S461" s="380"/>
      <c r="T461" s="380"/>
      <c r="U461" s="380"/>
      <c r="V461" s="380"/>
      <c r="W461" s="380"/>
      <c r="X461" s="380"/>
    </row>
    <row r="462" spans="1:24" ht="12.75" customHeight="1" thickTop="1" thickBot="1">
      <c r="A462" s="380"/>
      <c r="B462" s="380"/>
      <c r="C462" s="380"/>
      <c r="D462" s="380"/>
      <c r="E462" s="380"/>
      <c r="F462" s="380"/>
      <c r="G462" s="380"/>
      <c r="H462" s="380"/>
      <c r="I462" s="380"/>
      <c r="J462" s="380"/>
      <c r="K462" s="380"/>
      <c r="L462" s="380"/>
      <c r="M462" s="380"/>
      <c r="N462" s="380"/>
      <c r="O462" s="380"/>
      <c r="P462" s="380"/>
      <c r="Q462" s="380"/>
      <c r="R462" s="380"/>
      <c r="S462" s="380"/>
      <c r="T462" s="380"/>
      <c r="U462" s="380"/>
      <c r="V462" s="380"/>
      <c r="W462" s="380"/>
      <c r="X462" s="380"/>
    </row>
    <row r="463" spans="1:24" ht="12.75" customHeight="1" thickTop="1" thickBot="1">
      <c r="A463" s="380"/>
      <c r="B463" s="380"/>
      <c r="C463" s="380"/>
      <c r="D463" s="380"/>
      <c r="E463" s="380"/>
      <c r="F463" s="380"/>
      <c r="G463" s="380"/>
      <c r="H463" s="380"/>
      <c r="I463" s="380"/>
      <c r="J463" s="380"/>
      <c r="K463" s="380"/>
      <c r="L463" s="380"/>
      <c r="M463" s="380"/>
      <c r="N463" s="380"/>
      <c r="O463" s="380"/>
      <c r="P463" s="380"/>
      <c r="Q463" s="380"/>
      <c r="R463" s="380"/>
      <c r="S463" s="380"/>
      <c r="T463" s="380"/>
      <c r="U463" s="380"/>
      <c r="V463" s="380"/>
      <c r="W463" s="380"/>
      <c r="X463" s="380"/>
    </row>
    <row r="464" spans="1:24" ht="12.75" customHeight="1" thickTop="1" thickBot="1">
      <c r="A464" s="380"/>
      <c r="B464" s="380"/>
      <c r="C464" s="380"/>
      <c r="D464" s="380"/>
      <c r="E464" s="380"/>
      <c r="F464" s="380"/>
      <c r="G464" s="380"/>
      <c r="H464" s="380"/>
      <c r="I464" s="380"/>
      <c r="J464" s="380"/>
      <c r="K464" s="380"/>
      <c r="L464" s="380"/>
      <c r="M464" s="380"/>
      <c r="N464" s="380"/>
      <c r="O464" s="380"/>
      <c r="P464" s="380"/>
      <c r="Q464" s="380"/>
      <c r="R464" s="380"/>
      <c r="S464" s="380"/>
      <c r="T464" s="380"/>
      <c r="U464" s="380"/>
      <c r="V464" s="380"/>
      <c r="W464" s="380"/>
      <c r="X464" s="380"/>
    </row>
    <row r="465" spans="1:24" ht="12.75" customHeight="1" thickTop="1" thickBot="1">
      <c r="A465" s="380"/>
      <c r="B465" s="380"/>
      <c r="C465" s="380"/>
      <c r="D465" s="380"/>
      <c r="E465" s="380"/>
      <c r="F465" s="380"/>
      <c r="G465" s="380"/>
      <c r="H465" s="380"/>
      <c r="I465" s="380"/>
      <c r="J465" s="380"/>
      <c r="K465" s="380"/>
      <c r="L465" s="380"/>
      <c r="M465" s="380"/>
      <c r="N465" s="380"/>
      <c r="O465" s="380"/>
      <c r="P465" s="380"/>
      <c r="Q465" s="380"/>
      <c r="R465" s="380"/>
      <c r="S465" s="380"/>
      <c r="T465" s="380"/>
      <c r="U465" s="380"/>
      <c r="V465" s="380"/>
      <c r="W465" s="380"/>
      <c r="X465" s="380"/>
    </row>
    <row r="466" spans="1:24" ht="12.75" customHeight="1" thickTop="1" thickBot="1">
      <c r="A466" s="380"/>
      <c r="B466" s="380"/>
      <c r="C466" s="380"/>
      <c r="D466" s="380"/>
      <c r="E466" s="380"/>
      <c r="F466" s="380"/>
      <c r="G466" s="380"/>
      <c r="H466" s="380"/>
      <c r="I466" s="380"/>
      <c r="J466" s="380"/>
      <c r="K466" s="380"/>
      <c r="L466" s="380"/>
      <c r="M466" s="380"/>
      <c r="N466" s="380"/>
      <c r="O466" s="380"/>
      <c r="P466" s="380"/>
      <c r="Q466" s="380"/>
      <c r="R466" s="380"/>
      <c r="S466" s="380"/>
      <c r="T466" s="380"/>
      <c r="U466" s="380"/>
      <c r="V466" s="380"/>
      <c r="W466" s="380"/>
      <c r="X466" s="380"/>
    </row>
    <row r="467" spans="1:24" ht="12.75" customHeight="1" thickTop="1" thickBot="1">
      <c r="A467" s="380"/>
      <c r="B467" s="380"/>
      <c r="C467" s="380"/>
      <c r="D467" s="380"/>
      <c r="E467" s="380"/>
      <c r="F467" s="380"/>
      <c r="G467" s="380"/>
      <c r="H467" s="380"/>
      <c r="I467" s="380"/>
      <c r="J467" s="380"/>
      <c r="K467" s="380"/>
      <c r="L467" s="380"/>
      <c r="M467" s="380"/>
      <c r="N467" s="380"/>
      <c r="O467" s="380"/>
      <c r="P467" s="380"/>
      <c r="Q467" s="380"/>
      <c r="R467" s="380"/>
      <c r="S467" s="380"/>
      <c r="T467" s="380"/>
      <c r="U467" s="380"/>
      <c r="V467" s="380"/>
      <c r="W467" s="380"/>
      <c r="X467" s="380"/>
    </row>
    <row r="468" spans="1:24" ht="12.75" customHeight="1" thickTop="1" thickBot="1">
      <c r="A468" s="380"/>
      <c r="B468" s="380"/>
      <c r="C468" s="380"/>
      <c r="D468" s="380"/>
      <c r="E468" s="380"/>
      <c r="F468" s="380"/>
      <c r="G468" s="380"/>
      <c r="H468" s="380"/>
      <c r="I468" s="380"/>
      <c r="J468" s="380"/>
      <c r="K468" s="380"/>
      <c r="L468" s="380"/>
      <c r="M468" s="380"/>
      <c r="N468" s="380"/>
      <c r="O468" s="380"/>
      <c r="P468" s="380"/>
      <c r="Q468" s="380"/>
      <c r="R468" s="380"/>
      <c r="S468" s="380"/>
      <c r="T468" s="380"/>
      <c r="U468" s="380"/>
      <c r="V468" s="380"/>
      <c r="W468" s="380"/>
      <c r="X468" s="380"/>
    </row>
    <row r="469" spans="1:24" ht="12.75" customHeight="1" thickTop="1" thickBot="1">
      <c r="A469" s="380"/>
      <c r="B469" s="380"/>
      <c r="C469" s="380"/>
      <c r="D469" s="380"/>
      <c r="E469" s="380"/>
      <c r="F469" s="380"/>
      <c r="G469" s="380"/>
      <c r="H469" s="380"/>
      <c r="I469" s="380"/>
      <c r="J469" s="380"/>
      <c r="K469" s="380"/>
      <c r="L469" s="380"/>
      <c r="M469" s="380"/>
      <c r="N469" s="380"/>
      <c r="O469" s="380"/>
      <c r="P469" s="380"/>
      <c r="Q469" s="380"/>
      <c r="R469" s="380"/>
      <c r="S469" s="380"/>
      <c r="T469" s="380"/>
      <c r="U469" s="380"/>
      <c r="V469" s="380"/>
      <c r="W469" s="380"/>
      <c r="X469" s="380"/>
    </row>
    <row r="470" spans="1:24" ht="12.75" customHeight="1" thickTop="1" thickBot="1">
      <c r="A470" s="380"/>
      <c r="B470" s="380"/>
      <c r="C470" s="380"/>
      <c r="D470" s="380"/>
      <c r="E470" s="380"/>
      <c r="F470" s="380"/>
      <c r="G470" s="380"/>
      <c r="H470" s="380"/>
      <c r="I470" s="380"/>
      <c r="J470" s="380"/>
      <c r="K470" s="380"/>
      <c r="L470" s="380"/>
      <c r="M470" s="380"/>
      <c r="N470" s="380"/>
      <c r="O470" s="380"/>
      <c r="P470" s="380"/>
      <c r="Q470" s="380"/>
      <c r="R470" s="380"/>
      <c r="S470" s="380"/>
      <c r="T470" s="380"/>
      <c r="U470" s="380"/>
      <c r="V470" s="380"/>
      <c r="W470" s="380"/>
      <c r="X470" s="380"/>
    </row>
    <row r="471" spans="1:24" ht="12.75" customHeight="1" thickTop="1" thickBot="1">
      <c r="A471" s="380"/>
      <c r="B471" s="380"/>
      <c r="C471" s="380"/>
      <c r="D471" s="380"/>
      <c r="E471" s="380"/>
      <c r="F471" s="380"/>
      <c r="G471" s="380"/>
      <c r="H471" s="380"/>
      <c r="I471" s="380"/>
      <c r="J471" s="380"/>
      <c r="K471" s="380"/>
      <c r="L471" s="380"/>
      <c r="M471" s="380"/>
      <c r="N471" s="380"/>
      <c r="O471" s="380"/>
      <c r="P471" s="380"/>
      <c r="Q471" s="380"/>
      <c r="R471" s="380"/>
      <c r="S471" s="380"/>
      <c r="T471" s="380"/>
      <c r="U471" s="380"/>
      <c r="V471" s="380"/>
      <c r="W471" s="380"/>
      <c r="X471" s="380"/>
    </row>
    <row r="472" spans="1:24" ht="12.75" customHeight="1" thickTop="1" thickBot="1">
      <c r="A472" s="380"/>
      <c r="B472" s="380"/>
      <c r="C472" s="380"/>
      <c r="D472" s="380"/>
      <c r="E472" s="380"/>
      <c r="F472" s="380"/>
      <c r="G472" s="380"/>
      <c r="H472" s="380"/>
      <c r="I472" s="380"/>
      <c r="J472" s="380"/>
      <c r="K472" s="380"/>
      <c r="L472" s="380"/>
      <c r="M472" s="380"/>
      <c r="N472" s="380"/>
      <c r="O472" s="380"/>
      <c r="P472" s="380"/>
      <c r="Q472" s="380"/>
      <c r="R472" s="380"/>
      <c r="S472" s="380"/>
      <c r="T472" s="380"/>
      <c r="U472" s="380"/>
      <c r="V472" s="380"/>
      <c r="W472" s="380"/>
      <c r="X472" s="380"/>
    </row>
    <row r="473" spans="1:24" ht="12.75" customHeight="1" thickTop="1" thickBot="1">
      <c r="A473" s="380"/>
      <c r="B473" s="380"/>
      <c r="C473" s="380"/>
      <c r="D473" s="380"/>
      <c r="E473" s="380"/>
      <c r="F473" s="380"/>
      <c r="G473" s="380"/>
      <c r="H473" s="380"/>
      <c r="I473" s="380"/>
      <c r="J473" s="380"/>
      <c r="K473" s="380"/>
      <c r="L473" s="380"/>
      <c r="M473" s="380"/>
      <c r="N473" s="380"/>
      <c r="O473" s="380"/>
      <c r="P473" s="380"/>
      <c r="Q473" s="380"/>
      <c r="R473" s="380"/>
      <c r="S473" s="380"/>
      <c r="T473" s="380"/>
      <c r="U473" s="380"/>
      <c r="V473" s="380"/>
      <c r="W473" s="380"/>
      <c r="X473" s="380"/>
    </row>
    <row r="474" spans="1:24" ht="12.75" customHeight="1" thickTop="1" thickBot="1">
      <c r="A474" s="380"/>
      <c r="B474" s="380"/>
      <c r="C474" s="380"/>
      <c r="D474" s="380"/>
      <c r="E474" s="380"/>
      <c r="F474" s="380"/>
      <c r="G474" s="380"/>
      <c r="H474" s="380"/>
      <c r="I474" s="380"/>
      <c r="J474" s="380"/>
      <c r="K474" s="380"/>
      <c r="L474" s="380"/>
      <c r="M474" s="380"/>
      <c r="N474" s="380"/>
      <c r="O474" s="380"/>
      <c r="P474" s="380"/>
      <c r="Q474" s="380"/>
      <c r="R474" s="380"/>
      <c r="S474" s="380"/>
      <c r="T474" s="380"/>
      <c r="U474" s="380"/>
      <c r="V474" s="380"/>
      <c r="W474" s="380"/>
      <c r="X474" s="380"/>
    </row>
    <row r="475" spans="1:24" ht="12.75" customHeight="1" thickTop="1" thickBot="1">
      <c r="A475" s="380"/>
      <c r="B475" s="380"/>
      <c r="C475" s="380"/>
      <c r="D475" s="380"/>
      <c r="E475" s="380"/>
      <c r="F475" s="380"/>
      <c r="G475" s="380"/>
      <c r="H475" s="380"/>
      <c r="I475" s="380"/>
      <c r="J475" s="380"/>
      <c r="K475" s="380"/>
      <c r="L475" s="380"/>
      <c r="M475" s="380"/>
      <c r="N475" s="380"/>
      <c r="O475" s="380"/>
      <c r="P475" s="380"/>
      <c r="Q475" s="380"/>
      <c r="R475" s="380"/>
      <c r="S475" s="380"/>
      <c r="T475" s="380"/>
      <c r="U475" s="380"/>
      <c r="V475" s="380"/>
      <c r="W475" s="380"/>
      <c r="X475" s="380"/>
    </row>
    <row r="476" spans="1:24" ht="12.75" customHeight="1" thickTop="1" thickBot="1">
      <c r="A476" s="380"/>
      <c r="B476" s="380"/>
      <c r="C476" s="380"/>
      <c r="D476" s="380"/>
      <c r="E476" s="380"/>
      <c r="F476" s="380"/>
      <c r="G476" s="380"/>
      <c r="H476" s="380"/>
      <c r="I476" s="380"/>
      <c r="J476" s="380"/>
      <c r="K476" s="380"/>
      <c r="L476" s="380"/>
      <c r="M476" s="380"/>
      <c r="N476" s="380"/>
      <c r="O476" s="380"/>
      <c r="P476" s="380"/>
      <c r="Q476" s="380"/>
      <c r="R476" s="380"/>
      <c r="S476" s="380"/>
      <c r="T476" s="380"/>
      <c r="U476" s="380"/>
      <c r="V476" s="380"/>
      <c r="W476" s="380"/>
      <c r="X476" s="380"/>
    </row>
    <row r="477" spans="1:24" ht="12.75" customHeight="1" thickTop="1" thickBot="1">
      <c r="A477" s="380"/>
      <c r="B477" s="380"/>
      <c r="C477" s="380"/>
      <c r="D477" s="380"/>
      <c r="E477" s="380"/>
      <c r="F477" s="380"/>
      <c r="G477" s="380"/>
      <c r="H477" s="380"/>
      <c r="I477" s="380"/>
      <c r="J477" s="380"/>
      <c r="K477" s="380"/>
      <c r="L477" s="380"/>
      <c r="M477" s="380"/>
      <c r="N477" s="380"/>
      <c r="O477" s="380"/>
      <c r="P477" s="380"/>
      <c r="Q477" s="380"/>
      <c r="R477" s="380"/>
      <c r="S477" s="380"/>
      <c r="T477" s="380"/>
      <c r="U477" s="380"/>
      <c r="V477" s="380"/>
      <c r="W477" s="380"/>
      <c r="X477" s="380"/>
    </row>
    <row r="478" spans="1:24" ht="12.75" customHeight="1" thickTop="1" thickBot="1">
      <c r="A478" s="380"/>
      <c r="B478" s="380"/>
      <c r="C478" s="380"/>
      <c r="D478" s="380"/>
      <c r="E478" s="380"/>
      <c r="F478" s="380"/>
      <c r="G478" s="380"/>
      <c r="H478" s="380"/>
      <c r="I478" s="380"/>
      <c r="J478" s="380"/>
      <c r="K478" s="380"/>
      <c r="L478" s="380"/>
      <c r="M478" s="380"/>
      <c r="N478" s="380"/>
      <c r="O478" s="380"/>
      <c r="P478" s="380"/>
      <c r="Q478" s="380"/>
      <c r="R478" s="380"/>
      <c r="S478" s="380"/>
      <c r="T478" s="380"/>
      <c r="U478" s="380"/>
      <c r="V478" s="380"/>
      <c r="W478" s="380"/>
      <c r="X478" s="380"/>
    </row>
    <row r="479" spans="1:24" ht="12.75" customHeight="1" thickTop="1" thickBot="1">
      <c r="A479" s="380"/>
      <c r="B479" s="380"/>
      <c r="C479" s="380"/>
      <c r="D479" s="380"/>
      <c r="E479" s="380"/>
      <c r="F479" s="380"/>
      <c r="G479" s="380"/>
      <c r="H479" s="380"/>
      <c r="I479" s="380"/>
      <c r="J479" s="380"/>
      <c r="K479" s="380"/>
      <c r="L479" s="380"/>
      <c r="M479" s="380"/>
      <c r="N479" s="380"/>
      <c r="O479" s="380"/>
      <c r="P479" s="380"/>
      <c r="Q479" s="380"/>
      <c r="R479" s="380"/>
      <c r="S479" s="380"/>
      <c r="T479" s="380"/>
      <c r="U479" s="380"/>
      <c r="V479" s="380"/>
      <c r="W479" s="380"/>
      <c r="X479" s="380"/>
    </row>
    <row r="480" spans="1:24" ht="12.75" customHeight="1" thickTop="1" thickBot="1">
      <c r="A480" s="380"/>
      <c r="B480" s="380"/>
      <c r="C480" s="380"/>
      <c r="D480" s="380"/>
      <c r="E480" s="380"/>
      <c r="F480" s="380"/>
      <c r="G480" s="380"/>
      <c r="H480" s="380"/>
      <c r="I480" s="380"/>
      <c r="J480" s="380"/>
      <c r="K480" s="380"/>
      <c r="L480" s="380"/>
      <c r="M480" s="380"/>
      <c r="N480" s="380"/>
      <c r="O480" s="380"/>
      <c r="P480" s="380"/>
      <c r="Q480" s="380"/>
      <c r="R480" s="380"/>
      <c r="S480" s="380"/>
      <c r="T480" s="380"/>
      <c r="U480" s="380"/>
      <c r="V480" s="380"/>
      <c r="W480" s="380"/>
      <c r="X480" s="380"/>
    </row>
    <row r="481" spans="1:24" ht="12.75" customHeight="1" thickTop="1" thickBot="1">
      <c r="A481" s="380"/>
      <c r="B481" s="380"/>
      <c r="C481" s="380"/>
      <c r="D481" s="380"/>
      <c r="E481" s="380"/>
      <c r="F481" s="380"/>
      <c r="G481" s="380"/>
      <c r="H481" s="380"/>
      <c r="I481" s="380"/>
      <c r="J481" s="380"/>
      <c r="K481" s="380"/>
      <c r="L481" s="380"/>
      <c r="M481" s="380"/>
      <c r="N481" s="380"/>
      <c r="O481" s="380"/>
      <c r="P481" s="380"/>
      <c r="Q481" s="380"/>
      <c r="R481" s="380"/>
      <c r="S481" s="380"/>
      <c r="T481" s="380"/>
      <c r="U481" s="380"/>
      <c r="V481" s="380"/>
      <c r="W481" s="380"/>
      <c r="X481" s="380"/>
    </row>
    <row r="482" spans="1:24" ht="12.75" customHeight="1" thickTop="1" thickBot="1">
      <c r="A482" s="380"/>
      <c r="B482" s="380"/>
      <c r="C482" s="380"/>
      <c r="D482" s="380"/>
      <c r="E482" s="380"/>
      <c r="F482" s="380"/>
      <c r="G482" s="380"/>
      <c r="H482" s="380"/>
      <c r="I482" s="380"/>
      <c r="J482" s="380"/>
      <c r="K482" s="380"/>
      <c r="L482" s="380"/>
      <c r="M482" s="380"/>
      <c r="N482" s="380"/>
      <c r="O482" s="380"/>
      <c r="P482" s="380"/>
      <c r="Q482" s="380"/>
      <c r="R482" s="380"/>
      <c r="S482" s="380"/>
      <c r="T482" s="380"/>
      <c r="U482" s="380"/>
      <c r="V482" s="380"/>
      <c r="W482" s="380"/>
      <c r="X482" s="380"/>
    </row>
    <row r="483" spans="1:24" ht="12.75" customHeight="1" thickTop="1" thickBot="1">
      <c r="A483" s="380"/>
      <c r="B483" s="380"/>
      <c r="C483" s="380"/>
      <c r="D483" s="380"/>
      <c r="E483" s="380"/>
      <c r="F483" s="380"/>
      <c r="G483" s="380"/>
      <c r="H483" s="380"/>
      <c r="I483" s="380"/>
      <c r="J483" s="380"/>
      <c r="K483" s="380"/>
      <c r="L483" s="380"/>
      <c r="M483" s="380"/>
      <c r="N483" s="380"/>
      <c r="O483" s="380"/>
      <c r="P483" s="380"/>
      <c r="Q483" s="380"/>
      <c r="R483" s="380"/>
      <c r="S483" s="380"/>
      <c r="T483" s="380"/>
      <c r="U483" s="380"/>
      <c r="V483" s="380"/>
      <c r="W483" s="380"/>
      <c r="X483" s="380"/>
    </row>
    <row r="484" spans="1:24" ht="12.75" customHeight="1" thickTop="1" thickBot="1">
      <c r="A484" s="380"/>
      <c r="B484" s="380"/>
      <c r="C484" s="380"/>
      <c r="D484" s="380"/>
      <c r="E484" s="380"/>
      <c r="F484" s="380"/>
      <c r="G484" s="380"/>
      <c r="H484" s="380"/>
      <c r="I484" s="380"/>
      <c r="J484" s="380"/>
      <c r="K484" s="380"/>
      <c r="L484" s="380"/>
      <c r="M484" s="380"/>
      <c r="N484" s="380"/>
      <c r="O484" s="380"/>
      <c r="P484" s="380"/>
      <c r="Q484" s="380"/>
      <c r="R484" s="380"/>
      <c r="S484" s="380"/>
      <c r="T484" s="380"/>
      <c r="U484" s="380"/>
      <c r="V484" s="380"/>
      <c r="W484" s="380"/>
      <c r="X484" s="380"/>
    </row>
    <row r="485" spans="1:24" ht="12.75" customHeight="1" thickTop="1" thickBot="1">
      <c r="A485" s="380"/>
      <c r="B485" s="380"/>
      <c r="C485" s="380"/>
      <c r="D485" s="380"/>
      <c r="E485" s="380"/>
      <c r="F485" s="380"/>
      <c r="G485" s="380"/>
      <c r="H485" s="380"/>
      <c r="I485" s="380"/>
      <c r="J485" s="380"/>
      <c r="K485" s="380"/>
      <c r="L485" s="380"/>
      <c r="M485" s="380"/>
      <c r="N485" s="380"/>
      <c r="O485" s="380"/>
      <c r="P485" s="380"/>
      <c r="Q485" s="380"/>
      <c r="R485" s="380"/>
      <c r="S485" s="380"/>
      <c r="T485" s="380"/>
      <c r="U485" s="380"/>
      <c r="V485" s="380"/>
      <c r="W485" s="380"/>
      <c r="X485" s="380"/>
    </row>
    <row r="486" spans="1:24" ht="12.75" customHeight="1" thickTop="1" thickBot="1">
      <c r="A486" s="380"/>
      <c r="B486" s="380"/>
      <c r="C486" s="380"/>
      <c r="D486" s="380"/>
      <c r="E486" s="380"/>
      <c r="F486" s="380"/>
      <c r="G486" s="380"/>
      <c r="H486" s="380"/>
      <c r="I486" s="380"/>
      <c r="J486" s="380"/>
      <c r="K486" s="380"/>
      <c r="L486" s="380"/>
      <c r="M486" s="380"/>
      <c r="N486" s="380"/>
      <c r="O486" s="380"/>
      <c r="P486" s="380"/>
      <c r="Q486" s="380"/>
      <c r="R486" s="380"/>
      <c r="S486" s="380"/>
      <c r="T486" s="380"/>
      <c r="U486" s="380"/>
      <c r="V486" s="380"/>
      <c r="W486" s="380"/>
      <c r="X486" s="380"/>
    </row>
    <row r="487" spans="1:24" ht="12.75" customHeight="1" thickTop="1" thickBot="1">
      <c r="A487" s="380"/>
      <c r="B487" s="380"/>
      <c r="C487" s="380"/>
      <c r="D487" s="380"/>
      <c r="E487" s="380"/>
      <c r="F487" s="380"/>
      <c r="G487" s="380"/>
      <c r="H487" s="380"/>
      <c r="I487" s="380"/>
      <c r="J487" s="380"/>
      <c r="K487" s="380"/>
      <c r="L487" s="380"/>
      <c r="M487" s="380"/>
      <c r="N487" s="380"/>
      <c r="O487" s="380"/>
      <c r="P487" s="380"/>
      <c r="Q487" s="380"/>
      <c r="R487" s="380"/>
      <c r="S487" s="380"/>
      <c r="T487" s="380"/>
      <c r="U487" s="380"/>
      <c r="V487" s="380"/>
      <c r="W487" s="380"/>
      <c r="X487" s="380"/>
    </row>
    <row r="488" spans="1:24" ht="12.75" customHeight="1" thickTop="1" thickBot="1">
      <c r="A488" s="380"/>
      <c r="B488" s="380"/>
      <c r="C488" s="380"/>
      <c r="D488" s="380"/>
      <c r="E488" s="380"/>
      <c r="F488" s="380"/>
      <c r="G488" s="380"/>
      <c r="H488" s="380"/>
      <c r="I488" s="380"/>
      <c r="J488" s="380"/>
      <c r="K488" s="380"/>
      <c r="L488" s="380"/>
      <c r="M488" s="380"/>
      <c r="N488" s="380"/>
      <c r="O488" s="380"/>
      <c r="P488" s="380"/>
      <c r="Q488" s="380"/>
      <c r="R488" s="380"/>
      <c r="S488" s="380"/>
      <c r="T488" s="380"/>
      <c r="U488" s="380"/>
      <c r="V488" s="380"/>
      <c r="W488" s="380"/>
      <c r="X488" s="380"/>
    </row>
    <row r="489" spans="1:24" ht="12.75" customHeight="1" thickTop="1" thickBot="1">
      <c r="A489" s="380"/>
      <c r="B489" s="380"/>
      <c r="C489" s="380"/>
      <c r="D489" s="380"/>
      <c r="E489" s="380"/>
      <c r="F489" s="380"/>
      <c r="G489" s="380"/>
      <c r="H489" s="380"/>
      <c r="I489" s="380"/>
      <c r="J489" s="380"/>
      <c r="K489" s="380"/>
      <c r="L489" s="380"/>
      <c r="M489" s="380"/>
      <c r="N489" s="380"/>
      <c r="O489" s="380"/>
      <c r="P489" s="380"/>
      <c r="Q489" s="380"/>
      <c r="R489" s="380"/>
      <c r="S489" s="380"/>
      <c r="T489" s="380"/>
      <c r="U489" s="380"/>
      <c r="V489" s="380"/>
      <c r="W489" s="380"/>
      <c r="X489" s="380"/>
    </row>
    <row r="490" spans="1:24" ht="12.75" customHeight="1" thickTop="1" thickBot="1">
      <c r="A490" s="380"/>
      <c r="B490" s="380"/>
      <c r="C490" s="380"/>
      <c r="D490" s="380"/>
      <c r="E490" s="380"/>
      <c r="F490" s="380"/>
      <c r="G490" s="380"/>
      <c r="H490" s="380"/>
      <c r="I490" s="380"/>
      <c r="J490" s="380"/>
      <c r="K490" s="380"/>
      <c r="L490" s="380"/>
      <c r="M490" s="380"/>
      <c r="N490" s="380"/>
      <c r="O490" s="380"/>
      <c r="P490" s="380"/>
      <c r="Q490" s="380"/>
      <c r="R490" s="380"/>
      <c r="S490" s="380"/>
      <c r="T490" s="380"/>
      <c r="U490" s="380"/>
      <c r="V490" s="380"/>
      <c r="W490" s="380"/>
      <c r="X490" s="380"/>
    </row>
    <row r="491" spans="1:24" ht="12.75" customHeight="1" thickTop="1" thickBot="1">
      <c r="A491" s="380"/>
      <c r="B491" s="380"/>
      <c r="C491" s="380"/>
      <c r="D491" s="380"/>
      <c r="E491" s="380"/>
      <c r="F491" s="380"/>
      <c r="G491" s="380"/>
      <c r="H491" s="380"/>
      <c r="I491" s="380"/>
      <c r="J491" s="380"/>
      <c r="K491" s="380"/>
      <c r="L491" s="380"/>
      <c r="M491" s="380"/>
      <c r="N491" s="380"/>
      <c r="O491" s="380"/>
      <c r="P491" s="380"/>
      <c r="Q491" s="380"/>
      <c r="R491" s="380"/>
      <c r="S491" s="380"/>
      <c r="T491" s="380"/>
      <c r="U491" s="380"/>
      <c r="V491" s="380"/>
      <c r="W491" s="380"/>
      <c r="X491" s="380"/>
    </row>
    <row r="492" spans="1:24" ht="12.75" customHeight="1" thickTop="1" thickBot="1">
      <c r="A492" s="380"/>
      <c r="B492" s="380"/>
      <c r="C492" s="380"/>
      <c r="D492" s="380"/>
      <c r="E492" s="380"/>
      <c r="F492" s="380"/>
      <c r="G492" s="380"/>
      <c r="H492" s="380"/>
      <c r="I492" s="380"/>
      <c r="J492" s="380"/>
      <c r="K492" s="380"/>
      <c r="L492" s="380"/>
      <c r="M492" s="380"/>
      <c r="N492" s="380"/>
      <c r="O492" s="380"/>
      <c r="P492" s="380"/>
      <c r="Q492" s="380"/>
      <c r="R492" s="380"/>
      <c r="S492" s="380"/>
      <c r="T492" s="380"/>
      <c r="U492" s="380"/>
      <c r="V492" s="380"/>
      <c r="W492" s="380"/>
      <c r="X492" s="380"/>
    </row>
    <row r="493" spans="1:24" ht="12.75" customHeight="1" thickTop="1" thickBot="1">
      <c r="A493" s="380"/>
      <c r="B493" s="380"/>
      <c r="C493" s="380"/>
      <c r="D493" s="380"/>
      <c r="E493" s="380"/>
      <c r="F493" s="380"/>
      <c r="G493" s="380"/>
      <c r="H493" s="380"/>
      <c r="I493" s="380"/>
      <c r="J493" s="380"/>
      <c r="K493" s="380"/>
      <c r="L493" s="380"/>
      <c r="M493" s="380"/>
      <c r="N493" s="380"/>
      <c r="O493" s="380"/>
      <c r="P493" s="380"/>
      <c r="Q493" s="380"/>
      <c r="R493" s="380"/>
      <c r="S493" s="380"/>
      <c r="T493" s="380"/>
      <c r="U493" s="380"/>
      <c r="V493" s="380"/>
      <c r="W493" s="380"/>
      <c r="X493" s="380"/>
    </row>
    <row r="494" spans="1:24" ht="12.75" customHeight="1" thickTop="1" thickBot="1">
      <c r="A494" s="380"/>
      <c r="B494" s="380"/>
      <c r="C494" s="380"/>
      <c r="D494" s="380"/>
      <c r="E494" s="380"/>
      <c r="F494" s="380"/>
      <c r="G494" s="380"/>
      <c r="H494" s="380"/>
      <c r="I494" s="380"/>
      <c r="J494" s="380"/>
      <c r="K494" s="380"/>
      <c r="L494" s="380"/>
      <c r="M494" s="380"/>
      <c r="N494" s="380"/>
      <c r="O494" s="380"/>
      <c r="P494" s="380"/>
      <c r="Q494" s="380"/>
      <c r="R494" s="380"/>
      <c r="S494" s="380"/>
      <c r="T494" s="380"/>
      <c r="U494" s="380"/>
      <c r="V494" s="380"/>
      <c r="W494" s="380"/>
      <c r="X494" s="380"/>
    </row>
    <row r="495" spans="1:24" ht="12.75" customHeight="1" thickTop="1" thickBot="1">
      <c r="A495" s="380"/>
      <c r="B495" s="380"/>
      <c r="C495" s="380"/>
      <c r="D495" s="380"/>
      <c r="E495" s="380"/>
      <c r="F495" s="380"/>
      <c r="G495" s="380"/>
      <c r="H495" s="380"/>
      <c r="I495" s="380"/>
      <c r="J495" s="380"/>
      <c r="K495" s="380"/>
      <c r="L495" s="380"/>
      <c r="M495" s="380"/>
      <c r="N495" s="380"/>
      <c r="O495" s="380"/>
      <c r="P495" s="380"/>
      <c r="Q495" s="380"/>
      <c r="R495" s="380"/>
      <c r="S495" s="380"/>
      <c r="T495" s="380"/>
      <c r="U495" s="380"/>
      <c r="V495" s="380"/>
      <c r="W495" s="380"/>
      <c r="X495" s="380"/>
    </row>
    <row r="496" spans="1:24" ht="12.75" customHeight="1" thickTop="1" thickBot="1">
      <c r="A496" s="380"/>
      <c r="B496" s="380"/>
      <c r="C496" s="380"/>
      <c r="D496" s="380"/>
      <c r="E496" s="380"/>
      <c r="F496" s="380"/>
      <c r="G496" s="380"/>
      <c r="H496" s="380"/>
      <c r="I496" s="380"/>
      <c r="J496" s="380"/>
      <c r="K496" s="380"/>
      <c r="L496" s="380"/>
      <c r="M496" s="380"/>
      <c r="N496" s="380"/>
      <c r="O496" s="380"/>
      <c r="P496" s="380"/>
      <c r="Q496" s="380"/>
      <c r="R496" s="380"/>
      <c r="S496" s="380"/>
      <c r="T496" s="380"/>
      <c r="U496" s="380"/>
      <c r="V496" s="380"/>
      <c r="W496" s="380"/>
      <c r="X496" s="380"/>
    </row>
    <row r="497" spans="1:24" ht="12.75" customHeight="1" thickTop="1" thickBot="1">
      <c r="A497" s="380"/>
      <c r="B497" s="380"/>
      <c r="C497" s="380"/>
      <c r="D497" s="380"/>
      <c r="E497" s="380"/>
      <c r="F497" s="380"/>
      <c r="G497" s="380"/>
      <c r="H497" s="380"/>
      <c r="I497" s="380"/>
      <c r="J497" s="380"/>
      <c r="K497" s="380"/>
      <c r="L497" s="380"/>
      <c r="M497" s="380"/>
      <c r="N497" s="380"/>
      <c r="O497" s="380"/>
      <c r="P497" s="380"/>
      <c r="Q497" s="380"/>
      <c r="R497" s="380"/>
      <c r="S497" s="380"/>
      <c r="T497" s="380"/>
      <c r="U497" s="380"/>
      <c r="V497" s="380"/>
      <c r="W497" s="380"/>
      <c r="X497" s="380"/>
    </row>
    <row r="498" spans="1:24" ht="12.75" customHeight="1" thickTop="1" thickBot="1">
      <c r="A498" s="380"/>
      <c r="B498" s="380"/>
      <c r="C498" s="380"/>
      <c r="D498" s="380"/>
      <c r="E498" s="380"/>
      <c r="F498" s="380"/>
      <c r="G498" s="380"/>
      <c r="H498" s="380"/>
      <c r="I498" s="380"/>
      <c r="J498" s="380"/>
      <c r="K498" s="380"/>
      <c r="L498" s="380"/>
      <c r="M498" s="380"/>
      <c r="N498" s="380"/>
      <c r="O498" s="380"/>
      <c r="P498" s="380"/>
      <c r="Q498" s="380"/>
      <c r="R498" s="380"/>
      <c r="S498" s="380"/>
      <c r="T498" s="380"/>
      <c r="U498" s="380"/>
      <c r="V498" s="380"/>
      <c r="W498" s="380"/>
      <c r="X498" s="380"/>
    </row>
    <row r="499" spans="1:24" ht="12.75" customHeight="1" thickTop="1" thickBot="1">
      <c r="A499" s="380"/>
      <c r="B499" s="380"/>
      <c r="C499" s="380"/>
      <c r="D499" s="380"/>
      <c r="E499" s="380"/>
      <c r="F499" s="380"/>
      <c r="G499" s="380"/>
      <c r="H499" s="380"/>
      <c r="I499" s="380"/>
      <c r="J499" s="380"/>
      <c r="K499" s="380"/>
      <c r="L499" s="380"/>
      <c r="M499" s="380"/>
      <c r="N499" s="380"/>
      <c r="O499" s="380"/>
      <c r="P499" s="380"/>
      <c r="Q499" s="380"/>
      <c r="R499" s="380"/>
      <c r="S499" s="380"/>
      <c r="T499" s="380"/>
      <c r="U499" s="380"/>
      <c r="V499" s="380"/>
      <c r="W499" s="380"/>
      <c r="X499" s="380"/>
    </row>
    <row r="500" spans="1:24" ht="12.75" customHeight="1" thickTop="1" thickBot="1">
      <c r="A500" s="380"/>
      <c r="B500" s="380"/>
      <c r="C500" s="380"/>
      <c r="D500" s="380"/>
      <c r="E500" s="380"/>
      <c r="F500" s="380"/>
      <c r="G500" s="380"/>
      <c r="H500" s="380"/>
      <c r="I500" s="380"/>
      <c r="J500" s="380"/>
      <c r="K500" s="380"/>
      <c r="L500" s="380"/>
      <c r="M500" s="380"/>
      <c r="N500" s="380"/>
      <c r="O500" s="380"/>
      <c r="P500" s="380"/>
      <c r="Q500" s="380"/>
      <c r="R500" s="380"/>
      <c r="S500" s="380"/>
      <c r="T500" s="380"/>
      <c r="U500" s="380"/>
      <c r="V500" s="380"/>
      <c r="W500" s="380"/>
      <c r="X500" s="380"/>
    </row>
    <row r="501" spans="1:24" ht="12.75" customHeight="1" thickTop="1" thickBot="1">
      <c r="A501" s="380"/>
      <c r="B501" s="380"/>
      <c r="C501" s="380"/>
      <c r="D501" s="380"/>
      <c r="E501" s="380"/>
      <c r="F501" s="380"/>
      <c r="G501" s="380"/>
      <c r="H501" s="380"/>
      <c r="I501" s="380"/>
      <c r="J501" s="380"/>
      <c r="K501" s="380"/>
      <c r="L501" s="380"/>
      <c r="M501" s="380"/>
      <c r="N501" s="380"/>
      <c r="O501" s="380"/>
      <c r="P501" s="380"/>
      <c r="Q501" s="380"/>
      <c r="R501" s="380"/>
      <c r="S501" s="380"/>
      <c r="T501" s="380"/>
      <c r="U501" s="380"/>
      <c r="V501" s="380"/>
      <c r="W501" s="380"/>
      <c r="X501" s="380"/>
    </row>
    <row r="502" spans="1:24" ht="12.75" customHeight="1" thickTop="1" thickBot="1">
      <c r="A502" s="380"/>
      <c r="B502" s="380"/>
      <c r="C502" s="380"/>
      <c r="D502" s="380"/>
      <c r="E502" s="380"/>
      <c r="F502" s="380"/>
      <c r="G502" s="380"/>
      <c r="H502" s="380"/>
      <c r="I502" s="380"/>
      <c r="J502" s="380"/>
      <c r="K502" s="380"/>
      <c r="L502" s="380"/>
      <c r="M502" s="380"/>
      <c r="N502" s="380"/>
      <c r="O502" s="380"/>
      <c r="P502" s="380"/>
      <c r="Q502" s="380"/>
      <c r="R502" s="380"/>
      <c r="S502" s="380"/>
      <c r="T502" s="380"/>
      <c r="U502" s="380"/>
      <c r="V502" s="380"/>
      <c r="W502" s="380"/>
      <c r="X502" s="380"/>
    </row>
    <row r="503" spans="1:24" ht="12.75" customHeight="1" thickTop="1" thickBot="1">
      <c r="A503" s="380"/>
      <c r="B503" s="380"/>
      <c r="C503" s="380"/>
      <c r="D503" s="380"/>
      <c r="E503" s="380"/>
      <c r="F503" s="380"/>
      <c r="G503" s="380"/>
      <c r="H503" s="380"/>
      <c r="I503" s="380"/>
      <c r="J503" s="380"/>
      <c r="K503" s="380"/>
      <c r="L503" s="380"/>
      <c r="M503" s="380"/>
      <c r="N503" s="380"/>
      <c r="O503" s="380"/>
      <c r="P503" s="380"/>
      <c r="Q503" s="380"/>
      <c r="R503" s="380"/>
      <c r="S503" s="380"/>
      <c r="T503" s="380"/>
      <c r="U503" s="380"/>
      <c r="V503" s="380"/>
      <c r="W503" s="380"/>
      <c r="X503" s="380"/>
    </row>
    <row r="504" spans="1:24" ht="12.75" customHeight="1" thickTop="1" thickBot="1">
      <c r="A504" s="380"/>
      <c r="B504" s="380"/>
      <c r="C504" s="380"/>
      <c r="D504" s="380"/>
      <c r="E504" s="380"/>
      <c r="F504" s="380"/>
      <c r="G504" s="380"/>
      <c r="H504" s="380"/>
      <c r="I504" s="380"/>
      <c r="J504" s="380"/>
      <c r="K504" s="380"/>
      <c r="L504" s="380"/>
      <c r="M504" s="380"/>
      <c r="N504" s="380"/>
      <c r="O504" s="380"/>
      <c r="P504" s="380"/>
      <c r="Q504" s="380"/>
      <c r="R504" s="380"/>
      <c r="S504" s="380"/>
      <c r="T504" s="380"/>
      <c r="U504" s="380"/>
      <c r="V504" s="380"/>
      <c r="W504" s="380"/>
      <c r="X504" s="380"/>
    </row>
    <row r="505" spans="1:24" ht="12.75" customHeight="1" thickTop="1" thickBot="1">
      <c r="A505" s="380"/>
      <c r="B505" s="380"/>
      <c r="C505" s="380"/>
      <c r="D505" s="380"/>
      <c r="E505" s="380"/>
      <c r="F505" s="380"/>
      <c r="G505" s="380"/>
      <c r="H505" s="380"/>
      <c r="I505" s="380"/>
      <c r="J505" s="380"/>
      <c r="K505" s="380"/>
      <c r="L505" s="380"/>
      <c r="M505" s="380"/>
      <c r="N505" s="380"/>
      <c r="O505" s="380"/>
      <c r="P505" s="380"/>
      <c r="Q505" s="380"/>
      <c r="R505" s="380"/>
      <c r="S505" s="380"/>
      <c r="T505" s="380"/>
      <c r="U505" s="380"/>
      <c r="V505" s="380"/>
      <c r="W505" s="380"/>
      <c r="X505" s="380"/>
    </row>
    <row r="506" spans="1:24" ht="12.75" customHeight="1" thickTop="1" thickBot="1">
      <c r="A506" s="380"/>
      <c r="B506" s="380"/>
      <c r="C506" s="380"/>
      <c r="D506" s="380"/>
      <c r="E506" s="380"/>
      <c r="F506" s="380"/>
      <c r="G506" s="380"/>
      <c r="H506" s="380"/>
      <c r="I506" s="380"/>
      <c r="J506" s="380"/>
      <c r="K506" s="380"/>
      <c r="L506" s="380"/>
      <c r="M506" s="380"/>
      <c r="N506" s="380"/>
      <c r="O506" s="380"/>
      <c r="P506" s="380"/>
      <c r="Q506" s="380"/>
      <c r="R506" s="380"/>
      <c r="S506" s="380"/>
      <c r="T506" s="380"/>
      <c r="U506" s="380"/>
      <c r="V506" s="380"/>
      <c r="W506" s="380"/>
      <c r="X506" s="380"/>
    </row>
    <row r="507" spans="1:24" ht="12.75" customHeight="1" thickTop="1" thickBot="1">
      <c r="A507" s="380"/>
      <c r="B507" s="380"/>
      <c r="C507" s="380"/>
      <c r="D507" s="380"/>
      <c r="E507" s="380"/>
      <c r="F507" s="380"/>
      <c r="G507" s="380"/>
      <c r="H507" s="380"/>
      <c r="I507" s="380"/>
      <c r="J507" s="380"/>
      <c r="K507" s="380"/>
      <c r="L507" s="380"/>
      <c r="M507" s="380"/>
      <c r="N507" s="380"/>
      <c r="O507" s="380"/>
      <c r="P507" s="380"/>
      <c r="Q507" s="380"/>
      <c r="R507" s="380"/>
      <c r="S507" s="380"/>
      <c r="T507" s="380"/>
      <c r="U507" s="380"/>
      <c r="V507" s="380"/>
      <c r="W507" s="380"/>
      <c r="X507" s="380"/>
    </row>
    <row r="508" spans="1:24" ht="12.75" customHeight="1" thickTop="1" thickBot="1">
      <c r="A508" s="380"/>
      <c r="B508" s="380"/>
      <c r="C508" s="380"/>
      <c r="D508" s="380"/>
      <c r="E508" s="380"/>
      <c r="F508" s="380"/>
      <c r="G508" s="380"/>
      <c r="H508" s="380"/>
      <c r="I508" s="380"/>
      <c r="J508" s="380"/>
      <c r="K508" s="380"/>
      <c r="L508" s="380"/>
      <c r="M508" s="380"/>
      <c r="N508" s="380"/>
      <c r="O508" s="380"/>
      <c r="P508" s="380"/>
      <c r="Q508" s="380"/>
      <c r="R508" s="380"/>
      <c r="S508" s="380"/>
      <c r="T508" s="380"/>
      <c r="U508" s="380"/>
      <c r="V508" s="380"/>
      <c r="W508" s="380"/>
      <c r="X508" s="380"/>
    </row>
    <row r="509" spans="1:24" ht="12.75" customHeight="1" thickTop="1" thickBot="1">
      <c r="A509" s="380"/>
      <c r="B509" s="380"/>
      <c r="C509" s="380"/>
      <c r="D509" s="380"/>
      <c r="E509" s="380"/>
      <c r="F509" s="380"/>
      <c r="G509" s="380"/>
      <c r="H509" s="380"/>
      <c r="I509" s="380"/>
      <c r="J509" s="380"/>
      <c r="K509" s="380"/>
      <c r="L509" s="380"/>
      <c r="M509" s="380"/>
      <c r="N509" s="380"/>
      <c r="O509" s="380"/>
      <c r="P509" s="380"/>
      <c r="Q509" s="380"/>
      <c r="R509" s="380"/>
      <c r="S509" s="380"/>
      <c r="T509" s="380"/>
      <c r="U509" s="380"/>
      <c r="V509" s="380"/>
      <c r="W509" s="380"/>
      <c r="X509" s="380"/>
    </row>
    <row r="510" spans="1:24" ht="12.75" customHeight="1" thickTop="1" thickBot="1">
      <c r="A510" s="380"/>
      <c r="B510" s="380"/>
      <c r="C510" s="380"/>
      <c r="D510" s="380"/>
      <c r="E510" s="380"/>
      <c r="F510" s="380"/>
      <c r="G510" s="380"/>
      <c r="H510" s="380"/>
      <c r="I510" s="380"/>
      <c r="J510" s="380"/>
      <c r="K510" s="380"/>
      <c r="L510" s="380"/>
      <c r="M510" s="380"/>
      <c r="N510" s="380"/>
      <c r="O510" s="380"/>
      <c r="P510" s="380"/>
      <c r="Q510" s="380"/>
      <c r="R510" s="380"/>
      <c r="S510" s="380"/>
      <c r="T510" s="380"/>
      <c r="U510" s="380"/>
      <c r="V510" s="380"/>
      <c r="W510" s="380"/>
      <c r="X510" s="380"/>
    </row>
    <row r="511" spans="1:24" ht="12.75" customHeight="1" thickTop="1" thickBot="1">
      <c r="A511" s="380"/>
      <c r="B511" s="380"/>
      <c r="C511" s="380"/>
      <c r="D511" s="380"/>
      <c r="E511" s="380"/>
      <c r="F511" s="380"/>
      <c r="G511" s="380"/>
      <c r="H511" s="380"/>
      <c r="I511" s="380"/>
      <c r="J511" s="380"/>
      <c r="K511" s="380"/>
      <c r="L511" s="380"/>
      <c r="M511" s="380"/>
      <c r="N511" s="380"/>
      <c r="O511" s="380"/>
      <c r="P511" s="380"/>
      <c r="Q511" s="380"/>
      <c r="R511" s="380"/>
      <c r="S511" s="380"/>
      <c r="T511" s="380"/>
      <c r="U511" s="380"/>
      <c r="V511" s="380"/>
      <c r="W511" s="380"/>
      <c r="X511" s="380"/>
    </row>
    <row r="512" spans="1:24" ht="12.75" customHeight="1" thickTop="1" thickBot="1">
      <c r="A512" s="380"/>
      <c r="B512" s="380"/>
      <c r="C512" s="380"/>
      <c r="D512" s="380"/>
      <c r="E512" s="380"/>
      <c r="F512" s="380"/>
      <c r="G512" s="380"/>
      <c r="H512" s="380"/>
      <c r="I512" s="380"/>
      <c r="J512" s="380"/>
      <c r="K512" s="380"/>
      <c r="L512" s="380"/>
      <c r="M512" s="380"/>
      <c r="N512" s="380"/>
      <c r="O512" s="380"/>
      <c r="P512" s="380"/>
      <c r="Q512" s="380"/>
      <c r="R512" s="380"/>
      <c r="S512" s="380"/>
      <c r="T512" s="380"/>
      <c r="U512" s="380"/>
      <c r="V512" s="380"/>
      <c r="W512" s="380"/>
      <c r="X512" s="380"/>
    </row>
    <row r="513" spans="1:24" ht="12.75" customHeight="1" thickTop="1" thickBot="1">
      <c r="A513" s="380"/>
      <c r="B513" s="380"/>
      <c r="C513" s="380"/>
      <c r="D513" s="380"/>
      <c r="E513" s="380"/>
      <c r="F513" s="380"/>
      <c r="G513" s="380"/>
      <c r="H513" s="380"/>
      <c r="I513" s="380"/>
      <c r="J513" s="380"/>
      <c r="K513" s="380"/>
      <c r="L513" s="380"/>
      <c r="M513" s="380"/>
      <c r="N513" s="380"/>
      <c r="O513" s="380"/>
      <c r="P513" s="380"/>
      <c r="Q513" s="380"/>
      <c r="R513" s="380"/>
      <c r="S513" s="380"/>
      <c r="T513" s="380"/>
      <c r="U513" s="380"/>
      <c r="V513" s="380"/>
      <c r="W513" s="380"/>
      <c r="X513" s="380"/>
    </row>
    <row r="514" spans="1:24" ht="12.75" customHeight="1" thickTop="1" thickBot="1">
      <c r="A514" s="380"/>
      <c r="B514" s="380"/>
      <c r="C514" s="380"/>
      <c r="D514" s="380"/>
      <c r="E514" s="380"/>
      <c r="F514" s="380"/>
      <c r="G514" s="380"/>
      <c r="H514" s="380"/>
      <c r="I514" s="380"/>
      <c r="J514" s="380"/>
      <c r="K514" s="380"/>
      <c r="L514" s="380"/>
      <c r="M514" s="380"/>
      <c r="N514" s="380"/>
      <c r="O514" s="380"/>
      <c r="P514" s="380"/>
      <c r="Q514" s="380"/>
      <c r="R514" s="380"/>
      <c r="S514" s="380"/>
      <c r="T514" s="380"/>
      <c r="U514" s="380"/>
      <c r="V514" s="380"/>
      <c r="W514" s="380"/>
      <c r="X514" s="380"/>
    </row>
    <row r="515" spans="1:24" ht="12.75" customHeight="1" thickTop="1" thickBot="1">
      <c r="A515" s="380"/>
      <c r="B515" s="380"/>
      <c r="C515" s="380"/>
      <c r="D515" s="380"/>
      <c r="E515" s="380"/>
      <c r="F515" s="380"/>
      <c r="G515" s="380"/>
      <c r="H515" s="380"/>
      <c r="I515" s="380"/>
      <c r="J515" s="380"/>
      <c r="K515" s="380"/>
      <c r="L515" s="380"/>
      <c r="M515" s="380"/>
      <c r="N515" s="380"/>
      <c r="O515" s="380"/>
      <c r="P515" s="380"/>
      <c r="Q515" s="380"/>
      <c r="R515" s="380"/>
      <c r="S515" s="380"/>
      <c r="T515" s="380"/>
      <c r="U515" s="380"/>
      <c r="V515" s="380"/>
      <c r="W515" s="380"/>
      <c r="X515" s="380"/>
    </row>
    <row r="516" spans="1:24" ht="12.75" customHeight="1" thickTop="1" thickBot="1">
      <c r="A516" s="380"/>
      <c r="B516" s="380"/>
      <c r="C516" s="380"/>
      <c r="D516" s="380"/>
      <c r="E516" s="380"/>
      <c r="F516" s="380"/>
      <c r="G516" s="380"/>
      <c r="H516" s="380"/>
      <c r="I516" s="380"/>
      <c r="J516" s="380"/>
      <c r="K516" s="380"/>
      <c r="L516" s="380"/>
      <c r="M516" s="380"/>
      <c r="N516" s="380"/>
      <c r="O516" s="380"/>
      <c r="P516" s="380"/>
      <c r="Q516" s="380"/>
      <c r="R516" s="380"/>
      <c r="S516" s="380"/>
      <c r="T516" s="380"/>
      <c r="U516" s="380"/>
      <c r="V516" s="380"/>
      <c r="W516" s="380"/>
      <c r="X516" s="380"/>
    </row>
    <row r="517" spans="1:24" ht="12.75" customHeight="1" thickTop="1" thickBot="1">
      <c r="A517" s="380"/>
      <c r="B517" s="380"/>
      <c r="C517" s="380"/>
      <c r="D517" s="380"/>
      <c r="E517" s="380"/>
      <c r="F517" s="380"/>
      <c r="G517" s="380"/>
      <c r="H517" s="380"/>
      <c r="I517" s="380"/>
      <c r="J517" s="380"/>
      <c r="K517" s="380"/>
      <c r="L517" s="380"/>
      <c r="M517" s="380"/>
      <c r="N517" s="380"/>
      <c r="O517" s="380"/>
      <c r="P517" s="380"/>
      <c r="Q517" s="380"/>
      <c r="R517" s="380"/>
      <c r="S517" s="380"/>
      <c r="T517" s="380"/>
      <c r="U517" s="380"/>
      <c r="V517" s="380"/>
      <c r="W517" s="380"/>
      <c r="X517" s="380"/>
    </row>
    <row r="518" spans="1:24" ht="12.75" customHeight="1" thickTop="1" thickBot="1">
      <c r="A518" s="380"/>
      <c r="B518" s="380"/>
      <c r="C518" s="380"/>
      <c r="D518" s="380"/>
      <c r="E518" s="380"/>
      <c r="F518" s="380"/>
      <c r="G518" s="380"/>
      <c r="H518" s="380"/>
      <c r="I518" s="380"/>
      <c r="J518" s="380"/>
      <c r="K518" s="380"/>
      <c r="L518" s="380"/>
      <c r="M518" s="380"/>
      <c r="N518" s="380"/>
      <c r="O518" s="380"/>
      <c r="P518" s="380"/>
      <c r="Q518" s="380"/>
      <c r="R518" s="380"/>
      <c r="S518" s="380"/>
      <c r="T518" s="380"/>
      <c r="U518" s="380"/>
      <c r="V518" s="380"/>
      <c r="W518" s="380"/>
      <c r="X518" s="380"/>
    </row>
    <row r="519" spans="1:24" ht="12.75" customHeight="1" thickTop="1" thickBot="1">
      <c r="A519" s="380"/>
      <c r="B519" s="380"/>
      <c r="C519" s="380"/>
      <c r="D519" s="380"/>
      <c r="E519" s="380"/>
      <c r="F519" s="380"/>
      <c r="G519" s="380"/>
      <c r="H519" s="380"/>
      <c r="I519" s="380"/>
      <c r="J519" s="380"/>
      <c r="K519" s="380"/>
      <c r="L519" s="380"/>
      <c r="M519" s="380"/>
      <c r="N519" s="380"/>
      <c r="O519" s="380"/>
      <c r="P519" s="380"/>
      <c r="Q519" s="380"/>
      <c r="R519" s="380"/>
      <c r="S519" s="380"/>
      <c r="T519" s="380"/>
      <c r="U519" s="380"/>
      <c r="V519" s="380"/>
      <c r="W519" s="380"/>
      <c r="X519" s="380"/>
    </row>
    <row r="520" spans="1:24" ht="12.75" customHeight="1" thickTop="1" thickBot="1">
      <c r="A520" s="380"/>
      <c r="B520" s="380"/>
      <c r="C520" s="380"/>
      <c r="D520" s="380"/>
      <c r="E520" s="380"/>
      <c r="F520" s="380"/>
      <c r="G520" s="380"/>
      <c r="H520" s="380"/>
      <c r="I520" s="380"/>
      <c r="J520" s="380"/>
      <c r="K520" s="380"/>
      <c r="L520" s="380"/>
      <c r="M520" s="380"/>
      <c r="N520" s="380"/>
      <c r="O520" s="380"/>
      <c r="P520" s="380"/>
      <c r="Q520" s="380"/>
      <c r="R520" s="380"/>
      <c r="S520" s="380"/>
      <c r="T520" s="380"/>
      <c r="U520" s="380"/>
      <c r="V520" s="380"/>
      <c r="W520" s="380"/>
      <c r="X520" s="380"/>
    </row>
    <row r="521" spans="1:24" ht="12.75" customHeight="1" thickTop="1" thickBot="1">
      <c r="A521" s="380"/>
      <c r="B521" s="380"/>
      <c r="C521" s="380"/>
      <c r="D521" s="380"/>
      <c r="E521" s="380"/>
      <c r="F521" s="380"/>
      <c r="G521" s="380"/>
      <c r="H521" s="380"/>
      <c r="I521" s="380"/>
      <c r="J521" s="380"/>
      <c r="K521" s="380"/>
      <c r="L521" s="380"/>
      <c r="M521" s="380"/>
      <c r="N521" s="380"/>
      <c r="O521" s="380"/>
      <c r="P521" s="380"/>
      <c r="Q521" s="380"/>
      <c r="R521" s="380"/>
      <c r="S521" s="380"/>
      <c r="T521" s="380"/>
      <c r="U521" s="380"/>
      <c r="V521" s="380"/>
      <c r="W521" s="380"/>
      <c r="X521" s="380"/>
    </row>
    <row r="522" spans="1:24" ht="12.75" customHeight="1" thickTop="1" thickBot="1">
      <c r="A522" s="380"/>
      <c r="B522" s="380"/>
      <c r="C522" s="380"/>
      <c r="D522" s="380"/>
      <c r="E522" s="380"/>
      <c r="F522" s="380"/>
      <c r="G522" s="380"/>
      <c r="H522" s="380"/>
      <c r="I522" s="380"/>
      <c r="J522" s="380"/>
      <c r="K522" s="380"/>
      <c r="L522" s="380"/>
      <c r="M522" s="380"/>
      <c r="N522" s="380"/>
      <c r="O522" s="380"/>
      <c r="P522" s="380"/>
      <c r="Q522" s="380"/>
      <c r="R522" s="380"/>
      <c r="S522" s="380"/>
      <c r="T522" s="380"/>
      <c r="U522" s="380"/>
      <c r="V522" s="380"/>
      <c r="W522" s="380"/>
      <c r="X522" s="380"/>
    </row>
    <row r="523" spans="1:24" ht="12.75" customHeight="1" thickTop="1" thickBot="1">
      <c r="A523" s="380"/>
      <c r="B523" s="380"/>
      <c r="C523" s="380"/>
      <c r="D523" s="380"/>
      <c r="E523" s="380"/>
      <c r="F523" s="380"/>
      <c r="G523" s="380"/>
      <c r="H523" s="380"/>
      <c r="I523" s="380"/>
      <c r="J523" s="380"/>
      <c r="K523" s="380"/>
      <c r="L523" s="380"/>
      <c r="M523" s="380"/>
      <c r="N523" s="380"/>
      <c r="O523" s="380"/>
      <c r="P523" s="380"/>
      <c r="Q523" s="380"/>
      <c r="R523" s="380"/>
      <c r="S523" s="380"/>
      <c r="T523" s="380"/>
      <c r="U523" s="380"/>
      <c r="V523" s="380"/>
      <c r="W523" s="380"/>
      <c r="X523" s="380"/>
    </row>
    <row r="524" spans="1:24" ht="12.75" customHeight="1" thickTop="1" thickBot="1">
      <c r="A524" s="380"/>
      <c r="B524" s="380"/>
      <c r="C524" s="380"/>
      <c r="D524" s="380"/>
      <c r="E524" s="380"/>
      <c r="F524" s="380"/>
      <c r="G524" s="380"/>
      <c r="H524" s="380"/>
      <c r="I524" s="380"/>
      <c r="J524" s="380"/>
      <c r="K524" s="380"/>
      <c r="L524" s="380"/>
      <c r="M524" s="380"/>
      <c r="N524" s="380"/>
      <c r="O524" s="380"/>
      <c r="P524" s="380"/>
      <c r="Q524" s="380"/>
      <c r="R524" s="380"/>
      <c r="S524" s="380"/>
      <c r="T524" s="380"/>
      <c r="U524" s="380"/>
      <c r="V524" s="380"/>
      <c r="W524" s="380"/>
      <c r="X524" s="380"/>
    </row>
    <row r="525" spans="1:24" ht="12.75" customHeight="1" thickTop="1" thickBot="1">
      <c r="A525" s="380"/>
      <c r="B525" s="380"/>
      <c r="C525" s="380"/>
      <c r="D525" s="380"/>
      <c r="E525" s="380"/>
      <c r="F525" s="380"/>
      <c r="G525" s="380"/>
      <c r="H525" s="380"/>
      <c r="I525" s="380"/>
      <c r="J525" s="380"/>
      <c r="K525" s="380"/>
      <c r="L525" s="380"/>
      <c r="M525" s="380"/>
      <c r="N525" s="380"/>
      <c r="O525" s="380"/>
      <c r="P525" s="380"/>
      <c r="Q525" s="380"/>
      <c r="R525" s="380"/>
      <c r="S525" s="380"/>
      <c r="T525" s="380"/>
      <c r="U525" s="380"/>
      <c r="V525" s="380"/>
      <c r="W525" s="380"/>
      <c r="X525" s="380"/>
    </row>
    <row r="526" spans="1:24" ht="12.75" customHeight="1" thickTop="1" thickBot="1">
      <c r="A526" s="380"/>
      <c r="B526" s="380"/>
      <c r="C526" s="380"/>
      <c r="D526" s="380"/>
      <c r="E526" s="380"/>
      <c r="F526" s="380"/>
      <c r="G526" s="380"/>
      <c r="H526" s="380"/>
      <c r="I526" s="380"/>
      <c r="J526" s="380"/>
      <c r="K526" s="380"/>
      <c r="L526" s="380"/>
      <c r="M526" s="380"/>
      <c r="N526" s="380"/>
      <c r="O526" s="380"/>
      <c r="P526" s="380"/>
      <c r="Q526" s="380"/>
      <c r="R526" s="380"/>
      <c r="S526" s="380"/>
      <c r="T526" s="380"/>
      <c r="U526" s="380"/>
      <c r="V526" s="380"/>
      <c r="W526" s="380"/>
      <c r="X526" s="380"/>
    </row>
    <row r="527" spans="1:24" ht="12.75" customHeight="1" thickTop="1" thickBot="1">
      <c r="A527" s="380"/>
      <c r="B527" s="380"/>
      <c r="C527" s="380"/>
      <c r="D527" s="380"/>
      <c r="E527" s="380"/>
      <c r="F527" s="380"/>
      <c r="G527" s="380"/>
      <c r="H527" s="380"/>
      <c r="I527" s="380"/>
      <c r="J527" s="380"/>
      <c r="K527" s="380"/>
      <c r="L527" s="380"/>
      <c r="M527" s="380"/>
      <c r="N527" s="380"/>
      <c r="O527" s="380"/>
      <c r="P527" s="380"/>
      <c r="Q527" s="380"/>
      <c r="R527" s="380"/>
      <c r="S527" s="380"/>
      <c r="T527" s="380"/>
      <c r="U527" s="380"/>
      <c r="V527" s="380"/>
      <c r="W527" s="380"/>
      <c r="X527" s="380"/>
    </row>
    <row r="528" spans="1:24" ht="12.75" customHeight="1" thickTop="1" thickBot="1">
      <c r="A528" s="380"/>
      <c r="B528" s="380"/>
      <c r="C528" s="380"/>
      <c r="D528" s="380"/>
      <c r="E528" s="380"/>
      <c r="F528" s="380"/>
      <c r="G528" s="380"/>
      <c r="H528" s="380"/>
      <c r="I528" s="380"/>
      <c r="J528" s="380"/>
      <c r="K528" s="380"/>
      <c r="L528" s="380"/>
      <c r="M528" s="380"/>
      <c r="N528" s="380"/>
      <c r="O528" s="380"/>
      <c r="P528" s="380"/>
      <c r="Q528" s="380"/>
      <c r="R528" s="380"/>
      <c r="S528" s="380"/>
      <c r="T528" s="380"/>
      <c r="U528" s="380"/>
      <c r="V528" s="380"/>
      <c r="W528" s="380"/>
      <c r="X528" s="380"/>
    </row>
    <row r="529" spans="1:24" ht="12.75" customHeight="1" thickTop="1" thickBot="1">
      <c r="A529" s="380"/>
      <c r="B529" s="380"/>
      <c r="C529" s="380"/>
      <c r="D529" s="380"/>
      <c r="E529" s="380"/>
      <c r="F529" s="380"/>
      <c r="G529" s="380"/>
      <c r="H529" s="380"/>
      <c r="I529" s="380"/>
      <c r="J529" s="380"/>
      <c r="K529" s="380"/>
      <c r="L529" s="380"/>
      <c r="M529" s="380"/>
      <c r="N529" s="380"/>
      <c r="O529" s="380"/>
      <c r="P529" s="380"/>
      <c r="Q529" s="380"/>
      <c r="R529" s="380"/>
      <c r="S529" s="380"/>
      <c r="T529" s="380"/>
      <c r="U529" s="380"/>
      <c r="V529" s="380"/>
      <c r="W529" s="380"/>
      <c r="X529" s="380"/>
    </row>
    <row r="530" spans="1:24" ht="12.75" customHeight="1" thickTop="1" thickBot="1">
      <c r="A530" s="380"/>
      <c r="B530" s="380"/>
      <c r="C530" s="380"/>
      <c r="D530" s="380"/>
      <c r="E530" s="380"/>
      <c r="F530" s="380"/>
      <c r="G530" s="380"/>
      <c r="H530" s="380"/>
      <c r="I530" s="380"/>
      <c r="J530" s="380"/>
      <c r="K530" s="380"/>
      <c r="L530" s="380"/>
      <c r="M530" s="380"/>
      <c r="N530" s="380"/>
      <c r="O530" s="380"/>
      <c r="P530" s="380"/>
      <c r="Q530" s="380"/>
      <c r="R530" s="380"/>
      <c r="S530" s="380"/>
      <c r="T530" s="380"/>
      <c r="U530" s="380"/>
      <c r="V530" s="380"/>
      <c r="W530" s="380"/>
      <c r="X530" s="380"/>
    </row>
    <row r="531" spans="1:24" ht="12.75" customHeight="1" thickTop="1" thickBot="1">
      <c r="A531" s="380"/>
      <c r="B531" s="380"/>
      <c r="C531" s="380"/>
      <c r="D531" s="380"/>
      <c r="E531" s="380"/>
      <c r="F531" s="380"/>
      <c r="G531" s="380"/>
      <c r="H531" s="380"/>
      <c r="I531" s="380"/>
      <c r="J531" s="380"/>
      <c r="K531" s="380"/>
      <c r="L531" s="380"/>
      <c r="M531" s="380"/>
      <c r="N531" s="380"/>
      <c r="O531" s="380"/>
      <c r="P531" s="380"/>
      <c r="Q531" s="380"/>
      <c r="R531" s="380"/>
      <c r="S531" s="380"/>
      <c r="T531" s="380"/>
      <c r="U531" s="380"/>
      <c r="V531" s="380"/>
      <c r="W531" s="380"/>
      <c r="X531" s="380"/>
    </row>
    <row r="532" spans="1:24" ht="12.75" customHeight="1" thickTop="1" thickBot="1">
      <c r="A532" s="380"/>
      <c r="B532" s="380"/>
      <c r="C532" s="380"/>
      <c r="D532" s="380"/>
      <c r="E532" s="380"/>
      <c r="F532" s="380"/>
      <c r="G532" s="380"/>
      <c r="H532" s="380"/>
      <c r="I532" s="380"/>
      <c r="J532" s="380"/>
      <c r="K532" s="380"/>
      <c r="L532" s="380"/>
      <c r="M532" s="380"/>
      <c r="N532" s="380"/>
      <c r="O532" s="380"/>
      <c r="P532" s="380"/>
      <c r="Q532" s="380"/>
      <c r="R532" s="380"/>
      <c r="S532" s="380"/>
      <c r="T532" s="380"/>
      <c r="U532" s="380"/>
      <c r="V532" s="380"/>
      <c r="W532" s="380"/>
      <c r="X532" s="380"/>
    </row>
    <row r="533" spans="1:24" ht="12.75" customHeight="1" thickTop="1" thickBot="1">
      <c r="A533" s="380"/>
      <c r="B533" s="380"/>
      <c r="C533" s="380"/>
      <c r="D533" s="380"/>
      <c r="E533" s="380"/>
      <c r="F533" s="380"/>
      <c r="G533" s="380"/>
      <c r="H533" s="380"/>
      <c r="I533" s="380"/>
      <c r="J533" s="380"/>
      <c r="K533" s="380"/>
      <c r="L533" s="380"/>
      <c r="M533" s="380"/>
      <c r="N533" s="380"/>
      <c r="O533" s="380"/>
      <c r="P533" s="380"/>
      <c r="Q533" s="380"/>
      <c r="R533" s="380"/>
      <c r="S533" s="380"/>
      <c r="T533" s="380"/>
      <c r="U533" s="380"/>
      <c r="V533" s="380"/>
      <c r="W533" s="380"/>
      <c r="X533" s="380"/>
    </row>
    <row r="534" spans="1:24" ht="12.75" customHeight="1" thickTop="1" thickBot="1">
      <c r="A534" s="380"/>
      <c r="B534" s="380"/>
      <c r="C534" s="380"/>
      <c r="D534" s="380"/>
      <c r="E534" s="380"/>
      <c r="F534" s="380"/>
      <c r="G534" s="380"/>
      <c r="H534" s="380"/>
      <c r="I534" s="380"/>
      <c r="J534" s="380"/>
      <c r="K534" s="380"/>
      <c r="L534" s="380"/>
      <c r="M534" s="380"/>
      <c r="N534" s="380"/>
      <c r="O534" s="380"/>
      <c r="P534" s="380"/>
      <c r="Q534" s="380"/>
      <c r="R534" s="380"/>
      <c r="S534" s="380"/>
      <c r="T534" s="380"/>
      <c r="U534" s="380"/>
      <c r="V534" s="380"/>
      <c r="W534" s="380"/>
      <c r="X534" s="380"/>
    </row>
    <row r="535" spans="1:24" ht="12.75" customHeight="1" thickTop="1" thickBot="1">
      <c r="A535" s="380"/>
      <c r="B535" s="380"/>
      <c r="C535" s="380"/>
      <c r="D535" s="380"/>
      <c r="E535" s="380"/>
      <c r="F535" s="380"/>
      <c r="G535" s="380"/>
      <c r="H535" s="380"/>
      <c r="I535" s="380"/>
      <c r="J535" s="380"/>
      <c r="K535" s="380"/>
      <c r="L535" s="380"/>
      <c r="M535" s="380"/>
      <c r="N535" s="380"/>
      <c r="O535" s="380"/>
      <c r="P535" s="380"/>
      <c r="Q535" s="380"/>
      <c r="R535" s="380"/>
      <c r="S535" s="380"/>
      <c r="T535" s="380"/>
      <c r="U535" s="380"/>
      <c r="V535" s="380"/>
      <c r="W535" s="380"/>
      <c r="X535" s="380"/>
    </row>
    <row r="536" spans="1:24" ht="12.75" customHeight="1" thickTop="1" thickBot="1">
      <c r="A536" s="380"/>
      <c r="B536" s="380"/>
      <c r="C536" s="380"/>
      <c r="D536" s="380"/>
      <c r="E536" s="380"/>
      <c r="F536" s="380"/>
      <c r="G536" s="380"/>
      <c r="H536" s="380"/>
      <c r="I536" s="380"/>
      <c r="J536" s="380"/>
      <c r="K536" s="380"/>
      <c r="L536" s="380"/>
      <c r="M536" s="380"/>
      <c r="N536" s="380"/>
      <c r="O536" s="380"/>
      <c r="P536" s="380"/>
      <c r="Q536" s="380"/>
      <c r="R536" s="380"/>
      <c r="S536" s="380"/>
      <c r="T536" s="380"/>
      <c r="U536" s="380"/>
      <c r="V536" s="380"/>
      <c r="W536" s="380"/>
      <c r="X536" s="380"/>
    </row>
    <row r="537" spans="1:24" ht="12.75" customHeight="1" thickTop="1" thickBot="1">
      <c r="A537" s="380"/>
      <c r="B537" s="380"/>
      <c r="C537" s="380"/>
      <c r="D537" s="380"/>
      <c r="E537" s="380"/>
      <c r="F537" s="380"/>
      <c r="G537" s="380"/>
      <c r="H537" s="380"/>
      <c r="I537" s="380"/>
      <c r="J537" s="380"/>
      <c r="K537" s="380"/>
      <c r="L537" s="380"/>
      <c r="M537" s="380"/>
      <c r="N537" s="380"/>
      <c r="O537" s="380"/>
      <c r="P537" s="380"/>
      <c r="Q537" s="380"/>
      <c r="R537" s="380"/>
      <c r="S537" s="380"/>
      <c r="T537" s="380"/>
      <c r="U537" s="380"/>
      <c r="V537" s="380"/>
      <c r="W537" s="380"/>
      <c r="X537" s="380"/>
    </row>
    <row r="538" spans="1:24" ht="12.75" customHeight="1" thickTop="1" thickBot="1">
      <c r="A538" s="380"/>
      <c r="B538" s="380"/>
      <c r="C538" s="380"/>
      <c r="D538" s="380"/>
      <c r="E538" s="380"/>
      <c r="F538" s="380"/>
      <c r="G538" s="380"/>
      <c r="H538" s="380"/>
      <c r="I538" s="380"/>
      <c r="J538" s="380"/>
      <c r="K538" s="380"/>
      <c r="L538" s="380"/>
      <c r="M538" s="380"/>
      <c r="N538" s="380"/>
      <c r="O538" s="380"/>
      <c r="P538" s="380"/>
      <c r="Q538" s="380"/>
      <c r="R538" s="380"/>
      <c r="S538" s="380"/>
      <c r="T538" s="380"/>
      <c r="U538" s="380"/>
      <c r="V538" s="380"/>
      <c r="W538" s="380"/>
      <c r="X538" s="380"/>
    </row>
    <row r="539" spans="1:24" ht="12.75" customHeight="1" thickTop="1" thickBot="1">
      <c r="A539" s="380"/>
      <c r="B539" s="380"/>
      <c r="C539" s="380"/>
      <c r="D539" s="380"/>
      <c r="E539" s="380"/>
      <c r="F539" s="380"/>
      <c r="G539" s="380"/>
      <c r="H539" s="380"/>
      <c r="I539" s="380"/>
      <c r="J539" s="380"/>
      <c r="K539" s="380"/>
      <c r="L539" s="380"/>
      <c r="M539" s="380"/>
      <c r="N539" s="380"/>
      <c r="O539" s="380"/>
      <c r="P539" s="380"/>
      <c r="Q539" s="380"/>
      <c r="R539" s="380"/>
      <c r="S539" s="380"/>
      <c r="T539" s="380"/>
      <c r="U539" s="380"/>
      <c r="V539" s="380"/>
      <c r="W539" s="380"/>
      <c r="X539" s="380"/>
    </row>
    <row r="540" spans="1:24" ht="12.75" customHeight="1" thickTop="1" thickBot="1">
      <c r="A540" s="380"/>
      <c r="B540" s="380"/>
      <c r="C540" s="380"/>
      <c r="D540" s="380"/>
      <c r="E540" s="380"/>
      <c r="F540" s="380"/>
      <c r="G540" s="380"/>
      <c r="H540" s="380"/>
      <c r="I540" s="380"/>
      <c r="J540" s="380"/>
      <c r="K540" s="380"/>
      <c r="L540" s="380"/>
      <c r="M540" s="380"/>
      <c r="N540" s="380"/>
      <c r="O540" s="380"/>
      <c r="P540" s="380"/>
      <c r="Q540" s="380"/>
      <c r="R540" s="380"/>
      <c r="S540" s="380"/>
      <c r="T540" s="380"/>
      <c r="U540" s="380"/>
      <c r="V540" s="380"/>
      <c r="W540" s="380"/>
      <c r="X540" s="380"/>
    </row>
    <row r="541" spans="1:24" ht="12.75" customHeight="1" thickTop="1" thickBot="1">
      <c r="A541" s="380"/>
      <c r="B541" s="380"/>
      <c r="C541" s="380"/>
      <c r="D541" s="380"/>
      <c r="E541" s="380"/>
      <c r="F541" s="380"/>
      <c r="G541" s="380"/>
      <c r="H541" s="380"/>
      <c r="I541" s="380"/>
      <c r="J541" s="380"/>
      <c r="K541" s="380"/>
      <c r="L541" s="380"/>
      <c r="M541" s="380"/>
      <c r="N541" s="380"/>
      <c r="O541" s="380"/>
      <c r="P541" s="380"/>
      <c r="Q541" s="380"/>
      <c r="R541" s="380"/>
      <c r="S541" s="380"/>
      <c r="T541" s="380"/>
      <c r="U541" s="380"/>
      <c r="V541" s="380"/>
      <c r="W541" s="380"/>
      <c r="X541" s="380"/>
    </row>
    <row r="542" spans="1:24" ht="12.75" customHeight="1" thickTop="1" thickBot="1">
      <c r="A542" s="380"/>
      <c r="B542" s="380"/>
      <c r="C542" s="380"/>
      <c r="D542" s="380"/>
      <c r="E542" s="380"/>
      <c r="F542" s="380"/>
      <c r="G542" s="380"/>
      <c r="H542" s="380"/>
      <c r="I542" s="380"/>
      <c r="J542" s="380"/>
      <c r="K542" s="380"/>
      <c r="L542" s="380"/>
      <c r="M542" s="380"/>
      <c r="N542" s="380"/>
      <c r="O542" s="380"/>
      <c r="P542" s="380"/>
      <c r="Q542" s="380"/>
      <c r="R542" s="380"/>
      <c r="S542" s="380"/>
      <c r="T542" s="380"/>
      <c r="U542" s="380"/>
      <c r="V542" s="380"/>
      <c r="W542" s="380"/>
      <c r="X542" s="380"/>
    </row>
    <row r="543" spans="1:24" ht="12.75" customHeight="1" thickTop="1" thickBot="1">
      <c r="A543" s="380"/>
      <c r="B543" s="380"/>
      <c r="C543" s="380"/>
      <c r="D543" s="380"/>
      <c r="E543" s="380"/>
      <c r="F543" s="380"/>
      <c r="G543" s="380"/>
      <c r="H543" s="380"/>
      <c r="I543" s="380"/>
      <c r="J543" s="380"/>
      <c r="K543" s="380"/>
      <c r="L543" s="380"/>
      <c r="M543" s="380"/>
      <c r="N543" s="380"/>
      <c r="O543" s="380"/>
      <c r="P543" s="380"/>
      <c r="Q543" s="380"/>
      <c r="R543" s="380"/>
      <c r="S543" s="380"/>
      <c r="T543" s="380"/>
      <c r="U543" s="380"/>
      <c r="V543" s="380"/>
      <c r="W543" s="380"/>
      <c r="X543" s="380"/>
    </row>
    <row r="544" spans="1:24" ht="12.75" customHeight="1" thickTop="1" thickBot="1">
      <c r="A544" s="380"/>
      <c r="B544" s="380"/>
      <c r="C544" s="380"/>
      <c r="D544" s="380"/>
      <c r="E544" s="380"/>
      <c r="F544" s="380"/>
      <c r="G544" s="380"/>
      <c r="H544" s="380"/>
      <c r="I544" s="380"/>
      <c r="J544" s="380"/>
      <c r="K544" s="380"/>
      <c r="L544" s="380"/>
      <c r="M544" s="380"/>
      <c r="N544" s="380"/>
      <c r="O544" s="380"/>
      <c r="P544" s="380"/>
      <c r="Q544" s="380"/>
      <c r="R544" s="380"/>
      <c r="S544" s="380"/>
      <c r="T544" s="380"/>
      <c r="U544" s="380"/>
      <c r="V544" s="380"/>
      <c r="W544" s="380"/>
      <c r="X544" s="380"/>
    </row>
    <row r="545" spans="1:24" ht="12.75" customHeight="1" thickTop="1" thickBot="1">
      <c r="A545" s="380"/>
      <c r="B545" s="380"/>
      <c r="C545" s="380"/>
      <c r="D545" s="380"/>
      <c r="E545" s="380"/>
      <c r="F545" s="380"/>
      <c r="G545" s="380"/>
      <c r="H545" s="380"/>
      <c r="I545" s="380"/>
      <c r="J545" s="380"/>
      <c r="K545" s="380"/>
      <c r="L545" s="380"/>
      <c r="M545" s="380"/>
      <c r="N545" s="380"/>
      <c r="O545" s="380"/>
      <c r="P545" s="380"/>
      <c r="Q545" s="380"/>
      <c r="R545" s="380"/>
      <c r="S545" s="380"/>
      <c r="T545" s="380"/>
      <c r="U545" s="380"/>
      <c r="V545" s="380"/>
      <c r="W545" s="380"/>
      <c r="X545" s="380"/>
    </row>
    <row r="546" spans="1:24" ht="12.75" customHeight="1" thickTop="1" thickBot="1">
      <c r="A546" s="380"/>
      <c r="B546" s="380"/>
      <c r="C546" s="380"/>
      <c r="D546" s="380"/>
      <c r="E546" s="380"/>
      <c r="F546" s="380"/>
      <c r="G546" s="380"/>
      <c r="H546" s="380"/>
      <c r="I546" s="380"/>
      <c r="J546" s="380"/>
      <c r="K546" s="380"/>
      <c r="L546" s="380"/>
      <c r="M546" s="380"/>
      <c r="N546" s="380"/>
      <c r="O546" s="380"/>
      <c r="P546" s="380"/>
      <c r="Q546" s="380"/>
      <c r="R546" s="380"/>
      <c r="S546" s="380"/>
      <c r="T546" s="380"/>
      <c r="U546" s="380"/>
      <c r="V546" s="380"/>
      <c r="W546" s="380"/>
      <c r="X546" s="380"/>
    </row>
    <row r="547" spans="1:24" ht="12.75" customHeight="1" thickTop="1" thickBot="1">
      <c r="A547" s="380"/>
      <c r="B547" s="380"/>
      <c r="C547" s="380"/>
      <c r="D547" s="380"/>
      <c r="E547" s="380"/>
      <c r="F547" s="380"/>
      <c r="G547" s="380"/>
      <c r="H547" s="380"/>
      <c r="I547" s="380"/>
      <c r="J547" s="380"/>
      <c r="K547" s="380"/>
      <c r="L547" s="380"/>
      <c r="M547" s="380"/>
      <c r="N547" s="380"/>
      <c r="O547" s="380"/>
      <c r="P547" s="380"/>
      <c r="Q547" s="380"/>
      <c r="R547" s="380"/>
      <c r="S547" s="380"/>
      <c r="T547" s="380"/>
      <c r="U547" s="380"/>
      <c r="V547" s="380"/>
      <c r="W547" s="380"/>
      <c r="X547" s="380"/>
    </row>
    <row r="548" spans="1:24" ht="12.75" customHeight="1" thickTop="1" thickBot="1">
      <c r="A548" s="380"/>
      <c r="B548" s="380"/>
      <c r="C548" s="380"/>
      <c r="D548" s="380"/>
      <c r="E548" s="380"/>
      <c r="F548" s="380"/>
      <c r="G548" s="380"/>
      <c r="H548" s="380"/>
      <c r="I548" s="380"/>
      <c r="J548" s="380"/>
      <c r="K548" s="380"/>
      <c r="L548" s="380"/>
      <c r="M548" s="380"/>
      <c r="N548" s="380"/>
      <c r="O548" s="380"/>
      <c r="P548" s="380"/>
      <c r="Q548" s="380"/>
      <c r="R548" s="380"/>
      <c r="S548" s="380"/>
      <c r="T548" s="380"/>
      <c r="U548" s="380"/>
      <c r="V548" s="380"/>
      <c r="W548" s="380"/>
      <c r="X548" s="380"/>
    </row>
    <row r="549" spans="1:24" ht="12.75" customHeight="1" thickTop="1" thickBot="1">
      <c r="A549" s="380"/>
      <c r="B549" s="380"/>
      <c r="C549" s="380"/>
      <c r="D549" s="380"/>
      <c r="E549" s="380"/>
      <c r="F549" s="380"/>
      <c r="G549" s="380"/>
      <c r="H549" s="380"/>
      <c r="I549" s="380"/>
      <c r="J549" s="380"/>
      <c r="K549" s="380"/>
      <c r="L549" s="380"/>
      <c r="M549" s="380"/>
      <c r="N549" s="380"/>
      <c r="O549" s="380"/>
      <c r="P549" s="380"/>
      <c r="Q549" s="380"/>
      <c r="R549" s="380"/>
      <c r="S549" s="380"/>
      <c r="T549" s="380"/>
      <c r="U549" s="380"/>
      <c r="V549" s="380"/>
      <c r="W549" s="380"/>
      <c r="X549" s="380"/>
    </row>
    <row r="550" spans="1:24" ht="12.75" customHeight="1" thickTop="1" thickBot="1">
      <c r="A550" s="380"/>
      <c r="B550" s="380"/>
      <c r="C550" s="380"/>
      <c r="D550" s="380"/>
      <c r="E550" s="380"/>
      <c r="F550" s="380"/>
      <c r="G550" s="380"/>
      <c r="H550" s="380"/>
      <c r="I550" s="380"/>
      <c r="J550" s="380"/>
      <c r="K550" s="380"/>
      <c r="L550" s="380"/>
      <c r="M550" s="380"/>
      <c r="N550" s="380"/>
      <c r="O550" s="380"/>
      <c r="P550" s="380"/>
      <c r="Q550" s="380"/>
      <c r="R550" s="380"/>
      <c r="S550" s="380"/>
      <c r="T550" s="380"/>
      <c r="U550" s="380"/>
      <c r="V550" s="380"/>
      <c r="W550" s="380"/>
      <c r="X550" s="380"/>
    </row>
    <row r="551" spans="1:24" ht="12.75" customHeight="1" thickTop="1" thickBot="1">
      <c r="A551" s="380"/>
      <c r="B551" s="380"/>
      <c r="C551" s="380"/>
      <c r="D551" s="380"/>
      <c r="E551" s="380"/>
      <c r="F551" s="380"/>
      <c r="G551" s="380"/>
      <c r="H551" s="380"/>
      <c r="I551" s="380"/>
      <c r="J551" s="380"/>
      <c r="K551" s="380"/>
      <c r="L551" s="380"/>
      <c r="M551" s="380"/>
      <c r="N551" s="380"/>
      <c r="O551" s="380"/>
      <c r="P551" s="380"/>
      <c r="Q551" s="380"/>
      <c r="R551" s="380"/>
      <c r="S551" s="380"/>
      <c r="T551" s="380"/>
      <c r="U551" s="380"/>
      <c r="V551" s="380"/>
      <c r="W551" s="380"/>
      <c r="X551" s="380"/>
    </row>
    <row r="552" spans="1:24" ht="12.75" customHeight="1" thickTop="1" thickBot="1">
      <c r="A552" s="380"/>
      <c r="B552" s="380"/>
      <c r="C552" s="380"/>
      <c r="D552" s="380"/>
      <c r="E552" s="380"/>
      <c r="F552" s="380"/>
      <c r="G552" s="380"/>
      <c r="H552" s="380"/>
      <c r="I552" s="380"/>
      <c r="J552" s="380"/>
      <c r="K552" s="380"/>
      <c r="L552" s="380"/>
      <c r="M552" s="380"/>
      <c r="N552" s="380"/>
      <c r="O552" s="380"/>
      <c r="P552" s="380"/>
      <c r="Q552" s="380"/>
      <c r="R552" s="380"/>
      <c r="S552" s="380"/>
      <c r="T552" s="380"/>
      <c r="U552" s="380"/>
      <c r="V552" s="380"/>
      <c r="W552" s="380"/>
      <c r="X552" s="380"/>
    </row>
    <row r="553" spans="1:24" ht="12.75" customHeight="1" thickTop="1" thickBot="1">
      <c r="A553" s="380"/>
      <c r="B553" s="380"/>
      <c r="C553" s="380"/>
      <c r="D553" s="380"/>
      <c r="E553" s="380"/>
      <c r="F553" s="380"/>
      <c r="G553" s="380"/>
      <c r="H553" s="380"/>
      <c r="I553" s="380"/>
      <c r="J553" s="380"/>
      <c r="K553" s="380"/>
      <c r="L553" s="380"/>
      <c r="M553" s="380"/>
      <c r="N553" s="380"/>
      <c r="O553" s="380"/>
      <c r="P553" s="380"/>
      <c r="Q553" s="380"/>
      <c r="R553" s="380"/>
      <c r="S553" s="380"/>
      <c r="T553" s="380"/>
      <c r="U553" s="380"/>
      <c r="V553" s="380"/>
      <c r="W553" s="380"/>
      <c r="X553" s="380"/>
    </row>
    <row r="554" spans="1:24" ht="12.75" customHeight="1" thickTop="1" thickBot="1">
      <c r="A554" s="380"/>
      <c r="B554" s="380"/>
      <c r="C554" s="380"/>
      <c r="D554" s="380"/>
      <c r="E554" s="380"/>
      <c r="F554" s="380"/>
      <c r="G554" s="380"/>
      <c r="H554" s="380"/>
      <c r="I554" s="380"/>
      <c r="J554" s="380"/>
      <c r="K554" s="380"/>
      <c r="L554" s="380"/>
      <c r="M554" s="380"/>
      <c r="N554" s="380"/>
      <c r="O554" s="380"/>
      <c r="P554" s="380"/>
      <c r="Q554" s="380"/>
      <c r="R554" s="380"/>
      <c r="S554" s="380"/>
      <c r="T554" s="380"/>
      <c r="U554" s="380"/>
      <c r="V554" s="380"/>
      <c r="W554" s="380"/>
      <c r="X554" s="380"/>
    </row>
    <row r="555" spans="1:24" ht="12.75" customHeight="1" thickTop="1" thickBot="1">
      <c r="A555" s="380"/>
      <c r="B555" s="380"/>
      <c r="C555" s="380"/>
      <c r="D555" s="380"/>
      <c r="E555" s="380"/>
      <c r="F555" s="380"/>
      <c r="G555" s="380"/>
      <c r="H555" s="380"/>
      <c r="I555" s="380"/>
      <c r="J555" s="380"/>
      <c r="K555" s="380"/>
      <c r="L555" s="380"/>
      <c r="M555" s="380"/>
      <c r="N555" s="380"/>
      <c r="O555" s="380"/>
      <c r="P555" s="380"/>
      <c r="Q555" s="380"/>
      <c r="R555" s="380"/>
      <c r="S555" s="380"/>
      <c r="T555" s="380"/>
      <c r="U555" s="380"/>
      <c r="V555" s="380"/>
      <c r="W555" s="380"/>
      <c r="X555" s="380"/>
    </row>
    <row r="556" spans="1:24" ht="12.75" customHeight="1" thickTop="1" thickBot="1">
      <c r="A556" s="380"/>
      <c r="B556" s="380"/>
      <c r="C556" s="380"/>
      <c r="D556" s="380"/>
      <c r="E556" s="380"/>
      <c r="F556" s="380"/>
      <c r="G556" s="380"/>
      <c r="H556" s="380"/>
      <c r="I556" s="380"/>
      <c r="J556" s="380"/>
      <c r="K556" s="380"/>
      <c r="L556" s="380"/>
      <c r="M556" s="380"/>
      <c r="N556" s="380"/>
      <c r="O556" s="380"/>
      <c r="P556" s="380"/>
      <c r="Q556" s="380"/>
      <c r="R556" s="380"/>
      <c r="S556" s="380"/>
      <c r="T556" s="380"/>
      <c r="U556" s="380"/>
      <c r="V556" s="380"/>
      <c r="W556" s="380"/>
      <c r="X556" s="380"/>
    </row>
    <row r="557" spans="1:24" ht="12.75" customHeight="1" thickTop="1" thickBot="1">
      <c r="A557" s="380"/>
      <c r="B557" s="380"/>
      <c r="C557" s="380"/>
      <c r="D557" s="380"/>
      <c r="E557" s="380"/>
      <c r="F557" s="380"/>
      <c r="G557" s="380"/>
      <c r="H557" s="380"/>
      <c r="I557" s="380"/>
      <c r="J557" s="380"/>
      <c r="K557" s="380"/>
      <c r="L557" s="380"/>
      <c r="M557" s="380"/>
      <c r="N557" s="380"/>
      <c r="O557" s="380"/>
      <c r="P557" s="380"/>
      <c r="Q557" s="380"/>
      <c r="R557" s="380"/>
      <c r="S557" s="380"/>
      <c r="T557" s="380"/>
      <c r="U557" s="380"/>
      <c r="V557" s="380"/>
      <c r="W557" s="380"/>
      <c r="X557" s="380"/>
    </row>
    <row r="558" spans="1:24" ht="12.75" customHeight="1" thickTop="1" thickBot="1">
      <c r="A558" s="380"/>
      <c r="B558" s="380"/>
      <c r="C558" s="380"/>
      <c r="D558" s="380"/>
      <c r="E558" s="380"/>
      <c r="F558" s="380"/>
      <c r="G558" s="380"/>
      <c r="H558" s="380"/>
      <c r="I558" s="380"/>
      <c r="J558" s="380"/>
      <c r="K558" s="380"/>
      <c r="L558" s="380"/>
      <c r="M558" s="380"/>
      <c r="N558" s="380"/>
      <c r="O558" s="380"/>
      <c r="P558" s="380"/>
      <c r="Q558" s="380"/>
      <c r="R558" s="380"/>
      <c r="S558" s="380"/>
      <c r="T558" s="380"/>
      <c r="U558" s="380"/>
      <c r="V558" s="380"/>
      <c r="W558" s="380"/>
      <c r="X558" s="380"/>
    </row>
    <row r="559" spans="1:24" ht="12.75" customHeight="1" thickTop="1" thickBot="1">
      <c r="A559" s="380"/>
      <c r="B559" s="380"/>
      <c r="C559" s="380"/>
      <c r="D559" s="380"/>
      <c r="E559" s="380"/>
      <c r="F559" s="380"/>
      <c r="G559" s="380"/>
      <c r="H559" s="380"/>
      <c r="I559" s="380"/>
      <c r="J559" s="380"/>
      <c r="K559" s="380"/>
      <c r="L559" s="380"/>
      <c r="M559" s="380"/>
      <c r="N559" s="380"/>
      <c r="O559" s="380"/>
      <c r="P559" s="380"/>
      <c r="Q559" s="380"/>
      <c r="R559" s="380"/>
      <c r="S559" s="380"/>
      <c r="T559" s="380"/>
      <c r="U559" s="380"/>
      <c r="V559" s="380"/>
      <c r="W559" s="380"/>
      <c r="X559" s="380"/>
    </row>
    <row r="560" spans="1:24" ht="12.75" customHeight="1" thickTop="1" thickBot="1">
      <c r="A560" s="380"/>
      <c r="B560" s="380"/>
      <c r="C560" s="380"/>
      <c r="D560" s="380"/>
      <c r="E560" s="380"/>
      <c r="F560" s="380"/>
      <c r="G560" s="380"/>
      <c r="H560" s="380"/>
      <c r="I560" s="380"/>
      <c r="J560" s="380"/>
      <c r="K560" s="380"/>
      <c r="L560" s="380"/>
      <c r="M560" s="380"/>
      <c r="N560" s="380"/>
      <c r="O560" s="380"/>
      <c r="P560" s="380"/>
      <c r="Q560" s="380"/>
      <c r="R560" s="380"/>
      <c r="S560" s="380"/>
      <c r="T560" s="380"/>
      <c r="U560" s="380"/>
      <c r="V560" s="380"/>
      <c r="W560" s="380"/>
      <c r="X560" s="380"/>
    </row>
    <row r="561" spans="1:24" ht="12.75" customHeight="1" thickTop="1" thickBot="1">
      <c r="A561" s="380"/>
      <c r="B561" s="380"/>
      <c r="C561" s="380"/>
      <c r="D561" s="380"/>
      <c r="E561" s="380"/>
      <c r="F561" s="380"/>
      <c r="G561" s="380"/>
      <c r="H561" s="380"/>
      <c r="I561" s="380"/>
      <c r="J561" s="380"/>
      <c r="K561" s="380"/>
      <c r="L561" s="380"/>
      <c r="M561" s="380"/>
      <c r="N561" s="380"/>
      <c r="O561" s="380"/>
      <c r="P561" s="380"/>
      <c r="Q561" s="380"/>
      <c r="R561" s="380"/>
      <c r="S561" s="380"/>
      <c r="T561" s="380"/>
      <c r="U561" s="380"/>
      <c r="V561" s="380"/>
      <c r="W561" s="380"/>
      <c r="X561" s="380"/>
    </row>
    <row r="562" spans="1:24" ht="12.75" customHeight="1" thickTop="1" thickBot="1">
      <c r="A562" s="380"/>
      <c r="B562" s="380"/>
      <c r="C562" s="380"/>
      <c r="D562" s="380"/>
      <c r="E562" s="380"/>
      <c r="F562" s="380"/>
      <c r="G562" s="380"/>
      <c r="H562" s="380"/>
      <c r="I562" s="380"/>
      <c r="J562" s="380"/>
      <c r="K562" s="380"/>
      <c r="L562" s="380"/>
      <c r="M562" s="380"/>
      <c r="N562" s="380"/>
      <c r="O562" s="380"/>
      <c r="P562" s="380"/>
      <c r="Q562" s="380"/>
      <c r="R562" s="380"/>
      <c r="S562" s="380"/>
      <c r="T562" s="380"/>
      <c r="U562" s="380"/>
      <c r="V562" s="380"/>
      <c r="W562" s="380"/>
      <c r="X562" s="380"/>
    </row>
    <row r="563" spans="1:24" ht="12.75" customHeight="1" thickTop="1" thickBot="1">
      <c r="A563" s="380"/>
      <c r="B563" s="380"/>
      <c r="C563" s="380"/>
      <c r="D563" s="380"/>
      <c r="E563" s="380"/>
      <c r="F563" s="380"/>
      <c r="G563" s="380"/>
      <c r="H563" s="380"/>
      <c r="I563" s="380"/>
      <c r="J563" s="380"/>
      <c r="K563" s="380"/>
      <c r="L563" s="380"/>
      <c r="M563" s="380"/>
      <c r="N563" s="380"/>
      <c r="O563" s="380"/>
      <c r="P563" s="380"/>
      <c r="Q563" s="380"/>
      <c r="R563" s="380"/>
      <c r="S563" s="380"/>
      <c r="T563" s="380"/>
      <c r="U563" s="380"/>
      <c r="V563" s="380"/>
      <c r="W563" s="380"/>
      <c r="X563" s="380"/>
    </row>
    <row r="564" spans="1:24" ht="12.75" customHeight="1" thickTop="1" thickBot="1">
      <c r="A564" s="380"/>
      <c r="B564" s="380"/>
      <c r="C564" s="380"/>
      <c r="D564" s="380"/>
      <c r="E564" s="380"/>
      <c r="F564" s="380"/>
      <c r="G564" s="380"/>
      <c r="H564" s="380"/>
      <c r="I564" s="380"/>
      <c r="J564" s="380"/>
      <c r="K564" s="380"/>
      <c r="L564" s="380"/>
      <c r="M564" s="380"/>
      <c r="N564" s="380"/>
      <c r="O564" s="380"/>
      <c r="P564" s="380"/>
      <c r="Q564" s="380"/>
      <c r="R564" s="380"/>
      <c r="S564" s="380"/>
      <c r="T564" s="380"/>
      <c r="U564" s="380"/>
      <c r="V564" s="380"/>
      <c r="W564" s="380"/>
      <c r="X564" s="380"/>
    </row>
    <row r="565" spans="1:24" ht="12.75" customHeight="1" thickTop="1" thickBot="1">
      <c r="A565" s="380"/>
      <c r="B565" s="380"/>
      <c r="C565" s="380"/>
      <c r="D565" s="380"/>
      <c r="E565" s="380"/>
      <c r="F565" s="380"/>
      <c r="G565" s="380"/>
      <c r="H565" s="380"/>
      <c r="I565" s="380"/>
      <c r="J565" s="380"/>
      <c r="K565" s="380"/>
      <c r="L565" s="380"/>
      <c r="M565" s="380"/>
      <c r="N565" s="380"/>
      <c r="O565" s="380"/>
      <c r="P565" s="380"/>
      <c r="Q565" s="380"/>
      <c r="R565" s="380"/>
      <c r="S565" s="380"/>
      <c r="T565" s="380"/>
      <c r="U565" s="380"/>
      <c r="V565" s="380"/>
      <c r="W565" s="380"/>
      <c r="X565" s="380"/>
    </row>
    <row r="566" spans="1:24" ht="12.75" customHeight="1" thickTop="1" thickBot="1">
      <c r="A566" s="380"/>
      <c r="B566" s="380"/>
      <c r="C566" s="380"/>
      <c r="D566" s="380"/>
      <c r="E566" s="380"/>
      <c r="F566" s="380"/>
      <c r="G566" s="380"/>
      <c r="H566" s="380"/>
      <c r="I566" s="380"/>
      <c r="J566" s="380"/>
      <c r="K566" s="380"/>
      <c r="L566" s="380"/>
      <c r="M566" s="380"/>
      <c r="N566" s="380"/>
      <c r="O566" s="380"/>
      <c r="P566" s="380"/>
      <c r="Q566" s="380"/>
      <c r="R566" s="380"/>
      <c r="S566" s="380"/>
      <c r="T566" s="380"/>
      <c r="U566" s="380"/>
      <c r="V566" s="380"/>
      <c r="W566" s="380"/>
      <c r="X566" s="380"/>
    </row>
    <row r="567" spans="1:24" ht="12.75" customHeight="1" thickTop="1" thickBot="1">
      <c r="A567" s="380"/>
      <c r="B567" s="380"/>
      <c r="C567" s="380"/>
      <c r="D567" s="380"/>
      <c r="E567" s="380"/>
      <c r="F567" s="380"/>
      <c r="G567" s="380"/>
      <c r="H567" s="380"/>
      <c r="I567" s="380"/>
      <c r="J567" s="380"/>
      <c r="K567" s="380"/>
      <c r="L567" s="380"/>
      <c r="M567" s="380"/>
      <c r="N567" s="380"/>
      <c r="O567" s="380"/>
      <c r="P567" s="380"/>
      <c r="Q567" s="380"/>
      <c r="R567" s="380"/>
      <c r="S567" s="380"/>
      <c r="T567" s="380"/>
      <c r="U567" s="380"/>
      <c r="V567" s="380"/>
      <c r="W567" s="380"/>
      <c r="X567" s="380"/>
    </row>
    <row r="568" spans="1:24" ht="12.75" customHeight="1" thickTop="1" thickBot="1">
      <c r="A568" s="380"/>
      <c r="B568" s="380"/>
      <c r="C568" s="380"/>
      <c r="D568" s="380"/>
      <c r="E568" s="380"/>
      <c r="F568" s="380"/>
      <c r="G568" s="380"/>
      <c r="H568" s="380"/>
      <c r="I568" s="380"/>
      <c r="J568" s="380"/>
      <c r="K568" s="380"/>
      <c r="L568" s="380"/>
      <c r="M568" s="380"/>
      <c r="N568" s="380"/>
      <c r="O568" s="380"/>
      <c r="P568" s="380"/>
      <c r="Q568" s="380"/>
      <c r="R568" s="380"/>
      <c r="S568" s="380"/>
      <c r="T568" s="380"/>
      <c r="U568" s="380"/>
      <c r="V568" s="380"/>
      <c r="W568" s="380"/>
      <c r="X568" s="380"/>
    </row>
    <row r="569" spans="1:24" ht="12.75" customHeight="1" thickTop="1" thickBot="1">
      <c r="A569" s="380"/>
      <c r="B569" s="380"/>
      <c r="C569" s="380"/>
      <c r="D569" s="380"/>
      <c r="E569" s="380"/>
      <c r="F569" s="380"/>
      <c r="G569" s="380"/>
      <c r="H569" s="380"/>
      <c r="I569" s="380"/>
      <c r="J569" s="380"/>
      <c r="K569" s="380"/>
      <c r="L569" s="380"/>
      <c r="M569" s="380"/>
      <c r="N569" s="380"/>
      <c r="O569" s="380"/>
      <c r="P569" s="380"/>
      <c r="Q569" s="380"/>
      <c r="R569" s="380"/>
      <c r="S569" s="380"/>
      <c r="T569" s="380"/>
      <c r="U569" s="380"/>
      <c r="V569" s="380"/>
      <c r="W569" s="380"/>
      <c r="X569" s="380"/>
    </row>
    <row r="570" spans="1:24" ht="12.75" customHeight="1" thickTop="1" thickBot="1">
      <c r="A570" s="380"/>
      <c r="B570" s="380"/>
      <c r="C570" s="380"/>
      <c r="D570" s="380"/>
      <c r="E570" s="380"/>
      <c r="F570" s="380"/>
      <c r="G570" s="380"/>
      <c r="H570" s="380"/>
      <c r="I570" s="380"/>
      <c r="J570" s="380"/>
      <c r="K570" s="380"/>
      <c r="L570" s="380"/>
      <c r="M570" s="380"/>
      <c r="N570" s="380"/>
      <c r="O570" s="380"/>
      <c r="P570" s="380"/>
      <c r="Q570" s="380"/>
      <c r="R570" s="380"/>
      <c r="S570" s="380"/>
      <c r="T570" s="380"/>
      <c r="U570" s="380"/>
      <c r="V570" s="380"/>
      <c r="W570" s="380"/>
      <c r="X570" s="380"/>
    </row>
    <row r="571" spans="1:24" ht="12.75" customHeight="1" thickTop="1" thickBot="1">
      <c r="A571" s="380"/>
      <c r="B571" s="380"/>
      <c r="C571" s="380"/>
      <c r="D571" s="380"/>
      <c r="E571" s="380"/>
      <c r="F571" s="380"/>
      <c r="G571" s="380"/>
      <c r="H571" s="380"/>
      <c r="I571" s="380"/>
      <c r="J571" s="380"/>
      <c r="K571" s="380"/>
      <c r="L571" s="380"/>
      <c r="M571" s="380"/>
      <c r="N571" s="380"/>
      <c r="O571" s="380"/>
      <c r="P571" s="380"/>
      <c r="Q571" s="380"/>
      <c r="R571" s="380"/>
      <c r="S571" s="380"/>
      <c r="T571" s="380"/>
      <c r="U571" s="380"/>
      <c r="V571" s="380"/>
      <c r="W571" s="380"/>
      <c r="X571" s="380"/>
    </row>
    <row r="572" spans="1:24" ht="12.75" customHeight="1" thickTop="1" thickBot="1">
      <c r="A572" s="380"/>
      <c r="B572" s="380"/>
      <c r="C572" s="380"/>
      <c r="D572" s="380"/>
      <c r="E572" s="380"/>
      <c r="F572" s="380"/>
      <c r="G572" s="380"/>
      <c r="H572" s="380"/>
      <c r="I572" s="380"/>
      <c r="J572" s="380"/>
      <c r="K572" s="380"/>
      <c r="L572" s="380"/>
      <c r="M572" s="380"/>
      <c r="N572" s="380"/>
      <c r="O572" s="380"/>
      <c r="P572" s="380"/>
      <c r="Q572" s="380"/>
      <c r="R572" s="380"/>
      <c r="S572" s="380"/>
      <c r="T572" s="380"/>
      <c r="U572" s="380"/>
      <c r="V572" s="380"/>
      <c r="W572" s="380"/>
      <c r="X572" s="380"/>
    </row>
    <row r="573" spans="1:24" ht="12.75" customHeight="1" thickTop="1" thickBot="1">
      <c r="A573" s="380"/>
      <c r="B573" s="380"/>
      <c r="C573" s="380"/>
      <c r="D573" s="380"/>
      <c r="E573" s="380"/>
      <c r="F573" s="380"/>
      <c r="G573" s="380"/>
      <c r="H573" s="380"/>
      <c r="I573" s="380"/>
      <c r="J573" s="380"/>
      <c r="K573" s="380"/>
      <c r="L573" s="380"/>
      <c r="M573" s="380"/>
      <c r="N573" s="380"/>
      <c r="O573" s="380"/>
      <c r="P573" s="380"/>
      <c r="Q573" s="380"/>
      <c r="R573" s="380"/>
      <c r="S573" s="380"/>
      <c r="T573" s="380"/>
      <c r="U573" s="380"/>
      <c r="V573" s="380"/>
      <c r="W573" s="380"/>
      <c r="X573" s="380"/>
    </row>
    <row r="574" spans="1:24" ht="12.75" customHeight="1" thickTop="1" thickBot="1">
      <c r="A574" s="380"/>
      <c r="B574" s="380"/>
      <c r="C574" s="380"/>
      <c r="D574" s="380"/>
      <c r="E574" s="380"/>
      <c r="F574" s="380"/>
      <c r="G574" s="380"/>
      <c r="H574" s="380"/>
      <c r="I574" s="380"/>
      <c r="J574" s="380"/>
      <c r="K574" s="380"/>
      <c r="L574" s="380"/>
      <c r="M574" s="380"/>
      <c r="N574" s="380"/>
      <c r="O574" s="380"/>
      <c r="P574" s="380"/>
      <c r="Q574" s="380"/>
      <c r="R574" s="380"/>
      <c r="S574" s="380"/>
      <c r="T574" s="380"/>
      <c r="U574" s="380"/>
      <c r="V574" s="380"/>
      <c r="W574" s="380"/>
      <c r="X574" s="380"/>
    </row>
    <row r="575" spans="1:24" ht="12.75" customHeight="1" thickTop="1" thickBot="1">
      <c r="A575" s="380"/>
      <c r="B575" s="380"/>
      <c r="C575" s="380"/>
      <c r="D575" s="380"/>
      <c r="E575" s="380"/>
      <c r="F575" s="380"/>
      <c r="G575" s="380"/>
      <c r="H575" s="380"/>
      <c r="I575" s="380"/>
      <c r="J575" s="380"/>
      <c r="K575" s="380"/>
      <c r="L575" s="380"/>
      <c r="M575" s="380"/>
      <c r="N575" s="380"/>
      <c r="O575" s="380"/>
      <c r="P575" s="380"/>
      <c r="Q575" s="380"/>
      <c r="R575" s="380"/>
      <c r="S575" s="380"/>
      <c r="T575" s="380"/>
      <c r="U575" s="380"/>
      <c r="V575" s="380"/>
      <c r="W575" s="380"/>
      <c r="X575" s="380"/>
    </row>
    <row r="576" spans="1:24" ht="12.75" customHeight="1" thickTop="1" thickBot="1">
      <c r="A576" s="380"/>
      <c r="B576" s="380"/>
      <c r="C576" s="380"/>
      <c r="D576" s="380"/>
      <c r="E576" s="380"/>
      <c r="F576" s="380"/>
      <c r="G576" s="380"/>
      <c r="H576" s="380"/>
      <c r="I576" s="380"/>
      <c r="J576" s="380"/>
      <c r="K576" s="380"/>
      <c r="L576" s="380"/>
      <c r="M576" s="380"/>
      <c r="N576" s="380"/>
      <c r="O576" s="380"/>
      <c r="P576" s="380"/>
      <c r="Q576" s="380"/>
      <c r="R576" s="380"/>
      <c r="S576" s="380"/>
      <c r="T576" s="380"/>
      <c r="U576" s="380"/>
      <c r="V576" s="380"/>
      <c r="W576" s="380"/>
      <c r="X576" s="380"/>
    </row>
    <row r="577" spans="1:24" ht="12.75" customHeight="1" thickTop="1" thickBot="1">
      <c r="A577" s="380"/>
      <c r="B577" s="380"/>
      <c r="C577" s="380"/>
      <c r="D577" s="380"/>
      <c r="E577" s="380"/>
      <c r="F577" s="380"/>
      <c r="G577" s="380"/>
      <c r="H577" s="380"/>
      <c r="I577" s="380"/>
      <c r="J577" s="380"/>
      <c r="K577" s="380"/>
      <c r="L577" s="380"/>
      <c r="M577" s="380"/>
      <c r="N577" s="380"/>
      <c r="O577" s="380"/>
      <c r="P577" s="380"/>
      <c r="Q577" s="380"/>
      <c r="R577" s="380"/>
      <c r="S577" s="380"/>
      <c r="T577" s="380"/>
      <c r="U577" s="380"/>
      <c r="V577" s="380"/>
      <c r="W577" s="380"/>
      <c r="X577" s="380"/>
    </row>
    <row r="578" spans="1:24" ht="12.75" customHeight="1" thickTop="1" thickBot="1">
      <c r="A578" s="380"/>
      <c r="B578" s="380"/>
      <c r="C578" s="380"/>
      <c r="D578" s="380"/>
      <c r="E578" s="380"/>
      <c r="F578" s="380"/>
      <c r="G578" s="380"/>
      <c r="H578" s="380"/>
      <c r="I578" s="380"/>
      <c r="J578" s="380"/>
      <c r="K578" s="380"/>
      <c r="L578" s="380"/>
      <c r="M578" s="380"/>
      <c r="N578" s="380"/>
      <c r="O578" s="380"/>
      <c r="P578" s="380"/>
      <c r="Q578" s="380"/>
      <c r="R578" s="380"/>
      <c r="S578" s="380"/>
      <c r="T578" s="380"/>
      <c r="U578" s="380"/>
      <c r="V578" s="380"/>
      <c r="W578" s="380"/>
      <c r="X578" s="380"/>
    </row>
    <row r="579" spans="1:24" ht="12.75" customHeight="1" thickTop="1" thickBot="1">
      <c r="A579" s="380"/>
      <c r="B579" s="380"/>
      <c r="C579" s="380"/>
      <c r="D579" s="380"/>
      <c r="E579" s="380"/>
      <c r="F579" s="380"/>
      <c r="G579" s="380"/>
      <c r="H579" s="380"/>
      <c r="I579" s="380"/>
      <c r="J579" s="380"/>
      <c r="K579" s="380"/>
      <c r="L579" s="380"/>
      <c r="M579" s="380"/>
      <c r="N579" s="380"/>
      <c r="O579" s="380"/>
      <c r="P579" s="380"/>
      <c r="Q579" s="380"/>
      <c r="R579" s="380"/>
      <c r="S579" s="380"/>
      <c r="T579" s="380"/>
      <c r="U579" s="380"/>
      <c r="V579" s="380"/>
      <c r="W579" s="380"/>
      <c r="X579" s="380"/>
    </row>
    <row r="580" spans="1:24" ht="12.75" customHeight="1" thickTop="1" thickBot="1">
      <c r="A580" s="380"/>
      <c r="B580" s="380"/>
      <c r="C580" s="380"/>
      <c r="D580" s="380"/>
      <c r="E580" s="380"/>
      <c r="F580" s="380"/>
      <c r="G580" s="380"/>
      <c r="H580" s="380"/>
      <c r="I580" s="380"/>
      <c r="J580" s="380"/>
      <c r="K580" s="380"/>
      <c r="L580" s="380"/>
      <c r="M580" s="380"/>
      <c r="N580" s="380"/>
      <c r="O580" s="380"/>
      <c r="P580" s="380"/>
      <c r="Q580" s="380"/>
      <c r="R580" s="380"/>
      <c r="S580" s="380"/>
      <c r="T580" s="380"/>
      <c r="U580" s="380"/>
      <c r="V580" s="380"/>
      <c r="W580" s="380"/>
      <c r="X580" s="380"/>
    </row>
    <row r="581" spans="1:24" ht="12.75" customHeight="1" thickTop="1" thickBot="1">
      <c r="A581" s="380"/>
      <c r="B581" s="380"/>
      <c r="C581" s="380"/>
      <c r="D581" s="380"/>
      <c r="E581" s="380"/>
      <c r="F581" s="380"/>
      <c r="G581" s="380"/>
      <c r="H581" s="380"/>
      <c r="I581" s="380"/>
      <c r="J581" s="380"/>
      <c r="K581" s="380"/>
      <c r="L581" s="380"/>
      <c r="M581" s="380"/>
      <c r="N581" s="380"/>
      <c r="O581" s="380"/>
      <c r="P581" s="380"/>
      <c r="Q581" s="380"/>
      <c r="R581" s="380"/>
      <c r="S581" s="380"/>
      <c r="T581" s="380"/>
      <c r="U581" s="380"/>
      <c r="V581" s="380"/>
      <c r="W581" s="380"/>
      <c r="X581" s="380"/>
    </row>
    <row r="582" spans="1:24" ht="12.75" customHeight="1" thickTop="1" thickBot="1">
      <c r="A582" s="380"/>
      <c r="B582" s="380"/>
      <c r="C582" s="380"/>
      <c r="D582" s="380"/>
      <c r="E582" s="380"/>
      <c r="F582" s="380"/>
      <c r="G582" s="380"/>
      <c r="H582" s="380"/>
      <c r="I582" s="380"/>
      <c r="J582" s="380"/>
      <c r="K582" s="380"/>
      <c r="L582" s="380"/>
      <c r="M582" s="380"/>
      <c r="N582" s="380"/>
      <c r="O582" s="380"/>
      <c r="P582" s="380"/>
      <c r="Q582" s="380"/>
      <c r="R582" s="380"/>
      <c r="S582" s="380"/>
      <c r="T582" s="380"/>
      <c r="U582" s="380"/>
      <c r="V582" s="380"/>
      <c r="W582" s="380"/>
      <c r="X582" s="380"/>
    </row>
    <row r="583" spans="1:24" ht="12.75" customHeight="1" thickTop="1" thickBot="1">
      <c r="A583" s="380"/>
      <c r="B583" s="380"/>
      <c r="C583" s="380"/>
      <c r="D583" s="380"/>
      <c r="E583" s="380"/>
      <c r="F583" s="380"/>
      <c r="G583" s="380"/>
      <c r="H583" s="380"/>
      <c r="I583" s="380"/>
      <c r="J583" s="380"/>
      <c r="K583" s="380"/>
      <c r="L583" s="380"/>
      <c r="M583" s="380"/>
      <c r="N583" s="380"/>
      <c r="O583" s="380"/>
      <c r="P583" s="380"/>
      <c r="Q583" s="380"/>
      <c r="R583" s="380"/>
      <c r="S583" s="380"/>
      <c r="T583" s="380"/>
      <c r="U583" s="380"/>
      <c r="V583" s="380"/>
      <c r="W583" s="380"/>
      <c r="X583" s="380"/>
    </row>
    <row r="584" spans="1:24" ht="12.75" customHeight="1" thickTop="1" thickBot="1">
      <c r="A584" s="380"/>
      <c r="B584" s="380"/>
      <c r="C584" s="380"/>
      <c r="D584" s="380"/>
      <c r="E584" s="380"/>
      <c r="F584" s="380"/>
      <c r="G584" s="380"/>
      <c r="H584" s="380"/>
      <c r="I584" s="380"/>
      <c r="J584" s="380"/>
      <c r="K584" s="380"/>
      <c r="L584" s="380"/>
      <c r="M584" s="380"/>
      <c r="N584" s="380"/>
      <c r="O584" s="380"/>
      <c r="P584" s="380"/>
      <c r="Q584" s="380"/>
      <c r="R584" s="380"/>
      <c r="S584" s="380"/>
      <c r="T584" s="380"/>
      <c r="U584" s="380"/>
      <c r="V584" s="380"/>
      <c r="W584" s="380"/>
      <c r="X584" s="380"/>
    </row>
    <row r="585" spans="1:24" ht="12.75" customHeight="1" thickTop="1" thickBot="1">
      <c r="A585" s="380"/>
      <c r="B585" s="380"/>
      <c r="C585" s="380"/>
      <c r="D585" s="380"/>
      <c r="E585" s="380"/>
      <c r="F585" s="380"/>
      <c r="G585" s="380"/>
      <c r="H585" s="380"/>
      <c r="I585" s="380"/>
      <c r="J585" s="380"/>
      <c r="K585" s="380"/>
      <c r="L585" s="380"/>
      <c r="M585" s="380"/>
      <c r="N585" s="380"/>
      <c r="O585" s="380"/>
      <c r="P585" s="380"/>
      <c r="Q585" s="380"/>
      <c r="R585" s="380"/>
      <c r="S585" s="380"/>
      <c r="T585" s="380"/>
      <c r="U585" s="380"/>
      <c r="V585" s="380"/>
      <c r="W585" s="380"/>
      <c r="X585" s="380"/>
    </row>
    <row r="586" spans="1:24" ht="12.75" customHeight="1" thickTop="1" thickBot="1">
      <c r="A586" s="380"/>
      <c r="B586" s="380"/>
      <c r="C586" s="380"/>
      <c r="D586" s="380"/>
      <c r="E586" s="380"/>
      <c r="F586" s="380"/>
      <c r="G586" s="380"/>
      <c r="H586" s="380"/>
      <c r="I586" s="380"/>
      <c r="J586" s="380"/>
      <c r="K586" s="380"/>
      <c r="L586" s="380"/>
      <c r="M586" s="380"/>
      <c r="N586" s="380"/>
      <c r="O586" s="380"/>
      <c r="P586" s="380"/>
      <c r="Q586" s="380"/>
      <c r="R586" s="380"/>
      <c r="S586" s="380"/>
      <c r="T586" s="380"/>
      <c r="U586" s="380"/>
      <c r="V586" s="380"/>
      <c r="W586" s="380"/>
      <c r="X586" s="380"/>
    </row>
    <row r="587" spans="1:24" ht="12.75" customHeight="1" thickTop="1" thickBot="1">
      <c r="A587" s="380"/>
      <c r="B587" s="380"/>
      <c r="C587" s="380"/>
      <c r="D587" s="380"/>
      <c r="E587" s="380"/>
      <c r="F587" s="380"/>
      <c r="G587" s="380"/>
      <c r="H587" s="380"/>
      <c r="I587" s="380"/>
      <c r="J587" s="380"/>
      <c r="K587" s="380"/>
      <c r="L587" s="380"/>
      <c r="M587" s="380"/>
      <c r="N587" s="380"/>
      <c r="O587" s="380"/>
      <c r="P587" s="380"/>
      <c r="Q587" s="380"/>
      <c r="R587" s="380"/>
      <c r="S587" s="380"/>
      <c r="T587" s="380"/>
      <c r="U587" s="380"/>
      <c r="V587" s="380"/>
      <c r="W587" s="380"/>
      <c r="X587" s="380"/>
    </row>
    <row r="588" spans="1:24" ht="12.75" customHeight="1" thickTop="1" thickBot="1">
      <c r="A588" s="380"/>
      <c r="B588" s="380"/>
      <c r="C588" s="380"/>
      <c r="D588" s="380"/>
      <c r="E588" s="380"/>
      <c r="F588" s="380"/>
      <c r="G588" s="380"/>
      <c r="H588" s="380"/>
      <c r="I588" s="380"/>
      <c r="J588" s="380"/>
      <c r="K588" s="380"/>
      <c r="L588" s="380"/>
      <c r="M588" s="380"/>
      <c r="N588" s="380"/>
      <c r="O588" s="380"/>
      <c r="P588" s="380"/>
      <c r="Q588" s="380"/>
      <c r="R588" s="380"/>
      <c r="S588" s="380"/>
      <c r="T588" s="380"/>
      <c r="U588" s="380"/>
      <c r="V588" s="380"/>
      <c r="W588" s="380"/>
      <c r="X588" s="380"/>
    </row>
    <row r="589" spans="1:24" ht="12.75" customHeight="1" thickTop="1" thickBot="1">
      <c r="A589" s="380"/>
      <c r="B589" s="380"/>
      <c r="C589" s="380"/>
      <c r="D589" s="380"/>
      <c r="E589" s="380"/>
      <c r="F589" s="380"/>
      <c r="G589" s="380"/>
      <c r="H589" s="380"/>
      <c r="I589" s="380"/>
      <c r="J589" s="380"/>
      <c r="K589" s="380"/>
      <c r="L589" s="380"/>
      <c r="M589" s="380"/>
      <c r="N589" s="380"/>
      <c r="O589" s="380"/>
      <c r="P589" s="380"/>
      <c r="Q589" s="380"/>
      <c r="R589" s="380"/>
      <c r="S589" s="380"/>
      <c r="T589" s="380"/>
      <c r="U589" s="380"/>
      <c r="V589" s="380"/>
      <c r="W589" s="380"/>
      <c r="X589" s="380"/>
    </row>
    <row r="590" spans="1:24" ht="12.75" customHeight="1" thickTop="1" thickBot="1">
      <c r="A590" s="380"/>
      <c r="B590" s="380"/>
      <c r="C590" s="380"/>
      <c r="D590" s="380"/>
      <c r="E590" s="380"/>
      <c r="F590" s="380"/>
      <c r="G590" s="380"/>
      <c r="H590" s="380"/>
      <c r="I590" s="380"/>
      <c r="J590" s="380"/>
      <c r="K590" s="380"/>
      <c r="L590" s="380"/>
      <c r="M590" s="380"/>
      <c r="N590" s="380"/>
      <c r="O590" s="380"/>
      <c r="P590" s="380"/>
      <c r="Q590" s="380"/>
      <c r="R590" s="380"/>
      <c r="S590" s="380"/>
      <c r="T590" s="380"/>
      <c r="U590" s="380"/>
      <c r="V590" s="380"/>
      <c r="W590" s="380"/>
      <c r="X590" s="380"/>
    </row>
    <row r="591" spans="1:24" ht="12.75" customHeight="1" thickTop="1" thickBot="1">
      <c r="A591" s="380"/>
      <c r="B591" s="380"/>
      <c r="C591" s="380"/>
      <c r="D591" s="380"/>
      <c r="E591" s="380"/>
      <c r="F591" s="380"/>
      <c r="G591" s="380"/>
      <c r="H591" s="380"/>
      <c r="I591" s="380"/>
      <c r="J591" s="380"/>
      <c r="K591" s="380"/>
      <c r="L591" s="380"/>
      <c r="M591" s="380"/>
      <c r="N591" s="380"/>
      <c r="O591" s="380"/>
      <c r="P591" s="380"/>
      <c r="Q591" s="380"/>
      <c r="R591" s="380"/>
      <c r="S591" s="380"/>
      <c r="T591" s="380"/>
      <c r="U591" s="380"/>
      <c r="V591" s="380"/>
      <c r="W591" s="380"/>
      <c r="X591" s="380"/>
    </row>
    <row r="592" spans="1:24" ht="12.75" customHeight="1" thickTop="1" thickBot="1">
      <c r="A592" s="380"/>
      <c r="B592" s="380"/>
      <c r="C592" s="380"/>
      <c r="D592" s="380"/>
      <c r="E592" s="380"/>
      <c r="F592" s="380"/>
      <c r="G592" s="380"/>
      <c r="H592" s="380"/>
      <c r="I592" s="380"/>
      <c r="J592" s="380"/>
      <c r="K592" s="380"/>
      <c r="L592" s="380"/>
      <c r="M592" s="380"/>
      <c r="N592" s="380"/>
      <c r="O592" s="380"/>
      <c r="P592" s="380"/>
      <c r="Q592" s="380"/>
      <c r="R592" s="380"/>
      <c r="S592" s="380"/>
      <c r="T592" s="380"/>
      <c r="U592" s="380"/>
      <c r="V592" s="380"/>
      <c r="W592" s="380"/>
      <c r="X592" s="380"/>
    </row>
    <row r="593" spans="1:24" ht="12.75" customHeight="1" thickTop="1" thickBot="1">
      <c r="A593" s="380"/>
      <c r="B593" s="380"/>
      <c r="C593" s="380"/>
      <c r="D593" s="380"/>
      <c r="E593" s="380"/>
      <c r="F593" s="380"/>
      <c r="G593" s="380"/>
      <c r="H593" s="380"/>
      <c r="I593" s="380"/>
      <c r="J593" s="380"/>
      <c r="K593" s="380"/>
      <c r="L593" s="380"/>
      <c r="M593" s="380"/>
      <c r="N593" s="380"/>
      <c r="O593" s="380"/>
      <c r="P593" s="380"/>
      <c r="Q593" s="380"/>
      <c r="R593" s="380"/>
      <c r="S593" s="380"/>
      <c r="T593" s="380"/>
      <c r="U593" s="380"/>
      <c r="V593" s="380"/>
      <c r="W593" s="380"/>
      <c r="X593" s="380"/>
    </row>
    <row r="594" spans="1:24" ht="12.75" customHeight="1" thickTop="1" thickBot="1">
      <c r="A594" s="380"/>
      <c r="B594" s="380"/>
      <c r="C594" s="380"/>
      <c r="D594" s="380"/>
      <c r="E594" s="380"/>
      <c r="F594" s="380"/>
      <c r="G594" s="380"/>
      <c r="H594" s="380"/>
      <c r="I594" s="380"/>
      <c r="J594" s="380"/>
      <c r="K594" s="380"/>
      <c r="L594" s="380"/>
      <c r="M594" s="380"/>
      <c r="N594" s="380"/>
      <c r="O594" s="380"/>
      <c r="P594" s="380"/>
      <c r="Q594" s="380"/>
      <c r="R594" s="380"/>
      <c r="S594" s="380"/>
      <c r="T594" s="380"/>
      <c r="U594" s="380"/>
      <c r="V594" s="380"/>
      <c r="W594" s="380"/>
      <c r="X594" s="380"/>
    </row>
    <row r="595" spans="1:24" ht="12.75" customHeight="1" thickTop="1" thickBot="1">
      <c r="A595" s="380"/>
      <c r="B595" s="380"/>
      <c r="C595" s="380"/>
      <c r="D595" s="380"/>
      <c r="E595" s="380"/>
      <c r="F595" s="380"/>
      <c r="G595" s="380"/>
      <c r="H595" s="380"/>
      <c r="I595" s="380"/>
      <c r="J595" s="380"/>
      <c r="K595" s="380"/>
      <c r="L595" s="380"/>
      <c r="M595" s="380"/>
      <c r="N595" s="380"/>
      <c r="O595" s="380"/>
      <c r="P595" s="380"/>
      <c r="Q595" s="380"/>
      <c r="R595" s="380"/>
      <c r="S595" s="380"/>
      <c r="T595" s="380"/>
      <c r="U595" s="380"/>
      <c r="V595" s="380"/>
      <c r="W595" s="380"/>
      <c r="X595" s="380"/>
    </row>
    <row r="596" spans="1:24" ht="12.75" customHeight="1" thickTop="1" thickBot="1">
      <c r="A596" s="380"/>
      <c r="B596" s="380"/>
      <c r="C596" s="380"/>
      <c r="D596" s="380"/>
      <c r="E596" s="380"/>
      <c r="F596" s="380"/>
      <c r="G596" s="380"/>
      <c r="H596" s="380"/>
      <c r="I596" s="380"/>
      <c r="J596" s="380"/>
      <c r="K596" s="380"/>
      <c r="L596" s="380"/>
      <c r="M596" s="380"/>
      <c r="N596" s="380"/>
      <c r="O596" s="380"/>
      <c r="P596" s="380"/>
      <c r="Q596" s="380"/>
      <c r="R596" s="380"/>
      <c r="S596" s="380"/>
      <c r="T596" s="380"/>
      <c r="U596" s="380"/>
      <c r="V596" s="380"/>
      <c r="W596" s="380"/>
      <c r="X596" s="380"/>
    </row>
    <row r="597" spans="1:24" ht="12.75" customHeight="1" thickTop="1" thickBot="1">
      <c r="A597" s="380"/>
      <c r="B597" s="380"/>
      <c r="C597" s="380"/>
      <c r="D597" s="380"/>
      <c r="E597" s="380"/>
      <c r="F597" s="380"/>
      <c r="G597" s="380"/>
      <c r="H597" s="380"/>
      <c r="I597" s="380"/>
      <c r="J597" s="380"/>
      <c r="K597" s="380"/>
      <c r="L597" s="380"/>
      <c r="M597" s="380"/>
      <c r="N597" s="380"/>
      <c r="O597" s="380"/>
      <c r="P597" s="380"/>
      <c r="Q597" s="380"/>
      <c r="R597" s="380"/>
      <c r="S597" s="380"/>
      <c r="T597" s="380"/>
      <c r="U597" s="380"/>
      <c r="V597" s="380"/>
      <c r="W597" s="380"/>
      <c r="X597" s="380"/>
    </row>
    <row r="598" spans="1:24" ht="12.75" customHeight="1" thickTop="1" thickBot="1">
      <c r="A598" s="380"/>
      <c r="B598" s="380"/>
      <c r="C598" s="380"/>
      <c r="D598" s="380"/>
      <c r="E598" s="380"/>
      <c r="F598" s="380"/>
      <c r="G598" s="380"/>
      <c r="H598" s="380"/>
      <c r="I598" s="380"/>
      <c r="J598" s="380"/>
      <c r="K598" s="380"/>
      <c r="L598" s="380"/>
      <c r="M598" s="380"/>
      <c r="N598" s="380"/>
      <c r="O598" s="380"/>
      <c r="P598" s="380"/>
      <c r="Q598" s="380"/>
      <c r="R598" s="380"/>
      <c r="S598" s="380"/>
      <c r="T598" s="380"/>
      <c r="U598" s="380"/>
      <c r="V598" s="380"/>
      <c r="W598" s="380"/>
      <c r="X598" s="380"/>
    </row>
    <row r="599" spans="1:24" ht="12.75" customHeight="1" thickTop="1" thickBot="1">
      <c r="A599" s="380"/>
      <c r="B599" s="380"/>
      <c r="C599" s="380"/>
      <c r="D599" s="380"/>
      <c r="E599" s="380"/>
      <c r="F599" s="380"/>
      <c r="G599" s="380"/>
      <c r="H599" s="380"/>
      <c r="I599" s="380"/>
      <c r="J599" s="380"/>
      <c r="K599" s="380"/>
      <c r="L599" s="380"/>
      <c r="M599" s="380"/>
      <c r="N599" s="380"/>
      <c r="O599" s="380"/>
      <c r="P599" s="380"/>
      <c r="Q599" s="380"/>
      <c r="R599" s="380"/>
      <c r="S599" s="380"/>
      <c r="T599" s="380"/>
      <c r="U599" s="380"/>
      <c r="V599" s="380"/>
      <c r="W599" s="380"/>
      <c r="X599" s="380"/>
    </row>
    <row r="600" spans="1:24" ht="12.75" customHeight="1" thickTop="1" thickBot="1">
      <c r="A600" s="380"/>
      <c r="B600" s="380"/>
      <c r="C600" s="380"/>
      <c r="D600" s="380"/>
      <c r="E600" s="380"/>
      <c r="F600" s="380"/>
      <c r="G600" s="380"/>
      <c r="H600" s="380"/>
      <c r="I600" s="380"/>
      <c r="J600" s="380"/>
      <c r="K600" s="380"/>
      <c r="L600" s="380"/>
      <c r="M600" s="380"/>
      <c r="N600" s="380"/>
      <c r="O600" s="380"/>
      <c r="P600" s="380"/>
      <c r="Q600" s="380"/>
      <c r="R600" s="380"/>
      <c r="S600" s="380"/>
      <c r="T600" s="380"/>
      <c r="U600" s="380"/>
      <c r="V600" s="380"/>
      <c r="W600" s="380"/>
      <c r="X600" s="380"/>
    </row>
    <row r="601" spans="1:24" ht="12.75" customHeight="1" thickTop="1" thickBot="1">
      <c r="A601" s="380"/>
      <c r="B601" s="380"/>
      <c r="C601" s="380"/>
      <c r="D601" s="380"/>
      <c r="E601" s="380"/>
      <c r="F601" s="380"/>
      <c r="G601" s="380"/>
      <c r="H601" s="380"/>
      <c r="I601" s="380"/>
      <c r="J601" s="380"/>
      <c r="K601" s="380"/>
      <c r="L601" s="380"/>
      <c r="M601" s="380"/>
      <c r="N601" s="380"/>
      <c r="O601" s="380"/>
      <c r="P601" s="380"/>
      <c r="Q601" s="380"/>
      <c r="R601" s="380"/>
      <c r="S601" s="380"/>
      <c r="T601" s="380"/>
      <c r="U601" s="380"/>
      <c r="V601" s="380"/>
      <c r="W601" s="380"/>
      <c r="X601" s="380"/>
    </row>
    <row r="602" spans="1:24" ht="12.75" customHeight="1" thickTop="1" thickBot="1">
      <c r="A602" s="380"/>
      <c r="B602" s="380"/>
      <c r="C602" s="380"/>
      <c r="D602" s="380"/>
      <c r="E602" s="380"/>
      <c r="F602" s="380"/>
      <c r="G602" s="380"/>
      <c r="H602" s="380"/>
      <c r="I602" s="380"/>
      <c r="J602" s="380"/>
      <c r="K602" s="380"/>
      <c r="L602" s="380"/>
      <c r="M602" s="380"/>
      <c r="N602" s="380"/>
      <c r="O602" s="380"/>
      <c r="P602" s="380"/>
      <c r="Q602" s="380"/>
      <c r="R602" s="380"/>
      <c r="S602" s="380"/>
      <c r="T602" s="380"/>
      <c r="U602" s="380"/>
      <c r="V602" s="380"/>
      <c r="W602" s="380"/>
      <c r="X602" s="380"/>
    </row>
    <row r="603" spans="1:24" ht="12.75" customHeight="1" thickTop="1" thickBot="1">
      <c r="A603" s="380"/>
      <c r="B603" s="380"/>
      <c r="C603" s="380"/>
      <c r="D603" s="380"/>
      <c r="E603" s="380"/>
      <c r="F603" s="380"/>
      <c r="G603" s="380"/>
      <c r="H603" s="380"/>
      <c r="I603" s="380"/>
      <c r="J603" s="380"/>
      <c r="K603" s="380"/>
      <c r="L603" s="380"/>
      <c r="M603" s="380"/>
      <c r="N603" s="380"/>
      <c r="O603" s="380"/>
      <c r="P603" s="380"/>
      <c r="Q603" s="380"/>
      <c r="R603" s="380"/>
      <c r="S603" s="380"/>
      <c r="T603" s="380"/>
      <c r="U603" s="380"/>
      <c r="V603" s="380"/>
      <c r="W603" s="380"/>
      <c r="X603" s="380"/>
    </row>
    <row r="604" spans="1:24" ht="12.75" customHeight="1" thickTop="1" thickBot="1">
      <c r="A604" s="380"/>
      <c r="B604" s="380"/>
      <c r="C604" s="380"/>
      <c r="D604" s="380"/>
      <c r="E604" s="380"/>
      <c r="F604" s="380"/>
      <c r="G604" s="380"/>
      <c r="H604" s="380"/>
      <c r="I604" s="380"/>
      <c r="J604" s="380"/>
      <c r="K604" s="380"/>
      <c r="L604" s="380"/>
      <c r="M604" s="380"/>
      <c r="N604" s="380"/>
      <c r="O604" s="380"/>
      <c r="P604" s="380"/>
      <c r="Q604" s="380"/>
      <c r="R604" s="380"/>
      <c r="S604" s="380"/>
      <c r="T604" s="380"/>
      <c r="U604" s="380"/>
      <c r="V604" s="380"/>
      <c r="W604" s="380"/>
      <c r="X604" s="380"/>
    </row>
    <row r="605" spans="1:24" ht="12.75" customHeight="1" thickTop="1" thickBot="1">
      <c r="A605" s="380"/>
      <c r="B605" s="380"/>
      <c r="C605" s="380"/>
      <c r="D605" s="380"/>
      <c r="E605" s="380"/>
      <c r="F605" s="380"/>
      <c r="G605" s="380"/>
      <c r="H605" s="380"/>
      <c r="I605" s="380"/>
      <c r="J605" s="380"/>
      <c r="K605" s="380"/>
      <c r="L605" s="380"/>
      <c r="M605" s="380"/>
      <c r="N605" s="380"/>
      <c r="O605" s="380"/>
      <c r="P605" s="380"/>
      <c r="Q605" s="380"/>
      <c r="R605" s="380"/>
      <c r="S605" s="380"/>
      <c r="T605" s="380"/>
      <c r="U605" s="380"/>
      <c r="V605" s="380"/>
      <c r="W605" s="380"/>
      <c r="X605" s="380"/>
    </row>
    <row r="606" spans="1:24" ht="12.75" customHeight="1" thickTop="1" thickBot="1">
      <c r="A606" s="380"/>
      <c r="B606" s="380"/>
      <c r="C606" s="380"/>
      <c r="D606" s="380"/>
      <c r="E606" s="380"/>
      <c r="F606" s="380"/>
      <c r="G606" s="380"/>
      <c r="H606" s="380"/>
      <c r="I606" s="380"/>
      <c r="J606" s="380"/>
      <c r="K606" s="380"/>
      <c r="L606" s="380"/>
      <c r="M606" s="380"/>
      <c r="N606" s="380"/>
      <c r="O606" s="380"/>
      <c r="P606" s="380"/>
      <c r="Q606" s="380"/>
      <c r="R606" s="380"/>
      <c r="S606" s="380"/>
      <c r="T606" s="380"/>
      <c r="U606" s="380"/>
      <c r="V606" s="380"/>
      <c r="W606" s="380"/>
      <c r="X606" s="380"/>
    </row>
    <row r="607" spans="1:24" ht="12.75" customHeight="1" thickTop="1" thickBot="1">
      <c r="A607" s="380"/>
      <c r="B607" s="380"/>
      <c r="C607" s="380"/>
      <c r="D607" s="380"/>
      <c r="E607" s="380"/>
      <c r="F607" s="380"/>
      <c r="G607" s="380"/>
      <c r="H607" s="380"/>
      <c r="I607" s="380"/>
      <c r="J607" s="380"/>
      <c r="K607" s="380"/>
      <c r="L607" s="380"/>
      <c r="M607" s="380"/>
      <c r="N607" s="380"/>
      <c r="O607" s="380"/>
      <c r="P607" s="380"/>
      <c r="Q607" s="380"/>
      <c r="R607" s="380"/>
      <c r="S607" s="380"/>
      <c r="T607" s="380"/>
      <c r="U607" s="380"/>
      <c r="V607" s="380"/>
      <c r="W607" s="380"/>
      <c r="X607" s="380"/>
    </row>
    <row r="608" spans="1:24" ht="12.75" customHeight="1" thickTop="1" thickBot="1">
      <c r="A608" s="380"/>
      <c r="B608" s="380"/>
      <c r="C608" s="380"/>
      <c r="D608" s="380"/>
      <c r="E608" s="380"/>
      <c r="F608" s="380"/>
      <c r="G608" s="380"/>
      <c r="H608" s="380"/>
      <c r="I608" s="380"/>
      <c r="J608" s="380"/>
      <c r="K608" s="380"/>
      <c r="L608" s="380"/>
      <c r="M608" s="380"/>
      <c r="N608" s="380"/>
      <c r="O608" s="380"/>
      <c r="P608" s="380"/>
      <c r="Q608" s="380"/>
      <c r="R608" s="380"/>
      <c r="S608" s="380"/>
      <c r="T608" s="380"/>
      <c r="U608" s="380"/>
      <c r="V608" s="380"/>
      <c r="W608" s="380"/>
      <c r="X608" s="380"/>
    </row>
    <row r="609" spans="1:24" ht="12.75" customHeight="1" thickTop="1" thickBot="1">
      <c r="A609" s="380"/>
      <c r="B609" s="380"/>
      <c r="C609" s="380"/>
      <c r="D609" s="380"/>
      <c r="E609" s="380"/>
      <c r="F609" s="380"/>
      <c r="G609" s="380"/>
      <c r="H609" s="380"/>
      <c r="I609" s="380"/>
      <c r="J609" s="380"/>
      <c r="K609" s="380"/>
      <c r="L609" s="380"/>
      <c r="M609" s="380"/>
      <c r="N609" s="380"/>
      <c r="O609" s="380"/>
      <c r="P609" s="380"/>
      <c r="Q609" s="380"/>
      <c r="R609" s="380"/>
      <c r="S609" s="380"/>
      <c r="T609" s="380"/>
      <c r="U609" s="380"/>
      <c r="V609" s="380"/>
      <c r="W609" s="380"/>
      <c r="X609" s="380"/>
    </row>
    <row r="610" spans="1:24" ht="12.75" customHeight="1" thickTop="1" thickBot="1">
      <c r="A610" s="380"/>
      <c r="B610" s="380"/>
      <c r="C610" s="380"/>
      <c r="D610" s="380"/>
      <c r="E610" s="380"/>
      <c r="F610" s="380"/>
      <c r="G610" s="380"/>
      <c r="H610" s="380"/>
      <c r="I610" s="380"/>
      <c r="J610" s="380"/>
      <c r="K610" s="380"/>
      <c r="L610" s="380"/>
      <c r="M610" s="380"/>
      <c r="N610" s="380"/>
      <c r="O610" s="380"/>
      <c r="P610" s="380"/>
      <c r="Q610" s="380"/>
      <c r="R610" s="380"/>
      <c r="S610" s="380"/>
      <c r="T610" s="380"/>
      <c r="U610" s="380"/>
      <c r="V610" s="380"/>
      <c r="W610" s="380"/>
      <c r="X610" s="380"/>
    </row>
    <row r="611" spans="1:24" ht="12.75" customHeight="1" thickTop="1" thickBot="1">
      <c r="A611" s="380"/>
      <c r="B611" s="380"/>
      <c r="C611" s="380"/>
      <c r="D611" s="380"/>
      <c r="E611" s="380"/>
      <c r="F611" s="380"/>
      <c r="G611" s="380"/>
      <c r="H611" s="380"/>
      <c r="I611" s="380"/>
      <c r="J611" s="380"/>
      <c r="K611" s="380"/>
      <c r="L611" s="380"/>
      <c r="M611" s="380"/>
      <c r="N611" s="380"/>
      <c r="O611" s="380"/>
      <c r="P611" s="380"/>
      <c r="Q611" s="380"/>
      <c r="R611" s="380"/>
      <c r="S611" s="380"/>
      <c r="T611" s="380"/>
      <c r="U611" s="380"/>
      <c r="V611" s="380"/>
      <c r="W611" s="380"/>
      <c r="X611" s="380"/>
    </row>
    <row r="612" spans="1:24" ht="12.75" customHeight="1" thickTop="1" thickBot="1">
      <c r="A612" s="380"/>
      <c r="B612" s="380"/>
      <c r="C612" s="380"/>
      <c r="D612" s="380"/>
      <c r="E612" s="380"/>
      <c r="F612" s="380"/>
      <c r="G612" s="380"/>
      <c r="H612" s="380"/>
      <c r="I612" s="380"/>
      <c r="J612" s="380"/>
      <c r="K612" s="380"/>
      <c r="L612" s="380"/>
      <c r="M612" s="380"/>
      <c r="N612" s="380"/>
      <c r="O612" s="380"/>
      <c r="P612" s="380"/>
      <c r="Q612" s="380"/>
      <c r="R612" s="380"/>
      <c r="S612" s="380"/>
      <c r="T612" s="380"/>
      <c r="U612" s="380"/>
      <c r="V612" s="380"/>
      <c r="W612" s="380"/>
      <c r="X612" s="380"/>
    </row>
    <row r="613" spans="1:24" ht="12.75" customHeight="1" thickTop="1" thickBot="1">
      <c r="A613" s="380"/>
      <c r="B613" s="380"/>
      <c r="C613" s="380"/>
      <c r="D613" s="380"/>
      <c r="E613" s="380"/>
      <c r="F613" s="380"/>
      <c r="G613" s="380"/>
      <c r="H613" s="380"/>
      <c r="I613" s="380"/>
      <c r="J613" s="380"/>
      <c r="K613" s="380"/>
      <c r="L613" s="380"/>
      <c r="M613" s="380"/>
      <c r="N613" s="380"/>
      <c r="O613" s="380"/>
      <c r="P613" s="380"/>
      <c r="Q613" s="380"/>
      <c r="R613" s="380"/>
      <c r="S613" s="380"/>
      <c r="T613" s="380"/>
      <c r="U613" s="380"/>
      <c r="V613" s="380"/>
      <c r="W613" s="380"/>
      <c r="X613" s="380"/>
    </row>
    <row r="614" spans="1:24" ht="12.75" customHeight="1" thickTop="1" thickBot="1">
      <c r="A614" s="380"/>
      <c r="B614" s="380"/>
      <c r="C614" s="380"/>
      <c r="D614" s="380"/>
      <c r="E614" s="380"/>
      <c r="F614" s="380"/>
      <c r="G614" s="380"/>
      <c r="H614" s="380"/>
      <c r="I614" s="380"/>
      <c r="J614" s="380"/>
      <c r="K614" s="380"/>
      <c r="L614" s="380"/>
      <c r="M614" s="380"/>
      <c r="N614" s="380"/>
      <c r="O614" s="380"/>
      <c r="P614" s="380"/>
      <c r="Q614" s="380"/>
      <c r="R614" s="380"/>
      <c r="S614" s="380"/>
      <c r="T614" s="380"/>
      <c r="U614" s="380"/>
      <c r="V614" s="380"/>
      <c r="W614" s="380"/>
      <c r="X614" s="380"/>
    </row>
    <row r="615" spans="1:24" ht="12.75" customHeight="1" thickTop="1" thickBot="1">
      <c r="A615" s="380"/>
      <c r="B615" s="380"/>
      <c r="C615" s="380"/>
      <c r="D615" s="380"/>
      <c r="E615" s="380"/>
      <c r="F615" s="380"/>
      <c r="G615" s="380"/>
      <c r="H615" s="380"/>
      <c r="I615" s="380"/>
      <c r="J615" s="380"/>
      <c r="K615" s="380"/>
      <c r="L615" s="380"/>
      <c r="M615" s="380"/>
      <c r="N615" s="380"/>
      <c r="O615" s="380"/>
      <c r="P615" s="380"/>
      <c r="Q615" s="380"/>
      <c r="R615" s="380"/>
      <c r="S615" s="380"/>
      <c r="T615" s="380"/>
      <c r="U615" s="380"/>
      <c r="V615" s="380"/>
      <c r="W615" s="380"/>
      <c r="X615" s="380"/>
    </row>
    <row r="616" spans="1:24" ht="12.75" customHeight="1" thickTop="1" thickBot="1">
      <c r="A616" s="380"/>
      <c r="B616" s="380"/>
      <c r="C616" s="380"/>
      <c r="D616" s="380"/>
      <c r="E616" s="380"/>
      <c r="F616" s="380"/>
      <c r="G616" s="380"/>
      <c r="H616" s="380"/>
      <c r="I616" s="380"/>
      <c r="J616" s="380"/>
      <c r="K616" s="380"/>
      <c r="L616" s="380"/>
      <c r="M616" s="380"/>
      <c r="N616" s="380"/>
      <c r="O616" s="380"/>
      <c r="P616" s="380"/>
      <c r="Q616" s="380"/>
      <c r="R616" s="380"/>
      <c r="S616" s="380"/>
      <c r="T616" s="380"/>
      <c r="U616" s="380"/>
      <c r="V616" s="380"/>
      <c r="W616" s="380"/>
      <c r="X616" s="380"/>
    </row>
    <row r="617" spans="1:24" ht="12.75" customHeight="1" thickTop="1" thickBot="1">
      <c r="A617" s="380"/>
      <c r="B617" s="380"/>
      <c r="C617" s="380"/>
      <c r="D617" s="380"/>
      <c r="E617" s="380"/>
      <c r="F617" s="380"/>
      <c r="G617" s="380"/>
      <c r="H617" s="380"/>
      <c r="I617" s="380"/>
      <c r="J617" s="380"/>
      <c r="K617" s="380"/>
      <c r="L617" s="380"/>
      <c r="M617" s="380"/>
      <c r="N617" s="380"/>
      <c r="O617" s="380"/>
      <c r="P617" s="380"/>
      <c r="Q617" s="380"/>
      <c r="R617" s="380"/>
      <c r="S617" s="380"/>
      <c r="T617" s="380"/>
      <c r="U617" s="380"/>
      <c r="V617" s="380"/>
      <c r="W617" s="380"/>
      <c r="X617" s="380"/>
    </row>
    <row r="618" spans="1:24" ht="12.75" customHeight="1" thickTop="1" thickBot="1">
      <c r="A618" s="380"/>
      <c r="B618" s="380"/>
      <c r="C618" s="380"/>
      <c r="D618" s="380"/>
      <c r="E618" s="380"/>
      <c r="F618" s="380"/>
      <c r="G618" s="380"/>
      <c r="H618" s="380"/>
      <c r="I618" s="380"/>
      <c r="J618" s="380"/>
      <c r="K618" s="380"/>
      <c r="L618" s="380"/>
      <c r="M618" s="380"/>
      <c r="N618" s="380"/>
      <c r="O618" s="380"/>
      <c r="P618" s="380"/>
      <c r="Q618" s="380"/>
      <c r="R618" s="380"/>
      <c r="S618" s="380"/>
      <c r="T618" s="380"/>
      <c r="U618" s="380"/>
      <c r="V618" s="380"/>
      <c r="W618" s="380"/>
      <c r="X618" s="380"/>
    </row>
    <row r="619" spans="1:24" ht="12.75" customHeight="1" thickTop="1" thickBot="1">
      <c r="A619" s="380"/>
      <c r="B619" s="380"/>
      <c r="C619" s="380"/>
      <c r="D619" s="380"/>
      <c r="E619" s="380"/>
      <c r="F619" s="380"/>
      <c r="G619" s="380"/>
      <c r="H619" s="380"/>
      <c r="I619" s="380"/>
      <c r="J619" s="380"/>
      <c r="K619" s="380"/>
      <c r="L619" s="380"/>
      <c r="M619" s="380"/>
      <c r="N619" s="380"/>
      <c r="O619" s="380"/>
      <c r="P619" s="380"/>
      <c r="Q619" s="380"/>
      <c r="R619" s="380"/>
      <c r="S619" s="380"/>
      <c r="T619" s="380"/>
      <c r="U619" s="380"/>
      <c r="V619" s="380"/>
      <c r="W619" s="380"/>
      <c r="X619" s="380"/>
    </row>
    <row r="620" spans="1:24" ht="12.75" customHeight="1" thickTop="1" thickBot="1">
      <c r="A620" s="380"/>
      <c r="B620" s="380"/>
      <c r="C620" s="380"/>
      <c r="D620" s="380"/>
      <c r="E620" s="380"/>
      <c r="F620" s="380"/>
      <c r="G620" s="380"/>
      <c r="H620" s="380"/>
      <c r="I620" s="380"/>
      <c r="J620" s="380"/>
      <c r="K620" s="380"/>
      <c r="L620" s="380"/>
      <c r="M620" s="380"/>
      <c r="N620" s="380"/>
      <c r="O620" s="380"/>
      <c r="P620" s="380"/>
      <c r="Q620" s="380"/>
      <c r="R620" s="380"/>
      <c r="S620" s="380"/>
      <c r="T620" s="380"/>
      <c r="U620" s="380"/>
      <c r="V620" s="380"/>
      <c r="W620" s="380"/>
      <c r="X620" s="380"/>
    </row>
    <row r="621" spans="1:24" ht="12.75" customHeight="1" thickTop="1" thickBot="1">
      <c r="A621" s="380"/>
      <c r="B621" s="380"/>
      <c r="C621" s="380"/>
      <c r="D621" s="380"/>
      <c r="E621" s="380"/>
      <c r="F621" s="380"/>
      <c r="G621" s="380"/>
      <c r="H621" s="380"/>
      <c r="I621" s="380"/>
      <c r="J621" s="380"/>
      <c r="K621" s="380"/>
      <c r="L621" s="380"/>
      <c r="M621" s="380"/>
      <c r="N621" s="380"/>
      <c r="O621" s="380"/>
      <c r="P621" s="380"/>
      <c r="Q621" s="380"/>
      <c r="R621" s="380"/>
      <c r="S621" s="380"/>
      <c r="T621" s="380"/>
      <c r="U621" s="380"/>
      <c r="V621" s="380"/>
      <c r="W621" s="380"/>
      <c r="X621" s="380"/>
    </row>
    <row r="622" spans="1:24" ht="12.75" customHeight="1" thickTop="1" thickBot="1">
      <c r="A622" s="380"/>
      <c r="B622" s="380"/>
      <c r="C622" s="380"/>
      <c r="D622" s="380"/>
      <c r="E622" s="380"/>
      <c r="F622" s="380"/>
      <c r="G622" s="380"/>
      <c r="H622" s="380"/>
      <c r="I622" s="380"/>
      <c r="J622" s="380"/>
      <c r="K622" s="380"/>
      <c r="L622" s="380"/>
      <c r="M622" s="380"/>
      <c r="N622" s="380"/>
      <c r="O622" s="380"/>
      <c r="P622" s="380"/>
      <c r="Q622" s="380"/>
      <c r="R622" s="380"/>
      <c r="S622" s="380"/>
      <c r="T622" s="380"/>
      <c r="U622" s="380"/>
      <c r="V622" s="380"/>
      <c r="W622" s="380"/>
      <c r="X622" s="380"/>
    </row>
    <row r="623" spans="1:24" ht="12.75" customHeight="1" thickTop="1" thickBot="1">
      <c r="A623" s="380"/>
      <c r="B623" s="380"/>
      <c r="C623" s="380"/>
      <c r="D623" s="380"/>
      <c r="E623" s="380"/>
      <c r="F623" s="380"/>
      <c r="G623" s="380"/>
      <c r="H623" s="380"/>
      <c r="I623" s="380"/>
      <c r="J623" s="380"/>
      <c r="K623" s="380"/>
      <c r="L623" s="380"/>
      <c r="M623" s="380"/>
      <c r="N623" s="380"/>
      <c r="O623" s="380"/>
      <c r="P623" s="380"/>
      <c r="Q623" s="380"/>
      <c r="R623" s="380"/>
      <c r="S623" s="380"/>
      <c r="T623" s="380"/>
      <c r="U623" s="380"/>
      <c r="V623" s="380"/>
      <c r="W623" s="380"/>
      <c r="X623" s="380"/>
    </row>
    <row r="624" spans="1:24" ht="12.75" customHeight="1" thickTop="1" thickBot="1">
      <c r="A624" s="380"/>
      <c r="B624" s="380"/>
      <c r="C624" s="380"/>
      <c r="D624" s="380"/>
      <c r="E624" s="380"/>
      <c r="F624" s="380"/>
      <c r="G624" s="380"/>
      <c r="H624" s="380"/>
      <c r="I624" s="380"/>
      <c r="J624" s="380"/>
      <c r="K624" s="380"/>
      <c r="L624" s="380"/>
      <c r="M624" s="380"/>
      <c r="N624" s="380"/>
      <c r="O624" s="380"/>
      <c r="P624" s="380"/>
      <c r="Q624" s="380"/>
      <c r="R624" s="380"/>
      <c r="S624" s="380"/>
      <c r="T624" s="380"/>
      <c r="U624" s="380"/>
      <c r="V624" s="380"/>
      <c r="W624" s="380"/>
      <c r="X624" s="380"/>
    </row>
    <row r="625" spans="1:24" ht="12.75" customHeight="1" thickTop="1" thickBot="1">
      <c r="A625" s="380"/>
      <c r="B625" s="380"/>
      <c r="C625" s="380"/>
      <c r="D625" s="380"/>
      <c r="E625" s="380"/>
      <c r="F625" s="380"/>
      <c r="G625" s="380"/>
      <c r="H625" s="380"/>
      <c r="I625" s="380"/>
      <c r="J625" s="380"/>
      <c r="K625" s="380"/>
      <c r="L625" s="380"/>
      <c r="M625" s="380"/>
      <c r="N625" s="380"/>
      <c r="O625" s="380"/>
      <c r="P625" s="380"/>
      <c r="Q625" s="380"/>
      <c r="R625" s="380"/>
      <c r="S625" s="380"/>
      <c r="T625" s="380"/>
      <c r="U625" s="380"/>
      <c r="V625" s="380"/>
      <c r="W625" s="380"/>
      <c r="X625" s="380"/>
    </row>
    <row r="626" spans="1:24" ht="12.75" customHeight="1" thickTop="1" thickBot="1">
      <c r="A626" s="380"/>
      <c r="B626" s="380"/>
      <c r="C626" s="380"/>
      <c r="D626" s="380"/>
      <c r="E626" s="380"/>
      <c r="F626" s="380"/>
      <c r="G626" s="380"/>
      <c r="H626" s="380"/>
      <c r="I626" s="380"/>
      <c r="J626" s="380"/>
      <c r="K626" s="380"/>
      <c r="L626" s="380"/>
      <c r="M626" s="380"/>
      <c r="N626" s="380"/>
      <c r="O626" s="380"/>
      <c r="P626" s="380"/>
      <c r="Q626" s="380"/>
      <c r="R626" s="380"/>
      <c r="S626" s="380"/>
      <c r="T626" s="380"/>
      <c r="U626" s="380"/>
      <c r="V626" s="380"/>
      <c r="W626" s="380"/>
      <c r="X626" s="380"/>
    </row>
    <row r="627" spans="1:24" ht="12.75" customHeight="1" thickTop="1" thickBot="1">
      <c r="A627" s="380"/>
      <c r="B627" s="380"/>
      <c r="C627" s="380"/>
      <c r="D627" s="380"/>
      <c r="E627" s="380"/>
      <c r="F627" s="380"/>
      <c r="G627" s="380"/>
      <c r="H627" s="380"/>
      <c r="I627" s="380"/>
      <c r="J627" s="380"/>
      <c r="K627" s="380"/>
      <c r="L627" s="380"/>
      <c r="M627" s="380"/>
      <c r="N627" s="380"/>
      <c r="O627" s="380"/>
      <c r="P627" s="380"/>
      <c r="Q627" s="380"/>
      <c r="R627" s="380"/>
      <c r="S627" s="380"/>
      <c r="T627" s="380"/>
      <c r="U627" s="380"/>
      <c r="V627" s="380"/>
      <c r="W627" s="380"/>
      <c r="X627" s="380"/>
    </row>
    <row r="628" spans="1:24" ht="12.75" customHeight="1" thickTop="1" thickBot="1">
      <c r="A628" s="380"/>
      <c r="B628" s="380"/>
      <c r="C628" s="380"/>
      <c r="D628" s="380"/>
      <c r="E628" s="380"/>
      <c r="F628" s="380"/>
      <c r="G628" s="380"/>
      <c r="H628" s="380"/>
      <c r="I628" s="380"/>
      <c r="J628" s="380"/>
      <c r="K628" s="380"/>
      <c r="L628" s="380"/>
      <c r="M628" s="380"/>
      <c r="N628" s="380"/>
      <c r="O628" s="380"/>
      <c r="P628" s="380"/>
      <c r="Q628" s="380"/>
      <c r="R628" s="380"/>
      <c r="S628" s="380"/>
      <c r="T628" s="380"/>
      <c r="U628" s="380"/>
      <c r="V628" s="380"/>
      <c r="W628" s="380"/>
      <c r="X628" s="380"/>
    </row>
    <row r="629" spans="1:24" ht="12.75" customHeight="1" thickTop="1" thickBot="1">
      <c r="A629" s="380"/>
      <c r="B629" s="380"/>
      <c r="C629" s="380"/>
      <c r="D629" s="380"/>
      <c r="E629" s="380"/>
      <c r="F629" s="380"/>
      <c r="G629" s="380"/>
      <c r="H629" s="380"/>
      <c r="I629" s="380"/>
      <c r="J629" s="380"/>
      <c r="K629" s="380"/>
      <c r="L629" s="380"/>
      <c r="M629" s="380"/>
      <c r="N629" s="380"/>
      <c r="O629" s="380"/>
      <c r="P629" s="380"/>
      <c r="Q629" s="380"/>
      <c r="R629" s="380"/>
      <c r="S629" s="380"/>
      <c r="T629" s="380"/>
      <c r="U629" s="380"/>
      <c r="V629" s="380"/>
      <c r="W629" s="380"/>
      <c r="X629" s="380"/>
    </row>
    <row r="630" spans="1:24" ht="12.75" customHeight="1" thickTop="1" thickBot="1">
      <c r="A630" s="380"/>
      <c r="B630" s="380"/>
      <c r="C630" s="380"/>
      <c r="D630" s="380"/>
      <c r="E630" s="380"/>
      <c r="F630" s="380"/>
      <c r="G630" s="380"/>
      <c r="H630" s="380"/>
      <c r="I630" s="380"/>
      <c r="J630" s="380"/>
      <c r="K630" s="380"/>
      <c r="L630" s="380"/>
      <c r="M630" s="380"/>
      <c r="N630" s="380"/>
      <c r="O630" s="380"/>
      <c r="P630" s="380"/>
      <c r="Q630" s="380"/>
      <c r="R630" s="380"/>
      <c r="S630" s="380"/>
      <c r="T630" s="380"/>
      <c r="U630" s="380"/>
      <c r="V630" s="380"/>
      <c r="W630" s="380"/>
      <c r="X630" s="380"/>
    </row>
    <row r="631" spans="1:24" ht="12.75" customHeight="1" thickTop="1" thickBot="1">
      <c r="A631" s="380"/>
      <c r="B631" s="380"/>
      <c r="C631" s="380"/>
      <c r="D631" s="380"/>
      <c r="E631" s="380"/>
      <c r="F631" s="380"/>
      <c r="G631" s="380"/>
      <c r="H631" s="380"/>
      <c r="I631" s="380"/>
      <c r="J631" s="380"/>
      <c r="K631" s="380"/>
      <c r="L631" s="380"/>
      <c r="M631" s="380"/>
      <c r="N631" s="380"/>
      <c r="O631" s="380"/>
      <c r="P631" s="380"/>
      <c r="Q631" s="380"/>
      <c r="R631" s="380"/>
      <c r="S631" s="380"/>
      <c r="T631" s="380"/>
      <c r="U631" s="380"/>
      <c r="V631" s="380"/>
      <c r="W631" s="380"/>
      <c r="X631" s="380"/>
    </row>
    <row r="632" spans="1:24" ht="12.75" customHeight="1" thickTop="1" thickBot="1">
      <c r="A632" s="380"/>
      <c r="B632" s="380"/>
      <c r="C632" s="380"/>
      <c r="D632" s="380"/>
      <c r="E632" s="380"/>
      <c r="F632" s="380"/>
      <c r="G632" s="380"/>
      <c r="H632" s="380"/>
      <c r="I632" s="380"/>
      <c r="J632" s="380"/>
      <c r="K632" s="380"/>
      <c r="L632" s="380"/>
      <c r="M632" s="380"/>
      <c r="N632" s="380"/>
      <c r="O632" s="380"/>
      <c r="P632" s="380"/>
      <c r="Q632" s="380"/>
      <c r="R632" s="380"/>
      <c r="S632" s="380"/>
      <c r="T632" s="380"/>
      <c r="U632" s="380"/>
      <c r="V632" s="380"/>
      <c r="W632" s="380"/>
      <c r="X632" s="380"/>
    </row>
    <row r="633" spans="1:24" ht="12.75" customHeight="1" thickTop="1" thickBot="1">
      <c r="A633" s="380"/>
      <c r="B633" s="380"/>
      <c r="C633" s="380"/>
      <c r="D633" s="380"/>
      <c r="E633" s="380"/>
      <c r="F633" s="380"/>
      <c r="G633" s="380"/>
      <c r="H633" s="380"/>
      <c r="I633" s="380"/>
      <c r="J633" s="380"/>
      <c r="K633" s="380"/>
      <c r="L633" s="380"/>
      <c r="M633" s="380"/>
      <c r="N633" s="380"/>
      <c r="O633" s="380"/>
      <c r="P633" s="380"/>
      <c r="Q633" s="380"/>
      <c r="R633" s="380"/>
      <c r="S633" s="380"/>
      <c r="T633" s="380"/>
      <c r="U633" s="380"/>
      <c r="V633" s="380"/>
      <c r="W633" s="380"/>
      <c r="X633" s="380"/>
    </row>
    <row r="634" spans="1:24" ht="12.75" customHeight="1" thickTop="1" thickBot="1">
      <c r="A634" s="380"/>
      <c r="B634" s="380"/>
      <c r="C634" s="380"/>
      <c r="D634" s="380"/>
      <c r="E634" s="380"/>
      <c r="F634" s="380"/>
      <c r="G634" s="380"/>
      <c r="H634" s="380"/>
      <c r="I634" s="380"/>
      <c r="J634" s="380"/>
      <c r="K634" s="380"/>
      <c r="L634" s="380"/>
      <c r="M634" s="380"/>
      <c r="N634" s="380"/>
      <c r="O634" s="380"/>
      <c r="P634" s="380"/>
      <c r="Q634" s="380"/>
      <c r="R634" s="380"/>
      <c r="S634" s="380"/>
      <c r="T634" s="380"/>
      <c r="U634" s="380"/>
      <c r="V634" s="380"/>
      <c r="W634" s="380"/>
      <c r="X634" s="380"/>
    </row>
    <row r="635" spans="1:24" ht="12.75" customHeight="1" thickTop="1" thickBot="1">
      <c r="A635" s="380"/>
      <c r="B635" s="380"/>
      <c r="C635" s="380"/>
      <c r="D635" s="380"/>
      <c r="E635" s="380"/>
      <c r="F635" s="380"/>
      <c r="G635" s="380"/>
      <c r="H635" s="380"/>
      <c r="I635" s="380"/>
      <c r="J635" s="380"/>
      <c r="K635" s="380"/>
      <c r="L635" s="380"/>
      <c r="M635" s="380"/>
      <c r="N635" s="380"/>
      <c r="O635" s="380"/>
      <c r="P635" s="380"/>
      <c r="Q635" s="380"/>
      <c r="R635" s="380"/>
      <c r="S635" s="380"/>
      <c r="T635" s="380"/>
      <c r="U635" s="380"/>
      <c r="V635" s="380"/>
      <c r="W635" s="380"/>
      <c r="X635" s="380"/>
    </row>
    <row r="636" spans="1:24" ht="12.75" customHeight="1" thickTop="1" thickBot="1">
      <c r="A636" s="380"/>
      <c r="B636" s="380"/>
      <c r="C636" s="380"/>
      <c r="D636" s="380"/>
      <c r="E636" s="380"/>
      <c r="F636" s="380"/>
      <c r="G636" s="380"/>
      <c r="H636" s="380"/>
      <c r="I636" s="380"/>
      <c r="J636" s="380"/>
      <c r="K636" s="380"/>
      <c r="L636" s="380"/>
      <c r="M636" s="380"/>
      <c r="N636" s="380"/>
      <c r="O636" s="380"/>
      <c r="P636" s="380"/>
      <c r="Q636" s="380"/>
      <c r="R636" s="380"/>
      <c r="S636" s="380"/>
      <c r="T636" s="380"/>
      <c r="U636" s="380"/>
      <c r="V636" s="380"/>
      <c r="W636" s="380"/>
      <c r="X636" s="380"/>
    </row>
    <row r="637" spans="1:24" ht="12.75" customHeight="1" thickTop="1" thickBot="1">
      <c r="A637" s="380"/>
      <c r="B637" s="380"/>
      <c r="C637" s="380"/>
      <c r="D637" s="380"/>
      <c r="E637" s="380"/>
      <c r="F637" s="380"/>
      <c r="G637" s="380"/>
      <c r="H637" s="380"/>
      <c r="I637" s="380"/>
      <c r="J637" s="380"/>
      <c r="K637" s="380"/>
      <c r="L637" s="380"/>
      <c r="M637" s="380"/>
      <c r="N637" s="380"/>
      <c r="O637" s="380"/>
      <c r="P637" s="380"/>
      <c r="Q637" s="380"/>
      <c r="R637" s="380"/>
      <c r="S637" s="380"/>
      <c r="T637" s="380"/>
      <c r="U637" s="380"/>
      <c r="V637" s="380"/>
      <c r="W637" s="380"/>
      <c r="X637" s="380"/>
    </row>
    <row r="638" spans="1:24" ht="12.75" customHeight="1" thickTop="1" thickBot="1">
      <c r="A638" s="380"/>
      <c r="B638" s="380"/>
      <c r="C638" s="380"/>
      <c r="D638" s="380"/>
      <c r="E638" s="380"/>
      <c r="F638" s="380"/>
      <c r="G638" s="380"/>
      <c r="H638" s="380"/>
      <c r="I638" s="380"/>
      <c r="J638" s="380"/>
      <c r="K638" s="380"/>
      <c r="L638" s="380"/>
      <c r="M638" s="380"/>
      <c r="N638" s="380"/>
      <c r="O638" s="380"/>
      <c r="P638" s="380"/>
      <c r="Q638" s="380"/>
      <c r="R638" s="380"/>
      <c r="S638" s="380"/>
      <c r="T638" s="380"/>
      <c r="U638" s="380"/>
      <c r="V638" s="380"/>
      <c r="W638" s="380"/>
      <c r="X638" s="380"/>
    </row>
    <row r="639" spans="1:24" ht="12.75" customHeight="1" thickTop="1" thickBot="1">
      <c r="A639" s="380"/>
      <c r="B639" s="380"/>
      <c r="C639" s="380"/>
      <c r="D639" s="380"/>
      <c r="E639" s="380"/>
      <c r="F639" s="380"/>
      <c r="G639" s="380"/>
      <c r="H639" s="380"/>
      <c r="I639" s="380"/>
      <c r="J639" s="380"/>
      <c r="K639" s="380"/>
      <c r="L639" s="380"/>
      <c r="M639" s="380"/>
      <c r="N639" s="380"/>
      <c r="O639" s="380"/>
      <c r="P639" s="380"/>
      <c r="Q639" s="380"/>
      <c r="R639" s="380"/>
      <c r="S639" s="380"/>
      <c r="T639" s="380"/>
      <c r="U639" s="380"/>
      <c r="V639" s="380"/>
      <c r="W639" s="380"/>
      <c r="X639" s="380"/>
    </row>
    <row r="640" spans="1:24" ht="12.75" customHeight="1" thickTop="1" thickBot="1">
      <c r="A640" s="380"/>
      <c r="B640" s="380"/>
      <c r="C640" s="380"/>
      <c r="D640" s="380"/>
      <c r="E640" s="380"/>
      <c r="F640" s="380"/>
      <c r="G640" s="380"/>
      <c r="H640" s="380"/>
      <c r="I640" s="380"/>
      <c r="J640" s="380"/>
      <c r="K640" s="380"/>
      <c r="L640" s="380"/>
      <c r="M640" s="380"/>
      <c r="N640" s="380"/>
      <c r="O640" s="380"/>
      <c r="P640" s="380"/>
      <c r="Q640" s="380"/>
      <c r="R640" s="380"/>
      <c r="S640" s="380"/>
      <c r="T640" s="380"/>
      <c r="U640" s="380"/>
      <c r="V640" s="380"/>
      <c r="W640" s="380"/>
      <c r="X640" s="380"/>
    </row>
    <row r="641" spans="1:24" ht="12.75" customHeight="1" thickTop="1" thickBot="1">
      <c r="A641" s="380"/>
      <c r="B641" s="380"/>
      <c r="C641" s="380"/>
      <c r="D641" s="380"/>
      <c r="E641" s="380"/>
      <c r="F641" s="380"/>
      <c r="G641" s="380"/>
      <c r="H641" s="380"/>
      <c r="I641" s="380"/>
      <c r="J641" s="380"/>
      <c r="K641" s="380"/>
      <c r="L641" s="380"/>
      <c r="M641" s="380"/>
      <c r="N641" s="380"/>
      <c r="O641" s="380"/>
      <c r="P641" s="380"/>
      <c r="Q641" s="380"/>
      <c r="R641" s="380"/>
      <c r="S641" s="380"/>
      <c r="T641" s="380"/>
      <c r="U641" s="380"/>
      <c r="V641" s="380"/>
      <c r="W641" s="380"/>
      <c r="X641" s="380"/>
    </row>
    <row r="642" spans="1:24" ht="12.75" customHeight="1" thickTop="1" thickBot="1">
      <c r="A642" s="380"/>
      <c r="B642" s="380"/>
      <c r="C642" s="380"/>
      <c r="D642" s="380"/>
      <c r="E642" s="380"/>
      <c r="F642" s="380"/>
      <c r="G642" s="380"/>
      <c r="H642" s="380"/>
      <c r="I642" s="380"/>
      <c r="J642" s="380"/>
      <c r="K642" s="380"/>
      <c r="L642" s="380"/>
      <c r="M642" s="380"/>
      <c r="N642" s="380"/>
      <c r="O642" s="380"/>
      <c r="P642" s="380"/>
      <c r="Q642" s="380"/>
      <c r="R642" s="380"/>
      <c r="S642" s="380"/>
      <c r="T642" s="380"/>
      <c r="U642" s="380"/>
      <c r="V642" s="380"/>
      <c r="W642" s="380"/>
      <c r="X642" s="380"/>
    </row>
    <row r="643" spans="1:24" ht="12.75" customHeight="1" thickTop="1" thickBot="1">
      <c r="A643" s="380"/>
      <c r="B643" s="380"/>
      <c r="C643" s="380"/>
      <c r="D643" s="380"/>
      <c r="E643" s="380"/>
      <c r="F643" s="380"/>
      <c r="G643" s="380"/>
      <c r="H643" s="380"/>
      <c r="I643" s="380"/>
      <c r="J643" s="380"/>
      <c r="K643" s="380"/>
      <c r="L643" s="380"/>
      <c r="M643" s="380"/>
      <c r="N643" s="380"/>
      <c r="O643" s="380"/>
      <c r="P643" s="380"/>
      <c r="Q643" s="380"/>
      <c r="R643" s="380"/>
      <c r="S643" s="380"/>
      <c r="T643" s="380"/>
      <c r="U643" s="380"/>
      <c r="V643" s="380"/>
      <c r="W643" s="380"/>
      <c r="X643" s="380"/>
    </row>
    <row r="644" spans="1:24" ht="12.75" customHeight="1" thickTop="1" thickBot="1">
      <c r="A644" s="380"/>
      <c r="B644" s="380"/>
      <c r="C644" s="380"/>
      <c r="D644" s="380"/>
      <c r="E644" s="380"/>
      <c r="F644" s="380"/>
      <c r="G644" s="380"/>
      <c r="H644" s="380"/>
      <c r="I644" s="380"/>
      <c r="J644" s="380"/>
      <c r="K644" s="380"/>
      <c r="L644" s="380"/>
      <c r="M644" s="380"/>
      <c r="N644" s="380"/>
      <c r="O644" s="380"/>
      <c r="P644" s="380"/>
      <c r="Q644" s="380"/>
      <c r="R644" s="380"/>
      <c r="S644" s="380"/>
      <c r="T644" s="380"/>
      <c r="U644" s="380"/>
      <c r="V644" s="380"/>
      <c r="W644" s="380"/>
      <c r="X644" s="380"/>
    </row>
    <row r="645" spans="1:24" ht="12.75" customHeight="1" thickTop="1" thickBot="1">
      <c r="A645" s="380"/>
      <c r="B645" s="380"/>
      <c r="C645" s="380"/>
      <c r="D645" s="380"/>
      <c r="E645" s="380"/>
      <c r="F645" s="380"/>
      <c r="G645" s="380"/>
      <c r="H645" s="380"/>
      <c r="I645" s="380"/>
      <c r="J645" s="380"/>
      <c r="K645" s="380"/>
      <c r="L645" s="380"/>
      <c r="M645" s="380"/>
      <c r="N645" s="380"/>
      <c r="O645" s="380"/>
      <c r="P645" s="380"/>
      <c r="Q645" s="380"/>
      <c r="R645" s="380"/>
      <c r="S645" s="380"/>
      <c r="T645" s="380"/>
      <c r="U645" s="380"/>
      <c r="V645" s="380"/>
      <c r="W645" s="380"/>
      <c r="X645" s="380"/>
    </row>
    <row r="646" spans="1:24" ht="12.75" customHeight="1" thickTop="1" thickBot="1">
      <c r="A646" s="380"/>
      <c r="B646" s="380"/>
      <c r="C646" s="380"/>
      <c r="D646" s="380"/>
      <c r="E646" s="380"/>
      <c r="F646" s="380"/>
      <c r="G646" s="380"/>
      <c r="H646" s="380"/>
      <c r="I646" s="380"/>
      <c r="J646" s="380"/>
      <c r="K646" s="380"/>
      <c r="L646" s="380"/>
      <c r="M646" s="380"/>
      <c r="N646" s="380"/>
      <c r="O646" s="380"/>
      <c r="P646" s="380"/>
      <c r="Q646" s="380"/>
      <c r="R646" s="380"/>
      <c r="S646" s="380"/>
      <c r="T646" s="380"/>
      <c r="U646" s="380"/>
      <c r="V646" s="380"/>
      <c r="W646" s="380"/>
      <c r="X646" s="380"/>
    </row>
    <row r="647" spans="1:24" ht="12.75" customHeight="1" thickTop="1" thickBot="1">
      <c r="A647" s="380"/>
      <c r="B647" s="380"/>
      <c r="C647" s="380"/>
      <c r="D647" s="380"/>
      <c r="E647" s="380"/>
      <c r="F647" s="380"/>
      <c r="G647" s="380"/>
      <c r="H647" s="380"/>
      <c r="I647" s="380"/>
      <c r="J647" s="380"/>
      <c r="K647" s="380"/>
      <c r="L647" s="380"/>
      <c r="M647" s="380"/>
      <c r="N647" s="380"/>
      <c r="O647" s="380"/>
      <c r="P647" s="380"/>
      <c r="Q647" s="380"/>
      <c r="R647" s="380"/>
      <c r="S647" s="380"/>
      <c r="T647" s="380"/>
      <c r="U647" s="380"/>
      <c r="V647" s="380"/>
      <c r="W647" s="380"/>
      <c r="X647" s="380"/>
    </row>
    <row r="648" spans="1:24" ht="12.75" customHeight="1" thickTop="1" thickBot="1">
      <c r="A648" s="380"/>
      <c r="B648" s="380"/>
      <c r="C648" s="380"/>
      <c r="D648" s="380"/>
      <c r="E648" s="380"/>
      <c r="F648" s="380"/>
      <c r="G648" s="380"/>
      <c r="H648" s="380"/>
      <c r="I648" s="380"/>
      <c r="J648" s="380"/>
      <c r="K648" s="380"/>
      <c r="L648" s="380"/>
      <c r="M648" s="380"/>
      <c r="N648" s="380"/>
      <c r="O648" s="380"/>
      <c r="P648" s="380"/>
      <c r="Q648" s="380"/>
      <c r="R648" s="380"/>
      <c r="S648" s="380"/>
      <c r="T648" s="380"/>
      <c r="U648" s="380"/>
      <c r="V648" s="380"/>
      <c r="W648" s="380"/>
      <c r="X648" s="380"/>
    </row>
    <row r="649" spans="1:24" ht="12.75" customHeight="1" thickTop="1" thickBot="1">
      <c r="A649" s="380"/>
      <c r="B649" s="380"/>
      <c r="C649" s="380"/>
      <c r="D649" s="380"/>
      <c r="E649" s="380"/>
      <c r="F649" s="380"/>
      <c r="G649" s="380"/>
      <c r="H649" s="380"/>
      <c r="I649" s="380"/>
      <c r="J649" s="380"/>
      <c r="K649" s="380"/>
      <c r="L649" s="380"/>
      <c r="M649" s="380"/>
      <c r="N649" s="380"/>
      <c r="O649" s="380"/>
      <c r="P649" s="380"/>
      <c r="Q649" s="380"/>
      <c r="R649" s="380"/>
      <c r="S649" s="380"/>
      <c r="T649" s="380"/>
      <c r="U649" s="380"/>
      <c r="V649" s="380"/>
      <c r="W649" s="380"/>
      <c r="X649" s="380"/>
    </row>
    <row r="650" spans="1:24" ht="12.75" customHeight="1" thickTop="1" thickBot="1">
      <c r="A650" s="380"/>
      <c r="B650" s="380"/>
      <c r="C650" s="380"/>
      <c r="D650" s="380"/>
      <c r="E650" s="380"/>
      <c r="F650" s="380"/>
      <c r="G650" s="380"/>
      <c r="H650" s="380"/>
      <c r="I650" s="380"/>
      <c r="J650" s="380"/>
      <c r="K650" s="380"/>
      <c r="L650" s="380"/>
      <c r="M650" s="380"/>
      <c r="N650" s="380"/>
      <c r="O650" s="380"/>
      <c r="P650" s="380"/>
      <c r="Q650" s="380"/>
      <c r="R650" s="380"/>
      <c r="S650" s="380"/>
      <c r="T650" s="380"/>
      <c r="U650" s="380"/>
      <c r="V650" s="380"/>
      <c r="W650" s="380"/>
      <c r="X650" s="380"/>
    </row>
    <row r="651" spans="1:24" ht="12.75" customHeight="1" thickTop="1" thickBot="1">
      <c r="A651" s="380"/>
      <c r="B651" s="380"/>
      <c r="C651" s="380"/>
      <c r="D651" s="380"/>
      <c r="E651" s="380"/>
      <c r="F651" s="380"/>
      <c r="G651" s="380"/>
      <c r="H651" s="380"/>
      <c r="I651" s="380"/>
      <c r="J651" s="380"/>
      <c r="K651" s="380"/>
      <c r="L651" s="380"/>
      <c r="M651" s="380"/>
      <c r="N651" s="380"/>
      <c r="O651" s="380"/>
      <c r="P651" s="380"/>
      <c r="Q651" s="380"/>
      <c r="R651" s="380"/>
      <c r="S651" s="380"/>
      <c r="T651" s="380"/>
      <c r="U651" s="380"/>
      <c r="V651" s="380"/>
      <c r="W651" s="380"/>
      <c r="X651" s="380"/>
    </row>
    <row r="652" spans="1:24" ht="12.75" customHeight="1" thickTop="1" thickBot="1">
      <c r="A652" s="380"/>
      <c r="B652" s="380"/>
      <c r="C652" s="380"/>
      <c r="D652" s="380"/>
      <c r="E652" s="380"/>
      <c r="F652" s="380"/>
      <c r="G652" s="380"/>
      <c r="H652" s="380"/>
      <c r="I652" s="380"/>
      <c r="J652" s="380"/>
      <c r="K652" s="380"/>
      <c r="L652" s="380"/>
      <c r="M652" s="380"/>
      <c r="N652" s="380"/>
      <c r="O652" s="380"/>
      <c r="P652" s="380"/>
      <c r="Q652" s="380"/>
      <c r="R652" s="380"/>
      <c r="S652" s="380"/>
      <c r="T652" s="380"/>
      <c r="U652" s="380"/>
      <c r="V652" s="380"/>
      <c r="W652" s="380"/>
      <c r="X652" s="380"/>
    </row>
    <row r="653" spans="1:24" ht="12.75" customHeight="1" thickTop="1" thickBot="1">
      <c r="A653" s="380"/>
      <c r="B653" s="380"/>
      <c r="C653" s="380"/>
      <c r="D653" s="380"/>
      <c r="E653" s="380"/>
      <c r="F653" s="380"/>
      <c r="G653" s="380"/>
      <c r="H653" s="380"/>
      <c r="I653" s="380"/>
      <c r="J653" s="380"/>
      <c r="K653" s="380"/>
      <c r="L653" s="380"/>
      <c r="M653" s="380"/>
      <c r="N653" s="380"/>
      <c r="O653" s="380"/>
      <c r="P653" s="380"/>
      <c r="Q653" s="380"/>
      <c r="R653" s="380"/>
      <c r="S653" s="380"/>
      <c r="T653" s="380"/>
      <c r="U653" s="380"/>
      <c r="V653" s="380"/>
      <c r="W653" s="380"/>
      <c r="X653" s="380"/>
    </row>
    <row r="654" spans="1:24" ht="12.75" customHeight="1" thickTop="1" thickBot="1">
      <c r="A654" s="380"/>
      <c r="B654" s="380"/>
      <c r="C654" s="380"/>
      <c r="D654" s="380"/>
      <c r="E654" s="380"/>
      <c r="F654" s="380"/>
      <c r="G654" s="380"/>
      <c r="H654" s="380"/>
      <c r="I654" s="380"/>
      <c r="J654" s="380"/>
      <c r="K654" s="380"/>
      <c r="L654" s="380"/>
      <c r="M654" s="380"/>
      <c r="N654" s="380"/>
      <c r="O654" s="380"/>
      <c r="P654" s="380"/>
      <c r="Q654" s="380"/>
      <c r="R654" s="380"/>
      <c r="S654" s="380"/>
      <c r="T654" s="380"/>
      <c r="U654" s="380"/>
      <c r="V654" s="380"/>
      <c r="W654" s="380"/>
      <c r="X654" s="380"/>
    </row>
    <row r="655" spans="1:24" ht="12.75" customHeight="1" thickTop="1" thickBot="1">
      <c r="A655" s="380"/>
      <c r="B655" s="380"/>
      <c r="C655" s="380"/>
      <c r="D655" s="380"/>
      <c r="E655" s="380"/>
      <c r="F655" s="380"/>
      <c r="G655" s="380"/>
      <c r="H655" s="380"/>
      <c r="I655" s="380"/>
      <c r="J655" s="380"/>
      <c r="K655" s="380"/>
      <c r="L655" s="380"/>
      <c r="M655" s="380"/>
      <c r="N655" s="380"/>
      <c r="O655" s="380"/>
      <c r="P655" s="380"/>
      <c r="Q655" s="380"/>
      <c r="R655" s="380"/>
      <c r="S655" s="380"/>
      <c r="T655" s="380"/>
      <c r="U655" s="380"/>
      <c r="V655" s="380"/>
      <c r="W655" s="380"/>
      <c r="X655" s="380"/>
    </row>
    <row r="656" spans="1:24" ht="12.75" customHeight="1" thickTop="1" thickBot="1">
      <c r="A656" s="380"/>
      <c r="B656" s="380"/>
      <c r="C656" s="380"/>
      <c r="D656" s="380"/>
      <c r="E656" s="380"/>
      <c r="F656" s="380"/>
      <c r="G656" s="380"/>
      <c r="H656" s="380"/>
      <c r="I656" s="380"/>
      <c r="J656" s="380"/>
      <c r="K656" s="380"/>
      <c r="L656" s="380"/>
      <c r="M656" s="380"/>
      <c r="N656" s="380"/>
      <c r="O656" s="380"/>
      <c r="P656" s="380"/>
      <c r="Q656" s="380"/>
      <c r="R656" s="380"/>
      <c r="S656" s="380"/>
      <c r="T656" s="380"/>
      <c r="U656" s="380"/>
      <c r="V656" s="380"/>
      <c r="W656" s="380"/>
      <c r="X656" s="380"/>
    </row>
    <row r="657" spans="1:24" ht="12.75" customHeight="1" thickTop="1" thickBot="1">
      <c r="A657" s="380"/>
      <c r="B657" s="380"/>
      <c r="C657" s="380"/>
      <c r="D657" s="380"/>
      <c r="E657" s="380"/>
      <c r="F657" s="380"/>
      <c r="G657" s="380"/>
      <c r="H657" s="380"/>
      <c r="I657" s="380"/>
      <c r="J657" s="380"/>
      <c r="K657" s="380"/>
      <c r="L657" s="380"/>
      <c r="M657" s="380"/>
      <c r="N657" s="380"/>
      <c r="O657" s="380"/>
      <c r="P657" s="380"/>
      <c r="Q657" s="380"/>
      <c r="R657" s="380"/>
      <c r="S657" s="380"/>
      <c r="T657" s="380"/>
      <c r="U657" s="380"/>
      <c r="V657" s="380"/>
      <c r="W657" s="380"/>
      <c r="X657" s="380"/>
    </row>
    <row r="658" spans="1:24" ht="12.75" customHeight="1" thickTop="1" thickBot="1">
      <c r="A658" s="380"/>
      <c r="B658" s="380"/>
      <c r="C658" s="380"/>
      <c r="D658" s="380"/>
      <c r="E658" s="380"/>
      <c r="F658" s="380"/>
      <c r="G658" s="380"/>
      <c r="H658" s="380"/>
      <c r="I658" s="380"/>
      <c r="J658" s="380"/>
      <c r="K658" s="380"/>
      <c r="L658" s="380"/>
      <c r="M658" s="380"/>
      <c r="N658" s="380"/>
      <c r="O658" s="380"/>
      <c r="P658" s="380"/>
      <c r="Q658" s="380"/>
      <c r="R658" s="380"/>
      <c r="S658" s="380"/>
      <c r="T658" s="380"/>
      <c r="U658" s="380"/>
      <c r="V658" s="380"/>
      <c r="W658" s="380"/>
      <c r="X658" s="380"/>
    </row>
    <row r="659" spans="1:24" ht="12.75" customHeight="1" thickTop="1" thickBot="1">
      <c r="A659" s="380"/>
      <c r="B659" s="380"/>
      <c r="C659" s="380"/>
      <c r="D659" s="380"/>
      <c r="E659" s="380"/>
      <c r="F659" s="380"/>
      <c r="G659" s="380"/>
      <c r="H659" s="380"/>
      <c r="I659" s="380"/>
      <c r="J659" s="380"/>
      <c r="K659" s="380"/>
      <c r="L659" s="380"/>
      <c r="M659" s="380"/>
      <c r="N659" s="380"/>
      <c r="O659" s="380"/>
      <c r="P659" s="380"/>
      <c r="Q659" s="380"/>
      <c r="R659" s="380"/>
      <c r="S659" s="380"/>
      <c r="T659" s="380"/>
      <c r="U659" s="380"/>
      <c r="V659" s="380"/>
      <c r="W659" s="380"/>
      <c r="X659" s="380"/>
    </row>
    <row r="660" spans="1:24" ht="12.75" customHeight="1" thickTop="1" thickBot="1">
      <c r="A660" s="380"/>
      <c r="B660" s="380"/>
      <c r="C660" s="380"/>
      <c r="D660" s="380"/>
      <c r="E660" s="380"/>
      <c r="F660" s="380"/>
      <c r="G660" s="380"/>
      <c r="H660" s="380"/>
      <c r="I660" s="380"/>
      <c r="J660" s="380"/>
      <c r="K660" s="380"/>
      <c r="L660" s="380"/>
      <c r="M660" s="380"/>
      <c r="N660" s="380"/>
      <c r="O660" s="380"/>
      <c r="P660" s="380"/>
      <c r="Q660" s="380"/>
      <c r="R660" s="380"/>
      <c r="S660" s="380"/>
      <c r="T660" s="380"/>
      <c r="U660" s="380"/>
      <c r="V660" s="380"/>
      <c r="W660" s="380"/>
      <c r="X660" s="380"/>
    </row>
    <row r="661" spans="1:24" ht="12.75" customHeight="1" thickTop="1" thickBot="1">
      <c r="A661" s="380"/>
      <c r="B661" s="380"/>
      <c r="C661" s="380"/>
      <c r="D661" s="380"/>
      <c r="E661" s="380"/>
      <c r="F661" s="380"/>
      <c r="G661" s="380"/>
      <c r="H661" s="380"/>
      <c r="I661" s="380"/>
      <c r="J661" s="380"/>
      <c r="K661" s="380"/>
      <c r="L661" s="380"/>
      <c r="M661" s="380"/>
      <c r="N661" s="380"/>
      <c r="O661" s="380"/>
      <c r="P661" s="380"/>
      <c r="Q661" s="380"/>
      <c r="R661" s="380"/>
      <c r="S661" s="380"/>
      <c r="T661" s="380"/>
      <c r="U661" s="380"/>
      <c r="V661" s="380"/>
      <c r="W661" s="380"/>
      <c r="X661" s="380"/>
    </row>
    <row r="662" spans="1:24" ht="12.75" customHeight="1" thickTop="1" thickBot="1">
      <c r="A662" s="380"/>
      <c r="B662" s="380"/>
      <c r="C662" s="380"/>
      <c r="D662" s="380"/>
      <c r="E662" s="380"/>
      <c r="F662" s="380"/>
      <c r="G662" s="380"/>
      <c r="H662" s="380"/>
      <c r="I662" s="380"/>
      <c r="J662" s="380"/>
      <c r="K662" s="380"/>
      <c r="L662" s="380"/>
      <c r="M662" s="380"/>
      <c r="N662" s="380"/>
      <c r="O662" s="380"/>
      <c r="P662" s="380"/>
      <c r="Q662" s="380"/>
      <c r="R662" s="380"/>
      <c r="S662" s="380"/>
      <c r="T662" s="380"/>
      <c r="U662" s="380"/>
      <c r="V662" s="380"/>
      <c r="W662" s="380"/>
      <c r="X662" s="380"/>
    </row>
    <row r="663" spans="1:24" ht="12.75" customHeight="1" thickTop="1" thickBot="1">
      <c r="A663" s="380"/>
      <c r="B663" s="380"/>
      <c r="C663" s="380"/>
      <c r="D663" s="380"/>
      <c r="E663" s="380"/>
      <c r="F663" s="380"/>
      <c r="G663" s="380"/>
      <c r="H663" s="380"/>
      <c r="I663" s="380"/>
      <c r="J663" s="380"/>
      <c r="K663" s="380"/>
      <c r="L663" s="380"/>
      <c r="M663" s="380"/>
      <c r="N663" s="380"/>
      <c r="O663" s="380"/>
      <c r="P663" s="380"/>
      <c r="Q663" s="380"/>
      <c r="R663" s="380"/>
      <c r="S663" s="380"/>
      <c r="T663" s="380"/>
      <c r="U663" s="380"/>
      <c r="V663" s="380"/>
      <c r="W663" s="380"/>
      <c r="X663" s="380"/>
    </row>
    <row r="664" spans="1:24" ht="12.75" customHeight="1" thickTop="1" thickBot="1">
      <c r="A664" s="380"/>
      <c r="B664" s="380"/>
      <c r="C664" s="380"/>
      <c r="D664" s="380"/>
      <c r="E664" s="380"/>
      <c r="F664" s="380"/>
      <c r="G664" s="380"/>
      <c r="H664" s="380"/>
      <c r="I664" s="380"/>
      <c r="J664" s="380"/>
      <c r="K664" s="380"/>
      <c r="L664" s="380"/>
      <c r="M664" s="380"/>
      <c r="N664" s="380"/>
      <c r="O664" s="380"/>
      <c r="P664" s="380"/>
      <c r="Q664" s="380"/>
      <c r="R664" s="380"/>
      <c r="S664" s="380"/>
      <c r="T664" s="380"/>
      <c r="U664" s="380"/>
      <c r="V664" s="380"/>
      <c r="W664" s="380"/>
      <c r="X664" s="380"/>
    </row>
    <row r="665" spans="1:24" ht="12.75" customHeight="1" thickTop="1" thickBot="1">
      <c r="A665" s="380"/>
      <c r="B665" s="380"/>
      <c r="C665" s="380"/>
      <c r="D665" s="380"/>
      <c r="E665" s="380"/>
      <c r="F665" s="380"/>
      <c r="G665" s="380"/>
      <c r="H665" s="380"/>
      <c r="I665" s="380"/>
      <c r="J665" s="380"/>
      <c r="K665" s="380"/>
      <c r="L665" s="380"/>
      <c r="M665" s="380"/>
      <c r="N665" s="380"/>
      <c r="O665" s="380"/>
      <c r="P665" s="380"/>
      <c r="Q665" s="380"/>
      <c r="R665" s="380"/>
      <c r="S665" s="380"/>
      <c r="T665" s="380"/>
      <c r="U665" s="380"/>
      <c r="V665" s="380"/>
      <c r="W665" s="380"/>
      <c r="X665" s="380"/>
    </row>
    <row r="666" spans="1:24" ht="12.75" customHeight="1" thickTop="1" thickBot="1">
      <c r="A666" s="380"/>
      <c r="B666" s="380"/>
      <c r="C666" s="380"/>
      <c r="D666" s="380"/>
      <c r="E666" s="380"/>
      <c r="F666" s="380"/>
      <c r="G666" s="380"/>
      <c r="H666" s="380"/>
      <c r="I666" s="380"/>
      <c r="J666" s="380"/>
      <c r="K666" s="380"/>
      <c r="L666" s="380"/>
      <c r="M666" s="380"/>
      <c r="N666" s="380"/>
      <c r="O666" s="380"/>
      <c r="P666" s="380"/>
      <c r="Q666" s="380"/>
      <c r="R666" s="380"/>
      <c r="S666" s="380"/>
      <c r="T666" s="380"/>
      <c r="U666" s="380"/>
      <c r="V666" s="380"/>
      <c r="W666" s="380"/>
      <c r="X666" s="380"/>
    </row>
    <row r="667" spans="1:24" ht="12.75" customHeight="1" thickTop="1" thickBot="1">
      <c r="A667" s="380"/>
      <c r="B667" s="380"/>
      <c r="C667" s="380"/>
      <c r="D667" s="380"/>
      <c r="E667" s="380"/>
      <c r="F667" s="380"/>
      <c r="G667" s="380"/>
      <c r="H667" s="380"/>
      <c r="I667" s="380"/>
      <c r="J667" s="380"/>
      <c r="K667" s="380"/>
      <c r="L667" s="380"/>
      <c r="M667" s="380"/>
      <c r="N667" s="380"/>
      <c r="O667" s="380"/>
      <c r="P667" s="380"/>
      <c r="Q667" s="380"/>
      <c r="R667" s="380"/>
      <c r="S667" s="380"/>
      <c r="T667" s="380"/>
      <c r="U667" s="380"/>
      <c r="V667" s="380"/>
      <c r="W667" s="380"/>
      <c r="X667" s="380"/>
    </row>
    <row r="668" spans="1:24" ht="12.75" customHeight="1" thickTop="1" thickBot="1">
      <c r="A668" s="380"/>
      <c r="B668" s="380"/>
      <c r="C668" s="380"/>
      <c r="D668" s="380"/>
      <c r="E668" s="380"/>
      <c r="F668" s="380"/>
      <c r="G668" s="380"/>
      <c r="H668" s="380"/>
      <c r="I668" s="380"/>
      <c r="J668" s="380"/>
      <c r="K668" s="380"/>
      <c r="L668" s="380"/>
      <c r="M668" s="380"/>
      <c r="N668" s="380"/>
      <c r="O668" s="380"/>
      <c r="P668" s="380"/>
      <c r="Q668" s="380"/>
      <c r="R668" s="380"/>
      <c r="S668" s="380"/>
      <c r="T668" s="380"/>
      <c r="U668" s="380"/>
      <c r="V668" s="380"/>
      <c r="W668" s="380"/>
      <c r="X668" s="380"/>
    </row>
    <row r="669" spans="1:24" ht="12.75" customHeight="1" thickTop="1" thickBot="1">
      <c r="A669" s="380"/>
      <c r="B669" s="380"/>
      <c r="C669" s="380"/>
      <c r="D669" s="380"/>
      <c r="E669" s="380"/>
      <c r="F669" s="380"/>
      <c r="G669" s="380"/>
      <c r="H669" s="380"/>
      <c r="I669" s="380"/>
      <c r="J669" s="380"/>
      <c r="K669" s="380"/>
      <c r="L669" s="380"/>
      <c r="M669" s="380"/>
      <c r="N669" s="380"/>
      <c r="O669" s="380"/>
      <c r="P669" s="380"/>
      <c r="Q669" s="380"/>
      <c r="R669" s="380"/>
      <c r="S669" s="380"/>
      <c r="T669" s="380"/>
      <c r="U669" s="380"/>
      <c r="V669" s="380"/>
      <c r="W669" s="380"/>
      <c r="X669" s="380"/>
    </row>
    <row r="670" spans="1:24" ht="12.75" customHeight="1" thickTop="1" thickBot="1">
      <c r="A670" s="380"/>
      <c r="B670" s="380"/>
      <c r="C670" s="380"/>
      <c r="D670" s="380"/>
      <c r="E670" s="380"/>
      <c r="F670" s="380"/>
      <c r="G670" s="380"/>
      <c r="H670" s="380"/>
      <c r="I670" s="380"/>
      <c r="J670" s="380"/>
      <c r="K670" s="380"/>
      <c r="L670" s="380"/>
      <c r="M670" s="380"/>
      <c r="N670" s="380"/>
      <c r="O670" s="380"/>
      <c r="P670" s="380"/>
      <c r="Q670" s="380"/>
      <c r="R670" s="380"/>
      <c r="S670" s="380"/>
      <c r="T670" s="380"/>
      <c r="U670" s="380"/>
      <c r="V670" s="380"/>
      <c r="W670" s="380"/>
      <c r="X670" s="380"/>
    </row>
    <row r="671" spans="1:24" ht="12.75" customHeight="1" thickTop="1" thickBot="1">
      <c r="A671" s="380"/>
      <c r="B671" s="380"/>
      <c r="C671" s="380"/>
      <c r="D671" s="380"/>
      <c r="E671" s="380"/>
      <c r="F671" s="380"/>
      <c r="G671" s="380"/>
      <c r="H671" s="380"/>
      <c r="I671" s="380"/>
      <c r="J671" s="380"/>
      <c r="K671" s="380"/>
      <c r="L671" s="380"/>
      <c r="M671" s="380"/>
      <c r="N671" s="380"/>
      <c r="O671" s="380"/>
      <c r="P671" s="380"/>
      <c r="Q671" s="380"/>
      <c r="R671" s="380"/>
      <c r="S671" s="380"/>
      <c r="T671" s="380"/>
      <c r="U671" s="380"/>
      <c r="V671" s="380"/>
      <c r="W671" s="380"/>
      <c r="X671" s="380"/>
    </row>
    <row r="672" spans="1:24" ht="12.75" customHeight="1" thickTop="1" thickBot="1">
      <c r="A672" s="380"/>
      <c r="B672" s="380"/>
      <c r="C672" s="380"/>
      <c r="D672" s="380"/>
      <c r="E672" s="380"/>
      <c r="F672" s="380"/>
      <c r="G672" s="380"/>
      <c r="H672" s="380"/>
      <c r="I672" s="380"/>
      <c r="J672" s="380"/>
      <c r="K672" s="380"/>
      <c r="L672" s="380"/>
      <c r="M672" s="380"/>
      <c r="N672" s="380"/>
      <c r="O672" s="380"/>
      <c r="P672" s="380"/>
      <c r="Q672" s="380"/>
      <c r="R672" s="380"/>
      <c r="S672" s="380"/>
      <c r="T672" s="380"/>
      <c r="U672" s="380"/>
      <c r="V672" s="380"/>
      <c r="W672" s="380"/>
      <c r="X672" s="380"/>
    </row>
    <row r="673" spans="1:24" ht="12.75" customHeight="1" thickTop="1" thickBot="1">
      <c r="A673" s="380"/>
      <c r="B673" s="380"/>
      <c r="C673" s="380"/>
      <c r="D673" s="380"/>
      <c r="E673" s="380"/>
      <c r="F673" s="380"/>
      <c r="G673" s="380"/>
      <c r="H673" s="380"/>
      <c r="I673" s="380"/>
      <c r="J673" s="380"/>
      <c r="K673" s="380"/>
      <c r="L673" s="380"/>
      <c r="M673" s="380"/>
      <c r="N673" s="380"/>
      <c r="O673" s="380"/>
      <c r="P673" s="380"/>
      <c r="Q673" s="380"/>
      <c r="R673" s="380"/>
      <c r="S673" s="380"/>
      <c r="T673" s="380"/>
      <c r="U673" s="380"/>
      <c r="V673" s="380"/>
      <c r="W673" s="380"/>
      <c r="X673" s="380"/>
    </row>
    <row r="674" spans="1:24" ht="12.75" customHeight="1" thickTop="1" thickBot="1">
      <c r="A674" s="380"/>
      <c r="B674" s="380"/>
      <c r="C674" s="380"/>
      <c r="D674" s="380"/>
      <c r="E674" s="380"/>
      <c r="F674" s="380"/>
      <c r="G674" s="380"/>
      <c r="H674" s="380"/>
      <c r="I674" s="380"/>
      <c r="J674" s="380"/>
      <c r="K674" s="380"/>
      <c r="L674" s="380"/>
      <c r="M674" s="380"/>
      <c r="N674" s="380"/>
      <c r="O674" s="380"/>
      <c r="P674" s="380"/>
      <c r="Q674" s="380"/>
      <c r="R674" s="380"/>
      <c r="S674" s="380"/>
      <c r="T674" s="380"/>
      <c r="U674" s="380"/>
      <c r="V674" s="380"/>
      <c r="W674" s="380"/>
      <c r="X674" s="380"/>
    </row>
    <row r="675" spans="1:24" ht="12.75" customHeight="1" thickTop="1" thickBot="1">
      <c r="A675" s="380"/>
      <c r="B675" s="380"/>
      <c r="C675" s="380"/>
      <c r="D675" s="380"/>
      <c r="E675" s="380"/>
      <c r="F675" s="380"/>
      <c r="G675" s="380"/>
      <c r="H675" s="380"/>
      <c r="I675" s="380"/>
      <c r="J675" s="380"/>
      <c r="K675" s="380"/>
      <c r="L675" s="380"/>
      <c r="M675" s="380"/>
      <c r="N675" s="380"/>
      <c r="O675" s="380"/>
      <c r="P675" s="380"/>
      <c r="Q675" s="380"/>
      <c r="R675" s="380"/>
      <c r="S675" s="380"/>
      <c r="T675" s="380"/>
      <c r="U675" s="380"/>
      <c r="V675" s="380"/>
      <c r="W675" s="380"/>
      <c r="X675" s="380"/>
    </row>
    <row r="676" spans="1:24" ht="12.75" customHeight="1" thickTop="1" thickBot="1">
      <c r="A676" s="380"/>
      <c r="B676" s="380"/>
      <c r="C676" s="380"/>
      <c r="D676" s="380"/>
      <c r="E676" s="380"/>
      <c r="F676" s="380"/>
      <c r="G676" s="380"/>
      <c r="H676" s="380"/>
      <c r="I676" s="380"/>
      <c r="J676" s="380"/>
      <c r="K676" s="380"/>
      <c r="L676" s="380"/>
      <c r="M676" s="380"/>
      <c r="N676" s="380"/>
      <c r="O676" s="380"/>
      <c r="P676" s="380"/>
      <c r="Q676" s="380"/>
      <c r="R676" s="380"/>
      <c r="S676" s="380"/>
      <c r="T676" s="380"/>
      <c r="U676" s="380"/>
      <c r="V676" s="380"/>
      <c r="W676" s="380"/>
      <c r="X676" s="380"/>
    </row>
    <row r="677" spans="1:24" ht="12.75" customHeight="1" thickTop="1" thickBot="1">
      <c r="A677" s="380"/>
      <c r="B677" s="380"/>
      <c r="C677" s="380"/>
      <c r="D677" s="380"/>
      <c r="E677" s="380"/>
      <c r="F677" s="380"/>
      <c r="G677" s="380"/>
      <c r="H677" s="380"/>
      <c r="I677" s="380"/>
      <c r="J677" s="380"/>
      <c r="K677" s="380"/>
      <c r="L677" s="380"/>
      <c r="M677" s="380"/>
      <c r="N677" s="380"/>
      <c r="O677" s="380"/>
      <c r="P677" s="380"/>
      <c r="Q677" s="380"/>
      <c r="R677" s="380"/>
      <c r="S677" s="380"/>
      <c r="T677" s="380"/>
      <c r="U677" s="380"/>
      <c r="V677" s="380"/>
      <c r="W677" s="380"/>
      <c r="X677" s="380"/>
    </row>
    <row r="678" spans="1:24" ht="12.75" customHeight="1" thickTop="1" thickBot="1">
      <c r="A678" s="380"/>
      <c r="B678" s="380"/>
      <c r="C678" s="380"/>
      <c r="D678" s="380"/>
      <c r="E678" s="380"/>
      <c r="F678" s="380"/>
      <c r="G678" s="380"/>
      <c r="H678" s="380"/>
      <c r="I678" s="380"/>
      <c r="J678" s="380"/>
      <c r="K678" s="380"/>
      <c r="L678" s="380"/>
      <c r="M678" s="380"/>
      <c r="N678" s="380"/>
      <c r="O678" s="380"/>
      <c r="P678" s="380"/>
      <c r="Q678" s="380"/>
      <c r="R678" s="380"/>
      <c r="S678" s="380"/>
      <c r="T678" s="380"/>
      <c r="U678" s="380"/>
      <c r="V678" s="380"/>
      <c r="W678" s="380"/>
      <c r="X678" s="380"/>
    </row>
    <row r="679" spans="1:24" ht="12.75" customHeight="1" thickTop="1" thickBot="1">
      <c r="A679" s="380"/>
      <c r="B679" s="380"/>
      <c r="C679" s="380"/>
      <c r="D679" s="380"/>
      <c r="E679" s="380"/>
      <c r="F679" s="380"/>
      <c r="G679" s="380"/>
      <c r="H679" s="380"/>
      <c r="I679" s="380"/>
      <c r="J679" s="380"/>
      <c r="K679" s="380"/>
      <c r="L679" s="380"/>
      <c r="M679" s="380"/>
      <c r="N679" s="380"/>
      <c r="O679" s="380"/>
      <c r="P679" s="380"/>
      <c r="Q679" s="380"/>
      <c r="R679" s="380"/>
      <c r="S679" s="380"/>
      <c r="T679" s="380"/>
      <c r="U679" s="380"/>
      <c r="V679" s="380"/>
      <c r="W679" s="380"/>
      <c r="X679" s="380"/>
    </row>
    <row r="680" spans="1:24" ht="12.75" customHeight="1" thickTop="1" thickBot="1">
      <c r="A680" s="380"/>
      <c r="B680" s="380"/>
      <c r="C680" s="380"/>
      <c r="D680" s="380"/>
      <c r="E680" s="380"/>
      <c r="F680" s="380"/>
      <c r="G680" s="380"/>
      <c r="H680" s="380"/>
      <c r="I680" s="380"/>
      <c r="J680" s="380"/>
      <c r="K680" s="380"/>
      <c r="L680" s="380"/>
      <c r="M680" s="380"/>
      <c r="N680" s="380"/>
      <c r="O680" s="380"/>
      <c r="P680" s="380"/>
      <c r="Q680" s="380"/>
      <c r="R680" s="380"/>
      <c r="S680" s="380"/>
      <c r="T680" s="380"/>
      <c r="U680" s="380"/>
      <c r="V680" s="380"/>
      <c r="W680" s="380"/>
      <c r="X680" s="380"/>
    </row>
    <row r="681" spans="1:24" ht="12.75" customHeight="1" thickTop="1" thickBot="1">
      <c r="A681" s="380"/>
      <c r="B681" s="380"/>
      <c r="C681" s="380"/>
      <c r="D681" s="380"/>
      <c r="E681" s="380"/>
      <c r="F681" s="380"/>
      <c r="G681" s="380"/>
      <c r="H681" s="380"/>
      <c r="I681" s="380"/>
      <c r="J681" s="380"/>
      <c r="K681" s="380"/>
      <c r="L681" s="380"/>
      <c r="M681" s="380"/>
      <c r="N681" s="380"/>
      <c r="O681" s="380"/>
      <c r="P681" s="380"/>
      <c r="Q681" s="380"/>
      <c r="R681" s="380"/>
      <c r="S681" s="380"/>
      <c r="T681" s="380"/>
      <c r="U681" s="380"/>
      <c r="V681" s="380"/>
      <c r="W681" s="380"/>
      <c r="X681" s="380"/>
    </row>
    <row r="682" spans="1:24" ht="12.75" customHeight="1" thickTop="1" thickBot="1">
      <c r="A682" s="380"/>
      <c r="B682" s="380"/>
      <c r="C682" s="380"/>
      <c r="D682" s="380"/>
      <c r="E682" s="380"/>
      <c r="F682" s="380"/>
      <c r="G682" s="380"/>
      <c r="H682" s="380"/>
      <c r="I682" s="380"/>
      <c r="J682" s="380"/>
      <c r="K682" s="380"/>
      <c r="L682" s="380"/>
      <c r="M682" s="380"/>
      <c r="N682" s="380"/>
      <c r="O682" s="380"/>
      <c r="P682" s="380"/>
      <c r="Q682" s="380"/>
      <c r="R682" s="380"/>
      <c r="S682" s="380"/>
      <c r="T682" s="380"/>
      <c r="U682" s="380"/>
      <c r="V682" s="380"/>
      <c r="W682" s="380"/>
      <c r="X682" s="380"/>
    </row>
    <row r="683" spans="1:24" ht="12.75" customHeight="1" thickTop="1" thickBot="1">
      <c r="A683" s="380"/>
      <c r="B683" s="380"/>
      <c r="C683" s="380"/>
      <c r="D683" s="380"/>
      <c r="E683" s="380"/>
      <c r="F683" s="380"/>
      <c r="G683" s="380"/>
      <c r="H683" s="380"/>
      <c r="I683" s="380"/>
      <c r="J683" s="380"/>
      <c r="K683" s="380"/>
      <c r="L683" s="380"/>
      <c r="M683" s="380"/>
      <c r="N683" s="380"/>
      <c r="O683" s="380"/>
      <c r="P683" s="380"/>
      <c r="Q683" s="380"/>
      <c r="R683" s="380"/>
      <c r="S683" s="380"/>
      <c r="T683" s="380"/>
      <c r="U683" s="380"/>
      <c r="V683" s="380"/>
      <c r="W683" s="380"/>
      <c r="X683" s="380"/>
    </row>
    <row r="684" spans="1:24" ht="12.75" customHeight="1" thickTop="1" thickBot="1">
      <c r="A684" s="380"/>
      <c r="B684" s="380"/>
      <c r="C684" s="380"/>
      <c r="D684" s="380"/>
      <c r="E684" s="380"/>
      <c r="F684" s="380"/>
      <c r="G684" s="380"/>
      <c r="H684" s="380"/>
      <c r="I684" s="380"/>
      <c r="J684" s="380"/>
      <c r="K684" s="380"/>
      <c r="L684" s="380"/>
      <c r="M684" s="380"/>
      <c r="N684" s="380"/>
      <c r="O684" s="380"/>
      <c r="P684" s="380"/>
      <c r="Q684" s="380"/>
      <c r="R684" s="380"/>
      <c r="S684" s="380"/>
      <c r="T684" s="380"/>
      <c r="U684" s="380"/>
      <c r="V684" s="380"/>
      <c r="W684" s="380"/>
      <c r="X684" s="380"/>
    </row>
    <row r="685" spans="1:24" ht="12.75" customHeight="1" thickTop="1" thickBot="1">
      <c r="A685" s="380"/>
      <c r="B685" s="380"/>
      <c r="C685" s="380"/>
      <c r="D685" s="380"/>
      <c r="E685" s="380"/>
      <c r="F685" s="380"/>
      <c r="G685" s="380"/>
      <c r="H685" s="380"/>
      <c r="I685" s="380"/>
      <c r="J685" s="380"/>
      <c r="K685" s="380"/>
      <c r="L685" s="380"/>
      <c r="M685" s="380"/>
      <c r="N685" s="380"/>
      <c r="O685" s="380"/>
      <c r="P685" s="380"/>
      <c r="Q685" s="380"/>
      <c r="R685" s="380"/>
      <c r="S685" s="380"/>
      <c r="T685" s="380"/>
      <c r="U685" s="380"/>
      <c r="V685" s="380"/>
      <c r="W685" s="380"/>
      <c r="X685" s="380"/>
    </row>
    <row r="686" spans="1:24" ht="12.75" customHeight="1" thickTop="1" thickBot="1">
      <c r="A686" s="380"/>
      <c r="B686" s="380"/>
      <c r="C686" s="380"/>
      <c r="D686" s="380"/>
      <c r="E686" s="380"/>
      <c r="F686" s="380"/>
      <c r="G686" s="380"/>
      <c r="H686" s="380"/>
      <c r="I686" s="380"/>
      <c r="J686" s="380"/>
      <c r="K686" s="380"/>
      <c r="L686" s="380"/>
      <c r="M686" s="380"/>
      <c r="N686" s="380"/>
      <c r="O686" s="380"/>
      <c r="P686" s="380"/>
      <c r="Q686" s="380"/>
      <c r="R686" s="380"/>
      <c r="S686" s="380"/>
      <c r="T686" s="380"/>
      <c r="U686" s="380"/>
      <c r="V686" s="380"/>
      <c r="W686" s="380"/>
      <c r="X686" s="380"/>
    </row>
    <row r="687" spans="1:24" ht="12.75" customHeight="1" thickTop="1" thickBot="1">
      <c r="A687" s="380"/>
      <c r="B687" s="380"/>
      <c r="C687" s="380"/>
      <c r="D687" s="380"/>
      <c r="E687" s="380"/>
      <c r="F687" s="380"/>
      <c r="G687" s="380"/>
      <c r="H687" s="380"/>
      <c r="I687" s="380"/>
      <c r="J687" s="380"/>
      <c r="K687" s="380"/>
      <c r="L687" s="380"/>
      <c r="M687" s="380"/>
      <c r="N687" s="380"/>
      <c r="O687" s="380"/>
      <c r="P687" s="380"/>
      <c r="Q687" s="380"/>
      <c r="R687" s="380"/>
      <c r="S687" s="380"/>
      <c r="T687" s="380"/>
      <c r="U687" s="380"/>
      <c r="V687" s="380"/>
      <c r="W687" s="380"/>
      <c r="X687" s="380"/>
    </row>
    <row r="688" spans="1:24" ht="12.75" customHeight="1" thickTop="1" thickBot="1">
      <c r="A688" s="380"/>
      <c r="B688" s="380"/>
      <c r="C688" s="380"/>
      <c r="D688" s="380"/>
      <c r="E688" s="380"/>
      <c r="F688" s="380"/>
      <c r="G688" s="380"/>
      <c r="H688" s="380"/>
      <c r="I688" s="380"/>
      <c r="J688" s="380"/>
      <c r="K688" s="380"/>
      <c r="L688" s="380"/>
      <c r="M688" s="380"/>
      <c r="N688" s="380"/>
      <c r="O688" s="380"/>
      <c r="P688" s="380"/>
      <c r="Q688" s="380"/>
      <c r="R688" s="380"/>
      <c r="S688" s="380"/>
      <c r="T688" s="380"/>
      <c r="U688" s="380"/>
      <c r="V688" s="380"/>
      <c r="W688" s="380"/>
      <c r="X688" s="380"/>
    </row>
    <row r="689" spans="1:24" ht="12.75" customHeight="1" thickTop="1" thickBot="1">
      <c r="A689" s="380"/>
      <c r="B689" s="380"/>
      <c r="C689" s="380"/>
      <c r="D689" s="380"/>
      <c r="E689" s="380"/>
      <c r="F689" s="380"/>
      <c r="G689" s="380"/>
      <c r="H689" s="380"/>
      <c r="I689" s="380"/>
      <c r="J689" s="380"/>
      <c r="K689" s="380"/>
      <c r="L689" s="380"/>
      <c r="M689" s="380"/>
      <c r="N689" s="380"/>
      <c r="O689" s="380"/>
      <c r="P689" s="380"/>
      <c r="Q689" s="380"/>
      <c r="R689" s="380"/>
      <c r="S689" s="380"/>
      <c r="T689" s="380"/>
      <c r="U689" s="380"/>
      <c r="V689" s="380"/>
      <c r="W689" s="380"/>
      <c r="X689" s="380"/>
    </row>
    <row r="690" spans="1:24" ht="12.75" customHeight="1" thickTop="1" thickBot="1">
      <c r="A690" s="380"/>
      <c r="B690" s="380"/>
      <c r="C690" s="380"/>
      <c r="D690" s="380"/>
      <c r="E690" s="380"/>
      <c r="F690" s="380"/>
      <c r="G690" s="380"/>
      <c r="H690" s="380"/>
      <c r="I690" s="380"/>
      <c r="J690" s="380"/>
      <c r="K690" s="380"/>
      <c r="L690" s="380"/>
      <c r="M690" s="380"/>
      <c r="N690" s="380"/>
      <c r="O690" s="380"/>
      <c r="P690" s="380"/>
      <c r="Q690" s="380"/>
      <c r="R690" s="380"/>
      <c r="S690" s="380"/>
      <c r="T690" s="380"/>
      <c r="U690" s="380"/>
      <c r="V690" s="380"/>
      <c r="W690" s="380"/>
      <c r="X690" s="380"/>
    </row>
    <row r="691" spans="1:24" ht="12.75" customHeight="1" thickTop="1" thickBot="1">
      <c r="A691" s="380"/>
      <c r="B691" s="380"/>
      <c r="C691" s="380"/>
      <c r="D691" s="380"/>
      <c r="E691" s="380"/>
      <c r="F691" s="380"/>
      <c r="G691" s="380"/>
      <c r="H691" s="380"/>
      <c r="I691" s="380"/>
      <c r="J691" s="380"/>
      <c r="K691" s="380"/>
      <c r="L691" s="380"/>
      <c r="M691" s="380"/>
      <c r="N691" s="380"/>
      <c r="O691" s="380"/>
      <c r="P691" s="380"/>
      <c r="Q691" s="380"/>
      <c r="R691" s="380"/>
      <c r="S691" s="380"/>
      <c r="T691" s="380"/>
      <c r="U691" s="380"/>
      <c r="V691" s="380"/>
      <c r="W691" s="380"/>
      <c r="X691" s="380"/>
    </row>
    <row r="692" spans="1:24" ht="12.75" customHeight="1" thickTop="1" thickBot="1">
      <c r="A692" s="380"/>
      <c r="B692" s="380"/>
      <c r="C692" s="380"/>
      <c r="D692" s="380"/>
      <c r="E692" s="380"/>
      <c r="F692" s="380"/>
      <c r="G692" s="380"/>
      <c r="H692" s="380"/>
      <c r="I692" s="380"/>
      <c r="J692" s="380"/>
      <c r="K692" s="380"/>
      <c r="L692" s="380"/>
      <c r="M692" s="380"/>
      <c r="N692" s="380"/>
      <c r="O692" s="380"/>
      <c r="P692" s="380"/>
      <c r="Q692" s="380"/>
      <c r="R692" s="380"/>
      <c r="S692" s="380"/>
      <c r="T692" s="380"/>
      <c r="U692" s="380"/>
      <c r="V692" s="380"/>
      <c r="W692" s="380"/>
      <c r="X692" s="380"/>
    </row>
    <row r="693" spans="1:24" ht="12.75" customHeight="1" thickTop="1" thickBot="1">
      <c r="A693" s="380"/>
      <c r="B693" s="380"/>
      <c r="C693" s="380"/>
      <c r="D693" s="380"/>
      <c r="E693" s="380"/>
      <c r="F693" s="380"/>
      <c r="G693" s="380"/>
      <c r="H693" s="380"/>
      <c r="I693" s="380"/>
      <c r="J693" s="380"/>
      <c r="K693" s="380"/>
      <c r="L693" s="380"/>
      <c r="M693" s="380"/>
      <c r="N693" s="380"/>
      <c r="O693" s="380"/>
      <c r="P693" s="380"/>
      <c r="Q693" s="380"/>
      <c r="R693" s="380"/>
      <c r="S693" s="380"/>
      <c r="T693" s="380"/>
      <c r="U693" s="380"/>
      <c r="V693" s="380"/>
      <c r="W693" s="380"/>
      <c r="X693" s="380"/>
    </row>
    <row r="694" spans="1:24" ht="12.75" customHeight="1" thickTop="1" thickBot="1">
      <c r="A694" s="380"/>
      <c r="B694" s="380"/>
      <c r="C694" s="380"/>
      <c r="D694" s="380"/>
      <c r="E694" s="380"/>
      <c r="F694" s="380"/>
      <c r="G694" s="380"/>
      <c r="H694" s="380"/>
      <c r="I694" s="380"/>
      <c r="J694" s="380"/>
      <c r="K694" s="380"/>
      <c r="L694" s="380"/>
      <c r="M694" s="380"/>
      <c r="N694" s="380"/>
      <c r="O694" s="380"/>
      <c r="P694" s="380"/>
      <c r="Q694" s="380"/>
      <c r="R694" s="380"/>
      <c r="S694" s="380"/>
      <c r="T694" s="380"/>
      <c r="U694" s="380"/>
      <c r="V694" s="380"/>
      <c r="W694" s="380"/>
      <c r="X694" s="380"/>
    </row>
    <row r="695" spans="1:24" ht="12.75" customHeight="1" thickTop="1" thickBot="1">
      <c r="A695" s="380"/>
      <c r="B695" s="380"/>
      <c r="C695" s="380"/>
      <c r="D695" s="380"/>
      <c r="E695" s="380"/>
      <c r="F695" s="380"/>
      <c r="G695" s="380"/>
      <c r="H695" s="380"/>
      <c r="I695" s="380"/>
      <c r="J695" s="380"/>
      <c r="K695" s="380"/>
      <c r="L695" s="380"/>
      <c r="M695" s="380"/>
      <c r="N695" s="380"/>
      <c r="O695" s="380"/>
      <c r="P695" s="380"/>
      <c r="Q695" s="380"/>
      <c r="R695" s="380"/>
      <c r="S695" s="380"/>
      <c r="T695" s="380"/>
      <c r="U695" s="380"/>
      <c r="V695" s="380"/>
      <c r="W695" s="380"/>
      <c r="X695" s="380"/>
    </row>
    <row r="696" spans="1:24" ht="12.75" customHeight="1" thickTop="1" thickBot="1">
      <c r="A696" s="380"/>
      <c r="B696" s="380"/>
      <c r="C696" s="380"/>
      <c r="D696" s="380"/>
      <c r="E696" s="380"/>
      <c r="F696" s="380"/>
      <c r="G696" s="380"/>
      <c r="H696" s="380"/>
      <c r="I696" s="380"/>
      <c r="J696" s="380"/>
      <c r="K696" s="380"/>
      <c r="L696" s="380"/>
      <c r="M696" s="380"/>
      <c r="N696" s="380"/>
      <c r="O696" s="380"/>
      <c r="P696" s="380"/>
      <c r="Q696" s="380"/>
      <c r="R696" s="380"/>
      <c r="S696" s="380"/>
      <c r="T696" s="380"/>
      <c r="U696" s="380"/>
      <c r="V696" s="380"/>
      <c r="W696" s="380"/>
      <c r="X696" s="380"/>
    </row>
    <row r="697" spans="1:24" ht="12.75" customHeight="1" thickTop="1" thickBot="1">
      <c r="A697" s="380"/>
      <c r="B697" s="380"/>
      <c r="C697" s="380"/>
      <c r="D697" s="380"/>
      <c r="E697" s="380"/>
      <c r="F697" s="380"/>
      <c r="G697" s="380"/>
      <c r="H697" s="380"/>
      <c r="I697" s="380"/>
      <c r="J697" s="380"/>
      <c r="K697" s="380"/>
      <c r="L697" s="380"/>
      <c r="M697" s="380"/>
      <c r="N697" s="380"/>
      <c r="O697" s="380"/>
      <c r="P697" s="380"/>
      <c r="Q697" s="380"/>
      <c r="R697" s="380"/>
      <c r="S697" s="380"/>
      <c r="T697" s="380"/>
      <c r="U697" s="380"/>
      <c r="V697" s="380"/>
      <c r="W697" s="380"/>
      <c r="X697" s="380"/>
    </row>
    <row r="698" spans="1:24" ht="12.75" customHeight="1" thickTop="1" thickBot="1">
      <c r="A698" s="380"/>
      <c r="B698" s="380"/>
      <c r="C698" s="380"/>
      <c r="D698" s="380"/>
      <c r="E698" s="380"/>
      <c r="F698" s="380"/>
      <c r="G698" s="380"/>
      <c r="H698" s="380"/>
      <c r="I698" s="380"/>
      <c r="J698" s="380"/>
      <c r="K698" s="380"/>
      <c r="L698" s="380"/>
      <c r="M698" s="380"/>
      <c r="N698" s="380"/>
      <c r="O698" s="380"/>
      <c r="P698" s="380"/>
      <c r="Q698" s="380"/>
      <c r="R698" s="380"/>
      <c r="S698" s="380"/>
      <c r="T698" s="380"/>
      <c r="U698" s="380"/>
      <c r="V698" s="380"/>
      <c r="W698" s="380"/>
      <c r="X698" s="380"/>
    </row>
    <row r="699" spans="1:24" ht="12.75" customHeight="1" thickTop="1" thickBot="1">
      <c r="A699" s="380"/>
      <c r="B699" s="380"/>
      <c r="C699" s="380"/>
      <c r="D699" s="380"/>
      <c r="E699" s="380"/>
      <c r="F699" s="380"/>
      <c r="G699" s="380"/>
      <c r="H699" s="380"/>
      <c r="I699" s="380"/>
      <c r="J699" s="380"/>
      <c r="K699" s="380"/>
      <c r="L699" s="380"/>
      <c r="M699" s="380"/>
      <c r="N699" s="380"/>
      <c r="O699" s="380"/>
      <c r="P699" s="380"/>
      <c r="Q699" s="380"/>
      <c r="R699" s="380"/>
      <c r="S699" s="380"/>
      <c r="T699" s="380"/>
      <c r="U699" s="380"/>
      <c r="V699" s="380"/>
      <c r="W699" s="380"/>
      <c r="X699" s="380"/>
    </row>
    <row r="700" spans="1:24" ht="12.75" customHeight="1" thickTop="1" thickBot="1">
      <c r="A700" s="380"/>
      <c r="B700" s="380"/>
      <c r="C700" s="380"/>
      <c r="D700" s="380"/>
      <c r="E700" s="380"/>
      <c r="F700" s="380"/>
      <c r="G700" s="380"/>
      <c r="H700" s="380"/>
      <c r="I700" s="380"/>
      <c r="J700" s="380"/>
      <c r="K700" s="380"/>
      <c r="L700" s="380"/>
      <c r="M700" s="380"/>
      <c r="N700" s="380"/>
      <c r="O700" s="380"/>
      <c r="P700" s="380"/>
      <c r="Q700" s="380"/>
      <c r="R700" s="380"/>
      <c r="S700" s="380"/>
      <c r="T700" s="380"/>
      <c r="U700" s="380"/>
      <c r="V700" s="380"/>
      <c r="W700" s="380"/>
      <c r="X700" s="380"/>
    </row>
    <row r="701" spans="1:24" ht="12.75" customHeight="1" thickTop="1" thickBot="1">
      <c r="A701" s="380"/>
      <c r="B701" s="380"/>
      <c r="C701" s="380"/>
      <c r="D701" s="380"/>
      <c r="E701" s="380"/>
      <c r="F701" s="380"/>
      <c r="G701" s="380"/>
      <c r="H701" s="380"/>
      <c r="I701" s="380"/>
      <c r="J701" s="380"/>
      <c r="K701" s="380"/>
      <c r="L701" s="380"/>
      <c r="M701" s="380"/>
      <c r="N701" s="380"/>
      <c r="O701" s="380"/>
      <c r="P701" s="380"/>
      <c r="Q701" s="380"/>
      <c r="R701" s="380"/>
      <c r="S701" s="380"/>
      <c r="T701" s="380"/>
      <c r="U701" s="380"/>
      <c r="V701" s="380"/>
      <c r="W701" s="380"/>
      <c r="X701" s="380"/>
    </row>
    <row r="702" spans="1:24" ht="12.75" customHeight="1" thickTop="1" thickBot="1">
      <c r="A702" s="380"/>
      <c r="B702" s="380"/>
      <c r="C702" s="380"/>
      <c r="D702" s="380"/>
      <c r="E702" s="380"/>
      <c r="F702" s="380"/>
      <c r="G702" s="380"/>
      <c r="H702" s="380"/>
      <c r="I702" s="380"/>
      <c r="J702" s="380"/>
      <c r="K702" s="380"/>
      <c r="L702" s="380"/>
      <c r="M702" s="380"/>
      <c r="N702" s="380"/>
      <c r="O702" s="380"/>
      <c r="P702" s="380"/>
      <c r="Q702" s="380"/>
      <c r="R702" s="380"/>
      <c r="S702" s="380"/>
      <c r="T702" s="380"/>
      <c r="U702" s="380"/>
      <c r="V702" s="380"/>
      <c r="W702" s="380"/>
      <c r="X702" s="380"/>
    </row>
    <row r="703" spans="1:24" ht="12.75" customHeight="1" thickTop="1" thickBot="1">
      <c r="A703" s="380"/>
      <c r="B703" s="380"/>
      <c r="C703" s="380"/>
      <c r="D703" s="380"/>
      <c r="E703" s="380"/>
      <c r="F703" s="380"/>
      <c r="G703" s="380"/>
      <c r="H703" s="380"/>
      <c r="I703" s="380"/>
      <c r="J703" s="380"/>
      <c r="K703" s="380"/>
      <c r="L703" s="380"/>
      <c r="M703" s="380"/>
      <c r="N703" s="380"/>
      <c r="O703" s="380"/>
      <c r="P703" s="380"/>
      <c r="Q703" s="380"/>
      <c r="R703" s="380"/>
      <c r="S703" s="380"/>
      <c r="T703" s="380"/>
      <c r="U703" s="380"/>
      <c r="V703" s="380"/>
      <c r="W703" s="380"/>
      <c r="X703" s="380"/>
    </row>
    <row r="704" spans="1:24" ht="12.75" customHeight="1" thickTop="1" thickBot="1">
      <c r="A704" s="380"/>
      <c r="B704" s="380"/>
      <c r="C704" s="380"/>
      <c r="D704" s="380"/>
      <c r="E704" s="380"/>
      <c r="F704" s="380"/>
      <c r="G704" s="380"/>
      <c r="H704" s="380"/>
      <c r="I704" s="380"/>
      <c r="J704" s="380"/>
      <c r="K704" s="380"/>
      <c r="L704" s="380"/>
      <c r="M704" s="380"/>
      <c r="N704" s="380"/>
      <c r="O704" s="380"/>
      <c r="P704" s="380"/>
      <c r="Q704" s="380"/>
      <c r="R704" s="380"/>
      <c r="S704" s="380"/>
      <c r="T704" s="380"/>
      <c r="U704" s="380"/>
      <c r="V704" s="380"/>
      <c r="W704" s="380"/>
      <c r="X704" s="380"/>
    </row>
    <row r="705" spans="1:24" ht="12.75" customHeight="1" thickTop="1" thickBot="1">
      <c r="A705" s="380"/>
      <c r="B705" s="380"/>
      <c r="C705" s="380"/>
      <c r="D705" s="380"/>
      <c r="E705" s="380"/>
      <c r="F705" s="380"/>
      <c r="G705" s="380"/>
      <c r="H705" s="380"/>
      <c r="I705" s="380"/>
      <c r="J705" s="380"/>
      <c r="K705" s="380"/>
      <c r="L705" s="380"/>
      <c r="M705" s="380"/>
      <c r="N705" s="380"/>
      <c r="O705" s="380"/>
      <c r="P705" s="380"/>
      <c r="Q705" s="380"/>
      <c r="R705" s="380"/>
      <c r="S705" s="380"/>
      <c r="T705" s="380"/>
      <c r="U705" s="380"/>
      <c r="V705" s="380"/>
      <c r="W705" s="380"/>
      <c r="X705" s="380"/>
    </row>
    <row r="706" spans="1:24" ht="12.75" customHeight="1" thickTop="1" thickBot="1">
      <c r="A706" s="380"/>
      <c r="B706" s="380"/>
      <c r="C706" s="380"/>
      <c r="D706" s="380"/>
      <c r="E706" s="380"/>
      <c r="F706" s="380"/>
      <c r="G706" s="380"/>
      <c r="H706" s="380"/>
      <c r="I706" s="380"/>
      <c r="J706" s="380"/>
      <c r="K706" s="380"/>
      <c r="L706" s="380"/>
      <c r="M706" s="380"/>
      <c r="N706" s="380"/>
      <c r="O706" s="380"/>
      <c r="P706" s="380"/>
      <c r="Q706" s="380"/>
      <c r="R706" s="380"/>
      <c r="S706" s="380"/>
      <c r="T706" s="380"/>
      <c r="U706" s="380"/>
      <c r="V706" s="380"/>
      <c r="W706" s="380"/>
      <c r="X706" s="380"/>
    </row>
    <row r="707" spans="1:24" ht="12.75" customHeight="1" thickTop="1" thickBot="1">
      <c r="A707" s="380"/>
      <c r="B707" s="380"/>
      <c r="C707" s="380"/>
      <c r="D707" s="380"/>
      <c r="E707" s="380"/>
      <c r="F707" s="380"/>
      <c r="G707" s="380"/>
      <c r="H707" s="380"/>
      <c r="I707" s="380"/>
      <c r="J707" s="380"/>
      <c r="K707" s="380"/>
      <c r="L707" s="380"/>
      <c r="M707" s="380"/>
      <c r="N707" s="380"/>
      <c r="O707" s="380"/>
      <c r="P707" s="380"/>
      <c r="Q707" s="380"/>
      <c r="R707" s="380"/>
      <c r="S707" s="380"/>
      <c r="T707" s="380"/>
      <c r="U707" s="380"/>
      <c r="V707" s="380"/>
      <c r="W707" s="380"/>
      <c r="X707" s="380"/>
    </row>
    <row r="708" spans="1:24" ht="12.75" customHeight="1" thickTop="1" thickBot="1">
      <c r="A708" s="380"/>
      <c r="B708" s="380"/>
      <c r="C708" s="380"/>
      <c r="D708" s="380"/>
      <c r="E708" s="380"/>
      <c r="F708" s="380"/>
      <c r="G708" s="380"/>
      <c r="H708" s="380"/>
      <c r="I708" s="380"/>
      <c r="J708" s="380"/>
      <c r="K708" s="380"/>
      <c r="L708" s="380"/>
      <c r="M708" s="380"/>
      <c r="N708" s="380"/>
      <c r="O708" s="380"/>
      <c r="P708" s="380"/>
      <c r="Q708" s="380"/>
      <c r="R708" s="380"/>
      <c r="S708" s="380"/>
      <c r="T708" s="380"/>
      <c r="U708" s="380"/>
      <c r="V708" s="380"/>
      <c r="W708" s="380"/>
      <c r="X708" s="380"/>
    </row>
    <row r="709" spans="1:24" ht="12.75" customHeight="1" thickTop="1" thickBot="1">
      <c r="A709" s="380"/>
      <c r="B709" s="380"/>
      <c r="C709" s="380"/>
      <c r="D709" s="380"/>
      <c r="E709" s="380"/>
      <c r="F709" s="380"/>
      <c r="G709" s="380"/>
      <c r="H709" s="380"/>
      <c r="I709" s="380"/>
      <c r="J709" s="380"/>
      <c r="K709" s="380"/>
      <c r="L709" s="380"/>
      <c r="M709" s="380"/>
      <c r="N709" s="380"/>
      <c r="O709" s="380"/>
      <c r="P709" s="380"/>
      <c r="Q709" s="380"/>
      <c r="R709" s="380"/>
      <c r="S709" s="380"/>
      <c r="T709" s="380"/>
      <c r="U709" s="380"/>
      <c r="V709" s="380"/>
      <c r="W709" s="380"/>
      <c r="X709" s="380"/>
    </row>
    <row r="710" spans="1:24" ht="12.75" customHeight="1" thickTop="1" thickBot="1">
      <c r="A710" s="380"/>
      <c r="B710" s="380"/>
      <c r="C710" s="380"/>
      <c r="D710" s="380"/>
      <c r="E710" s="380"/>
      <c r="F710" s="380"/>
      <c r="G710" s="380"/>
      <c r="H710" s="380"/>
      <c r="I710" s="380"/>
      <c r="J710" s="380"/>
      <c r="K710" s="380"/>
      <c r="L710" s="380"/>
      <c r="M710" s="380"/>
      <c r="N710" s="380"/>
      <c r="O710" s="380"/>
      <c r="P710" s="380"/>
      <c r="Q710" s="380"/>
      <c r="R710" s="380"/>
      <c r="S710" s="380"/>
      <c r="T710" s="380"/>
      <c r="U710" s="380"/>
      <c r="V710" s="380"/>
      <c r="W710" s="380"/>
      <c r="X710" s="380"/>
    </row>
    <row r="711" spans="1:24" ht="12.75" customHeight="1" thickTop="1" thickBot="1">
      <c r="A711" s="380"/>
      <c r="B711" s="380"/>
      <c r="C711" s="380"/>
      <c r="D711" s="380"/>
      <c r="E711" s="380"/>
      <c r="F711" s="380"/>
      <c r="G711" s="380"/>
      <c r="H711" s="380"/>
      <c r="I711" s="380"/>
      <c r="J711" s="380"/>
      <c r="K711" s="380"/>
      <c r="L711" s="380"/>
      <c r="M711" s="380"/>
      <c r="N711" s="380"/>
      <c r="O711" s="380"/>
      <c r="P711" s="380"/>
      <c r="Q711" s="380"/>
      <c r="R711" s="380"/>
      <c r="S711" s="380"/>
      <c r="T711" s="380"/>
      <c r="U711" s="380"/>
      <c r="V711" s="380"/>
      <c r="W711" s="380"/>
      <c r="X711" s="380"/>
    </row>
    <row r="712" spans="1:24" ht="12.75" customHeight="1" thickTop="1" thickBot="1">
      <c r="A712" s="380"/>
      <c r="B712" s="380"/>
      <c r="C712" s="380"/>
      <c r="D712" s="380"/>
      <c r="E712" s="380"/>
      <c r="F712" s="380"/>
      <c r="G712" s="380"/>
      <c r="H712" s="380"/>
      <c r="I712" s="380"/>
      <c r="J712" s="380"/>
      <c r="K712" s="380"/>
      <c r="L712" s="380"/>
      <c r="M712" s="380"/>
      <c r="N712" s="380"/>
      <c r="O712" s="380"/>
      <c r="P712" s="380"/>
      <c r="Q712" s="380"/>
      <c r="R712" s="380"/>
      <c r="S712" s="380"/>
      <c r="T712" s="380"/>
      <c r="U712" s="380"/>
      <c r="V712" s="380"/>
      <c r="W712" s="380"/>
      <c r="X712" s="380"/>
    </row>
    <row r="713" spans="1:24" ht="12.75" customHeight="1" thickTop="1" thickBot="1">
      <c r="A713" s="380"/>
      <c r="B713" s="380"/>
      <c r="C713" s="380"/>
      <c r="D713" s="380"/>
      <c r="E713" s="380"/>
      <c r="F713" s="380"/>
      <c r="G713" s="380"/>
      <c r="H713" s="380"/>
      <c r="I713" s="380"/>
      <c r="J713" s="380"/>
      <c r="K713" s="380"/>
      <c r="L713" s="380"/>
      <c r="M713" s="380"/>
      <c r="N713" s="380"/>
      <c r="O713" s="380"/>
      <c r="P713" s="380"/>
      <c r="Q713" s="380"/>
      <c r="R713" s="380"/>
      <c r="S713" s="380"/>
      <c r="T713" s="380"/>
      <c r="U713" s="380"/>
      <c r="V713" s="380"/>
      <c r="W713" s="380"/>
      <c r="X713" s="380"/>
    </row>
    <row r="714" spans="1:24" ht="12.75" customHeight="1" thickTop="1" thickBot="1">
      <c r="A714" s="380"/>
      <c r="B714" s="380"/>
      <c r="C714" s="380"/>
      <c r="D714" s="380"/>
      <c r="E714" s="380"/>
      <c r="F714" s="380"/>
      <c r="G714" s="380"/>
      <c r="H714" s="380"/>
      <c r="I714" s="380"/>
      <c r="J714" s="380"/>
      <c r="K714" s="380"/>
      <c r="L714" s="380"/>
      <c r="M714" s="380"/>
      <c r="N714" s="380"/>
      <c r="O714" s="380"/>
      <c r="P714" s="380"/>
      <c r="Q714" s="380"/>
      <c r="R714" s="380"/>
      <c r="S714" s="380"/>
      <c r="T714" s="380"/>
      <c r="U714" s="380"/>
      <c r="V714" s="380"/>
      <c r="W714" s="380"/>
      <c r="X714" s="380"/>
    </row>
    <row r="715" spans="1:24" ht="12.75" customHeight="1" thickTop="1" thickBot="1">
      <c r="A715" s="380"/>
      <c r="B715" s="380"/>
      <c r="C715" s="380"/>
      <c r="D715" s="380"/>
      <c r="E715" s="380"/>
      <c r="F715" s="380"/>
      <c r="G715" s="380"/>
      <c r="H715" s="380"/>
      <c r="I715" s="380"/>
      <c r="J715" s="380"/>
      <c r="K715" s="380"/>
      <c r="L715" s="380"/>
      <c r="M715" s="380"/>
      <c r="N715" s="380"/>
      <c r="O715" s="380"/>
      <c r="P715" s="380"/>
      <c r="Q715" s="380"/>
      <c r="R715" s="380"/>
      <c r="S715" s="380"/>
      <c r="T715" s="380"/>
      <c r="U715" s="380"/>
      <c r="V715" s="380"/>
      <c r="W715" s="380"/>
      <c r="X715" s="380"/>
    </row>
    <row r="716" spans="1:24" ht="12.75" customHeight="1" thickTop="1" thickBot="1">
      <c r="A716" s="380"/>
      <c r="B716" s="380"/>
      <c r="C716" s="380"/>
      <c r="D716" s="380"/>
      <c r="E716" s="380"/>
      <c r="F716" s="380"/>
      <c r="G716" s="380"/>
      <c r="H716" s="380"/>
      <c r="I716" s="380"/>
      <c r="J716" s="380"/>
      <c r="K716" s="380"/>
      <c r="L716" s="380"/>
      <c r="M716" s="380"/>
      <c r="N716" s="380"/>
      <c r="O716" s="380"/>
      <c r="P716" s="380"/>
      <c r="Q716" s="380"/>
      <c r="R716" s="380"/>
      <c r="S716" s="380"/>
      <c r="T716" s="380"/>
      <c r="U716" s="380"/>
      <c r="V716" s="380"/>
      <c r="W716" s="380"/>
      <c r="X716" s="380"/>
    </row>
    <row r="717" spans="1:24" ht="12.75" customHeight="1" thickTop="1" thickBot="1">
      <c r="A717" s="380"/>
      <c r="B717" s="380"/>
      <c r="C717" s="380"/>
      <c r="D717" s="380"/>
      <c r="E717" s="380"/>
      <c r="F717" s="380"/>
      <c r="G717" s="380"/>
      <c r="H717" s="380"/>
      <c r="I717" s="380"/>
      <c r="J717" s="380"/>
      <c r="K717" s="380"/>
      <c r="L717" s="380"/>
      <c r="M717" s="380"/>
      <c r="N717" s="380"/>
      <c r="O717" s="380"/>
      <c r="P717" s="380"/>
      <c r="Q717" s="380"/>
      <c r="R717" s="380"/>
      <c r="S717" s="380"/>
      <c r="T717" s="380"/>
      <c r="U717" s="380"/>
      <c r="V717" s="380"/>
      <c r="W717" s="380"/>
      <c r="X717" s="380"/>
    </row>
    <row r="718" spans="1:24" ht="12.75" customHeight="1" thickTop="1" thickBot="1">
      <c r="A718" s="380"/>
      <c r="B718" s="380"/>
      <c r="C718" s="380"/>
      <c r="D718" s="380"/>
      <c r="E718" s="380"/>
      <c r="F718" s="380"/>
      <c r="G718" s="380"/>
      <c r="H718" s="380"/>
      <c r="I718" s="380"/>
      <c r="J718" s="380"/>
      <c r="K718" s="380"/>
      <c r="L718" s="380"/>
      <c r="M718" s="380"/>
      <c r="N718" s="380"/>
      <c r="O718" s="380"/>
      <c r="P718" s="380"/>
      <c r="Q718" s="380"/>
      <c r="R718" s="380"/>
      <c r="S718" s="380"/>
      <c r="T718" s="380"/>
      <c r="U718" s="380"/>
      <c r="V718" s="380"/>
      <c r="W718" s="380"/>
      <c r="X718" s="380"/>
    </row>
    <row r="719" spans="1:24" ht="12.75" customHeight="1" thickTop="1" thickBot="1">
      <c r="A719" s="380"/>
      <c r="B719" s="380"/>
      <c r="C719" s="380"/>
      <c r="D719" s="380"/>
      <c r="E719" s="380"/>
      <c r="F719" s="380"/>
      <c r="G719" s="380"/>
      <c r="H719" s="380"/>
      <c r="I719" s="380"/>
      <c r="J719" s="380"/>
      <c r="K719" s="380"/>
      <c r="L719" s="380"/>
      <c r="M719" s="380"/>
      <c r="N719" s="380"/>
      <c r="O719" s="380"/>
      <c r="P719" s="380"/>
      <c r="Q719" s="380"/>
      <c r="R719" s="380"/>
      <c r="S719" s="380"/>
      <c r="T719" s="380"/>
      <c r="U719" s="380"/>
      <c r="V719" s="380"/>
      <c r="W719" s="380"/>
      <c r="X719" s="380"/>
    </row>
    <row r="720" spans="1:24" ht="12.75" customHeight="1" thickTop="1" thickBot="1">
      <c r="A720" s="380"/>
      <c r="B720" s="380"/>
      <c r="C720" s="380"/>
      <c r="D720" s="380"/>
      <c r="E720" s="380"/>
      <c r="F720" s="380"/>
      <c r="G720" s="380"/>
      <c r="H720" s="380"/>
      <c r="I720" s="380"/>
      <c r="J720" s="380"/>
      <c r="K720" s="380"/>
      <c r="L720" s="380"/>
      <c r="M720" s="380"/>
      <c r="N720" s="380"/>
      <c r="O720" s="380"/>
      <c r="P720" s="380"/>
      <c r="Q720" s="380"/>
      <c r="R720" s="380"/>
      <c r="S720" s="380"/>
      <c r="T720" s="380"/>
      <c r="U720" s="380"/>
      <c r="V720" s="380"/>
      <c r="W720" s="380"/>
      <c r="X720" s="380"/>
    </row>
    <row r="721" spans="1:24" ht="12.75" customHeight="1" thickTop="1" thickBot="1">
      <c r="A721" s="380"/>
      <c r="B721" s="380"/>
      <c r="C721" s="380"/>
      <c r="D721" s="380"/>
      <c r="E721" s="380"/>
      <c r="F721" s="380"/>
      <c r="G721" s="380"/>
      <c r="H721" s="380"/>
      <c r="I721" s="380"/>
      <c r="J721" s="380"/>
      <c r="K721" s="380"/>
      <c r="L721" s="380"/>
      <c r="M721" s="380"/>
      <c r="N721" s="380"/>
      <c r="O721" s="380"/>
      <c r="P721" s="380"/>
      <c r="Q721" s="380"/>
      <c r="R721" s="380"/>
      <c r="S721" s="380"/>
      <c r="T721" s="380"/>
      <c r="U721" s="380"/>
      <c r="V721" s="380"/>
      <c r="W721" s="380"/>
      <c r="X721" s="380"/>
    </row>
    <row r="722" spans="1:24" ht="12.75" customHeight="1" thickTop="1" thickBot="1">
      <c r="A722" s="380"/>
      <c r="B722" s="380"/>
      <c r="C722" s="380"/>
      <c r="D722" s="380"/>
      <c r="E722" s="380"/>
      <c r="F722" s="380"/>
      <c r="G722" s="380"/>
      <c r="H722" s="380"/>
      <c r="I722" s="380"/>
      <c r="J722" s="380"/>
      <c r="K722" s="380"/>
      <c r="L722" s="380"/>
      <c r="M722" s="380"/>
      <c r="N722" s="380"/>
      <c r="O722" s="380"/>
      <c r="P722" s="380"/>
      <c r="Q722" s="380"/>
      <c r="R722" s="380"/>
      <c r="S722" s="380"/>
      <c r="T722" s="380"/>
      <c r="U722" s="380"/>
      <c r="V722" s="380"/>
      <c r="W722" s="380"/>
      <c r="X722" s="380"/>
    </row>
    <row r="723" spans="1:24" ht="12.75" customHeight="1" thickTop="1" thickBot="1">
      <c r="A723" s="380"/>
      <c r="B723" s="380"/>
      <c r="C723" s="380"/>
      <c r="D723" s="380"/>
      <c r="E723" s="380"/>
      <c r="F723" s="380"/>
      <c r="G723" s="380"/>
      <c r="H723" s="380"/>
      <c r="I723" s="380"/>
      <c r="J723" s="380"/>
      <c r="K723" s="380"/>
      <c r="L723" s="380"/>
      <c r="M723" s="380"/>
      <c r="N723" s="380"/>
      <c r="O723" s="380"/>
      <c r="P723" s="380"/>
      <c r="Q723" s="380"/>
      <c r="R723" s="380"/>
      <c r="S723" s="380"/>
      <c r="T723" s="380"/>
      <c r="U723" s="380"/>
      <c r="V723" s="380"/>
      <c r="W723" s="380"/>
      <c r="X723" s="380"/>
    </row>
    <row r="724" spans="1:24" ht="12.75" customHeight="1" thickTop="1" thickBot="1">
      <c r="A724" s="380"/>
      <c r="B724" s="380"/>
      <c r="C724" s="380"/>
      <c r="D724" s="380"/>
      <c r="E724" s="380"/>
      <c r="F724" s="380"/>
      <c r="G724" s="380"/>
      <c r="H724" s="380"/>
      <c r="I724" s="380"/>
      <c r="J724" s="380"/>
      <c r="K724" s="380"/>
      <c r="L724" s="380"/>
      <c r="M724" s="380"/>
      <c r="N724" s="380"/>
      <c r="O724" s="380"/>
      <c r="P724" s="380"/>
      <c r="Q724" s="380"/>
      <c r="R724" s="380"/>
      <c r="S724" s="380"/>
      <c r="T724" s="380"/>
      <c r="U724" s="380"/>
      <c r="V724" s="380"/>
      <c r="W724" s="380"/>
      <c r="X724" s="380"/>
    </row>
    <row r="725" spans="1:24" ht="12.75" customHeight="1" thickTop="1" thickBot="1">
      <c r="A725" s="380"/>
      <c r="B725" s="380"/>
      <c r="C725" s="380"/>
      <c r="D725" s="380"/>
      <c r="E725" s="380"/>
      <c r="F725" s="380"/>
      <c r="G725" s="380"/>
      <c r="H725" s="380"/>
      <c r="I725" s="380"/>
      <c r="J725" s="380"/>
      <c r="K725" s="380"/>
      <c r="L725" s="380"/>
      <c r="M725" s="380"/>
      <c r="N725" s="380"/>
      <c r="O725" s="380"/>
      <c r="P725" s="380"/>
      <c r="Q725" s="380"/>
      <c r="R725" s="380"/>
      <c r="S725" s="380"/>
      <c r="T725" s="380"/>
      <c r="U725" s="380"/>
      <c r="V725" s="380"/>
      <c r="W725" s="380"/>
      <c r="X725" s="380"/>
    </row>
    <row r="726" spans="1:24" ht="12.75" customHeight="1" thickTop="1" thickBot="1">
      <c r="A726" s="380"/>
      <c r="B726" s="380"/>
      <c r="C726" s="380"/>
      <c r="D726" s="380"/>
      <c r="E726" s="380"/>
      <c r="F726" s="380"/>
      <c r="G726" s="380"/>
      <c r="H726" s="380"/>
      <c r="I726" s="380"/>
      <c r="J726" s="380"/>
      <c r="K726" s="380"/>
      <c r="L726" s="380"/>
      <c r="M726" s="380"/>
      <c r="N726" s="380"/>
      <c r="O726" s="380"/>
      <c r="P726" s="380"/>
      <c r="Q726" s="380"/>
      <c r="R726" s="380"/>
      <c r="S726" s="380"/>
      <c r="T726" s="380"/>
      <c r="U726" s="380"/>
      <c r="V726" s="380"/>
      <c r="W726" s="380"/>
      <c r="X726" s="380"/>
    </row>
    <row r="727" spans="1:24" ht="12.75" customHeight="1" thickTop="1" thickBot="1">
      <c r="A727" s="380"/>
      <c r="B727" s="380"/>
      <c r="C727" s="380"/>
      <c r="D727" s="380"/>
      <c r="E727" s="380"/>
      <c r="F727" s="380"/>
      <c r="G727" s="380"/>
      <c r="H727" s="380"/>
      <c r="I727" s="380"/>
      <c r="J727" s="380"/>
      <c r="K727" s="380"/>
      <c r="L727" s="380"/>
      <c r="M727" s="380"/>
      <c r="N727" s="380"/>
      <c r="O727" s="380"/>
      <c r="P727" s="380"/>
      <c r="Q727" s="380"/>
      <c r="R727" s="380"/>
      <c r="S727" s="380"/>
      <c r="T727" s="380"/>
      <c r="U727" s="380"/>
      <c r="V727" s="380"/>
      <c r="W727" s="380"/>
      <c r="X727" s="380"/>
    </row>
    <row r="728" spans="1:24" ht="12.75" customHeight="1" thickTop="1" thickBot="1">
      <c r="A728" s="380"/>
      <c r="B728" s="380"/>
      <c r="C728" s="380"/>
      <c r="D728" s="380"/>
      <c r="E728" s="380"/>
      <c r="F728" s="380"/>
      <c r="G728" s="380"/>
      <c r="H728" s="380"/>
      <c r="I728" s="380"/>
      <c r="J728" s="380"/>
      <c r="K728" s="380"/>
      <c r="L728" s="380"/>
      <c r="M728" s="380"/>
      <c r="N728" s="380"/>
      <c r="O728" s="380"/>
      <c r="P728" s="380"/>
      <c r="Q728" s="380"/>
      <c r="R728" s="380"/>
      <c r="S728" s="380"/>
      <c r="T728" s="380"/>
      <c r="U728" s="380"/>
      <c r="V728" s="380"/>
      <c r="W728" s="380"/>
      <c r="X728" s="380"/>
    </row>
    <row r="729" spans="1:24" ht="12.75" customHeight="1" thickTop="1" thickBot="1">
      <c r="A729" s="380"/>
      <c r="B729" s="380"/>
      <c r="C729" s="380"/>
      <c r="D729" s="380"/>
      <c r="E729" s="380"/>
      <c r="F729" s="380"/>
      <c r="G729" s="380"/>
      <c r="H729" s="380"/>
      <c r="I729" s="380"/>
      <c r="J729" s="380"/>
      <c r="K729" s="380"/>
      <c r="L729" s="380"/>
      <c r="M729" s="380"/>
      <c r="N729" s="380"/>
      <c r="O729" s="380"/>
      <c r="P729" s="380"/>
      <c r="Q729" s="380"/>
      <c r="R729" s="380"/>
      <c r="S729" s="380"/>
      <c r="T729" s="380"/>
      <c r="U729" s="380"/>
      <c r="V729" s="380"/>
      <c r="W729" s="380"/>
      <c r="X729" s="380"/>
    </row>
    <row r="730" spans="1:24" ht="12.75" customHeight="1" thickTop="1" thickBot="1">
      <c r="A730" s="380"/>
      <c r="B730" s="380"/>
      <c r="C730" s="380"/>
      <c r="D730" s="380"/>
      <c r="E730" s="380"/>
      <c r="F730" s="380"/>
      <c r="G730" s="380"/>
      <c r="H730" s="380"/>
      <c r="I730" s="380"/>
      <c r="J730" s="380"/>
      <c r="K730" s="380"/>
      <c r="L730" s="380"/>
      <c r="M730" s="380"/>
      <c r="N730" s="380"/>
      <c r="O730" s="380"/>
      <c r="P730" s="380"/>
      <c r="Q730" s="380"/>
      <c r="R730" s="380"/>
      <c r="S730" s="380"/>
      <c r="T730" s="380"/>
      <c r="U730" s="380"/>
      <c r="V730" s="380"/>
      <c r="W730" s="380"/>
      <c r="X730" s="380"/>
    </row>
    <row r="731" spans="1:24" ht="12.75" customHeight="1" thickTop="1" thickBot="1">
      <c r="A731" s="380"/>
      <c r="B731" s="380"/>
      <c r="C731" s="380"/>
      <c r="D731" s="380"/>
      <c r="E731" s="380"/>
      <c r="F731" s="380"/>
      <c r="G731" s="380"/>
      <c r="H731" s="380"/>
      <c r="I731" s="380"/>
      <c r="J731" s="380"/>
      <c r="K731" s="380"/>
      <c r="L731" s="380"/>
      <c r="M731" s="380"/>
      <c r="N731" s="380"/>
      <c r="O731" s="380"/>
      <c r="P731" s="380"/>
      <c r="Q731" s="380"/>
      <c r="R731" s="380"/>
      <c r="S731" s="380"/>
      <c r="T731" s="380"/>
      <c r="U731" s="380"/>
      <c r="V731" s="380"/>
      <c r="W731" s="380"/>
      <c r="X731" s="380"/>
    </row>
    <row r="732" spans="1:24" ht="12.75" customHeight="1" thickTop="1" thickBot="1">
      <c r="A732" s="380"/>
      <c r="B732" s="380"/>
      <c r="C732" s="380"/>
      <c r="D732" s="380"/>
      <c r="E732" s="380"/>
      <c r="F732" s="380"/>
      <c r="G732" s="380"/>
      <c r="H732" s="380"/>
      <c r="I732" s="380"/>
      <c r="J732" s="380"/>
      <c r="K732" s="380"/>
      <c r="L732" s="380"/>
      <c r="M732" s="380"/>
      <c r="N732" s="380"/>
      <c r="O732" s="380"/>
      <c r="P732" s="380"/>
      <c r="Q732" s="380"/>
      <c r="R732" s="380"/>
      <c r="S732" s="380"/>
      <c r="T732" s="380"/>
      <c r="U732" s="380"/>
      <c r="V732" s="380"/>
      <c r="W732" s="380"/>
      <c r="X732" s="380"/>
    </row>
    <row r="733" spans="1:24" ht="12.75" customHeight="1" thickTop="1" thickBot="1">
      <c r="A733" s="380"/>
      <c r="B733" s="380"/>
      <c r="C733" s="380"/>
      <c r="D733" s="380"/>
      <c r="E733" s="380"/>
      <c r="F733" s="380"/>
      <c r="G733" s="380"/>
      <c r="H733" s="380"/>
      <c r="I733" s="380"/>
      <c r="J733" s="380"/>
      <c r="K733" s="380"/>
      <c r="L733" s="380"/>
      <c r="M733" s="380"/>
      <c r="N733" s="380"/>
      <c r="O733" s="380"/>
      <c r="P733" s="380"/>
      <c r="Q733" s="380"/>
      <c r="R733" s="380"/>
      <c r="S733" s="380"/>
      <c r="T733" s="380"/>
      <c r="U733" s="380"/>
      <c r="V733" s="380"/>
      <c r="W733" s="380"/>
      <c r="X733" s="380"/>
    </row>
    <row r="734" spans="1:24" ht="12.75" customHeight="1" thickTop="1" thickBot="1">
      <c r="A734" s="380"/>
      <c r="B734" s="380"/>
      <c r="C734" s="380"/>
      <c r="D734" s="380"/>
      <c r="E734" s="380"/>
      <c r="F734" s="380"/>
      <c r="G734" s="380"/>
      <c r="H734" s="380"/>
      <c r="I734" s="380"/>
      <c r="J734" s="380"/>
      <c r="K734" s="380"/>
      <c r="L734" s="380"/>
      <c r="M734" s="380"/>
      <c r="N734" s="380"/>
      <c r="O734" s="380"/>
      <c r="P734" s="380"/>
      <c r="Q734" s="380"/>
      <c r="R734" s="380"/>
      <c r="S734" s="380"/>
      <c r="T734" s="380"/>
      <c r="U734" s="380"/>
      <c r="V734" s="380"/>
      <c r="W734" s="380"/>
      <c r="X734" s="380"/>
    </row>
    <row r="735" spans="1:24" ht="12.75" customHeight="1" thickTop="1" thickBot="1">
      <c r="A735" s="380"/>
      <c r="B735" s="380"/>
      <c r="C735" s="380"/>
      <c r="D735" s="380"/>
      <c r="E735" s="380"/>
      <c r="F735" s="380"/>
      <c r="G735" s="380"/>
      <c r="H735" s="380"/>
      <c r="I735" s="380"/>
      <c r="J735" s="380"/>
      <c r="K735" s="380"/>
      <c r="L735" s="380"/>
      <c r="M735" s="380"/>
      <c r="N735" s="380"/>
      <c r="O735" s="380"/>
      <c r="P735" s="380"/>
      <c r="Q735" s="380"/>
      <c r="R735" s="380"/>
      <c r="S735" s="380"/>
      <c r="T735" s="380"/>
      <c r="U735" s="380"/>
      <c r="V735" s="380"/>
      <c r="W735" s="380"/>
      <c r="X735" s="380"/>
    </row>
    <row r="736" spans="1:24" ht="12.75" customHeight="1" thickTop="1" thickBot="1">
      <c r="A736" s="380"/>
      <c r="B736" s="380"/>
      <c r="C736" s="380"/>
      <c r="D736" s="380"/>
      <c r="E736" s="380"/>
      <c r="F736" s="380"/>
      <c r="G736" s="380"/>
      <c r="H736" s="380"/>
      <c r="I736" s="380"/>
      <c r="J736" s="380"/>
      <c r="K736" s="380"/>
      <c r="L736" s="380"/>
      <c r="M736" s="380"/>
      <c r="N736" s="380"/>
      <c r="O736" s="380"/>
      <c r="P736" s="380"/>
      <c r="Q736" s="380"/>
      <c r="R736" s="380"/>
      <c r="S736" s="380"/>
      <c r="T736" s="380"/>
      <c r="U736" s="380"/>
      <c r="V736" s="380"/>
      <c r="W736" s="380"/>
      <c r="X736" s="380"/>
    </row>
    <row r="737" spans="1:24" ht="12.75" customHeight="1" thickTop="1" thickBot="1">
      <c r="A737" s="380"/>
      <c r="B737" s="380"/>
      <c r="C737" s="380"/>
      <c r="D737" s="380"/>
      <c r="E737" s="380"/>
      <c r="F737" s="380"/>
      <c r="G737" s="380"/>
      <c r="H737" s="380"/>
      <c r="I737" s="380"/>
      <c r="J737" s="380"/>
      <c r="K737" s="380"/>
      <c r="L737" s="380"/>
      <c r="M737" s="380"/>
      <c r="N737" s="380"/>
      <c r="O737" s="380"/>
      <c r="P737" s="380"/>
      <c r="Q737" s="380"/>
      <c r="R737" s="380"/>
      <c r="S737" s="380"/>
      <c r="T737" s="380"/>
      <c r="U737" s="380"/>
      <c r="V737" s="380"/>
      <c r="W737" s="380"/>
      <c r="X737" s="380"/>
    </row>
    <row r="738" spans="1:24" ht="12.75" customHeight="1" thickTop="1" thickBot="1">
      <c r="A738" s="380"/>
      <c r="B738" s="380"/>
      <c r="C738" s="380"/>
      <c r="D738" s="380"/>
      <c r="E738" s="380"/>
      <c r="F738" s="380"/>
      <c r="G738" s="380"/>
      <c r="H738" s="380"/>
      <c r="I738" s="380"/>
      <c r="J738" s="380"/>
      <c r="K738" s="380"/>
      <c r="L738" s="380"/>
      <c r="M738" s="380"/>
      <c r="N738" s="380"/>
      <c r="O738" s="380"/>
      <c r="P738" s="380"/>
      <c r="Q738" s="380"/>
      <c r="R738" s="380"/>
      <c r="S738" s="380"/>
      <c r="T738" s="380"/>
      <c r="U738" s="380"/>
      <c r="V738" s="380"/>
      <c r="W738" s="380"/>
      <c r="X738" s="380"/>
    </row>
    <row r="739" spans="1:24" ht="12.75" customHeight="1" thickTop="1" thickBot="1">
      <c r="A739" s="380"/>
      <c r="B739" s="380"/>
      <c r="C739" s="380"/>
      <c r="D739" s="380"/>
      <c r="E739" s="380"/>
      <c r="F739" s="380"/>
      <c r="G739" s="380"/>
      <c r="H739" s="380"/>
      <c r="I739" s="380"/>
      <c r="J739" s="380"/>
      <c r="K739" s="380"/>
      <c r="L739" s="380"/>
      <c r="M739" s="380"/>
      <c r="N739" s="380"/>
      <c r="O739" s="380"/>
      <c r="P739" s="380"/>
      <c r="Q739" s="380"/>
      <c r="R739" s="380"/>
      <c r="S739" s="380"/>
      <c r="T739" s="380"/>
      <c r="U739" s="380"/>
      <c r="V739" s="380"/>
      <c r="W739" s="380"/>
      <c r="X739" s="380"/>
    </row>
    <row r="740" spans="1:24" ht="12.75" customHeight="1" thickTop="1" thickBot="1">
      <c r="A740" s="380"/>
      <c r="B740" s="380"/>
      <c r="C740" s="380"/>
      <c r="D740" s="380"/>
      <c r="E740" s="380"/>
      <c r="F740" s="380"/>
      <c r="G740" s="380"/>
      <c r="H740" s="380"/>
      <c r="I740" s="380"/>
      <c r="J740" s="380"/>
      <c r="K740" s="380"/>
      <c r="L740" s="380"/>
      <c r="M740" s="380"/>
      <c r="N740" s="380"/>
      <c r="O740" s="380"/>
      <c r="P740" s="380"/>
      <c r="Q740" s="380"/>
      <c r="R740" s="380"/>
      <c r="S740" s="380"/>
      <c r="T740" s="380"/>
      <c r="U740" s="380"/>
      <c r="V740" s="380"/>
      <c r="W740" s="380"/>
      <c r="X740" s="380"/>
    </row>
    <row r="741" spans="1:24" ht="12.75" customHeight="1" thickTop="1" thickBot="1">
      <c r="A741" s="380"/>
      <c r="B741" s="380"/>
      <c r="C741" s="380"/>
      <c r="D741" s="380"/>
      <c r="E741" s="380"/>
      <c r="F741" s="380"/>
      <c r="G741" s="380"/>
      <c r="H741" s="380"/>
      <c r="I741" s="380"/>
      <c r="J741" s="380"/>
      <c r="K741" s="380"/>
      <c r="L741" s="380"/>
      <c r="M741" s="380"/>
      <c r="N741" s="380"/>
      <c r="O741" s="380"/>
      <c r="P741" s="380"/>
      <c r="Q741" s="380"/>
      <c r="R741" s="380"/>
      <c r="S741" s="380"/>
      <c r="T741" s="380"/>
      <c r="U741" s="380"/>
      <c r="V741" s="380"/>
      <c r="W741" s="380"/>
      <c r="X741" s="380"/>
    </row>
    <row r="742" spans="1:24" ht="12.75" customHeight="1" thickTop="1" thickBot="1">
      <c r="A742" s="380"/>
      <c r="B742" s="380"/>
      <c r="C742" s="380"/>
      <c r="D742" s="380"/>
      <c r="E742" s="380"/>
      <c r="F742" s="380"/>
      <c r="G742" s="380"/>
      <c r="H742" s="380"/>
      <c r="I742" s="380"/>
      <c r="J742" s="380"/>
      <c r="K742" s="380"/>
      <c r="L742" s="380"/>
      <c r="M742" s="380"/>
      <c r="N742" s="380"/>
      <c r="O742" s="380"/>
      <c r="P742" s="380"/>
      <c r="Q742" s="380"/>
      <c r="R742" s="380"/>
      <c r="S742" s="380"/>
      <c r="T742" s="380"/>
      <c r="U742" s="380"/>
      <c r="V742" s="380"/>
      <c r="W742" s="380"/>
      <c r="X742" s="380"/>
    </row>
    <row r="743" spans="1:24" ht="12.75" customHeight="1" thickTop="1" thickBot="1">
      <c r="A743" s="380"/>
      <c r="B743" s="380"/>
      <c r="C743" s="380"/>
      <c r="D743" s="380"/>
      <c r="E743" s="380"/>
      <c r="F743" s="380"/>
      <c r="G743" s="380"/>
      <c r="H743" s="380"/>
      <c r="I743" s="380"/>
      <c r="J743" s="380"/>
      <c r="K743" s="380"/>
      <c r="L743" s="380"/>
      <c r="M743" s="380"/>
      <c r="N743" s="380"/>
      <c r="O743" s="380"/>
      <c r="P743" s="380"/>
      <c r="Q743" s="380"/>
      <c r="R743" s="380"/>
      <c r="S743" s="380"/>
      <c r="T743" s="380"/>
      <c r="U743" s="380"/>
      <c r="V743" s="380"/>
      <c r="W743" s="380"/>
      <c r="X743" s="380"/>
    </row>
    <row r="744" spans="1:24" ht="12.75" customHeight="1" thickTop="1" thickBot="1">
      <c r="A744" s="380"/>
      <c r="B744" s="380"/>
      <c r="C744" s="380"/>
      <c r="D744" s="380"/>
      <c r="E744" s="380"/>
      <c r="F744" s="380"/>
      <c r="G744" s="380"/>
      <c r="H744" s="380"/>
      <c r="I744" s="380"/>
      <c r="J744" s="380"/>
      <c r="K744" s="380"/>
      <c r="L744" s="380"/>
      <c r="M744" s="380"/>
      <c r="N744" s="380"/>
      <c r="O744" s="380"/>
      <c r="P744" s="380"/>
      <c r="Q744" s="380"/>
      <c r="R744" s="380"/>
      <c r="S744" s="380"/>
      <c r="T744" s="380"/>
      <c r="U744" s="380"/>
      <c r="V744" s="380"/>
      <c r="W744" s="380"/>
      <c r="X744" s="380"/>
    </row>
    <row r="745" spans="1:24" ht="12.75" customHeight="1" thickTop="1" thickBot="1">
      <c r="A745" s="380"/>
      <c r="B745" s="380"/>
      <c r="C745" s="380"/>
      <c r="D745" s="380"/>
      <c r="E745" s="380"/>
      <c r="F745" s="380"/>
      <c r="G745" s="380"/>
      <c r="H745" s="380"/>
      <c r="I745" s="380"/>
      <c r="J745" s="380"/>
      <c r="K745" s="380"/>
      <c r="L745" s="380"/>
      <c r="M745" s="380"/>
      <c r="N745" s="380"/>
      <c r="O745" s="380"/>
      <c r="P745" s="380"/>
      <c r="Q745" s="380"/>
      <c r="R745" s="380"/>
      <c r="S745" s="380"/>
      <c r="T745" s="380"/>
      <c r="U745" s="380"/>
      <c r="V745" s="380"/>
      <c r="W745" s="380"/>
      <c r="X745" s="380"/>
    </row>
    <row r="746" spans="1:24" ht="12.75" customHeight="1" thickTop="1" thickBot="1">
      <c r="A746" s="380"/>
      <c r="B746" s="380"/>
      <c r="C746" s="380"/>
      <c r="D746" s="380"/>
      <c r="E746" s="380"/>
      <c r="F746" s="380"/>
      <c r="G746" s="380"/>
      <c r="H746" s="380"/>
      <c r="I746" s="380"/>
      <c r="J746" s="380"/>
      <c r="K746" s="380"/>
      <c r="L746" s="380"/>
      <c r="M746" s="380"/>
      <c r="N746" s="380"/>
      <c r="O746" s="380"/>
      <c r="P746" s="380"/>
      <c r="Q746" s="380"/>
      <c r="R746" s="380"/>
      <c r="S746" s="380"/>
      <c r="T746" s="380"/>
      <c r="U746" s="380"/>
      <c r="V746" s="380"/>
      <c r="W746" s="380"/>
      <c r="X746" s="380"/>
    </row>
    <row r="747" spans="1:24" ht="12.75" customHeight="1" thickTop="1" thickBot="1">
      <c r="A747" s="380"/>
      <c r="B747" s="380"/>
      <c r="C747" s="380"/>
      <c r="D747" s="380"/>
      <c r="E747" s="380"/>
      <c r="F747" s="380"/>
      <c r="G747" s="380"/>
      <c r="H747" s="380"/>
      <c r="I747" s="380"/>
      <c r="J747" s="380"/>
      <c r="K747" s="380"/>
      <c r="L747" s="380"/>
      <c r="M747" s="380"/>
      <c r="N747" s="380"/>
      <c r="O747" s="380"/>
      <c r="P747" s="380"/>
      <c r="Q747" s="380"/>
      <c r="R747" s="380"/>
      <c r="S747" s="380"/>
      <c r="T747" s="380"/>
      <c r="U747" s="380"/>
      <c r="V747" s="380"/>
      <c r="W747" s="380"/>
      <c r="X747" s="380"/>
    </row>
    <row r="748" spans="1:24" ht="12.75" customHeight="1" thickTop="1" thickBot="1">
      <c r="A748" s="380"/>
      <c r="B748" s="380"/>
      <c r="C748" s="380"/>
      <c r="D748" s="380"/>
      <c r="E748" s="380"/>
      <c r="F748" s="380"/>
      <c r="G748" s="380"/>
      <c r="H748" s="380"/>
      <c r="I748" s="380"/>
      <c r="J748" s="380"/>
      <c r="K748" s="380"/>
      <c r="L748" s="380"/>
      <c r="M748" s="380"/>
      <c r="N748" s="380"/>
      <c r="O748" s="380"/>
      <c r="P748" s="380"/>
      <c r="Q748" s="380"/>
      <c r="R748" s="380"/>
      <c r="S748" s="380"/>
      <c r="T748" s="380"/>
      <c r="U748" s="380"/>
      <c r="V748" s="380"/>
      <c r="W748" s="380"/>
      <c r="X748" s="380"/>
    </row>
    <row r="749" spans="1:24" ht="12.75" customHeight="1" thickTop="1" thickBot="1">
      <c r="A749" s="380"/>
      <c r="B749" s="380"/>
      <c r="C749" s="380"/>
      <c r="D749" s="380"/>
      <c r="E749" s="380"/>
      <c r="F749" s="380"/>
      <c r="G749" s="380"/>
      <c r="H749" s="380"/>
      <c r="I749" s="380"/>
      <c r="J749" s="380"/>
      <c r="K749" s="380"/>
      <c r="L749" s="380"/>
      <c r="M749" s="380"/>
      <c r="N749" s="380"/>
      <c r="O749" s="380"/>
      <c r="P749" s="380"/>
      <c r="Q749" s="380"/>
      <c r="R749" s="380"/>
      <c r="S749" s="380"/>
      <c r="T749" s="380"/>
      <c r="U749" s="380"/>
      <c r="V749" s="380"/>
      <c r="W749" s="380"/>
      <c r="X749" s="380"/>
    </row>
    <row r="750" spans="1:24" ht="12.75" customHeight="1" thickTop="1" thickBot="1">
      <c r="A750" s="380"/>
      <c r="B750" s="380"/>
      <c r="C750" s="380"/>
      <c r="D750" s="380"/>
      <c r="E750" s="380"/>
      <c r="F750" s="380"/>
      <c r="G750" s="380"/>
      <c r="H750" s="380"/>
      <c r="I750" s="380"/>
      <c r="J750" s="380"/>
      <c r="K750" s="380"/>
      <c r="L750" s="380"/>
      <c r="M750" s="380"/>
      <c r="N750" s="380"/>
      <c r="O750" s="380"/>
      <c r="P750" s="380"/>
      <c r="Q750" s="380"/>
      <c r="R750" s="380"/>
      <c r="S750" s="380"/>
      <c r="T750" s="380"/>
      <c r="U750" s="380"/>
      <c r="V750" s="380"/>
      <c r="W750" s="380"/>
      <c r="X750" s="380"/>
    </row>
    <row r="751" spans="1:24" ht="12.75" customHeight="1" thickTop="1" thickBot="1">
      <c r="A751" s="380"/>
      <c r="B751" s="380"/>
      <c r="C751" s="380"/>
      <c r="D751" s="380"/>
      <c r="E751" s="380"/>
      <c r="F751" s="380"/>
      <c r="G751" s="380"/>
      <c r="H751" s="380"/>
      <c r="I751" s="380"/>
      <c r="J751" s="380"/>
      <c r="K751" s="380"/>
      <c r="L751" s="380"/>
      <c r="M751" s="380"/>
      <c r="N751" s="380"/>
      <c r="O751" s="380"/>
      <c r="P751" s="380"/>
      <c r="Q751" s="380"/>
      <c r="R751" s="380"/>
      <c r="S751" s="380"/>
      <c r="T751" s="380"/>
      <c r="U751" s="380"/>
      <c r="V751" s="380"/>
      <c r="W751" s="380"/>
      <c r="X751" s="380"/>
    </row>
    <row r="752" spans="1:24" ht="12.75" customHeight="1" thickTop="1" thickBot="1">
      <c r="A752" s="380"/>
      <c r="B752" s="380"/>
      <c r="C752" s="380"/>
      <c r="D752" s="380"/>
      <c r="E752" s="380"/>
      <c r="F752" s="380"/>
      <c r="G752" s="380"/>
      <c r="H752" s="380"/>
      <c r="I752" s="380"/>
      <c r="J752" s="380"/>
      <c r="K752" s="380"/>
      <c r="L752" s="380"/>
      <c r="M752" s="380"/>
      <c r="N752" s="380"/>
      <c r="O752" s="380"/>
      <c r="P752" s="380"/>
      <c r="Q752" s="380"/>
      <c r="R752" s="380"/>
      <c r="S752" s="380"/>
      <c r="T752" s="380"/>
      <c r="U752" s="380"/>
      <c r="V752" s="380"/>
      <c r="W752" s="380"/>
      <c r="X752" s="380"/>
    </row>
    <row r="753" spans="1:24" ht="12.75" customHeight="1" thickTop="1" thickBot="1">
      <c r="A753" s="380"/>
      <c r="B753" s="380"/>
      <c r="C753" s="380"/>
      <c r="D753" s="380"/>
      <c r="E753" s="380"/>
      <c r="F753" s="380"/>
      <c r="G753" s="380"/>
      <c r="H753" s="380"/>
      <c r="I753" s="380"/>
      <c r="J753" s="380"/>
      <c r="K753" s="380"/>
      <c r="L753" s="380"/>
      <c r="M753" s="380"/>
      <c r="N753" s="380"/>
      <c r="O753" s="380"/>
      <c r="P753" s="380"/>
      <c r="Q753" s="380"/>
      <c r="R753" s="380"/>
      <c r="S753" s="380"/>
      <c r="T753" s="380"/>
      <c r="U753" s="380"/>
      <c r="V753" s="380"/>
      <c r="W753" s="380"/>
      <c r="X753" s="380"/>
    </row>
    <row r="754" spans="1:24" ht="12.75" customHeight="1" thickTop="1" thickBot="1">
      <c r="A754" s="380"/>
      <c r="B754" s="380"/>
      <c r="C754" s="380"/>
      <c r="D754" s="380"/>
      <c r="E754" s="380"/>
      <c r="F754" s="380"/>
      <c r="G754" s="380"/>
      <c r="H754" s="380"/>
      <c r="I754" s="380"/>
      <c r="J754" s="380"/>
      <c r="K754" s="380"/>
      <c r="L754" s="380"/>
      <c r="M754" s="380"/>
      <c r="N754" s="380"/>
      <c r="O754" s="380"/>
      <c r="P754" s="380"/>
      <c r="Q754" s="380"/>
      <c r="R754" s="380"/>
      <c r="S754" s="380"/>
      <c r="T754" s="380"/>
      <c r="U754" s="380"/>
      <c r="V754" s="380"/>
      <c r="W754" s="380"/>
      <c r="X754" s="380"/>
    </row>
    <row r="755" spans="1:24" ht="12.75" customHeight="1" thickTop="1" thickBot="1">
      <c r="A755" s="380"/>
      <c r="B755" s="380"/>
      <c r="C755" s="380"/>
      <c r="D755" s="380"/>
      <c r="E755" s="380"/>
      <c r="F755" s="380"/>
      <c r="G755" s="380"/>
      <c r="H755" s="380"/>
      <c r="I755" s="380"/>
      <c r="J755" s="380"/>
      <c r="K755" s="380"/>
      <c r="L755" s="380"/>
      <c r="M755" s="380"/>
      <c r="N755" s="380"/>
      <c r="O755" s="380"/>
      <c r="P755" s="380"/>
      <c r="Q755" s="380"/>
      <c r="R755" s="380"/>
      <c r="S755" s="380"/>
      <c r="T755" s="380"/>
      <c r="U755" s="380"/>
      <c r="V755" s="380"/>
      <c r="W755" s="380"/>
      <c r="X755" s="380"/>
    </row>
    <row r="756" spans="1:24" ht="12.75" customHeight="1" thickTop="1" thickBot="1">
      <c r="A756" s="380"/>
      <c r="B756" s="380"/>
      <c r="C756" s="380"/>
      <c r="D756" s="380"/>
      <c r="E756" s="380"/>
      <c r="F756" s="380"/>
      <c r="G756" s="380"/>
      <c r="H756" s="380"/>
      <c r="I756" s="380"/>
      <c r="J756" s="380"/>
      <c r="K756" s="380"/>
      <c r="L756" s="380"/>
      <c r="M756" s="380"/>
      <c r="N756" s="380"/>
      <c r="O756" s="380"/>
      <c r="P756" s="380"/>
      <c r="Q756" s="380"/>
      <c r="R756" s="380"/>
      <c r="S756" s="380"/>
      <c r="T756" s="380"/>
      <c r="U756" s="380"/>
      <c r="V756" s="380"/>
      <c r="W756" s="380"/>
      <c r="X756" s="380"/>
    </row>
    <row r="757" spans="1:24" ht="12.75" customHeight="1" thickTop="1" thickBot="1">
      <c r="A757" s="380"/>
      <c r="B757" s="380"/>
      <c r="C757" s="380"/>
      <c r="D757" s="380"/>
      <c r="E757" s="380"/>
      <c r="F757" s="380"/>
      <c r="G757" s="380"/>
      <c r="H757" s="380"/>
      <c r="I757" s="380"/>
      <c r="J757" s="380"/>
      <c r="K757" s="380"/>
      <c r="L757" s="380"/>
      <c r="M757" s="380"/>
      <c r="N757" s="380"/>
      <c r="O757" s="380"/>
      <c r="P757" s="380"/>
      <c r="Q757" s="380"/>
      <c r="R757" s="380"/>
      <c r="S757" s="380"/>
      <c r="T757" s="380"/>
      <c r="U757" s="380"/>
      <c r="V757" s="380"/>
      <c r="W757" s="380"/>
      <c r="X757" s="380"/>
    </row>
    <row r="758" spans="1:24" ht="12.75" customHeight="1" thickTop="1" thickBot="1">
      <c r="A758" s="380"/>
      <c r="B758" s="380"/>
      <c r="C758" s="380"/>
      <c r="D758" s="380"/>
      <c r="E758" s="380"/>
      <c r="F758" s="380"/>
      <c r="G758" s="380"/>
      <c r="H758" s="380"/>
      <c r="I758" s="380"/>
      <c r="J758" s="380"/>
      <c r="K758" s="380"/>
      <c r="L758" s="380"/>
      <c r="M758" s="380"/>
      <c r="N758" s="380"/>
      <c r="O758" s="380"/>
      <c r="P758" s="380"/>
      <c r="Q758" s="380"/>
      <c r="R758" s="380"/>
      <c r="S758" s="380"/>
      <c r="T758" s="380"/>
      <c r="U758" s="380"/>
      <c r="V758" s="380"/>
      <c r="W758" s="380"/>
      <c r="X758" s="380"/>
    </row>
    <row r="759" spans="1:24" ht="12.75" customHeight="1" thickTop="1" thickBot="1">
      <c r="A759" s="380"/>
      <c r="B759" s="380"/>
      <c r="C759" s="380"/>
      <c r="D759" s="380"/>
      <c r="E759" s="380"/>
      <c r="F759" s="380"/>
      <c r="G759" s="380"/>
      <c r="H759" s="380"/>
      <c r="I759" s="380"/>
      <c r="J759" s="380"/>
      <c r="K759" s="380"/>
      <c r="L759" s="380"/>
      <c r="M759" s="380"/>
      <c r="N759" s="380"/>
      <c r="O759" s="380"/>
      <c r="P759" s="380"/>
      <c r="Q759" s="380"/>
      <c r="R759" s="380"/>
      <c r="S759" s="380"/>
      <c r="T759" s="380"/>
      <c r="U759" s="380"/>
      <c r="V759" s="380"/>
      <c r="W759" s="380"/>
      <c r="X759" s="380"/>
    </row>
    <row r="760" spans="1:24" ht="12.75" customHeight="1" thickTop="1" thickBot="1">
      <c r="A760" s="380"/>
      <c r="B760" s="380"/>
      <c r="C760" s="380"/>
      <c r="D760" s="380"/>
      <c r="E760" s="380"/>
      <c r="F760" s="380"/>
      <c r="G760" s="380"/>
      <c r="H760" s="380"/>
      <c r="I760" s="380"/>
      <c r="J760" s="380"/>
      <c r="K760" s="380"/>
      <c r="L760" s="380"/>
      <c r="M760" s="380"/>
      <c r="N760" s="380"/>
      <c r="O760" s="380"/>
      <c r="P760" s="380"/>
      <c r="Q760" s="380"/>
      <c r="R760" s="380"/>
      <c r="S760" s="380"/>
      <c r="T760" s="380"/>
      <c r="U760" s="380"/>
      <c r="V760" s="380"/>
      <c r="W760" s="380"/>
      <c r="X760" s="380"/>
    </row>
    <row r="761" spans="1:24" ht="12.75" customHeight="1" thickTop="1" thickBot="1">
      <c r="A761" s="380"/>
      <c r="B761" s="380"/>
      <c r="C761" s="380"/>
      <c r="D761" s="380"/>
      <c r="E761" s="380"/>
      <c r="F761" s="380"/>
      <c r="G761" s="380"/>
      <c r="H761" s="380"/>
      <c r="I761" s="380"/>
      <c r="J761" s="380"/>
      <c r="K761" s="380"/>
      <c r="L761" s="380"/>
      <c r="M761" s="380"/>
      <c r="N761" s="380"/>
      <c r="O761" s="380"/>
      <c r="P761" s="380"/>
      <c r="Q761" s="380"/>
      <c r="R761" s="380"/>
      <c r="S761" s="380"/>
      <c r="T761" s="380"/>
      <c r="U761" s="380"/>
      <c r="V761" s="380"/>
      <c r="W761" s="380"/>
      <c r="X761" s="380"/>
    </row>
    <row r="762" spans="1:24" ht="12.75" customHeight="1" thickTop="1" thickBot="1">
      <c r="A762" s="380"/>
      <c r="B762" s="380"/>
      <c r="C762" s="380"/>
      <c r="D762" s="380"/>
      <c r="E762" s="380"/>
      <c r="F762" s="380"/>
      <c r="G762" s="380"/>
      <c r="H762" s="380"/>
      <c r="I762" s="380"/>
      <c r="J762" s="380"/>
      <c r="K762" s="380"/>
      <c r="L762" s="380"/>
      <c r="M762" s="380"/>
      <c r="N762" s="380"/>
      <c r="O762" s="380"/>
      <c r="P762" s="380"/>
      <c r="Q762" s="380"/>
      <c r="R762" s="380"/>
      <c r="S762" s="380"/>
      <c r="T762" s="380"/>
      <c r="U762" s="380"/>
      <c r="V762" s="380"/>
      <c r="W762" s="380"/>
      <c r="X762" s="380"/>
    </row>
    <row r="763" spans="1:24" ht="12.75" customHeight="1" thickTop="1" thickBot="1">
      <c r="A763" s="380"/>
      <c r="B763" s="380"/>
      <c r="C763" s="380"/>
      <c r="D763" s="380"/>
      <c r="E763" s="380"/>
      <c r="F763" s="380"/>
      <c r="G763" s="380"/>
      <c r="H763" s="380"/>
      <c r="I763" s="380"/>
      <c r="J763" s="380"/>
      <c r="K763" s="380"/>
      <c r="L763" s="380"/>
      <c r="M763" s="380"/>
      <c r="N763" s="380"/>
      <c r="O763" s="380"/>
      <c r="P763" s="380"/>
      <c r="Q763" s="380"/>
      <c r="R763" s="380"/>
      <c r="S763" s="380"/>
      <c r="T763" s="380"/>
      <c r="U763" s="380"/>
      <c r="V763" s="380"/>
      <c r="W763" s="380"/>
      <c r="X763" s="380"/>
    </row>
    <row r="764" spans="1:24" ht="12.75" customHeight="1" thickTop="1" thickBot="1">
      <c r="A764" s="380"/>
      <c r="B764" s="380"/>
      <c r="C764" s="380"/>
      <c r="D764" s="380"/>
      <c r="E764" s="380"/>
      <c r="F764" s="380"/>
      <c r="G764" s="380"/>
      <c r="H764" s="380"/>
      <c r="I764" s="380"/>
      <c r="J764" s="380"/>
      <c r="K764" s="380"/>
      <c r="L764" s="380"/>
      <c r="M764" s="380"/>
      <c r="N764" s="380"/>
      <c r="O764" s="380"/>
      <c r="P764" s="380"/>
      <c r="Q764" s="380"/>
      <c r="R764" s="380"/>
      <c r="S764" s="380"/>
      <c r="T764" s="380"/>
      <c r="U764" s="380"/>
      <c r="V764" s="380"/>
      <c r="W764" s="380"/>
      <c r="X764" s="380"/>
    </row>
    <row r="765" spans="1:24" ht="12.75" customHeight="1" thickTop="1" thickBot="1">
      <c r="A765" s="380"/>
      <c r="B765" s="380"/>
      <c r="C765" s="380"/>
      <c r="D765" s="380"/>
      <c r="E765" s="380"/>
      <c r="F765" s="380"/>
      <c r="G765" s="380"/>
      <c r="H765" s="380"/>
      <c r="I765" s="380"/>
      <c r="J765" s="380"/>
      <c r="K765" s="380"/>
      <c r="L765" s="380"/>
      <c r="M765" s="380"/>
      <c r="N765" s="380"/>
      <c r="O765" s="380"/>
      <c r="P765" s="380"/>
      <c r="Q765" s="380"/>
      <c r="R765" s="380"/>
      <c r="S765" s="380"/>
      <c r="T765" s="380"/>
      <c r="U765" s="380"/>
      <c r="V765" s="380"/>
      <c r="W765" s="380"/>
      <c r="X765" s="380"/>
    </row>
    <row r="766" spans="1:24" ht="12.75" customHeight="1" thickTop="1" thickBot="1">
      <c r="A766" s="380"/>
      <c r="B766" s="380"/>
      <c r="C766" s="380"/>
      <c r="D766" s="380"/>
      <c r="E766" s="380"/>
      <c r="F766" s="380"/>
      <c r="G766" s="380"/>
      <c r="H766" s="380"/>
      <c r="I766" s="380"/>
      <c r="J766" s="380"/>
      <c r="K766" s="380"/>
      <c r="L766" s="380"/>
      <c r="M766" s="380"/>
      <c r="N766" s="380"/>
      <c r="O766" s="380"/>
      <c r="P766" s="380"/>
      <c r="Q766" s="380"/>
      <c r="R766" s="380"/>
      <c r="S766" s="380"/>
      <c r="T766" s="380"/>
      <c r="U766" s="380"/>
      <c r="V766" s="380"/>
      <c r="W766" s="380"/>
      <c r="X766" s="380"/>
    </row>
    <row r="767" spans="1:24" ht="12.75" customHeight="1" thickTop="1" thickBot="1">
      <c r="A767" s="380"/>
      <c r="B767" s="380"/>
      <c r="C767" s="380"/>
      <c r="D767" s="380"/>
      <c r="E767" s="380"/>
      <c r="F767" s="380"/>
      <c r="G767" s="380"/>
      <c r="H767" s="380"/>
      <c r="I767" s="380"/>
      <c r="J767" s="380"/>
      <c r="K767" s="380"/>
      <c r="L767" s="380"/>
      <c r="M767" s="380"/>
      <c r="N767" s="380"/>
      <c r="O767" s="380"/>
      <c r="P767" s="380"/>
      <c r="Q767" s="380"/>
      <c r="R767" s="380"/>
      <c r="S767" s="380"/>
      <c r="T767" s="380"/>
      <c r="U767" s="380"/>
      <c r="V767" s="380"/>
      <c r="W767" s="380"/>
      <c r="X767" s="380"/>
    </row>
    <row r="768" spans="1:24" ht="12.75" customHeight="1" thickTop="1" thickBot="1">
      <c r="A768" s="380"/>
      <c r="B768" s="380"/>
      <c r="C768" s="380"/>
      <c r="D768" s="380"/>
      <c r="E768" s="380"/>
      <c r="F768" s="380"/>
      <c r="G768" s="380"/>
      <c r="H768" s="380"/>
      <c r="I768" s="380"/>
      <c r="J768" s="380"/>
      <c r="K768" s="380"/>
      <c r="L768" s="380"/>
      <c r="M768" s="380"/>
      <c r="N768" s="380"/>
      <c r="O768" s="380"/>
      <c r="P768" s="380"/>
      <c r="Q768" s="380"/>
      <c r="R768" s="380"/>
      <c r="S768" s="380"/>
      <c r="T768" s="380"/>
      <c r="U768" s="380"/>
      <c r="V768" s="380"/>
      <c r="W768" s="380"/>
      <c r="X768" s="380"/>
    </row>
    <row r="769" spans="1:24" ht="12.75" customHeight="1" thickTop="1" thickBot="1">
      <c r="A769" s="380"/>
      <c r="B769" s="380"/>
      <c r="C769" s="380"/>
      <c r="D769" s="380"/>
      <c r="E769" s="380"/>
      <c r="F769" s="380"/>
      <c r="G769" s="380"/>
      <c r="H769" s="380"/>
      <c r="I769" s="380"/>
      <c r="J769" s="380"/>
      <c r="K769" s="380"/>
      <c r="L769" s="380"/>
      <c r="M769" s="380"/>
      <c r="N769" s="380"/>
      <c r="O769" s="380"/>
      <c r="P769" s="380"/>
      <c r="Q769" s="380"/>
      <c r="R769" s="380"/>
      <c r="S769" s="380"/>
      <c r="T769" s="380"/>
      <c r="U769" s="380"/>
      <c r="V769" s="380"/>
      <c r="W769" s="380"/>
      <c r="X769" s="380"/>
    </row>
    <row r="770" spans="1:24" ht="12.75" customHeight="1" thickTop="1" thickBot="1">
      <c r="A770" s="380"/>
      <c r="B770" s="380"/>
      <c r="C770" s="380"/>
      <c r="D770" s="380"/>
      <c r="E770" s="380"/>
      <c r="F770" s="380"/>
      <c r="G770" s="380"/>
      <c r="H770" s="380"/>
      <c r="I770" s="380"/>
      <c r="J770" s="380"/>
      <c r="K770" s="380"/>
      <c r="L770" s="380"/>
      <c r="M770" s="380"/>
      <c r="N770" s="380"/>
      <c r="O770" s="380"/>
      <c r="P770" s="380"/>
      <c r="Q770" s="380"/>
      <c r="R770" s="380"/>
      <c r="S770" s="380"/>
      <c r="T770" s="380"/>
      <c r="U770" s="380"/>
      <c r="V770" s="380"/>
      <c r="W770" s="380"/>
      <c r="X770" s="380"/>
    </row>
    <row r="771" spans="1:24" ht="12.75" customHeight="1" thickTop="1" thickBot="1">
      <c r="A771" s="380"/>
      <c r="B771" s="380"/>
      <c r="C771" s="380"/>
      <c r="D771" s="380"/>
      <c r="E771" s="380"/>
      <c r="F771" s="380"/>
      <c r="G771" s="380"/>
      <c r="H771" s="380"/>
      <c r="I771" s="380"/>
      <c r="J771" s="380"/>
      <c r="K771" s="380"/>
      <c r="L771" s="380"/>
      <c r="M771" s="380"/>
      <c r="N771" s="380"/>
      <c r="O771" s="380"/>
      <c r="P771" s="380"/>
      <c r="Q771" s="380"/>
      <c r="R771" s="380"/>
      <c r="S771" s="380"/>
      <c r="T771" s="380"/>
      <c r="U771" s="380"/>
      <c r="V771" s="380"/>
      <c r="W771" s="380"/>
      <c r="X771" s="380"/>
    </row>
    <row r="772" spans="1:24" ht="12.75" customHeight="1" thickTop="1" thickBot="1">
      <c r="A772" s="380"/>
      <c r="B772" s="380"/>
      <c r="C772" s="380"/>
      <c r="D772" s="380"/>
      <c r="E772" s="380"/>
      <c r="F772" s="380"/>
      <c r="G772" s="380"/>
      <c r="H772" s="380"/>
      <c r="I772" s="380"/>
      <c r="J772" s="380"/>
      <c r="K772" s="380"/>
      <c r="L772" s="380"/>
      <c r="M772" s="380"/>
      <c r="N772" s="380"/>
      <c r="O772" s="380"/>
      <c r="P772" s="380"/>
      <c r="Q772" s="380"/>
      <c r="R772" s="380"/>
      <c r="S772" s="380"/>
      <c r="T772" s="380"/>
      <c r="U772" s="380"/>
      <c r="V772" s="380"/>
      <c r="W772" s="380"/>
      <c r="X772" s="380"/>
    </row>
    <row r="773" spans="1:24" ht="12.75" customHeight="1" thickTop="1" thickBot="1">
      <c r="A773" s="380"/>
      <c r="B773" s="380"/>
      <c r="C773" s="380"/>
      <c r="D773" s="380"/>
      <c r="E773" s="380"/>
      <c r="F773" s="380"/>
      <c r="G773" s="380"/>
      <c r="H773" s="380"/>
      <c r="I773" s="380"/>
      <c r="J773" s="380"/>
      <c r="K773" s="380"/>
      <c r="L773" s="380"/>
      <c r="M773" s="380"/>
      <c r="N773" s="380"/>
      <c r="O773" s="380"/>
      <c r="P773" s="380"/>
      <c r="Q773" s="380"/>
      <c r="R773" s="380"/>
      <c r="S773" s="380"/>
      <c r="T773" s="380"/>
      <c r="U773" s="380"/>
      <c r="V773" s="380"/>
      <c r="W773" s="380"/>
      <c r="X773" s="380"/>
    </row>
    <row r="774" spans="1:24" ht="12.75" customHeight="1" thickTop="1" thickBot="1">
      <c r="A774" s="380"/>
      <c r="B774" s="380"/>
      <c r="C774" s="380"/>
      <c r="D774" s="380"/>
      <c r="E774" s="380"/>
      <c r="F774" s="380"/>
      <c r="G774" s="380"/>
      <c r="H774" s="380"/>
      <c r="I774" s="380"/>
      <c r="J774" s="380"/>
      <c r="K774" s="380"/>
      <c r="L774" s="380"/>
      <c r="M774" s="380"/>
      <c r="N774" s="380"/>
      <c r="O774" s="380"/>
      <c r="P774" s="380"/>
      <c r="Q774" s="380"/>
      <c r="R774" s="380"/>
      <c r="S774" s="380"/>
      <c r="T774" s="380"/>
      <c r="U774" s="380"/>
      <c r="V774" s="380"/>
      <c r="W774" s="380"/>
      <c r="X774" s="380"/>
    </row>
    <row r="775" spans="1:24" ht="12.75" customHeight="1" thickTop="1" thickBot="1">
      <c r="A775" s="380"/>
      <c r="B775" s="380"/>
      <c r="C775" s="380"/>
      <c r="D775" s="380"/>
      <c r="E775" s="380"/>
      <c r="F775" s="380"/>
      <c r="G775" s="380"/>
      <c r="H775" s="380"/>
      <c r="I775" s="380"/>
      <c r="J775" s="380"/>
      <c r="K775" s="380"/>
      <c r="L775" s="380"/>
      <c r="M775" s="380"/>
      <c r="N775" s="380"/>
      <c r="O775" s="380"/>
      <c r="P775" s="380"/>
      <c r="Q775" s="380"/>
      <c r="R775" s="380"/>
      <c r="S775" s="380"/>
      <c r="T775" s="380"/>
      <c r="U775" s="380"/>
      <c r="V775" s="380"/>
      <c r="W775" s="380"/>
      <c r="X775" s="380"/>
    </row>
    <row r="776" spans="1:24" ht="12.75" customHeight="1" thickTop="1" thickBot="1">
      <c r="A776" s="380"/>
      <c r="B776" s="380"/>
      <c r="C776" s="380"/>
      <c r="D776" s="380"/>
      <c r="E776" s="380"/>
      <c r="F776" s="380"/>
      <c r="G776" s="380"/>
      <c r="H776" s="380"/>
      <c r="I776" s="380"/>
      <c r="J776" s="380"/>
      <c r="K776" s="380"/>
      <c r="L776" s="380"/>
      <c r="M776" s="380"/>
      <c r="N776" s="380"/>
      <c r="O776" s="380"/>
      <c r="P776" s="380"/>
      <c r="Q776" s="380"/>
      <c r="R776" s="380"/>
      <c r="S776" s="380"/>
      <c r="T776" s="380"/>
      <c r="U776" s="380"/>
      <c r="V776" s="380"/>
      <c r="W776" s="380"/>
      <c r="X776" s="380"/>
    </row>
    <row r="777" spans="1:24" ht="12.75" customHeight="1" thickTop="1" thickBot="1">
      <c r="A777" s="380"/>
      <c r="B777" s="380"/>
      <c r="C777" s="380"/>
      <c r="D777" s="380"/>
      <c r="E777" s="380"/>
      <c r="F777" s="380"/>
      <c r="G777" s="380"/>
      <c r="H777" s="380"/>
      <c r="I777" s="380"/>
      <c r="J777" s="380"/>
      <c r="K777" s="380"/>
      <c r="L777" s="380"/>
      <c r="M777" s="380"/>
      <c r="N777" s="380"/>
      <c r="O777" s="380"/>
      <c r="P777" s="380"/>
      <c r="Q777" s="380"/>
      <c r="R777" s="380"/>
      <c r="S777" s="380"/>
      <c r="T777" s="380"/>
      <c r="U777" s="380"/>
      <c r="V777" s="380"/>
      <c r="W777" s="380"/>
      <c r="X777" s="380"/>
    </row>
    <row r="778" spans="1:24" ht="12.75" customHeight="1" thickTop="1" thickBot="1">
      <c r="A778" s="380"/>
      <c r="B778" s="380"/>
      <c r="C778" s="380"/>
      <c r="D778" s="380"/>
      <c r="E778" s="380"/>
      <c r="F778" s="380"/>
      <c r="G778" s="380"/>
      <c r="H778" s="380"/>
      <c r="I778" s="380"/>
      <c r="J778" s="380"/>
      <c r="K778" s="380"/>
      <c r="L778" s="380"/>
      <c r="M778" s="380"/>
      <c r="N778" s="380"/>
      <c r="O778" s="380"/>
      <c r="P778" s="380"/>
      <c r="Q778" s="380"/>
      <c r="R778" s="380"/>
      <c r="S778" s="380"/>
      <c r="T778" s="380"/>
      <c r="U778" s="380"/>
      <c r="V778" s="380"/>
      <c r="W778" s="380"/>
      <c r="X778" s="380"/>
    </row>
    <row r="779" spans="1:24" ht="12.75" customHeight="1" thickTop="1" thickBot="1">
      <c r="A779" s="380"/>
      <c r="B779" s="380"/>
      <c r="C779" s="380"/>
      <c r="D779" s="380"/>
      <c r="E779" s="380"/>
      <c r="F779" s="380"/>
      <c r="G779" s="380"/>
      <c r="H779" s="380"/>
      <c r="I779" s="380"/>
      <c r="J779" s="380"/>
      <c r="K779" s="380"/>
      <c r="L779" s="380"/>
      <c r="M779" s="380"/>
      <c r="N779" s="380"/>
      <c r="O779" s="380"/>
      <c r="P779" s="380"/>
      <c r="Q779" s="380"/>
      <c r="R779" s="380"/>
      <c r="S779" s="380"/>
      <c r="T779" s="380"/>
      <c r="U779" s="380"/>
      <c r="V779" s="380"/>
      <c r="W779" s="380"/>
      <c r="X779" s="380"/>
    </row>
    <row r="780" spans="1:24" ht="12.75" customHeight="1" thickTop="1" thickBot="1">
      <c r="A780" s="380"/>
      <c r="B780" s="380"/>
      <c r="C780" s="380"/>
      <c r="D780" s="380"/>
      <c r="E780" s="380"/>
      <c r="F780" s="380"/>
      <c r="G780" s="380"/>
      <c r="H780" s="380"/>
      <c r="I780" s="380"/>
      <c r="J780" s="380"/>
      <c r="K780" s="380"/>
      <c r="L780" s="380"/>
      <c r="M780" s="380"/>
      <c r="N780" s="380"/>
      <c r="O780" s="380"/>
      <c r="P780" s="380"/>
      <c r="Q780" s="380"/>
      <c r="R780" s="380"/>
      <c r="S780" s="380"/>
      <c r="T780" s="380"/>
      <c r="U780" s="380"/>
      <c r="V780" s="380"/>
      <c r="W780" s="380"/>
      <c r="X780" s="380"/>
    </row>
    <row r="781" spans="1:24" ht="12.75" customHeight="1" thickTop="1" thickBot="1">
      <c r="A781" s="380"/>
      <c r="B781" s="380"/>
      <c r="C781" s="380"/>
      <c r="D781" s="380"/>
      <c r="E781" s="380"/>
      <c r="F781" s="380"/>
      <c r="G781" s="380"/>
      <c r="H781" s="380"/>
      <c r="I781" s="380"/>
      <c r="J781" s="380"/>
      <c r="K781" s="380"/>
      <c r="L781" s="380"/>
      <c r="M781" s="380"/>
      <c r="N781" s="380"/>
      <c r="O781" s="380"/>
      <c r="P781" s="380"/>
      <c r="Q781" s="380"/>
      <c r="R781" s="380"/>
      <c r="S781" s="380"/>
      <c r="T781" s="380"/>
      <c r="U781" s="380"/>
      <c r="V781" s="380"/>
      <c r="W781" s="380"/>
      <c r="X781" s="380"/>
    </row>
    <row r="782" spans="1:24" ht="12.75" customHeight="1" thickTop="1" thickBot="1">
      <c r="A782" s="380"/>
      <c r="B782" s="380"/>
      <c r="C782" s="380"/>
      <c r="D782" s="380"/>
      <c r="E782" s="380"/>
      <c r="F782" s="380"/>
      <c r="G782" s="380"/>
      <c r="H782" s="380"/>
      <c r="I782" s="380"/>
      <c r="J782" s="380"/>
      <c r="K782" s="380"/>
      <c r="L782" s="380"/>
      <c r="M782" s="380"/>
      <c r="N782" s="380"/>
      <c r="O782" s="380"/>
      <c r="P782" s="380"/>
      <c r="Q782" s="380"/>
      <c r="R782" s="380"/>
      <c r="S782" s="380"/>
      <c r="T782" s="380"/>
      <c r="U782" s="380"/>
      <c r="V782" s="380"/>
      <c r="W782" s="380"/>
      <c r="X782" s="380"/>
    </row>
    <row r="783" spans="1:24" ht="12.75" customHeight="1" thickTop="1" thickBot="1">
      <c r="A783" s="380"/>
      <c r="B783" s="380"/>
      <c r="C783" s="380"/>
      <c r="D783" s="380"/>
      <c r="E783" s="380"/>
      <c r="F783" s="380"/>
      <c r="G783" s="380"/>
      <c r="H783" s="380"/>
      <c r="I783" s="380"/>
      <c r="J783" s="380"/>
      <c r="K783" s="380"/>
      <c r="L783" s="380"/>
      <c r="M783" s="380"/>
      <c r="N783" s="380"/>
      <c r="O783" s="380"/>
      <c r="P783" s="380"/>
      <c r="Q783" s="380"/>
      <c r="R783" s="380"/>
      <c r="S783" s="380"/>
      <c r="T783" s="380"/>
      <c r="U783" s="380"/>
      <c r="V783" s="380"/>
      <c r="W783" s="380"/>
      <c r="X783" s="380"/>
    </row>
    <row r="784" spans="1:24" ht="12.75" customHeight="1" thickTop="1" thickBot="1">
      <c r="A784" s="380"/>
      <c r="B784" s="380"/>
      <c r="C784" s="380"/>
      <c r="D784" s="380"/>
      <c r="E784" s="380"/>
      <c r="F784" s="380"/>
      <c r="G784" s="380"/>
      <c r="H784" s="380"/>
      <c r="I784" s="380"/>
      <c r="J784" s="380"/>
      <c r="K784" s="380"/>
      <c r="L784" s="380"/>
      <c r="M784" s="380"/>
      <c r="N784" s="380"/>
      <c r="O784" s="380"/>
      <c r="P784" s="380"/>
      <c r="Q784" s="380"/>
      <c r="R784" s="380"/>
      <c r="S784" s="380"/>
      <c r="T784" s="380"/>
      <c r="U784" s="380"/>
      <c r="V784" s="380"/>
      <c r="W784" s="380"/>
      <c r="X784" s="380"/>
    </row>
    <row r="785" spans="1:24" ht="12.75" customHeight="1" thickTop="1" thickBot="1">
      <c r="A785" s="380"/>
      <c r="B785" s="380"/>
      <c r="C785" s="380"/>
      <c r="D785" s="380"/>
      <c r="E785" s="380"/>
      <c r="F785" s="380"/>
      <c r="G785" s="380"/>
      <c r="H785" s="380"/>
      <c r="I785" s="380"/>
      <c r="J785" s="380"/>
      <c r="K785" s="380"/>
      <c r="L785" s="380"/>
      <c r="M785" s="380"/>
      <c r="N785" s="380"/>
      <c r="O785" s="380"/>
      <c r="P785" s="380"/>
      <c r="Q785" s="380"/>
      <c r="R785" s="380"/>
      <c r="S785" s="380"/>
      <c r="T785" s="380"/>
      <c r="U785" s="380"/>
      <c r="V785" s="380"/>
      <c r="W785" s="380"/>
      <c r="X785" s="380"/>
    </row>
    <row r="786" spans="1:24" ht="12.75" customHeight="1" thickTop="1" thickBot="1">
      <c r="A786" s="380"/>
      <c r="B786" s="380"/>
      <c r="C786" s="380"/>
      <c r="D786" s="380"/>
      <c r="E786" s="380"/>
      <c r="F786" s="380"/>
      <c r="G786" s="380"/>
      <c r="H786" s="380"/>
      <c r="I786" s="380"/>
      <c r="J786" s="380"/>
      <c r="K786" s="380"/>
      <c r="L786" s="380"/>
      <c r="M786" s="380"/>
      <c r="N786" s="380"/>
      <c r="O786" s="380"/>
      <c r="P786" s="380"/>
      <c r="Q786" s="380"/>
      <c r="R786" s="380"/>
      <c r="S786" s="380"/>
      <c r="T786" s="380"/>
      <c r="U786" s="380"/>
      <c r="V786" s="380"/>
      <c r="W786" s="380"/>
      <c r="X786" s="380"/>
    </row>
    <row r="787" spans="1:24" ht="12.75" customHeight="1" thickTop="1" thickBot="1">
      <c r="A787" s="380"/>
      <c r="B787" s="380"/>
      <c r="C787" s="380"/>
      <c r="D787" s="380"/>
      <c r="E787" s="380"/>
      <c r="F787" s="380"/>
      <c r="G787" s="380"/>
      <c r="H787" s="380"/>
      <c r="I787" s="380"/>
      <c r="J787" s="380"/>
      <c r="K787" s="380"/>
      <c r="L787" s="380"/>
      <c r="M787" s="380"/>
      <c r="N787" s="380"/>
      <c r="O787" s="380"/>
      <c r="P787" s="380"/>
      <c r="Q787" s="380"/>
      <c r="R787" s="380"/>
      <c r="S787" s="380"/>
      <c r="T787" s="380"/>
      <c r="U787" s="380"/>
      <c r="V787" s="380"/>
      <c r="W787" s="380"/>
      <c r="X787" s="380"/>
    </row>
    <row r="788" spans="1:24" ht="12.75" customHeight="1" thickTop="1" thickBot="1">
      <c r="A788" s="380"/>
      <c r="B788" s="380"/>
      <c r="C788" s="380"/>
      <c r="D788" s="380"/>
      <c r="E788" s="380"/>
      <c r="F788" s="380"/>
      <c r="G788" s="380"/>
      <c r="H788" s="380"/>
      <c r="I788" s="380"/>
      <c r="J788" s="380"/>
      <c r="K788" s="380"/>
      <c r="L788" s="380"/>
      <c r="M788" s="380"/>
      <c r="N788" s="380"/>
      <c r="O788" s="380"/>
      <c r="P788" s="380"/>
      <c r="Q788" s="380"/>
      <c r="R788" s="380"/>
      <c r="S788" s="380"/>
      <c r="T788" s="380"/>
      <c r="U788" s="380"/>
      <c r="V788" s="380"/>
      <c r="W788" s="380"/>
      <c r="X788" s="380"/>
    </row>
    <row r="789" spans="1:24" ht="12.75" customHeight="1" thickTop="1" thickBot="1">
      <c r="A789" s="380"/>
      <c r="B789" s="380"/>
      <c r="C789" s="380"/>
      <c r="D789" s="380"/>
      <c r="E789" s="380"/>
      <c r="F789" s="380"/>
      <c r="G789" s="380"/>
      <c r="H789" s="380"/>
      <c r="I789" s="380"/>
      <c r="J789" s="380"/>
      <c r="K789" s="380"/>
      <c r="L789" s="380"/>
      <c r="M789" s="380"/>
      <c r="N789" s="380"/>
      <c r="O789" s="380"/>
      <c r="P789" s="380"/>
      <c r="Q789" s="380"/>
      <c r="R789" s="380"/>
      <c r="S789" s="380"/>
      <c r="T789" s="380"/>
      <c r="U789" s="380"/>
      <c r="V789" s="380"/>
      <c r="W789" s="380"/>
      <c r="X789" s="380"/>
    </row>
    <row r="790" spans="1:24" ht="12.75" customHeight="1" thickTop="1" thickBot="1">
      <c r="A790" s="380"/>
      <c r="B790" s="380"/>
      <c r="C790" s="380"/>
      <c r="D790" s="380"/>
      <c r="E790" s="380"/>
      <c r="F790" s="380"/>
      <c r="G790" s="380"/>
      <c r="H790" s="380"/>
      <c r="I790" s="380"/>
      <c r="J790" s="380"/>
      <c r="K790" s="380"/>
      <c r="L790" s="380"/>
      <c r="M790" s="380"/>
      <c r="N790" s="380"/>
      <c r="O790" s="380"/>
      <c r="P790" s="380"/>
      <c r="Q790" s="380"/>
      <c r="R790" s="380"/>
      <c r="S790" s="380"/>
      <c r="T790" s="380"/>
      <c r="U790" s="380"/>
      <c r="V790" s="380"/>
      <c r="W790" s="380"/>
      <c r="X790" s="380"/>
    </row>
    <row r="791" spans="1:24" ht="12.75" customHeight="1" thickTop="1" thickBot="1">
      <c r="A791" s="380"/>
      <c r="B791" s="380"/>
      <c r="C791" s="380"/>
      <c r="D791" s="380"/>
      <c r="E791" s="380"/>
      <c r="F791" s="380"/>
      <c r="G791" s="380"/>
      <c r="H791" s="380"/>
      <c r="I791" s="380"/>
      <c r="J791" s="380"/>
      <c r="K791" s="380"/>
      <c r="L791" s="380"/>
      <c r="M791" s="380"/>
      <c r="N791" s="380"/>
      <c r="O791" s="380"/>
      <c r="P791" s="380"/>
      <c r="Q791" s="380"/>
      <c r="R791" s="380"/>
      <c r="S791" s="380"/>
      <c r="T791" s="380"/>
      <c r="U791" s="380"/>
      <c r="V791" s="380"/>
      <c r="W791" s="380"/>
      <c r="X791" s="380"/>
    </row>
    <row r="792" spans="1:24" ht="12.75" customHeight="1" thickTop="1" thickBot="1">
      <c r="A792" s="380"/>
      <c r="B792" s="380"/>
      <c r="C792" s="380"/>
      <c r="D792" s="380"/>
      <c r="E792" s="380"/>
      <c r="F792" s="380"/>
      <c r="G792" s="380"/>
      <c r="H792" s="380"/>
      <c r="I792" s="380"/>
      <c r="J792" s="380"/>
      <c r="K792" s="380"/>
      <c r="L792" s="380"/>
      <c r="M792" s="380"/>
      <c r="N792" s="380"/>
      <c r="O792" s="380"/>
      <c r="P792" s="380"/>
      <c r="Q792" s="380"/>
      <c r="R792" s="380"/>
      <c r="S792" s="380"/>
      <c r="T792" s="380"/>
      <c r="U792" s="380"/>
      <c r="V792" s="380"/>
      <c r="W792" s="380"/>
      <c r="X792" s="380"/>
    </row>
    <row r="793" spans="1:24" ht="12.75" customHeight="1" thickTop="1" thickBot="1">
      <c r="A793" s="380"/>
      <c r="B793" s="380"/>
      <c r="C793" s="380"/>
      <c r="D793" s="380"/>
      <c r="E793" s="380"/>
      <c r="F793" s="380"/>
      <c r="G793" s="380"/>
      <c r="H793" s="380"/>
      <c r="I793" s="380"/>
      <c r="J793" s="380"/>
      <c r="K793" s="380"/>
      <c r="L793" s="380"/>
      <c r="M793" s="380"/>
      <c r="N793" s="380"/>
      <c r="O793" s="380"/>
      <c r="P793" s="380"/>
      <c r="Q793" s="380"/>
      <c r="R793" s="380"/>
      <c r="S793" s="380"/>
      <c r="T793" s="380"/>
      <c r="U793" s="380"/>
      <c r="V793" s="380"/>
      <c r="W793" s="380"/>
      <c r="X793" s="380"/>
    </row>
    <row r="794" spans="1:24" ht="12.75" customHeight="1" thickTop="1" thickBot="1">
      <c r="A794" s="380"/>
      <c r="B794" s="380"/>
      <c r="C794" s="380"/>
      <c r="D794" s="380"/>
      <c r="E794" s="380"/>
      <c r="F794" s="380"/>
      <c r="G794" s="380"/>
      <c r="H794" s="380"/>
      <c r="I794" s="380"/>
      <c r="J794" s="380"/>
      <c r="K794" s="380"/>
      <c r="L794" s="380"/>
      <c r="M794" s="380"/>
      <c r="N794" s="380"/>
      <c r="O794" s="380"/>
      <c r="P794" s="380"/>
      <c r="Q794" s="380"/>
      <c r="R794" s="380"/>
      <c r="S794" s="380"/>
      <c r="T794" s="380"/>
      <c r="U794" s="380"/>
      <c r="V794" s="380"/>
      <c r="W794" s="380"/>
      <c r="X794" s="380"/>
    </row>
    <row r="795" spans="1:24" ht="12.75" customHeight="1" thickTop="1" thickBot="1">
      <c r="A795" s="380"/>
      <c r="B795" s="380"/>
      <c r="C795" s="380"/>
      <c r="D795" s="380"/>
      <c r="E795" s="380"/>
      <c r="F795" s="380"/>
      <c r="G795" s="380"/>
      <c r="H795" s="380"/>
      <c r="I795" s="380"/>
      <c r="J795" s="380"/>
      <c r="K795" s="380"/>
      <c r="L795" s="380"/>
      <c r="M795" s="380"/>
      <c r="N795" s="380"/>
      <c r="O795" s="380"/>
      <c r="P795" s="380"/>
      <c r="Q795" s="380"/>
      <c r="R795" s="380"/>
      <c r="S795" s="380"/>
      <c r="T795" s="380"/>
      <c r="U795" s="380"/>
      <c r="V795" s="380"/>
      <c r="W795" s="380"/>
      <c r="X795" s="380"/>
    </row>
    <row r="796" spans="1:24" ht="12.75" customHeight="1" thickTop="1" thickBot="1">
      <c r="A796" s="380"/>
      <c r="B796" s="380"/>
      <c r="C796" s="380"/>
      <c r="D796" s="380"/>
      <c r="E796" s="380"/>
      <c r="F796" s="380"/>
      <c r="G796" s="380"/>
      <c r="H796" s="380"/>
      <c r="I796" s="380"/>
      <c r="J796" s="380"/>
      <c r="K796" s="380"/>
      <c r="L796" s="380"/>
      <c r="M796" s="380"/>
      <c r="N796" s="380"/>
      <c r="O796" s="380"/>
      <c r="P796" s="380"/>
      <c r="Q796" s="380"/>
      <c r="R796" s="380"/>
      <c r="S796" s="380"/>
      <c r="T796" s="380"/>
      <c r="U796" s="380"/>
      <c r="V796" s="380"/>
      <c r="W796" s="380"/>
      <c r="X796" s="380"/>
    </row>
    <row r="797" spans="1:24" ht="12.75" customHeight="1" thickTop="1" thickBot="1">
      <c r="A797" s="380"/>
      <c r="B797" s="380"/>
      <c r="C797" s="380"/>
      <c r="D797" s="380"/>
      <c r="E797" s="380"/>
      <c r="F797" s="380"/>
      <c r="G797" s="380"/>
      <c r="H797" s="380"/>
      <c r="I797" s="380"/>
      <c r="J797" s="380"/>
      <c r="K797" s="380"/>
      <c r="L797" s="380"/>
      <c r="M797" s="380"/>
      <c r="N797" s="380"/>
      <c r="O797" s="380"/>
      <c r="P797" s="380"/>
      <c r="Q797" s="380"/>
      <c r="R797" s="380"/>
      <c r="S797" s="380"/>
      <c r="T797" s="380"/>
      <c r="U797" s="380"/>
      <c r="V797" s="380"/>
      <c r="W797" s="380"/>
      <c r="X797" s="380"/>
    </row>
    <row r="798" spans="1:24" ht="12.75" customHeight="1" thickTop="1" thickBot="1">
      <c r="A798" s="380"/>
      <c r="B798" s="380"/>
      <c r="C798" s="380"/>
      <c r="D798" s="380"/>
      <c r="E798" s="380"/>
      <c r="F798" s="380"/>
      <c r="G798" s="380"/>
      <c r="H798" s="380"/>
      <c r="I798" s="380"/>
      <c r="J798" s="380"/>
      <c r="K798" s="380"/>
      <c r="L798" s="380"/>
      <c r="M798" s="380"/>
      <c r="N798" s="380"/>
      <c r="O798" s="380"/>
      <c r="P798" s="380"/>
      <c r="Q798" s="380"/>
      <c r="R798" s="380"/>
      <c r="S798" s="380"/>
      <c r="T798" s="380"/>
      <c r="U798" s="380"/>
      <c r="V798" s="380"/>
      <c r="W798" s="380"/>
      <c r="X798" s="380"/>
    </row>
    <row r="799" spans="1:24" ht="12.75" customHeight="1" thickTop="1" thickBot="1">
      <c r="A799" s="380"/>
      <c r="B799" s="380"/>
      <c r="C799" s="380"/>
      <c r="D799" s="380"/>
      <c r="E799" s="380"/>
      <c r="F799" s="380"/>
      <c r="G799" s="380"/>
      <c r="H799" s="380"/>
      <c r="I799" s="380"/>
      <c r="J799" s="380"/>
      <c r="K799" s="380"/>
      <c r="L799" s="380"/>
      <c r="M799" s="380"/>
      <c r="N799" s="380"/>
      <c r="O799" s="380"/>
      <c r="P799" s="380"/>
      <c r="Q799" s="380"/>
      <c r="R799" s="380"/>
      <c r="S799" s="380"/>
      <c r="T799" s="380"/>
      <c r="U799" s="380"/>
      <c r="V799" s="380"/>
      <c r="W799" s="380"/>
      <c r="X799" s="380"/>
    </row>
    <row r="800" spans="1:24" ht="12.75" customHeight="1" thickTop="1" thickBot="1">
      <c r="A800" s="380"/>
      <c r="B800" s="380"/>
      <c r="C800" s="380"/>
      <c r="D800" s="380"/>
      <c r="E800" s="380"/>
      <c r="F800" s="380"/>
      <c r="G800" s="380"/>
      <c r="H800" s="380"/>
      <c r="I800" s="380"/>
      <c r="J800" s="380"/>
      <c r="K800" s="380"/>
      <c r="L800" s="380"/>
      <c r="M800" s="380"/>
      <c r="N800" s="380"/>
      <c r="O800" s="380"/>
      <c r="P800" s="380"/>
      <c r="Q800" s="380"/>
      <c r="R800" s="380"/>
      <c r="S800" s="380"/>
      <c r="T800" s="380"/>
      <c r="U800" s="380"/>
      <c r="V800" s="380"/>
      <c r="W800" s="380"/>
      <c r="X800" s="380"/>
    </row>
    <row r="801" spans="1:24" ht="12.75" customHeight="1" thickTop="1" thickBot="1">
      <c r="A801" s="380"/>
      <c r="B801" s="380"/>
      <c r="C801" s="380"/>
      <c r="D801" s="380"/>
      <c r="E801" s="380"/>
      <c r="F801" s="380"/>
      <c r="G801" s="380"/>
      <c r="H801" s="380"/>
      <c r="I801" s="380"/>
      <c r="J801" s="380"/>
      <c r="K801" s="380"/>
      <c r="L801" s="380"/>
      <c r="M801" s="380"/>
      <c r="N801" s="380"/>
      <c r="O801" s="380"/>
      <c r="P801" s="380"/>
      <c r="Q801" s="380"/>
      <c r="R801" s="380"/>
      <c r="S801" s="380"/>
      <c r="T801" s="380"/>
      <c r="U801" s="380"/>
      <c r="V801" s="380"/>
      <c r="W801" s="380"/>
      <c r="X801" s="380"/>
    </row>
    <row r="802" spans="1:24" ht="12.75" customHeight="1" thickTop="1" thickBot="1">
      <c r="A802" s="380"/>
      <c r="B802" s="380"/>
      <c r="C802" s="380"/>
      <c r="D802" s="380"/>
      <c r="E802" s="380"/>
      <c r="F802" s="380"/>
      <c r="G802" s="380"/>
      <c r="H802" s="380"/>
      <c r="I802" s="380"/>
      <c r="J802" s="380"/>
      <c r="K802" s="380"/>
      <c r="L802" s="380"/>
      <c r="M802" s="380"/>
      <c r="N802" s="380"/>
      <c r="O802" s="380"/>
      <c r="P802" s="380"/>
      <c r="Q802" s="380"/>
      <c r="R802" s="380"/>
      <c r="S802" s="380"/>
      <c r="T802" s="380"/>
      <c r="U802" s="380"/>
      <c r="V802" s="380"/>
      <c r="W802" s="380"/>
      <c r="X802" s="380"/>
    </row>
    <row r="803" spans="1:24" ht="12.75" customHeight="1" thickTop="1" thickBot="1">
      <c r="A803" s="380"/>
      <c r="B803" s="380"/>
      <c r="C803" s="380"/>
      <c r="D803" s="380"/>
      <c r="E803" s="380"/>
      <c r="F803" s="380"/>
      <c r="G803" s="380"/>
      <c r="H803" s="380"/>
      <c r="I803" s="380"/>
      <c r="J803" s="380"/>
      <c r="K803" s="380"/>
      <c r="L803" s="380"/>
      <c r="M803" s="380"/>
      <c r="N803" s="380"/>
      <c r="O803" s="380"/>
      <c r="P803" s="380"/>
      <c r="Q803" s="380"/>
      <c r="R803" s="380"/>
      <c r="S803" s="380"/>
      <c r="T803" s="380"/>
      <c r="U803" s="380"/>
      <c r="V803" s="380"/>
      <c r="W803" s="380"/>
      <c r="X803" s="380"/>
    </row>
    <row r="804" spans="1:24" ht="12.75" customHeight="1" thickTop="1" thickBot="1">
      <c r="A804" s="380"/>
      <c r="B804" s="380"/>
      <c r="C804" s="380"/>
      <c r="D804" s="380"/>
      <c r="E804" s="380"/>
      <c r="F804" s="380"/>
      <c r="G804" s="380"/>
      <c r="H804" s="380"/>
      <c r="I804" s="380"/>
      <c r="J804" s="380"/>
      <c r="K804" s="380"/>
      <c r="L804" s="380"/>
      <c r="M804" s="380"/>
      <c r="N804" s="380"/>
      <c r="O804" s="380"/>
      <c r="P804" s="380"/>
      <c r="Q804" s="380"/>
      <c r="R804" s="380"/>
      <c r="S804" s="380"/>
      <c r="T804" s="380"/>
      <c r="U804" s="380"/>
      <c r="V804" s="380"/>
      <c r="W804" s="380"/>
      <c r="X804" s="380"/>
    </row>
    <row r="805" spans="1:24" ht="12.75" customHeight="1" thickTop="1" thickBot="1">
      <c r="A805" s="380"/>
      <c r="B805" s="380"/>
      <c r="C805" s="380"/>
      <c r="D805" s="380"/>
      <c r="E805" s="380"/>
      <c r="F805" s="380"/>
      <c r="G805" s="380"/>
      <c r="H805" s="380"/>
      <c r="I805" s="380"/>
      <c r="J805" s="380"/>
      <c r="K805" s="380"/>
      <c r="L805" s="380"/>
      <c r="M805" s="380"/>
      <c r="N805" s="380"/>
      <c r="O805" s="380"/>
      <c r="P805" s="380"/>
      <c r="Q805" s="380"/>
      <c r="R805" s="380"/>
      <c r="S805" s="380"/>
      <c r="T805" s="380"/>
      <c r="U805" s="380"/>
      <c r="V805" s="380"/>
      <c r="W805" s="380"/>
      <c r="X805" s="380"/>
    </row>
    <row r="806" spans="1:24" ht="12.75" customHeight="1" thickTop="1" thickBot="1">
      <c r="A806" s="380"/>
      <c r="B806" s="380"/>
      <c r="C806" s="380"/>
      <c r="D806" s="380"/>
      <c r="E806" s="380"/>
      <c r="F806" s="380"/>
      <c r="G806" s="380"/>
      <c r="H806" s="380"/>
      <c r="I806" s="380"/>
      <c r="J806" s="380"/>
      <c r="K806" s="380"/>
      <c r="L806" s="380"/>
      <c r="M806" s="380"/>
      <c r="N806" s="380"/>
      <c r="O806" s="380"/>
      <c r="P806" s="380"/>
      <c r="Q806" s="380"/>
      <c r="R806" s="380"/>
      <c r="S806" s="380"/>
      <c r="T806" s="380"/>
      <c r="U806" s="380"/>
      <c r="V806" s="380"/>
      <c r="W806" s="380"/>
      <c r="X806" s="380"/>
    </row>
    <row r="807" spans="1:24" ht="12.75" customHeight="1" thickTop="1" thickBot="1">
      <c r="A807" s="380"/>
      <c r="B807" s="380"/>
      <c r="C807" s="380"/>
      <c r="D807" s="380"/>
      <c r="E807" s="380"/>
      <c r="F807" s="380"/>
      <c r="G807" s="380"/>
      <c r="H807" s="380"/>
      <c r="I807" s="380"/>
      <c r="J807" s="380"/>
      <c r="K807" s="380"/>
      <c r="L807" s="380"/>
      <c r="M807" s="380"/>
      <c r="N807" s="380"/>
      <c r="O807" s="380"/>
      <c r="P807" s="380"/>
      <c r="Q807" s="380"/>
      <c r="R807" s="380"/>
      <c r="S807" s="380"/>
      <c r="T807" s="380"/>
      <c r="U807" s="380"/>
      <c r="V807" s="380"/>
      <c r="W807" s="380"/>
      <c r="X807" s="380"/>
    </row>
    <row r="808" spans="1:24" ht="12.75" customHeight="1" thickTop="1" thickBot="1">
      <c r="A808" s="380"/>
      <c r="B808" s="380"/>
      <c r="C808" s="380"/>
      <c r="D808" s="380"/>
      <c r="E808" s="380"/>
      <c r="F808" s="380"/>
      <c r="G808" s="380"/>
      <c r="H808" s="380"/>
      <c r="I808" s="380"/>
      <c r="J808" s="380"/>
      <c r="K808" s="380"/>
      <c r="L808" s="380"/>
      <c r="M808" s="380"/>
      <c r="N808" s="380"/>
      <c r="O808" s="380"/>
      <c r="P808" s="380"/>
      <c r="Q808" s="380"/>
      <c r="R808" s="380"/>
      <c r="S808" s="380"/>
      <c r="T808" s="380"/>
      <c r="U808" s="380"/>
      <c r="V808" s="380"/>
      <c r="W808" s="380"/>
      <c r="X808" s="380"/>
    </row>
    <row r="809" spans="1:24" ht="12.75" customHeight="1" thickTop="1" thickBot="1">
      <c r="A809" s="380"/>
      <c r="B809" s="380"/>
      <c r="C809" s="380"/>
      <c r="D809" s="380"/>
      <c r="E809" s="380"/>
      <c r="F809" s="380"/>
      <c r="G809" s="380"/>
      <c r="H809" s="380"/>
      <c r="I809" s="380"/>
      <c r="J809" s="380"/>
      <c r="K809" s="380"/>
      <c r="L809" s="380"/>
      <c r="M809" s="380"/>
      <c r="N809" s="380"/>
      <c r="O809" s="380"/>
      <c r="P809" s="380"/>
      <c r="Q809" s="380"/>
      <c r="R809" s="380"/>
      <c r="S809" s="380"/>
      <c r="T809" s="380"/>
      <c r="U809" s="380"/>
      <c r="V809" s="380"/>
      <c r="W809" s="380"/>
      <c r="X809" s="380"/>
    </row>
    <row r="810" spans="1:24" ht="12.75" customHeight="1" thickTop="1" thickBot="1">
      <c r="A810" s="380"/>
      <c r="B810" s="380"/>
      <c r="C810" s="380"/>
      <c r="D810" s="380"/>
      <c r="E810" s="380"/>
      <c r="F810" s="380"/>
      <c r="G810" s="380"/>
      <c r="H810" s="380"/>
      <c r="I810" s="380"/>
      <c r="J810" s="380"/>
      <c r="K810" s="380"/>
      <c r="L810" s="380"/>
      <c r="M810" s="380"/>
      <c r="N810" s="380"/>
      <c r="O810" s="380"/>
      <c r="P810" s="380"/>
      <c r="Q810" s="380"/>
      <c r="R810" s="380"/>
      <c r="S810" s="380"/>
      <c r="T810" s="380"/>
      <c r="U810" s="380"/>
      <c r="V810" s="380"/>
      <c r="W810" s="380"/>
      <c r="X810" s="380"/>
    </row>
    <row r="811" spans="1:24" ht="12.75" customHeight="1" thickTop="1" thickBot="1">
      <c r="A811" s="380"/>
      <c r="B811" s="380"/>
      <c r="C811" s="380"/>
      <c r="D811" s="380"/>
      <c r="E811" s="380"/>
      <c r="F811" s="380"/>
      <c r="G811" s="380"/>
      <c r="H811" s="380"/>
      <c r="I811" s="380"/>
      <c r="J811" s="380"/>
      <c r="K811" s="380"/>
      <c r="L811" s="380"/>
      <c r="M811" s="380"/>
      <c r="N811" s="380"/>
      <c r="O811" s="380"/>
      <c r="P811" s="380"/>
      <c r="Q811" s="380"/>
      <c r="R811" s="380"/>
      <c r="S811" s="380"/>
      <c r="T811" s="380"/>
      <c r="U811" s="380"/>
      <c r="V811" s="380"/>
      <c r="W811" s="380"/>
      <c r="X811" s="380"/>
    </row>
    <row r="812" spans="1:24" ht="12.75" customHeight="1" thickTop="1" thickBot="1">
      <c r="A812" s="380"/>
      <c r="B812" s="380"/>
      <c r="C812" s="380"/>
      <c r="D812" s="380"/>
      <c r="E812" s="380"/>
      <c r="F812" s="380"/>
      <c r="G812" s="380"/>
      <c r="H812" s="380"/>
      <c r="I812" s="380"/>
      <c r="J812" s="380"/>
      <c r="K812" s="380"/>
      <c r="L812" s="380"/>
      <c r="M812" s="380"/>
      <c r="N812" s="380"/>
      <c r="O812" s="380"/>
      <c r="P812" s="380"/>
      <c r="Q812" s="380"/>
      <c r="R812" s="380"/>
      <c r="S812" s="380"/>
      <c r="T812" s="380"/>
      <c r="U812" s="380"/>
      <c r="V812" s="380"/>
      <c r="W812" s="380"/>
      <c r="X812" s="380"/>
    </row>
    <row r="813" spans="1:24" ht="12.75" customHeight="1" thickTop="1" thickBot="1">
      <c r="A813" s="380"/>
      <c r="B813" s="380"/>
      <c r="C813" s="380"/>
      <c r="D813" s="380"/>
      <c r="E813" s="380"/>
      <c r="F813" s="380"/>
      <c r="G813" s="380"/>
      <c r="H813" s="380"/>
      <c r="I813" s="380"/>
      <c r="J813" s="380"/>
      <c r="K813" s="380"/>
      <c r="L813" s="380"/>
      <c r="M813" s="380"/>
      <c r="N813" s="380"/>
      <c r="O813" s="380"/>
      <c r="P813" s="380"/>
      <c r="Q813" s="380"/>
      <c r="R813" s="380"/>
      <c r="S813" s="380"/>
      <c r="T813" s="380"/>
      <c r="U813" s="380"/>
      <c r="V813" s="380"/>
      <c r="W813" s="380"/>
      <c r="X813" s="380"/>
    </row>
    <row r="814" spans="1:24" ht="12.75" customHeight="1" thickTop="1" thickBot="1">
      <c r="A814" s="380"/>
      <c r="B814" s="380"/>
      <c r="C814" s="380"/>
      <c r="D814" s="380"/>
      <c r="E814" s="380"/>
      <c r="F814" s="380"/>
      <c r="G814" s="380"/>
      <c r="H814" s="380"/>
      <c r="I814" s="380"/>
      <c r="J814" s="380"/>
      <c r="K814" s="380"/>
      <c r="L814" s="380"/>
      <c r="M814" s="380"/>
      <c r="N814" s="380"/>
      <c r="O814" s="380"/>
      <c r="P814" s="380"/>
      <c r="Q814" s="380"/>
      <c r="R814" s="380"/>
      <c r="S814" s="380"/>
      <c r="T814" s="380"/>
      <c r="U814" s="380"/>
      <c r="V814" s="380"/>
      <c r="W814" s="380"/>
      <c r="X814" s="380"/>
    </row>
    <row r="815" spans="1:24" ht="12.75" customHeight="1" thickTop="1" thickBot="1">
      <c r="A815" s="380"/>
      <c r="B815" s="380"/>
      <c r="C815" s="380"/>
      <c r="D815" s="380"/>
      <c r="E815" s="380"/>
      <c r="F815" s="380"/>
      <c r="G815" s="380"/>
      <c r="H815" s="380"/>
      <c r="I815" s="380"/>
      <c r="J815" s="380"/>
      <c r="K815" s="380"/>
      <c r="L815" s="380"/>
      <c r="M815" s="380"/>
      <c r="N815" s="380"/>
      <c r="O815" s="380"/>
      <c r="P815" s="380"/>
      <c r="Q815" s="380"/>
      <c r="R815" s="380"/>
      <c r="S815" s="380"/>
      <c r="T815" s="380"/>
      <c r="U815" s="380"/>
      <c r="V815" s="380"/>
      <c r="W815" s="380"/>
      <c r="X815" s="380"/>
    </row>
    <row r="816" spans="1:24" ht="12.75" customHeight="1" thickTop="1" thickBot="1">
      <c r="A816" s="380"/>
      <c r="B816" s="380"/>
      <c r="C816" s="380"/>
      <c r="D816" s="380"/>
      <c r="E816" s="380"/>
      <c r="F816" s="380"/>
      <c r="G816" s="380"/>
      <c r="H816" s="380"/>
      <c r="I816" s="380"/>
      <c r="J816" s="380"/>
      <c r="K816" s="380"/>
      <c r="L816" s="380"/>
      <c r="M816" s="380"/>
      <c r="N816" s="380"/>
      <c r="O816" s="380"/>
      <c r="P816" s="380"/>
      <c r="Q816" s="380"/>
      <c r="R816" s="380"/>
      <c r="S816" s="380"/>
      <c r="T816" s="380"/>
      <c r="U816" s="380"/>
      <c r="V816" s="380"/>
      <c r="W816" s="380"/>
      <c r="X816" s="380"/>
    </row>
    <row r="817" spans="1:24" ht="12.75" customHeight="1" thickTop="1" thickBot="1">
      <c r="A817" s="380"/>
      <c r="B817" s="380"/>
      <c r="C817" s="380"/>
      <c r="D817" s="380"/>
      <c r="E817" s="380"/>
      <c r="F817" s="380"/>
      <c r="G817" s="380"/>
      <c r="H817" s="380"/>
      <c r="I817" s="380"/>
      <c r="J817" s="380"/>
      <c r="K817" s="380"/>
      <c r="L817" s="380"/>
      <c r="M817" s="380"/>
      <c r="N817" s="380"/>
      <c r="O817" s="380"/>
      <c r="P817" s="380"/>
      <c r="Q817" s="380"/>
      <c r="R817" s="380"/>
      <c r="S817" s="380"/>
      <c r="T817" s="380"/>
      <c r="U817" s="380"/>
      <c r="V817" s="380"/>
      <c r="W817" s="380"/>
      <c r="X817" s="380"/>
    </row>
    <row r="818" spans="1:24" ht="12.75" customHeight="1" thickTop="1" thickBot="1">
      <c r="A818" s="380"/>
      <c r="B818" s="380"/>
      <c r="C818" s="380"/>
      <c r="D818" s="380"/>
      <c r="E818" s="380"/>
      <c r="F818" s="380"/>
      <c r="G818" s="380"/>
      <c r="H818" s="380"/>
      <c r="I818" s="380"/>
      <c r="J818" s="380"/>
      <c r="K818" s="380"/>
      <c r="L818" s="380"/>
      <c r="M818" s="380"/>
      <c r="N818" s="380"/>
      <c r="O818" s="380"/>
      <c r="P818" s="380"/>
      <c r="Q818" s="380"/>
      <c r="R818" s="380"/>
      <c r="S818" s="380"/>
      <c r="T818" s="380"/>
      <c r="U818" s="380"/>
      <c r="V818" s="380"/>
      <c r="W818" s="380"/>
      <c r="X818" s="380"/>
    </row>
    <row r="819" spans="1:24" ht="12.75" customHeight="1" thickTop="1" thickBot="1">
      <c r="A819" s="380"/>
      <c r="B819" s="380"/>
      <c r="C819" s="380"/>
      <c r="D819" s="380"/>
      <c r="E819" s="380"/>
      <c r="F819" s="380"/>
      <c r="G819" s="380"/>
      <c r="H819" s="380"/>
      <c r="I819" s="380"/>
      <c r="J819" s="380"/>
      <c r="K819" s="380"/>
      <c r="L819" s="380"/>
      <c r="M819" s="380"/>
      <c r="N819" s="380"/>
      <c r="O819" s="380"/>
      <c r="P819" s="380"/>
      <c r="Q819" s="380"/>
      <c r="R819" s="380"/>
      <c r="S819" s="380"/>
      <c r="T819" s="380"/>
      <c r="U819" s="380"/>
      <c r="V819" s="380"/>
      <c r="W819" s="380"/>
      <c r="X819" s="380"/>
    </row>
    <row r="820" spans="1:24" ht="12.75" customHeight="1" thickTop="1" thickBot="1">
      <c r="A820" s="380"/>
      <c r="B820" s="380"/>
      <c r="C820" s="380"/>
      <c r="D820" s="380"/>
      <c r="E820" s="380"/>
      <c r="F820" s="380"/>
      <c r="G820" s="380"/>
      <c r="H820" s="380"/>
      <c r="I820" s="380"/>
      <c r="J820" s="380"/>
      <c r="K820" s="380"/>
      <c r="L820" s="380"/>
      <c r="M820" s="380"/>
      <c r="N820" s="380"/>
      <c r="O820" s="380"/>
      <c r="P820" s="380"/>
      <c r="Q820" s="380"/>
      <c r="R820" s="380"/>
      <c r="S820" s="380"/>
      <c r="T820" s="380"/>
      <c r="U820" s="380"/>
      <c r="V820" s="380"/>
      <c r="W820" s="380"/>
      <c r="X820" s="380"/>
    </row>
    <row r="821" spans="1:24" ht="12.75" customHeight="1" thickTop="1" thickBot="1">
      <c r="A821" s="380"/>
      <c r="B821" s="380"/>
      <c r="C821" s="380"/>
      <c r="D821" s="380"/>
      <c r="E821" s="380"/>
      <c r="F821" s="380"/>
      <c r="G821" s="380"/>
      <c r="H821" s="380"/>
      <c r="I821" s="380"/>
      <c r="J821" s="380"/>
      <c r="K821" s="380"/>
      <c r="L821" s="380"/>
      <c r="M821" s="380"/>
      <c r="N821" s="380"/>
      <c r="O821" s="380"/>
      <c r="P821" s="380"/>
      <c r="Q821" s="380"/>
      <c r="R821" s="380"/>
      <c r="S821" s="380"/>
      <c r="T821" s="380"/>
      <c r="U821" s="380"/>
      <c r="V821" s="380"/>
      <c r="W821" s="380"/>
      <c r="X821" s="380"/>
    </row>
    <row r="822" spans="1:24" ht="12.75" customHeight="1" thickTop="1" thickBot="1">
      <c r="A822" s="380"/>
      <c r="B822" s="380"/>
      <c r="C822" s="380"/>
      <c r="D822" s="380"/>
      <c r="E822" s="380"/>
      <c r="F822" s="380"/>
      <c r="G822" s="380"/>
      <c r="H822" s="380"/>
      <c r="I822" s="380"/>
      <c r="J822" s="380"/>
      <c r="K822" s="380"/>
      <c r="L822" s="380"/>
      <c r="M822" s="380"/>
      <c r="N822" s="380"/>
      <c r="O822" s="380"/>
      <c r="P822" s="380"/>
      <c r="Q822" s="380"/>
      <c r="R822" s="380"/>
      <c r="S822" s="380"/>
      <c r="T822" s="380"/>
      <c r="U822" s="380"/>
      <c r="V822" s="380"/>
      <c r="W822" s="380"/>
      <c r="X822" s="380"/>
    </row>
    <row r="823" spans="1:24" ht="12.75" customHeight="1" thickTop="1" thickBot="1">
      <c r="A823" s="380"/>
      <c r="B823" s="380"/>
      <c r="C823" s="380"/>
      <c r="D823" s="380"/>
      <c r="E823" s="380"/>
      <c r="F823" s="380"/>
      <c r="G823" s="380"/>
      <c r="H823" s="380"/>
      <c r="I823" s="380"/>
      <c r="J823" s="380"/>
      <c r="K823" s="380"/>
      <c r="L823" s="380"/>
      <c r="M823" s="380"/>
      <c r="N823" s="380"/>
      <c r="O823" s="380"/>
      <c r="P823" s="380"/>
      <c r="Q823" s="380"/>
      <c r="R823" s="380"/>
      <c r="S823" s="380"/>
      <c r="T823" s="380"/>
      <c r="U823" s="380"/>
      <c r="V823" s="380"/>
      <c r="W823" s="380"/>
      <c r="X823" s="380"/>
    </row>
    <row r="824" spans="1:24" ht="12.75" customHeight="1" thickTop="1" thickBot="1">
      <c r="A824" s="380"/>
      <c r="B824" s="380"/>
      <c r="C824" s="380"/>
      <c r="D824" s="380"/>
      <c r="E824" s="380"/>
      <c r="F824" s="380"/>
      <c r="G824" s="380"/>
      <c r="H824" s="380"/>
      <c r="I824" s="380"/>
      <c r="J824" s="380"/>
      <c r="K824" s="380"/>
      <c r="L824" s="380"/>
      <c r="M824" s="380"/>
      <c r="N824" s="380"/>
      <c r="O824" s="380"/>
      <c r="P824" s="380"/>
      <c r="Q824" s="380"/>
      <c r="R824" s="380"/>
      <c r="S824" s="380"/>
      <c r="T824" s="380"/>
      <c r="U824" s="380"/>
      <c r="V824" s="380"/>
      <c r="W824" s="380"/>
      <c r="X824" s="380"/>
    </row>
    <row r="825" spans="1:24" ht="12.75" customHeight="1" thickTop="1" thickBot="1">
      <c r="A825" s="380"/>
      <c r="B825" s="380"/>
      <c r="C825" s="380"/>
      <c r="D825" s="380"/>
      <c r="E825" s="380"/>
      <c r="F825" s="380"/>
      <c r="G825" s="380"/>
      <c r="H825" s="380"/>
      <c r="I825" s="380"/>
      <c r="J825" s="380"/>
      <c r="K825" s="380"/>
      <c r="L825" s="380"/>
      <c r="M825" s="380"/>
      <c r="N825" s="380"/>
      <c r="O825" s="380"/>
      <c r="P825" s="380"/>
      <c r="Q825" s="380"/>
      <c r="R825" s="380"/>
      <c r="S825" s="380"/>
      <c r="T825" s="380"/>
      <c r="U825" s="380"/>
      <c r="V825" s="380"/>
      <c r="W825" s="380"/>
      <c r="X825" s="380"/>
    </row>
    <row r="826" spans="1:24" ht="12.75" customHeight="1" thickTop="1" thickBot="1">
      <c r="A826" s="380"/>
      <c r="B826" s="380"/>
      <c r="C826" s="380"/>
      <c r="D826" s="380"/>
      <c r="E826" s="380"/>
      <c r="F826" s="380"/>
      <c r="G826" s="380"/>
      <c r="H826" s="380"/>
      <c r="I826" s="380"/>
      <c r="J826" s="380"/>
      <c r="K826" s="380"/>
      <c r="L826" s="380"/>
      <c r="M826" s="380"/>
      <c r="N826" s="380"/>
      <c r="O826" s="380"/>
      <c r="P826" s="380"/>
      <c r="Q826" s="380"/>
      <c r="R826" s="380"/>
      <c r="S826" s="380"/>
      <c r="T826" s="380"/>
      <c r="U826" s="380"/>
      <c r="V826" s="380"/>
      <c r="W826" s="380"/>
      <c r="X826" s="380"/>
    </row>
    <row r="827" spans="1:24" ht="12.75" customHeight="1" thickTop="1" thickBot="1">
      <c r="A827" s="380"/>
      <c r="B827" s="380"/>
      <c r="C827" s="380"/>
      <c r="D827" s="380"/>
      <c r="E827" s="380"/>
      <c r="F827" s="380"/>
      <c r="G827" s="380"/>
      <c r="H827" s="380"/>
      <c r="I827" s="380"/>
      <c r="J827" s="380"/>
      <c r="K827" s="380"/>
      <c r="L827" s="380"/>
      <c r="M827" s="380"/>
      <c r="N827" s="380"/>
      <c r="O827" s="380"/>
      <c r="P827" s="380"/>
      <c r="Q827" s="380"/>
      <c r="R827" s="380"/>
      <c r="S827" s="380"/>
      <c r="T827" s="380"/>
      <c r="U827" s="380"/>
      <c r="V827" s="380"/>
      <c r="W827" s="380"/>
      <c r="X827" s="380"/>
    </row>
    <row r="828" spans="1:24" ht="12.75" customHeight="1" thickTop="1" thickBot="1">
      <c r="A828" s="380"/>
      <c r="B828" s="380"/>
      <c r="C828" s="380"/>
      <c r="D828" s="380"/>
      <c r="E828" s="380"/>
      <c r="F828" s="380"/>
      <c r="G828" s="380"/>
      <c r="H828" s="380"/>
      <c r="I828" s="380"/>
      <c r="J828" s="380"/>
      <c r="K828" s="380"/>
      <c r="L828" s="380"/>
      <c r="M828" s="380"/>
      <c r="N828" s="380"/>
      <c r="O828" s="380"/>
      <c r="P828" s="380"/>
      <c r="Q828" s="380"/>
      <c r="R828" s="380"/>
      <c r="S828" s="380"/>
      <c r="T828" s="380"/>
      <c r="U828" s="380"/>
      <c r="V828" s="380"/>
      <c r="W828" s="380"/>
      <c r="X828" s="380"/>
    </row>
    <row r="829" spans="1:24" ht="12.75" customHeight="1" thickTop="1" thickBot="1">
      <c r="A829" s="380"/>
      <c r="B829" s="380"/>
      <c r="C829" s="380"/>
      <c r="D829" s="380"/>
      <c r="E829" s="380"/>
      <c r="F829" s="380"/>
      <c r="G829" s="380"/>
      <c r="H829" s="380"/>
      <c r="I829" s="380"/>
      <c r="J829" s="380"/>
      <c r="K829" s="380"/>
      <c r="L829" s="380"/>
      <c r="M829" s="380"/>
      <c r="N829" s="380"/>
      <c r="O829" s="380"/>
      <c r="P829" s="380"/>
      <c r="Q829" s="380"/>
      <c r="R829" s="380"/>
      <c r="S829" s="380"/>
      <c r="T829" s="380"/>
      <c r="U829" s="380"/>
      <c r="V829" s="380"/>
      <c r="W829" s="380"/>
      <c r="X829" s="380"/>
    </row>
    <row r="830" spans="1:24" ht="12.75" customHeight="1" thickTop="1" thickBot="1">
      <c r="A830" s="380"/>
      <c r="B830" s="380"/>
      <c r="C830" s="380"/>
      <c r="D830" s="380"/>
      <c r="E830" s="380"/>
      <c r="F830" s="380"/>
      <c r="G830" s="380"/>
      <c r="H830" s="380"/>
      <c r="I830" s="380"/>
      <c r="J830" s="380"/>
      <c r="K830" s="380"/>
      <c r="L830" s="380"/>
      <c r="M830" s="380"/>
      <c r="N830" s="380"/>
      <c r="O830" s="380"/>
      <c r="P830" s="380"/>
      <c r="Q830" s="380"/>
      <c r="R830" s="380"/>
      <c r="S830" s="380"/>
      <c r="T830" s="380"/>
      <c r="U830" s="380"/>
      <c r="V830" s="380"/>
      <c r="W830" s="380"/>
      <c r="X830" s="380"/>
    </row>
    <row r="831" spans="1:24" ht="12.75" customHeight="1" thickTop="1" thickBot="1">
      <c r="A831" s="380"/>
      <c r="B831" s="380"/>
      <c r="C831" s="380"/>
      <c r="D831" s="380"/>
      <c r="E831" s="380"/>
      <c r="F831" s="380"/>
      <c r="G831" s="380"/>
      <c r="H831" s="380"/>
      <c r="I831" s="380"/>
      <c r="J831" s="380"/>
      <c r="K831" s="380"/>
      <c r="L831" s="380"/>
      <c r="M831" s="380"/>
      <c r="N831" s="380"/>
      <c r="O831" s="380"/>
      <c r="P831" s="380"/>
      <c r="Q831" s="380"/>
      <c r="R831" s="380"/>
      <c r="S831" s="380"/>
      <c r="T831" s="380"/>
      <c r="U831" s="380"/>
      <c r="V831" s="380"/>
      <c r="W831" s="380"/>
      <c r="X831" s="380"/>
    </row>
    <row r="832" spans="1:24" ht="12.75" customHeight="1" thickTop="1" thickBot="1">
      <c r="A832" s="380"/>
      <c r="B832" s="380"/>
      <c r="C832" s="380"/>
      <c r="D832" s="380"/>
      <c r="E832" s="380"/>
      <c r="F832" s="380"/>
      <c r="G832" s="380"/>
      <c r="H832" s="380"/>
      <c r="I832" s="380"/>
      <c r="J832" s="380"/>
      <c r="K832" s="380"/>
      <c r="L832" s="380"/>
      <c r="M832" s="380"/>
      <c r="N832" s="380"/>
      <c r="O832" s="380"/>
      <c r="P832" s="380"/>
      <c r="Q832" s="380"/>
      <c r="R832" s="380"/>
      <c r="S832" s="380"/>
      <c r="T832" s="380"/>
      <c r="U832" s="380"/>
      <c r="V832" s="380"/>
      <c r="W832" s="380"/>
      <c r="X832" s="380"/>
    </row>
    <row r="833" spans="1:24" ht="12.75" customHeight="1" thickTop="1" thickBot="1">
      <c r="A833" s="380"/>
      <c r="B833" s="380"/>
      <c r="C833" s="380"/>
      <c r="D833" s="380"/>
      <c r="E833" s="380"/>
      <c r="F833" s="380"/>
      <c r="G833" s="380"/>
      <c r="H833" s="380"/>
      <c r="I833" s="380"/>
      <c r="J833" s="380"/>
      <c r="K833" s="380"/>
      <c r="L833" s="380"/>
      <c r="M833" s="380"/>
      <c r="N833" s="380"/>
      <c r="O833" s="380"/>
      <c r="P833" s="380"/>
      <c r="Q833" s="380"/>
      <c r="R833" s="380"/>
      <c r="S833" s="380"/>
      <c r="T833" s="380"/>
      <c r="U833" s="380"/>
      <c r="V833" s="380"/>
      <c r="W833" s="380"/>
      <c r="X833" s="380"/>
    </row>
    <row r="834" spans="1:24" ht="12.75" customHeight="1" thickTop="1" thickBot="1">
      <c r="A834" s="380"/>
      <c r="B834" s="380"/>
      <c r="C834" s="380"/>
      <c r="D834" s="380"/>
      <c r="E834" s="380"/>
      <c r="F834" s="380"/>
      <c r="G834" s="380"/>
      <c r="H834" s="380"/>
      <c r="I834" s="380"/>
      <c r="J834" s="380"/>
      <c r="K834" s="380"/>
      <c r="L834" s="380"/>
      <c r="M834" s="380"/>
      <c r="N834" s="380"/>
      <c r="O834" s="380"/>
      <c r="P834" s="380"/>
      <c r="Q834" s="380"/>
      <c r="R834" s="380"/>
      <c r="S834" s="380"/>
      <c r="T834" s="380"/>
      <c r="U834" s="380"/>
      <c r="V834" s="380"/>
      <c r="W834" s="380"/>
      <c r="X834" s="380"/>
    </row>
    <row r="835" spans="1:24" ht="12.75" customHeight="1" thickTop="1" thickBot="1">
      <c r="A835" s="380"/>
      <c r="B835" s="380"/>
      <c r="C835" s="380"/>
      <c r="D835" s="380"/>
      <c r="E835" s="380"/>
      <c r="F835" s="380"/>
      <c r="G835" s="380"/>
      <c r="H835" s="380"/>
      <c r="I835" s="380"/>
      <c r="J835" s="380"/>
      <c r="K835" s="380"/>
      <c r="L835" s="380"/>
      <c r="M835" s="380"/>
      <c r="N835" s="380"/>
      <c r="O835" s="380"/>
      <c r="P835" s="380"/>
      <c r="Q835" s="380"/>
      <c r="R835" s="380"/>
      <c r="S835" s="380"/>
      <c r="T835" s="380"/>
      <c r="U835" s="380"/>
      <c r="V835" s="380"/>
      <c r="W835" s="380"/>
      <c r="X835" s="380"/>
    </row>
    <row r="836" spans="1:24" ht="12.75" customHeight="1" thickTop="1" thickBot="1">
      <c r="A836" s="380"/>
      <c r="B836" s="380"/>
      <c r="C836" s="380"/>
      <c r="D836" s="380"/>
      <c r="E836" s="380"/>
      <c r="F836" s="380"/>
      <c r="G836" s="380"/>
      <c r="H836" s="380"/>
      <c r="I836" s="380"/>
      <c r="J836" s="380"/>
      <c r="K836" s="380"/>
      <c r="L836" s="380"/>
      <c r="M836" s="380"/>
      <c r="N836" s="380"/>
      <c r="O836" s="380"/>
      <c r="P836" s="380"/>
      <c r="Q836" s="380"/>
      <c r="R836" s="380"/>
      <c r="S836" s="380"/>
      <c r="T836" s="380"/>
      <c r="U836" s="380"/>
      <c r="V836" s="380"/>
      <c r="W836" s="380"/>
      <c r="X836" s="380"/>
    </row>
    <row r="837" spans="1:24" ht="12.75" customHeight="1" thickTop="1" thickBot="1">
      <c r="A837" s="380"/>
      <c r="B837" s="380"/>
      <c r="C837" s="380"/>
      <c r="D837" s="380"/>
      <c r="E837" s="380"/>
      <c r="F837" s="380"/>
      <c r="G837" s="380"/>
      <c r="H837" s="380"/>
      <c r="I837" s="380"/>
      <c r="J837" s="380"/>
      <c r="K837" s="380"/>
      <c r="L837" s="380"/>
      <c r="M837" s="380"/>
      <c r="N837" s="380"/>
      <c r="O837" s="380"/>
      <c r="P837" s="380"/>
      <c r="Q837" s="380"/>
      <c r="R837" s="380"/>
      <c r="S837" s="380"/>
      <c r="T837" s="380"/>
      <c r="U837" s="380"/>
      <c r="V837" s="380"/>
      <c r="W837" s="380"/>
      <c r="X837" s="380"/>
    </row>
    <row r="838" spans="1:24" ht="12.75" customHeight="1" thickTop="1" thickBot="1">
      <c r="A838" s="380"/>
      <c r="B838" s="380"/>
      <c r="C838" s="380"/>
      <c r="D838" s="380"/>
      <c r="E838" s="380"/>
      <c r="F838" s="380"/>
      <c r="G838" s="380"/>
      <c r="H838" s="380"/>
      <c r="I838" s="380"/>
      <c r="J838" s="380"/>
      <c r="K838" s="380"/>
      <c r="L838" s="380"/>
      <c r="M838" s="380"/>
      <c r="N838" s="380"/>
      <c r="O838" s="380"/>
      <c r="P838" s="380"/>
      <c r="Q838" s="380"/>
      <c r="R838" s="380"/>
      <c r="S838" s="380"/>
      <c r="T838" s="380"/>
      <c r="U838" s="380"/>
      <c r="V838" s="380"/>
      <c r="W838" s="380"/>
      <c r="X838" s="380"/>
    </row>
    <row r="839" spans="1:24" ht="12.75" customHeight="1" thickTop="1" thickBot="1">
      <c r="A839" s="380"/>
      <c r="B839" s="380"/>
      <c r="C839" s="380"/>
      <c r="D839" s="380"/>
      <c r="E839" s="380"/>
      <c r="F839" s="380"/>
      <c r="G839" s="380"/>
      <c r="H839" s="380"/>
      <c r="I839" s="380"/>
      <c r="J839" s="380"/>
      <c r="K839" s="380"/>
      <c r="L839" s="380"/>
      <c r="M839" s="380"/>
      <c r="N839" s="380"/>
      <c r="O839" s="380"/>
      <c r="P839" s="380"/>
      <c r="Q839" s="380"/>
      <c r="R839" s="380"/>
      <c r="S839" s="380"/>
      <c r="T839" s="380"/>
      <c r="U839" s="380"/>
      <c r="V839" s="380"/>
      <c r="W839" s="380"/>
      <c r="X839" s="380"/>
    </row>
    <row r="840" spans="1:24" ht="12.75" customHeight="1" thickTop="1" thickBot="1">
      <c r="A840" s="380"/>
      <c r="B840" s="380"/>
      <c r="C840" s="380"/>
      <c r="D840" s="380"/>
      <c r="E840" s="380"/>
      <c r="F840" s="380"/>
      <c r="G840" s="380"/>
      <c r="H840" s="380"/>
      <c r="I840" s="380"/>
      <c r="J840" s="380"/>
      <c r="K840" s="380"/>
      <c r="L840" s="380"/>
      <c r="M840" s="380"/>
      <c r="N840" s="380"/>
      <c r="O840" s="380"/>
      <c r="P840" s="380"/>
      <c r="Q840" s="380"/>
      <c r="R840" s="380"/>
      <c r="S840" s="380"/>
      <c r="T840" s="380"/>
      <c r="U840" s="380"/>
      <c r="V840" s="380"/>
      <c r="W840" s="380"/>
      <c r="X840" s="380"/>
    </row>
    <row r="841" spans="1:24" ht="12.75" customHeight="1" thickTop="1" thickBot="1">
      <c r="A841" s="380"/>
      <c r="B841" s="380"/>
      <c r="C841" s="380"/>
      <c r="D841" s="380"/>
      <c r="E841" s="380"/>
      <c r="F841" s="380"/>
      <c r="G841" s="380"/>
      <c r="H841" s="380"/>
      <c r="I841" s="380"/>
      <c r="J841" s="380"/>
      <c r="K841" s="380"/>
      <c r="L841" s="380"/>
      <c r="M841" s="380"/>
      <c r="N841" s="380"/>
      <c r="O841" s="380"/>
      <c r="P841" s="380"/>
      <c r="Q841" s="380"/>
      <c r="R841" s="380"/>
      <c r="S841" s="380"/>
      <c r="T841" s="380"/>
      <c r="U841" s="380"/>
      <c r="V841" s="380"/>
      <c r="W841" s="380"/>
      <c r="X841" s="380"/>
    </row>
    <row r="842" spans="1:24" ht="12.75" customHeight="1" thickTop="1" thickBot="1">
      <c r="A842" s="380"/>
      <c r="B842" s="380"/>
      <c r="C842" s="380"/>
      <c r="D842" s="380"/>
      <c r="E842" s="380"/>
      <c r="F842" s="380"/>
      <c r="G842" s="380"/>
      <c r="H842" s="380"/>
      <c r="I842" s="380"/>
      <c r="J842" s="380"/>
      <c r="K842" s="380"/>
      <c r="L842" s="380"/>
      <c r="M842" s="380"/>
      <c r="N842" s="380"/>
      <c r="O842" s="380"/>
      <c r="P842" s="380"/>
      <c r="Q842" s="380"/>
      <c r="R842" s="380"/>
      <c r="S842" s="380"/>
      <c r="T842" s="380"/>
      <c r="U842" s="380"/>
      <c r="V842" s="380"/>
      <c r="W842" s="380"/>
      <c r="X842" s="380"/>
    </row>
    <row r="843" spans="1:24" ht="12.75" customHeight="1" thickTop="1" thickBot="1">
      <c r="A843" s="380"/>
      <c r="B843" s="380"/>
      <c r="C843" s="380"/>
      <c r="D843" s="380"/>
      <c r="E843" s="380"/>
      <c r="F843" s="380"/>
      <c r="G843" s="380"/>
      <c r="H843" s="380"/>
      <c r="I843" s="380"/>
      <c r="J843" s="380"/>
      <c r="K843" s="380"/>
      <c r="L843" s="380"/>
      <c r="M843" s="380"/>
      <c r="N843" s="380"/>
      <c r="O843" s="380"/>
      <c r="P843" s="380"/>
      <c r="Q843" s="380"/>
      <c r="R843" s="380"/>
      <c r="S843" s="380"/>
      <c r="T843" s="380"/>
      <c r="U843" s="380"/>
      <c r="V843" s="380"/>
      <c r="W843" s="380"/>
      <c r="X843" s="380"/>
    </row>
    <row r="844" spans="1:24" ht="12.75" customHeight="1" thickTop="1" thickBot="1">
      <c r="A844" s="380"/>
      <c r="B844" s="380"/>
      <c r="C844" s="380"/>
      <c r="D844" s="380"/>
      <c r="E844" s="380"/>
      <c r="F844" s="380"/>
      <c r="G844" s="380"/>
      <c r="H844" s="380"/>
      <c r="I844" s="380"/>
      <c r="J844" s="380"/>
      <c r="K844" s="380"/>
      <c r="L844" s="380"/>
      <c r="M844" s="380"/>
      <c r="N844" s="380"/>
      <c r="O844" s="380"/>
      <c r="P844" s="380"/>
      <c r="Q844" s="380"/>
      <c r="R844" s="380"/>
      <c r="S844" s="380"/>
      <c r="T844" s="380"/>
      <c r="U844" s="380"/>
      <c r="V844" s="380"/>
      <c r="W844" s="380"/>
      <c r="X844" s="380"/>
    </row>
    <row r="845" spans="1:24" ht="12.75" customHeight="1" thickTop="1" thickBot="1">
      <c r="A845" s="380"/>
      <c r="B845" s="380"/>
      <c r="C845" s="380"/>
      <c r="D845" s="380"/>
      <c r="E845" s="380"/>
      <c r="F845" s="380"/>
      <c r="G845" s="380"/>
      <c r="H845" s="380"/>
      <c r="I845" s="380"/>
      <c r="J845" s="380"/>
      <c r="K845" s="380"/>
      <c r="L845" s="380"/>
      <c r="M845" s="380"/>
      <c r="N845" s="380"/>
      <c r="O845" s="380"/>
      <c r="P845" s="380"/>
      <c r="Q845" s="380"/>
      <c r="R845" s="380"/>
      <c r="S845" s="380"/>
      <c r="T845" s="380"/>
      <c r="U845" s="380"/>
      <c r="V845" s="380"/>
      <c r="W845" s="380"/>
      <c r="X845" s="380"/>
    </row>
    <row r="846" spans="1:24" ht="12.75" customHeight="1" thickTop="1" thickBot="1">
      <c r="A846" s="380"/>
      <c r="B846" s="380"/>
      <c r="C846" s="380"/>
      <c r="D846" s="380"/>
      <c r="E846" s="380"/>
      <c r="F846" s="380"/>
      <c r="G846" s="380"/>
      <c r="H846" s="380"/>
      <c r="I846" s="380"/>
      <c r="J846" s="380"/>
      <c r="K846" s="380"/>
      <c r="L846" s="380"/>
      <c r="M846" s="380"/>
      <c r="N846" s="380"/>
      <c r="O846" s="380"/>
      <c r="P846" s="380"/>
      <c r="Q846" s="380"/>
      <c r="R846" s="380"/>
      <c r="S846" s="380"/>
      <c r="T846" s="380"/>
      <c r="U846" s="380"/>
      <c r="V846" s="380"/>
      <c r="W846" s="380"/>
      <c r="X846" s="380"/>
    </row>
    <row r="847" spans="1:24" ht="12.75" customHeight="1" thickTop="1" thickBot="1">
      <c r="A847" s="380"/>
      <c r="B847" s="380"/>
      <c r="C847" s="380"/>
      <c r="D847" s="380"/>
      <c r="E847" s="380"/>
      <c r="F847" s="380"/>
      <c r="G847" s="380"/>
      <c r="H847" s="380"/>
      <c r="I847" s="380"/>
      <c r="J847" s="380"/>
      <c r="K847" s="380"/>
      <c r="L847" s="380"/>
      <c r="M847" s="380"/>
      <c r="N847" s="380"/>
      <c r="O847" s="380"/>
      <c r="P847" s="380"/>
      <c r="Q847" s="380"/>
      <c r="R847" s="380"/>
      <c r="S847" s="380"/>
      <c r="T847" s="380"/>
      <c r="U847" s="380"/>
      <c r="V847" s="380"/>
      <c r="W847" s="380"/>
      <c r="X847" s="380"/>
    </row>
    <row r="848" spans="1:24" ht="12.75" customHeight="1" thickTop="1" thickBot="1">
      <c r="A848" s="380"/>
      <c r="B848" s="380"/>
      <c r="C848" s="380"/>
      <c r="D848" s="380"/>
      <c r="E848" s="380"/>
      <c r="F848" s="380"/>
      <c r="G848" s="380"/>
      <c r="H848" s="380"/>
      <c r="I848" s="380"/>
      <c r="J848" s="380"/>
      <c r="K848" s="380"/>
      <c r="L848" s="380"/>
      <c r="M848" s="380"/>
      <c r="N848" s="380"/>
      <c r="O848" s="380"/>
      <c r="P848" s="380"/>
      <c r="Q848" s="380"/>
      <c r="R848" s="380"/>
      <c r="S848" s="380"/>
      <c r="T848" s="380"/>
      <c r="U848" s="380"/>
      <c r="V848" s="380"/>
      <c r="W848" s="380"/>
      <c r="X848" s="380"/>
    </row>
    <row r="849" spans="1:24" ht="12.75" customHeight="1" thickTop="1" thickBot="1">
      <c r="A849" s="380"/>
      <c r="B849" s="380"/>
      <c r="C849" s="380"/>
      <c r="D849" s="380"/>
      <c r="E849" s="380"/>
      <c r="F849" s="380"/>
      <c r="G849" s="380"/>
      <c r="H849" s="380"/>
      <c r="I849" s="380"/>
      <c r="J849" s="380"/>
      <c r="K849" s="380"/>
      <c r="L849" s="380"/>
      <c r="M849" s="380"/>
      <c r="N849" s="380"/>
      <c r="O849" s="380"/>
      <c r="P849" s="380"/>
      <c r="Q849" s="380"/>
      <c r="R849" s="380"/>
      <c r="S849" s="380"/>
      <c r="T849" s="380"/>
      <c r="U849" s="380"/>
      <c r="V849" s="380"/>
      <c r="W849" s="380"/>
      <c r="X849" s="380"/>
    </row>
    <row r="850" spans="1:24" ht="12.75" customHeight="1" thickTop="1" thickBot="1">
      <c r="A850" s="380"/>
      <c r="B850" s="380"/>
      <c r="C850" s="380"/>
      <c r="D850" s="380"/>
      <c r="E850" s="380"/>
      <c r="F850" s="380"/>
      <c r="G850" s="380"/>
      <c r="H850" s="380"/>
      <c r="I850" s="380"/>
      <c r="J850" s="380"/>
      <c r="K850" s="380"/>
      <c r="L850" s="380"/>
      <c r="M850" s="380"/>
      <c r="N850" s="380"/>
      <c r="O850" s="380"/>
      <c r="P850" s="380"/>
      <c r="Q850" s="380"/>
      <c r="R850" s="380"/>
      <c r="S850" s="380"/>
      <c r="T850" s="380"/>
      <c r="U850" s="380"/>
      <c r="V850" s="380"/>
      <c r="W850" s="380"/>
      <c r="X850" s="380"/>
    </row>
    <row r="851" spans="1:24" ht="12.75" customHeight="1" thickTop="1" thickBot="1">
      <c r="A851" s="380"/>
      <c r="B851" s="380"/>
      <c r="C851" s="380"/>
      <c r="D851" s="380"/>
      <c r="E851" s="380"/>
      <c r="F851" s="380"/>
      <c r="G851" s="380"/>
      <c r="H851" s="380"/>
      <c r="I851" s="380"/>
      <c r="J851" s="380"/>
      <c r="K851" s="380"/>
      <c r="L851" s="380"/>
      <c r="M851" s="380"/>
      <c r="N851" s="380"/>
      <c r="O851" s="380"/>
      <c r="P851" s="380"/>
      <c r="Q851" s="380"/>
      <c r="R851" s="380"/>
      <c r="S851" s="380"/>
      <c r="T851" s="380"/>
      <c r="U851" s="380"/>
      <c r="V851" s="380"/>
      <c r="W851" s="380"/>
      <c r="X851" s="380"/>
    </row>
    <row r="852" spans="1:24" ht="12.75" customHeight="1" thickTop="1" thickBot="1">
      <c r="A852" s="380"/>
      <c r="B852" s="380"/>
      <c r="C852" s="380"/>
      <c r="D852" s="380"/>
      <c r="E852" s="380"/>
      <c r="F852" s="380"/>
      <c r="G852" s="380"/>
      <c r="H852" s="380"/>
      <c r="I852" s="380"/>
      <c r="J852" s="380"/>
      <c r="K852" s="380"/>
      <c r="L852" s="380"/>
      <c r="M852" s="380"/>
      <c r="N852" s="380"/>
      <c r="O852" s="380"/>
      <c r="P852" s="380"/>
      <c r="Q852" s="380"/>
      <c r="R852" s="380"/>
      <c r="S852" s="380"/>
      <c r="T852" s="380"/>
      <c r="U852" s="380"/>
      <c r="V852" s="380"/>
      <c r="W852" s="380"/>
      <c r="X852" s="380"/>
    </row>
    <row r="853" spans="1:24" ht="12.75" customHeight="1" thickTop="1" thickBot="1">
      <c r="A853" s="380"/>
      <c r="B853" s="380"/>
      <c r="C853" s="380"/>
      <c r="D853" s="380"/>
      <c r="E853" s="380"/>
      <c r="F853" s="380"/>
      <c r="G853" s="380"/>
      <c r="H853" s="380"/>
      <c r="I853" s="380"/>
      <c r="J853" s="380"/>
      <c r="K853" s="380"/>
      <c r="L853" s="380"/>
      <c r="M853" s="380"/>
      <c r="N853" s="380"/>
      <c r="O853" s="380"/>
      <c r="P853" s="380"/>
      <c r="Q853" s="380"/>
      <c r="R853" s="380"/>
      <c r="S853" s="380"/>
      <c r="T853" s="380"/>
      <c r="U853" s="380"/>
      <c r="V853" s="380"/>
      <c r="W853" s="380"/>
      <c r="X853" s="380"/>
    </row>
    <row r="854" spans="1:24" ht="12.75" customHeight="1" thickTop="1" thickBot="1">
      <c r="A854" s="380"/>
      <c r="B854" s="380"/>
      <c r="C854" s="380"/>
      <c r="D854" s="380"/>
      <c r="E854" s="380"/>
      <c r="F854" s="380"/>
      <c r="G854" s="380"/>
      <c r="H854" s="380"/>
      <c r="I854" s="380"/>
      <c r="J854" s="380"/>
      <c r="K854" s="380"/>
      <c r="L854" s="380"/>
      <c r="M854" s="380"/>
      <c r="N854" s="380"/>
      <c r="O854" s="380"/>
      <c r="P854" s="380"/>
      <c r="Q854" s="380"/>
      <c r="R854" s="380"/>
      <c r="S854" s="380"/>
      <c r="T854" s="380"/>
      <c r="U854" s="380"/>
      <c r="V854" s="380"/>
      <c r="W854" s="380"/>
      <c r="X854" s="380"/>
    </row>
    <row r="855" spans="1:24" ht="12.75" customHeight="1" thickTop="1" thickBot="1">
      <c r="A855" s="380"/>
      <c r="B855" s="380"/>
      <c r="C855" s="380"/>
      <c r="D855" s="380"/>
      <c r="E855" s="380"/>
      <c r="F855" s="380"/>
      <c r="G855" s="380"/>
      <c r="H855" s="380"/>
      <c r="I855" s="380"/>
      <c r="J855" s="380"/>
      <c r="K855" s="380"/>
      <c r="L855" s="380"/>
      <c r="M855" s="380"/>
      <c r="N855" s="380"/>
      <c r="O855" s="380"/>
      <c r="P855" s="380"/>
      <c r="Q855" s="380"/>
      <c r="R855" s="380"/>
      <c r="S855" s="380"/>
      <c r="T855" s="380"/>
      <c r="U855" s="380"/>
      <c r="V855" s="380"/>
      <c r="W855" s="380"/>
      <c r="X855" s="380"/>
    </row>
    <row r="856" spans="1:24" ht="12.75" customHeight="1" thickTop="1" thickBot="1">
      <c r="A856" s="380"/>
      <c r="B856" s="380"/>
      <c r="C856" s="380"/>
      <c r="D856" s="380"/>
      <c r="E856" s="380"/>
      <c r="F856" s="380"/>
      <c r="G856" s="380"/>
      <c r="H856" s="380"/>
      <c r="I856" s="380"/>
      <c r="J856" s="380"/>
      <c r="K856" s="380"/>
      <c r="L856" s="380"/>
      <c r="M856" s="380"/>
      <c r="N856" s="380"/>
      <c r="O856" s="380"/>
      <c r="P856" s="380"/>
      <c r="Q856" s="380"/>
      <c r="R856" s="380"/>
      <c r="S856" s="380"/>
      <c r="T856" s="380"/>
      <c r="U856" s="380"/>
      <c r="V856" s="380"/>
      <c r="W856" s="380"/>
      <c r="X856" s="380"/>
    </row>
    <row r="857" spans="1:24" ht="12.75" customHeight="1" thickTop="1" thickBot="1">
      <c r="A857" s="380"/>
      <c r="B857" s="380"/>
      <c r="C857" s="380"/>
      <c r="D857" s="380"/>
      <c r="E857" s="380"/>
      <c r="F857" s="380"/>
      <c r="G857" s="380"/>
      <c r="H857" s="380"/>
      <c r="I857" s="380"/>
      <c r="J857" s="380"/>
      <c r="K857" s="380"/>
      <c r="L857" s="380"/>
      <c r="M857" s="380"/>
      <c r="N857" s="380"/>
      <c r="O857" s="380"/>
      <c r="P857" s="380"/>
      <c r="Q857" s="380"/>
      <c r="R857" s="380"/>
      <c r="S857" s="380"/>
      <c r="T857" s="380"/>
      <c r="U857" s="380"/>
      <c r="V857" s="380"/>
      <c r="W857" s="380"/>
      <c r="X857" s="380"/>
    </row>
    <row r="858" spans="1:24" ht="12.75" customHeight="1" thickTop="1" thickBot="1">
      <c r="A858" s="380"/>
      <c r="B858" s="380"/>
      <c r="C858" s="380"/>
      <c r="D858" s="380"/>
      <c r="E858" s="380"/>
      <c r="F858" s="380"/>
      <c r="G858" s="380"/>
      <c r="H858" s="380"/>
      <c r="I858" s="380"/>
      <c r="J858" s="380"/>
      <c r="K858" s="380"/>
      <c r="L858" s="380"/>
      <c r="M858" s="380"/>
      <c r="N858" s="380"/>
      <c r="O858" s="380"/>
      <c r="P858" s="380"/>
      <c r="Q858" s="380"/>
      <c r="R858" s="380"/>
      <c r="S858" s="380"/>
      <c r="T858" s="380"/>
      <c r="U858" s="380"/>
      <c r="V858" s="380"/>
      <c r="W858" s="380"/>
      <c r="X858" s="380"/>
    </row>
    <row r="859" spans="1:24" ht="12.75" customHeight="1" thickTop="1" thickBot="1">
      <c r="A859" s="380"/>
      <c r="B859" s="380"/>
      <c r="C859" s="380"/>
      <c r="D859" s="380"/>
      <c r="E859" s="380"/>
      <c r="F859" s="380"/>
      <c r="G859" s="380"/>
      <c r="H859" s="380"/>
      <c r="I859" s="380"/>
      <c r="J859" s="380"/>
      <c r="K859" s="380"/>
      <c r="L859" s="380"/>
      <c r="M859" s="380"/>
      <c r="N859" s="380"/>
      <c r="O859" s="380"/>
      <c r="P859" s="380"/>
      <c r="Q859" s="380"/>
      <c r="R859" s="380"/>
      <c r="S859" s="380"/>
      <c r="T859" s="380"/>
      <c r="U859" s="380"/>
      <c r="V859" s="380"/>
      <c r="W859" s="380"/>
      <c r="X859" s="380"/>
    </row>
    <row r="860" spans="1:24" ht="12.75" customHeight="1" thickTop="1" thickBot="1">
      <c r="A860" s="380"/>
      <c r="B860" s="380"/>
      <c r="C860" s="380"/>
      <c r="D860" s="380"/>
      <c r="E860" s="380"/>
      <c r="F860" s="380"/>
      <c r="G860" s="380"/>
      <c r="H860" s="380"/>
      <c r="I860" s="380"/>
      <c r="J860" s="380"/>
      <c r="K860" s="380"/>
      <c r="L860" s="380"/>
      <c r="M860" s="380"/>
      <c r="N860" s="380"/>
      <c r="O860" s="380"/>
      <c r="P860" s="380"/>
      <c r="Q860" s="380"/>
      <c r="R860" s="380"/>
      <c r="S860" s="380"/>
      <c r="T860" s="380"/>
      <c r="U860" s="380"/>
      <c r="V860" s="380"/>
      <c r="W860" s="380"/>
      <c r="X860" s="380"/>
    </row>
    <row r="861" spans="1:24" ht="12.75" customHeight="1" thickTop="1" thickBot="1">
      <c r="A861" s="380"/>
      <c r="B861" s="380"/>
      <c r="C861" s="380"/>
      <c r="D861" s="380"/>
      <c r="E861" s="380"/>
      <c r="F861" s="380"/>
      <c r="G861" s="380"/>
      <c r="H861" s="380"/>
      <c r="I861" s="380"/>
      <c r="J861" s="380"/>
      <c r="K861" s="380"/>
      <c r="L861" s="380"/>
      <c r="M861" s="380"/>
      <c r="N861" s="380"/>
      <c r="O861" s="380"/>
      <c r="P861" s="380"/>
      <c r="Q861" s="380"/>
      <c r="R861" s="380"/>
      <c r="S861" s="380"/>
      <c r="T861" s="380"/>
      <c r="U861" s="380"/>
      <c r="V861" s="380"/>
      <c r="W861" s="380"/>
      <c r="X861" s="380"/>
    </row>
    <row r="862" spans="1:24" ht="12.75" customHeight="1" thickTop="1" thickBot="1">
      <c r="A862" s="380"/>
      <c r="B862" s="380"/>
      <c r="C862" s="380"/>
      <c r="D862" s="380"/>
      <c r="E862" s="380"/>
      <c r="F862" s="380"/>
      <c r="G862" s="380"/>
      <c r="H862" s="380"/>
      <c r="I862" s="380"/>
      <c r="J862" s="380"/>
      <c r="K862" s="380"/>
      <c r="L862" s="380"/>
      <c r="M862" s="380"/>
      <c r="N862" s="380"/>
      <c r="O862" s="380"/>
      <c r="P862" s="380"/>
      <c r="Q862" s="380"/>
      <c r="R862" s="380"/>
      <c r="S862" s="380"/>
      <c r="T862" s="380"/>
      <c r="U862" s="380"/>
      <c r="V862" s="380"/>
      <c r="W862" s="380"/>
      <c r="X862" s="380"/>
    </row>
    <row r="863" spans="1:24" ht="12.75" customHeight="1" thickTop="1" thickBot="1">
      <c r="A863" s="380"/>
      <c r="B863" s="380"/>
      <c r="C863" s="380"/>
      <c r="D863" s="380"/>
      <c r="E863" s="380"/>
      <c r="F863" s="380"/>
      <c r="G863" s="380"/>
      <c r="H863" s="380"/>
      <c r="I863" s="380"/>
      <c r="J863" s="380"/>
      <c r="K863" s="380"/>
      <c r="L863" s="380"/>
      <c r="M863" s="380"/>
      <c r="N863" s="380"/>
      <c r="O863" s="380"/>
      <c r="P863" s="380"/>
      <c r="Q863" s="380"/>
      <c r="R863" s="380"/>
      <c r="S863" s="380"/>
      <c r="T863" s="380"/>
      <c r="U863" s="380"/>
      <c r="V863" s="380"/>
      <c r="W863" s="380"/>
      <c r="X863" s="380"/>
    </row>
    <row r="864" spans="1:24" ht="12.75" customHeight="1" thickTop="1" thickBot="1">
      <c r="A864" s="380"/>
      <c r="B864" s="380"/>
      <c r="C864" s="380"/>
      <c r="D864" s="380"/>
      <c r="E864" s="380"/>
      <c r="F864" s="380"/>
      <c r="G864" s="380"/>
      <c r="H864" s="380"/>
      <c r="I864" s="380"/>
      <c r="J864" s="380"/>
      <c r="K864" s="380"/>
      <c r="L864" s="380"/>
      <c r="M864" s="380"/>
      <c r="N864" s="380"/>
      <c r="O864" s="380"/>
      <c r="P864" s="380"/>
      <c r="Q864" s="380"/>
      <c r="R864" s="380"/>
      <c r="S864" s="380"/>
      <c r="T864" s="380"/>
      <c r="U864" s="380"/>
      <c r="V864" s="380"/>
      <c r="W864" s="380"/>
      <c r="X864" s="380"/>
    </row>
    <row r="865" spans="1:24" ht="12.75" customHeight="1" thickTop="1" thickBot="1">
      <c r="A865" s="380"/>
      <c r="B865" s="380"/>
      <c r="C865" s="380"/>
      <c r="D865" s="380"/>
      <c r="E865" s="380"/>
      <c r="F865" s="380"/>
      <c r="G865" s="380"/>
      <c r="H865" s="380"/>
      <c r="I865" s="380"/>
      <c r="J865" s="380"/>
      <c r="K865" s="380"/>
      <c r="L865" s="380"/>
      <c r="M865" s="380"/>
      <c r="N865" s="380"/>
      <c r="O865" s="380"/>
      <c r="P865" s="380"/>
      <c r="Q865" s="380"/>
      <c r="R865" s="380"/>
      <c r="S865" s="380"/>
      <c r="T865" s="380"/>
      <c r="U865" s="380"/>
      <c r="V865" s="380"/>
      <c r="W865" s="380"/>
      <c r="X865" s="380"/>
    </row>
    <row r="866" spans="1:24" ht="12.75" customHeight="1" thickTop="1" thickBot="1">
      <c r="A866" s="380"/>
      <c r="B866" s="380"/>
      <c r="C866" s="380"/>
      <c r="D866" s="380"/>
      <c r="E866" s="380"/>
      <c r="F866" s="380"/>
      <c r="G866" s="380"/>
      <c r="H866" s="380"/>
      <c r="I866" s="380"/>
      <c r="J866" s="380"/>
      <c r="K866" s="380"/>
      <c r="L866" s="380"/>
      <c r="M866" s="380"/>
      <c r="N866" s="380"/>
      <c r="O866" s="380"/>
      <c r="P866" s="380"/>
      <c r="Q866" s="380"/>
      <c r="R866" s="380"/>
      <c r="S866" s="380"/>
      <c r="T866" s="380"/>
      <c r="U866" s="380"/>
      <c r="V866" s="380"/>
      <c r="W866" s="380"/>
      <c r="X866" s="380"/>
    </row>
    <row r="867" spans="1:24" ht="12.75" customHeight="1" thickTop="1" thickBot="1">
      <c r="A867" s="380"/>
      <c r="B867" s="380"/>
      <c r="C867" s="380"/>
      <c r="D867" s="380"/>
      <c r="E867" s="380"/>
      <c r="F867" s="380"/>
      <c r="G867" s="380"/>
      <c r="H867" s="380"/>
      <c r="I867" s="380"/>
      <c r="J867" s="380"/>
      <c r="K867" s="380"/>
      <c r="L867" s="380"/>
      <c r="M867" s="380"/>
      <c r="N867" s="380"/>
      <c r="O867" s="380"/>
      <c r="P867" s="380"/>
      <c r="Q867" s="380"/>
      <c r="R867" s="380"/>
      <c r="S867" s="380"/>
      <c r="T867" s="380"/>
      <c r="U867" s="380"/>
      <c r="V867" s="380"/>
      <c r="W867" s="380"/>
      <c r="X867" s="380"/>
    </row>
    <row r="868" spans="1:24" ht="12.75" customHeight="1" thickTop="1" thickBot="1">
      <c r="A868" s="380"/>
      <c r="B868" s="380"/>
      <c r="C868" s="380"/>
      <c r="D868" s="380"/>
      <c r="E868" s="380"/>
      <c r="F868" s="380"/>
      <c r="G868" s="380"/>
      <c r="H868" s="380"/>
      <c r="I868" s="380"/>
      <c r="J868" s="380"/>
      <c r="K868" s="380"/>
      <c r="L868" s="380"/>
      <c r="M868" s="380"/>
      <c r="N868" s="380"/>
      <c r="O868" s="380"/>
      <c r="P868" s="380"/>
      <c r="Q868" s="380"/>
      <c r="R868" s="380"/>
      <c r="S868" s="380"/>
      <c r="T868" s="380"/>
      <c r="U868" s="380"/>
      <c r="V868" s="380"/>
      <c r="W868" s="380"/>
      <c r="X868" s="380"/>
    </row>
    <row r="869" spans="1:24" ht="12.75" customHeight="1" thickTop="1" thickBot="1">
      <c r="A869" s="380"/>
      <c r="B869" s="380"/>
      <c r="C869" s="380"/>
      <c r="D869" s="380"/>
      <c r="E869" s="380"/>
      <c r="F869" s="380"/>
      <c r="G869" s="380"/>
      <c r="H869" s="380"/>
      <c r="I869" s="380"/>
      <c r="J869" s="380"/>
      <c r="K869" s="380"/>
      <c r="L869" s="380"/>
      <c r="M869" s="380"/>
      <c r="N869" s="380"/>
      <c r="O869" s="380"/>
      <c r="P869" s="380"/>
      <c r="Q869" s="380"/>
      <c r="R869" s="380"/>
      <c r="S869" s="380"/>
      <c r="T869" s="380"/>
      <c r="U869" s="380"/>
      <c r="V869" s="380"/>
      <c r="W869" s="380"/>
      <c r="X869" s="380"/>
    </row>
    <row r="870" spans="1:24" ht="12.75" customHeight="1" thickTop="1" thickBot="1">
      <c r="A870" s="380"/>
      <c r="B870" s="380"/>
      <c r="C870" s="380"/>
      <c r="D870" s="380"/>
      <c r="E870" s="380"/>
      <c r="F870" s="380"/>
      <c r="G870" s="380"/>
      <c r="H870" s="380"/>
      <c r="I870" s="380"/>
      <c r="J870" s="380"/>
      <c r="K870" s="380"/>
      <c r="L870" s="380"/>
      <c r="M870" s="380"/>
      <c r="N870" s="380"/>
      <c r="O870" s="380"/>
      <c r="P870" s="380"/>
      <c r="Q870" s="380"/>
      <c r="R870" s="380"/>
      <c r="S870" s="380"/>
      <c r="T870" s="380"/>
      <c r="U870" s="380"/>
      <c r="V870" s="380"/>
      <c r="W870" s="380"/>
      <c r="X870" s="380"/>
    </row>
    <row r="871" spans="1:24" ht="12.75" customHeight="1" thickTop="1" thickBot="1">
      <c r="A871" s="380"/>
      <c r="B871" s="380"/>
      <c r="C871" s="380"/>
      <c r="D871" s="380"/>
      <c r="E871" s="380"/>
      <c r="F871" s="380"/>
      <c r="G871" s="380"/>
      <c r="H871" s="380"/>
      <c r="I871" s="380"/>
      <c r="J871" s="380"/>
      <c r="K871" s="380"/>
      <c r="L871" s="380"/>
      <c r="M871" s="380"/>
      <c r="N871" s="380"/>
      <c r="O871" s="380"/>
      <c r="P871" s="380"/>
      <c r="Q871" s="380"/>
      <c r="R871" s="380"/>
      <c r="S871" s="380"/>
      <c r="T871" s="380"/>
      <c r="U871" s="380"/>
      <c r="V871" s="380"/>
      <c r="W871" s="380"/>
      <c r="X871" s="380"/>
    </row>
    <row r="872" spans="1:24" ht="12.75" customHeight="1" thickTop="1" thickBot="1">
      <c r="A872" s="380"/>
      <c r="B872" s="380"/>
      <c r="C872" s="380"/>
      <c r="D872" s="380"/>
      <c r="E872" s="380"/>
      <c r="F872" s="380"/>
      <c r="G872" s="380"/>
      <c r="H872" s="380"/>
      <c r="I872" s="380"/>
      <c r="J872" s="380"/>
      <c r="K872" s="380"/>
      <c r="L872" s="380"/>
      <c r="M872" s="380"/>
      <c r="N872" s="380"/>
      <c r="O872" s="380"/>
      <c r="P872" s="380"/>
      <c r="Q872" s="380"/>
      <c r="R872" s="380"/>
      <c r="S872" s="380"/>
      <c r="T872" s="380"/>
      <c r="U872" s="380"/>
      <c r="V872" s="380"/>
      <c r="W872" s="380"/>
      <c r="X872" s="380"/>
    </row>
    <row r="873" spans="1:24" ht="12.75" customHeight="1" thickTop="1" thickBot="1">
      <c r="A873" s="380"/>
      <c r="B873" s="380"/>
      <c r="C873" s="380"/>
      <c r="D873" s="380"/>
      <c r="E873" s="380"/>
      <c r="F873" s="380"/>
      <c r="G873" s="380"/>
      <c r="H873" s="380"/>
      <c r="I873" s="380"/>
      <c r="J873" s="380"/>
      <c r="K873" s="380"/>
      <c r="L873" s="380"/>
      <c r="M873" s="380"/>
      <c r="N873" s="380"/>
      <c r="O873" s="380"/>
      <c r="P873" s="380"/>
      <c r="Q873" s="380"/>
      <c r="R873" s="380"/>
      <c r="S873" s="380"/>
      <c r="T873" s="380"/>
      <c r="U873" s="380"/>
      <c r="V873" s="380"/>
      <c r="W873" s="380"/>
      <c r="X873" s="380"/>
    </row>
    <row r="874" spans="1:24" ht="12.75" customHeight="1" thickTop="1" thickBot="1">
      <c r="A874" s="380"/>
      <c r="B874" s="380"/>
      <c r="C874" s="380"/>
      <c r="D874" s="380"/>
      <c r="E874" s="380"/>
      <c r="F874" s="380"/>
      <c r="G874" s="380"/>
      <c r="H874" s="380"/>
      <c r="I874" s="380"/>
      <c r="J874" s="380"/>
      <c r="K874" s="380"/>
      <c r="L874" s="380"/>
      <c r="M874" s="380"/>
      <c r="N874" s="380"/>
      <c r="O874" s="380"/>
      <c r="P874" s="380"/>
      <c r="Q874" s="380"/>
      <c r="R874" s="380"/>
      <c r="S874" s="380"/>
      <c r="T874" s="380"/>
      <c r="U874" s="380"/>
      <c r="V874" s="380"/>
      <c r="W874" s="380"/>
      <c r="X874" s="380"/>
    </row>
    <row r="875" spans="1:24" ht="12.75" customHeight="1" thickTop="1" thickBot="1">
      <c r="A875" s="380"/>
      <c r="B875" s="380"/>
      <c r="C875" s="380"/>
      <c r="D875" s="380"/>
      <c r="E875" s="380"/>
      <c r="F875" s="380"/>
      <c r="G875" s="380"/>
      <c r="H875" s="380"/>
      <c r="I875" s="380"/>
      <c r="J875" s="380"/>
      <c r="K875" s="380"/>
      <c r="L875" s="380"/>
      <c r="M875" s="380"/>
      <c r="N875" s="380"/>
      <c r="O875" s="380"/>
      <c r="P875" s="380"/>
      <c r="Q875" s="380"/>
      <c r="R875" s="380"/>
      <c r="S875" s="380"/>
      <c r="T875" s="380"/>
      <c r="U875" s="380"/>
      <c r="V875" s="380"/>
      <c r="W875" s="380"/>
      <c r="X875" s="380"/>
    </row>
    <row r="876" spans="1:24" ht="12.75" customHeight="1" thickTop="1" thickBot="1">
      <c r="A876" s="380"/>
      <c r="B876" s="380"/>
      <c r="C876" s="380"/>
      <c r="D876" s="380"/>
      <c r="E876" s="380"/>
      <c r="F876" s="380"/>
      <c r="G876" s="380"/>
      <c r="H876" s="380"/>
      <c r="I876" s="380"/>
      <c r="J876" s="380"/>
      <c r="K876" s="380"/>
      <c r="L876" s="380"/>
      <c r="M876" s="380"/>
      <c r="N876" s="380"/>
      <c r="O876" s="380"/>
      <c r="P876" s="380"/>
      <c r="Q876" s="380"/>
      <c r="R876" s="380"/>
      <c r="S876" s="380"/>
      <c r="T876" s="380"/>
      <c r="U876" s="380"/>
      <c r="V876" s="380"/>
      <c r="W876" s="380"/>
      <c r="X876" s="380"/>
    </row>
    <row r="877" spans="1:24" ht="12.75" customHeight="1" thickTop="1" thickBot="1">
      <c r="A877" s="380"/>
      <c r="B877" s="380"/>
      <c r="C877" s="380"/>
      <c r="D877" s="380"/>
      <c r="E877" s="380"/>
      <c r="F877" s="380"/>
      <c r="G877" s="380"/>
      <c r="H877" s="380"/>
      <c r="I877" s="380"/>
      <c r="J877" s="380"/>
      <c r="K877" s="380"/>
      <c r="L877" s="380"/>
      <c r="M877" s="380"/>
      <c r="N877" s="380"/>
      <c r="O877" s="380"/>
      <c r="P877" s="380"/>
      <c r="Q877" s="380"/>
      <c r="R877" s="380"/>
      <c r="S877" s="380"/>
      <c r="T877" s="380"/>
      <c r="U877" s="380"/>
      <c r="V877" s="380"/>
      <c r="W877" s="380"/>
      <c r="X877" s="380"/>
    </row>
    <row r="878" spans="1:24" ht="12.75" customHeight="1" thickTop="1" thickBot="1">
      <c r="A878" s="380"/>
      <c r="B878" s="380"/>
      <c r="C878" s="380"/>
      <c r="D878" s="380"/>
      <c r="E878" s="380"/>
      <c r="F878" s="380"/>
      <c r="G878" s="380"/>
      <c r="H878" s="380"/>
      <c r="I878" s="380"/>
      <c r="J878" s="380"/>
      <c r="K878" s="380"/>
      <c r="L878" s="380"/>
      <c r="M878" s="380"/>
      <c r="N878" s="380"/>
      <c r="O878" s="380"/>
      <c r="P878" s="380"/>
      <c r="Q878" s="380"/>
      <c r="R878" s="380"/>
      <c r="S878" s="380"/>
      <c r="T878" s="380"/>
      <c r="U878" s="380"/>
      <c r="V878" s="380"/>
      <c r="W878" s="380"/>
      <c r="X878" s="380"/>
    </row>
    <row r="879" spans="1:24" ht="12.75" customHeight="1" thickTop="1" thickBot="1">
      <c r="A879" s="380"/>
      <c r="B879" s="380"/>
      <c r="C879" s="380"/>
      <c r="D879" s="380"/>
      <c r="E879" s="380"/>
      <c r="F879" s="380"/>
      <c r="G879" s="380"/>
      <c r="H879" s="380"/>
      <c r="I879" s="380"/>
      <c r="J879" s="380"/>
      <c r="K879" s="380"/>
      <c r="L879" s="380"/>
      <c r="M879" s="380"/>
      <c r="N879" s="380"/>
      <c r="O879" s="380"/>
      <c r="P879" s="380"/>
      <c r="Q879" s="380"/>
      <c r="R879" s="380"/>
      <c r="S879" s="380"/>
      <c r="T879" s="380"/>
      <c r="U879" s="380"/>
      <c r="V879" s="380"/>
      <c r="W879" s="380"/>
      <c r="X879" s="380"/>
    </row>
    <row r="880" spans="1:24" ht="12.75" customHeight="1" thickTop="1" thickBot="1">
      <c r="A880" s="380"/>
      <c r="B880" s="380"/>
      <c r="C880" s="380"/>
      <c r="D880" s="380"/>
      <c r="E880" s="380"/>
      <c r="F880" s="380"/>
      <c r="G880" s="380"/>
      <c r="H880" s="380"/>
      <c r="I880" s="380"/>
      <c r="J880" s="380"/>
      <c r="K880" s="380"/>
      <c r="L880" s="380"/>
      <c r="M880" s="380"/>
      <c r="N880" s="380"/>
      <c r="O880" s="380"/>
      <c r="P880" s="380"/>
      <c r="Q880" s="380"/>
      <c r="R880" s="380"/>
      <c r="S880" s="380"/>
      <c r="T880" s="380"/>
      <c r="U880" s="380"/>
      <c r="V880" s="380"/>
      <c r="W880" s="380"/>
      <c r="X880" s="380"/>
    </row>
    <row r="881" spans="1:24" ht="12.75" customHeight="1" thickTop="1" thickBot="1">
      <c r="A881" s="380"/>
      <c r="B881" s="380"/>
      <c r="C881" s="380"/>
      <c r="D881" s="380"/>
      <c r="E881" s="380"/>
      <c r="F881" s="380"/>
      <c r="G881" s="380"/>
      <c r="H881" s="380"/>
      <c r="I881" s="380"/>
      <c r="J881" s="380"/>
      <c r="K881" s="380"/>
      <c r="L881" s="380"/>
      <c r="M881" s="380"/>
      <c r="N881" s="380"/>
      <c r="O881" s="380"/>
      <c r="P881" s="380"/>
      <c r="Q881" s="380"/>
      <c r="R881" s="380"/>
      <c r="S881" s="380"/>
      <c r="T881" s="380"/>
      <c r="U881" s="380"/>
      <c r="V881" s="380"/>
      <c r="W881" s="380"/>
      <c r="X881" s="380"/>
    </row>
    <row r="882" spans="1:24" ht="12.75" customHeight="1" thickTop="1" thickBot="1">
      <c r="A882" s="380"/>
      <c r="B882" s="380"/>
      <c r="C882" s="380"/>
      <c r="D882" s="380"/>
      <c r="E882" s="380"/>
      <c r="F882" s="380"/>
      <c r="G882" s="380"/>
      <c r="H882" s="380"/>
      <c r="I882" s="380"/>
      <c r="J882" s="380"/>
      <c r="K882" s="380"/>
      <c r="L882" s="380"/>
      <c r="M882" s="380"/>
      <c r="N882" s="380"/>
      <c r="O882" s="380"/>
      <c r="P882" s="380"/>
      <c r="Q882" s="380"/>
      <c r="R882" s="380"/>
      <c r="S882" s="380"/>
      <c r="T882" s="380"/>
      <c r="U882" s="380"/>
      <c r="V882" s="380"/>
      <c r="W882" s="380"/>
      <c r="X882" s="380"/>
    </row>
    <row r="883" spans="1:24" ht="12.75" customHeight="1" thickTop="1" thickBot="1">
      <c r="A883" s="380"/>
      <c r="B883" s="380"/>
      <c r="C883" s="380"/>
      <c r="D883" s="380"/>
      <c r="E883" s="380"/>
      <c r="F883" s="380"/>
      <c r="G883" s="380"/>
      <c r="H883" s="380"/>
      <c r="I883" s="380"/>
      <c r="J883" s="380"/>
      <c r="K883" s="380"/>
      <c r="L883" s="380"/>
      <c r="M883" s="380"/>
      <c r="N883" s="380"/>
      <c r="O883" s="380"/>
      <c r="P883" s="380"/>
      <c r="Q883" s="380"/>
      <c r="R883" s="380"/>
      <c r="S883" s="380"/>
      <c r="T883" s="380"/>
      <c r="U883" s="380"/>
      <c r="V883" s="380"/>
      <c r="W883" s="380"/>
      <c r="X883" s="380"/>
    </row>
    <row r="884" spans="1:24" ht="12.75" customHeight="1" thickTop="1" thickBot="1">
      <c r="A884" s="380"/>
      <c r="B884" s="380"/>
      <c r="C884" s="380"/>
      <c r="D884" s="380"/>
      <c r="E884" s="380"/>
      <c r="F884" s="380"/>
      <c r="G884" s="380"/>
      <c r="H884" s="380"/>
      <c r="I884" s="380"/>
      <c r="J884" s="380"/>
      <c r="K884" s="380"/>
      <c r="L884" s="380"/>
      <c r="M884" s="380"/>
      <c r="N884" s="380"/>
      <c r="O884" s="380"/>
      <c r="P884" s="380"/>
      <c r="Q884" s="380"/>
      <c r="R884" s="380"/>
      <c r="S884" s="380"/>
      <c r="T884" s="380"/>
      <c r="U884" s="380"/>
      <c r="V884" s="380"/>
      <c r="W884" s="380"/>
      <c r="X884" s="380"/>
    </row>
    <row r="885" spans="1:24" ht="12.75" customHeight="1" thickTop="1" thickBot="1">
      <c r="A885" s="380"/>
      <c r="B885" s="380"/>
      <c r="C885" s="380"/>
      <c r="D885" s="380"/>
      <c r="E885" s="380"/>
      <c r="F885" s="380"/>
      <c r="G885" s="380"/>
      <c r="H885" s="380"/>
      <c r="I885" s="380"/>
      <c r="J885" s="380"/>
      <c r="K885" s="380"/>
      <c r="L885" s="380"/>
      <c r="M885" s="380"/>
      <c r="N885" s="380"/>
      <c r="O885" s="380"/>
      <c r="P885" s="380"/>
      <c r="Q885" s="380"/>
      <c r="R885" s="380"/>
      <c r="S885" s="380"/>
      <c r="T885" s="380"/>
      <c r="U885" s="380"/>
      <c r="V885" s="380"/>
      <c r="W885" s="380"/>
      <c r="X885" s="380"/>
    </row>
    <row r="886" spans="1:24" ht="12.75" customHeight="1" thickTop="1" thickBot="1">
      <c r="A886" s="380"/>
      <c r="B886" s="380"/>
      <c r="C886" s="380"/>
      <c r="D886" s="380"/>
      <c r="E886" s="380"/>
      <c r="F886" s="380"/>
      <c r="G886" s="380"/>
      <c r="H886" s="380"/>
      <c r="I886" s="380"/>
      <c r="J886" s="380"/>
      <c r="K886" s="380"/>
      <c r="L886" s="380"/>
      <c r="M886" s="380"/>
      <c r="N886" s="380"/>
      <c r="O886" s="380"/>
      <c r="P886" s="380"/>
      <c r="Q886" s="380"/>
      <c r="R886" s="380"/>
      <c r="S886" s="380"/>
      <c r="T886" s="380"/>
      <c r="U886" s="380"/>
      <c r="V886" s="380"/>
      <c r="W886" s="380"/>
      <c r="X886" s="380"/>
    </row>
    <row r="887" spans="1:24" ht="12.75" customHeight="1" thickTop="1" thickBot="1">
      <c r="A887" s="380"/>
      <c r="B887" s="380"/>
      <c r="C887" s="380"/>
      <c r="D887" s="380"/>
      <c r="E887" s="380"/>
      <c r="F887" s="380"/>
      <c r="G887" s="380"/>
      <c r="H887" s="380"/>
      <c r="I887" s="380"/>
      <c r="J887" s="380"/>
      <c r="K887" s="380"/>
      <c r="L887" s="380"/>
      <c r="M887" s="380"/>
      <c r="N887" s="380"/>
      <c r="O887" s="380"/>
      <c r="P887" s="380"/>
      <c r="Q887" s="380"/>
      <c r="R887" s="380"/>
      <c r="S887" s="380"/>
      <c r="T887" s="380"/>
      <c r="U887" s="380"/>
      <c r="V887" s="380"/>
      <c r="W887" s="380"/>
      <c r="X887" s="380"/>
    </row>
    <row r="888" spans="1:24" ht="12.75" customHeight="1" thickTop="1" thickBot="1">
      <c r="A888" s="380"/>
      <c r="B888" s="380"/>
      <c r="C888" s="380"/>
      <c r="D888" s="380"/>
      <c r="E888" s="380"/>
      <c r="F888" s="380"/>
      <c r="G888" s="380"/>
      <c r="H888" s="380"/>
      <c r="I888" s="380"/>
      <c r="J888" s="380"/>
      <c r="K888" s="380"/>
      <c r="L888" s="380"/>
      <c r="M888" s="380"/>
      <c r="N888" s="380"/>
      <c r="O888" s="380"/>
      <c r="P888" s="380"/>
      <c r="Q888" s="380"/>
      <c r="R888" s="380"/>
      <c r="S888" s="380"/>
      <c r="T888" s="380"/>
      <c r="U888" s="380"/>
      <c r="V888" s="380"/>
      <c r="W888" s="380"/>
      <c r="X888" s="380"/>
    </row>
    <row r="889" spans="1:24" ht="12.75" customHeight="1" thickTop="1" thickBot="1">
      <c r="A889" s="380"/>
      <c r="B889" s="380"/>
      <c r="C889" s="380"/>
      <c r="D889" s="380"/>
      <c r="E889" s="380"/>
      <c r="F889" s="380"/>
      <c r="G889" s="380"/>
      <c r="H889" s="380"/>
      <c r="I889" s="380"/>
      <c r="J889" s="380"/>
      <c r="K889" s="380"/>
      <c r="L889" s="380"/>
      <c r="M889" s="380"/>
      <c r="N889" s="380"/>
      <c r="O889" s="380"/>
      <c r="P889" s="380"/>
      <c r="Q889" s="380"/>
      <c r="R889" s="380"/>
      <c r="S889" s="380"/>
      <c r="T889" s="380"/>
      <c r="U889" s="380"/>
      <c r="V889" s="380"/>
      <c r="W889" s="380"/>
      <c r="X889" s="380"/>
    </row>
    <row r="890" spans="1:24" ht="12.75" customHeight="1" thickTop="1" thickBot="1">
      <c r="A890" s="380"/>
      <c r="B890" s="380"/>
      <c r="C890" s="380"/>
      <c r="D890" s="380"/>
      <c r="E890" s="380"/>
      <c r="F890" s="380"/>
      <c r="G890" s="380"/>
      <c r="H890" s="380"/>
      <c r="I890" s="380"/>
      <c r="J890" s="380"/>
      <c r="K890" s="380"/>
      <c r="L890" s="380"/>
      <c r="M890" s="380"/>
      <c r="N890" s="380"/>
      <c r="O890" s="380"/>
      <c r="P890" s="380"/>
      <c r="Q890" s="380"/>
      <c r="R890" s="380"/>
      <c r="S890" s="380"/>
      <c r="T890" s="380"/>
      <c r="U890" s="380"/>
      <c r="V890" s="380"/>
      <c r="W890" s="380"/>
      <c r="X890" s="380"/>
    </row>
    <row r="891" spans="1:24" ht="12.75" customHeight="1" thickTop="1" thickBot="1">
      <c r="A891" s="380"/>
      <c r="B891" s="380"/>
      <c r="C891" s="380"/>
      <c r="D891" s="380"/>
      <c r="E891" s="380"/>
      <c r="F891" s="380"/>
      <c r="G891" s="380"/>
      <c r="H891" s="380"/>
      <c r="I891" s="380"/>
      <c r="J891" s="380"/>
      <c r="K891" s="380"/>
      <c r="L891" s="380"/>
      <c r="M891" s="380"/>
      <c r="N891" s="380"/>
      <c r="O891" s="380"/>
      <c r="P891" s="380"/>
      <c r="Q891" s="380"/>
      <c r="R891" s="380"/>
      <c r="S891" s="380"/>
      <c r="T891" s="380"/>
      <c r="U891" s="380"/>
      <c r="V891" s="380"/>
      <c r="W891" s="380"/>
      <c r="X891" s="380"/>
    </row>
    <row r="892" spans="1:24" ht="12.75" customHeight="1" thickTop="1" thickBot="1">
      <c r="A892" s="380"/>
      <c r="B892" s="380"/>
      <c r="C892" s="380"/>
      <c r="D892" s="380"/>
      <c r="E892" s="380"/>
      <c r="F892" s="380"/>
      <c r="G892" s="380"/>
      <c r="H892" s="380"/>
      <c r="I892" s="380"/>
      <c r="J892" s="380"/>
      <c r="K892" s="380"/>
      <c r="L892" s="380"/>
      <c r="M892" s="380"/>
      <c r="N892" s="380"/>
      <c r="O892" s="380"/>
      <c r="P892" s="380"/>
      <c r="Q892" s="380"/>
      <c r="R892" s="380"/>
      <c r="S892" s="380"/>
      <c r="T892" s="380"/>
      <c r="U892" s="380"/>
      <c r="V892" s="380"/>
      <c r="W892" s="380"/>
      <c r="X892" s="380"/>
    </row>
    <row r="893" spans="1:24" ht="12.75" customHeight="1" thickTop="1" thickBot="1">
      <c r="A893" s="380"/>
      <c r="B893" s="380"/>
      <c r="C893" s="380"/>
      <c r="D893" s="380"/>
      <c r="E893" s="380"/>
      <c r="F893" s="380"/>
      <c r="G893" s="380"/>
      <c r="H893" s="380"/>
      <c r="I893" s="380"/>
      <c r="J893" s="380"/>
      <c r="K893" s="380"/>
      <c r="L893" s="380"/>
      <c r="M893" s="380"/>
      <c r="N893" s="380"/>
      <c r="O893" s="380"/>
      <c r="P893" s="380"/>
      <c r="Q893" s="380"/>
      <c r="R893" s="380"/>
      <c r="S893" s="380"/>
      <c r="T893" s="380"/>
      <c r="U893" s="380"/>
      <c r="V893" s="380"/>
      <c r="W893" s="380"/>
      <c r="X893" s="380"/>
    </row>
    <row r="894" spans="1:24" ht="12.75" customHeight="1" thickTop="1" thickBot="1">
      <c r="A894" s="380"/>
      <c r="B894" s="380"/>
      <c r="C894" s="380"/>
      <c r="D894" s="380"/>
      <c r="E894" s="380"/>
      <c r="F894" s="380"/>
      <c r="G894" s="380"/>
      <c r="H894" s="380"/>
      <c r="I894" s="380"/>
      <c r="J894" s="380"/>
      <c r="K894" s="380"/>
      <c r="L894" s="380"/>
      <c r="M894" s="380"/>
      <c r="N894" s="380"/>
      <c r="O894" s="380"/>
      <c r="P894" s="380"/>
      <c r="Q894" s="380"/>
      <c r="R894" s="380"/>
      <c r="S894" s="380"/>
      <c r="T894" s="380"/>
      <c r="U894" s="380"/>
      <c r="V894" s="380"/>
      <c r="W894" s="380"/>
      <c r="X894" s="380"/>
    </row>
    <row r="895" spans="1:24" ht="12.75" customHeight="1" thickTop="1" thickBot="1">
      <c r="A895" s="380"/>
      <c r="B895" s="380"/>
      <c r="C895" s="380"/>
      <c r="D895" s="380"/>
      <c r="E895" s="380"/>
      <c r="F895" s="380"/>
      <c r="G895" s="380"/>
      <c r="H895" s="380"/>
      <c r="I895" s="380"/>
      <c r="J895" s="380"/>
      <c r="K895" s="380"/>
      <c r="L895" s="380"/>
      <c r="M895" s="380"/>
      <c r="N895" s="380"/>
      <c r="O895" s="380"/>
      <c r="P895" s="380"/>
      <c r="Q895" s="380"/>
      <c r="R895" s="380"/>
      <c r="S895" s="380"/>
      <c r="T895" s="380"/>
      <c r="U895" s="380"/>
      <c r="V895" s="380"/>
      <c r="W895" s="380"/>
      <c r="X895" s="380"/>
    </row>
    <row r="896" spans="1:24" ht="12.75" customHeight="1" thickTop="1" thickBot="1">
      <c r="A896" s="380"/>
      <c r="B896" s="380"/>
      <c r="C896" s="380"/>
      <c r="D896" s="380"/>
      <c r="E896" s="380"/>
      <c r="F896" s="380"/>
      <c r="G896" s="380"/>
      <c r="H896" s="380"/>
      <c r="I896" s="380"/>
      <c r="J896" s="380"/>
      <c r="K896" s="380"/>
      <c r="L896" s="380"/>
      <c r="M896" s="380"/>
      <c r="N896" s="380"/>
      <c r="O896" s="380"/>
      <c r="P896" s="380"/>
      <c r="Q896" s="380"/>
      <c r="R896" s="380"/>
      <c r="S896" s="380"/>
      <c r="T896" s="380"/>
      <c r="U896" s="380"/>
      <c r="V896" s="380"/>
      <c r="W896" s="380"/>
      <c r="X896" s="380"/>
    </row>
    <row r="897" spans="1:24" ht="12.75" customHeight="1" thickTop="1" thickBot="1">
      <c r="A897" s="380"/>
      <c r="B897" s="380"/>
      <c r="C897" s="380"/>
      <c r="D897" s="380"/>
      <c r="E897" s="380"/>
      <c r="F897" s="380"/>
      <c r="G897" s="380"/>
      <c r="H897" s="380"/>
      <c r="I897" s="380"/>
      <c r="J897" s="380"/>
      <c r="K897" s="380"/>
      <c r="L897" s="380"/>
      <c r="M897" s="380"/>
      <c r="N897" s="380"/>
      <c r="O897" s="380"/>
      <c r="P897" s="380"/>
      <c r="Q897" s="380"/>
      <c r="R897" s="380"/>
      <c r="S897" s="380"/>
      <c r="T897" s="380"/>
      <c r="U897" s="380"/>
      <c r="V897" s="380"/>
      <c r="W897" s="380"/>
      <c r="X897" s="380"/>
    </row>
    <row r="898" spans="1:24" ht="12.75" customHeight="1" thickTop="1" thickBot="1">
      <c r="A898" s="380"/>
      <c r="B898" s="380"/>
      <c r="C898" s="380"/>
      <c r="D898" s="380"/>
      <c r="E898" s="380"/>
      <c r="F898" s="380"/>
      <c r="G898" s="380"/>
      <c r="H898" s="380"/>
      <c r="I898" s="380"/>
      <c r="J898" s="380"/>
      <c r="K898" s="380"/>
      <c r="L898" s="380"/>
      <c r="M898" s="380"/>
      <c r="N898" s="380"/>
      <c r="O898" s="380"/>
      <c r="P898" s="380"/>
      <c r="Q898" s="380"/>
      <c r="R898" s="380"/>
      <c r="S898" s="380"/>
      <c r="T898" s="380"/>
      <c r="U898" s="380"/>
      <c r="V898" s="380"/>
      <c r="W898" s="380"/>
      <c r="X898" s="380"/>
    </row>
    <row r="899" spans="1:24" ht="12.75" customHeight="1" thickTop="1" thickBot="1">
      <c r="A899" s="380"/>
      <c r="B899" s="380"/>
      <c r="C899" s="380"/>
      <c r="D899" s="380"/>
      <c r="E899" s="380"/>
      <c r="F899" s="380"/>
      <c r="G899" s="380"/>
      <c r="H899" s="380"/>
      <c r="I899" s="380"/>
      <c r="J899" s="380"/>
      <c r="K899" s="380"/>
      <c r="L899" s="380"/>
      <c r="M899" s="380"/>
      <c r="N899" s="380"/>
      <c r="O899" s="380"/>
      <c r="P899" s="380"/>
      <c r="Q899" s="380"/>
      <c r="R899" s="380"/>
      <c r="S899" s="380"/>
      <c r="T899" s="380"/>
      <c r="U899" s="380"/>
      <c r="V899" s="380"/>
      <c r="W899" s="380"/>
      <c r="X899" s="380"/>
    </row>
    <row r="900" spans="1:24" ht="12.75" customHeight="1" thickTop="1" thickBot="1">
      <c r="A900" s="380"/>
      <c r="B900" s="380"/>
      <c r="C900" s="380"/>
      <c r="D900" s="380"/>
      <c r="E900" s="380"/>
      <c r="F900" s="380"/>
      <c r="G900" s="380"/>
      <c r="H900" s="380"/>
      <c r="I900" s="380"/>
      <c r="J900" s="380"/>
      <c r="K900" s="380"/>
      <c r="L900" s="380"/>
      <c r="M900" s="380"/>
      <c r="N900" s="380"/>
      <c r="O900" s="380"/>
      <c r="P900" s="380"/>
      <c r="Q900" s="380"/>
      <c r="R900" s="380"/>
      <c r="S900" s="380"/>
      <c r="T900" s="380"/>
      <c r="U900" s="380"/>
      <c r="V900" s="380"/>
      <c r="W900" s="380"/>
      <c r="X900" s="380"/>
    </row>
    <row r="901" spans="1:24" ht="12.75" customHeight="1" thickTop="1" thickBot="1">
      <c r="A901" s="380"/>
      <c r="B901" s="380"/>
      <c r="C901" s="380"/>
      <c r="D901" s="380"/>
      <c r="E901" s="380"/>
      <c r="F901" s="380"/>
      <c r="G901" s="380"/>
      <c r="H901" s="380"/>
      <c r="I901" s="380"/>
      <c r="J901" s="380"/>
      <c r="K901" s="380"/>
      <c r="L901" s="380"/>
      <c r="M901" s="380"/>
      <c r="N901" s="380"/>
      <c r="O901" s="380"/>
      <c r="P901" s="380"/>
      <c r="Q901" s="380"/>
      <c r="R901" s="380"/>
      <c r="S901" s="380"/>
      <c r="T901" s="380"/>
      <c r="U901" s="380"/>
      <c r="V901" s="380"/>
      <c r="W901" s="380"/>
      <c r="X901" s="380"/>
    </row>
    <row r="902" spans="1:24" ht="12.75" customHeight="1" thickTop="1" thickBot="1">
      <c r="A902" s="380"/>
      <c r="B902" s="380"/>
      <c r="C902" s="380"/>
      <c r="D902" s="380"/>
      <c r="E902" s="380"/>
      <c r="F902" s="380"/>
      <c r="G902" s="380"/>
      <c r="H902" s="380"/>
      <c r="I902" s="380"/>
      <c r="J902" s="380"/>
      <c r="K902" s="380"/>
      <c r="L902" s="380"/>
      <c r="M902" s="380"/>
      <c r="N902" s="380"/>
      <c r="O902" s="380"/>
      <c r="P902" s="380"/>
      <c r="Q902" s="380"/>
      <c r="R902" s="380"/>
      <c r="S902" s="380"/>
      <c r="T902" s="380"/>
      <c r="U902" s="380"/>
      <c r="V902" s="380"/>
      <c r="W902" s="380"/>
      <c r="X902" s="380"/>
    </row>
    <row r="903" spans="1:24" ht="12.75" customHeight="1" thickTop="1" thickBot="1">
      <c r="A903" s="380"/>
      <c r="B903" s="380"/>
      <c r="C903" s="380"/>
      <c r="D903" s="380"/>
      <c r="E903" s="380"/>
      <c r="F903" s="380"/>
      <c r="G903" s="380"/>
      <c r="H903" s="380"/>
      <c r="I903" s="380"/>
      <c r="J903" s="380"/>
      <c r="K903" s="380"/>
      <c r="L903" s="380"/>
      <c r="M903" s="380"/>
      <c r="N903" s="380"/>
      <c r="O903" s="380"/>
      <c r="P903" s="380"/>
      <c r="Q903" s="380"/>
      <c r="R903" s="380"/>
      <c r="S903" s="380"/>
      <c r="T903" s="380"/>
      <c r="U903" s="380"/>
      <c r="V903" s="380"/>
      <c r="W903" s="380"/>
      <c r="X903" s="380"/>
    </row>
    <row r="904" spans="1:24" ht="12.75" customHeight="1" thickTop="1" thickBot="1">
      <c r="A904" s="380"/>
      <c r="B904" s="380"/>
      <c r="C904" s="380"/>
      <c r="D904" s="380"/>
      <c r="E904" s="380"/>
      <c r="F904" s="380"/>
      <c r="G904" s="380"/>
      <c r="H904" s="380"/>
      <c r="I904" s="380"/>
      <c r="J904" s="380"/>
      <c r="K904" s="380"/>
      <c r="L904" s="380"/>
      <c r="M904" s="380"/>
      <c r="N904" s="380"/>
      <c r="O904" s="380"/>
      <c r="P904" s="380"/>
      <c r="Q904" s="380"/>
      <c r="R904" s="380"/>
      <c r="S904" s="380"/>
      <c r="T904" s="380"/>
      <c r="U904" s="380"/>
      <c r="V904" s="380"/>
      <c r="W904" s="380"/>
      <c r="X904" s="380"/>
    </row>
    <row r="905" spans="1:24" ht="12.75" customHeight="1" thickTop="1" thickBot="1">
      <c r="A905" s="380"/>
      <c r="B905" s="380"/>
      <c r="C905" s="380"/>
      <c r="D905" s="380"/>
      <c r="E905" s="380"/>
      <c r="F905" s="380"/>
      <c r="G905" s="380"/>
      <c r="H905" s="380"/>
      <c r="I905" s="380"/>
      <c r="J905" s="380"/>
      <c r="K905" s="380"/>
      <c r="L905" s="380"/>
      <c r="M905" s="380"/>
      <c r="N905" s="380"/>
      <c r="O905" s="380"/>
      <c r="P905" s="380"/>
      <c r="Q905" s="380"/>
      <c r="R905" s="380"/>
      <c r="S905" s="380"/>
      <c r="T905" s="380"/>
      <c r="U905" s="380"/>
      <c r="V905" s="380"/>
      <c r="W905" s="380"/>
      <c r="X905" s="380"/>
    </row>
    <row r="906" spans="1:24" ht="12.75" customHeight="1" thickTop="1" thickBot="1">
      <c r="A906" s="380"/>
      <c r="B906" s="380"/>
      <c r="C906" s="380"/>
      <c r="D906" s="380"/>
      <c r="E906" s="380"/>
      <c r="F906" s="380"/>
      <c r="G906" s="380"/>
      <c r="H906" s="380"/>
      <c r="I906" s="380"/>
      <c r="J906" s="380"/>
      <c r="K906" s="380"/>
      <c r="L906" s="380"/>
      <c r="M906" s="380"/>
      <c r="N906" s="380"/>
      <c r="O906" s="380"/>
      <c r="P906" s="380"/>
      <c r="Q906" s="380"/>
      <c r="R906" s="380"/>
      <c r="S906" s="380"/>
      <c r="T906" s="380"/>
      <c r="U906" s="380"/>
      <c r="V906" s="380"/>
      <c r="W906" s="380"/>
      <c r="X906" s="380"/>
    </row>
    <row r="907" spans="1:24" ht="12.75" customHeight="1" thickTop="1" thickBot="1">
      <c r="A907" s="380"/>
      <c r="B907" s="380"/>
      <c r="C907" s="380"/>
      <c r="D907" s="380"/>
      <c r="E907" s="380"/>
      <c r="F907" s="380"/>
      <c r="G907" s="380"/>
      <c r="H907" s="380"/>
      <c r="I907" s="380"/>
      <c r="J907" s="380"/>
      <c r="K907" s="380"/>
      <c r="L907" s="380"/>
      <c r="M907" s="380"/>
      <c r="N907" s="380"/>
      <c r="O907" s="380"/>
      <c r="P907" s="380"/>
      <c r="Q907" s="380"/>
      <c r="R907" s="380"/>
      <c r="S907" s="380"/>
      <c r="T907" s="380"/>
      <c r="U907" s="380"/>
      <c r="V907" s="380"/>
      <c r="W907" s="380"/>
      <c r="X907" s="380"/>
    </row>
    <row r="908" spans="1:24" ht="12.75" customHeight="1" thickTop="1" thickBot="1">
      <c r="A908" s="380"/>
      <c r="B908" s="380"/>
      <c r="C908" s="380"/>
      <c r="D908" s="380"/>
      <c r="E908" s="380"/>
      <c r="F908" s="380"/>
      <c r="G908" s="380"/>
      <c r="H908" s="380"/>
      <c r="I908" s="380"/>
      <c r="J908" s="380"/>
      <c r="K908" s="380"/>
      <c r="L908" s="380"/>
      <c r="M908" s="380"/>
      <c r="N908" s="380"/>
      <c r="O908" s="380"/>
      <c r="P908" s="380"/>
      <c r="Q908" s="380"/>
      <c r="R908" s="380"/>
      <c r="S908" s="380"/>
      <c r="T908" s="380"/>
      <c r="U908" s="380"/>
      <c r="V908" s="380"/>
      <c r="W908" s="380"/>
      <c r="X908" s="380"/>
    </row>
    <row r="909" spans="1:24" ht="12.75" customHeight="1" thickTop="1" thickBot="1">
      <c r="A909" s="380"/>
      <c r="B909" s="380"/>
      <c r="C909" s="380"/>
      <c r="D909" s="380"/>
      <c r="E909" s="380"/>
      <c r="F909" s="380"/>
      <c r="G909" s="380"/>
      <c r="H909" s="380"/>
      <c r="I909" s="380"/>
      <c r="J909" s="380"/>
      <c r="K909" s="380"/>
      <c r="L909" s="380"/>
      <c r="M909" s="380"/>
      <c r="N909" s="380"/>
      <c r="O909" s="380"/>
      <c r="P909" s="380"/>
      <c r="Q909" s="380"/>
      <c r="R909" s="380"/>
      <c r="S909" s="380"/>
      <c r="T909" s="380"/>
      <c r="U909" s="380"/>
      <c r="V909" s="380"/>
      <c r="W909" s="380"/>
      <c r="X909" s="380"/>
    </row>
    <row r="910" spans="1:24" ht="12.75" customHeight="1" thickTop="1" thickBot="1">
      <c r="A910" s="380"/>
      <c r="B910" s="380"/>
      <c r="C910" s="380"/>
      <c r="D910" s="380"/>
      <c r="E910" s="380"/>
      <c r="F910" s="380"/>
      <c r="G910" s="380"/>
      <c r="H910" s="380"/>
      <c r="I910" s="380"/>
      <c r="J910" s="380"/>
      <c r="K910" s="380"/>
      <c r="L910" s="380"/>
      <c r="M910" s="380"/>
      <c r="N910" s="380"/>
      <c r="O910" s="380"/>
      <c r="P910" s="380"/>
      <c r="Q910" s="380"/>
      <c r="R910" s="380"/>
      <c r="S910" s="380"/>
      <c r="T910" s="380"/>
      <c r="U910" s="380"/>
      <c r="V910" s="380"/>
      <c r="W910" s="380"/>
      <c r="X910" s="380"/>
    </row>
    <row r="911" spans="1:24" ht="12.75" customHeight="1" thickTop="1" thickBot="1">
      <c r="A911" s="380"/>
      <c r="B911" s="380"/>
      <c r="C911" s="380"/>
      <c r="D911" s="380"/>
      <c r="E911" s="380"/>
      <c r="F911" s="380"/>
      <c r="G911" s="380"/>
      <c r="H911" s="380"/>
      <c r="I911" s="380"/>
      <c r="J911" s="380"/>
      <c r="K911" s="380"/>
      <c r="L911" s="380"/>
      <c r="M911" s="380"/>
      <c r="N911" s="380"/>
      <c r="O911" s="380"/>
      <c r="P911" s="380"/>
      <c r="Q911" s="380"/>
      <c r="R911" s="380"/>
      <c r="S911" s="380"/>
      <c r="T911" s="380"/>
      <c r="U911" s="380"/>
      <c r="V911" s="380"/>
      <c r="W911" s="380"/>
      <c r="X911" s="380"/>
    </row>
    <row r="912" spans="1:24" ht="12.75" customHeight="1" thickTop="1" thickBot="1">
      <c r="A912" s="380"/>
      <c r="B912" s="380"/>
      <c r="C912" s="380"/>
      <c r="D912" s="380"/>
      <c r="E912" s="380"/>
      <c r="F912" s="380"/>
      <c r="G912" s="380"/>
      <c r="H912" s="380"/>
      <c r="I912" s="380"/>
      <c r="J912" s="380"/>
      <c r="K912" s="380"/>
      <c r="L912" s="380"/>
      <c r="M912" s="380"/>
      <c r="N912" s="380"/>
      <c r="O912" s="380"/>
      <c r="P912" s="380"/>
      <c r="Q912" s="380"/>
      <c r="R912" s="380"/>
      <c r="S912" s="380"/>
      <c r="T912" s="380"/>
      <c r="U912" s="380"/>
      <c r="V912" s="380"/>
      <c r="W912" s="380"/>
      <c r="X912" s="380"/>
    </row>
    <row r="913" spans="1:24" ht="12.75" customHeight="1" thickTop="1" thickBot="1">
      <c r="A913" s="380"/>
      <c r="B913" s="380"/>
      <c r="C913" s="380"/>
      <c r="D913" s="380"/>
      <c r="E913" s="380"/>
      <c r="F913" s="380"/>
      <c r="G913" s="380"/>
      <c r="H913" s="380"/>
      <c r="I913" s="380"/>
      <c r="J913" s="380"/>
      <c r="K913" s="380"/>
      <c r="L913" s="380"/>
      <c r="M913" s="380"/>
      <c r="N913" s="380"/>
      <c r="O913" s="380"/>
      <c r="P913" s="380"/>
      <c r="Q913" s="380"/>
      <c r="R913" s="380"/>
      <c r="S913" s="380"/>
      <c r="T913" s="380"/>
      <c r="U913" s="380"/>
      <c r="V913" s="380"/>
      <c r="W913" s="380"/>
      <c r="X913" s="380"/>
    </row>
    <row r="914" spans="1:24" ht="12.75" customHeight="1" thickTop="1" thickBot="1">
      <c r="A914" s="380"/>
      <c r="B914" s="380"/>
      <c r="C914" s="380"/>
      <c r="D914" s="380"/>
      <c r="E914" s="380"/>
      <c r="F914" s="380"/>
      <c r="G914" s="380"/>
      <c r="H914" s="380"/>
      <c r="I914" s="380"/>
      <c r="J914" s="380"/>
      <c r="K914" s="380"/>
      <c r="L914" s="380"/>
      <c r="M914" s="380"/>
      <c r="N914" s="380"/>
      <c r="O914" s="380"/>
      <c r="P914" s="380"/>
      <c r="Q914" s="380"/>
      <c r="R914" s="380"/>
      <c r="S914" s="380"/>
      <c r="T914" s="380"/>
      <c r="U914" s="380"/>
      <c r="V914" s="380"/>
      <c r="W914" s="380"/>
      <c r="X914" s="380"/>
    </row>
    <row r="915" spans="1:24" ht="12.75" customHeight="1" thickTop="1" thickBot="1">
      <c r="A915" s="380"/>
      <c r="B915" s="380"/>
      <c r="C915" s="380"/>
      <c r="D915" s="380"/>
      <c r="E915" s="380"/>
      <c r="F915" s="380"/>
      <c r="G915" s="380"/>
      <c r="H915" s="380"/>
      <c r="I915" s="380"/>
      <c r="J915" s="380"/>
      <c r="K915" s="380"/>
      <c r="L915" s="380"/>
      <c r="M915" s="380"/>
      <c r="N915" s="380"/>
      <c r="O915" s="380"/>
      <c r="P915" s="380"/>
      <c r="Q915" s="380"/>
      <c r="R915" s="380"/>
      <c r="S915" s="380"/>
      <c r="T915" s="380"/>
      <c r="U915" s="380"/>
      <c r="V915" s="380"/>
      <c r="W915" s="380"/>
      <c r="X915" s="380"/>
    </row>
    <row r="916" spans="1:24" ht="12.75" customHeight="1" thickTop="1" thickBot="1">
      <c r="A916" s="380"/>
      <c r="B916" s="380"/>
      <c r="C916" s="380"/>
      <c r="D916" s="380"/>
      <c r="E916" s="380"/>
      <c r="F916" s="380"/>
      <c r="G916" s="380"/>
      <c r="H916" s="380"/>
      <c r="I916" s="380"/>
      <c r="J916" s="380"/>
      <c r="K916" s="380"/>
      <c r="L916" s="380"/>
      <c r="M916" s="380"/>
      <c r="N916" s="380"/>
      <c r="O916" s="380"/>
      <c r="P916" s="380"/>
      <c r="Q916" s="380"/>
      <c r="R916" s="380"/>
      <c r="S916" s="380"/>
      <c r="T916" s="380"/>
      <c r="U916" s="380"/>
      <c r="V916" s="380"/>
      <c r="W916" s="380"/>
      <c r="X916" s="380"/>
    </row>
    <row r="917" spans="1:24" ht="12.75" customHeight="1" thickTop="1" thickBot="1">
      <c r="A917" s="380"/>
      <c r="B917" s="380"/>
      <c r="C917" s="380"/>
      <c r="D917" s="380"/>
      <c r="E917" s="380"/>
      <c r="F917" s="380"/>
      <c r="G917" s="380"/>
      <c r="H917" s="380"/>
      <c r="I917" s="380"/>
      <c r="J917" s="380"/>
      <c r="K917" s="380"/>
      <c r="L917" s="380"/>
      <c r="M917" s="380"/>
      <c r="N917" s="380"/>
      <c r="O917" s="380"/>
      <c r="P917" s="380"/>
      <c r="Q917" s="380"/>
      <c r="R917" s="380"/>
      <c r="S917" s="380"/>
      <c r="T917" s="380"/>
      <c r="U917" s="380"/>
      <c r="V917" s="380"/>
      <c r="W917" s="380"/>
      <c r="X917" s="380"/>
    </row>
    <row r="918" spans="1:24" ht="12.75" customHeight="1" thickTop="1" thickBot="1">
      <c r="A918" s="380"/>
      <c r="B918" s="380"/>
      <c r="C918" s="380"/>
      <c r="D918" s="380"/>
      <c r="E918" s="380"/>
      <c r="F918" s="380"/>
      <c r="G918" s="380"/>
      <c r="H918" s="380"/>
      <c r="I918" s="380"/>
      <c r="J918" s="380"/>
      <c r="K918" s="380"/>
      <c r="L918" s="380"/>
      <c r="M918" s="380"/>
      <c r="N918" s="380"/>
      <c r="O918" s="380"/>
      <c r="P918" s="380"/>
      <c r="Q918" s="380"/>
      <c r="R918" s="380"/>
      <c r="S918" s="380"/>
      <c r="T918" s="380"/>
      <c r="U918" s="380"/>
      <c r="V918" s="380"/>
      <c r="W918" s="380"/>
      <c r="X918" s="380"/>
    </row>
    <row r="919" spans="1:24" ht="12.75" customHeight="1" thickTop="1" thickBot="1">
      <c r="A919" s="380"/>
      <c r="B919" s="380"/>
      <c r="C919" s="380"/>
      <c r="D919" s="380"/>
      <c r="E919" s="380"/>
      <c r="F919" s="380"/>
      <c r="G919" s="380"/>
      <c r="H919" s="380"/>
      <c r="I919" s="380"/>
      <c r="J919" s="380"/>
      <c r="K919" s="380"/>
      <c r="L919" s="380"/>
      <c r="M919" s="380"/>
      <c r="N919" s="380"/>
      <c r="O919" s="380"/>
      <c r="P919" s="380"/>
      <c r="Q919" s="380"/>
      <c r="R919" s="380"/>
      <c r="S919" s="380"/>
      <c r="T919" s="380"/>
      <c r="U919" s="380"/>
      <c r="V919" s="380"/>
      <c r="W919" s="380"/>
      <c r="X919" s="380"/>
    </row>
    <row r="920" spans="1:24" ht="12.75" customHeight="1" thickTop="1" thickBot="1">
      <c r="A920" s="380"/>
      <c r="B920" s="380"/>
      <c r="C920" s="380"/>
      <c r="D920" s="380"/>
      <c r="E920" s="380"/>
      <c r="F920" s="380"/>
      <c r="G920" s="380"/>
      <c r="H920" s="380"/>
      <c r="I920" s="380"/>
      <c r="J920" s="380"/>
      <c r="K920" s="380"/>
      <c r="L920" s="380"/>
      <c r="M920" s="380"/>
      <c r="N920" s="380"/>
      <c r="O920" s="380"/>
      <c r="P920" s="380"/>
      <c r="Q920" s="380"/>
      <c r="R920" s="380"/>
      <c r="S920" s="380"/>
      <c r="T920" s="380"/>
      <c r="U920" s="380"/>
      <c r="V920" s="380"/>
      <c r="W920" s="380"/>
      <c r="X920" s="380"/>
    </row>
    <row r="921" spans="1:24" ht="12.75" customHeight="1" thickTop="1" thickBot="1">
      <c r="A921" s="380"/>
      <c r="B921" s="380"/>
      <c r="C921" s="380"/>
      <c r="D921" s="380"/>
      <c r="E921" s="380"/>
      <c r="F921" s="380"/>
      <c r="G921" s="380"/>
      <c r="H921" s="380"/>
      <c r="I921" s="380"/>
      <c r="J921" s="380"/>
      <c r="K921" s="380"/>
      <c r="L921" s="380"/>
      <c r="M921" s="380"/>
      <c r="N921" s="380"/>
      <c r="O921" s="380"/>
      <c r="P921" s="380"/>
      <c r="Q921" s="380"/>
      <c r="R921" s="380"/>
      <c r="S921" s="380"/>
      <c r="T921" s="380"/>
      <c r="U921" s="380"/>
      <c r="V921" s="380"/>
      <c r="W921" s="380"/>
      <c r="X921" s="380"/>
    </row>
    <row r="922" spans="1:24" ht="12.75" customHeight="1" thickTop="1" thickBot="1">
      <c r="A922" s="380"/>
      <c r="B922" s="380"/>
      <c r="C922" s="380"/>
      <c r="D922" s="380"/>
      <c r="E922" s="380"/>
      <c r="F922" s="380"/>
      <c r="G922" s="380"/>
      <c r="H922" s="380"/>
      <c r="I922" s="380"/>
      <c r="J922" s="380"/>
      <c r="K922" s="380"/>
      <c r="L922" s="380"/>
      <c r="M922" s="380"/>
      <c r="N922" s="380"/>
      <c r="O922" s="380"/>
      <c r="P922" s="380"/>
      <c r="Q922" s="380"/>
      <c r="R922" s="380"/>
      <c r="S922" s="380"/>
      <c r="T922" s="380"/>
      <c r="U922" s="380"/>
      <c r="V922" s="380"/>
      <c r="W922" s="380"/>
      <c r="X922" s="380"/>
    </row>
    <row r="923" spans="1:24" ht="12.75" customHeight="1" thickTop="1" thickBot="1">
      <c r="A923" s="380"/>
      <c r="B923" s="380"/>
      <c r="C923" s="380"/>
      <c r="D923" s="380"/>
      <c r="E923" s="380"/>
      <c r="F923" s="380"/>
      <c r="G923" s="380"/>
      <c r="H923" s="380"/>
      <c r="I923" s="380"/>
      <c r="J923" s="380"/>
      <c r="K923" s="380"/>
      <c r="L923" s="380"/>
      <c r="M923" s="380"/>
      <c r="N923" s="380"/>
      <c r="O923" s="380"/>
      <c r="P923" s="380"/>
      <c r="Q923" s="380"/>
      <c r="R923" s="380"/>
      <c r="S923" s="380"/>
      <c r="T923" s="380"/>
      <c r="U923" s="380"/>
      <c r="V923" s="380"/>
      <c r="W923" s="380"/>
      <c r="X923" s="380"/>
    </row>
    <row r="924" spans="1:24" ht="12.75" customHeight="1" thickTop="1" thickBot="1">
      <c r="A924" s="380"/>
      <c r="B924" s="380"/>
      <c r="C924" s="380"/>
      <c r="D924" s="380"/>
      <c r="E924" s="380"/>
      <c r="F924" s="380"/>
      <c r="G924" s="380"/>
      <c r="H924" s="380"/>
      <c r="I924" s="380"/>
      <c r="J924" s="380"/>
      <c r="K924" s="380"/>
      <c r="L924" s="380"/>
      <c r="M924" s="380"/>
      <c r="N924" s="380"/>
      <c r="O924" s="380"/>
      <c r="P924" s="380"/>
      <c r="Q924" s="380"/>
      <c r="R924" s="380"/>
      <c r="S924" s="380"/>
      <c r="T924" s="380"/>
      <c r="U924" s="380"/>
      <c r="V924" s="380"/>
      <c r="W924" s="380"/>
      <c r="X924" s="380"/>
    </row>
    <row r="925" spans="1:24" ht="12.75" customHeight="1" thickTop="1" thickBot="1">
      <c r="A925" s="380"/>
      <c r="B925" s="380"/>
      <c r="C925" s="380"/>
      <c r="D925" s="380"/>
      <c r="E925" s="380"/>
      <c r="F925" s="380"/>
      <c r="G925" s="380"/>
      <c r="H925" s="380"/>
      <c r="I925" s="380"/>
      <c r="J925" s="380"/>
      <c r="K925" s="380"/>
      <c r="L925" s="380"/>
      <c r="M925" s="380"/>
      <c r="N925" s="380"/>
      <c r="O925" s="380"/>
      <c r="P925" s="380"/>
      <c r="Q925" s="380"/>
      <c r="R925" s="380"/>
      <c r="S925" s="380"/>
      <c r="T925" s="380"/>
      <c r="U925" s="380"/>
      <c r="V925" s="380"/>
      <c r="W925" s="380"/>
      <c r="X925" s="380"/>
    </row>
    <row r="926" spans="1:24" ht="12.75" customHeight="1" thickTop="1" thickBot="1">
      <c r="A926" s="380"/>
      <c r="B926" s="380"/>
      <c r="C926" s="380"/>
      <c r="D926" s="380"/>
      <c r="E926" s="380"/>
      <c r="F926" s="380"/>
      <c r="G926" s="380"/>
      <c r="H926" s="380"/>
      <c r="I926" s="380"/>
      <c r="J926" s="380"/>
      <c r="K926" s="380"/>
      <c r="L926" s="380"/>
      <c r="M926" s="380"/>
      <c r="N926" s="380"/>
      <c r="O926" s="380"/>
      <c r="P926" s="380"/>
      <c r="Q926" s="380"/>
      <c r="R926" s="380"/>
      <c r="S926" s="380"/>
      <c r="T926" s="380"/>
      <c r="U926" s="380"/>
      <c r="V926" s="380"/>
      <c r="W926" s="380"/>
      <c r="X926" s="380"/>
    </row>
    <row r="927" spans="1:24" ht="12.75" customHeight="1" thickTop="1" thickBot="1">
      <c r="A927" s="380"/>
      <c r="B927" s="380"/>
      <c r="C927" s="380"/>
      <c r="D927" s="380"/>
      <c r="E927" s="380"/>
      <c r="F927" s="380"/>
      <c r="G927" s="380"/>
      <c r="H927" s="380"/>
      <c r="I927" s="380"/>
      <c r="J927" s="380"/>
      <c r="K927" s="380"/>
      <c r="L927" s="380"/>
      <c r="M927" s="380"/>
      <c r="N927" s="380"/>
      <c r="O927" s="380"/>
      <c r="P927" s="380"/>
      <c r="Q927" s="380"/>
      <c r="R927" s="380"/>
      <c r="S927" s="380"/>
      <c r="T927" s="380"/>
      <c r="U927" s="380"/>
      <c r="V927" s="380"/>
      <c r="W927" s="380"/>
      <c r="X927" s="380"/>
    </row>
    <row r="928" spans="1:24" ht="12.75" customHeight="1" thickTop="1" thickBot="1">
      <c r="A928" s="380"/>
      <c r="B928" s="380"/>
      <c r="C928" s="380"/>
      <c r="D928" s="380"/>
      <c r="E928" s="380"/>
      <c r="F928" s="380"/>
      <c r="G928" s="380"/>
      <c r="H928" s="380"/>
      <c r="I928" s="380"/>
      <c r="J928" s="380"/>
      <c r="K928" s="380"/>
      <c r="L928" s="380"/>
      <c r="M928" s="380"/>
      <c r="N928" s="380"/>
      <c r="O928" s="380"/>
      <c r="P928" s="380"/>
      <c r="Q928" s="380"/>
      <c r="R928" s="380"/>
      <c r="S928" s="380"/>
      <c r="T928" s="380"/>
      <c r="U928" s="380"/>
      <c r="V928" s="380"/>
      <c r="W928" s="380"/>
      <c r="X928" s="380"/>
    </row>
    <row r="929" spans="1:24" ht="12.75" customHeight="1" thickTop="1" thickBot="1">
      <c r="A929" s="380"/>
      <c r="B929" s="380"/>
      <c r="C929" s="380"/>
      <c r="D929" s="380"/>
      <c r="E929" s="380"/>
      <c r="F929" s="380"/>
      <c r="G929" s="380"/>
      <c r="H929" s="380"/>
      <c r="I929" s="380"/>
      <c r="J929" s="380"/>
      <c r="K929" s="380"/>
      <c r="L929" s="380"/>
      <c r="M929" s="380"/>
      <c r="N929" s="380"/>
      <c r="O929" s="380"/>
      <c r="P929" s="380"/>
      <c r="Q929" s="380"/>
      <c r="R929" s="380"/>
      <c r="S929" s="380"/>
      <c r="T929" s="380"/>
      <c r="U929" s="380"/>
      <c r="V929" s="380"/>
      <c r="W929" s="380"/>
      <c r="X929" s="380"/>
    </row>
    <row r="930" spans="1:24" ht="12.75" customHeight="1" thickTop="1" thickBot="1">
      <c r="A930" s="380"/>
      <c r="B930" s="380"/>
      <c r="C930" s="380"/>
      <c r="D930" s="380"/>
      <c r="E930" s="380"/>
      <c r="F930" s="380"/>
      <c r="G930" s="380"/>
      <c r="H930" s="380"/>
      <c r="I930" s="380"/>
      <c r="J930" s="380"/>
      <c r="K930" s="380"/>
      <c r="L930" s="380"/>
      <c r="M930" s="380"/>
      <c r="N930" s="380"/>
      <c r="O930" s="380"/>
      <c r="P930" s="380"/>
      <c r="Q930" s="380"/>
      <c r="R930" s="380"/>
      <c r="S930" s="380"/>
      <c r="T930" s="380"/>
      <c r="U930" s="380"/>
      <c r="V930" s="380"/>
      <c r="W930" s="380"/>
      <c r="X930" s="380"/>
    </row>
    <row r="931" spans="1:24" ht="12.75" customHeight="1" thickTop="1" thickBot="1">
      <c r="A931" s="380"/>
      <c r="B931" s="380"/>
      <c r="C931" s="380"/>
      <c r="D931" s="380"/>
      <c r="E931" s="380"/>
      <c r="F931" s="380"/>
      <c r="G931" s="380"/>
      <c r="H931" s="380"/>
      <c r="I931" s="380"/>
      <c r="J931" s="380"/>
      <c r="K931" s="380"/>
      <c r="L931" s="380"/>
      <c r="M931" s="380"/>
      <c r="N931" s="380"/>
      <c r="O931" s="380"/>
      <c r="P931" s="380"/>
      <c r="Q931" s="380"/>
      <c r="R931" s="380"/>
      <c r="S931" s="380"/>
      <c r="T931" s="380"/>
      <c r="U931" s="380"/>
      <c r="V931" s="380"/>
      <c r="W931" s="380"/>
      <c r="X931" s="380"/>
    </row>
    <row r="932" spans="1:24" ht="12.75" customHeight="1" thickTop="1" thickBot="1">
      <c r="A932" s="380"/>
      <c r="B932" s="380"/>
      <c r="C932" s="380"/>
      <c r="D932" s="380"/>
      <c r="E932" s="380"/>
      <c r="F932" s="380"/>
      <c r="G932" s="380"/>
      <c r="H932" s="380"/>
      <c r="I932" s="380"/>
      <c r="J932" s="380"/>
      <c r="K932" s="380"/>
      <c r="L932" s="380"/>
      <c r="M932" s="380"/>
      <c r="N932" s="380"/>
      <c r="O932" s="380"/>
      <c r="P932" s="380"/>
      <c r="Q932" s="380"/>
      <c r="R932" s="380"/>
      <c r="S932" s="380"/>
      <c r="T932" s="380"/>
      <c r="U932" s="380"/>
      <c r="V932" s="380"/>
      <c r="W932" s="380"/>
      <c r="X932" s="380"/>
    </row>
    <row r="933" spans="1:24" ht="12.75" customHeight="1" thickTop="1" thickBot="1">
      <c r="A933" s="380"/>
      <c r="B933" s="380"/>
      <c r="C933" s="380"/>
      <c r="D933" s="380"/>
      <c r="E933" s="380"/>
      <c r="F933" s="380"/>
      <c r="G933" s="380"/>
      <c r="H933" s="380"/>
      <c r="I933" s="380"/>
      <c r="J933" s="380"/>
      <c r="K933" s="380"/>
      <c r="L933" s="380"/>
      <c r="M933" s="380"/>
      <c r="N933" s="380"/>
      <c r="O933" s="380"/>
      <c r="P933" s="380"/>
      <c r="Q933" s="380"/>
      <c r="R933" s="380"/>
      <c r="S933" s="380"/>
      <c r="T933" s="380"/>
      <c r="U933" s="380"/>
      <c r="V933" s="380"/>
      <c r="W933" s="380"/>
      <c r="X933" s="380"/>
    </row>
    <row r="934" spans="1:24" ht="12.75" customHeight="1" thickTop="1" thickBot="1">
      <c r="A934" s="380"/>
      <c r="B934" s="380"/>
      <c r="C934" s="380"/>
      <c r="D934" s="380"/>
      <c r="E934" s="380"/>
      <c r="F934" s="380"/>
      <c r="G934" s="380"/>
      <c r="H934" s="380"/>
      <c r="I934" s="380"/>
      <c r="J934" s="380"/>
      <c r="K934" s="380"/>
      <c r="L934" s="380"/>
      <c r="M934" s="380"/>
      <c r="N934" s="380"/>
      <c r="O934" s="380"/>
      <c r="P934" s="380"/>
      <c r="Q934" s="380"/>
      <c r="R934" s="380"/>
      <c r="S934" s="380"/>
      <c r="T934" s="380"/>
      <c r="U934" s="380"/>
      <c r="V934" s="380"/>
      <c r="W934" s="380"/>
      <c r="X934" s="380"/>
    </row>
    <row r="935" spans="1:24" ht="12.75" customHeight="1" thickTop="1" thickBot="1">
      <c r="A935" s="380"/>
      <c r="B935" s="380"/>
      <c r="C935" s="380"/>
      <c r="D935" s="380"/>
      <c r="E935" s="380"/>
      <c r="F935" s="380"/>
      <c r="G935" s="380"/>
      <c r="H935" s="380"/>
      <c r="I935" s="380"/>
      <c r="J935" s="380"/>
      <c r="K935" s="380"/>
      <c r="L935" s="380"/>
      <c r="M935" s="380"/>
      <c r="N935" s="380"/>
      <c r="O935" s="380"/>
      <c r="P935" s="380"/>
      <c r="Q935" s="380"/>
      <c r="R935" s="380"/>
      <c r="S935" s="380"/>
      <c r="T935" s="380"/>
      <c r="U935" s="380"/>
      <c r="V935" s="380"/>
      <c r="W935" s="380"/>
      <c r="X935" s="380"/>
    </row>
    <row r="936" spans="1:24" ht="12.75" customHeight="1" thickTop="1" thickBot="1">
      <c r="A936" s="380"/>
      <c r="B936" s="380"/>
      <c r="C936" s="380"/>
      <c r="D936" s="380"/>
      <c r="E936" s="380"/>
      <c r="F936" s="380"/>
      <c r="G936" s="380"/>
      <c r="H936" s="380"/>
      <c r="I936" s="380"/>
      <c r="J936" s="380"/>
      <c r="K936" s="380"/>
      <c r="L936" s="380"/>
      <c r="M936" s="380"/>
      <c r="N936" s="380"/>
      <c r="O936" s="380"/>
      <c r="P936" s="380"/>
      <c r="Q936" s="380"/>
      <c r="R936" s="380"/>
      <c r="S936" s="380"/>
      <c r="T936" s="380"/>
      <c r="U936" s="380"/>
      <c r="V936" s="380"/>
      <c r="W936" s="380"/>
      <c r="X936" s="380"/>
    </row>
    <row r="937" spans="1:24" ht="12.75" customHeight="1" thickTop="1" thickBot="1">
      <c r="A937" s="380"/>
      <c r="B937" s="380"/>
      <c r="C937" s="380"/>
      <c r="D937" s="380"/>
      <c r="E937" s="380"/>
      <c r="F937" s="380"/>
      <c r="G937" s="380"/>
      <c r="H937" s="380"/>
      <c r="I937" s="380"/>
      <c r="J937" s="380"/>
      <c r="K937" s="380"/>
      <c r="L937" s="380"/>
      <c r="M937" s="380"/>
      <c r="N937" s="380"/>
      <c r="O937" s="380"/>
      <c r="P937" s="380"/>
      <c r="Q937" s="380"/>
      <c r="R937" s="380"/>
      <c r="S937" s="380"/>
      <c r="T937" s="380"/>
      <c r="U937" s="380"/>
      <c r="V937" s="380"/>
      <c r="W937" s="380"/>
      <c r="X937" s="380"/>
    </row>
    <row r="938" spans="1:24" ht="12.75" customHeight="1" thickTop="1" thickBot="1">
      <c r="A938" s="380"/>
      <c r="B938" s="380"/>
      <c r="C938" s="380"/>
      <c r="D938" s="380"/>
      <c r="E938" s="380"/>
      <c r="F938" s="380"/>
      <c r="G938" s="380"/>
      <c r="H938" s="380"/>
      <c r="I938" s="380"/>
      <c r="J938" s="380"/>
      <c r="K938" s="380"/>
      <c r="L938" s="380"/>
      <c r="M938" s="380"/>
      <c r="N938" s="380"/>
      <c r="O938" s="380"/>
      <c r="P938" s="380"/>
      <c r="Q938" s="380"/>
      <c r="R938" s="380"/>
      <c r="S938" s="380"/>
      <c r="T938" s="380"/>
      <c r="U938" s="380"/>
      <c r="V938" s="380"/>
      <c r="W938" s="380"/>
      <c r="X938" s="380"/>
    </row>
    <row r="939" spans="1:24" ht="12.75" customHeight="1" thickTop="1" thickBot="1">
      <c r="A939" s="380"/>
      <c r="B939" s="380"/>
      <c r="C939" s="380"/>
      <c r="D939" s="380"/>
      <c r="E939" s="380"/>
      <c r="F939" s="380"/>
      <c r="G939" s="380"/>
      <c r="H939" s="380"/>
      <c r="I939" s="380"/>
      <c r="J939" s="380"/>
      <c r="K939" s="380"/>
      <c r="L939" s="380"/>
      <c r="M939" s="380"/>
      <c r="N939" s="380"/>
      <c r="O939" s="380"/>
      <c r="P939" s="380"/>
      <c r="Q939" s="380"/>
      <c r="R939" s="380"/>
      <c r="S939" s="380"/>
      <c r="T939" s="380"/>
      <c r="U939" s="380"/>
      <c r="V939" s="380"/>
      <c r="W939" s="380"/>
      <c r="X939" s="380"/>
    </row>
    <row r="940" spans="1:24" ht="12.75" customHeight="1" thickTop="1" thickBot="1">
      <c r="A940" s="380"/>
      <c r="B940" s="380"/>
      <c r="C940" s="380"/>
      <c r="D940" s="380"/>
      <c r="E940" s="380"/>
      <c r="F940" s="380"/>
      <c r="G940" s="380"/>
      <c r="H940" s="380"/>
      <c r="I940" s="380"/>
      <c r="J940" s="380"/>
      <c r="K940" s="380"/>
      <c r="L940" s="380"/>
      <c r="M940" s="380"/>
      <c r="N940" s="380"/>
      <c r="O940" s="380"/>
      <c r="P940" s="380"/>
      <c r="Q940" s="380"/>
      <c r="R940" s="380"/>
      <c r="S940" s="380"/>
      <c r="T940" s="380"/>
      <c r="U940" s="380"/>
      <c r="V940" s="380"/>
      <c r="W940" s="380"/>
      <c r="X940" s="380"/>
    </row>
    <row r="941" spans="1:24" ht="12.75" customHeight="1" thickTop="1" thickBot="1">
      <c r="A941" s="380"/>
      <c r="B941" s="380"/>
      <c r="C941" s="380"/>
      <c r="D941" s="380"/>
      <c r="E941" s="380"/>
      <c r="F941" s="380"/>
      <c r="G941" s="380"/>
      <c r="H941" s="380"/>
      <c r="I941" s="380"/>
      <c r="J941" s="380"/>
      <c r="K941" s="380"/>
      <c r="L941" s="380"/>
      <c r="M941" s="380"/>
      <c r="N941" s="380"/>
      <c r="O941" s="380"/>
      <c r="P941" s="380"/>
      <c r="Q941" s="380"/>
      <c r="R941" s="380"/>
      <c r="S941" s="380"/>
      <c r="T941" s="380"/>
      <c r="U941" s="380"/>
      <c r="V941" s="380"/>
      <c r="W941" s="380"/>
      <c r="X941" s="380"/>
    </row>
    <row r="942" spans="1:24" ht="12.75" customHeight="1" thickTop="1" thickBot="1">
      <c r="A942" s="380"/>
      <c r="B942" s="380"/>
      <c r="C942" s="380"/>
      <c r="D942" s="380"/>
      <c r="E942" s="380"/>
      <c r="F942" s="380"/>
      <c r="G942" s="380"/>
      <c r="H942" s="380"/>
      <c r="I942" s="380"/>
      <c r="J942" s="380"/>
      <c r="K942" s="380"/>
      <c r="L942" s="380"/>
      <c r="M942" s="380"/>
      <c r="N942" s="380"/>
      <c r="O942" s="380"/>
      <c r="P942" s="380"/>
      <c r="Q942" s="380"/>
      <c r="R942" s="380"/>
      <c r="S942" s="380"/>
      <c r="T942" s="380"/>
      <c r="U942" s="380"/>
      <c r="V942" s="380"/>
      <c r="W942" s="380"/>
      <c r="X942" s="380"/>
    </row>
    <row r="943" spans="1:24" ht="12.75" customHeight="1" thickTop="1" thickBot="1">
      <c r="A943" s="380"/>
      <c r="B943" s="380"/>
      <c r="C943" s="380"/>
      <c r="D943" s="380"/>
      <c r="E943" s="380"/>
      <c r="F943" s="380"/>
      <c r="G943" s="380"/>
      <c r="H943" s="380"/>
      <c r="I943" s="380"/>
      <c r="J943" s="380"/>
      <c r="K943" s="380"/>
      <c r="L943" s="380"/>
      <c r="M943" s="380"/>
      <c r="N943" s="380"/>
      <c r="O943" s="380"/>
      <c r="P943" s="380"/>
      <c r="Q943" s="380"/>
      <c r="R943" s="380"/>
      <c r="S943" s="380"/>
      <c r="T943" s="380"/>
      <c r="U943" s="380"/>
      <c r="V943" s="380"/>
      <c r="W943" s="380"/>
      <c r="X943" s="380"/>
    </row>
    <row r="944" spans="1:24" ht="12.75" customHeight="1" thickTop="1" thickBot="1">
      <c r="A944" s="380"/>
      <c r="B944" s="380"/>
      <c r="C944" s="380"/>
      <c r="D944" s="380"/>
      <c r="E944" s="380"/>
      <c r="F944" s="380"/>
      <c r="G944" s="380"/>
      <c r="H944" s="380"/>
      <c r="I944" s="380"/>
      <c r="J944" s="380"/>
      <c r="K944" s="380"/>
      <c r="L944" s="380"/>
      <c r="M944" s="380"/>
      <c r="N944" s="380"/>
      <c r="O944" s="380"/>
      <c r="P944" s="380"/>
      <c r="Q944" s="380"/>
      <c r="R944" s="380"/>
      <c r="S944" s="380"/>
      <c r="T944" s="380"/>
      <c r="U944" s="380"/>
      <c r="V944" s="380"/>
      <c r="W944" s="380"/>
      <c r="X944" s="380"/>
    </row>
    <row r="945" spans="1:24" ht="12.75" customHeight="1" thickTop="1" thickBot="1">
      <c r="A945" s="380"/>
      <c r="B945" s="380"/>
      <c r="C945" s="380"/>
      <c r="D945" s="380"/>
      <c r="E945" s="380"/>
      <c r="F945" s="380"/>
      <c r="G945" s="380"/>
      <c r="H945" s="380"/>
      <c r="I945" s="380"/>
      <c r="J945" s="380"/>
      <c r="K945" s="380"/>
      <c r="L945" s="380"/>
      <c r="M945" s="380"/>
      <c r="N945" s="380"/>
      <c r="O945" s="380"/>
      <c r="P945" s="380"/>
      <c r="Q945" s="380"/>
      <c r="R945" s="380"/>
      <c r="S945" s="380"/>
      <c r="T945" s="380"/>
      <c r="U945" s="380"/>
      <c r="V945" s="380"/>
      <c r="W945" s="380"/>
      <c r="X945" s="380"/>
    </row>
    <row r="946" spans="1:24" ht="12.75" customHeight="1" thickTop="1" thickBot="1">
      <c r="A946" s="380"/>
      <c r="B946" s="380"/>
      <c r="C946" s="380"/>
      <c r="D946" s="380"/>
      <c r="E946" s="380"/>
      <c r="F946" s="380"/>
      <c r="G946" s="380"/>
      <c r="H946" s="380"/>
      <c r="I946" s="380"/>
      <c r="J946" s="380"/>
      <c r="K946" s="380"/>
      <c r="L946" s="380"/>
      <c r="M946" s="380"/>
      <c r="N946" s="380"/>
      <c r="O946" s="380"/>
      <c r="P946" s="380"/>
      <c r="Q946" s="380"/>
      <c r="R946" s="380"/>
      <c r="S946" s="380"/>
      <c r="T946" s="380"/>
      <c r="U946" s="380"/>
      <c r="V946" s="380"/>
      <c r="W946" s="380"/>
      <c r="X946" s="380"/>
    </row>
    <row r="947" spans="1:24" ht="12.75" customHeight="1" thickTop="1" thickBot="1">
      <c r="A947" s="380"/>
      <c r="B947" s="380"/>
      <c r="C947" s="380"/>
      <c r="D947" s="380"/>
      <c r="E947" s="380"/>
      <c r="F947" s="380"/>
      <c r="G947" s="380"/>
      <c r="H947" s="380"/>
      <c r="I947" s="380"/>
      <c r="J947" s="380"/>
      <c r="K947" s="380"/>
      <c r="L947" s="380"/>
      <c r="M947" s="380"/>
      <c r="N947" s="380"/>
      <c r="O947" s="380"/>
      <c r="P947" s="380"/>
      <c r="Q947" s="380"/>
      <c r="R947" s="380"/>
      <c r="S947" s="380"/>
      <c r="T947" s="380"/>
      <c r="U947" s="380"/>
      <c r="V947" s="380"/>
      <c r="W947" s="380"/>
      <c r="X947" s="380"/>
    </row>
    <row r="948" spans="1:24" ht="12.75" customHeight="1" thickTop="1" thickBot="1">
      <c r="A948" s="380"/>
      <c r="B948" s="380"/>
      <c r="C948" s="380"/>
      <c r="D948" s="380"/>
      <c r="E948" s="380"/>
      <c r="F948" s="380"/>
      <c r="G948" s="380"/>
      <c r="H948" s="380"/>
      <c r="I948" s="380"/>
      <c r="J948" s="380"/>
      <c r="K948" s="380"/>
      <c r="L948" s="380"/>
      <c r="M948" s="380"/>
      <c r="N948" s="380"/>
      <c r="O948" s="380"/>
      <c r="P948" s="380"/>
      <c r="Q948" s="380"/>
      <c r="R948" s="380"/>
      <c r="S948" s="380"/>
      <c r="T948" s="380"/>
      <c r="U948" s="380"/>
      <c r="V948" s="380"/>
      <c r="W948" s="380"/>
      <c r="X948" s="380"/>
    </row>
    <row r="949" spans="1:24" ht="12.75" customHeight="1" thickTop="1" thickBot="1">
      <c r="A949" s="380"/>
      <c r="B949" s="380"/>
      <c r="C949" s="380"/>
      <c r="D949" s="380"/>
      <c r="E949" s="380"/>
      <c r="F949" s="380"/>
      <c r="G949" s="380"/>
      <c r="H949" s="380"/>
      <c r="I949" s="380"/>
      <c r="J949" s="380"/>
      <c r="K949" s="380"/>
      <c r="L949" s="380"/>
      <c r="M949" s="380"/>
      <c r="N949" s="380"/>
      <c r="O949" s="380"/>
      <c r="P949" s="380"/>
      <c r="Q949" s="380"/>
      <c r="R949" s="380"/>
      <c r="S949" s="380"/>
      <c r="T949" s="380"/>
      <c r="U949" s="380"/>
      <c r="V949" s="380"/>
      <c r="W949" s="380"/>
      <c r="X949" s="380"/>
    </row>
    <row r="950" spans="1:24" ht="12.75" customHeight="1" thickTop="1" thickBot="1">
      <c r="A950" s="380"/>
      <c r="B950" s="380"/>
      <c r="C950" s="380"/>
      <c r="D950" s="380"/>
      <c r="E950" s="380"/>
      <c r="F950" s="380"/>
      <c r="G950" s="380"/>
      <c r="H950" s="380"/>
      <c r="I950" s="380"/>
      <c r="J950" s="380"/>
      <c r="K950" s="380"/>
      <c r="L950" s="380"/>
      <c r="M950" s="380"/>
      <c r="N950" s="380"/>
      <c r="O950" s="380"/>
      <c r="P950" s="380"/>
      <c r="Q950" s="380"/>
      <c r="R950" s="380"/>
      <c r="S950" s="380"/>
      <c r="T950" s="380"/>
      <c r="U950" s="380"/>
      <c r="V950" s="380"/>
      <c r="W950" s="380"/>
      <c r="X950" s="380"/>
    </row>
    <row r="951" spans="1:24" ht="12.75" customHeight="1" thickTop="1" thickBot="1">
      <c r="A951" s="380"/>
      <c r="B951" s="380"/>
      <c r="C951" s="380"/>
      <c r="D951" s="380"/>
      <c r="E951" s="380"/>
      <c r="F951" s="380"/>
      <c r="G951" s="380"/>
      <c r="H951" s="380"/>
      <c r="I951" s="380"/>
      <c r="J951" s="380"/>
      <c r="K951" s="380"/>
      <c r="L951" s="380"/>
      <c r="M951" s="380"/>
      <c r="N951" s="380"/>
      <c r="O951" s="380"/>
      <c r="P951" s="380"/>
      <c r="Q951" s="380"/>
      <c r="R951" s="380"/>
      <c r="S951" s="380"/>
      <c r="T951" s="380"/>
      <c r="U951" s="380"/>
      <c r="V951" s="380"/>
      <c r="W951" s="380"/>
      <c r="X951" s="380"/>
    </row>
    <row r="952" spans="1:24" ht="12.75" customHeight="1" thickTop="1" thickBot="1">
      <c r="A952" s="380"/>
      <c r="B952" s="380"/>
      <c r="C952" s="380"/>
      <c r="D952" s="380"/>
      <c r="E952" s="380"/>
      <c r="F952" s="380"/>
      <c r="G952" s="380"/>
      <c r="H952" s="380"/>
      <c r="I952" s="380"/>
      <c r="J952" s="380"/>
      <c r="K952" s="380"/>
      <c r="L952" s="380"/>
      <c r="M952" s="380"/>
      <c r="N952" s="380"/>
      <c r="O952" s="380"/>
      <c r="P952" s="380"/>
      <c r="Q952" s="380"/>
      <c r="R952" s="380"/>
      <c r="S952" s="380"/>
      <c r="T952" s="380"/>
      <c r="U952" s="380"/>
      <c r="V952" s="380"/>
      <c r="W952" s="380"/>
      <c r="X952" s="380"/>
    </row>
    <row r="953" spans="1:24" ht="12.75" customHeight="1" thickTop="1" thickBot="1">
      <c r="A953" s="380"/>
      <c r="B953" s="380"/>
      <c r="C953" s="380"/>
      <c r="D953" s="380"/>
      <c r="E953" s="380"/>
      <c r="F953" s="380"/>
      <c r="G953" s="380"/>
      <c r="H953" s="380"/>
      <c r="I953" s="380"/>
      <c r="J953" s="380"/>
      <c r="K953" s="380"/>
      <c r="L953" s="380"/>
      <c r="M953" s="380"/>
      <c r="N953" s="380"/>
      <c r="O953" s="380"/>
      <c r="P953" s="380"/>
      <c r="Q953" s="380"/>
      <c r="R953" s="380"/>
      <c r="S953" s="380"/>
      <c r="T953" s="380"/>
      <c r="U953" s="380"/>
      <c r="V953" s="380"/>
      <c r="W953" s="380"/>
      <c r="X953" s="380"/>
    </row>
    <row r="954" spans="1:24" ht="12.75" customHeight="1" thickTop="1" thickBot="1">
      <c r="A954" s="380"/>
      <c r="B954" s="380"/>
      <c r="C954" s="380"/>
      <c r="D954" s="380"/>
      <c r="E954" s="380"/>
      <c r="F954" s="380"/>
      <c r="G954" s="380"/>
      <c r="H954" s="380"/>
      <c r="I954" s="380"/>
      <c r="J954" s="380"/>
      <c r="K954" s="380"/>
      <c r="L954" s="380"/>
      <c r="M954" s="380"/>
      <c r="N954" s="380"/>
      <c r="O954" s="380"/>
      <c r="P954" s="380"/>
      <c r="Q954" s="380"/>
      <c r="R954" s="380"/>
      <c r="S954" s="380"/>
      <c r="T954" s="380"/>
      <c r="U954" s="380"/>
      <c r="V954" s="380"/>
      <c r="W954" s="380"/>
      <c r="X954" s="380"/>
    </row>
    <row r="955" spans="1:24" ht="12.75" customHeight="1" thickTop="1" thickBot="1">
      <c r="A955" s="380"/>
      <c r="B955" s="380"/>
      <c r="C955" s="380"/>
      <c r="D955" s="380"/>
      <c r="E955" s="380"/>
      <c r="F955" s="380"/>
      <c r="G955" s="380"/>
      <c r="H955" s="380"/>
      <c r="I955" s="380"/>
      <c r="J955" s="380"/>
      <c r="K955" s="380"/>
      <c r="L955" s="380"/>
      <c r="M955" s="380"/>
      <c r="N955" s="380"/>
      <c r="O955" s="380"/>
      <c r="P955" s="380"/>
      <c r="Q955" s="380"/>
      <c r="R955" s="380"/>
      <c r="S955" s="380"/>
      <c r="T955" s="380"/>
      <c r="U955" s="380"/>
      <c r="V955" s="380"/>
      <c r="W955" s="380"/>
      <c r="X955" s="380"/>
    </row>
    <row r="956" spans="1:24" ht="12.75" customHeight="1" thickTop="1" thickBot="1">
      <c r="A956" s="380"/>
      <c r="B956" s="380"/>
      <c r="C956" s="380"/>
      <c r="D956" s="380"/>
      <c r="E956" s="380"/>
      <c r="F956" s="380"/>
      <c r="G956" s="380"/>
      <c r="H956" s="380"/>
      <c r="I956" s="380"/>
      <c r="J956" s="380"/>
      <c r="K956" s="380"/>
      <c r="L956" s="380"/>
      <c r="M956" s="380"/>
      <c r="N956" s="380"/>
      <c r="O956" s="380"/>
      <c r="P956" s="380"/>
      <c r="Q956" s="380"/>
      <c r="R956" s="380"/>
      <c r="S956" s="380"/>
      <c r="T956" s="380"/>
      <c r="U956" s="380"/>
      <c r="V956" s="380"/>
      <c r="W956" s="380"/>
      <c r="X956" s="380"/>
    </row>
    <row r="957" spans="1:24" ht="12.75" customHeight="1" thickTop="1" thickBot="1">
      <c r="A957" s="380"/>
      <c r="B957" s="380"/>
      <c r="C957" s="380"/>
      <c r="D957" s="380"/>
      <c r="E957" s="380"/>
      <c r="F957" s="380"/>
      <c r="G957" s="380"/>
      <c r="H957" s="380"/>
      <c r="I957" s="380"/>
      <c r="J957" s="380"/>
      <c r="K957" s="380"/>
      <c r="L957" s="380"/>
      <c r="M957" s="380"/>
      <c r="N957" s="380"/>
      <c r="O957" s="380"/>
      <c r="P957" s="380"/>
      <c r="Q957" s="380"/>
      <c r="R957" s="380"/>
      <c r="S957" s="380"/>
      <c r="T957" s="380"/>
      <c r="U957" s="380"/>
      <c r="V957" s="380"/>
      <c r="W957" s="380"/>
      <c r="X957" s="380"/>
    </row>
    <row r="958" spans="1:24" ht="12.75" customHeight="1" thickTop="1" thickBot="1">
      <c r="A958" s="380"/>
      <c r="B958" s="380"/>
      <c r="C958" s="380"/>
      <c r="D958" s="380"/>
      <c r="E958" s="380"/>
      <c r="F958" s="380"/>
      <c r="G958" s="380"/>
      <c r="H958" s="380"/>
      <c r="I958" s="380"/>
      <c r="J958" s="380"/>
      <c r="K958" s="380"/>
      <c r="L958" s="380"/>
      <c r="M958" s="380"/>
      <c r="N958" s="380"/>
      <c r="O958" s="380"/>
      <c r="P958" s="380"/>
      <c r="Q958" s="380"/>
      <c r="R958" s="380"/>
      <c r="S958" s="380"/>
      <c r="T958" s="380"/>
      <c r="U958" s="380"/>
      <c r="V958" s="380"/>
      <c r="W958" s="380"/>
      <c r="X958" s="380"/>
    </row>
    <row r="959" spans="1:24" ht="12.75" customHeight="1" thickTop="1" thickBot="1">
      <c r="A959" s="380"/>
      <c r="B959" s="380"/>
      <c r="C959" s="380"/>
      <c r="D959" s="380"/>
      <c r="E959" s="380"/>
      <c r="F959" s="380"/>
      <c r="G959" s="380"/>
      <c r="H959" s="380"/>
      <c r="I959" s="380"/>
      <c r="J959" s="380"/>
      <c r="K959" s="380"/>
      <c r="L959" s="380"/>
      <c r="M959" s="380"/>
      <c r="N959" s="380"/>
      <c r="O959" s="380"/>
      <c r="P959" s="380"/>
      <c r="Q959" s="380"/>
      <c r="R959" s="380"/>
      <c r="S959" s="380"/>
      <c r="T959" s="380"/>
      <c r="U959" s="380"/>
      <c r="V959" s="380"/>
      <c r="W959" s="380"/>
      <c r="X959" s="380"/>
    </row>
    <row r="960" spans="1:24" ht="12.75" customHeight="1" thickTop="1" thickBot="1">
      <c r="A960" s="380"/>
      <c r="B960" s="380"/>
      <c r="C960" s="380"/>
      <c r="D960" s="380"/>
      <c r="E960" s="380"/>
      <c r="F960" s="380"/>
      <c r="G960" s="380"/>
      <c r="H960" s="380"/>
      <c r="I960" s="380"/>
      <c r="J960" s="380"/>
      <c r="K960" s="380"/>
      <c r="L960" s="380"/>
      <c r="M960" s="380"/>
      <c r="N960" s="380"/>
      <c r="O960" s="380"/>
      <c r="P960" s="380"/>
      <c r="Q960" s="380"/>
      <c r="R960" s="380"/>
      <c r="S960" s="380"/>
      <c r="T960" s="380"/>
      <c r="U960" s="380"/>
      <c r="V960" s="380"/>
      <c r="W960" s="380"/>
      <c r="X960" s="380"/>
    </row>
    <row r="961" spans="1:24" ht="12.75" customHeight="1" thickTop="1" thickBot="1">
      <c r="A961" s="380"/>
      <c r="B961" s="380"/>
      <c r="C961" s="380"/>
      <c r="D961" s="380"/>
      <c r="E961" s="380"/>
      <c r="F961" s="380"/>
      <c r="G961" s="380"/>
      <c r="H961" s="380"/>
      <c r="I961" s="380"/>
      <c r="J961" s="380"/>
      <c r="K961" s="380"/>
      <c r="L961" s="380"/>
      <c r="M961" s="380"/>
      <c r="N961" s="380"/>
      <c r="O961" s="380"/>
      <c r="P961" s="380"/>
      <c r="Q961" s="380"/>
      <c r="R961" s="380"/>
      <c r="S961" s="380"/>
      <c r="T961" s="380"/>
      <c r="U961" s="380"/>
      <c r="V961" s="380"/>
      <c r="W961" s="380"/>
      <c r="X961" s="380"/>
    </row>
    <row r="962" spans="1:24" ht="12.75" customHeight="1" thickTop="1" thickBot="1">
      <c r="A962" s="380"/>
      <c r="B962" s="380"/>
      <c r="C962" s="380"/>
      <c r="D962" s="380"/>
      <c r="E962" s="380"/>
      <c r="F962" s="380"/>
      <c r="G962" s="380"/>
      <c r="H962" s="380"/>
      <c r="I962" s="380"/>
      <c r="J962" s="380"/>
      <c r="K962" s="380"/>
      <c r="L962" s="380"/>
      <c r="M962" s="380"/>
      <c r="N962" s="380"/>
      <c r="O962" s="380"/>
      <c r="P962" s="380"/>
      <c r="Q962" s="380"/>
      <c r="R962" s="380"/>
      <c r="S962" s="380"/>
      <c r="T962" s="380"/>
      <c r="U962" s="380"/>
      <c r="V962" s="380"/>
      <c r="W962" s="380"/>
      <c r="X962" s="380"/>
    </row>
    <row r="963" spans="1:24" ht="12.75" customHeight="1" thickTop="1" thickBot="1">
      <c r="A963" s="380"/>
      <c r="B963" s="380"/>
      <c r="C963" s="380"/>
      <c r="D963" s="380"/>
      <c r="E963" s="380"/>
      <c r="F963" s="380"/>
      <c r="G963" s="380"/>
      <c r="H963" s="380"/>
      <c r="I963" s="380"/>
      <c r="J963" s="380"/>
      <c r="K963" s="380"/>
      <c r="L963" s="380"/>
      <c r="M963" s="380"/>
      <c r="N963" s="380"/>
      <c r="O963" s="380"/>
      <c r="P963" s="380"/>
      <c r="Q963" s="380"/>
      <c r="R963" s="380"/>
      <c r="S963" s="380"/>
      <c r="T963" s="380"/>
      <c r="U963" s="380"/>
      <c r="V963" s="380"/>
      <c r="W963" s="380"/>
      <c r="X963" s="380"/>
    </row>
    <row r="964" spans="1:24" ht="12.75" customHeight="1" thickTop="1" thickBot="1">
      <c r="A964" s="380"/>
      <c r="B964" s="380"/>
      <c r="C964" s="380"/>
      <c r="D964" s="380"/>
      <c r="E964" s="380"/>
      <c r="F964" s="380"/>
      <c r="G964" s="380"/>
      <c r="H964" s="380"/>
      <c r="I964" s="380"/>
      <c r="J964" s="380"/>
      <c r="K964" s="380"/>
      <c r="L964" s="380"/>
      <c r="M964" s="380"/>
      <c r="N964" s="380"/>
      <c r="O964" s="380"/>
      <c r="P964" s="380"/>
      <c r="Q964" s="380"/>
      <c r="R964" s="380"/>
      <c r="S964" s="380"/>
      <c r="T964" s="380"/>
      <c r="U964" s="380"/>
      <c r="V964" s="380"/>
      <c r="W964" s="380"/>
      <c r="X964" s="380"/>
    </row>
    <row r="965" spans="1:24" ht="12.75" customHeight="1" thickTop="1" thickBot="1">
      <c r="A965" s="380"/>
      <c r="B965" s="380"/>
      <c r="C965" s="380"/>
      <c r="D965" s="380"/>
      <c r="E965" s="380"/>
      <c r="F965" s="380"/>
      <c r="G965" s="380"/>
      <c r="H965" s="380"/>
      <c r="I965" s="380"/>
      <c r="J965" s="380"/>
      <c r="K965" s="380"/>
      <c r="L965" s="380"/>
      <c r="M965" s="380"/>
      <c r="N965" s="380"/>
      <c r="O965" s="380"/>
      <c r="P965" s="380"/>
      <c r="Q965" s="380"/>
      <c r="R965" s="380"/>
      <c r="S965" s="380"/>
      <c r="T965" s="380"/>
      <c r="U965" s="380"/>
      <c r="V965" s="380"/>
      <c r="W965" s="380"/>
      <c r="X965" s="380"/>
    </row>
    <row r="966" spans="1:24" ht="12.75" customHeight="1" thickTop="1" thickBot="1">
      <c r="A966" s="380"/>
      <c r="B966" s="380"/>
      <c r="C966" s="380"/>
      <c r="D966" s="380"/>
      <c r="E966" s="380"/>
      <c r="F966" s="380"/>
      <c r="G966" s="380"/>
      <c r="H966" s="380"/>
      <c r="I966" s="380"/>
      <c r="J966" s="380"/>
      <c r="K966" s="380"/>
      <c r="L966" s="380"/>
      <c r="M966" s="380"/>
      <c r="N966" s="380"/>
      <c r="O966" s="380"/>
      <c r="P966" s="380"/>
      <c r="Q966" s="380"/>
      <c r="R966" s="380"/>
      <c r="S966" s="380"/>
      <c r="T966" s="380"/>
      <c r="U966" s="380"/>
      <c r="V966" s="380"/>
      <c r="W966" s="380"/>
      <c r="X966" s="380"/>
    </row>
    <row r="967" spans="1:24" ht="12.75" customHeight="1" thickTop="1" thickBot="1">
      <c r="A967" s="380"/>
      <c r="B967" s="380"/>
      <c r="C967" s="380"/>
      <c r="D967" s="380"/>
      <c r="E967" s="380"/>
      <c r="F967" s="380"/>
      <c r="G967" s="380"/>
      <c r="H967" s="380"/>
      <c r="I967" s="380"/>
      <c r="J967" s="380"/>
      <c r="K967" s="380"/>
      <c r="L967" s="380"/>
      <c r="M967" s="380"/>
      <c r="N967" s="380"/>
      <c r="O967" s="380"/>
      <c r="P967" s="380"/>
      <c r="Q967" s="380"/>
      <c r="R967" s="380"/>
      <c r="S967" s="380"/>
      <c r="T967" s="380"/>
      <c r="U967" s="380"/>
      <c r="V967" s="380"/>
      <c r="W967" s="380"/>
      <c r="X967" s="380"/>
    </row>
    <row r="968" spans="1:24" ht="12.75" customHeight="1" thickTop="1" thickBot="1">
      <c r="A968" s="380"/>
      <c r="B968" s="380"/>
      <c r="C968" s="380"/>
      <c r="D968" s="380"/>
      <c r="E968" s="380"/>
      <c r="F968" s="380"/>
      <c r="G968" s="380"/>
      <c r="H968" s="380"/>
      <c r="I968" s="380"/>
      <c r="J968" s="380"/>
      <c r="K968" s="380"/>
      <c r="L968" s="380"/>
      <c r="M968" s="380"/>
      <c r="N968" s="380"/>
      <c r="O968" s="380"/>
      <c r="P968" s="380"/>
      <c r="Q968" s="380"/>
      <c r="R968" s="380"/>
      <c r="S968" s="380"/>
      <c r="T968" s="380"/>
      <c r="U968" s="380"/>
      <c r="V968" s="380"/>
      <c r="W968" s="380"/>
      <c r="X968" s="380"/>
    </row>
    <row r="969" spans="1:24" ht="12.75" customHeight="1" thickTop="1" thickBot="1">
      <c r="A969" s="380"/>
      <c r="B969" s="380"/>
      <c r="C969" s="380"/>
      <c r="D969" s="380"/>
      <c r="E969" s="380"/>
      <c r="F969" s="380"/>
      <c r="G969" s="380"/>
      <c r="H969" s="380"/>
      <c r="I969" s="380"/>
      <c r="J969" s="380"/>
      <c r="K969" s="380"/>
      <c r="L969" s="380"/>
      <c r="M969" s="380"/>
      <c r="N969" s="380"/>
      <c r="O969" s="380"/>
      <c r="P969" s="380"/>
      <c r="Q969" s="380"/>
      <c r="R969" s="380"/>
      <c r="S969" s="380"/>
      <c r="T969" s="380"/>
      <c r="U969" s="380"/>
      <c r="V969" s="380"/>
      <c r="W969" s="380"/>
      <c r="X969" s="380"/>
    </row>
    <row r="970" spans="1:24" ht="12.75" customHeight="1" thickTop="1" thickBot="1">
      <c r="A970" s="380"/>
      <c r="B970" s="380"/>
      <c r="C970" s="380"/>
      <c r="D970" s="380"/>
      <c r="E970" s="380"/>
      <c r="F970" s="380"/>
      <c r="G970" s="380"/>
      <c r="H970" s="380"/>
      <c r="I970" s="380"/>
      <c r="J970" s="380"/>
      <c r="K970" s="380"/>
      <c r="L970" s="380"/>
      <c r="M970" s="380"/>
      <c r="N970" s="380"/>
      <c r="O970" s="380"/>
      <c r="P970" s="380"/>
      <c r="Q970" s="380"/>
      <c r="R970" s="380"/>
      <c r="S970" s="380"/>
      <c r="T970" s="380"/>
      <c r="U970" s="380"/>
      <c r="V970" s="380"/>
      <c r="W970" s="380"/>
      <c r="X970" s="380"/>
    </row>
    <row r="971" spans="1:24" ht="12.75" customHeight="1" thickTop="1" thickBot="1">
      <c r="A971" s="380"/>
      <c r="B971" s="380"/>
      <c r="C971" s="380"/>
      <c r="D971" s="380"/>
      <c r="E971" s="380"/>
      <c r="F971" s="380"/>
      <c r="G971" s="380"/>
      <c r="H971" s="380"/>
      <c r="I971" s="380"/>
      <c r="J971" s="380"/>
      <c r="K971" s="380"/>
      <c r="L971" s="380"/>
      <c r="M971" s="380"/>
      <c r="N971" s="380"/>
      <c r="O971" s="380"/>
      <c r="P971" s="380"/>
      <c r="Q971" s="380"/>
      <c r="R971" s="380"/>
      <c r="S971" s="380"/>
      <c r="T971" s="380"/>
      <c r="U971" s="380"/>
      <c r="V971" s="380"/>
      <c r="W971" s="380"/>
      <c r="X971" s="380"/>
    </row>
    <row r="972" spans="1:24" ht="12.75" customHeight="1" thickTop="1" thickBot="1">
      <c r="A972" s="380"/>
      <c r="B972" s="380"/>
      <c r="C972" s="380"/>
      <c r="D972" s="380"/>
      <c r="E972" s="380"/>
      <c r="F972" s="380"/>
      <c r="G972" s="380"/>
      <c r="H972" s="380"/>
      <c r="I972" s="380"/>
      <c r="J972" s="380"/>
      <c r="K972" s="380"/>
      <c r="L972" s="380"/>
      <c r="M972" s="380"/>
      <c r="N972" s="380"/>
      <c r="O972" s="380"/>
      <c r="P972" s="380"/>
      <c r="Q972" s="380"/>
      <c r="R972" s="380"/>
      <c r="S972" s="380"/>
      <c r="T972" s="380"/>
      <c r="U972" s="380"/>
      <c r="V972" s="380"/>
      <c r="W972" s="380"/>
      <c r="X972" s="380"/>
    </row>
    <row r="973" spans="1:24" ht="12.75" customHeight="1" thickTop="1" thickBot="1">
      <c r="A973" s="380"/>
      <c r="B973" s="380"/>
      <c r="C973" s="380"/>
      <c r="D973" s="380"/>
      <c r="E973" s="380"/>
      <c r="F973" s="380"/>
      <c r="G973" s="380"/>
      <c r="H973" s="380"/>
      <c r="I973" s="380"/>
      <c r="J973" s="380"/>
      <c r="K973" s="380"/>
      <c r="L973" s="380"/>
      <c r="M973" s="380"/>
      <c r="N973" s="380"/>
      <c r="O973" s="380"/>
      <c r="P973" s="380"/>
      <c r="Q973" s="380"/>
      <c r="R973" s="380"/>
      <c r="S973" s="380"/>
      <c r="T973" s="380"/>
      <c r="U973" s="380"/>
      <c r="V973" s="380"/>
      <c r="W973" s="380"/>
      <c r="X973" s="380"/>
    </row>
    <row r="974" spans="1:24" ht="12.75" customHeight="1" thickTop="1" thickBot="1">
      <c r="A974" s="380"/>
      <c r="B974" s="380"/>
      <c r="C974" s="380"/>
      <c r="D974" s="380"/>
      <c r="E974" s="380"/>
      <c r="F974" s="380"/>
      <c r="G974" s="380"/>
      <c r="H974" s="380"/>
      <c r="I974" s="380"/>
      <c r="J974" s="380"/>
      <c r="K974" s="380"/>
      <c r="L974" s="380"/>
      <c r="M974" s="380"/>
      <c r="N974" s="380"/>
      <c r="O974" s="380"/>
      <c r="P974" s="380"/>
      <c r="Q974" s="380"/>
      <c r="R974" s="380"/>
      <c r="S974" s="380"/>
      <c r="T974" s="380"/>
      <c r="U974" s="380"/>
      <c r="V974" s="380"/>
      <c r="W974" s="380"/>
      <c r="X974" s="380"/>
    </row>
    <row r="975" spans="1:24" ht="12.75" customHeight="1" thickTop="1" thickBot="1">
      <c r="A975" s="380"/>
      <c r="B975" s="380"/>
      <c r="C975" s="380"/>
      <c r="D975" s="380"/>
      <c r="E975" s="380"/>
      <c r="F975" s="380"/>
      <c r="G975" s="380"/>
      <c r="H975" s="380"/>
      <c r="I975" s="380"/>
      <c r="J975" s="380"/>
      <c r="K975" s="380"/>
      <c r="L975" s="380"/>
      <c r="M975" s="380"/>
      <c r="N975" s="380"/>
      <c r="O975" s="380"/>
      <c r="P975" s="380"/>
      <c r="Q975" s="380"/>
      <c r="R975" s="380"/>
      <c r="S975" s="380"/>
      <c r="T975" s="380"/>
      <c r="U975" s="380"/>
      <c r="V975" s="380"/>
      <c r="W975" s="380"/>
      <c r="X975" s="380"/>
    </row>
    <row r="976" spans="1:24" ht="12.75" customHeight="1" thickTop="1" thickBot="1">
      <c r="A976" s="380"/>
      <c r="B976" s="380"/>
      <c r="C976" s="380"/>
      <c r="D976" s="380"/>
      <c r="E976" s="380"/>
      <c r="F976" s="380"/>
      <c r="G976" s="380"/>
      <c r="H976" s="380"/>
      <c r="I976" s="380"/>
      <c r="J976" s="380"/>
      <c r="K976" s="380"/>
      <c r="L976" s="380"/>
      <c r="M976" s="380"/>
      <c r="N976" s="380"/>
      <c r="O976" s="380"/>
      <c r="P976" s="380"/>
      <c r="Q976" s="380"/>
      <c r="R976" s="380"/>
      <c r="S976" s="380"/>
      <c r="T976" s="380"/>
      <c r="U976" s="380"/>
      <c r="V976" s="380"/>
      <c r="W976" s="380"/>
      <c r="X976" s="380"/>
    </row>
    <row r="977" spans="1:24" ht="12.75" customHeight="1" thickTop="1" thickBot="1">
      <c r="A977" s="380"/>
      <c r="B977" s="380"/>
      <c r="C977" s="380"/>
      <c r="D977" s="380"/>
      <c r="E977" s="380"/>
      <c r="F977" s="380"/>
      <c r="G977" s="380"/>
      <c r="H977" s="380"/>
      <c r="I977" s="380"/>
      <c r="J977" s="380"/>
      <c r="K977" s="380"/>
      <c r="L977" s="380"/>
      <c r="M977" s="380"/>
      <c r="N977" s="380"/>
      <c r="O977" s="380"/>
      <c r="P977" s="380"/>
      <c r="Q977" s="380"/>
      <c r="R977" s="380"/>
      <c r="S977" s="380"/>
      <c r="T977" s="380"/>
      <c r="U977" s="380"/>
      <c r="V977" s="380"/>
      <c r="W977" s="380"/>
      <c r="X977" s="380"/>
    </row>
    <row r="978" spans="1:24" ht="12.75" customHeight="1" thickTop="1" thickBot="1">
      <c r="A978" s="380"/>
      <c r="B978" s="380"/>
      <c r="C978" s="380"/>
      <c r="D978" s="380"/>
      <c r="E978" s="380"/>
      <c r="F978" s="380"/>
      <c r="G978" s="380"/>
      <c r="H978" s="380"/>
      <c r="I978" s="380"/>
      <c r="J978" s="380"/>
      <c r="K978" s="380"/>
      <c r="L978" s="380"/>
      <c r="M978" s="380"/>
      <c r="N978" s="380"/>
      <c r="O978" s="380"/>
      <c r="P978" s="380"/>
      <c r="Q978" s="380"/>
      <c r="R978" s="380"/>
      <c r="S978" s="380"/>
      <c r="T978" s="380"/>
      <c r="U978" s="380"/>
      <c r="V978" s="380"/>
      <c r="W978" s="380"/>
      <c r="X978" s="380"/>
    </row>
    <row r="979" spans="1:24" ht="12.75" customHeight="1" thickTop="1" thickBot="1">
      <c r="A979" s="380"/>
      <c r="B979" s="380"/>
      <c r="C979" s="380"/>
      <c r="D979" s="380"/>
      <c r="E979" s="380"/>
      <c r="F979" s="380"/>
      <c r="G979" s="380"/>
      <c r="H979" s="380"/>
      <c r="I979" s="380"/>
      <c r="J979" s="380"/>
      <c r="K979" s="380"/>
      <c r="L979" s="380"/>
      <c r="M979" s="380"/>
      <c r="N979" s="380"/>
      <c r="O979" s="380"/>
      <c r="P979" s="380"/>
      <c r="Q979" s="380"/>
      <c r="R979" s="380"/>
      <c r="S979" s="380"/>
      <c r="T979" s="380"/>
      <c r="U979" s="380"/>
      <c r="V979" s="380"/>
      <c r="W979" s="380"/>
      <c r="X979" s="380"/>
    </row>
    <row r="980" spans="1:24" ht="12.75" customHeight="1" thickTop="1" thickBot="1">
      <c r="A980" s="380"/>
      <c r="B980" s="380"/>
      <c r="C980" s="380"/>
      <c r="D980" s="380"/>
      <c r="E980" s="380"/>
      <c r="F980" s="380"/>
      <c r="G980" s="380"/>
      <c r="H980" s="380"/>
      <c r="I980" s="380"/>
      <c r="J980" s="380"/>
      <c r="K980" s="380"/>
      <c r="L980" s="380"/>
      <c r="M980" s="380"/>
      <c r="N980" s="380"/>
      <c r="O980" s="380"/>
      <c r="P980" s="380"/>
      <c r="Q980" s="380"/>
      <c r="R980" s="380"/>
      <c r="S980" s="380"/>
      <c r="T980" s="380"/>
      <c r="U980" s="380"/>
      <c r="V980" s="380"/>
      <c r="W980" s="380"/>
      <c r="X980" s="380"/>
    </row>
    <row r="981" spans="1:24" ht="12.75" customHeight="1" thickTop="1" thickBot="1">
      <c r="A981" s="380"/>
      <c r="B981" s="380"/>
      <c r="C981" s="380"/>
      <c r="D981" s="380"/>
      <c r="E981" s="380"/>
      <c r="F981" s="380"/>
      <c r="G981" s="380"/>
      <c r="H981" s="380"/>
      <c r="I981" s="380"/>
      <c r="J981" s="380"/>
      <c r="K981" s="380"/>
      <c r="L981" s="380"/>
      <c r="M981" s="380"/>
      <c r="N981" s="380"/>
      <c r="O981" s="380"/>
      <c r="P981" s="380"/>
      <c r="Q981" s="380"/>
      <c r="R981" s="380"/>
      <c r="S981" s="380"/>
      <c r="T981" s="380"/>
      <c r="U981" s="380"/>
      <c r="V981" s="380"/>
      <c r="W981" s="380"/>
      <c r="X981" s="380"/>
    </row>
    <row r="982" spans="1:24" ht="12.75" customHeight="1" thickTop="1" thickBot="1">
      <c r="A982" s="380"/>
      <c r="B982" s="380"/>
      <c r="C982" s="380"/>
      <c r="D982" s="380"/>
      <c r="E982" s="380"/>
      <c r="F982" s="380"/>
      <c r="G982" s="380"/>
      <c r="H982" s="380"/>
      <c r="I982" s="380"/>
      <c r="J982" s="380"/>
      <c r="K982" s="380"/>
      <c r="L982" s="380"/>
      <c r="M982" s="380"/>
      <c r="N982" s="380"/>
      <c r="O982" s="380"/>
      <c r="P982" s="380"/>
      <c r="Q982" s="380"/>
      <c r="R982" s="380"/>
      <c r="S982" s="380"/>
      <c r="T982" s="380"/>
      <c r="U982" s="380"/>
      <c r="V982" s="380"/>
      <c r="W982" s="380"/>
      <c r="X982" s="380"/>
    </row>
    <row r="983" spans="1:24" ht="12.75" customHeight="1" thickTop="1" thickBot="1">
      <c r="A983" s="380"/>
      <c r="B983" s="380"/>
      <c r="C983" s="380"/>
      <c r="D983" s="380"/>
      <c r="E983" s="380"/>
      <c r="F983" s="380"/>
      <c r="G983" s="380"/>
      <c r="H983" s="380"/>
      <c r="I983" s="380"/>
      <c r="J983" s="380"/>
      <c r="K983" s="380"/>
      <c r="L983" s="380"/>
      <c r="M983" s="380"/>
      <c r="N983" s="380"/>
      <c r="O983" s="380"/>
      <c r="P983" s="380"/>
      <c r="Q983" s="380"/>
      <c r="R983" s="380"/>
      <c r="S983" s="380"/>
      <c r="T983" s="380"/>
      <c r="U983" s="380"/>
      <c r="V983" s="380"/>
      <c r="W983" s="380"/>
      <c r="X983" s="380"/>
    </row>
    <row r="984" spans="1:24" ht="12.75" customHeight="1" thickTop="1" thickBot="1">
      <c r="A984" s="380"/>
      <c r="B984" s="380"/>
      <c r="C984" s="380"/>
      <c r="D984" s="380"/>
      <c r="E984" s="380"/>
      <c r="F984" s="380"/>
      <c r="G984" s="380"/>
      <c r="H984" s="380"/>
      <c r="I984" s="380"/>
      <c r="J984" s="380"/>
      <c r="K984" s="380"/>
      <c r="L984" s="380"/>
      <c r="M984" s="380"/>
      <c r="N984" s="380"/>
      <c r="O984" s="380"/>
      <c r="P984" s="380"/>
      <c r="Q984" s="380"/>
      <c r="R984" s="380"/>
      <c r="S984" s="380"/>
      <c r="T984" s="380"/>
      <c r="U984" s="380"/>
      <c r="V984" s="380"/>
      <c r="W984" s="380"/>
      <c r="X984" s="380"/>
    </row>
    <row r="985" spans="1:24" ht="12.75" customHeight="1" thickTop="1" thickBot="1">
      <c r="A985" s="380"/>
      <c r="B985" s="380"/>
      <c r="C985" s="380"/>
      <c r="D985" s="380"/>
      <c r="E985" s="380"/>
      <c r="F985" s="380"/>
      <c r="G985" s="380"/>
      <c r="H985" s="380"/>
      <c r="I985" s="380"/>
      <c r="J985" s="380"/>
      <c r="K985" s="380"/>
      <c r="L985" s="380"/>
      <c r="M985" s="380"/>
      <c r="N985" s="380"/>
      <c r="O985" s="380"/>
      <c r="P985" s="380"/>
      <c r="Q985" s="380"/>
      <c r="R985" s="380"/>
      <c r="S985" s="380"/>
      <c r="T985" s="380"/>
      <c r="U985" s="380"/>
      <c r="V985" s="380"/>
      <c r="W985" s="380"/>
      <c r="X985" s="380"/>
    </row>
    <row r="986" spans="1:24" ht="12.75" customHeight="1" thickTop="1" thickBot="1">
      <c r="A986" s="380"/>
      <c r="B986" s="380"/>
      <c r="C986" s="380"/>
      <c r="D986" s="380"/>
      <c r="E986" s="380"/>
      <c r="F986" s="380"/>
      <c r="G986" s="380"/>
      <c r="H986" s="380"/>
      <c r="I986" s="380"/>
      <c r="J986" s="380"/>
      <c r="K986" s="380"/>
      <c r="L986" s="380"/>
      <c r="M986" s="380"/>
      <c r="N986" s="380"/>
      <c r="O986" s="380"/>
      <c r="P986" s="380"/>
      <c r="Q986" s="380"/>
      <c r="R986" s="380"/>
      <c r="S986" s="380"/>
      <c r="T986" s="380"/>
      <c r="U986" s="380"/>
      <c r="V986" s="380"/>
      <c r="W986" s="380"/>
      <c r="X986" s="380"/>
    </row>
    <row r="987" spans="1:24" ht="12.75" customHeight="1" thickTop="1" thickBot="1">
      <c r="A987" s="380"/>
      <c r="B987" s="380"/>
      <c r="C987" s="380"/>
      <c r="D987" s="380"/>
      <c r="E987" s="380"/>
      <c r="F987" s="380"/>
      <c r="G987" s="380"/>
      <c r="H987" s="380"/>
      <c r="I987" s="380"/>
      <c r="J987" s="380"/>
      <c r="K987" s="380"/>
      <c r="L987" s="380"/>
      <c r="M987" s="380"/>
      <c r="N987" s="380"/>
      <c r="O987" s="380"/>
      <c r="P987" s="380"/>
      <c r="Q987" s="380"/>
      <c r="R987" s="380"/>
      <c r="S987" s="380"/>
      <c r="T987" s="380"/>
      <c r="U987" s="380"/>
      <c r="V987" s="380"/>
      <c r="W987" s="380"/>
      <c r="X987" s="380"/>
    </row>
    <row r="988" spans="1:24" ht="12.75" customHeight="1" thickTop="1" thickBot="1">
      <c r="A988" s="380"/>
      <c r="B988" s="380"/>
      <c r="C988" s="380"/>
      <c r="D988" s="380"/>
      <c r="E988" s="380"/>
      <c r="F988" s="380"/>
      <c r="G988" s="380"/>
      <c r="H988" s="380"/>
      <c r="I988" s="380"/>
      <c r="J988" s="380"/>
      <c r="K988" s="380"/>
      <c r="L988" s="380"/>
      <c r="M988" s="380"/>
      <c r="N988" s="380"/>
      <c r="O988" s="380"/>
      <c r="P988" s="380"/>
      <c r="Q988" s="380"/>
      <c r="R988" s="380"/>
      <c r="S988" s="380"/>
      <c r="T988" s="380"/>
      <c r="U988" s="380"/>
      <c r="V988" s="380"/>
      <c r="W988" s="380"/>
      <c r="X988" s="380"/>
    </row>
    <row r="989" spans="1:24" ht="12.75" customHeight="1" thickTop="1" thickBot="1">
      <c r="A989" s="380"/>
      <c r="B989" s="380"/>
      <c r="C989" s="380"/>
      <c r="D989" s="380"/>
      <c r="E989" s="380"/>
      <c r="F989" s="380"/>
      <c r="G989" s="380"/>
      <c r="H989" s="380"/>
      <c r="I989" s="380"/>
      <c r="J989" s="380"/>
      <c r="K989" s="380"/>
      <c r="L989" s="380"/>
      <c r="M989" s="380"/>
      <c r="N989" s="380"/>
      <c r="O989" s="380"/>
      <c r="P989" s="380"/>
      <c r="Q989" s="380"/>
      <c r="R989" s="380"/>
      <c r="S989" s="380"/>
      <c r="T989" s="380"/>
      <c r="U989" s="380"/>
      <c r="V989" s="380"/>
      <c r="W989" s="380"/>
      <c r="X989" s="380"/>
    </row>
    <row r="990" spans="1:24" ht="12.75" customHeight="1" thickTop="1" thickBot="1">
      <c r="A990" s="380"/>
      <c r="B990" s="380"/>
      <c r="C990" s="380"/>
      <c r="D990" s="380"/>
      <c r="E990" s="380"/>
      <c r="F990" s="380"/>
      <c r="G990" s="380"/>
      <c r="H990" s="380"/>
      <c r="I990" s="380"/>
      <c r="J990" s="380"/>
      <c r="K990" s="380"/>
      <c r="L990" s="380"/>
      <c r="M990" s="380"/>
      <c r="N990" s="380"/>
      <c r="O990" s="380"/>
      <c r="P990" s="380"/>
      <c r="Q990" s="380"/>
      <c r="R990" s="380"/>
      <c r="S990" s="380"/>
      <c r="T990" s="380"/>
      <c r="U990" s="380"/>
      <c r="V990" s="380"/>
      <c r="W990" s="380"/>
      <c r="X990" s="380"/>
    </row>
    <row r="991" spans="1:24" ht="12.75" customHeight="1" thickTop="1" thickBot="1">
      <c r="A991" s="380"/>
      <c r="B991" s="380"/>
      <c r="C991" s="380"/>
      <c r="D991" s="380"/>
      <c r="E991" s="380"/>
      <c r="F991" s="380"/>
      <c r="G991" s="380"/>
      <c r="H991" s="380"/>
      <c r="I991" s="380"/>
      <c r="J991" s="380"/>
      <c r="K991" s="380"/>
      <c r="L991" s="380"/>
      <c r="M991" s="380"/>
      <c r="N991" s="380"/>
      <c r="O991" s="380"/>
      <c r="P991" s="380"/>
      <c r="Q991" s="380"/>
      <c r="R991" s="380"/>
      <c r="S991" s="380"/>
      <c r="T991" s="380"/>
      <c r="U991" s="380"/>
      <c r="V991" s="380"/>
      <c r="W991" s="380"/>
      <c r="X991" s="380"/>
    </row>
    <row r="992" spans="1:24" ht="12.75" customHeight="1" thickTop="1" thickBot="1">
      <c r="A992" s="380"/>
      <c r="B992" s="380"/>
      <c r="C992" s="380"/>
      <c r="D992" s="380"/>
      <c r="E992" s="380"/>
      <c r="F992" s="380"/>
      <c r="G992" s="380"/>
      <c r="H992" s="380"/>
      <c r="I992" s="380"/>
      <c r="J992" s="380"/>
      <c r="K992" s="380"/>
      <c r="L992" s="380"/>
      <c r="M992" s="380"/>
      <c r="N992" s="380"/>
      <c r="O992" s="380"/>
      <c r="P992" s="380"/>
      <c r="Q992" s="380"/>
      <c r="R992" s="380"/>
      <c r="S992" s="380"/>
      <c r="T992" s="380"/>
      <c r="U992" s="380"/>
      <c r="V992" s="380"/>
      <c r="W992" s="380"/>
      <c r="X992" s="380"/>
    </row>
    <row r="993" spans="1:24" ht="12.75" customHeight="1" thickTop="1" thickBot="1">
      <c r="A993" s="380"/>
      <c r="B993" s="380"/>
      <c r="C993" s="380"/>
      <c r="D993" s="380"/>
      <c r="E993" s="380"/>
      <c r="F993" s="380"/>
      <c r="G993" s="380"/>
      <c r="H993" s="380"/>
      <c r="I993" s="380"/>
      <c r="J993" s="380"/>
      <c r="K993" s="380"/>
      <c r="L993" s="380"/>
      <c r="M993" s="380"/>
      <c r="N993" s="380"/>
      <c r="O993" s="380"/>
      <c r="P993" s="380"/>
      <c r="Q993" s="380"/>
      <c r="R993" s="380"/>
      <c r="S993" s="380"/>
      <c r="T993" s="380"/>
      <c r="U993" s="380"/>
      <c r="V993" s="380"/>
      <c r="W993" s="380"/>
      <c r="X993" s="380"/>
    </row>
    <row r="994" spans="1:24" ht="12.75" customHeight="1" thickTop="1" thickBot="1">
      <c r="A994" s="380"/>
      <c r="B994" s="380"/>
      <c r="C994" s="380"/>
      <c r="D994" s="380"/>
      <c r="E994" s="380"/>
      <c r="F994" s="380"/>
      <c r="G994" s="380"/>
      <c r="H994" s="380"/>
      <c r="I994" s="380"/>
      <c r="J994" s="380"/>
      <c r="K994" s="380"/>
      <c r="L994" s="380"/>
      <c r="M994" s="380"/>
      <c r="N994" s="380"/>
      <c r="O994" s="380"/>
      <c r="P994" s="380"/>
      <c r="Q994" s="380"/>
      <c r="R994" s="380"/>
      <c r="S994" s="380"/>
      <c r="T994" s="380"/>
      <c r="U994" s="380"/>
      <c r="V994" s="380"/>
      <c r="W994" s="380"/>
      <c r="X994" s="380"/>
    </row>
    <row r="995" spans="1:24" ht="12.75" customHeight="1" thickTop="1" thickBot="1">
      <c r="A995" s="380"/>
      <c r="B995" s="380"/>
      <c r="C995" s="380"/>
      <c r="D995" s="380"/>
      <c r="E995" s="380"/>
      <c r="F995" s="380"/>
      <c r="G995" s="380"/>
      <c r="H995" s="380"/>
      <c r="I995" s="380"/>
      <c r="J995" s="380"/>
      <c r="K995" s="380"/>
      <c r="L995" s="380"/>
      <c r="M995" s="380"/>
      <c r="N995" s="380"/>
      <c r="O995" s="380"/>
      <c r="P995" s="380"/>
      <c r="Q995" s="380"/>
      <c r="R995" s="380"/>
      <c r="S995" s="380"/>
      <c r="T995" s="380"/>
      <c r="U995" s="380"/>
      <c r="V995" s="380"/>
      <c r="W995" s="380"/>
      <c r="X995" s="380"/>
    </row>
    <row r="996" spans="1:24" ht="12.75" customHeight="1" thickTop="1" thickBot="1">
      <c r="A996" s="380"/>
      <c r="B996" s="380"/>
      <c r="C996" s="380"/>
      <c r="D996" s="380"/>
      <c r="E996" s="380"/>
      <c r="F996" s="380"/>
      <c r="G996" s="380"/>
      <c r="H996" s="380"/>
      <c r="I996" s="380"/>
      <c r="J996" s="380"/>
      <c r="K996" s="380"/>
      <c r="L996" s="380"/>
      <c r="M996" s="380"/>
      <c r="N996" s="380"/>
      <c r="O996" s="380"/>
      <c r="P996" s="380"/>
      <c r="Q996" s="380"/>
      <c r="R996" s="380"/>
      <c r="S996" s="380"/>
      <c r="T996" s="380"/>
      <c r="U996" s="380"/>
      <c r="V996" s="380"/>
      <c r="W996" s="380"/>
      <c r="X996" s="380"/>
    </row>
    <row r="997" spans="1:24" ht="12.75" customHeight="1" thickTop="1" thickBot="1">
      <c r="A997" s="380"/>
      <c r="B997" s="380"/>
      <c r="C997" s="380"/>
      <c r="D997" s="380"/>
      <c r="E997" s="380"/>
      <c r="F997" s="380"/>
      <c r="G997" s="380"/>
      <c r="H997" s="380"/>
      <c r="I997" s="380"/>
      <c r="J997" s="380"/>
      <c r="K997" s="380"/>
      <c r="L997" s="380"/>
      <c r="M997" s="380"/>
      <c r="N997" s="380"/>
      <c r="O997" s="380"/>
      <c r="P997" s="380"/>
      <c r="Q997" s="380"/>
      <c r="R997" s="380"/>
      <c r="S997" s="380"/>
      <c r="T997" s="380"/>
      <c r="U997" s="380"/>
      <c r="V997" s="380"/>
      <c r="W997" s="380"/>
      <c r="X997" s="380"/>
    </row>
    <row r="998" spans="1:24" ht="12.75" customHeight="1" thickTop="1" thickBot="1">
      <c r="A998" s="380"/>
      <c r="B998" s="380"/>
      <c r="C998" s="380"/>
      <c r="D998" s="380"/>
      <c r="E998" s="380"/>
      <c r="F998" s="380"/>
      <c r="G998" s="380"/>
      <c r="H998" s="380"/>
      <c r="I998" s="380"/>
      <c r="J998" s="380"/>
      <c r="K998" s="380"/>
      <c r="L998" s="380"/>
      <c r="M998" s="380"/>
      <c r="N998" s="380"/>
      <c r="O998" s="380"/>
      <c r="P998" s="380"/>
      <c r="Q998" s="380"/>
      <c r="R998" s="380"/>
      <c r="S998" s="380"/>
      <c r="T998" s="380"/>
      <c r="U998" s="380"/>
      <c r="V998" s="380"/>
      <c r="W998" s="380"/>
      <c r="X998" s="380"/>
    </row>
    <row r="999" spans="1:24" ht="12.75" customHeight="1" thickTop="1" thickBot="1">
      <c r="A999" s="380"/>
      <c r="B999" s="380"/>
      <c r="C999" s="380"/>
      <c r="D999" s="380"/>
      <c r="E999" s="380"/>
      <c r="F999" s="380"/>
      <c r="G999" s="380"/>
      <c r="H999" s="380"/>
      <c r="I999" s="380"/>
      <c r="J999" s="380"/>
      <c r="K999" s="380"/>
      <c r="L999" s="380"/>
      <c r="M999" s="380"/>
      <c r="N999" s="380"/>
      <c r="O999" s="380"/>
      <c r="P999" s="380"/>
      <c r="Q999" s="380"/>
      <c r="R999" s="380"/>
      <c r="S999" s="380"/>
      <c r="T999" s="380"/>
      <c r="U999" s="380"/>
      <c r="V999" s="380"/>
      <c r="W999" s="380"/>
      <c r="X999" s="380"/>
    </row>
    <row r="1000" spans="1:24" ht="12.75" customHeight="1" thickTop="1" thickBot="1">
      <c r="A1000" s="380"/>
      <c r="B1000" s="380"/>
      <c r="C1000" s="380"/>
      <c r="D1000" s="380"/>
      <c r="E1000" s="380"/>
      <c r="F1000" s="380"/>
      <c r="G1000" s="380"/>
      <c r="H1000" s="380"/>
      <c r="I1000" s="380"/>
      <c r="J1000" s="380"/>
      <c r="K1000" s="380"/>
      <c r="L1000" s="380"/>
      <c r="M1000" s="380"/>
      <c r="N1000" s="380"/>
      <c r="O1000" s="380"/>
      <c r="P1000" s="380"/>
      <c r="Q1000" s="380"/>
      <c r="R1000" s="380"/>
      <c r="S1000" s="380"/>
      <c r="T1000" s="380"/>
      <c r="U1000" s="380"/>
      <c r="V1000" s="380"/>
      <c r="W1000" s="380"/>
      <c r="X1000" s="380"/>
    </row>
    <row r="1001" spans="1:24" ht="12.75" customHeight="1" thickTop="1" thickBot="1">
      <c r="A1001" s="380"/>
      <c r="B1001" s="380"/>
      <c r="C1001" s="380"/>
      <c r="D1001" s="380"/>
      <c r="E1001" s="380"/>
      <c r="F1001" s="380"/>
      <c r="G1001" s="380"/>
      <c r="H1001" s="380"/>
      <c r="I1001" s="380"/>
      <c r="J1001" s="380"/>
      <c r="K1001" s="380"/>
      <c r="L1001" s="380"/>
      <c r="M1001" s="380"/>
      <c r="N1001" s="380"/>
      <c r="O1001" s="380"/>
      <c r="P1001" s="380"/>
      <c r="Q1001" s="380"/>
      <c r="R1001" s="380"/>
      <c r="S1001" s="380"/>
      <c r="T1001" s="380"/>
      <c r="U1001" s="380"/>
      <c r="V1001" s="380"/>
      <c r="W1001" s="380"/>
      <c r="X1001" s="380"/>
    </row>
    <row r="1002" spans="1:24" ht="12.75" customHeight="1" thickTop="1" thickBot="1">
      <c r="A1002" s="380"/>
      <c r="B1002" s="380"/>
      <c r="C1002" s="380"/>
      <c r="D1002" s="380"/>
      <c r="E1002" s="380"/>
      <c r="F1002" s="380"/>
      <c r="G1002" s="380"/>
      <c r="H1002" s="380"/>
      <c r="I1002" s="380"/>
      <c r="J1002" s="380"/>
      <c r="K1002" s="380"/>
      <c r="L1002" s="380"/>
      <c r="M1002" s="380"/>
      <c r="N1002" s="380"/>
      <c r="O1002" s="380"/>
      <c r="P1002" s="380"/>
      <c r="Q1002" s="380"/>
      <c r="R1002" s="380"/>
      <c r="S1002" s="380"/>
      <c r="T1002" s="380"/>
      <c r="U1002" s="380"/>
      <c r="V1002" s="380"/>
      <c r="W1002" s="380"/>
      <c r="X1002" s="380"/>
    </row>
    <row r="1003" spans="1:24" ht="12.75" customHeight="1" thickTop="1" thickBot="1">
      <c r="A1003" s="380"/>
      <c r="B1003" s="380"/>
      <c r="C1003" s="380"/>
      <c r="D1003" s="380"/>
      <c r="E1003" s="380"/>
      <c r="F1003" s="380"/>
      <c r="G1003" s="380"/>
      <c r="H1003" s="380"/>
      <c r="I1003" s="380"/>
      <c r="J1003" s="380"/>
      <c r="K1003" s="380"/>
      <c r="L1003" s="380"/>
      <c r="M1003" s="380"/>
      <c r="N1003" s="380"/>
      <c r="O1003" s="380"/>
      <c r="P1003" s="380"/>
      <c r="Q1003" s="380"/>
      <c r="R1003" s="380"/>
      <c r="S1003" s="380"/>
      <c r="T1003" s="380"/>
      <c r="U1003" s="380"/>
      <c r="V1003" s="380"/>
      <c r="W1003" s="380"/>
      <c r="X1003" s="380"/>
    </row>
    <row r="1004" spans="1:24" ht="12.75" customHeight="1" thickTop="1" thickBot="1">
      <c r="A1004" s="380"/>
      <c r="B1004" s="380"/>
      <c r="C1004" s="380"/>
      <c r="D1004" s="380"/>
      <c r="E1004" s="380"/>
      <c r="F1004" s="380"/>
      <c r="G1004" s="380"/>
      <c r="H1004" s="380"/>
      <c r="I1004" s="380"/>
      <c r="J1004" s="380"/>
      <c r="K1004" s="380"/>
      <c r="L1004" s="380"/>
      <c r="M1004" s="380"/>
      <c r="N1004" s="380"/>
      <c r="O1004" s="380"/>
      <c r="P1004" s="380"/>
      <c r="Q1004" s="380"/>
      <c r="R1004" s="380"/>
      <c r="S1004" s="380"/>
      <c r="T1004" s="380"/>
      <c r="U1004" s="380"/>
      <c r="V1004" s="380"/>
      <c r="W1004" s="380"/>
      <c r="X1004" s="380"/>
    </row>
    <row r="1005" spans="1:24" ht="12.75" customHeight="1" thickTop="1" thickBot="1">
      <c r="A1005" s="380"/>
      <c r="B1005" s="380"/>
      <c r="C1005" s="380"/>
      <c r="D1005" s="380"/>
      <c r="E1005" s="380"/>
      <c r="F1005" s="380"/>
      <c r="G1005" s="380"/>
      <c r="H1005" s="380"/>
      <c r="I1005" s="380"/>
      <c r="J1005" s="380"/>
      <c r="K1005" s="380"/>
      <c r="L1005" s="380"/>
      <c r="M1005" s="380"/>
      <c r="N1005" s="380"/>
      <c r="O1005" s="380"/>
      <c r="P1005" s="380"/>
      <c r="Q1005" s="380"/>
      <c r="R1005" s="380"/>
      <c r="S1005" s="380"/>
      <c r="T1005" s="380"/>
      <c r="U1005" s="380"/>
      <c r="V1005" s="380"/>
      <c r="W1005" s="380"/>
      <c r="X1005" s="380"/>
    </row>
    <row r="1006" spans="1:24" ht="12.75" customHeight="1" thickTop="1" thickBot="1">
      <c r="A1006" s="380"/>
      <c r="B1006" s="380"/>
      <c r="C1006" s="380"/>
      <c r="D1006" s="380"/>
      <c r="E1006" s="380"/>
      <c r="F1006" s="380"/>
      <c r="G1006" s="380"/>
      <c r="H1006" s="380"/>
      <c r="I1006" s="380"/>
      <c r="J1006" s="380"/>
      <c r="K1006" s="380"/>
      <c r="L1006" s="380"/>
      <c r="M1006" s="380"/>
      <c r="N1006" s="380"/>
      <c r="O1006" s="380"/>
      <c r="P1006" s="380"/>
      <c r="Q1006" s="380"/>
      <c r="R1006" s="380"/>
      <c r="S1006" s="380"/>
      <c r="T1006" s="380"/>
      <c r="U1006" s="380"/>
      <c r="V1006" s="380"/>
      <c r="W1006" s="380"/>
      <c r="X1006" s="380"/>
    </row>
    <row r="1007" spans="1:24" ht="12.75" customHeight="1" thickTop="1" thickBot="1">
      <c r="A1007" s="380"/>
      <c r="B1007" s="380"/>
      <c r="C1007" s="380"/>
      <c r="D1007" s="380"/>
      <c r="E1007" s="380"/>
      <c r="F1007" s="380"/>
      <c r="G1007" s="380"/>
      <c r="H1007" s="380"/>
      <c r="I1007" s="380"/>
      <c r="J1007" s="380"/>
      <c r="K1007" s="380"/>
      <c r="L1007" s="380"/>
      <c r="M1007" s="380"/>
      <c r="N1007" s="380"/>
      <c r="O1007" s="380"/>
      <c r="P1007" s="380"/>
      <c r="Q1007" s="380"/>
      <c r="R1007" s="380"/>
      <c r="S1007" s="380"/>
      <c r="T1007" s="380"/>
      <c r="U1007" s="380"/>
      <c r="V1007" s="380"/>
      <c r="W1007" s="380"/>
      <c r="X1007" s="380"/>
    </row>
    <row r="1008" spans="1:24" ht="12.75" customHeight="1" thickTop="1" thickBot="1">
      <c r="A1008" s="380"/>
      <c r="B1008" s="380"/>
      <c r="C1008" s="380"/>
      <c r="D1008" s="380"/>
      <c r="E1008" s="380"/>
      <c r="F1008" s="380"/>
      <c r="G1008" s="380"/>
      <c r="H1008" s="380"/>
      <c r="I1008" s="380"/>
      <c r="J1008" s="380"/>
      <c r="K1008" s="380"/>
      <c r="L1008" s="380"/>
      <c r="M1008" s="380"/>
      <c r="N1008" s="380"/>
      <c r="O1008" s="380"/>
      <c r="P1008" s="380"/>
      <c r="Q1008" s="380"/>
      <c r="R1008" s="380"/>
      <c r="S1008" s="380"/>
      <c r="T1008" s="380"/>
      <c r="U1008" s="380"/>
      <c r="V1008" s="380"/>
      <c r="W1008" s="380"/>
      <c r="X1008" s="380"/>
    </row>
    <row r="1009" spans="1:24" ht="12.75" customHeight="1" thickTop="1" thickBot="1">
      <c r="A1009" s="380"/>
      <c r="B1009" s="380"/>
      <c r="C1009" s="380"/>
      <c r="D1009" s="380"/>
      <c r="E1009" s="380"/>
      <c r="F1009" s="380"/>
      <c r="G1009" s="380"/>
      <c r="H1009" s="380"/>
      <c r="I1009" s="380"/>
      <c r="J1009" s="380"/>
      <c r="K1009" s="380"/>
      <c r="L1009" s="380"/>
      <c r="M1009" s="380"/>
      <c r="N1009" s="380"/>
      <c r="O1009" s="380"/>
      <c r="P1009" s="380"/>
      <c r="Q1009" s="380"/>
      <c r="R1009" s="380"/>
      <c r="S1009" s="380"/>
      <c r="T1009" s="380"/>
      <c r="U1009" s="380"/>
      <c r="V1009" s="380"/>
      <c r="W1009" s="380"/>
      <c r="X1009" s="380"/>
    </row>
    <row r="1010" spans="1:24" ht="12.75" customHeight="1" thickTop="1" thickBot="1">
      <c r="A1010" s="380"/>
      <c r="B1010" s="380"/>
      <c r="C1010" s="380"/>
      <c r="D1010" s="380"/>
      <c r="E1010" s="380"/>
      <c r="F1010" s="380"/>
      <c r="G1010" s="380"/>
      <c r="H1010" s="380"/>
      <c r="I1010" s="380"/>
      <c r="J1010" s="380"/>
      <c r="K1010" s="380"/>
      <c r="L1010" s="380"/>
      <c r="M1010" s="380"/>
      <c r="N1010" s="380"/>
      <c r="O1010" s="380"/>
      <c r="P1010" s="380"/>
      <c r="Q1010" s="380"/>
      <c r="R1010" s="380"/>
      <c r="S1010" s="380"/>
      <c r="T1010" s="380"/>
      <c r="U1010" s="380"/>
      <c r="V1010" s="380"/>
      <c r="W1010" s="380"/>
      <c r="X1010" s="380"/>
    </row>
    <row r="1011" spans="1:24" ht="12.75" customHeight="1" thickTop="1" thickBot="1">
      <c r="A1011" s="380"/>
      <c r="B1011" s="380"/>
      <c r="C1011" s="380"/>
      <c r="D1011" s="380"/>
      <c r="E1011" s="380"/>
      <c r="F1011" s="380"/>
      <c r="G1011" s="380"/>
      <c r="H1011" s="380"/>
      <c r="I1011" s="380"/>
      <c r="J1011" s="380"/>
      <c r="K1011" s="380"/>
      <c r="L1011" s="380"/>
      <c r="M1011" s="380"/>
      <c r="N1011" s="380"/>
      <c r="O1011" s="380"/>
      <c r="P1011" s="380"/>
      <c r="Q1011" s="380"/>
      <c r="R1011" s="380"/>
      <c r="S1011" s="380"/>
      <c r="T1011" s="380"/>
      <c r="U1011" s="380"/>
      <c r="V1011" s="380"/>
      <c r="W1011" s="380"/>
      <c r="X1011" s="380"/>
    </row>
    <row r="1012" spans="1:24" ht="12.75" customHeight="1" thickTop="1" thickBot="1">
      <c r="A1012" s="380"/>
      <c r="B1012" s="380"/>
      <c r="C1012" s="380"/>
      <c r="D1012" s="380"/>
      <c r="E1012" s="380"/>
      <c r="F1012" s="380"/>
      <c r="G1012" s="380"/>
      <c r="H1012" s="380"/>
      <c r="I1012" s="380"/>
      <c r="J1012" s="380"/>
      <c r="K1012" s="380"/>
      <c r="L1012" s="380"/>
      <c r="M1012" s="380"/>
      <c r="N1012" s="380"/>
      <c r="O1012" s="380"/>
      <c r="P1012" s="380"/>
      <c r="Q1012" s="380"/>
      <c r="R1012" s="380"/>
      <c r="S1012" s="380"/>
      <c r="T1012" s="380"/>
      <c r="U1012" s="380"/>
      <c r="V1012" s="380"/>
      <c r="W1012" s="380"/>
      <c r="X1012" s="380"/>
    </row>
    <row r="1013" spans="1:24" ht="12.75" customHeight="1" thickTop="1" thickBot="1">
      <c r="A1013" s="380"/>
      <c r="B1013" s="380"/>
      <c r="C1013" s="380"/>
      <c r="D1013" s="380"/>
      <c r="E1013" s="380"/>
      <c r="F1013" s="380"/>
      <c r="G1013" s="380"/>
      <c r="H1013" s="380"/>
      <c r="I1013" s="380"/>
      <c r="J1013" s="380"/>
      <c r="K1013" s="380"/>
      <c r="L1013" s="380"/>
      <c r="M1013" s="380"/>
      <c r="N1013" s="380"/>
      <c r="O1013" s="380"/>
      <c r="P1013" s="380"/>
      <c r="Q1013" s="380"/>
      <c r="R1013" s="380"/>
      <c r="S1013" s="380"/>
      <c r="T1013" s="380"/>
      <c r="U1013" s="380"/>
      <c r="V1013" s="380"/>
      <c r="W1013" s="380"/>
      <c r="X1013" s="380"/>
    </row>
    <row r="1014" spans="1:24" ht="12.75" customHeight="1" thickTop="1" thickBot="1">
      <c r="A1014" s="380"/>
      <c r="B1014" s="380"/>
      <c r="C1014" s="380"/>
      <c r="D1014" s="380"/>
      <c r="E1014" s="380"/>
      <c r="F1014" s="380"/>
      <c r="G1014" s="380"/>
      <c r="H1014" s="380"/>
      <c r="I1014" s="380"/>
      <c r="J1014" s="380"/>
      <c r="K1014" s="380"/>
      <c r="L1014" s="380"/>
      <c r="M1014" s="380"/>
      <c r="N1014" s="380"/>
      <c r="O1014" s="380"/>
      <c r="P1014" s="380"/>
      <c r="Q1014" s="380"/>
      <c r="R1014" s="380"/>
      <c r="S1014" s="380"/>
      <c r="T1014" s="380"/>
      <c r="U1014" s="380"/>
      <c r="V1014" s="380"/>
      <c r="W1014" s="380"/>
      <c r="X1014" s="380"/>
    </row>
    <row r="1015" spans="1:24" ht="12.75" customHeight="1" thickTop="1" thickBot="1">
      <c r="A1015" s="380"/>
      <c r="B1015" s="380"/>
      <c r="C1015" s="380"/>
      <c r="D1015" s="380"/>
      <c r="E1015" s="380"/>
      <c r="F1015" s="380"/>
      <c r="G1015" s="380"/>
      <c r="H1015" s="380"/>
      <c r="I1015" s="380"/>
      <c r="J1015" s="380"/>
      <c r="K1015" s="380"/>
      <c r="L1015" s="380"/>
      <c r="M1015" s="380"/>
      <c r="N1015" s="380"/>
      <c r="O1015" s="380"/>
      <c r="P1015" s="380"/>
      <c r="Q1015" s="380"/>
      <c r="R1015" s="380"/>
      <c r="S1015" s="380"/>
      <c r="T1015" s="380"/>
      <c r="U1015" s="380"/>
      <c r="V1015" s="380"/>
      <c r="W1015" s="380"/>
      <c r="X1015" s="380"/>
    </row>
    <row r="1016" spans="1:24" ht="12.75" customHeight="1" thickTop="1" thickBot="1">
      <c r="A1016" s="380"/>
      <c r="B1016" s="380"/>
      <c r="C1016" s="380"/>
      <c r="D1016" s="380"/>
      <c r="E1016" s="380"/>
      <c r="F1016" s="380"/>
      <c r="G1016" s="380"/>
      <c r="H1016" s="380"/>
      <c r="I1016" s="380"/>
      <c r="J1016" s="380"/>
      <c r="K1016" s="380"/>
      <c r="L1016" s="380"/>
      <c r="M1016" s="380"/>
      <c r="N1016" s="380"/>
      <c r="O1016" s="380"/>
      <c r="P1016" s="380"/>
      <c r="Q1016" s="380"/>
      <c r="R1016" s="380"/>
      <c r="S1016" s="380"/>
      <c r="T1016" s="380"/>
      <c r="U1016" s="380"/>
      <c r="V1016" s="380"/>
      <c r="W1016" s="380"/>
      <c r="X1016" s="380"/>
    </row>
    <row r="1017" spans="1:24" ht="12.75" customHeight="1" thickTop="1" thickBot="1">
      <c r="A1017" s="380"/>
      <c r="B1017" s="380"/>
      <c r="C1017" s="380"/>
      <c r="D1017" s="380"/>
      <c r="E1017" s="380"/>
      <c r="F1017" s="380"/>
      <c r="G1017" s="380"/>
      <c r="H1017" s="380"/>
      <c r="I1017" s="380"/>
      <c r="J1017" s="380"/>
      <c r="K1017" s="380"/>
      <c r="L1017" s="380"/>
      <c r="M1017" s="380"/>
      <c r="N1017" s="380"/>
      <c r="O1017" s="380"/>
      <c r="P1017" s="380"/>
      <c r="Q1017" s="380"/>
      <c r="R1017" s="380"/>
      <c r="S1017" s="380"/>
      <c r="T1017" s="380"/>
      <c r="U1017" s="380"/>
      <c r="V1017" s="380"/>
      <c r="W1017" s="380"/>
      <c r="X1017" s="380"/>
    </row>
    <row r="1018" spans="1:24" ht="12.75" customHeight="1" thickTop="1" thickBot="1">
      <c r="A1018" s="380"/>
      <c r="B1018" s="380"/>
      <c r="C1018" s="380"/>
      <c r="D1018" s="380"/>
      <c r="E1018" s="380"/>
      <c r="F1018" s="380"/>
      <c r="G1018" s="380"/>
      <c r="H1018" s="380"/>
      <c r="I1018" s="380"/>
      <c r="J1018" s="380"/>
      <c r="K1018" s="380"/>
      <c r="L1018" s="380"/>
      <c r="M1018" s="380"/>
      <c r="N1018" s="380"/>
      <c r="O1018" s="380"/>
      <c r="P1018" s="380"/>
      <c r="Q1018" s="380"/>
      <c r="R1018" s="380"/>
      <c r="S1018" s="380"/>
      <c r="T1018" s="380"/>
      <c r="U1018" s="380"/>
      <c r="V1018" s="380"/>
      <c r="W1018" s="380"/>
      <c r="X1018" s="380"/>
    </row>
    <row r="1019" spans="1:24" ht="12.75" customHeight="1" thickTop="1" thickBot="1">
      <c r="A1019" s="380"/>
      <c r="B1019" s="380"/>
      <c r="C1019" s="380"/>
      <c r="D1019" s="380"/>
      <c r="E1019" s="380"/>
      <c r="F1019" s="380"/>
      <c r="G1019" s="380"/>
      <c r="H1019" s="380"/>
      <c r="I1019" s="380"/>
      <c r="J1019" s="380"/>
      <c r="K1019" s="380"/>
      <c r="L1019" s="380"/>
      <c r="M1019" s="380"/>
      <c r="N1019" s="380"/>
      <c r="O1019" s="380"/>
      <c r="P1019" s="380"/>
      <c r="Q1019" s="380"/>
      <c r="R1019" s="380"/>
      <c r="S1019" s="380"/>
      <c r="T1019" s="380"/>
      <c r="U1019" s="380"/>
      <c r="V1019" s="380"/>
      <c r="W1019" s="380"/>
      <c r="X1019" s="380"/>
    </row>
    <row r="1020" spans="1:24" ht="12.75" customHeight="1" thickTop="1" thickBot="1">
      <c r="A1020" s="380"/>
      <c r="B1020" s="380"/>
      <c r="C1020" s="380"/>
      <c r="D1020" s="380"/>
      <c r="E1020" s="380"/>
      <c r="F1020" s="380"/>
      <c r="G1020" s="380"/>
      <c r="H1020" s="380"/>
      <c r="I1020" s="380"/>
      <c r="J1020" s="380"/>
      <c r="K1020" s="380"/>
      <c r="L1020" s="380"/>
      <c r="M1020" s="380"/>
      <c r="N1020" s="380"/>
      <c r="O1020" s="380"/>
      <c r="P1020" s="380"/>
      <c r="Q1020" s="380"/>
      <c r="R1020" s="380"/>
      <c r="S1020" s="380"/>
      <c r="T1020" s="380"/>
      <c r="U1020" s="380"/>
      <c r="V1020" s="380"/>
      <c r="W1020" s="380"/>
      <c r="X1020" s="380"/>
    </row>
    <row r="1021" spans="1:24" ht="12.75" customHeight="1" thickTop="1" thickBot="1">
      <c r="A1021" s="380"/>
      <c r="B1021" s="380"/>
      <c r="C1021" s="380"/>
      <c r="D1021" s="380"/>
      <c r="E1021" s="380"/>
      <c r="F1021" s="380"/>
      <c r="G1021" s="380"/>
      <c r="H1021" s="380"/>
      <c r="I1021" s="380"/>
      <c r="J1021" s="380"/>
      <c r="K1021" s="380"/>
      <c r="L1021" s="380"/>
      <c r="M1021" s="380"/>
      <c r="N1021" s="380"/>
      <c r="O1021" s="380"/>
      <c r="P1021" s="380"/>
      <c r="Q1021" s="380"/>
      <c r="R1021" s="380"/>
      <c r="S1021" s="380"/>
      <c r="T1021" s="380"/>
      <c r="U1021" s="380"/>
      <c r="V1021" s="380"/>
      <c r="W1021" s="380"/>
      <c r="X1021" s="380"/>
    </row>
    <row r="1022" spans="1:24" ht="12.75" customHeight="1" thickTop="1" thickBot="1">
      <c r="A1022" s="380"/>
      <c r="B1022" s="380"/>
      <c r="C1022" s="380"/>
      <c r="D1022" s="380"/>
      <c r="E1022" s="380"/>
      <c r="F1022" s="380"/>
      <c r="G1022" s="380"/>
      <c r="H1022" s="380"/>
      <c r="I1022" s="380"/>
      <c r="J1022" s="380"/>
      <c r="K1022" s="380"/>
      <c r="L1022" s="380"/>
      <c r="M1022" s="380"/>
      <c r="N1022" s="380"/>
      <c r="O1022" s="380"/>
      <c r="P1022" s="380"/>
      <c r="Q1022" s="380"/>
      <c r="R1022" s="380"/>
      <c r="S1022" s="380"/>
      <c r="T1022" s="380"/>
      <c r="U1022" s="380"/>
      <c r="V1022" s="380"/>
      <c r="W1022" s="380"/>
      <c r="X1022" s="380"/>
    </row>
    <row r="1023" spans="1:24" ht="12.75" customHeight="1" thickTop="1" thickBot="1">
      <c r="A1023" s="380"/>
      <c r="B1023" s="380"/>
      <c r="C1023" s="380"/>
      <c r="D1023" s="380"/>
      <c r="E1023" s="380"/>
      <c r="F1023" s="380"/>
      <c r="G1023" s="380"/>
      <c r="H1023" s="380"/>
      <c r="I1023" s="380"/>
      <c r="J1023" s="380"/>
      <c r="K1023" s="380"/>
      <c r="L1023" s="380"/>
      <c r="M1023" s="380"/>
      <c r="N1023" s="380"/>
      <c r="O1023" s="380"/>
      <c r="P1023" s="380"/>
      <c r="Q1023" s="380"/>
      <c r="R1023" s="380"/>
      <c r="S1023" s="380"/>
      <c r="T1023" s="380"/>
      <c r="U1023" s="380"/>
      <c r="V1023" s="380"/>
      <c r="W1023" s="380"/>
      <c r="X1023" s="380"/>
    </row>
    <row r="1024" spans="1:24" ht="12.75" customHeight="1" thickTop="1" thickBot="1">
      <c r="A1024" s="380"/>
      <c r="B1024" s="380"/>
      <c r="C1024" s="380"/>
      <c r="D1024" s="380"/>
      <c r="E1024" s="380"/>
      <c r="F1024" s="380"/>
      <c r="G1024" s="380"/>
      <c r="H1024" s="380"/>
      <c r="I1024" s="380"/>
      <c r="J1024" s="380"/>
      <c r="K1024" s="380"/>
      <c r="L1024" s="380"/>
      <c r="M1024" s="380"/>
      <c r="N1024" s="380"/>
      <c r="O1024" s="380"/>
      <c r="P1024" s="380"/>
      <c r="Q1024" s="380"/>
      <c r="R1024" s="380"/>
      <c r="S1024" s="380"/>
      <c r="T1024" s="380"/>
      <c r="U1024" s="380"/>
      <c r="V1024" s="380"/>
      <c r="W1024" s="380"/>
      <c r="X1024" s="380"/>
    </row>
    <row r="1025" spans="1:24" ht="12.75" customHeight="1" thickTop="1" thickBot="1">
      <c r="A1025" s="380"/>
      <c r="B1025" s="380"/>
      <c r="C1025" s="380"/>
      <c r="D1025" s="380"/>
      <c r="E1025" s="380"/>
      <c r="F1025" s="380"/>
      <c r="G1025" s="380"/>
      <c r="H1025" s="380"/>
      <c r="I1025" s="380"/>
      <c r="J1025" s="380"/>
      <c r="K1025" s="380"/>
      <c r="L1025" s="380"/>
      <c r="M1025" s="380"/>
      <c r="N1025" s="380"/>
      <c r="O1025" s="380"/>
      <c r="P1025" s="380"/>
      <c r="Q1025" s="380"/>
      <c r="R1025" s="380"/>
      <c r="S1025" s="380"/>
      <c r="T1025" s="380"/>
      <c r="U1025" s="380"/>
      <c r="V1025" s="380"/>
      <c r="W1025" s="380"/>
      <c r="X1025" s="380"/>
    </row>
    <row r="1026" spans="1:24" ht="12.75" customHeight="1" thickTop="1" thickBot="1">
      <c r="A1026" s="380"/>
      <c r="B1026" s="380"/>
      <c r="C1026" s="380"/>
      <c r="D1026" s="380"/>
      <c r="E1026" s="380"/>
      <c r="F1026" s="380"/>
      <c r="G1026" s="380"/>
      <c r="H1026" s="380"/>
      <c r="I1026" s="380"/>
      <c r="J1026" s="380"/>
      <c r="K1026" s="380"/>
      <c r="L1026" s="380"/>
      <c r="M1026" s="380"/>
      <c r="N1026" s="380"/>
      <c r="O1026" s="380"/>
      <c r="P1026" s="380"/>
      <c r="Q1026" s="380"/>
      <c r="R1026" s="380"/>
      <c r="S1026" s="380"/>
      <c r="T1026" s="380"/>
      <c r="U1026" s="380"/>
      <c r="V1026" s="380"/>
      <c r="W1026" s="380"/>
      <c r="X1026" s="380"/>
    </row>
    <row r="1027" spans="1:24" ht="12.75" customHeight="1" thickTop="1" thickBot="1">
      <c r="A1027" s="380"/>
      <c r="B1027" s="380"/>
      <c r="C1027" s="380"/>
      <c r="D1027" s="380"/>
      <c r="E1027" s="380"/>
      <c r="F1027" s="380"/>
      <c r="G1027" s="380"/>
      <c r="H1027" s="380"/>
      <c r="I1027" s="380"/>
      <c r="J1027" s="380"/>
      <c r="K1027" s="380"/>
      <c r="L1027" s="380"/>
      <c r="M1027" s="380"/>
      <c r="N1027" s="380"/>
      <c r="O1027" s="380"/>
      <c r="P1027" s="380"/>
      <c r="Q1027" s="380"/>
      <c r="R1027" s="380"/>
      <c r="S1027" s="380"/>
      <c r="T1027" s="380"/>
      <c r="U1027" s="380"/>
      <c r="V1027" s="380"/>
      <c r="W1027" s="380"/>
      <c r="X1027" s="380"/>
    </row>
  </sheetData>
  <sheetProtection sheet="1" objects="1" scenarios="1"/>
  <mergeCells count="16">
    <mergeCell ref="E1:F4"/>
    <mergeCell ref="B5:E5"/>
    <mergeCell ref="C7:D7"/>
    <mergeCell ref="C10:D10"/>
    <mergeCell ref="C8:D9"/>
    <mergeCell ref="B12:B13"/>
    <mergeCell ref="C12:C13"/>
    <mergeCell ref="D12:E12"/>
    <mergeCell ref="D55:E55"/>
    <mergeCell ref="D54:E54"/>
    <mergeCell ref="D52:E52"/>
    <mergeCell ref="B14:E14"/>
    <mergeCell ref="B50:C50"/>
    <mergeCell ref="B46:E46"/>
    <mergeCell ref="C15:C45"/>
    <mergeCell ref="C47:C49"/>
  </mergeCells>
  <phoneticPr fontId="89" type="noConversion"/>
  <pageMargins left="0.25" right="0.25" top="0.75" bottom="0.75" header="0" footer="0"/>
  <pageSetup paperSize="14" scale="72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42A446-9027-45F0-AA14-8E122F1D3D18}">
          <x14:formula1>
            <xm:f>controls!$D$14:$D$44</xm:f>
          </x14:formula1>
          <xm:sqref>B15:B45</xm:sqref>
        </x14:dataValidation>
        <x14:dataValidation type="list" allowBlank="1" showInputMessage="1" showErrorMessage="1" xr:uid="{5221EB52-9A6A-4BC5-B8D2-09C4588D3E6D}">
          <x14:formula1>
            <xm:f>controls!$D$45:$D$47</xm:f>
          </x14:formula1>
          <xm:sqref>B47:B49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51B1-33E7-4931-8E72-B1C452CA5657}">
  <sheetPr codeName="Sheet18"/>
  <dimension ref="K3:L21"/>
  <sheetViews>
    <sheetView zoomScale="70" zoomScaleNormal="70" workbookViewId="0">
      <selection activeCell="I27" sqref="I27"/>
    </sheetView>
  </sheetViews>
  <sheetFormatPr defaultRowHeight="13.2"/>
  <cols>
    <col min="11" max="11" width="39" customWidth="1"/>
    <col min="12" max="12" width="88.44140625" customWidth="1"/>
  </cols>
  <sheetData>
    <row r="3" spans="11:12" ht="63" customHeight="1">
      <c r="K3" s="631" t="s">
        <v>619</v>
      </c>
    </row>
    <row r="4" spans="11:12" s="272" customFormat="1" ht="30.6" customHeight="1">
      <c r="K4" s="634" t="s">
        <v>620</v>
      </c>
      <c r="L4" s="635" t="s">
        <v>621</v>
      </c>
    </row>
    <row r="5" spans="11:12" s="272" customFormat="1" ht="30.6" customHeight="1">
      <c r="K5" s="634" t="s">
        <v>556</v>
      </c>
      <c r="L5" s="635" t="s">
        <v>626</v>
      </c>
    </row>
    <row r="6" spans="11:12" s="272" customFormat="1" ht="30.6" customHeight="1">
      <c r="K6" s="634" t="s">
        <v>622</v>
      </c>
      <c r="L6" s="635" t="s">
        <v>623</v>
      </c>
    </row>
    <row r="7" spans="11:12" s="272" customFormat="1" ht="20.399999999999999" customHeight="1">
      <c r="K7" s="634" t="s">
        <v>627</v>
      </c>
      <c r="L7" s="635" t="s">
        <v>628</v>
      </c>
    </row>
    <row r="8" spans="11:12" s="272" customFormat="1" ht="30.6" customHeight="1">
      <c r="K8" s="634" t="s">
        <v>624</v>
      </c>
      <c r="L8" s="635" t="s">
        <v>625</v>
      </c>
    </row>
    <row r="9" spans="11:12" s="247" customFormat="1" ht="20.399999999999999" customHeight="1">
      <c r="K9" s="633"/>
      <c r="L9" s="632"/>
    </row>
    <row r="10" spans="11:12" s="247" customFormat="1" ht="20.399999999999999" customHeight="1">
      <c r="K10" s="633"/>
      <c r="L10" s="632"/>
    </row>
    <row r="11" spans="11:12" s="247" customFormat="1" ht="20.399999999999999" customHeight="1">
      <c r="K11" s="633"/>
      <c r="L11" s="632"/>
    </row>
    <row r="12" spans="11:12" s="247" customFormat="1" ht="20.399999999999999" customHeight="1">
      <c r="K12" s="633"/>
      <c r="L12" s="632"/>
    </row>
    <row r="13" spans="11:12" s="247" customFormat="1" ht="20.399999999999999" customHeight="1">
      <c r="K13" s="633"/>
      <c r="L13" s="632"/>
    </row>
    <row r="14" spans="11:12" s="247" customFormat="1" ht="20.399999999999999" customHeight="1">
      <c r="K14" s="633"/>
      <c r="L14" s="632"/>
    </row>
    <row r="15" spans="11:12" s="247" customFormat="1" ht="20.399999999999999" customHeight="1">
      <c r="K15" s="633"/>
      <c r="L15" s="632"/>
    </row>
    <row r="16" spans="11:12" s="247" customFormat="1" ht="20.399999999999999" customHeight="1">
      <c r="K16" s="633"/>
      <c r="L16" s="632"/>
    </row>
    <row r="17" s="247" customFormat="1" ht="30.6" customHeight="1"/>
    <row r="18" s="247" customFormat="1" ht="30.6" customHeight="1"/>
    <row r="19" s="247" customFormat="1" ht="30.6" customHeight="1"/>
    <row r="20" s="247" customFormat="1" ht="30.6" customHeight="1"/>
    <row r="21" s="247" customFormat="1" ht="30.6" customHeigh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B1000"/>
  <sheetViews>
    <sheetView workbookViewId="0"/>
  </sheetViews>
  <sheetFormatPr defaultColWidth="12.5546875" defaultRowHeight="15" customHeight="1"/>
  <cols>
    <col min="1" max="1" width="8.88671875" customWidth="1"/>
    <col min="2" max="2" width="42.44140625" customWidth="1"/>
    <col min="3" max="3" width="10.88671875" customWidth="1"/>
    <col min="4" max="4" width="10.44140625" customWidth="1"/>
    <col min="5" max="5" width="9.44140625" customWidth="1"/>
    <col min="6" max="7" width="8.88671875" customWidth="1"/>
    <col min="8" max="8" width="8.5546875" customWidth="1"/>
    <col min="9" max="9" width="12.5546875" customWidth="1"/>
    <col min="10" max="25" width="8.5546875" customWidth="1"/>
    <col min="26" max="28" width="14.44140625" customWidth="1"/>
  </cols>
  <sheetData>
    <row r="1" spans="1:28" ht="13.5" customHeight="1">
      <c r="A1" s="56" t="s">
        <v>105</v>
      </c>
      <c r="B1" s="56"/>
      <c r="C1" s="56"/>
      <c r="D1" s="56"/>
      <c r="E1" s="837" t="s">
        <v>199</v>
      </c>
      <c r="F1" s="683"/>
      <c r="G1" s="683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8"/>
      <c r="Y1" s="58"/>
      <c r="Z1" s="58"/>
      <c r="AA1" s="58"/>
      <c r="AB1" s="58"/>
    </row>
    <row r="2" spans="1:28" ht="13.5" customHeight="1">
      <c r="A2" s="56"/>
      <c r="B2" s="56"/>
      <c r="C2" s="56"/>
      <c r="D2" s="56"/>
      <c r="E2" s="837" t="s">
        <v>43</v>
      </c>
      <c r="F2" s="683"/>
      <c r="G2" s="683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8"/>
      <c r="Y2" s="58"/>
      <c r="Z2" s="58"/>
      <c r="AA2" s="58"/>
      <c r="AB2" s="58"/>
    </row>
    <row r="3" spans="1:28" ht="13.5" customHeight="1">
      <c r="A3" s="56"/>
      <c r="B3" s="56"/>
      <c r="C3" s="56"/>
      <c r="D3" s="56"/>
      <c r="E3" s="57"/>
      <c r="F3" s="57"/>
      <c r="G3" s="57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8"/>
      <c r="Y3" s="58"/>
      <c r="Z3" s="58"/>
      <c r="AA3" s="58"/>
      <c r="AB3" s="58"/>
    </row>
    <row r="4" spans="1:28" ht="13.5" customHeight="1">
      <c r="A4" s="56"/>
      <c r="B4" s="837" t="s">
        <v>200</v>
      </c>
      <c r="C4" s="683"/>
      <c r="D4" s="683"/>
      <c r="E4" s="683"/>
      <c r="F4" s="683"/>
      <c r="G4" s="683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8"/>
      <c r="Y4" s="58"/>
      <c r="Z4" s="58"/>
      <c r="AA4" s="58"/>
      <c r="AB4" s="58"/>
    </row>
    <row r="5" spans="1:28" ht="13.5" customHeight="1">
      <c r="A5" s="56"/>
      <c r="B5" s="837" t="s">
        <v>201</v>
      </c>
      <c r="C5" s="683"/>
      <c r="D5" s="683"/>
      <c r="E5" s="683"/>
      <c r="F5" s="683"/>
      <c r="G5" s="683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8"/>
      <c r="Y5" s="58"/>
      <c r="Z5" s="58"/>
      <c r="AA5" s="58"/>
      <c r="AB5" s="58"/>
    </row>
    <row r="6" spans="1:28" ht="13.5" customHeight="1">
      <c r="A6" s="56"/>
      <c r="B6" s="837" t="s">
        <v>108</v>
      </c>
      <c r="C6" s="683"/>
      <c r="D6" s="683"/>
      <c r="E6" s="683"/>
      <c r="F6" s="683"/>
      <c r="G6" s="683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8"/>
      <c r="Y6" s="58"/>
      <c r="Z6" s="58"/>
      <c r="AA6" s="58"/>
      <c r="AB6" s="58"/>
    </row>
    <row r="7" spans="1:28" ht="13.5" customHeight="1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8"/>
      <c r="Y7" s="58"/>
      <c r="Z7" s="58"/>
      <c r="AA7" s="58"/>
      <c r="AB7" s="58"/>
    </row>
    <row r="8" spans="1:28" ht="13.5" customHeight="1">
      <c r="A8" s="56"/>
      <c r="B8" s="59" t="s">
        <v>109</v>
      </c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8"/>
      <c r="Y8" s="58"/>
      <c r="Z8" s="58"/>
      <c r="AA8" s="58"/>
      <c r="AB8" s="58"/>
    </row>
    <row r="9" spans="1:28" ht="13.5" customHeight="1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8"/>
      <c r="Y9" s="58"/>
      <c r="Z9" s="58"/>
      <c r="AA9" s="58"/>
      <c r="AB9" s="58"/>
    </row>
    <row r="10" spans="1:28" ht="13.5" customHeight="1">
      <c r="A10" s="56"/>
      <c r="B10" s="60" t="s">
        <v>110</v>
      </c>
      <c r="C10" s="829" t="s">
        <v>111</v>
      </c>
      <c r="D10" s="831"/>
      <c r="E10" s="829" t="s">
        <v>112</v>
      </c>
      <c r="F10" s="831"/>
      <c r="G10" s="829" t="s">
        <v>113</v>
      </c>
      <c r="H10" s="831"/>
      <c r="I10" s="61" t="s">
        <v>114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8"/>
      <c r="Y10" s="58"/>
      <c r="Z10" s="58"/>
      <c r="AA10" s="58"/>
      <c r="AB10" s="58"/>
    </row>
    <row r="11" spans="1:28" ht="13.5" customHeight="1">
      <c r="A11" s="56"/>
      <c r="B11" s="62" t="s">
        <v>115</v>
      </c>
      <c r="C11" s="838"/>
      <c r="D11" s="831"/>
      <c r="E11" s="838"/>
      <c r="F11" s="831"/>
      <c r="G11" s="838"/>
      <c r="H11" s="831"/>
      <c r="I11" s="63" t="e">
        <f t="shared" ref="I11:I13" si="0">(C11/$C$14)</f>
        <v>#DIV/0!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8"/>
      <c r="Y11" s="58"/>
      <c r="Z11" s="58"/>
      <c r="AA11" s="58"/>
      <c r="AB11" s="58"/>
    </row>
    <row r="12" spans="1:28" ht="13.5" customHeight="1">
      <c r="A12" s="56"/>
      <c r="B12" s="62" t="s">
        <v>116</v>
      </c>
      <c r="C12" s="838"/>
      <c r="D12" s="831"/>
      <c r="E12" s="838"/>
      <c r="F12" s="831"/>
      <c r="G12" s="838"/>
      <c r="H12" s="831"/>
      <c r="I12" s="63" t="e">
        <f t="shared" si="0"/>
        <v>#DIV/0!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8"/>
      <c r="Y12" s="58"/>
      <c r="Z12" s="58"/>
      <c r="AA12" s="58"/>
      <c r="AB12" s="58"/>
    </row>
    <row r="13" spans="1:28" ht="13.5" customHeight="1">
      <c r="A13" s="56"/>
      <c r="B13" s="62" t="s">
        <v>117</v>
      </c>
      <c r="C13" s="838"/>
      <c r="D13" s="831"/>
      <c r="E13" s="838"/>
      <c r="F13" s="831"/>
      <c r="G13" s="838"/>
      <c r="H13" s="831"/>
      <c r="I13" s="63" t="e">
        <f t="shared" si="0"/>
        <v>#DIV/0!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8"/>
      <c r="Y13" s="58"/>
      <c r="Z13" s="58"/>
      <c r="AA13" s="58"/>
      <c r="AB13" s="58"/>
    </row>
    <row r="14" spans="1:28" ht="13.5" customHeight="1">
      <c r="A14" s="56"/>
      <c r="B14" s="62" t="s">
        <v>103</v>
      </c>
      <c r="C14" s="829"/>
      <c r="D14" s="831"/>
      <c r="E14" s="829"/>
      <c r="F14" s="831"/>
      <c r="G14" s="829"/>
      <c r="H14" s="831"/>
      <c r="I14" s="64" t="e">
        <f>I11+I12+I13</f>
        <v>#DIV/0!</v>
      </c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8"/>
      <c r="Y14" s="58"/>
      <c r="Z14" s="58"/>
      <c r="AA14" s="58"/>
      <c r="AB14" s="58"/>
    </row>
    <row r="15" spans="1:28" ht="13.5" customHeight="1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8"/>
      <c r="Y15" s="58"/>
      <c r="Z15" s="58"/>
      <c r="AA15" s="58"/>
      <c r="AB15" s="58"/>
    </row>
    <row r="16" spans="1:28" ht="13.5" customHeight="1">
      <c r="A16" s="56"/>
      <c r="B16" s="59" t="s">
        <v>118</v>
      </c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8"/>
      <c r="Y16" s="58"/>
      <c r="Z16" s="58"/>
      <c r="AA16" s="58"/>
      <c r="AB16" s="58"/>
    </row>
    <row r="17" spans="1:28" ht="13.5" customHeight="1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8"/>
      <c r="Y17" s="58"/>
      <c r="Z17" s="58"/>
      <c r="AA17" s="58"/>
      <c r="AB17" s="58"/>
    </row>
    <row r="18" spans="1:28" ht="13.5" customHeight="1">
      <c r="A18" s="56"/>
      <c r="B18" s="60" t="s">
        <v>119</v>
      </c>
      <c r="C18" s="829" t="s">
        <v>111</v>
      </c>
      <c r="D18" s="831"/>
      <c r="E18" s="829" t="s">
        <v>112</v>
      </c>
      <c r="F18" s="831"/>
      <c r="G18" s="829" t="s">
        <v>113</v>
      </c>
      <c r="H18" s="831"/>
      <c r="I18" s="60" t="s">
        <v>114</v>
      </c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8"/>
      <c r="Y18" s="58"/>
      <c r="Z18" s="58"/>
      <c r="AA18" s="58"/>
      <c r="AB18" s="58"/>
    </row>
    <row r="19" spans="1:28" ht="13.5" customHeight="1">
      <c r="A19" s="56"/>
      <c r="B19" s="65" t="s">
        <v>120</v>
      </c>
      <c r="C19" s="838"/>
      <c r="D19" s="831"/>
      <c r="E19" s="838"/>
      <c r="F19" s="831"/>
      <c r="G19" s="838"/>
      <c r="H19" s="831"/>
      <c r="I19" s="63" t="e">
        <f t="shared" ref="I19:I24" si="1">C19/$C$25</f>
        <v>#DIV/0!</v>
      </c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8"/>
      <c r="Y19" s="58"/>
      <c r="Z19" s="58"/>
      <c r="AA19" s="58"/>
      <c r="AB19" s="58"/>
    </row>
    <row r="20" spans="1:28" ht="13.5" customHeight="1">
      <c r="A20" s="56"/>
      <c r="B20" s="65" t="s">
        <v>121</v>
      </c>
      <c r="C20" s="838"/>
      <c r="D20" s="831"/>
      <c r="E20" s="838"/>
      <c r="F20" s="831"/>
      <c r="G20" s="838"/>
      <c r="H20" s="831"/>
      <c r="I20" s="63" t="e">
        <f t="shared" si="1"/>
        <v>#DIV/0!</v>
      </c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8"/>
      <c r="Y20" s="58"/>
      <c r="Z20" s="58"/>
      <c r="AA20" s="58"/>
      <c r="AB20" s="58"/>
    </row>
    <row r="21" spans="1:28" ht="13.5" customHeight="1">
      <c r="A21" s="56"/>
      <c r="B21" s="65" t="s">
        <v>122</v>
      </c>
      <c r="C21" s="838"/>
      <c r="D21" s="831"/>
      <c r="E21" s="838"/>
      <c r="F21" s="831"/>
      <c r="G21" s="838"/>
      <c r="H21" s="831"/>
      <c r="I21" s="63" t="e">
        <f t="shared" si="1"/>
        <v>#DIV/0!</v>
      </c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8"/>
      <c r="Y21" s="58"/>
      <c r="Z21" s="58"/>
      <c r="AA21" s="58"/>
      <c r="AB21" s="58"/>
    </row>
    <row r="22" spans="1:28" ht="13.5" customHeight="1">
      <c r="A22" s="56"/>
      <c r="B22" s="65" t="s">
        <v>123</v>
      </c>
      <c r="C22" s="829"/>
      <c r="D22" s="831"/>
      <c r="E22" s="829"/>
      <c r="F22" s="831"/>
      <c r="G22" s="829"/>
      <c r="H22" s="831"/>
      <c r="I22" s="63" t="e">
        <f t="shared" si="1"/>
        <v>#DIV/0!</v>
      </c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8"/>
      <c r="Y22" s="58"/>
      <c r="Z22" s="58"/>
      <c r="AA22" s="58"/>
      <c r="AB22" s="58"/>
    </row>
    <row r="23" spans="1:28" ht="13.5" customHeight="1">
      <c r="A23" s="56"/>
      <c r="B23" s="65" t="s">
        <v>124</v>
      </c>
      <c r="C23" s="838"/>
      <c r="D23" s="831"/>
      <c r="E23" s="838"/>
      <c r="F23" s="831"/>
      <c r="G23" s="838"/>
      <c r="H23" s="831"/>
      <c r="I23" s="63" t="e">
        <f t="shared" si="1"/>
        <v>#DIV/0!</v>
      </c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8"/>
      <c r="Y23" s="58"/>
      <c r="Z23" s="58"/>
      <c r="AA23" s="58"/>
      <c r="AB23" s="58"/>
    </row>
    <row r="24" spans="1:28" ht="13.5" customHeight="1">
      <c r="A24" s="56"/>
      <c r="B24" s="65" t="s">
        <v>117</v>
      </c>
      <c r="C24" s="838"/>
      <c r="D24" s="831"/>
      <c r="E24" s="838"/>
      <c r="F24" s="831"/>
      <c r="G24" s="838"/>
      <c r="H24" s="831"/>
      <c r="I24" s="63" t="e">
        <f t="shared" si="1"/>
        <v>#DIV/0!</v>
      </c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8"/>
      <c r="Y24" s="58"/>
      <c r="Z24" s="58"/>
      <c r="AA24" s="58"/>
      <c r="AB24" s="58"/>
    </row>
    <row r="25" spans="1:28" ht="13.5" customHeight="1">
      <c r="A25" s="56"/>
      <c r="B25" s="66" t="s">
        <v>125</v>
      </c>
      <c r="C25" s="838"/>
      <c r="D25" s="831"/>
      <c r="E25" s="838"/>
      <c r="F25" s="831"/>
      <c r="G25" s="838"/>
      <c r="H25" s="831"/>
      <c r="I25" s="63" t="e">
        <f>I19+I20+I21+I22+I23</f>
        <v>#DIV/0!</v>
      </c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8"/>
      <c r="Y25" s="58"/>
      <c r="Z25" s="58"/>
      <c r="AA25" s="58"/>
      <c r="AB25" s="58"/>
    </row>
    <row r="26" spans="1:28" ht="13.5" customHeight="1">
      <c r="A26" s="56"/>
      <c r="B26" s="67"/>
      <c r="C26" s="67"/>
      <c r="D26" s="67"/>
      <c r="E26" s="67"/>
      <c r="F26" s="67"/>
      <c r="G26" s="67"/>
      <c r="H26" s="67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8"/>
      <c r="Y26" s="58"/>
      <c r="Z26" s="58"/>
      <c r="AA26" s="58"/>
      <c r="AB26" s="58"/>
    </row>
    <row r="27" spans="1:28" ht="13.5" customHeight="1">
      <c r="A27" s="56"/>
      <c r="B27" s="59" t="s">
        <v>126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8"/>
      <c r="Y27" s="58"/>
      <c r="Z27" s="58"/>
      <c r="AA27" s="58"/>
      <c r="AB27" s="58"/>
    </row>
    <row r="28" spans="1:28" ht="13.5" customHeight="1">
      <c r="A28" s="56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8"/>
      <c r="Y28" s="58"/>
      <c r="Z28" s="58"/>
      <c r="AA28" s="58"/>
      <c r="AB28" s="58"/>
    </row>
    <row r="29" spans="1:28" ht="13.5" customHeight="1">
      <c r="A29" s="56"/>
      <c r="B29" s="60" t="s">
        <v>127</v>
      </c>
      <c r="C29" s="829" t="s">
        <v>111</v>
      </c>
      <c r="D29" s="831"/>
      <c r="E29" s="829" t="s">
        <v>112</v>
      </c>
      <c r="F29" s="831"/>
      <c r="G29" s="829" t="s">
        <v>113</v>
      </c>
      <c r="H29" s="831"/>
      <c r="I29" s="68" t="s">
        <v>114</v>
      </c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8"/>
      <c r="Y29" s="58"/>
      <c r="Z29" s="58"/>
      <c r="AA29" s="58"/>
      <c r="AB29" s="58"/>
    </row>
    <row r="30" spans="1:28" ht="13.5" customHeight="1">
      <c r="A30" s="56"/>
      <c r="B30" s="62" t="s">
        <v>128</v>
      </c>
      <c r="C30" s="838"/>
      <c r="D30" s="831"/>
      <c r="E30" s="838"/>
      <c r="F30" s="831"/>
      <c r="G30" s="838"/>
      <c r="H30" s="831"/>
      <c r="I30" s="69" t="e">
        <f t="shared" ref="I30:I33" si="2">C30/$C$34</f>
        <v>#DIV/0!</v>
      </c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8"/>
      <c r="Y30" s="58"/>
      <c r="Z30" s="58"/>
      <c r="AA30" s="58"/>
      <c r="AB30" s="58"/>
    </row>
    <row r="31" spans="1:28" ht="13.5" customHeight="1">
      <c r="A31" s="56"/>
      <c r="B31" s="62" t="s">
        <v>129</v>
      </c>
      <c r="C31" s="838"/>
      <c r="D31" s="831"/>
      <c r="E31" s="838"/>
      <c r="F31" s="831"/>
      <c r="G31" s="838"/>
      <c r="H31" s="831"/>
      <c r="I31" s="69" t="e">
        <f t="shared" si="2"/>
        <v>#DIV/0!</v>
      </c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8"/>
      <c r="Y31" s="58"/>
      <c r="Z31" s="58"/>
      <c r="AA31" s="58"/>
      <c r="AB31" s="58"/>
    </row>
    <row r="32" spans="1:28" ht="13.5" customHeight="1">
      <c r="A32" s="56"/>
      <c r="B32" s="62" t="s">
        <v>130</v>
      </c>
      <c r="C32" s="838"/>
      <c r="D32" s="831"/>
      <c r="E32" s="838"/>
      <c r="F32" s="831"/>
      <c r="G32" s="838"/>
      <c r="H32" s="831"/>
      <c r="I32" s="69" t="e">
        <f t="shared" si="2"/>
        <v>#DIV/0!</v>
      </c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8"/>
      <c r="Y32" s="58"/>
      <c r="Z32" s="58"/>
      <c r="AA32" s="58"/>
      <c r="AB32" s="58"/>
    </row>
    <row r="33" spans="1:28" ht="13.5" customHeight="1">
      <c r="A33" s="56"/>
      <c r="B33" s="62" t="s">
        <v>117</v>
      </c>
      <c r="C33" s="838"/>
      <c r="D33" s="831"/>
      <c r="E33" s="838"/>
      <c r="F33" s="831"/>
      <c r="G33" s="838"/>
      <c r="H33" s="831"/>
      <c r="I33" s="69" t="e">
        <f t="shared" si="2"/>
        <v>#DIV/0!</v>
      </c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8"/>
      <c r="Y33" s="58"/>
      <c r="Z33" s="58"/>
      <c r="AA33" s="58"/>
      <c r="AB33" s="58"/>
    </row>
    <row r="34" spans="1:28" ht="13.5" customHeight="1">
      <c r="A34" s="56"/>
      <c r="B34" s="62" t="s">
        <v>103</v>
      </c>
      <c r="C34" s="829"/>
      <c r="D34" s="831"/>
      <c r="E34" s="829"/>
      <c r="F34" s="831"/>
      <c r="G34" s="829"/>
      <c r="H34" s="831"/>
      <c r="I34" s="70" t="e">
        <f>I30+I31+I32+I33</f>
        <v>#DIV/0!</v>
      </c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8"/>
      <c r="Y34" s="58"/>
      <c r="Z34" s="58"/>
      <c r="AA34" s="58"/>
      <c r="AB34" s="58"/>
    </row>
    <row r="35" spans="1:28" ht="13.5" customHeight="1">
      <c r="A35" s="56"/>
      <c r="B35" s="67"/>
      <c r="C35" s="57"/>
      <c r="D35" s="57"/>
      <c r="E35" s="71"/>
      <c r="F35" s="71"/>
      <c r="G35" s="71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8"/>
      <c r="Y35" s="58"/>
      <c r="Z35" s="58"/>
      <c r="AA35" s="58"/>
      <c r="AB35" s="58"/>
    </row>
    <row r="36" spans="1:28" ht="13.5" customHeight="1">
      <c r="A36" s="56"/>
      <c r="B36" s="59" t="s">
        <v>202</v>
      </c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8"/>
      <c r="Y36" s="58"/>
      <c r="Z36" s="58"/>
      <c r="AA36" s="58"/>
      <c r="AB36" s="58"/>
    </row>
    <row r="37" spans="1:28" ht="13.5" customHeight="1">
      <c r="A37" s="56"/>
      <c r="B37" s="5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8"/>
      <c r="Y37" s="58"/>
      <c r="Z37" s="58"/>
      <c r="AA37" s="58"/>
      <c r="AB37" s="58"/>
    </row>
    <row r="38" spans="1:28" ht="13.5" customHeight="1">
      <c r="A38" s="56"/>
      <c r="B38" s="72" t="s">
        <v>18</v>
      </c>
      <c r="C38" s="829" t="s">
        <v>111</v>
      </c>
      <c r="D38" s="831"/>
      <c r="E38" s="829" t="s">
        <v>112</v>
      </c>
      <c r="F38" s="831"/>
      <c r="G38" s="829" t="s">
        <v>113</v>
      </c>
      <c r="H38" s="831"/>
      <c r="I38" s="60" t="s">
        <v>114</v>
      </c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8"/>
      <c r="Y38" s="58"/>
      <c r="Z38" s="58"/>
      <c r="AA38" s="58"/>
      <c r="AB38" s="58"/>
    </row>
    <row r="39" spans="1:28" ht="13.5" customHeight="1">
      <c r="A39" s="56"/>
      <c r="B39" s="65" t="s">
        <v>132</v>
      </c>
      <c r="C39" s="838"/>
      <c r="D39" s="831"/>
      <c r="E39" s="838"/>
      <c r="F39" s="831"/>
      <c r="G39" s="838"/>
      <c r="H39" s="831"/>
      <c r="I39" s="63" t="e">
        <f t="shared" ref="I39:I44" si="3">C39/$C$45</f>
        <v>#DIV/0!</v>
      </c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8"/>
      <c r="Y39" s="58"/>
      <c r="Z39" s="58"/>
      <c r="AA39" s="58"/>
      <c r="AB39" s="58"/>
    </row>
    <row r="40" spans="1:28" ht="13.5" customHeight="1">
      <c r="A40" s="56"/>
      <c r="B40" s="65" t="s">
        <v>133</v>
      </c>
      <c r="C40" s="838"/>
      <c r="D40" s="831"/>
      <c r="E40" s="838"/>
      <c r="F40" s="831"/>
      <c r="G40" s="838"/>
      <c r="H40" s="831"/>
      <c r="I40" s="63" t="e">
        <f t="shared" si="3"/>
        <v>#DIV/0!</v>
      </c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8"/>
      <c r="Y40" s="58"/>
      <c r="Z40" s="58"/>
      <c r="AA40" s="58"/>
      <c r="AB40" s="58"/>
    </row>
    <row r="41" spans="1:28" ht="13.5" customHeight="1">
      <c r="A41" s="56"/>
      <c r="B41" s="65" t="s">
        <v>134</v>
      </c>
      <c r="C41" s="838"/>
      <c r="D41" s="831"/>
      <c r="E41" s="838"/>
      <c r="F41" s="831"/>
      <c r="G41" s="838"/>
      <c r="H41" s="831"/>
      <c r="I41" s="63" t="e">
        <f t="shared" si="3"/>
        <v>#DIV/0!</v>
      </c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8"/>
      <c r="Y41" s="58"/>
      <c r="Z41" s="58"/>
      <c r="AA41" s="58"/>
      <c r="AB41" s="58"/>
    </row>
    <row r="42" spans="1:28" ht="13.5" customHeight="1">
      <c r="A42" s="56"/>
      <c r="B42" s="65" t="s">
        <v>135</v>
      </c>
      <c r="C42" s="838"/>
      <c r="D42" s="831"/>
      <c r="E42" s="838"/>
      <c r="F42" s="831"/>
      <c r="G42" s="838"/>
      <c r="H42" s="831"/>
      <c r="I42" s="63" t="e">
        <f t="shared" si="3"/>
        <v>#DIV/0!</v>
      </c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8"/>
      <c r="Y42" s="58"/>
      <c r="Z42" s="58"/>
      <c r="AA42" s="58"/>
      <c r="AB42" s="58"/>
    </row>
    <row r="43" spans="1:28" ht="12.75" customHeight="1">
      <c r="A43" s="56"/>
      <c r="B43" s="65" t="s">
        <v>136</v>
      </c>
      <c r="C43" s="838"/>
      <c r="D43" s="831"/>
      <c r="E43" s="838"/>
      <c r="F43" s="831"/>
      <c r="G43" s="838"/>
      <c r="H43" s="831"/>
      <c r="I43" s="63" t="e">
        <f t="shared" si="3"/>
        <v>#DIV/0!</v>
      </c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8"/>
      <c r="Y43" s="58"/>
      <c r="Z43" s="58"/>
      <c r="AA43" s="58"/>
      <c r="AB43" s="58"/>
    </row>
    <row r="44" spans="1:28" ht="13.5" customHeight="1">
      <c r="A44" s="56"/>
      <c r="B44" s="65" t="s">
        <v>137</v>
      </c>
      <c r="C44" s="838"/>
      <c r="D44" s="831"/>
      <c r="E44" s="838"/>
      <c r="F44" s="831"/>
      <c r="G44" s="838"/>
      <c r="H44" s="831"/>
      <c r="I44" s="63" t="e">
        <f t="shared" si="3"/>
        <v>#DIV/0!</v>
      </c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8"/>
      <c r="Y44" s="58"/>
      <c r="Z44" s="58"/>
      <c r="AA44" s="58"/>
      <c r="AB44" s="58"/>
    </row>
    <row r="45" spans="1:28" ht="13.5" customHeight="1">
      <c r="A45" s="56"/>
      <c r="B45" s="66" t="s">
        <v>103</v>
      </c>
      <c r="C45" s="838"/>
      <c r="D45" s="831"/>
      <c r="E45" s="838"/>
      <c r="F45" s="831"/>
      <c r="G45" s="838"/>
      <c r="H45" s="831"/>
      <c r="I45" s="63" t="e">
        <f>I39+I40+I41+I42+I43+I44</f>
        <v>#DIV/0!</v>
      </c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8"/>
      <c r="Y45" s="58"/>
      <c r="Z45" s="58"/>
      <c r="AA45" s="58"/>
      <c r="AB45" s="58"/>
    </row>
    <row r="46" spans="1:28" ht="13.5" customHeight="1">
      <c r="A46" s="56"/>
      <c r="B46" s="67"/>
      <c r="C46" s="67"/>
      <c r="D46" s="67"/>
      <c r="E46" s="67"/>
      <c r="F46" s="67"/>
      <c r="G46" s="67"/>
      <c r="H46" s="67"/>
      <c r="I46" s="67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8"/>
      <c r="Y46" s="58"/>
      <c r="Z46" s="58"/>
      <c r="AA46" s="58"/>
      <c r="AB46" s="58"/>
    </row>
    <row r="47" spans="1:28" ht="13.5" customHeight="1">
      <c r="A47" s="51"/>
      <c r="B47" s="59" t="s">
        <v>138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</row>
    <row r="48" spans="1:28" ht="13.5" customHeight="1">
      <c r="A48" s="51"/>
      <c r="B48" s="53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</row>
    <row r="49" spans="1:28" ht="13.5" customHeight="1">
      <c r="A49" s="51"/>
      <c r="B49" s="72" t="s">
        <v>139</v>
      </c>
      <c r="C49" s="832" t="s">
        <v>140</v>
      </c>
      <c r="D49" s="830"/>
      <c r="E49" s="830"/>
      <c r="F49" s="830"/>
      <c r="G49" s="830"/>
      <c r="H49" s="830"/>
      <c r="I49" s="831"/>
      <c r="J49" s="73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</row>
    <row r="50" spans="1:28" ht="13.5" customHeight="1">
      <c r="A50" s="51"/>
      <c r="B50" s="65" t="s">
        <v>141</v>
      </c>
      <c r="C50" s="839"/>
      <c r="D50" s="830"/>
      <c r="E50" s="830"/>
      <c r="F50" s="830"/>
      <c r="G50" s="830"/>
      <c r="H50" s="830"/>
      <c r="I50" s="831"/>
      <c r="J50" s="53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</row>
    <row r="51" spans="1:28" ht="13.5" customHeight="1">
      <c r="A51" s="51"/>
      <c r="B51" s="65" t="s">
        <v>142</v>
      </c>
      <c r="C51" s="839"/>
      <c r="D51" s="830"/>
      <c r="E51" s="830"/>
      <c r="F51" s="830"/>
      <c r="G51" s="830"/>
      <c r="H51" s="830"/>
      <c r="I51" s="831"/>
      <c r="J51" s="53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</row>
    <row r="52" spans="1:28" ht="13.5" customHeight="1">
      <c r="A52" s="56"/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8"/>
      <c r="Y52" s="58"/>
      <c r="Z52" s="58"/>
      <c r="AA52" s="58"/>
      <c r="AB52" s="58"/>
    </row>
    <row r="53" spans="1:28" ht="13.5" customHeight="1">
      <c r="A53" s="56"/>
      <c r="B53" s="59" t="s">
        <v>143</v>
      </c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8"/>
      <c r="Y53" s="58"/>
      <c r="Z53" s="58"/>
      <c r="AA53" s="58"/>
      <c r="AB53" s="58"/>
    </row>
    <row r="54" spans="1:28" ht="13.5" customHeight="1">
      <c r="A54" s="56"/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8"/>
      <c r="Y54" s="58"/>
      <c r="Z54" s="58"/>
      <c r="AA54" s="58"/>
      <c r="AB54" s="58"/>
    </row>
    <row r="55" spans="1:28" ht="13.5" customHeight="1">
      <c r="A55" s="56"/>
      <c r="B55" s="60" t="s">
        <v>144</v>
      </c>
      <c r="C55" s="829" t="s">
        <v>111</v>
      </c>
      <c r="D55" s="830"/>
      <c r="E55" s="831"/>
      <c r="F55" s="832" t="s">
        <v>140</v>
      </c>
      <c r="G55" s="831"/>
      <c r="H55" s="832" t="s">
        <v>145</v>
      </c>
      <c r="I55" s="831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8"/>
      <c r="Y55" s="58"/>
      <c r="Z55" s="58"/>
      <c r="AA55" s="58"/>
      <c r="AB55" s="58"/>
    </row>
    <row r="56" spans="1:28" ht="13.5" customHeight="1">
      <c r="A56" s="56"/>
      <c r="B56" s="65"/>
      <c r="C56" s="829"/>
      <c r="D56" s="830"/>
      <c r="E56" s="831"/>
      <c r="F56" s="829"/>
      <c r="G56" s="831"/>
      <c r="H56" s="829"/>
      <c r="I56" s="831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8"/>
      <c r="Y56" s="58"/>
      <c r="Z56" s="58"/>
      <c r="AA56" s="58"/>
      <c r="AB56" s="58"/>
    </row>
    <row r="57" spans="1:28" ht="13.5" customHeight="1">
      <c r="A57" s="56"/>
      <c r="B57" s="65"/>
      <c r="C57" s="829"/>
      <c r="D57" s="830"/>
      <c r="E57" s="831"/>
      <c r="F57" s="829"/>
      <c r="G57" s="831"/>
      <c r="H57" s="829"/>
      <c r="I57" s="831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8"/>
      <c r="Y57" s="58"/>
      <c r="Z57" s="58"/>
      <c r="AA57" s="58"/>
      <c r="AB57" s="58"/>
    </row>
    <row r="58" spans="1:28" ht="13.5" customHeight="1">
      <c r="A58" s="56"/>
      <c r="B58" s="74"/>
      <c r="C58" s="829"/>
      <c r="D58" s="830"/>
      <c r="E58" s="831"/>
      <c r="F58" s="829"/>
      <c r="G58" s="831"/>
      <c r="H58" s="829"/>
      <c r="I58" s="831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8"/>
      <c r="Y58" s="58"/>
      <c r="Z58" s="58"/>
      <c r="AA58" s="58"/>
      <c r="AB58" s="58"/>
    </row>
    <row r="59" spans="1:28" ht="13.5" customHeight="1">
      <c r="A59" s="56"/>
      <c r="B59" s="74"/>
      <c r="C59" s="829"/>
      <c r="D59" s="830"/>
      <c r="E59" s="831"/>
      <c r="F59" s="829"/>
      <c r="G59" s="831"/>
      <c r="H59" s="829"/>
      <c r="I59" s="831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8"/>
      <c r="Y59" s="58"/>
      <c r="Z59" s="58"/>
      <c r="AA59" s="58"/>
      <c r="AB59" s="58"/>
    </row>
    <row r="60" spans="1:28" ht="13.5" customHeight="1">
      <c r="A60" s="56"/>
      <c r="B60" s="66" t="s">
        <v>125</v>
      </c>
      <c r="C60" s="829"/>
      <c r="D60" s="830"/>
      <c r="E60" s="831"/>
      <c r="F60" s="840"/>
      <c r="G60" s="831"/>
      <c r="H60" s="840"/>
      <c r="I60" s="831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8"/>
      <c r="Y60" s="58"/>
      <c r="Z60" s="58"/>
      <c r="AA60" s="58"/>
      <c r="AB60" s="58"/>
    </row>
    <row r="61" spans="1:28" ht="13.5" customHeight="1">
      <c r="A61" s="56"/>
      <c r="B61" s="67"/>
      <c r="C61" s="57"/>
      <c r="D61" s="57"/>
      <c r="E61" s="71"/>
      <c r="F61" s="71"/>
      <c r="G61" s="71"/>
      <c r="H61" s="71"/>
      <c r="I61" s="71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8"/>
      <c r="Y61" s="58"/>
      <c r="Z61" s="58"/>
      <c r="AA61" s="58"/>
      <c r="AB61" s="58"/>
    </row>
    <row r="62" spans="1:28" ht="13.5" customHeight="1">
      <c r="A62" s="56"/>
      <c r="B62" s="60" t="s">
        <v>146</v>
      </c>
      <c r="C62" s="829" t="s">
        <v>111</v>
      </c>
      <c r="D62" s="830"/>
      <c r="E62" s="831"/>
      <c r="F62" s="832" t="s">
        <v>140</v>
      </c>
      <c r="G62" s="831"/>
      <c r="H62" s="832" t="s">
        <v>145</v>
      </c>
      <c r="I62" s="831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8"/>
      <c r="Y62" s="58"/>
      <c r="Z62" s="58"/>
      <c r="AA62" s="58"/>
      <c r="AB62" s="58"/>
    </row>
    <row r="63" spans="1:28" ht="13.5" customHeight="1">
      <c r="A63" s="56"/>
      <c r="B63" s="65"/>
      <c r="C63" s="829"/>
      <c r="D63" s="830"/>
      <c r="E63" s="831"/>
      <c r="F63" s="829"/>
      <c r="G63" s="831"/>
      <c r="H63" s="829"/>
      <c r="I63" s="831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8"/>
      <c r="Y63" s="58"/>
      <c r="Z63" s="58"/>
      <c r="AA63" s="58"/>
      <c r="AB63" s="58"/>
    </row>
    <row r="64" spans="1:28" ht="13.5" customHeight="1">
      <c r="A64" s="56"/>
      <c r="B64" s="65"/>
      <c r="C64" s="829"/>
      <c r="D64" s="830"/>
      <c r="E64" s="831"/>
      <c r="F64" s="829"/>
      <c r="G64" s="831"/>
      <c r="H64" s="829"/>
      <c r="I64" s="831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8"/>
      <c r="Y64" s="58"/>
      <c r="Z64" s="58"/>
      <c r="AA64" s="58"/>
      <c r="AB64" s="58"/>
    </row>
    <row r="65" spans="1:28" ht="13.5" customHeight="1">
      <c r="A65" s="56"/>
      <c r="B65" s="65"/>
      <c r="C65" s="829"/>
      <c r="D65" s="830"/>
      <c r="E65" s="831"/>
      <c r="F65" s="829"/>
      <c r="G65" s="831"/>
      <c r="H65" s="829"/>
      <c r="I65" s="831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8"/>
      <c r="Y65" s="58"/>
      <c r="Z65" s="58"/>
      <c r="AA65" s="58"/>
      <c r="AB65" s="58"/>
    </row>
    <row r="66" spans="1:28" ht="13.5" customHeight="1">
      <c r="A66" s="56"/>
      <c r="B66" s="66" t="s">
        <v>125</v>
      </c>
      <c r="C66" s="829"/>
      <c r="D66" s="830"/>
      <c r="E66" s="831"/>
      <c r="F66" s="829"/>
      <c r="G66" s="831"/>
      <c r="H66" s="829"/>
      <c r="I66" s="831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8"/>
      <c r="Y66" s="58"/>
      <c r="Z66" s="58"/>
      <c r="AA66" s="58"/>
      <c r="AB66" s="58"/>
    </row>
    <row r="67" spans="1:28" ht="13.5" customHeight="1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8"/>
      <c r="Y67" s="58"/>
      <c r="Z67" s="58"/>
      <c r="AA67" s="58"/>
      <c r="AB67" s="58"/>
    </row>
    <row r="68" spans="1:28" ht="13.5" customHeight="1">
      <c r="A68" s="56"/>
      <c r="B68" s="75" t="s">
        <v>147</v>
      </c>
      <c r="C68" s="57"/>
      <c r="D68" s="57"/>
      <c r="E68" s="71"/>
      <c r="F68" s="71"/>
      <c r="G68" s="71"/>
      <c r="H68" s="71"/>
      <c r="I68" s="71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8"/>
      <c r="Y68" s="58"/>
      <c r="Z68" s="58"/>
      <c r="AA68" s="58"/>
      <c r="AB68" s="58"/>
    </row>
    <row r="69" spans="1:28" ht="13.5" customHeight="1">
      <c r="A69" s="56"/>
      <c r="B69" s="67"/>
      <c r="C69" s="57"/>
      <c r="D69" s="57"/>
      <c r="E69" s="71"/>
      <c r="F69" s="71"/>
      <c r="G69" s="71"/>
      <c r="H69" s="71"/>
      <c r="I69" s="71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8"/>
      <c r="Y69" s="58"/>
      <c r="Z69" s="58"/>
      <c r="AA69" s="58"/>
      <c r="AB69" s="58"/>
    </row>
    <row r="70" spans="1:28" ht="13.5" customHeight="1">
      <c r="A70" s="56"/>
      <c r="B70" s="60" t="s">
        <v>148</v>
      </c>
      <c r="C70" s="829" t="s">
        <v>111</v>
      </c>
      <c r="D70" s="830"/>
      <c r="E70" s="830"/>
      <c r="F70" s="831"/>
      <c r="G70" s="832" t="s">
        <v>149</v>
      </c>
      <c r="H70" s="830"/>
      <c r="I70" s="831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8"/>
      <c r="Y70" s="58"/>
      <c r="Z70" s="58"/>
      <c r="AA70" s="58"/>
      <c r="AB70" s="58"/>
    </row>
    <row r="71" spans="1:28" ht="13.5" customHeight="1">
      <c r="A71" s="56"/>
      <c r="B71" s="62" t="s">
        <v>203</v>
      </c>
      <c r="C71" s="829"/>
      <c r="D71" s="830"/>
      <c r="E71" s="830"/>
      <c r="F71" s="831"/>
      <c r="G71" s="829"/>
      <c r="H71" s="830"/>
      <c r="I71" s="831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8"/>
      <c r="Y71" s="58"/>
      <c r="Z71" s="58"/>
      <c r="AA71" s="58"/>
      <c r="AB71" s="58"/>
    </row>
    <row r="72" spans="1:28" ht="13.5" customHeight="1">
      <c r="A72" s="56"/>
      <c r="B72" s="62" t="s">
        <v>204</v>
      </c>
      <c r="C72" s="829"/>
      <c r="D72" s="830"/>
      <c r="E72" s="830"/>
      <c r="F72" s="831"/>
      <c r="G72" s="829"/>
      <c r="H72" s="830"/>
      <c r="I72" s="831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8"/>
      <c r="Y72" s="58"/>
      <c r="Z72" s="58"/>
      <c r="AA72" s="58"/>
      <c r="AB72" s="58"/>
    </row>
    <row r="73" spans="1:28" ht="13.5" customHeight="1">
      <c r="A73" s="56"/>
      <c r="B73" s="62" t="s">
        <v>205</v>
      </c>
      <c r="C73" s="829"/>
      <c r="D73" s="830"/>
      <c r="E73" s="830"/>
      <c r="F73" s="831"/>
      <c r="G73" s="829"/>
      <c r="H73" s="830"/>
      <c r="I73" s="831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8"/>
      <c r="Y73" s="58"/>
      <c r="Z73" s="58"/>
      <c r="AA73" s="58"/>
      <c r="AB73" s="58"/>
    </row>
    <row r="74" spans="1:28" ht="13.5" customHeight="1">
      <c r="A74" s="56"/>
      <c r="B74" s="66" t="s">
        <v>103</v>
      </c>
      <c r="C74" s="829"/>
      <c r="D74" s="830"/>
      <c r="E74" s="830"/>
      <c r="F74" s="831"/>
      <c r="G74" s="829"/>
      <c r="H74" s="830"/>
      <c r="I74" s="831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8"/>
      <c r="Y74" s="58"/>
      <c r="Z74" s="58"/>
      <c r="AA74" s="58"/>
      <c r="AB74" s="58"/>
    </row>
    <row r="75" spans="1:28" ht="13.5" customHeight="1">
      <c r="A75" s="56"/>
      <c r="B75" s="67"/>
      <c r="C75" s="57"/>
      <c r="D75" s="57"/>
      <c r="E75" s="71"/>
      <c r="F75" s="71"/>
      <c r="G75" s="71"/>
      <c r="H75" s="71"/>
      <c r="I75" s="71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8"/>
      <c r="Y75" s="58"/>
      <c r="Z75" s="58"/>
      <c r="AA75" s="58"/>
      <c r="AB75" s="58"/>
    </row>
    <row r="76" spans="1:28" ht="13.5" customHeight="1">
      <c r="A76" s="56"/>
      <c r="B76" s="62" t="s">
        <v>206</v>
      </c>
      <c r="C76" s="829"/>
      <c r="D76" s="830"/>
      <c r="E76" s="830"/>
      <c r="F76" s="831"/>
      <c r="G76" s="829"/>
      <c r="H76" s="830"/>
      <c r="I76" s="831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8"/>
      <c r="Y76" s="58"/>
      <c r="Z76" s="58"/>
      <c r="AA76" s="58"/>
      <c r="AB76" s="58"/>
    </row>
    <row r="77" spans="1:28" ht="13.5" customHeight="1">
      <c r="A77" s="56"/>
      <c r="B77" s="62" t="s">
        <v>207</v>
      </c>
      <c r="C77" s="829"/>
      <c r="D77" s="830"/>
      <c r="E77" s="830"/>
      <c r="F77" s="831"/>
      <c r="G77" s="829"/>
      <c r="H77" s="830"/>
      <c r="I77" s="831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8"/>
      <c r="Y77" s="58"/>
      <c r="Z77" s="58"/>
      <c r="AA77" s="58"/>
      <c r="AB77" s="58"/>
    </row>
    <row r="78" spans="1:28" ht="13.5" customHeight="1">
      <c r="A78" s="56"/>
      <c r="B78" s="62" t="s">
        <v>208</v>
      </c>
      <c r="C78" s="829"/>
      <c r="D78" s="830"/>
      <c r="E78" s="830"/>
      <c r="F78" s="831"/>
      <c r="G78" s="829"/>
      <c r="H78" s="830"/>
      <c r="I78" s="831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8"/>
      <c r="Y78" s="58"/>
      <c r="Z78" s="58"/>
      <c r="AA78" s="58"/>
      <c r="AB78" s="58"/>
    </row>
    <row r="79" spans="1:28" ht="13.5" customHeight="1">
      <c r="A79" s="56"/>
      <c r="B79" s="66" t="s">
        <v>103</v>
      </c>
      <c r="C79" s="829"/>
      <c r="D79" s="830"/>
      <c r="E79" s="830"/>
      <c r="F79" s="831"/>
      <c r="G79" s="829"/>
      <c r="H79" s="830"/>
      <c r="I79" s="831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8"/>
      <c r="Y79" s="58"/>
      <c r="Z79" s="58"/>
      <c r="AA79" s="58"/>
      <c r="AB79" s="58"/>
    </row>
    <row r="80" spans="1:28" ht="13.5" customHeight="1">
      <c r="A80" s="56"/>
      <c r="B80" s="67"/>
      <c r="C80" s="57"/>
      <c r="D80" s="57"/>
      <c r="E80" s="71"/>
      <c r="F80" s="71"/>
      <c r="G80" s="71"/>
      <c r="H80" s="71"/>
      <c r="I80" s="71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8"/>
      <c r="AA80" s="58"/>
      <c r="AB80" s="58"/>
    </row>
    <row r="81" spans="1:28" ht="13.5" customHeight="1">
      <c r="A81" s="56"/>
      <c r="B81" s="62" t="s">
        <v>209</v>
      </c>
      <c r="C81" s="829"/>
      <c r="D81" s="830"/>
      <c r="E81" s="830"/>
      <c r="F81" s="831"/>
      <c r="G81" s="829"/>
      <c r="H81" s="830"/>
      <c r="I81" s="831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8"/>
      <c r="AA81" s="58"/>
      <c r="AB81" s="58"/>
    </row>
    <row r="82" spans="1:28" ht="13.5" customHeight="1">
      <c r="A82" s="56"/>
      <c r="B82" s="62" t="s">
        <v>210</v>
      </c>
      <c r="C82" s="829"/>
      <c r="D82" s="830"/>
      <c r="E82" s="830"/>
      <c r="F82" s="831"/>
      <c r="G82" s="829"/>
      <c r="H82" s="830"/>
      <c r="I82" s="831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8"/>
      <c r="AA82" s="58"/>
      <c r="AB82" s="58"/>
    </row>
    <row r="83" spans="1:28" ht="13.5" customHeight="1">
      <c r="A83" s="56"/>
      <c r="B83" s="66" t="s">
        <v>103</v>
      </c>
      <c r="C83" s="829"/>
      <c r="D83" s="830"/>
      <c r="E83" s="830"/>
      <c r="F83" s="831"/>
      <c r="G83" s="829"/>
      <c r="H83" s="830"/>
      <c r="I83" s="831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8"/>
      <c r="AA83" s="58"/>
      <c r="AB83" s="58"/>
    </row>
    <row r="84" spans="1:28" ht="13.5" customHeight="1">
      <c r="A84" s="56"/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8"/>
      <c r="AA84" s="58"/>
      <c r="AB84" s="58"/>
    </row>
    <row r="85" spans="1:28" ht="13.5" customHeight="1">
      <c r="A85" s="56"/>
      <c r="B85" s="59" t="s">
        <v>211</v>
      </c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8"/>
      <c r="AA85" s="58"/>
      <c r="AB85" s="58"/>
    </row>
    <row r="86" spans="1:28" ht="13.5" customHeight="1">
      <c r="A86" s="56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8"/>
      <c r="AA86" s="58"/>
      <c r="AB86" s="58"/>
    </row>
    <row r="87" spans="1:28" ht="13.5" customHeight="1">
      <c r="A87" s="56"/>
      <c r="B87" s="60" t="s">
        <v>19</v>
      </c>
      <c r="C87" s="829" t="s">
        <v>111</v>
      </c>
      <c r="D87" s="830"/>
      <c r="E87" s="830"/>
      <c r="F87" s="830"/>
      <c r="G87" s="830"/>
      <c r="H87" s="830"/>
      <c r="I87" s="831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8"/>
      <c r="AA87" s="58"/>
      <c r="AB87" s="58"/>
    </row>
    <row r="88" spans="1:28" ht="13.5" customHeight="1">
      <c r="A88" s="56"/>
      <c r="B88" s="62" t="s">
        <v>164</v>
      </c>
      <c r="C88" s="829"/>
      <c r="D88" s="830"/>
      <c r="E88" s="830"/>
      <c r="F88" s="830"/>
      <c r="G88" s="830"/>
      <c r="H88" s="830"/>
      <c r="I88" s="831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8"/>
      <c r="AA88" s="58"/>
      <c r="AB88" s="58"/>
    </row>
    <row r="89" spans="1:28" ht="13.5" customHeight="1">
      <c r="A89" s="56"/>
      <c r="B89" s="65" t="s">
        <v>165</v>
      </c>
      <c r="C89" s="838"/>
      <c r="D89" s="830"/>
      <c r="E89" s="830"/>
      <c r="F89" s="830"/>
      <c r="G89" s="830"/>
      <c r="H89" s="830"/>
      <c r="I89" s="831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8"/>
      <c r="AA89" s="58"/>
      <c r="AB89" s="58"/>
    </row>
    <row r="90" spans="1:28" ht="13.5" customHeight="1">
      <c r="A90" s="56"/>
      <c r="B90" s="65" t="s">
        <v>166</v>
      </c>
      <c r="C90" s="838"/>
      <c r="D90" s="830"/>
      <c r="E90" s="830"/>
      <c r="F90" s="830"/>
      <c r="G90" s="830"/>
      <c r="H90" s="830"/>
      <c r="I90" s="831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8"/>
      <c r="AA90" s="58"/>
      <c r="AB90" s="58"/>
    </row>
    <row r="91" spans="1:28" ht="13.5" customHeight="1">
      <c r="A91" s="56"/>
      <c r="B91" s="65" t="s">
        <v>167</v>
      </c>
      <c r="C91" s="838"/>
      <c r="D91" s="830"/>
      <c r="E91" s="830"/>
      <c r="F91" s="830"/>
      <c r="G91" s="830"/>
      <c r="H91" s="830"/>
      <c r="I91" s="831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8"/>
      <c r="AA91" s="58"/>
      <c r="AB91" s="58"/>
    </row>
    <row r="92" spans="1:28" ht="13.5" customHeight="1">
      <c r="A92" s="56"/>
      <c r="B92" s="65" t="s">
        <v>168</v>
      </c>
      <c r="C92" s="838"/>
      <c r="D92" s="830"/>
      <c r="E92" s="830"/>
      <c r="F92" s="830"/>
      <c r="G92" s="830"/>
      <c r="H92" s="830"/>
      <c r="I92" s="831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8"/>
      <c r="AA92" s="58"/>
      <c r="AB92" s="58"/>
    </row>
    <row r="93" spans="1:28" ht="13.5" customHeight="1">
      <c r="A93" s="56"/>
      <c r="B93" s="65" t="s">
        <v>169</v>
      </c>
      <c r="C93" s="838"/>
      <c r="D93" s="830"/>
      <c r="E93" s="830"/>
      <c r="F93" s="830"/>
      <c r="G93" s="830"/>
      <c r="H93" s="830"/>
      <c r="I93" s="831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8"/>
      <c r="AA93" s="58"/>
      <c r="AB93" s="58"/>
    </row>
    <row r="94" spans="1:28" ht="13.5" customHeight="1">
      <c r="A94" s="56"/>
      <c r="B94" s="65" t="s">
        <v>137</v>
      </c>
      <c r="C94" s="838"/>
      <c r="D94" s="830"/>
      <c r="E94" s="830"/>
      <c r="F94" s="830"/>
      <c r="G94" s="830"/>
      <c r="H94" s="830"/>
      <c r="I94" s="831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8"/>
      <c r="AA94" s="58"/>
      <c r="AB94" s="58"/>
    </row>
    <row r="95" spans="1:28" ht="13.5" customHeight="1">
      <c r="A95" s="56"/>
      <c r="B95" s="66" t="s">
        <v>125</v>
      </c>
      <c r="C95" s="829"/>
      <c r="D95" s="830"/>
      <c r="E95" s="830"/>
      <c r="F95" s="830"/>
      <c r="G95" s="830"/>
      <c r="H95" s="830"/>
      <c r="I95" s="831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8"/>
      <c r="AA95" s="58"/>
      <c r="AB95" s="58"/>
    </row>
    <row r="96" spans="1:28" ht="13.5" customHeight="1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8"/>
      <c r="AA96" s="58"/>
      <c r="AB96" s="58"/>
    </row>
    <row r="97" spans="1:28" ht="13.5" customHeight="1">
      <c r="A97" s="56"/>
      <c r="B97" s="59" t="s">
        <v>170</v>
      </c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8"/>
      <c r="AA97" s="58"/>
      <c r="AB97" s="58"/>
    </row>
    <row r="98" spans="1:28" ht="13.5" customHeight="1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8"/>
      <c r="AA98" s="58"/>
      <c r="AB98" s="58"/>
    </row>
    <row r="99" spans="1:28" ht="13.5" customHeight="1">
      <c r="A99" s="56"/>
      <c r="B99" s="833" t="s">
        <v>212</v>
      </c>
      <c r="C99" s="829" t="s">
        <v>111</v>
      </c>
      <c r="D99" s="830"/>
      <c r="E99" s="830"/>
      <c r="F99" s="830"/>
      <c r="G99" s="831"/>
      <c r="H99" s="835" t="s">
        <v>172</v>
      </c>
      <c r="I99" s="833" t="s">
        <v>145</v>
      </c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8"/>
      <c r="AA99" s="58"/>
      <c r="AB99" s="58"/>
    </row>
    <row r="100" spans="1:28" ht="13.5" customHeight="1">
      <c r="A100" s="56"/>
      <c r="B100" s="834"/>
      <c r="C100" s="60" t="s">
        <v>173</v>
      </c>
      <c r="D100" s="60" t="s">
        <v>174</v>
      </c>
      <c r="E100" s="60" t="s">
        <v>175</v>
      </c>
      <c r="F100" s="60" t="s">
        <v>176</v>
      </c>
      <c r="G100" s="60" t="s">
        <v>177</v>
      </c>
      <c r="H100" s="834"/>
      <c r="I100" s="834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8"/>
      <c r="AA100" s="58"/>
      <c r="AB100" s="58"/>
    </row>
    <row r="101" spans="1:28" ht="13.5" customHeight="1">
      <c r="A101" s="56"/>
      <c r="B101" s="65" t="s">
        <v>179</v>
      </c>
      <c r="C101" s="76"/>
      <c r="D101" s="76"/>
      <c r="E101" s="76"/>
      <c r="F101" s="76"/>
      <c r="G101" s="76"/>
      <c r="H101" s="76"/>
      <c r="I101" s="77" t="e">
        <f t="shared" ref="I101:I108" si="4">((C101+D101)/H101)</f>
        <v>#DIV/0!</v>
      </c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8"/>
      <c r="AA101" s="58"/>
      <c r="AB101" s="58"/>
    </row>
    <row r="102" spans="1:28" ht="13.5" customHeight="1">
      <c r="A102" s="56"/>
      <c r="B102" s="65" t="s">
        <v>180</v>
      </c>
      <c r="C102" s="76"/>
      <c r="D102" s="76"/>
      <c r="E102" s="76"/>
      <c r="F102" s="76"/>
      <c r="G102" s="76"/>
      <c r="H102" s="76"/>
      <c r="I102" s="77" t="e">
        <f t="shared" si="4"/>
        <v>#DIV/0!</v>
      </c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8"/>
      <c r="AA102" s="58"/>
      <c r="AB102" s="58"/>
    </row>
    <row r="103" spans="1:28" ht="13.5" customHeight="1">
      <c r="A103" s="56"/>
      <c r="B103" s="65" t="s">
        <v>181</v>
      </c>
      <c r="C103" s="76"/>
      <c r="D103" s="76"/>
      <c r="E103" s="76"/>
      <c r="F103" s="76"/>
      <c r="G103" s="76"/>
      <c r="H103" s="76"/>
      <c r="I103" s="77" t="e">
        <f t="shared" si="4"/>
        <v>#DIV/0!</v>
      </c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8"/>
      <c r="AA103" s="58"/>
      <c r="AB103" s="58"/>
    </row>
    <row r="104" spans="1:28" ht="13.5" customHeight="1">
      <c r="A104" s="56"/>
      <c r="B104" s="74" t="s">
        <v>182</v>
      </c>
      <c r="C104" s="76"/>
      <c r="D104" s="76"/>
      <c r="E104" s="76"/>
      <c r="F104" s="76"/>
      <c r="G104" s="76"/>
      <c r="H104" s="76"/>
      <c r="I104" s="77" t="e">
        <f t="shared" si="4"/>
        <v>#DIV/0!</v>
      </c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8"/>
      <c r="AA104" s="58"/>
      <c r="AB104" s="58"/>
    </row>
    <row r="105" spans="1:28" ht="13.5" customHeight="1">
      <c r="A105" s="56"/>
      <c r="B105" s="74" t="s">
        <v>183</v>
      </c>
      <c r="C105" s="76"/>
      <c r="D105" s="76"/>
      <c r="E105" s="76"/>
      <c r="F105" s="76"/>
      <c r="G105" s="76"/>
      <c r="H105" s="76"/>
      <c r="I105" s="77" t="e">
        <f t="shared" si="4"/>
        <v>#DIV/0!</v>
      </c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8"/>
      <c r="AA105" s="58"/>
      <c r="AB105" s="58"/>
    </row>
    <row r="106" spans="1:28" ht="13.5" customHeight="1">
      <c r="A106" s="56"/>
      <c r="B106" s="65" t="s">
        <v>184</v>
      </c>
      <c r="C106" s="76"/>
      <c r="D106" s="76"/>
      <c r="E106" s="76"/>
      <c r="F106" s="76"/>
      <c r="G106" s="76"/>
      <c r="H106" s="76"/>
      <c r="I106" s="77" t="e">
        <f t="shared" si="4"/>
        <v>#DIV/0!</v>
      </c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8"/>
      <c r="AA106" s="58"/>
      <c r="AB106" s="58"/>
    </row>
    <row r="107" spans="1:28" ht="13.5" customHeight="1">
      <c r="A107" s="56"/>
      <c r="B107" s="65" t="s">
        <v>185</v>
      </c>
      <c r="C107" s="76"/>
      <c r="D107" s="76"/>
      <c r="E107" s="76"/>
      <c r="F107" s="76"/>
      <c r="G107" s="76"/>
      <c r="H107" s="76"/>
      <c r="I107" s="77" t="e">
        <f t="shared" si="4"/>
        <v>#DIV/0!</v>
      </c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8"/>
      <c r="AA107" s="58"/>
      <c r="AB107" s="58"/>
    </row>
    <row r="108" spans="1:28" ht="13.5" customHeight="1">
      <c r="A108" s="56"/>
      <c r="B108" s="74" t="s">
        <v>186</v>
      </c>
      <c r="C108" s="76"/>
      <c r="D108" s="76"/>
      <c r="E108" s="76"/>
      <c r="F108" s="76"/>
      <c r="G108" s="76"/>
      <c r="H108" s="76"/>
      <c r="I108" s="77" t="e">
        <f t="shared" si="4"/>
        <v>#DIV/0!</v>
      </c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8"/>
      <c r="AA108" s="58"/>
      <c r="AB108" s="58"/>
    </row>
    <row r="109" spans="1:28" ht="13.5" customHeight="1">
      <c r="A109" s="56"/>
      <c r="B109" s="78" t="s">
        <v>114</v>
      </c>
      <c r="C109" s="76"/>
      <c r="D109" s="76"/>
      <c r="E109" s="76"/>
      <c r="F109" s="76"/>
      <c r="G109" s="76"/>
      <c r="H109" s="76"/>
      <c r="I109" s="77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8"/>
      <c r="AA109" s="58"/>
      <c r="AB109" s="58"/>
    </row>
    <row r="110" spans="1:28" ht="13.5" customHeight="1">
      <c r="A110" s="56"/>
      <c r="B110" s="7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8"/>
      <c r="AA110" s="58"/>
      <c r="AB110" s="58"/>
    </row>
    <row r="111" spans="1:28" ht="13.5" customHeight="1">
      <c r="A111" s="56"/>
      <c r="B111" s="59" t="s">
        <v>189</v>
      </c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8"/>
      <c r="AA111" s="58"/>
      <c r="AB111" s="58"/>
    </row>
    <row r="112" spans="1:28" ht="13.5" customHeight="1">
      <c r="A112" s="56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8"/>
      <c r="AA112" s="58"/>
      <c r="AB112" s="58"/>
    </row>
    <row r="113" spans="1:28" ht="13.5" customHeight="1">
      <c r="A113" s="56"/>
      <c r="B113" s="66" t="s">
        <v>190</v>
      </c>
      <c r="C113" s="80" t="s">
        <v>111</v>
      </c>
      <c r="D113" s="60" t="s">
        <v>114</v>
      </c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8"/>
      <c r="AA113" s="58"/>
      <c r="AB113" s="58"/>
    </row>
    <row r="114" spans="1:28" ht="13.5" customHeight="1">
      <c r="A114" s="56"/>
      <c r="B114" s="65" t="s">
        <v>191</v>
      </c>
      <c r="C114" s="66"/>
      <c r="D114" s="65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8"/>
      <c r="AA114" s="58"/>
      <c r="AB114" s="58"/>
    </row>
    <row r="115" spans="1:28" ht="13.5" customHeight="1">
      <c r="A115" s="56"/>
      <c r="B115" s="65" t="s">
        <v>192</v>
      </c>
      <c r="C115" s="66"/>
      <c r="D115" s="65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8"/>
      <c r="AA115" s="58"/>
      <c r="AB115" s="58"/>
    </row>
    <row r="116" spans="1:28" ht="13.5" customHeight="1">
      <c r="A116" s="56"/>
      <c r="B116" s="65" t="s">
        <v>193</v>
      </c>
      <c r="C116" s="66"/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8"/>
      <c r="AA116" s="58"/>
      <c r="AB116" s="58"/>
    </row>
    <row r="117" spans="1:28" ht="13.5" customHeight="1">
      <c r="A117" s="56"/>
      <c r="B117" s="65" t="s">
        <v>194</v>
      </c>
      <c r="C117" s="66"/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8"/>
      <c r="AA117" s="58"/>
      <c r="AB117" s="58"/>
    </row>
    <row r="118" spans="1:28" ht="13.5" customHeight="1">
      <c r="A118" s="56"/>
      <c r="B118" s="65" t="s">
        <v>195</v>
      </c>
      <c r="C118" s="66"/>
      <c r="D118" s="65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8"/>
      <c r="AA118" s="58"/>
      <c r="AB118" s="58"/>
    </row>
    <row r="119" spans="1:28" ht="13.5" customHeight="1">
      <c r="A119" s="56"/>
      <c r="B119" s="66" t="s">
        <v>103</v>
      </c>
      <c r="C119" s="60"/>
      <c r="D119" s="65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8"/>
      <c r="AA119" s="58"/>
      <c r="AB119" s="58"/>
    </row>
    <row r="120" spans="1:28" ht="13.5" customHeight="1">
      <c r="A120" s="56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8"/>
      <c r="AA120" s="58"/>
      <c r="AB120" s="58"/>
    </row>
    <row r="121" spans="1:28" ht="13.5" customHeight="1">
      <c r="A121" s="56"/>
      <c r="B121" s="59" t="s">
        <v>196</v>
      </c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8"/>
      <c r="AA121" s="58"/>
      <c r="AB121" s="58"/>
    </row>
    <row r="122" spans="1:28" ht="13.5" customHeight="1">
      <c r="A122" s="56"/>
      <c r="B122" s="81"/>
      <c r="C122" s="67"/>
      <c r="D122" s="67"/>
      <c r="E122" s="67"/>
      <c r="F122" s="67"/>
      <c r="G122" s="67"/>
      <c r="H122" s="67"/>
      <c r="I122" s="67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8"/>
      <c r="AA122" s="58"/>
      <c r="AB122" s="58"/>
    </row>
    <row r="123" spans="1:28" ht="13.5" customHeight="1">
      <c r="A123" s="56"/>
      <c r="B123" s="836" t="s">
        <v>197</v>
      </c>
      <c r="C123" s="683"/>
      <c r="D123" s="683"/>
      <c r="E123" s="683"/>
      <c r="F123" s="683"/>
      <c r="G123" s="683"/>
      <c r="H123" s="683"/>
      <c r="I123" s="683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8"/>
      <c r="AA123" s="58"/>
      <c r="AB123" s="58"/>
    </row>
    <row r="124" spans="1:28" ht="13.5" customHeight="1">
      <c r="A124" s="56"/>
      <c r="B124" s="683"/>
      <c r="C124" s="683"/>
      <c r="D124" s="683"/>
      <c r="E124" s="683"/>
      <c r="F124" s="683"/>
      <c r="G124" s="683"/>
      <c r="H124" s="683"/>
      <c r="I124" s="683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8"/>
      <c r="AA124" s="58"/>
      <c r="AB124" s="58"/>
    </row>
    <row r="125" spans="1:28" ht="13.5" customHeight="1">
      <c r="A125" s="56"/>
      <c r="B125" s="683"/>
      <c r="C125" s="683"/>
      <c r="D125" s="683"/>
      <c r="E125" s="683"/>
      <c r="F125" s="683"/>
      <c r="G125" s="683"/>
      <c r="H125" s="683"/>
      <c r="I125" s="683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8"/>
      <c r="AA125" s="58"/>
      <c r="AB125" s="58"/>
    </row>
    <row r="126" spans="1:28" ht="13.5" customHeight="1">
      <c r="A126" s="56"/>
      <c r="B126" s="683"/>
      <c r="C126" s="683"/>
      <c r="D126" s="683"/>
      <c r="E126" s="683"/>
      <c r="F126" s="683"/>
      <c r="G126" s="683"/>
      <c r="H126" s="683"/>
      <c r="I126" s="683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8"/>
      <c r="AA126" s="58"/>
      <c r="AB126" s="58"/>
    </row>
    <row r="127" spans="1:28" ht="13.5" customHeight="1">
      <c r="A127" s="56"/>
      <c r="B127" s="683"/>
      <c r="C127" s="683"/>
      <c r="D127" s="683"/>
      <c r="E127" s="683"/>
      <c r="F127" s="683"/>
      <c r="G127" s="683"/>
      <c r="H127" s="683"/>
      <c r="I127" s="683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8"/>
      <c r="AA127" s="58"/>
      <c r="AB127" s="58"/>
    </row>
    <row r="128" spans="1:28" ht="13.5" customHeight="1">
      <c r="A128" s="56"/>
      <c r="B128" s="683"/>
      <c r="C128" s="683"/>
      <c r="D128" s="683"/>
      <c r="E128" s="683"/>
      <c r="F128" s="683"/>
      <c r="G128" s="683"/>
      <c r="H128" s="683"/>
      <c r="I128" s="683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8"/>
      <c r="AA128" s="58"/>
      <c r="AB128" s="58"/>
    </row>
    <row r="129" spans="1:28" ht="13.5" customHeight="1">
      <c r="A129" s="56"/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8"/>
      <c r="AA129" s="58"/>
      <c r="AB129" s="58"/>
    </row>
    <row r="130" spans="1:28" ht="13.5" customHeight="1">
      <c r="A130" s="56"/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8"/>
      <c r="AA130" s="58"/>
      <c r="AB130" s="58"/>
    </row>
    <row r="131" spans="1:28" ht="13.5" customHeight="1">
      <c r="A131" s="56"/>
      <c r="B131" s="59" t="s">
        <v>36</v>
      </c>
      <c r="C131" s="56"/>
      <c r="D131" s="56"/>
      <c r="E131" s="59" t="s">
        <v>37</v>
      </c>
      <c r="F131" s="59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8"/>
      <c r="AA131" s="58"/>
      <c r="AB131" s="58"/>
    </row>
    <row r="132" spans="1:28" ht="13.5" customHeight="1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8"/>
      <c r="AA132" s="58"/>
      <c r="AB132" s="58"/>
    </row>
    <row r="133" spans="1:28" ht="13.5" customHeight="1">
      <c r="A133" s="56"/>
      <c r="B133" s="57" t="s">
        <v>198</v>
      </c>
      <c r="C133" s="59"/>
      <c r="D133" s="59"/>
      <c r="E133" s="837" t="s">
        <v>198</v>
      </c>
      <c r="F133" s="683"/>
      <c r="G133" s="683"/>
      <c r="H133" s="683"/>
      <c r="I133" s="683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8"/>
      <c r="AA133" s="58"/>
      <c r="AB133" s="58"/>
    </row>
    <row r="134" spans="1:28" ht="13.5" customHeight="1">
      <c r="A134" s="56"/>
      <c r="B134" s="57" t="s">
        <v>86</v>
      </c>
      <c r="C134" s="59"/>
      <c r="D134" s="59"/>
      <c r="E134" s="837" t="s">
        <v>86</v>
      </c>
      <c r="F134" s="683"/>
      <c r="G134" s="683"/>
      <c r="H134" s="683"/>
      <c r="I134" s="683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8"/>
      <c r="AA134" s="58"/>
      <c r="AB134" s="58"/>
    </row>
    <row r="135" spans="1:28" ht="13.5" customHeight="1">
      <c r="A135" s="56"/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8"/>
      <c r="AA135" s="58"/>
      <c r="AB135" s="58"/>
    </row>
    <row r="136" spans="1:28" ht="13.5" customHeight="1">
      <c r="A136" s="56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8"/>
      <c r="AA136" s="58"/>
      <c r="AB136" s="58"/>
    </row>
    <row r="137" spans="1:28" ht="13.5" customHeight="1">
      <c r="A137" s="56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8"/>
      <c r="AA137" s="58"/>
      <c r="AB137" s="58"/>
    </row>
    <row r="138" spans="1:28" ht="13.5" customHeight="1">
      <c r="A138" s="56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8"/>
      <c r="AA138" s="58"/>
      <c r="AB138" s="58"/>
    </row>
    <row r="139" spans="1:28" ht="13.5" customHeight="1">
      <c r="A139" s="56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8"/>
      <c r="AA139" s="58"/>
      <c r="AB139" s="58"/>
    </row>
    <row r="140" spans="1:28" ht="13.5" customHeight="1">
      <c r="A140" s="56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8"/>
      <c r="AA140" s="58"/>
      <c r="AB140" s="58"/>
    </row>
    <row r="141" spans="1:28" ht="13.5" customHeight="1">
      <c r="A141" s="56"/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8"/>
      <c r="AA141" s="58"/>
      <c r="AB141" s="58"/>
    </row>
    <row r="142" spans="1:28" ht="13.5" customHeight="1">
      <c r="A142" s="56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8"/>
      <c r="AA142" s="58"/>
      <c r="AB142" s="58"/>
    </row>
    <row r="143" spans="1:28" ht="13.5" customHeight="1">
      <c r="A143" s="56"/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8"/>
      <c r="AA143" s="58"/>
      <c r="AB143" s="58"/>
    </row>
    <row r="144" spans="1:28" ht="13.5" customHeight="1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8"/>
      <c r="AA144" s="58"/>
      <c r="AB144" s="58"/>
    </row>
    <row r="145" spans="1:28" ht="13.5" customHeight="1">
      <c r="A145" s="56"/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8"/>
      <c r="AA145" s="58"/>
      <c r="AB145" s="58"/>
    </row>
    <row r="146" spans="1:28" ht="13.5" customHeight="1">
      <c r="A146" s="56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8"/>
      <c r="AA146" s="58"/>
      <c r="AB146" s="58"/>
    </row>
    <row r="147" spans="1:28" ht="13.5" customHeight="1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8"/>
      <c r="AA147" s="58"/>
      <c r="AB147" s="58"/>
    </row>
    <row r="148" spans="1:28" ht="13.5" customHeight="1">
      <c r="A148" s="56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8"/>
      <c r="AA148" s="58"/>
      <c r="AB148" s="58"/>
    </row>
    <row r="149" spans="1:28" ht="13.5" customHeight="1">
      <c r="A149" s="56"/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8"/>
      <c r="AA149" s="58"/>
      <c r="AB149" s="58"/>
    </row>
    <row r="150" spans="1:28" ht="13.5" customHeight="1">
      <c r="A150" s="56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8"/>
      <c r="AA150" s="58"/>
      <c r="AB150" s="58"/>
    </row>
    <row r="151" spans="1:28" ht="13.5" customHeight="1">
      <c r="A151" s="56"/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8"/>
      <c r="AA151" s="58"/>
      <c r="AB151" s="58"/>
    </row>
    <row r="152" spans="1:28" ht="13.5" customHeight="1">
      <c r="A152" s="56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8"/>
      <c r="AA152" s="58"/>
      <c r="AB152" s="58"/>
    </row>
    <row r="153" spans="1:28" ht="13.5" customHeight="1">
      <c r="A153" s="56"/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8"/>
      <c r="AA153" s="58"/>
      <c r="AB153" s="58"/>
    </row>
    <row r="154" spans="1:28" ht="13.5" customHeight="1">
      <c r="A154" s="56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8"/>
      <c r="AA154" s="58"/>
      <c r="AB154" s="58"/>
    </row>
    <row r="155" spans="1:28" ht="13.5" customHeight="1">
      <c r="A155" s="56"/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8"/>
      <c r="AA155" s="58"/>
      <c r="AB155" s="58"/>
    </row>
    <row r="156" spans="1:28" ht="13.5" customHeight="1">
      <c r="A156" s="56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8"/>
      <c r="AA156" s="58"/>
      <c r="AB156" s="58"/>
    </row>
    <row r="157" spans="1:28" ht="13.5" customHeight="1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8"/>
      <c r="AA157" s="58"/>
      <c r="AB157" s="58"/>
    </row>
    <row r="158" spans="1:28" ht="13.5" customHeight="1">
      <c r="A158" s="56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8"/>
      <c r="AA158" s="58"/>
      <c r="AB158" s="58"/>
    </row>
    <row r="159" spans="1:28" ht="13.5" customHeight="1">
      <c r="A159" s="56"/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8"/>
      <c r="AA159" s="58"/>
      <c r="AB159" s="58"/>
    </row>
    <row r="160" spans="1:28" ht="13.5" customHeight="1">
      <c r="A160" s="56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8"/>
      <c r="AA160" s="58"/>
      <c r="AB160" s="58"/>
    </row>
    <row r="161" spans="1:28" ht="13.5" customHeight="1">
      <c r="A161" s="56"/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8"/>
      <c r="AA161" s="58"/>
      <c r="AB161" s="58"/>
    </row>
    <row r="162" spans="1:28" ht="13.5" customHeight="1">
      <c r="A162" s="56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8"/>
      <c r="AA162" s="58"/>
      <c r="AB162" s="58"/>
    </row>
    <row r="163" spans="1:28" ht="13.5" customHeight="1">
      <c r="A163" s="56"/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8"/>
      <c r="AA163" s="58"/>
      <c r="AB163" s="58"/>
    </row>
    <row r="164" spans="1:28" ht="13.5" customHeight="1">
      <c r="A164" s="56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8"/>
      <c r="AA164" s="58"/>
      <c r="AB164" s="58"/>
    </row>
    <row r="165" spans="1:28" ht="13.5" customHeight="1">
      <c r="A165" s="56"/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8"/>
      <c r="AA165" s="58"/>
      <c r="AB165" s="58"/>
    </row>
    <row r="166" spans="1:28" ht="13.5" customHeight="1">
      <c r="A166" s="56"/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8"/>
      <c r="AA166" s="58"/>
      <c r="AB166" s="58"/>
    </row>
    <row r="167" spans="1:28" ht="13.5" customHeight="1">
      <c r="A167" s="56"/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8"/>
      <c r="AA167" s="58"/>
      <c r="AB167" s="58"/>
    </row>
    <row r="168" spans="1:28" ht="13.5" customHeight="1">
      <c r="A168" s="56"/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8"/>
      <c r="AA168" s="58"/>
      <c r="AB168" s="58"/>
    </row>
    <row r="169" spans="1:28" ht="13.5" customHeight="1">
      <c r="A169" s="56"/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8"/>
      <c r="AA169" s="58"/>
      <c r="AB169" s="58"/>
    </row>
    <row r="170" spans="1:28" ht="13.5" customHeight="1">
      <c r="A170" s="56"/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8"/>
      <c r="AA170" s="58"/>
      <c r="AB170" s="58"/>
    </row>
    <row r="171" spans="1:28" ht="13.5" customHeight="1">
      <c r="A171" s="56"/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8"/>
      <c r="AA171" s="58"/>
      <c r="AB171" s="58"/>
    </row>
    <row r="172" spans="1:28" ht="13.5" customHeight="1">
      <c r="A172" s="56"/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8"/>
      <c r="AA172" s="58"/>
      <c r="AB172" s="58"/>
    </row>
    <row r="173" spans="1:28" ht="13.5" customHeight="1">
      <c r="A173" s="56"/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8"/>
      <c r="AA173" s="58"/>
      <c r="AB173" s="58"/>
    </row>
    <row r="174" spans="1:28" ht="13.5" customHeight="1">
      <c r="A174" s="56"/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8"/>
      <c r="AA174" s="58"/>
      <c r="AB174" s="58"/>
    </row>
    <row r="175" spans="1:28" ht="13.5" customHeight="1">
      <c r="A175" s="56"/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8"/>
      <c r="AA175" s="58"/>
      <c r="AB175" s="58"/>
    </row>
    <row r="176" spans="1:28" ht="13.5" customHeight="1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8"/>
      <c r="AA176" s="58"/>
      <c r="AB176" s="58"/>
    </row>
    <row r="177" spans="1:28" ht="13.5" customHeight="1">
      <c r="A177" s="56"/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8"/>
      <c r="AA177" s="58"/>
      <c r="AB177" s="58"/>
    </row>
    <row r="178" spans="1:28" ht="13.5" customHeight="1">
      <c r="A178" s="56"/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8"/>
      <c r="AA178" s="58"/>
      <c r="AB178" s="58"/>
    </row>
    <row r="179" spans="1:28" ht="13.5" customHeight="1">
      <c r="A179" s="56"/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8"/>
      <c r="AA179" s="58"/>
      <c r="AB179" s="58"/>
    </row>
    <row r="180" spans="1:28" ht="13.5" customHeight="1">
      <c r="A180" s="56"/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8"/>
      <c r="AA180" s="58"/>
      <c r="AB180" s="58"/>
    </row>
    <row r="181" spans="1:28" ht="13.5" customHeight="1">
      <c r="A181" s="56"/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8"/>
      <c r="AA181" s="58"/>
      <c r="AB181" s="58"/>
    </row>
    <row r="182" spans="1:28" ht="13.5" customHeight="1">
      <c r="A182" s="56"/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8"/>
      <c r="AA182" s="58"/>
      <c r="AB182" s="58"/>
    </row>
    <row r="183" spans="1:28" ht="13.5" customHeight="1">
      <c r="A183" s="56"/>
      <c r="B183" s="56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8"/>
      <c r="AA183" s="58"/>
      <c r="AB183" s="58"/>
    </row>
    <row r="184" spans="1:28" ht="13.5" customHeight="1">
      <c r="A184" s="56"/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8"/>
      <c r="AA184" s="58"/>
      <c r="AB184" s="58"/>
    </row>
    <row r="185" spans="1:28" ht="13.5" customHeight="1">
      <c r="A185" s="56"/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8"/>
      <c r="AA185" s="58"/>
      <c r="AB185" s="58"/>
    </row>
    <row r="186" spans="1:28" ht="13.5" customHeight="1">
      <c r="A186" s="56"/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8"/>
      <c r="AA186" s="58"/>
      <c r="AB186" s="58"/>
    </row>
    <row r="187" spans="1:28" ht="13.5" customHeight="1">
      <c r="A187" s="56"/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8"/>
      <c r="AA187" s="58"/>
      <c r="AB187" s="58"/>
    </row>
    <row r="188" spans="1:28" ht="13.5" customHeight="1">
      <c r="A188" s="56"/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8"/>
      <c r="AA188" s="58"/>
      <c r="AB188" s="58"/>
    </row>
    <row r="189" spans="1:28" ht="13.5" customHeight="1">
      <c r="A189" s="56"/>
      <c r="B189" s="56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8"/>
      <c r="AA189" s="58"/>
      <c r="AB189" s="58"/>
    </row>
    <row r="190" spans="1:28" ht="13.5" customHeight="1">
      <c r="A190" s="56"/>
      <c r="B190" s="56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8"/>
      <c r="AA190" s="58"/>
      <c r="AB190" s="58"/>
    </row>
    <row r="191" spans="1:28" ht="13.5" customHeight="1">
      <c r="A191" s="56"/>
      <c r="B191" s="56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8"/>
      <c r="AA191" s="58"/>
      <c r="AB191" s="58"/>
    </row>
    <row r="192" spans="1:28" ht="13.5" customHeight="1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8"/>
      <c r="AA192" s="58"/>
      <c r="AB192" s="58"/>
    </row>
    <row r="193" spans="1:28" ht="13.5" customHeight="1">
      <c r="A193" s="56"/>
      <c r="B193" s="56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8"/>
      <c r="AA193" s="58"/>
      <c r="AB193" s="58"/>
    </row>
    <row r="194" spans="1:28" ht="13.5" customHeight="1">
      <c r="A194" s="56"/>
      <c r="B194" s="56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8"/>
      <c r="AA194" s="58"/>
      <c r="AB194" s="58"/>
    </row>
    <row r="195" spans="1:28" ht="13.5" customHeight="1">
      <c r="A195" s="56"/>
      <c r="B195" s="56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8"/>
      <c r="AA195" s="58"/>
      <c r="AB195" s="58"/>
    </row>
    <row r="196" spans="1:28" ht="13.5" customHeight="1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8"/>
      <c r="AA196" s="58"/>
      <c r="AB196" s="58"/>
    </row>
    <row r="197" spans="1:28" ht="13.5" customHeight="1">
      <c r="A197" s="56"/>
      <c r="B197" s="56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8"/>
      <c r="AA197" s="58"/>
      <c r="AB197" s="58"/>
    </row>
    <row r="198" spans="1:28" ht="13.5" customHeight="1">
      <c r="A198" s="56"/>
      <c r="B198" s="56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8"/>
      <c r="AA198" s="58"/>
      <c r="AB198" s="58"/>
    </row>
    <row r="199" spans="1:28" ht="13.5" customHeight="1">
      <c r="A199" s="56"/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8"/>
      <c r="AA199" s="58"/>
      <c r="AB199" s="58"/>
    </row>
    <row r="200" spans="1:28" ht="13.5" customHeight="1">
      <c r="A200" s="56"/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8"/>
      <c r="AA200" s="58"/>
      <c r="AB200" s="58"/>
    </row>
    <row r="201" spans="1:28" ht="13.5" customHeight="1">
      <c r="A201" s="56"/>
      <c r="B201" s="56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8"/>
      <c r="AA201" s="58"/>
      <c r="AB201" s="58"/>
    </row>
    <row r="202" spans="1:28" ht="13.5" customHeight="1">
      <c r="A202" s="56"/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8"/>
      <c r="AA202" s="58"/>
      <c r="AB202" s="58"/>
    </row>
    <row r="203" spans="1:28" ht="13.5" customHeight="1">
      <c r="A203" s="56"/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8"/>
      <c r="AA203" s="58"/>
      <c r="AB203" s="58"/>
    </row>
    <row r="204" spans="1:28" ht="13.5" customHeight="1">
      <c r="A204" s="56"/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8"/>
      <c r="AA204" s="58"/>
      <c r="AB204" s="58"/>
    </row>
    <row r="205" spans="1:28" ht="13.5" customHeight="1">
      <c r="A205" s="56"/>
      <c r="B205" s="56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8"/>
      <c r="AA205" s="58"/>
      <c r="AB205" s="58"/>
    </row>
    <row r="206" spans="1:28" ht="13.5" customHeight="1">
      <c r="A206" s="56"/>
      <c r="B206" s="56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8"/>
      <c r="AA206" s="58"/>
      <c r="AB206" s="58"/>
    </row>
    <row r="207" spans="1:28" ht="13.5" customHeight="1">
      <c r="A207" s="56"/>
      <c r="B207" s="56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8"/>
      <c r="AA207" s="58"/>
      <c r="AB207" s="58"/>
    </row>
    <row r="208" spans="1:28" ht="13.5" customHeight="1">
      <c r="A208" s="56"/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8"/>
      <c r="AA208" s="58"/>
      <c r="AB208" s="58"/>
    </row>
    <row r="209" spans="1:28" ht="13.5" customHeight="1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8"/>
      <c r="AA209" s="58"/>
      <c r="AB209" s="58"/>
    </row>
    <row r="210" spans="1:28" ht="13.5" customHeight="1">
      <c r="A210" s="56"/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8"/>
      <c r="AA210" s="58"/>
      <c r="AB210" s="58"/>
    </row>
    <row r="211" spans="1:28" ht="13.5" customHeight="1">
      <c r="A211" s="56"/>
      <c r="B211" s="56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8"/>
      <c r="AA211" s="58"/>
      <c r="AB211" s="58"/>
    </row>
    <row r="212" spans="1:28" ht="13.5" customHeight="1">
      <c r="A212" s="56"/>
      <c r="B212" s="56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8"/>
      <c r="AA212" s="58"/>
      <c r="AB212" s="58"/>
    </row>
    <row r="213" spans="1:28" ht="13.5" customHeight="1">
      <c r="A213" s="56"/>
      <c r="B213" s="56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8"/>
      <c r="AA213" s="58"/>
      <c r="AB213" s="58"/>
    </row>
    <row r="214" spans="1:28" ht="13.5" customHeight="1">
      <c r="A214" s="56"/>
      <c r="B214" s="56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8"/>
      <c r="AA214" s="58"/>
      <c r="AB214" s="58"/>
    </row>
    <row r="215" spans="1:28" ht="13.5" customHeight="1">
      <c r="A215" s="56"/>
      <c r="B215" s="56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8"/>
      <c r="AA215" s="58"/>
      <c r="AB215" s="58"/>
    </row>
    <row r="216" spans="1:28" ht="13.5" customHeight="1">
      <c r="A216" s="56"/>
      <c r="B216" s="56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8"/>
      <c r="AA216" s="58"/>
      <c r="AB216" s="58"/>
    </row>
    <row r="217" spans="1:28" ht="13.5" customHeight="1">
      <c r="A217" s="56"/>
      <c r="B217" s="56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8"/>
      <c r="AA217" s="58"/>
      <c r="AB217" s="58"/>
    </row>
    <row r="218" spans="1:28" ht="13.5" customHeight="1">
      <c r="A218" s="56"/>
      <c r="B218" s="56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8"/>
      <c r="AA218" s="58"/>
      <c r="AB218" s="58"/>
    </row>
    <row r="219" spans="1:28" ht="13.5" customHeight="1">
      <c r="A219" s="56"/>
      <c r="B219" s="56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8"/>
      <c r="AA219" s="58"/>
      <c r="AB219" s="58"/>
    </row>
    <row r="220" spans="1:28" ht="13.5" customHeight="1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8"/>
      <c r="AA220" s="58"/>
      <c r="AB220" s="58"/>
    </row>
    <row r="221" spans="1:28" ht="13.5" customHeight="1">
      <c r="A221" s="56"/>
      <c r="B221" s="56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8"/>
      <c r="AA221" s="58"/>
      <c r="AB221" s="58"/>
    </row>
    <row r="222" spans="1:28" ht="13.5" customHeight="1">
      <c r="A222" s="56"/>
      <c r="B222" s="56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8"/>
      <c r="AA222" s="58"/>
      <c r="AB222" s="58"/>
    </row>
    <row r="223" spans="1:28" ht="13.5" customHeight="1">
      <c r="A223" s="56"/>
      <c r="B223" s="56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8"/>
      <c r="AA223" s="58"/>
      <c r="AB223" s="58"/>
    </row>
    <row r="224" spans="1:28" ht="13.5" customHeight="1">
      <c r="A224" s="56"/>
      <c r="B224" s="56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8"/>
      <c r="AA224" s="58"/>
      <c r="AB224" s="58"/>
    </row>
    <row r="225" spans="1:28" ht="13.5" customHeight="1">
      <c r="A225" s="56"/>
      <c r="B225" s="56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8"/>
      <c r="AA225" s="58"/>
      <c r="AB225" s="58"/>
    </row>
    <row r="226" spans="1:28" ht="13.5" customHeight="1">
      <c r="A226" s="56"/>
      <c r="B226" s="56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8"/>
      <c r="AA226" s="58"/>
      <c r="AB226" s="58"/>
    </row>
    <row r="227" spans="1:28" ht="13.5" customHeight="1">
      <c r="A227" s="56"/>
      <c r="B227" s="56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8"/>
      <c r="AA227" s="58"/>
      <c r="AB227" s="58"/>
    </row>
    <row r="228" spans="1:28" ht="13.5" customHeight="1">
      <c r="A228" s="56"/>
      <c r="B228" s="56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8"/>
      <c r="AA228" s="58"/>
      <c r="AB228" s="58"/>
    </row>
    <row r="229" spans="1:28" ht="13.5" customHeight="1">
      <c r="A229" s="56"/>
      <c r="B229" s="56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8"/>
      <c r="AA229" s="58"/>
      <c r="AB229" s="58"/>
    </row>
    <row r="230" spans="1:28" ht="13.5" customHeight="1">
      <c r="A230" s="56"/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8"/>
      <c r="AA230" s="58"/>
      <c r="AB230" s="58"/>
    </row>
    <row r="231" spans="1:28" ht="13.5" customHeight="1">
      <c r="A231" s="56"/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8"/>
      <c r="AA231" s="58"/>
      <c r="AB231" s="58"/>
    </row>
    <row r="232" spans="1:28" ht="13.5" customHeight="1">
      <c r="A232" s="56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8"/>
      <c r="AA232" s="58"/>
      <c r="AB232" s="58"/>
    </row>
    <row r="233" spans="1:28" ht="13.5" customHeight="1">
      <c r="A233" s="56"/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8"/>
      <c r="AA233" s="58"/>
      <c r="AB233" s="58"/>
    </row>
    <row r="234" spans="1:28" ht="13.5" customHeight="1">
      <c r="A234" s="56"/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8"/>
      <c r="AA234" s="58"/>
      <c r="AB234" s="58"/>
    </row>
    <row r="235" spans="1:28" ht="13.5" customHeight="1">
      <c r="A235" s="56"/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8"/>
      <c r="AA235" s="58"/>
      <c r="AB235" s="58"/>
    </row>
    <row r="236" spans="1:28" ht="13.5" customHeight="1">
      <c r="A236" s="56"/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8"/>
      <c r="AA236" s="58"/>
      <c r="AB236" s="58"/>
    </row>
    <row r="237" spans="1:28" ht="13.5" customHeight="1">
      <c r="A237" s="56"/>
      <c r="B237" s="56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8"/>
      <c r="AA237" s="58"/>
      <c r="AB237" s="58"/>
    </row>
    <row r="238" spans="1:28" ht="13.5" customHeight="1">
      <c r="A238" s="56"/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8"/>
      <c r="AA238" s="58"/>
      <c r="AB238" s="58"/>
    </row>
    <row r="239" spans="1:28" ht="13.5" customHeight="1">
      <c r="A239" s="56"/>
      <c r="B239" s="56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8"/>
      <c r="AA239" s="58"/>
      <c r="AB239" s="58"/>
    </row>
    <row r="240" spans="1:28" ht="13.5" customHeight="1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8"/>
      <c r="AA240" s="58"/>
      <c r="AB240" s="58"/>
    </row>
    <row r="241" spans="1:28" ht="13.5" customHeight="1">
      <c r="A241" s="56"/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8"/>
      <c r="AA241" s="58"/>
      <c r="AB241" s="58"/>
    </row>
    <row r="242" spans="1:28" ht="13.5" customHeight="1">
      <c r="A242" s="56"/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8"/>
      <c r="AA242" s="58"/>
      <c r="AB242" s="58"/>
    </row>
    <row r="243" spans="1:28" ht="13.5" customHeight="1">
      <c r="A243" s="56"/>
      <c r="B243" s="56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8"/>
      <c r="AA243" s="58"/>
      <c r="AB243" s="58"/>
    </row>
    <row r="244" spans="1:28" ht="13.5" customHeight="1">
      <c r="A244" s="56"/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8"/>
      <c r="AA244" s="58"/>
      <c r="AB244" s="58"/>
    </row>
    <row r="245" spans="1:28" ht="13.5" customHeight="1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8"/>
      <c r="AA245" s="58"/>
      <c r="AB245" s="58"/>
    </row>
    <row r="246" spans="1:28" ht="13.5" customHeight="1">
      <c r="A246" s="56"/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8"/>
      <c r="AA246" s="58"/>
      <c r="AB246" s="58"/>
    </row>
    <row r="247" spans="1:28" ht="13.5" customHeight="1">
      <c r="A247" s="56"/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8"/>
      <c r="AA247" s="58"/>
      <c r="AB247" s="58"/>
    </row>
    <row r="248" spans="1:28" ht="13.5" customHeight="1">
      <c r="A248" s="56"/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8"/>
      <c r="AA248" s="58"/>
      <c r="AB248" s="58"/>
    </row>
    <row r="249" spans="1:28" ht="13.5" customHeight="1">
      <c r="A249" s="56"/>
      <c r="B249" s="56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8"/>
      <c r="AA249" s="58"/>
      <c r="AB249" s="58"/>
    </row>
    <row r="250" spans="1:28" ht="13.5" customHeight="1">
      <c r="A250" s="56"/>
      <c r="B250" s="56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8"/>
      <c r="AA250" s="58"/>
      <c r="AB250" s="58"/>
    </row>
    <row r="251" spans="1:28" ht="13.5" customHeight="1">
      <c r="A251" s="56"/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8"/>
      <c r="AA251" s="58"/>
      <c r="AB251" s="58"/>
    </row>
    <row r="252" spans="1:28" ht="13.5" customHeight="1">
      <c r="A252" s="56"/>
      <c r="B252" s="56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8"/>
      <c r="AA252" s="58"/>
      <c r="AB252" s="58"/>
    </row>
    <row r="253" spans="1:28" ht="13.5" customHeight="1">
      <c r="A253" s="56"/>
      <c r="B253" s="56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8"/>
      <c r="AA253" s="58"/>
      <c r="AB253" s="58"/>
    </row>
    <row r="254" spans="1:28" ht="13.5" customHeight="1">
      <c r="A254" s="56"/>
      <c r="B254" s="56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8"/>
      <c r="AA254" s="58"/>
      <c r="AB254" s="58"/>
    </row>
    <row r="255" spans="1:28" ht="13.5" customHeight="1">
      <c r="A255" s="56"/>
      <c r="B255" s="56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8"/>
      <c r="AA255" s="58"/>
      <c r="AB255" s="58"/>
    </row>
    <row r="256" spans="1:28" ht="13.5" customHeight="1">
      <c r="A256" s="56"/>
      <c r="B256" s="56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8"/>
      <c r="AA256" s="58"/>
      <c r="AB256" s="58"/>
    </row>
    <row r="257" spans="1:28" ht="13.5" customHeight="1">
      <c r="A257" s="56"/>
      <c r="B257" s="56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8"/>
      <c r="AA257" s="58"/>
      <c r="AB257" s="58"/>
    </row>
    <row r="258" spans="1:28" ht="13.5" customHeight="1">
      <c r="A258" s="56"/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8"/>
      <c r="AA258" s="58"/>
      <c r="AB258" s="58"/>
    </row>
    <row r="259" spans="1:28" ht="13.5" customHeight="1">
      <c r="A259" s="56"/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8"/>
      <c r="AA259" s="58"/>
      <c r="AB259" s="58"/>
    </row>
    <row r="260" spans="1:28" ht="13.5" customHeight="1">
      <c r="A260" s="56"/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8"/>
      <c r="AA260" s="58"/>
      <c r="AB260" s="58"/>
    </row>
    <row r="261" spans="1:28" ht="13.5" customHeight="1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8"/>
      <c r="AA261" s="58"/>
      <c r="AB261" s="58"/>
    </row>
    <row r="262" spans="1:28" ht="13.5" customHeight="1">
      <c r="A262" s="56"/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8"/>
      <c r="AA262" s="58"/>
      <c r="AB262" s="58"/>
    </row>
    <row r="263" spans="1:28" ht="13.5" customHeight="1">
      <c r="A263" s="56"/>
      <c r="B263" s="56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8"/>
      <c r="AA263" s="58"/>
      <c r="AB263" s="58"/>
    </row>
    <row r="264" spans="1:28" ht="13.5" customHeight="1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8"/>
      <c r="AA264" s="58"/>
      <c r="AB264" s="58"/>
    </row>
    <row r="265" spans="1:28" ht="13.5" customHeight="1">
      <c r="A265" s="56"/>
      <c r="B265" s="56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8"/>
      <c r="AA265" s="58"/>
      <c r="AB265" s="58"/>
    </row>
    <row r="266" spans="1:28" ht="13.5" customHeight="1">
      <c r="A266" s="56"/>
      <c r="B266" s="56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8"/>
      <c r="AA266" s="58"/>
      <c r="AB266" s="58"/>
    </row>
    <row r="267" spans="1:28" ht="13.5" customHeight="1">
      <c r="A267" s="56"/>
      <c r="B267" s="56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8"/>
      <c r="AA267" s="58"/>
      <c r="AB267" s="58"/>
    </row>
    <row r="268" spans="1:28" ht="13.5" customHeight="1">
      <c r="A268" s="56"/>
      <c r="B268" s="56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8"/>
      <c r="AA268" s="58"/>
      <c r="AB268" s="58"/>
    </row>
    <row r="269" spans="1:28" ht="13.5" customHeight="1">
      <c r="A269" s="56"/>
      <c r="B269" s="56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8"/>
      <c r="AA269" s="58"/>
      <c r="AB269" s="58"/>
    </row>
    <row r="270" spans="1:28" ht="13.5" customHeight="1">
      <c r="A270" s="56"/>
      <c r="B270" s="56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8"/>
      <c r="AA270" s="58"/>
      <c r="AB270" s="58"/>
    </row>
    <row r="271" spans="1:28" ht="13.5" customHeight="1">
      <c r="A271" s="56"/>
      <c r="B271" s="56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8"/>
      <c r="AA271" s="58"/>
      <c r="AB271" s="58"/>
    </row>
    <row r="272" spans="1:28" ht="13.5" customHeight="1">
      <c r="A272" s="56"/>
      <c r="B272" s="56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8"/>
      <c r="AA272" s="58"/>
      <c r="AB272" s="58"/>
    </row>
    <row r="273" spans="1:28" ht="13.5" customHeight="1">
      <c r="A273" s="56"/>
      <c r="B273" s="56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8"/>
      <c r="AA273" s="58"/>
      <c r="AB273" s="58"/>
    </row>
    <row r="274" spans="1:28" ht="13.5" customHeight="1">
      <c r="A274" s="56"/>
      <c r="B274" s="56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8"/>
      <c r="AA274" s="58"/>
      <c r="AB274" s="58"/>
    </row>
    <row r="275" spans="1:28" ht="13.5" customHeight="1">
      <c r="A275" s="56"/>
      <c r="B275" s="56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8"/>
      <c r="AA275" s="58"/>
      <c r="AB275" s="58"/>
    </row>
    <row r="276" spans="1:28" ht="13.5" customHeight="1">
      <c r="A276" s="56"/>
      <c r="B276" s="56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8"/>
      <c r="AA276" s="58"/>
      <c r="AB276" s="58"/>
    </row>
    <row r="277" spans="1:28" ht="13.5" customHeight="1">
      <c r="A277" s="56"/>
      <c r="B277" s="56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8"/>
      <c r="AA277" s="58"/>
      <c r="AB277" s="58"/>
    </row>
    <row r="278" spans="1:28" ht="13.5" customHeight="1">
      <c r="A278" s="56"/>
      <c r="B278" s="56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8"/>
      <c r="AA278" s="58"/>
      <c r="AB278" s="58"/>
    </row>
    <row r="279" spans="1:28" ht="13.5" customHeight="1">
      <c r="A279" s="56"/>
      <c r="B279" s="56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8"/>
      <c r="AA279" s="58"/>
      <c r="AB279" s="58"/>
    </row>
    <row r="280" spans="1:28" ht="13.5" customHeight="1">
      <c r="A280" s="56"/>
      <c r="B280" s="56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8"/>
      <c r="AA280" s="58"/>
      <c r="AB280" s="58"/>
    </row>
    <row r="281" spans="1:28" ht="13.5" customHeight="1">
      <c r="A281" s="56"/>
      <c r="B281" s="56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8"/>
      <c r="AA281" s="58"/>
      <c r="AB281" s="58"/>
    </row>
    <row r="282" spans="1:28" ht="13.5" customHeight="1">
      <c r="A282" s="56"/>
      <c r="B282" s="56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8"/>
      <c r="AA282" s="58"/>
      <c r="AB282" s="58"/>
    </row>
    <row r="283" spans="1:28" ht="13.5" customHeight="1">
      <c r="A283" s="56"/>
      <c r="B283" s="56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8"/>
      <c r="AA283" s="58"/>
      <c r="AB283" s="58"/>
    </row>
    <row r="284" spans="1:28" ht="13.5" customHeight="1">
      <c r="A284" s="56"/>
      <c r="B284" s="56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8"/>
      <c r="AA284" s="58"/>
      <c r="AB284" s="58"/>
    </row>
    <row r="285" spans="1:28" ht="13.5" customHeight="1">
      <c r="A285" s="56"/>
      <c r="B285" s="56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8"/>
      <c r="AA285" s="58"/>
      <c r="AB285" s="58"/>
    </row>
    <row r="286" spans="1:28" ht="13.5" customHeight="1">
      <c r="A286" s="56"/>
      <c r="B286" s="56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8"/>
      <c r="AA286" s="58"/>
      <c r="AB286" s="58"/>
    </row>
    <row r="287" spans="1:28" ht="13.5" customHeight="1">
      <c r="A287" s="56"/>
      <c r="B287" s="56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8"/>
      <c r="AA287" s="58"/>
      <c r="AB287" s="58"/>
    </row>
    <row r="288" spans="1:28" ht="13.5" customHeight="1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8"/>
      <c r="AA288" s="58"/>
      <c r="AB288" s="58"/>
    </row>
    <row r="289" spans="1:28" ht="13.5" customHeight="1">
      <c r="A289" s="56"/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8"/>
      <c r="AA289" s="58"/>
      <c r="AB289" s="58"/>
    </row>
    <row r="290" spans="1:28" ht="13.5" customHeight="1">
      <c r="A290" s="56"/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8"/>
      <c r="AA290" s="58"/>
      <c r="AB290" s="58"/>
    </row>
    <row r="291" spans="1:28" ht="13.5" customHeight="1">
      <c r="A291" s="56"/>
      <c r="B291" s="56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8"/>
      <c r="AA291" s="58"/>
      <c r="AB291" s="58"/>
    </row>
    <row r="292" spans="1:28" ht="13.5" customHeight="1">
      <c r="A292" s="56"/>
      <c r="B292" s="56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8"/>
      <c r="AA292" s="58"/>
      <c r="AB292" s="58"/>
    </row>
    <row r="293" spans="1:28" ht="13.5" customHeight="1">
      <c r="A293" s="56"/>
      <c r="B293" s="56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8"/>
      <c r="AA293" s="58"/>
      <c r="AB293" s="58"/>
    </row>
    <row r="294" spans="1:28" ht="13.5" customHeight="1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8"/>
      <c r="AA294" s="58"/>
      <c r="AB294" s="58"/>
    </row>
    <row r="295" spans="1:28" ht="13.5" customHeight="1">
      <c r="A295" s="56"/>
      <c r="B295" s="56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8"/>
      <c r="AA295" s="58"/>
      <c r="AB295" s="58"/>
    </row>
    <row r="296" spans="1:28" ht="13.5" customHeight="1">
      <c r="A296" s="56"/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8"/>
      <c r="AA296" s="58"/>
      <c r="AB296" s="58"/>
    </row>
    <row r="297" spans="1:28" ht="13.5" customHeight="1">
      <c r="A297" s="56"/>
      <c r="B297" s="56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8"/>
      <c r="AA297" s="58"/>
      <c r="AB297" s="58"/>
    </row>
    <row r="298" spans="1:28" ht="13.5" customHeight="1">
      <c r="A298" s="56"/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8"/>
      <c r="AA298" s="58"/>
      <c r="AB298" s="58"/>
    </row>
    <row r="299" spans="1:28" ht="13.5" customHeight="1">
      <c r="A299" s="56"/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8"/>
      <c r="AA299" s="58"/>
      <c r="AB299" s="58"/>
    </row>
    <row r="300" spans="1:28" ht="13.5" customHeight="1">
      <c r="A300" s="56"/>
      <c r="B300" s="56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8"/>
      <c r="AA300" s="58"/>
      <c r="AB300" s="58"/>
    </row>
    <row r="301" spans="1:28" ht="13.5" customHeight="1">
      <c r="A301" s="56"/>
      <c r="B301" s="56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8"/>
      <c r="AA301" s="58"/>
      <c r="AB301" s="58"/>
    </row>
    <row r="302" spans="1:28" ht="13.5" customHeight="1">
      <c r="A302" s="56"/>
      <c r="B302" s="56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8"/>
      <c r="AA302" s="58"/>
      <c r="AB302" s="58"/>
    </row>
    <row r="303" spans="1:28" ht="13.5" customHeight="1">
      <c r="A303" s="56"/>
      <c r="B303" s="56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8"/>
      <c r="AA303" s="58"/>
      <c r="AB303" s="58"/>
    </row>
    <row r="304" spans="1:28" ht="13.5" customHeight="1">
      <c r="A304" s="56"/>
      <c r="B304" s="56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8"/>
      <c r="AA304" s="58"/>
      <c r="AB304" s="58"/>
    </row>
    <row r="305" spans="1:28" ht="13.5" customHeight="1">
      <c r="A305" s="56"/>
      <c r="B305" s="56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8"/>
      <c r="AA305" s="58"/>
      <c r="AB305" s="58"/>
    </row>
    <row r="306" spans="1:28" ht="13.5" customHeight="1">
      <c r="A306" s="56"/>
      <c r="B306" s="56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8"/>
      <c r="AA306" s="58"/>
      <c r="AB306" s="58"/>
    </row>
    <row r="307" spans="1:28" ht="13.5" customHeight="1">
      <c r="A307" s="56"/>
      <c r="B307" s="56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8"/>
      <c r="AA307" s="58"/>
      <c r="AB307" s="58"/>
    </row>
    <row r="308" spans="1:28" ht="13.5" customHeight="1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8"/>
      <c r="AA308" s="58"/>
      <c r="AB308" s="58"/>
    </row>
    <row r="309" spans="1:28" ht="13.5" customHeight="1">
      <c r="A309" s="56"/>
      <c r="B309" s="56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8"/>
      <c r="AA309" s="58"/>
      <c r="AB309" s="58"/>
    </row>
    <row r="310" spans="1:28" ht="13.5" customHeight="1">
      <c r="A310" s="56"/>
      <c r="B310" s="56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8"/>
      <c r="AA310" s="58"/>
      <c r="AB310" s="58"/>
    </row>
    <row r="311" spans="1:28" ht="13.5" customHeight="1">
      <c r="A311" s="56"/>
      <c r="B311" s="56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8"/>
      <c r="AA311" s="58"/>
      <c r="AB311" s="58"/>
    </row>
    <row r="312" spans="1:28" ht="13.5" customHeight="1">
      <c r="A312" s="56"/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8"/>
      <c r="AA312" s="58"/>
      <c r="AB312" s="58"/>
    </row>
    <row r="313" spans="1:28" ht="13.5" customHeight="1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8"/>
      <c r="AA313" s="58"/>
      <c r="AB313" s="58"/>
    </row>
    <row r="314" spans="1:28" ht="15.75" customHeight="1">
      <c r="A314" s="58"/>
      <c r="B314" s="58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</row>
    <row r="315" spans="1:28" ht="15.75" customHeight="1">
      <c r="A315" s="58"/>
      <c r="B315" s="58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</row>
    <row r="316" spans="1:28" ht="15.75" customHeight="1">
      <c r="A316" s="58"/>
      <c r="B316" s="58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</row>
    <row r="317" spans="1:28" ht="15.75" customHeight="1">
      <c r="A317" s="58"/>
      <c r="B317" s="58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</row>
    <row r="318" spans="1:28" ht="15.75" customHeight="1">
      <c r="A318" s="58"/>
      <c r="B318" s="58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</row>
    <row r="319" spans="1:28" ht="15.75" customHeight="1">
      <c r="A319" s="58"/>
      <c r="B319" s="58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</row>
    <row r="320" spans="1:28" ht="15.75" customHeight="1">
      <c r="A320" s="58"/>
      <c r="B320" s="58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</row>
    <row r="321" spans="1:28" ht="15.75" customHeight="1">
      <c r="A321" s="58"/>
      <c r="B321" s="58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</row>
    <row r="322" spans="1:28" ht="15.75" customHeight="1">
      <c r="A322" s="58"/>
      <c r="B322" s="58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</row>
    <row r="323" spans="1:28" ht="15.75" customHeight="1">
      <c r="A323" s="58"/>
      <c r="B323" s="58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</row>
    <row r="324" spans="1:28" ht="15.75" customHeight="1">
      <c r="A324" s="58"/>
      <c r="B324" s="58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</row>
    <row r="325" spans="1:28" ht="15.75" customHeight="1">
      <c r="A325" s="58"/>
      <c r="B325" s="58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</row>
    <row r="326" spans="1:28" ht="15.75" customHeight="1">
      <c r="A326" s="58"/>
      <c r="B326" s="58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</row>
    <row r="327" spans="1:28" ht="15.75" customHeight="1">
      <c r="A327" s="58"/>
      <c r="B327" s="58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</row>
    <row r="328" spans="1:28" ht="15.75" customHeight="1">
      <c r="A328" s="58"/>
      <c r="B328" s="58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</row>
    <row r="329" spans="1:28" ht="15.75" customHeight="1">
      <c r="A329" s="58"/>
      <c r="B329" s="58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</row>
    <row r="330" spans="1:28" ht="15.75" customHeight="1">
      <c r="A330" s="58"/>
      <c r="B330" s="58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</row>
    <row r="331" spans="1:28" ht="15.75" customHeight="1">
      <c r="A331" s="58"/>
      <c r="B331" s="58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</row>
    <row r="332" spans="1:28" ht="15.75" customHeight="1">
      <c r="A332" s="58"/>
      <c r="B332" s="58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</row>
    <row r="333" spans="1:28" ht="15.75" customHeight="1">
      <c r="A333" s="58"/>
      <c r="B333" s="58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</row>
    <row r="334" spans="1:28" ht="15.75" customHeight="1">
      <c r="A334" s="58"/>
      <c r="B334" s="58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</row>
    <row r="335" spans="1:28" ht="13.5" customHeight="1">
      <c r="A335" s="58"/>
      <c r="B335" s="58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</row>
    <row r="336" spans="1:28" ht="13.5" customHeight="1">
      <c r="A336" s="58"/>
      <c r="B336" s="58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</row>
    <row r="337" spans="1:28" ht="13.5" customHeight="1">
      <c r="A337" s="58"/>
      <c r="B337" s="58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</row>
    <row r="338" spans="1:28" ht="13.5" customHeight="1">
      <c r="A338" s="58"/>
      <c r="B338" s="58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</row>
    <row r="339" spans="1:28" ht="13.5" customHeight="1">
      <c r="A339" s="58"/>
      <c r="B339" s="58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</row>
    <row r="340" spans="1:28" ht="13.5" customHeight="1">
      <c r="A340" s="58"/>
      <c r="B340" s="58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</row>
    <row r="341" spans="1:28" ht="13.5" customHeight="1">
      <c r="A341" s="58"/>
      <c r="B341" s="58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</row>
    <row r="342" spans="1:28" ht="13.5" customHeight="1">
      <c r="A342" s="58"/>
      <c r="B342" s="58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</row>
    <row r="343" spans="1:28" ht="13.5" customHeight="1">
      <c r="A343" s="58"/>
      <c r="B343" s="58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</row>
    <row r="344" spans="1:28" ht="13.5" customHeight="1">
      <c r="A344" s="58"/>
      <c r="B344" s="58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</row>
    <row r="345" spans="1:28" ht="13.5" customHeight="1">
      <c r="A345" s="58"/>
      <c r="B345" s="58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</row>
    <row r="346" spans="1:28" ht="13.5" customHeight="1">
      <c r="A346" s="58"/>
      <c r="B346" s="58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</row>
    <row r="347" spans="1:28" ht="13.5" customHeight="1">
      <c r="A347" s="58"/>
      <c r="B347" s="58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</row>
    <row r="348" spans="1:28" ht="13.5" customHeight="1">
      <c r="A348" s="58"/>
      <c r="B348" s="58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</row>
    <row r="349" spans="1:28" ht="13.5" customHeight="1">
      <c r="A349" s="58"/>
      <c r="B349" s="58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</row>
    <row r="350" spans="1:28" ht="13.5" customHeight="1">
      <c r="A350" s="58"/>
      <c r="B350" s="58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</row>
    <row r="351" spans="1:28" ht="13.5" customHeight="1">
      <c r="A351" s="58"/>
      <c r="B351" s="58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</row>
    <row r="352" spans="1:28" ht="13.5" customHeight="1">
      <c r="A352" s="58"/>
      <c r="B352" s="58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</row>
    <row r="353" spans="1:28" ht="13.5" customHeight="1">
      <c r="A353" s="58"/>
      <c r="B353" s="58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</row>
    <row r="354" spans="1:28" ht="13.5" customHeight="1">
      <c r="A354" s="58"/>
      <c r="B354" s="58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</row>
    <row r="355" spans="1:28" ht="13.5" customHeight="1">
      <c r="A355" s="58"/>
      <c r="B355" s="58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</row>
    <row r="356" spans="1:28" ht="13.5" customHeight="1">
      <c r="A356" s="58"/>
      <c r="B356" s="58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</row>
    <row r="357" spans="1:28" ht="13.5" customHeight="1">
      <c r="A357" s="58"/>
      <c r="B357" s="58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</row>
    <row r="358" spans="1:28" ht="13.5" customHeight="1">
      <c r="A358" s="58"/>
      <c r="B358" s="58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</row>
    <row r="359" spans="1:28" ht="13.5" customHeight="1">
      <c r="A359" s="58"/>
      <c r="B359" s="58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</row>
    <row r="360" spans="1:28" ht="13.5" customHeight="1">
      <c r="A360" s="58"/>
      <c r="B360" s="58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</row>
    <row r="361" spans="1:28" ht="13.5" customHeight="1">
      <c r="A361" s="58"/>
      <c r="B361" s="58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</row>
    <row r="362" spans="1:28" ht="13.5" customHeight="1">
      <c r="A362" s="58"/>
      <c r="B362" s="58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</row>
    <row r="363" spans="1:28" ht="13.5" customHeight="1">
      <c r="A363" s="58"/>
      <c r="B363" s="58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</row>
    <row r="364" spans="1:28" ht="13.5" customHeight="1">
      <c r="A364" s="58"/>
      <c r="B364" s="58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</row>
    <row r="365" spans="1:28" ht="13.5" customHeight="1">
      <c r="A365" s="58"/>
      <c r="B365" s="58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</row>
    <row r="366" spans="1:28" ht="13.5" customHeight="1">
      <c r="A366" s="58"/>
      <c r="B366" s="58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</row>
    <row r="367" spans="1:28" ht="13.5" customHeight="1">
      <c r="A367" s="58"/>
      <c r="B367" s="58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</row>
    <row r="368" spans="1:28" ht="13.5" customHeight="1">
      <c r="A368" s="58"/>
      <c r="B368" s="58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</row>
    <row r="369" spans="1:28" ht="13.5" customHeight="1">
      <c r="A369" s="58"/>
      <c r="B369" s="58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</row>
    <row r="370" spans="1:28" ht="13.5" customHeight="1">
      <c r="A370" s="58"/>
      <c r="B370" s="58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</row>
    <row r="371" spans="1:28" ht="13.5" customHeight="1">
      <c r="A371" s="58"/>
      <c r="B371" s="58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</row>
    <row r="372" spans="1:28" ht="13.5" customHeight="1">
      <c r="A372" s="58"/>
      <c r="B372" s="58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</row>
    <row r="373" spans="1:28" ht="13.5" customHeight="1">
      <c r="A373" s="58"/>
      <c r="B373" s="58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</row>
    <row r="374" spans="1:28" ht="13.5" customHeight="1">
      <c r="A374" s="58"/>
      <c r="B374" s="58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</row>
    <row r="375" spans="1:28" ht="13.5" customHeight="1">
      <c r="A375" s="58"/>
      <c r="B375" s="58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</row>
    <row r="376" spans="1:28" ht="13.5" customHeight="1">
      <c r="A376" s="58"/>
      <c r="B376" s="58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</row>
    <row r="377" spans="1:28" ht="13.5" customHeight="1">
      <c r="A377" s="58"/>
      <c r="B377" s="58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</row>
    <row r="378" spans="1:28" ht="13.5" customHeight="1">
      <c r="A378" s="58"/>
      <c r="B378" s="58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</row>
    <row r="379" spans="1:28" ht="13.5" customHeight="1">
      <c r="A379" s="58"/>
      <c r="B379" s="58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</row>
    <row r="380" spans="1:28" ht="13.5" customHeight="1">
      <c r="A380" s="58"/>
      <c r="B380" s="58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</row>
    <row r="381" spans="1:28" ht="13.5" customHeight="1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</row>
    <row r="382" spans="1:28" ht="13.5" customHeight="1">
      <c r="A382" s="58"/>
      <c r="B382" s="58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</row>
    <row r="383" spans="1:28" ht="13.5" customHeight="1">
      <c r="A383" s="58"/>
      <c r="B383" s="58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</row>
    <row r="384" spans="1:28" ht="13.5" customHeight="1">
      <c r="A384" s="58"/>
      <c r="B384" s="58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</row>
    <row r="385" spans="1:28" ht="13.5" customHeight="1">
      <c r="A385" s="58"/>
      <c r="B385" s="58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</row>
    <row r="386" spans="1:28" ht="13.5" customHeight="1">
      <c r="A386" s="58"/>
      <c r="B386" s="58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</row>
    <row r="387" spans="1:28" ht="13.5" customHeight="1">
      <c r="A387" s="58"/>
      <c r="B387" s="58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58"/>
      <c r="P387" s="58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</row>
    <row r="388" spans="1:28" ht="13.5" customHeight="1">
      <c r="A388" s="58"/>
      <c r="B388" s="58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</row>
    <row r="389" spans="1:28" ht="13.5" customHeight="1">
      <c r="A389" s="58"/>
      <c r="B389" s="58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</row>
    <row r="390" spans="1:28" ht="13.5" customHeight="1">
      <c r="A390" s="58"/>
      <c r="B390" s="58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</row>
    <row r="391" spans="1:28" ht="13.5" customHeight="1">
      <c r="A391" s="58"/>
      <c r="B391" s="58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</row>
    <row r="392" spans="1:28" ht="13.5" customHeight="1">
      <c r="A392" s="58"/>
      <c r="B392" s="58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</row>
    <row r="393" spans="1:28" ht="13.5" customHeight="1">
      <c r="A393" s="58"/>
      <c r="B393" s="58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</row>
    <row r="394" spans="1:28" ht="13.5" customHeight="1">
      <c r="A394" s="58"/>
      <c r="B394" s="58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</row>
    <row r="395" spans="1:28" ht="13.5" customHeight="1">
      <c r="A395" s="58"/>
      <c r="B395" s="58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</row>
    <row r="396" spans="1:28" ht="13.5" customHeight="1">
      <c r="A396" s="58"/>
      <c r="B396" s="58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</row>
    <row r="397" spans="1:28" ht="13.5" customHeight="1">
      <c r="A397" s="58"/>
      <c r="B397" s="58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</row>
    <row r="398" spans="1:28" ht="13.5" customHeight="1">
      <c r="A398" s="58"/>
      <c r="B398" s="58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</row>
    <row r="399" spans="1:28" ht="13.5" customHeigh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</row>
    <row r="400" spans="1:28" ht="13.5" customHeight="1">
      <c r="A400" s="58"/>
      <c r="B400" s="58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</row>
    <row r="401" spans="1:28" ht="13.5" customHeight="1">
      <c r="A401" s="58"/>
      <c r="B401" s="58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</row>
    <row r="402" spans="1:28" ht="13.5" customHeight="1">
      <c r="A402" s="58"/>
      <c r="B402" s="58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</row>
    <row r="403" spans="1:28" ht="13.5" customHeight="1">
      <c r="A403" s="58"/>
      <c r="B403" s="58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</row>
    <row r="404" spans="1:28" ht="13.5" customHeight="1">
      <c r="A404" s="58"/>
      <c r="B404" s="58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</row>
    <row r="405" spans="1:28" ht="13.5" customHeight="1">
      <c r="A405" s="58"/>
      <c r="B405" s="58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</row>
    <row r="406" spans="1:28" ht="13.5" customHeight="1">
      <c r="A406" s="58"/>
      <c r="B406" s="58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</row>
    <row r="407" spans="1:28" ht="13.5" customHeight="1">
      <c r="A407" s="58"/>
      <c r="B407" s="58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</row>
    <row r="408" spans="1:28" ht="13.5" customHeight="1">
      <c r="A408" s="58"/>
      <c r="B408" s="58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</row>
    <row r="409" spans="1:28" ht="13.5" customHeight="1">
      <c r="A409" s="58"/>
      <c r="B409" s="58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</row>
    <row r="410" spans="1:28" ht="13.5" customHeight="1">
      <c r="A410" s="58"/>
      <c r="B410" s="58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</row>
    <row r="411" spans="1:28" ht="13.5" customHeight="1">
      <c r="A411" s="58"/>
      <c r="B411" s="58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</row>
    <row r="412" spans="1:28" ht="13.5" customHeight="1">
      <c r="A412" s="58"/>
      <c r="B412" s="58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</row>
    <row r="413" spans="1:28" ht="13.5" customHeight="1">
      <c r="A413" s="58"/>
      <c r="B413" s="58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</row>
    <row r="414" spans="1:28" ht="13.5" customHeight="1">
      <c r="A414" s="58"/>
      <c r="B414" s="58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</row>
    <row r="415" spans="1:28" ht="13.5" customHeight="1">
      <c r="A415" s="58"/>
      <c r="B415" s="58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</row>
    <row r="416" spans="1:28" ht="13.5" customHeight="1">
      <c r="A416" s="58"/>
      <c r="B416" s="58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</row>
    <row r="417" spans="1:28" ht="13.5" customHeight="1">
      <c r="A417" s="58"/>
      <c r="B417" s="58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</row>
    <row r="418" spans="1:28" ht="13.5" customHeight="1">
      <c r="A418" s="58"/>
      <c r="B418" s="58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</row>
    <row r="419" spans="1:28" ht="13.5" customHeight="1">
      <c r="A419" s="58"/>
      <c r="B419" s="58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58"/>
      <c r="P419" s="58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</row>
    <row r="420" spans="1:28" ht="13.5" customHeight="1">
      <c r="A420" s="58"/>
      <c r="B420" s="58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58"/>
      <c r="P420" s="58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</row>
    <row r="421" spans="1:28" ht="13.5" customHeight="1">
      <c r="A421" s="58"/>
      <c r="B421" s="58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</row>
    <row r="422" spans="1:28" ht="13.5" customHeight="1">
      <c r="A422" s="58"/>
      <c r="B422" s="58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</row>
    <row r="423" spans="1:28" ht="13.5" customHeight="1">
      <c r="A423" s="58"/>
      <c r="B423" s="58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</row>
    <row r="424" spans="1:28" ht="13.5" customHeight="1">
      <c r="A424" s="58"/>
      <c r="B424" s="58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</row>
    <row r="425" spans="1:28" ht="13.5" customHeight="1">
      <c r="A425" s="58"/>
      <c r="B425" s="58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</row>
    <row r="426" spans="1:28" ht="13.5" customHeight="1">
      <c r="A426" s="58"/>
      <c r="B426" s="58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</row>
    <row r="427" spans="1:28" ht="13.5" customHeight="1">
      <c r="A427" s="58"/>
      <c r="B427" s="58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</row>
    <row r="428" spans="1:28" ht="13.5" customHeight="1">
      <c r="A428" s="58"/>
      <c r="B428" s="58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</row>
    <row r="429" spans="1:28" ht="13.5" customHeight="1">
      <c r="A429" s="58"/>
      <c r="B429" s="58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</row>
    <row r="430" spans="1:28" ht="13.5" customHeight="1">
      <c r="A430" s="58"/>
      <c r="B430" s="58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</row>
    <row r="431" spans="1:28" ht="13.5" customHeight="1">
      <c r="A431" s="58"/>
      <c r="B431" s="58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</row>
    <row r="432" spans="1:28" ht="13.5" customHeight="1">
      <c r="A432" s="58"/>
      <c r="B432" s="58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</row>
    <row r="433" spans="1:28" ht="13.5" customHeight="1">
      <c r="A433" s="58"/>
      <c r="B433" s="58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</row>
    <row r="434" spans="1:28" ht="13.5" customHeight="1">
      <c r="A434" s="58"/>
      <c r="B434" s="58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</row>
    <row r="435" spans="1:28" ht="13.5" customHeight="1">
      <c r="A435" s="58"/>
      <c r="B435" s="58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58"/>
      <c r="P435" s="58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</row>
    <row r="436" spans="1:28" ht="13.5" customHeight="1">
      <c r="A436" s="58"/>
      <c r="B436" s="58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</row>
    <row r="437" spans="1:28" ht="13.5" customHeight="1">
      <c r="A437" s="58"/>
      <c r="B437" s="58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</row>
    <row r="438" spans="1:28" ht="13.5" customHeight="1">
      <c r="A438" s="58"/>
      <c r="B438" s="58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</row>
    <row r="439" spans="1:28" ht="13.5" customHeight="1">
      <c r="A439" s="58"/>
      <c r="B439" s="58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</row>
    <row r="440" spans="1:28" ht="13.5" customHeight="1">
      <c r="A440" s="58"/>
      <c r="B440" s="58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</row>
    <row r="441" spans="1:28" ht="13.5" customHeight="1">
      <c r="A441" s="58"/>
      <c r="B441" s="58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</row>
    <row r="442" spans="1:28" ht="13.5" customHeight="1">
      <c r="A442" s="58"/>
      <c r="B442" s="58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</row>
    <row r="443" spans="1:28" ht="13.5" customHeight="1">
      <c r="A443" s="58"/>
      <c r="B443" s="58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</row>
    <row r="444" spans="1:28" ht="13.5" customHeight="1">
      <c r="A444" s="58"/>
      <c r="B444" s="58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</row>
    <row r="445" spans="1:28" ht="13.5" customHeight="1">
      <c r="A445" s="58"/>
      <c r="B445" s="58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</row>
    <row r="446" spans="1:28" ht="13.5" customHeight="1">
      <c r="A446" s="58"/>
      <c r="B446" s="58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</row>
    <row r="447" spans="1:28" ht="13.5" customHeight="1">
      <c r="A447" s="58"/>
      <c r="B447" s="58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</row>
    <row r="448" spans="1:28" ht="13.5" customHeight="1">
      <c r="A448" s="58"/>
      <c r="B448" s="58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</row>
    <row r="449" spans="1:28" ht="13.5" customHeight="1">
      <c r="A449" s="58"/>
      <c r="B449" s="58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</row>
    <row r="450" spans="1:28" ht="13.5" customHeight="1">
      <c r="A450" s="58"/>
      <c r="B450" s="58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</row>
    <row r="451" spans="1:28" ht="13.5" customHeight="1">
      <c r="A451" s="58"/>
      <c r="B451" s="58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</row>
    <row r="452" spans="1:28" ht="13.5" customHeight="1">
      <c r="A452" s="58"/>
      <c r="B452" s="58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58"/>
      <c r="P452" s="58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</row>
    <row r="453" spans="1:28" ht="13.5" customHeight="1">
      <c r="A453" s="58"/>
      <c r="B453" s="58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</row>
    <row r="454" spans="1:28" ht="13.5" customHeight="1">
      <c r="A454" s="58"/>
      <c r="B454" s="58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</row>
    <row r="455" spans="1:28" ht="13.5" customHeight="1">
      <c r="A455" s="58"/>
      <c r="B455" s="58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</row>
    <row r="456" spans="1:28" ht="13.5" customHeight="1">
      <c r="A456" s="58"/>
      <c r="B456" s="58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</row>
    <row r="457" spans="1:28" ht="13.5" customHeight="1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</row>
    <row r="458" spans="1:28" ht="13.5" customHeight="1">
      <c r="A458" s="58"/>
      <c r="B458" s="58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</row>
    <row r="459" spans="1:28" ht="13.5" customHeight="1">
      <c r="A459" s="58"/>
      <c r="B459" s="58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</row>
    <row r="460" spans="1:28" ht="13.5" customHeight="1">
      <c r="A460" s="58"/>
      <c r="B460" s="58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</row>
    <row r="461" spans="1:28" ht="13.5" customHeight="1">
      <c r="A461" s="58"/>
      <c r="B461" s="58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</row>
    <row r="462" spans="1:28" ht="13.5" customHeight="1">
      <c r="A462" s="58"/>
      <c r="B462" s="58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</row>
    <row r="463" spans="1:28" ht="13.5" customHeight="1">
      <c r="A463" s="58"/>
      <c r="B463" s="58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</row>
    <row r="464" spans="1:28" ht="13.5" customHeight="1">
      <c r="A464" s="58"/>
      <c r="B464" s="58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</row>
    <row r="465" spans="1:28" ht="13.5" customHeight="1">
      <c r="A465" s="58"/>
      <c r="B465" s="58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</row>
    <row r="466" spans="1:28" ht="13.5" customHeight="1">
      <c r="A466" s="58"/>
      <c r="B466" s="58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</row>
    <row r="467" spans="1:28" ht="13.5" customHeight="1">
      <c r="A467" s="58"/>
      <c r="B467" s="58"/>
      <c r="C467" s="58"/>
      <c r="D467" s="58"/>
      <c r="E467" s="58"/>
      <c r="F467" s="58"/>
      <c r="G467" s="58"/>
      <c r="H467" s="58"/>
      <c r="I467" s="58"/>
      <c r="J467" s="58"/>
      <c r="K467" s="58"/>
      <c r="L467" s="58"/>
      <c r="M467" s="58"/>
      <c r="N467" s="58"/>
      <c r="O467" s="58"/>
      <c r="P467" s="58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</row>
    <row r="468" spans="1:28" ht="13.5" customHeight="1">
      <c r="A468" s="58"/>
      <c r="B468" s="58"/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58"/>
      <c r="P468" s="58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</row>
    <row r="469" spans="1:28" ht="13.5" customHeight="1">
      <c r="A469" s="58"/>
      <c r="B469" s="58"/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</row>
    <row r="470" spans="1:28" ht="13.5" customHeight="1">
      <c r="A470" s="58"/>
      <c r="B470" s="58"/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</row>
    <row r="471" spans="1:28" ht="13.5" customHeight="1">
      <c r="A471" s="58"/>
      <c r="B471" s="58"/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</row>
    <row r="472" spans="1:28" ht="13.5" customHeight="1">
      <c r="A472" s="58"/>
      <c r="B472" s="58"/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</row>
    <row r="473" spans="1:28" ht="13.5" customHeight="1">
      <c r="A473" s="58"/>
      <c r="B473" s="58"/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</row>
    <row r="474" spans="1:28" ht="13.5" customHeight="1">
      <c r="A474" s="58"/>
      <c r="B474" s="58"/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</row>
    <row r="475" spans="1:28" ht="13.5" customHeight="1">
      <c r="A475" s="58"/>
      <c r="B475" s="58"/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</row>
    <row r="476" spans="1:28" ht="13.5" customHeight="1">
      <c r="A476" s="58"/>
      <c r="B476" s="58"/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</row>
    <row r="477" spans="1:28" ht="13.5" customHeight="1">
      <c r="A477" s="58"/>
      <c r="B477" s="58"/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</row>
    <row r="478" spans="1:28" ht="13.5" customHeight="1">
      <c r="A478" s="58"/>
      <c r="B478" s="58"/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</row>
    <row r="479" spans="1:28" ht="13.5" customHeight="1">
      <c r="A479" s="58"/>
      <c r="B479" s="58"/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</row>
    <row r="480" spans="1:28" ht="13.5" customHeight="1">
      <c r="A480" s="58"/>
      <c r="B480" s="58"/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</row>
    <row r="481" spans="1:28" ht="13.5" customHeight="1">
      <c r="A481" s="58"/>
      <c r="B481" s="58"/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</row>
    <row r="482" spans="1:28" ht="13.5" customHeight="1">
      <c r="A482" s="58"/>
      <c r="B482" s="58"/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</row>
    <row r="483" spans="1:28" ht="13.5" customHeight="1">
      <c r="A483" s="58"/>
      <c r="B483" s="58"/>
      <c r="C483" s="58"/>
      <c r="D483" s="58"/>
      <c r="E483" s="58"/>
      <c r="F483" s="58"/>
      <c r="G483" s="58"/>
      <c r="H483" s="58"/>
      <c r="I483" s="58"/>
      <c r="J483" s="58"/>
      <c r="K483" s="58"/>
      <c r="L483" s="58"/>
      <c r="M483" s="58"/>
      <c r="N483" s="58"/>
      <c r="O483" s="58"/>
      <c r="P483" s="58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</row>
    <row r="484" spans="1:28" ht="13.5" customHeight="1">
      <c r="A484" s="58"/>
      <c r="B484" s="58"/>
      <c r="C484" s="58"/>
      <c r="D484" s="58"/>
      <c r="E484" s="58"/>
      <c r="F484" s="58"/>
      <c r="G484" s="58"/>
      <c r="H484" s="58"/>
      <c r="I484" s="58"/>
      <c r="J484" s="58"/>
      <c r="K484" s="58"/>
      <c r="L484" s="58"/>
      <c r="M484" s="58"/>
      <c r="N484" s="58"/>
      <c r="O484" s="58"/>
      <c r="P484" s="58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</row>
    <row r="485" spans="1:28" ht="13.5" customHeight="1">
      <c r="A485" s="58"/>
      <c r="B485" s="58"/>
      <c r="C485" s="58"/>
      <c r="D485" s="58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</row>
    <row r="486" spans="1:28" ht="13.5" customHeight="1">
      <c r="A486" s="58"/>
      <c r="B486" s="58"/>
      <c r="C486" s="58"/>
      <c r="D486" s="58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</row>
    <row r="487" spans="1:28" ht="13.5" customHeight="1">
      <c r="A487" s="58"/>
      <c r="B487" s="58"/>
      <c r="C487" s="58"/>
      <c r="D487" s="58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</row>
    <row r="488" spans="1:28" ht="13.5" customHeight="1">
      <c r="A488" s="58"/>
      <c r="B488" s="58"/>
      <c r="C488" s="58"/>
      <c r="D488" s="58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</row>
    <row r="489" spans="1:28" ht="13.5" customHeight="1">
      <c r="A489" s="58"/>
      <c r="B489" s="58"/>
      <c r="C489" s="58"/>
      <c r="D489" s="58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</row>
    <row r="490" spans="1:28" ht="13.5" customHeight="1">
      <c r="A490" s="58"/>
      <c r="B490" s="58"/>
      <c r="C490" s="58"/>
      <c r="D490" s="58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</row>
    <row r="491" spans="1:28" ht="13.5" customHeight="1">
      <c r="A491" s="58"/>
      <c r="B491" s="58"/>
      <c r="C491" s="58"/>
      <c r="D491" s="58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</row>
    <row r="492" spans="1:28" ht="13.5" customHeight="1">
      <c r="A492" s="58"/>
      <c r="B492" s="58"/>
      <c r="C492" s="58"/>
      <c r="D492" s="58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</row>
    <row r="493" spans="1:28" ht="13.5" customHeight="1">
      <c r="A493" s="58"/>
      <c r="B493" s="58"/>
      <c r="C493" s="58"/>
      <c r="D493" s="58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</row>
    <row r="494" spans="1:28" ht="13.5" customHeight="1">
      <c r="A494" s="58"/>
      <c r="B494" s="58"/>
      <c r="C494" s="58"/>
      <c r="D494" s="58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</row>
    <row r="495" spans="1:28" ht="13.5" customHeight="1">
      <c r="A495" s="58"/>
      <c r="B495" s="58"/>
      <c r="C495" s="58"/>
      <c r="D495" s="58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</row>
    <row r="496" spans="1:28" ht="13.5" customHeight="1">
      <c r="A496" s="58"/>
      <c r="B496" s="58"/>
      <c r="C496" s="58"/>
      <c r="D496" s="58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</row>
    <row r="497" spans="1:28" ht="13.5" customHeight="1">
      <c r="A497" s="58"/>
      <c r="B497" s="58"/>
      <c r="C497" s="58"/>
      <c r="D497" s="58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</row>
    <row r="498" spans="1:28" ht="13.5" customHeight="1">
      <c r="A498" s="58"/>
      <c r="B498" s="58"/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</row>
    <row r="499" spans="1:28" ht="13.5" customHeight="1">
      <c r="A499" s="58"/>
      <c r="B499" s="58"/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</row>
    <row r="500" spans="1:28" ht="13.5" customHeight="1">
      <c r="A500" s="58"/>
      <c r="B500" s="58"/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</row>
    <row r="501" spans="1:28" ht="13.5" customHeight="1">
      <c r="A501" s="58"/>
      <c r="B501" s="58"/>
      <c r="C501" s="58"/>
      <c r="D501" s="58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</row>
    <row r="502" spans="1:28" ht="13.5" customHeight="1">
      <c r="A502" s="58"/>
      <c r="B502" s="58"/>
      <c r="C502" s="58"/>
      <c r="D502" s="58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</row>
    <row r="503" spans="1:28" ht="13.5" customHeight="1">
      <c r="A503" s="58"/>
      <c r="B503" s="58"/>
      <c r="C503" s="58"/>
      <c r="D503" s="58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</row>
    <row r="504" spans="1:28" ht="13.5" customHeight="1">
      <c r="A504" s="58"/>
      <c r="B504" s="58"/>
      <c r="C504" s="58"/>
      <c r="D504" s="58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</row>
    <row r="505" spans="1:28" ht="13.5" customHeight="1">
      <c r="A505" s="58"/>
      <c r="B505" s="58"/>
      <c r="C505" s="58"/>
      <c r="D505" s="58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</row>
    <row r="506" spans="1:28" ht="13.5" customHeight="1">
      <c r="A506" s="58"/>
      <c r="B506" s="58"/>
      <c r="C506" s="58"/>
      <c r="D506" s="58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</row>
    <row r="507" spans="1:28" ht="13.5" customHeight="1">
      <c r="A507" s="58"/>
      <c r="B507" s="58"/>
      <c r="C507" s="58"/>
      <c r="D507" s="58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</row>
    <row r="508" spans="1:28" ht="13.5" customHeight="1">
      <c r="A508" s="58"/>
      <c r="B508" s="58"/>
      <c r="C508" s="58"/>
      <c r="D508" s="58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</row>
    <row r="509" spans="1:28" ht="13.5" customHeight="1">
      <c r="A509" s="58"/>
      <c r="B509" s="58"/>
      <c r="C509" s="58"/>
      <c r="D509" s="58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</row>
    <row r="510" spans="1:28" ht="13.5" customHeight="1">
      <c r="A510" s="58"/>
      <c r="B510" s="58"/>
      <c r="C510" s="58"/>
      <c r="D510" s="58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</row>
    <row r="511" spans="1:28" ht="13.5" customHeight="1">
      <c r="A511" s="58"/>
      <c r="B511" s="58"/>
      <c r="C511" s="58"/>
      <c r="D511" s="58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</row>
    <row r="512" spans="1:28" ht="13.5" customHeight="1">
      <c r="A512" s="58"/>
      <c r="B512" s="58"/>
      <c r="C512" s="58"/>
      <c r="D512" s="58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</row>
    <row r="513" spans="1:28" ht="13.5" customHeight="1">
      <c r="A513" s="58"/>
      <c r="B513" s="58"/>
      <c r="C513" s="58"/>
      <c r="D513" s="58"/>
      <c r="E513" s="58"/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</row>
    <row r="514" spans="1:28" ht="13.5" customHeight="1">
      <c r="A514" s="58"/>
      <c r="B514" s="58"/>
      <c r="C514" s="58"/>
      <c r="D514" s="58"/>
      <c r="E514" s="58"/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</row>
    <row r="515" spans="1:28" ht="13.5" customHeight="1">
      <c r="A515" s="58"/>
      <c r="B515" s="58"/>
      <c r="C515" s="58"/>
      <c r="D515" s="58"/>
      <c r="E515" s="58"/>
      <c r="F515" s="58"/>
      <c r="G515" s="58"/>
      <c r="H515" s="58"/>
      <c r="I515" s="58"/>
      <c r="J515" s="58"/>
      <c r="K515" s="58"/>
      <c r="L515" s="58"/>
      <c r="M515" s="58"/>
      <c r="N515" s="58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</row>
    <row r="516" spans="1:28" ht="13.5" customHeight="1">
      <c r="A516" s="58"/>
      <c r="B516" s="58"/>
      <c r="C516" s="58"/>
      <c r="D516" s="58"/>
      <c r="E516" s="58"/>
      <c r="F516" s="58"/>
      <c r="G516" s="58"/>
      <c r="H516" s="58"/>
      <c r="I516" s="58"/>
      <c r="J516" s="58"/>
      <c r="K516" s="58"/>
      <c r="L516" s="58"/>
      <c r="M516" s="58"/>
      <c r="N516" s="58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</row>
    <row r="517" spans="1:28" ht="13.5" customHeight="1">
      <c r="A517" s="58"/>
      <c r="B517" s="58"/>
      <c r="C517" s="58"/>
      <c r="D517" s="58"/>
      <c r="E517" s="58"/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</row>
    <row r="518" spans="1:28" ht="13.5" customHeight="1">
      <c r="A518" s="58"/>
      <c r="B518" s="58"/>
      <c r="C518" s="58"/>
      <c r="D518" s="58"/>
      <c r="E518" s="58"/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</row>
    <row r="519" spans="1:28" ht="13.5" customHeight="1">
      <c r="A519" s="58"/>
      <c r="B519" s="58"/>
      <c r="C519" s="58"/>
      <c r="D519" s="58"/>
      <c r="E519" s="58"/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</row>
    <row r="520" spans="1:28" ht="13.5" customHeight="1">
      <c r="A520" s="58"/>
      <c r="B520" s="58"/>
      <c r="C520" s="58"/>
      <c r="D520" s="58"/>
      <c r="E520" s="58"/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</row>
    <row r="521" spans="1:28" ht="13.5" customHeight="1">
      <c r="A521" s="58"/>
      <c r="B521" s="58"/>
      <c r="C521" s="58"/>
      <c r="D521" s="58"/>
      <c r="E521" s="58"/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</row>
    <row r="522" spans="1:28" ht="13.5" customHeight="1">
      <c r="A522" s="58"/>
      <c r="B522" s="58"/>
      <c r="C522" s="58"/>
      <c r="D522" s="58"/>
      <c r="E522" s="58"/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</row>
    <row r="523" spans="1:28" ht="13.5" customHeight="1">
      <c r="A523" s="58"/>
      <c r="B523" s="58"/>
      <c r="C523" s="58"/>
      <c r="D523" s="58"/>
      <c r="E523" s="58"/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</row>
    <row r="524" spans="1:28" ht="13.5" customHeight="1">
      <c r="A524" s="58"/>
      <c r="B524" s="58"/>
      <c r="C524" s="58"/>
      <c r="D524" s="58"/>
      <c r="E524" s="58"/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</row>
    <row r="525" spans="1:28" ht="13.5" customHeight="1">
      <c r="A525" s="58"/>
      <c r="B525" s="58"/>
      <c r="C525" s="58"/>
      <c r="D525" s="58"/>
      <c r="E525" s="58"/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</row>
    <row r="526" spans="1:28" ht="13.5" customHeight="1">
      <c r="A526" s="58"/>
      <c r="B526" s="58"/>
      <c r="C526" s="58"/>
      <c r="D526" s="58"/>
      <c r="E526" s="58"/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</row>
    <row r="527" spans="1:28" ht="13.5" customHeight="1">
      <c r="A527" s="58"/>
      <c r="B527" s="58"/>
      <c r="C527" s="58"/>
      <c r="D527" s="58"/>
      <c r="E527" s="58"/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</row>
    <row r="528" spans="1:28" ht="13.5" customHeight="1">
      <c r="A528" s="58"/>
      <c r="B528" s="58"/>
      <c r="C528" s="58"/>
      <c r="D528" s="58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</row>
    <row r="529" spans="1:28" ht="13.5" customHeight="1">
      <c r="A529" s="58"/>
      <c r="B529" s="58"/>
      <c r="C529" s="58"/>
      <c r="D529" s="58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</row>
    <row r="530" spans="1:28" ht="13.5" customHeight="1">
      <c r="A530" s="58"/>
      <c r="B530" s="58"/>
      <c r="C530" s="58"/>
      <c r="D530" s="58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</row>
    <row r="531" spans="1:28" ht="13.5" customHeight="1">
      <c r="A531" s="58"/>
      <c r="B531" s="58"/>
      <c r="C531" s="58"/>
      <c r="D531" s="58"/>
      <c r="E531" s="58"/>
      <c r="F531" s="58"/>
      <c r="G531" s="58"/>
      <c r="H531" s="58"/>
      <c r="I531" s="58"/>
      <c r="J531" s="58"/>
      <c r="K531" s="58"/>
      <c r="L531" s="58"/>
      <c r="M531" s="58"/>
      <c r="N531" s="58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</row>
    <row r="532" spans="1:28" ht="13.5" customHeight="1">
      <c r="A532" s="58"/>
      <c r="B532" s="58"/>
      <c r="C532" s="58"/>
      <c r="D532" s="58"/>
      <c r="E532" s="58"/>
      <c r="F532" s="58"/>
      <c r="G532" s="58"/>
      <c r="H532" s="58"/>
      <c r="I532" s="58"/>
      <c r="J532" s="58"/>
      <c r="K532" s="58"/>
      <c r="L532" s="58"/>
      <c r="M532" s="58"/>
      <c r="N532" s="58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</row>
    <row r="533" spans="1:28" ht="13.5" customHeight="1">
      <c r="A533" s="58"/>
      <c r="B533" s="58"/>
      <c r="C533" s="58"/>
      <c r="D533" s="58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</row>
    <row r="534" spans="1:28" ht="13.5" customHeight="1">
      <c r="A534" s="58"/>
      <c r="B534" s="58"/>
      <c r="C534" s="58"/>
      <c r="D534" s="58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</row>
    <row r="535" spans="1:28" ht="13.5" customHeight="1">
      <c r="A535" s="58"/>
      <c r="B535" s="58"/>
      <c r="C535" s="58"/>
      <c r="D535" s="58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</row>
    <row r="536" spans="1:28" ht="13.5" customHeight="1">
      <c r="A536" s="58"/>
      <c r="B536" s="58"/>
      <c r="C536" s="58"/>
      <c r="D536" s="58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</row>
    <row r="537" spans="1:28" ht="13.5" customHeight="1">
      <c r="A537" s="58"/>
      <c r="B537" s="58"/>
      <c r="C537" s="58"/>
      <c r="D537" s="58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</row>
    <row r="538" spans="1:28" ht="13.5" customHeight="1">
      <c r="A538" s="58"/>
      <c r="B538" s="58"/>
      <c r="C538" s="58"/>
      <c r="D538" s="58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</row>
    <row r="539" spans="1:28" ht="13.5" customHeight="1">
      <c r="A539" s="58"/>
      <c r="B539" s="58"/>
      <c r="C539" s="58"/>
      <c r="D539" s="58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</row>
    <row r="540" spans="1:28" ht="13.5" customHeight="1">
      <c r="A540" s="58"/>
      <c r="B540" s="58"/>
      <c r="C540" s="58"/>
      <c r="D540" s="58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</row>
    <row r="541" spans="1:28" ht="13.5" customHeight="1">
      <c r="A541" s="58"/>
      <c r="B541" s="58"/>
      <c r="C541" s="58"/>
      <c r="D541" s="58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</row>
    <row r="542" spans="1:28" ht="13.5" customHeight="1">
      <c r="A542" s="58"/>
      <c r="B542" s="58"/>
      <c r="C542" s="58"/>
      <c r="D542" s="58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</row>
    <row r="543" spans="1:28" ht="13.5" customHeight="1">
      <c r="A543" s="58"/>
      <c r="B543" s="58"/>
      <c r="C543" s="58"/>
      <c r="D543" s="58"/>
      <c r="E543" s="58"/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</row>
    <row r="544" spans="1:28" ht="13.5" customHeight="1">
      <c r="A544" s="58"/>
      <c r="B544" s="58"/>
      <c r="C544" s="58"/>
      <c r="D544" s="58"/>
      <c r="E544" s="58"/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</row>
    <row r="545" spans="1:28" ht="13.5" customHeight="1">
      <c r="A545" s="58"/>
      <c r="B545" s="58"/>
      <c r="C545" s="58"/>
      <c r="D545" s="58"/>
      <c r="E545" s="58"/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</row>
    <row r="546" spans="1:28" ht="13.5" customHeight="1">
      <c r="A546" s="58"/>
      <c r="B546" s="58"/>
      <c r="C546" s="58"/>
      <c r="D546" s="58"/>
      <c r="E546" s="58"/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</row>
    <row r="547" spans="1:28" ht="13.5" customHeight="1">
      <c r="A547" s="58"/>
      <c r="B547" s="58"/>
      <c r="C547" s="58"/>
      <c r="D547" s="58"/>
      <c r="E547" s="58"/>
      <c r="F547" s="58"/>
      <c r="G547" s="58"/>
      <c r="H547" s="58"/>
      <c r="I547" s="58"/>
      <c r="J547" s="58"/>
      <c r="K547" s="58"/>
      <c r="L547" s="58"/>
      <c r="M547" s="58"/>
      <c r="N547" s="58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</row>
    <row r="548" spans="1:28" ht="13.5" customHeight="1">
      <c r="A548" s="58"/>
      <c r="B548" s="58"/>
      <c r="C548" s="58"/>
      <c r="D548" s="58"/>
      <c r="E548" s="58"/>
      <c r="F548" s="58"/>
      <c r="G548" s="58"/>
      <c r="H548" s="58"/>
      <c r="I548" s="58"/>
      <c r="J548" s="58"/>
      <c r="K548" s="58"/>
      <c r="L548" s="58"/>
      <c r="M548" s="58"/>
      <c r="N548" s="58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</row>
    <row r="549" spans="1:28" ht="13.5" customHeight="1">
      <c r="A549" s="58"/>
      <c r="B549" s="58"/>
      <c r="C549" s="58"/>
      <c r="D549" s="58"/>
      <c r="E549" s="58"/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</row>
    <row r="550" spans="1:28" ht="13.5" customHeight="1">
      <c r="A550" s="58"/>
      <c r="B550" s="58"/>
      <c r="C550" s="58"/>
      <c r="D550" s="58"/>
      <c r="E550" s="58"/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</row>
    <row r="551" spans="1:28" ht="13.5" customHeight="1">
      <c r="A551" s="58"/>
      <c r="B551" s="58"/>
      <c r="C551" s="58"/>
      <c r="D551" s="58"/>
      <c r="E551" s="58"/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</row>
    <row r="552" spans="1:28" ht="13.5" customHeight="1">
      <c r="A552" s="58"/>
      <c r="B552" s="58"/>
      <c r="C552" s="58"/>
      <c r="D552" s="58"/>
      <c r="E552" s="58"/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</row>
    <row r="553" spans="1:28" ht="13.5" customHeight="1">
      <c r="A553" s="58"/>
      <c r="B553" s="58"/>
      <c r="C553" s="58"/>
      <c r="D553" s="58"/>
      <c r="E553" s="58"/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</row>
    <row r="554" spans="1:28" ht="13.5" customHeight="1">
      <c r="A554" s="58"/>
      <c r="B554" s="58"/>
      <c r="C554" s="58"/>
      <c r="D554" s="58"/>
      <c r="E554" s="58"/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</row>
    <row r="555" spans="1:28" ht="13.5" customHeight="1">
      <c r="A555" s="58"/>
      <c r="B555" s="58"/>
      <c r="C555" s="58"/>
      <c r="D555" s="58"/>
      <c r="E555" s="58"/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</row>
    <row r="556" spans="1:28" ht="13.5" customHeight="1">
      <c r="A556" s="58"/>
      <c r="B556" s="58"/>
      <c r="C556" s="58"/>
      <c r="D556" s="58"/>
      <c r="E556" s="58"/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</row>
    <row r="557" spans="1:28" ht="13.5" customHeight="1">
      <c r="A557" s="58"/>
      <c r="B557" s="58"/>
      <c r="C557" s="58"/>
      <c r="D557" s="58"/>
      <c r="E557" s="58"/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</row>
    <row r="558" spans="1:28" ht="13.5" customHeight="1">
      <c r="A558" s="58"/>
      <c r="B558" s="58"/>
      <c r="C558" s="58"/>
      <c r="D558" s="58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</row>
    <row r="559" spans="1:28" ht="13.5" customHeight="1">
      <c r="A559" s="58"/>
      <c r="B559" s="58"/>
      <c r="C559" s="58"/>
      <c r="D559" s="58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</row>
    <row r="560" spans="1:28" ht="13.5" customHeight="1">
      <c r="A560" s="58"/>
      <c r="B560" s="58"/>
      <c r="C560" s="58"/>
      <c r="D560" s="58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</row>
    <row r="561" spans="1:28" ht="13.5" customHeight="1">
      <c r="A561" s="58"/>
      <c r="B561" s="58"/>
      <c r="C561" s="58"/>
      <c r="D561" s="58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</row>
    <row r="562" spans="1:28" ht="13.5" customHeight="1">
      <c r="A562" s="58"/>
      <c r="B562" s="58"/>
      <c r="C562" s="58"/>
      <c r="D562" s="58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</row>
    <row r="563" spans="1:28" ht="13.5" customHeight="1">
      <c r="A563" s="58"/>
      <c r="B563" s="58"/>
      <c r="C563" s="58"/>
      <c r="D563" s="58"/>
      <c r="E563" s="58"/>
      <c r="F563" s="58"/>
      <c r="G563" s="58"/>
      <c r="H563" s="58"/>
      <c r="I563" s="58"/>
      <c r="J563" s="58"/>
      <c r="K563" s="58"/>
      <c r="L563" s="58"/>
      <c r="M563" s="58"/>
      <c r="N563" s="58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</row>
    <row r="564" spans="1:28" ht="13.5" customHeight="1">
      <c r="A564" s="58"/>
      <c r="B564" s="58"/>
      <c r="C564" s="58"/>
      <c r="D564" s="58"/>
      <c r="E564" s="58"/>
      <c r="F564" s="58"/>
      <c r="G564" s="58"/>
      <c r="H564" s="58"/>
      <c r="I564" s="58"/>
      <c r="J564" s="58"/>
      <c r="K564" s="58"/>
      <c r="L564" s="58"/>
      <c r="M564" s="58"/>
      <c r="N564" s="58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</row>
    <row r="565" spans="1:28" ht="13.5" customHeight="1">
      <c r="A565" s="58"/>
      <c r="B565" s="58"/>
      <c r="C565" s="58"/>
      <c r="D565" s="58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</row>
    <row r="566" spans="1:28" ht="13.5" customHeight="1">
      <c r="A566" s="58"/>
      <c r="B566" s="58"/>
      <c r="C566" s="58"/>
      <c r="D566" s="58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</row>
    <row r="567" spans="1:28" ht="13.5" customHeight="1">
      <c r="A567" s="58"/>
      <c r="B567" s="58"/>
      <c r="C567" s="58"/>
      <c r="D567" s="58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</row>
    <row r="568" spans="1:28" ht="13.5" customHeight="1">
      <c r="A568" s="58"/>
      <c r="B568" s="58"/>
      <c r="C568" s="58"/>
      <c r="D568" s="58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</row>
    <row r="569" spans="1:28" ht="13.5" customHeight="1">
      <c r="A569" s="58"/>
      <c r="B569" s="58"/>
      <c r="C569" s="58"/>
      <c r="D569" s="58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</row>
    <row r="570" spans="1:28" ht="13.5" customHeight="1">
      <c r="A570" s="58"/>
      <c r="B570" s="58"/>
      <c r="C570" s="58"/>
      <c r="D570" s="58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</row>
    <row r="571" spans="1:28" ht="13.5" customHeight="1">
      <c r="A571" s="58"/>
      <c r="B571" s="58"/>
      <c r="C571" s="58"/>
      <c r="D571" s="58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</row>
    <row r="572" spans="1:28" ht="13.5" customHeight="1">
      <c r="A572" s="58"/>
      <c r="B572" s="58"/>
      <c r="C572" s="58"/>
      <c r="D572" s="58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</row>
    <row r="573" spans="1:28" ht="13.5" customHeight="1">
      <c r="A573" s="58"/>
      <c r="B573" s="58"/>
      <c r="C573" s="58"/>
      <c r="D573" s="58"/>
      <c r="E573" s="58"/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</row>
    <row r="574" spans="1:28" ht="13.5" customHeight="1">
      <c r="A574" s="58"/>
      <c r="B574" s="58"/>
      <c r="C574" s="58"/>
      <c r="D574" s="58"/>
      <c r="E574" s="58"/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</row>
    <row r="575" spans="1:28" ht="13.5" customHeight="1">
      <c r="A575" s="58"/>
      <c r="B575" s="58"/>
      <c r="C575" s="58"/>
      <c r="D575" s="58"/>
      <c r="E575" s="58"/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</row>
    <row r="576" spans="1:28" ht="13.5" customHeight="1">
      <c r="A576" s="58"/>
      <c r="B576" s="58"/>
      <c r="C576" s="58"/>
      <c r="D576" s="58"/>
      <c r="E576" s="58"/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</row>
    <row r="577" spans="1:28" ht="13.5" customHeight="1">
      <c r="A577" s="58"/>
      <c r="B577" s="58"/>
      <c r="C577" s="58"/>
      <c r="D577" s="58"/>
      <c r="E577" s="58"/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</row>
    <row r="578" spans="1:28" ht="13.5" customHeight="1">
      <c r="A578" s="58"/>
      <c r="B578" s="58"/>
      <c r="C578" s="58"/>
      <c r="D578" s="58"/>
      <c r="E578" s="58"/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</row>
    <row r="579" spans="1:28" ht="13.5" customHeight="1">
      <c r="A579" s="58"/>
      <c r="B579" s="58"/>
      <c r="C579" s="58"/>
      <c r="D579" s="58"/>
      <c r="E579" s="58"/>
      <c r="F579" s="58"/>
      <c r="G579" s="58"/>
      <c r="H579" s="58"/>
      <c r="I579" s="58"/>
      <c r="J579" s="58"/>
      <c r="K579" s="58"/>
      <c r="L579" s="58"/>
      <c r="M579" s="58"/>
      <c r="N579" s="58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</row>
    <row r="580" spans="1:28" ht="13.5" customHeight="1">
      <c r="A580" s="58"/>
      <c r="B580" s="58"/>
      <c r="C580" s="58"/>
      <c r="D580" s="58"/>
      <c r="E580" s="58"/>
      <c r="F580" s="58"/>
      <c r="G580" s="58"/>
      <c r="H580" s="58"/>
      <c r="I580" s="58"/>
      <c r="J580" s="58"/>
      <c r="K580" s="58"/>
      <c r="L580" s="58"/>
      <c r="M580" s="58"/>
      <c r="N580" s="58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</row>
    <row r="581" spans="1:28" ht="13.5" customHeight="1">
      <c r="A581" s="58"/>
      <c r="B581" s="58"/>
      <c r="C581" s="58"/>
      <c r="D581" s="58"/>
      <c r="E581" s="58"/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</row>
    <row r="582" spans="1:28" ht="13.5" customHeight="1">
      <c r="A582" s="58"/>
      <c r="B582" s="58"/>
      <c r="C582" s="58"/>
      <c r="D582" s="58"/>
      <c r="E582" s="58"/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</row>
    <row r="583" spans="1:28" ht="13.5" customHeight="1">
      <c r="A583" s="58"/>
      <c r="B583" s="58"/>
      <c r="C583" s="58"/>
      <c r="D583" s="58"/>
      <c r="E583" s="58"/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</row>
    <row r="584" spans="1:28" ht="13.5" customHeight="1">
      <c r="A584" s="58"/>
      <c r="B584" s="58"/>
      <c r="C584" s="58"/>
      <c r="D584" s="58"/>
      <c r="E584" s="58"/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</row>
    <row r="585" spans="1:28" ht="13.5" customHeight="1">
      <c r="A585" s="58"/>
      <c r="B585" s="58"/>
      <c r="C585" s="58"/>
      <c r="D585" s="58"/>
      <c r="E585" s="58"/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</row>
    <row r="586" spans="1:28" ht="13.5" customHeight="1">
      <c r="A586" s="58"/>
      <c r="B586" s="58"/>
      <c r="C586" s="58"/>
      <c r="D586" s="58"/>
      <c r="E586" s="58"/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</row>
    <row r="587" spans="1:28" ht="13.5" customHeight="1">
      <c r="A587" s="58"/>
      <c r="B587" s="58"/>
      <c r="C587" s="58"/>
      <c r="D587" s="58"/>
      <c r="E587" s="58"/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</row>
    <row r="588" spans="1:28" ht="13.5" customHeight="1">
      <c r="A588" s="58"/>
      <c r="B588" s="58"/>
      <c r="C588" s="58"/>
      <c r="D588" s="58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</row>
    <row r="589" spans="1:28" ht="13.5" customHeight="1">
      <c r="A589" s="58"/>
      <c r="B589" s="58"/>
      <c r="C589" s="58"/>
      <c r="D589" s="58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</row>
    <row r="590" spans="1:28" ht="13.5" customHeight="1">
      <c r="A590" s="58"/>
      <c r="B590" s="58"/>
      <c r="C590" s="58"/>
      <c r="D590" s="58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</row>
    <row r="591" spans="1:28" ht="13.5" customHeight="1">
      <c r="A591" s="58"/>
      <c r="B591" s="58"/>
      <c r="C591" s="58"/>
      <c r="D591" s="58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</row>
    <row r="592" spans="1:28" ht="13.5" customHeight="1">
      <c r="A592" s="58"/>
      <c r="B592" s="58"/>
      <c r="C592" s="58"/>
      <c r="D592" s="58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</row>
    <row r="593" spans="1:28" ht="13.5" customHeight="1">
      <c r="A593" s="58"/>
      <c r="B593" s="58"/>
      <c r="C593" s="58"/>
      <c r="D593" s="58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</row>
    <row r="594" spans="1:28" ht="13.5" customHeight="1">
      <c r="A594" s="58"/>
      <c r="B594" s="58"/>
      <c r="C594" s="58"/>
      <c r="D594" s="58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</row>
    <row r="595" spans="1:28" ht="13.5" customHeight="1">
      <c r="A595" s="58"/>
      <c r="B595" s="58"/>
      <c r="C595" s="58"/>
      <c r="D595" s="58"/>
      <c r="E595" s="58"/>
      <c r="F595" s="58"/>
      <c r="G595" s="58"/>
      <c r="H595" s="58"/>
      <c r="I595" s="58"/>
      <c r="J595" s="58"/>
      <c r="K595" s="58"/>
      <c r="L595" s="58"/>
      <c r="M595" s="58"/>
      <c r="N595" s="58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</row>
    <row r="596" spans="1:28" ht="13.5" customHeight="1">
      <c r="A596" s="58"/>
      <c r="B596" s="58"/>
      <c r="C596" s="58"/>
      <c r="D596" s="58"/>
      <c r="E596" s="58"/>
      <c r="F596" s="58"/>
      <c r="G596" s="58"/>
      <c r="H596" s="58"/>
      <c r="I596" s="58"/>
      <c r="J596" s="58"/>
      <c r="K596" s="58"/>
      <c r="L596" s="58"/>
      <c r="M596" s="58"/>
      <c r="N596" s="58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</row>
    <row r="597" spans="1:28" ht="13.5" customHeight="1">
      <c r="A597" s="58"/>
      <c r="B597" s="58"/>
      <c r="C597" s="58"/>
      <c r="D597" s="58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</row>
    <row r="598" spans="1:28" ht="13.5" customHeight="1">
      <c r="A598" s="58"/>
      <c r="B598" s="58"/>
      <c r="C598" s="58"/>
      <c r="D598" s="58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</row>
    <row r="599" spans="1:28" ht="13.5" customHeight="1">
      <c r="A599" s="58"/>
      <c r="B599" s="58"/>
      <c r="C599" s="58"/>
      <c r="D599" s="58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</row>
    <row r="600" spans="1:28" ht="13.5" customHeight="1">
      <c r="A600" s="58"/>
      <c r="B600" s="58"/>
      <c r="C600" s="58"/>
      <c r="D600" s="58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</row>
    <row r="601" spans="1:28" ht="13.5" customHeight="1">
      <c r="A601" s="58"/>
      <c r="B601" s="58"/>
      <c r="C601" s="58"/>
      <c r="D601" s="58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</row>
    <row r="602" spans="1:28" ht="13.5" customHeight="1">
      <c r="A602" s="58"/>
      <c r="B602" s="58"/>
      <c r="C602" s="58"/>
      <c r="D602" s="58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</row>
    <row r="603" spans="1:28" ht="13.5" customHeight="1">
      <c r="A603" s="58"/>
      <c r="B603" s="58"/>
      <c r="C603" s="58"/>
      <c r="D603" s="58"/>
      <c r="E603" s="58"/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</row>
    <row r="604" spans="1:28" ht="13.5" customHeight="1">
      <c r="A604" s="58"/>
      <c r="B604" s="58"/>
      <c r="C604" s="58"/>
      <c r="D604" s="58"/>
      <c r="E604" s="58"/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</row>
    <row r="605" spans="1:28" ht="13.5" customHeight="1">
      <c r="A605" s="58"/>
      <c r="B605" s="58"/>
      <c r="C605" s="58"/>
      <c r="D605" s="58"/>
      <c r="E605" s="58"/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</row>
    <row r="606" spans="1:28" ht="13.5" customHeight="1">
      <c r="A606" s="58"/>
      <c r="B606" s="58"/>
      <c r="C606" s="58"/>
      <c r="D606" s="58"/>
      <c r="E606" s="58"/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</row>
    <row r="607" spans="1:28" ht="13.5" customHeight="1">
      <c r="A607" s="58"/>
      <c r="B607" s="58"/>
      <c r="C607" s="58"/>
      <c r="D607" s="58"/>
      <c r="E607" s="58"/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</row>
    <row r="608" spans="1:28" ht="13.5" customHeight="1">
      <c r="A608" s="58"/>
      <c r="B608" s="58"/>
      <c r="C608" s="58"/>
      <c r="D608" s="58"/>
      <c r="E608" s="58"/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</row>
    <row r="609" spans="1:28" ht="13.5" customHeight="1">
      <c r="A609" s="58"/>
      <c r="B609" s="58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</row>
    <row r="610" spans="1:28" ht="13.5" customHeight="1">
      <c r="A610" s="58"/>
      <c r="B610" s="58"/>
      <c r="C610" s="58"/>
      <c r="D610" s="58"/>
      <c r="E610" s="58"/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</row>
    <row r="611" spans="1:28" ht="13.5" customHeight="1">
      <c r="A611" s="58"/>
      <c r="B611" s="58"/>
      <c r="C611" s="58"/>
      <c r="D611" s="58"/>
      <c r="E611" s="58"/>
      <c r="F611" s="58"/>
      <c r="G611" s="58"/>
      <c r="H611" s="58"/>
      <c r="I611" s="58"/>
      <c r="J611" s="58"/>
      <c r="K611" s="58"/>
      <c r="L611" s="58"/>
      <c r="M611" s="58"/>
      <c r="N611" s="58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</row>
    <row r="612" spans="1:28" ht="13.5" customHeight="1">
      <c r="A612" s="58"/>
      <c r="B612" s="58"/>
      <c r="C612" s="58"/>
      <c r="D612" s="58"/>
      <c r="E612" s="58"/>
      <c r="F612" s="58"/>
      <c r="G612" s="58"/>
      <c r="H612" s="58"/>
      <c r="I612" s="58"/>
      <c r="J612" s="58"/>
      <c r="K612" s="58"/>
      <c r="L612" s="58"/>
      <c r="M612" s="58"/>
      <c r="N612" s="58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</row>
    <row r="613" spans="1:28" ht="13.5" customHeight="1">
      <c r="A613" s="58"/>
      <c r="B613" s="58"/>
      <c r="C613" s="58"/>
      <c r="D613" s="58"/>
      <c r="E613" s="58"/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</row>
    <row r="614" spans="1:28" ht="13.5" customHeight="1">
      <c r="A614" s="58"/>
      <c r="B614" s="58"/>
      <c r="C614" s="58"/>
      <c r="D614" s="58"/>
      <c r="E614" s="58"/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</row>
    <row r="615" spans="1:28" ht="13.5" customHeight="1">
      <c r="A615" s="58"/>
      <c r="B615" s="58"/>
      <c r="C615" s="58"/>
      <c r="D615" s="58"/>
      <c r="E615" s="58"/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</row>
    <row r="616" spans="1:28" ht="13.5" customHeight="1">
      <c r="A616" s="58"/>
      <c r="B616" s="58"/>
      <c r="C616" s="58"/>
      <c r="D616" s="58"/>
      <c r="E616" s="58"/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</row>
    <row r="617" spans="1:28" ht="13.5" customHeight="1">
      <c r="A617" s="58"/>
      <c r="B617" s="58"/>
      <c r="C617" s="58"/>
      <c r="D617" s="58"/>
      <c r="E617" s="58"/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</row>
    <row r="618" spans="1:28" ht="13.5" customHeight="1">
      <c r="A618" s="58"/>
      <c r="B618" s="58"/>
      <c r="C618" s="58"/>
      <c r="D618" s="58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</row>
    <row r="619" spans="1:28" ht="13.5" customHeight="1">
      <c r="A619" s="58"/>
      <c r="B619" s="58"/>
      <c r="C619" s="58"/>
      <c r="D619" s="58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</row>
    <row r="620" spans="1:28" ht="13.5" customHeight="1">
      <c r="A620" s="58"/>
      <c r="B620" s="58"/>
      <c r="C620" s="58"/>
      <c r="D620" s="58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</row>
    <row r="621" spans="1:28" ht="13.5" customHeight="1">
      <c r="A621" s="58"/>
      <c r="B621" s="58"/>
      <c r="C621" s="58"/>
      <c r="D621" s="58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</row>
    <row r="622" spans="1:28" ht="13.5" customHeight="1">
      <c r="A622" s="58"/>
      <c r="B622" s="58"/>
      <c r="C622" s="58"/>
      <c r="D622" s="58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</row>
    <row r="623" spans="1:28" ht="13.5" customHeight="1">
      <c r="A623" s="58"/>
      <c r="B623" s="58"/>
      <c r="C623" s="58"/>
      <c r="D623" s="58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</row>
    <row r="624" spans="1:28" ht="13.5" customHeight="1">
      <c r="A624" s="58"/>
      <c r="B624" s="58"/>
      <c r="C624" s="58"/>
      <c r="D624" s="58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</row>
    <row r="625" spans="1:28" ht="13.5" customHeight="1">
      <c r="A625" s="58"/>
      <c r="B625" s="58"/>
      <c r="C625" s="58"/>
      <c r="D625" s="58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</row>
    <row r="626" spans="1:28" ht="13.5" customHeight="1">
      <c r="A626" s="58"/>
      <c r="B626" s="58"/>
      <c r="C626" s="58"/>
      <c r="D626" s="58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</row>
    <row r="627" spans="1:28" ht="13.5" customHeight="1">
      <c r="A627" s="58"/>
      <c r="B627" s="58"/>
      <c r="C627" s="58"/>
      <c r="D627" s="58"/>
      <c r="E627" s="58"/>
      <c r="F627" s="58"/>
      <c r="G627" s="58"/>
      <c r="H627" s="58"/>
      <c r="I627" s="58"/>
      <c r="J627" s="58"/>
      <c r="K627" s="58"/>
      <c r="L627" s="58"/>
      <c r="M627" s="58"/>
      <c r="N627" s="58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</row>
    <row r="628" spans="1:28" ht="13.5" customHeight="1">
      <c r="A628" s="58"/>
      <c r="B628" s="58"/>
      <c r="C628" s="58"/>
      <c r="D628" s="58"/>
      <c r="E628" s="58"/>
      <c r="F628" s="58"/>
      <c r="G628" s="58"/>
      <c r="H628" s="58"/>
      <c r="I628" s="58"/>
      <c r="J628" s="58"/>
      <c r="K628" s="58"/>
      <c r="L628" s="58"/>
      <c r="M628" s="58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</row>
    <row r="629" spans="1:28" ht="13.5" customHeight="1">
      <c r="A629" s="58"/>
      <c r="B629" s="58"/>
      <c r="C629" s="58"/>
      <c r="D629" s="58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</row>
    <row r="630" spans="1:28" ht="13.5" customHeight="1">
      <c r="A630" s="58"/>
      <c r="B630" s="58"/>
      <c r="C630" s="58"/>
      <c r="D630" s="58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</row>
    <row r="631" spans="1:28" ht="13.5" customHeight="1">
      <c r="A631" s="58"/>
      <c r="B631" s="58"/>
      <c r="C631" s="58"/>
      <c r="D631" s="58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</row>
    <row r="632" spans="1:28" ht="13.5" customHeight="1">
      <c r="A632" s="58"/>
      <c r="B632" s="58"/>
      <c r="C632" s="58"/>
      <c r="D632" s="58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</row>
    <row r="633" spans="1:28" ht="13.5" customHeight="1">
      <c r="A633" s="58"/>
      <c r="B633" s="58"/>
      <c r="C633" s="58"/>
      <c r="D633" s="58"/>
      <c r="E633" s="58"/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</row>
    <row r="634" spans="1:28" ht="13.5" customHeight="1">
      <c r="A634" s="58"/>
      <c r="B634" s="58"/>
      <c r="C634" s="58"/>
      <c r="D634" s="58"/>
      <c r="E634" s="58"/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</row>
    <row r="635" spans="1:28" ht="13.5" customHeight="1">
      <c r="A635" s="58"/>
      <c r="B635" s="58"/>
      <c r="C635" s="58"/>
      <c r="D635" s="58"/>
      <c r="E635" s="58"/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</row>
    <row r="636" spans="1:28" ht="13.5" customHeight="1">
      <c r="A636" s="58"/>
      <c r="B636" s="58"/>
      <c r="C636" s="58"/>
      <c r="D636" s="58"/>
      <c r="E636" s="58"/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</row>
    <row r="637" spans="1:28" ht="13.5" customHeight="1">
      <c r="A637" s="58"/>
      <c r="B637" s="58"/>
      <c r="C637" s="58"/>
      <c r="D637" s="58"/>
      <c r="E637" s="58"/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</row>
    <row r="638" spans="1:28" ht="13.5" customHeight="1">
      <c r="A638" s="58"/>
      <c r="B638" s="58"/>
      <c r="C638" s="58"/>
      <c r="D638" s="58"/>
      <c r="E638" s="58"/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</row>
    <row r="639" spans="1:28" ht="13.5" customHeight="1">
      <c r="A639" s="58"/>
      <c r="B639" s="58"/>
      <c r="C639" s="58"/>
      <c r="D639" s="58"/>
      <c r="E639" s="58"/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</row>
    <row r="640" spans="1:28" ht="13.5" customHeight="1">
      <c r="A640" s="58"/>
      <c r="B640" s="58"/>
      <c r="C640" s="58"/>
      <c r="D640" s="58"/>
      <c r="E640" s="58"/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</row>
    <row r="641" spans="1:28" ht="13.5" customHeight="1">
      <c r="A641" s="58"/>
      <c r="B641" s="58"/>
      <c r="C641" s="58"/>
      <c r="D641" s="58"/>
      <c r="E641" s="58"/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</row>
    <row r="642" spans="1:28" ht="13.5" customHeight="1">
      <c r="A642" s="58"/>
      <c r="B642" s="58"/>
      <c r="C642" s="58"/>
      <c r="D642" s="58"/>
      <c r="E642" s="58"/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</row>
    <row r="643" spans="1:28" ht="13.5" customHeight="1">
      <c r="A643" s="58"/>
      <c r="B643" s="58"/>
      <c r="C643" s="58"/>
      <c r="D643" s="58"/>
      <c r="E643" s="58"/>
      <c r="F643" s="58"/>
      <c r="G643" s="58"/>
      <c r="H643" s="58"/>
      <c r="I643" s="58"/>
      <c r="J643" s="58"/>
      <c r="K643" s="58"/>
      <c r="L643" s="58"/>
      <c r="M643" s="58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</row>
    <row r="644" spans="1:28" ht="13.5" customHeight="1">
      <c r="A644" s="58"/>
      <c r="B644" s="58"/>
      <c r="C644" s="58"/>
      <c r="D644" s="58"/>
      <c r="E644" s="58"/>
      <c r="F644" s="58"/>
      <c r="G644" s="58"/>
      <c r="H644" s="58"/>
      <c r="I644" s="58"/>
      <c r="J644" s="58"/>
      <c r="K644" s="58"/>
      <c r="L644" s="58"/>
      <c r="M644" s="58"/>
      <c r="N644" s="58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</row>
    <row r="645" spans="1:28" ht="13.5" customHeight="1">
      <c r="A645" s="58"/>
      <c r="B645" s="58"/>
      <c r="C645" s="58"/>
      <c r="D645" s="58"/>
      <c r="E645" s="58"/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</row>
    <row r="646" spans="1:28" ht="13.5" customHeight="1">
      <c r="A646" s="58"/>
      <c r="B646" s="58"/>
      <c r="C646" s="58"/>
      <c r="D646" s="58"/>
      <c r="E646" s="58"/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</row>
    <row r="647" spans="1:28" ht="13.5" customHeight="1">
      <c r="A647" s="58"/>
      <c r="B647" s="58"/>
      <c r="C647" s="58"/>
      <c r="D647" s="58"/>
      <c r="E647" s="58"/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</row>
    <row r="648" spans="1:28" ht="13.5" customHeight="1">
      <c r="A648" s="58"/>
      <c r="B648" s="58"/>
      <c r="C648" s="58"/>
      <c r="D648" s="58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</row>
    <row r="649" spans="1:28" ht="13.5" customHeight="1">
      <c r="A649" s="58"/>
      <c r="B649" s="58"/>
      <c r="C649" s="58"/>
      <c r="D649" s="58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</row>
    <row r="650" spans="1:28" ht="13.5" customHeight="1">
      <c r="A650" s="58"/>
      <c r="B650" s="58"/>
      <c r="C650" s="58"/>
      <c r="D650" s="58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</row>
    <row r="651" spans="1:28" ht="13.5" customHeight="1">
      <c r="A651" s="58"/>
      <c r="B651" s="58"/>
      <c r="C651" s="58"/>
      <c r="D651" s="58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</row>
    <row r="652" spans="1:28" ht="13.5" customHeight="1">
      <c r="A652" s="58"/>
      <c r="B652" s="58"/>
      <c r="C652" s="58"/>
      <c r="D652" s="58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</row>
    <row r="653" spans="1:28" ht="13.5" customHeight="1">
      <c r="A653" s="58"/>
      <c r="B653" s="58"/>
      <c r="C653" s="58"/>
      <c r="D653" s="58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</row>
    <row r="654" spans="1:28" ht="13.5" customHeight="1">
      <c r="A654" s="58"/>
      <c r="B654" s="58"/>
      <c r="C654" s="58"/>
      <c r="D654" s="58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</row>
    <row r="655" spans="1:28" ht="13.5" customHeight="1">
      <c r="A655" s="58"/>
      <c r="B655" s="58"/>
      <c r="C655" s="58"/>
      <c r="D655" s="58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</row>
    <row r="656" spans="1:28" ht="13.5" customHeight="1">
      <c r="A656" s="58"/>
      <c r="B656" s="58"/>
      <c r="C656" s="58"/>
      <c r="D656" s="58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</row>
    <row r="657" spans="1:28" ht="13.5" customHeight="1">
      <c r="A657" s="58"/>
      <c r="B657" s="58"/>
      <c r="C657" s="58"/>
      <c r="D657" s="58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</row>
    <row r="658" spans="1:28" ht="13.5" customHeight="1">
      <c r="A658" s="58"/>
      <c r="B658" s="58"/>
      <c r="C658" s="58"/>
      <c r="D658" s="58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</row>
    <row r="659" spans="1:28" ht="13.5" customHeight="1">
      <c r="A659" s="58"/>
      <c r="B659" s="58"/>
      <c r="C659" s="58"/>
      <c r="D659" s="58"/>
      <c r="E659" s="58"/>
      <c r="F659" s="58"/>
      <c r="G659" s="58"/>
      <c r="H659" s="58"/>
      <c r="I659" s="58"/>
      <c r="J659" s="58"/>
      <c r="K659" s="58"/>
      <c r="L659" s="58"/>
      <c r="M659" s="58"/>
      <c r="N659" s="58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</row>
    <row r="660" spans="1:28" ht="13.5" customHeight="1">
      <c r="A660" s="58"/>
      <c r="B660" s="58"/>
      <c r="C660" s="58"/>
      <c r="D660" s="58"/>
      <c r="E660" s="58"/>
      <c r="F660" s="58"/>
      <c r="G660" s="58"/>
      <c r="H660" s="58"/>
      <c r="I660" s="58"/>
      <c r="J660" s="58"/>
      <c r="K660" s="58"/>
      <c r="L660" s="58"/>
      <c r="M660" s="58"/>
      <c r="N660" s="58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</row>
    <row r="661" spans="1:28" ht="13.5" customHeight="1">
      <c r="A661" s="58"/>
      <c r="B661" s="58"/>
      <c r="C661" s="58"/>
      <c r="D661" s="58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</row>
    <row r="662" spans="1:28" ht="13.5" customHeight="1">
      <c r="A662" s="58"/>
      <c r="B662" s="58"/>
      <c r="C662" s="58"/>
      <c r="D662" s="58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</row>
    <row r="663" spans="1:28" ht="13.5" customHeight="1">
      <c r="A663" s="58"/>
      <c r="B663" s="58"/>
      <c r="C663" s="58"/>
      <c r="D663" s="58"/>
      <c r="E663" s="58"/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</row>
    <row r="664" spans="1:28" ht="13.5" customHeight="1">
      <c r="A664" s="58"/>
      <c r="B664" s="58"/>
      <c r="C664" s="58"/>
      <c r="D664" s="58"/>
      <c r="E664" s="58"/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</row>
    <row r="665" spans="1:28" ht="13.5" customHeight="1">
      <c r="A665" s="58"/>
      <c r="B665" s="58"/>
      <c r="C665" s="58"/>
      <c r="D665" s="58"/>
      <c r="E665" s="58"/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</row>
    <row r="666" spans="1:28" ht="13.5" customHeight="1">
      <c r="A666" s="58"/>
      <c r="B666" s="58"/>
      <c r="C666" s="58"/>
      <c r="D666" s="58"/>
      <c r="E666" s="58"/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</row>
    <row r="667" spans="1:28" ht="13.5" customHeight="1">
      <c r="A667" s="58"/>
      <c r="B667" s="58"/>
      <c r="C667" s="58"/>
      <c r="D667" s="58"/>
      <c r="E667" s="58"/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</row>
    <row r="668" spans="1:28" ht="13.5" customHeight="1">
      <c r="A668" s="58"/>
      <c r="B668" s="58"/>
      <c r="C668" s="58"/>
      <c r="D668" s="58"/>
      <c r="E668" s="58"/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</row>
    <row r="669" spans="1:28" ht="13.5" customHeight="1">
      <c r="A669" s="58"/>
      <c r="B669" s="58"/>
      <c r="C669" s="58"/>
      <c r="D669" s="58"/>
      <c r="E669" s="58"/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</row>
    <row r="670" spans="1:28" ht="13.5" customHeight="1">
      <c r="A670" s="58"/>
      <c r="B670" s="58"/>
      <c r="C670" s="58"/>
      <c r="D670" s="58"/>
      <c r="E670" s="58"/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</row>
    <row r="671" spans="1:28" ht="13.5" customHeight="1">
      <c r="A671" s="58"/>
      <c r="B671" s="58"/>
      <c r="C671" s="58"/>
      <c r="D671" s="58"/>
      <c r="E671" s="58"/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</row>
    <row r="672" spans="1:28" ht="13.5" customHeight="1">
      <c r="A672" s="58"/>
      <c r="B672" s="58"/>
      <c r="C672" s="58"/>
      <c r="D672" s="58"/>
      <c r="E672" s="58"/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</row>
    <row r="673" spans="1:28" ht="13.5" customHeight="1">
      <c r="A673" s="58"/>
      <c r="B673" s="58"/>
      <c r="C673" s="58"/>
      <c r="D673" s="58"/>
      <c r="E673" s="58"/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</row>
    <row r="674" spans="1:28" ht="13.5" customHeight="1">
      <c r="A674" s="58"/>
      <c r="B674" s="58"/>
      <c r="C674" s="58"/>
      <c r="D674" s="58"/>
      <c r="E674" s="58"/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</row>
    <row r="675" spans="1:28" ht="13.5" customHeight="1">
      <c r="A675" s="58"/>
      <c r="B675" s="58"/>
      <c r="C675" s="58"/>
      <c r="D675" s="58"/>
      <c r="E675" s="58"/>
      <c r="F675" s="58"/>
      <c r="G675" s="58"/>
      <c r="H675" s="58"/>
      <c r="I675" s="58"/>
      <c r="J675" s="58"/>
      <c r="K675" s="58"/>
      <c r="L675" s="58"/>
      <c r="M675" s="58"/>
      <c r="N675" s="58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</row>
    <row r="676" spans="1:28" ht="13.5" customHeight="1">
      <c r="A676" s="58"/>
      <c r="B676" s="58"/>
      <c r="C676" s="58"/>
      <c r="D676" s="58"/>
      <c r="E676" s="58"/>
      <c r="F676" s="58"/>
      <c r="G676" s="58"/>
      <c r="H676" s="58"/>
      <c r="I676" s="58"/>
      <c r="J676" s="58"/>
      <c r="K676" s="58"/>
      <c r="L676" s="58"/>
      <c r="M676" s="58"/>
      <c r="N676" s="58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</row>
    <row r="677" spans="1:28" ht="13.5" customHeight="1">
      <c r="A677" s="58"/>
      <c r="B677" s="58"/>
      <c r="C677" s="58"/>
      <c r="D677" s="58"/>
      <c r="E677" s="58"/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</row>
    <row r="678" spans="1:28" ht="13.5" customHeight="1">
      <c r="A678" s="58"/>
      <c r="B678" s="58"/>
      <c r="C678" s="58"/>
      <c r="D678" s="58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</row>
    <row r="679" spans="1:28" ht="13.5" customHeight="1">
      <c r="A679" s="58"/>
      <c r="B679" s="58"/>
      <c r="C679" s="58"/>
      <c r="D679" s="58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</row>
    <row r="680" spans="1:28" ht="13.5" customHeight="1">
      <c r="A680" s="58"/>
      <c r="B680" s="58"/>
      <c r="C680" s="58"/>
      <c r="D680" s="58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</row>
    <row r="681" spans="1:28" ht="13.5" customHeight="1">
      <c r="A681" s="58"/>
      <c r="B681" s="58"/>
      <c r="C681" s="58"/>
      <c r="D681" s="58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</row>
    <row r="682" spans="1:28" ht="13.5" customHeight="1">
      <c r="A682" s="58"/>
      <c r="B682" s="58"/>
      <c r="C682" s="58"/>
      <c r="D682" s="58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</row>
    <row r="683" spans="1:28" ht="13.5" customHeight="1">
      <c r="A683" s="58"/>
      <c r="B683" s="58"/>
      <c r="C683" s="58"/>
      <c r="D683" s="58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</row>
    <row r="684" spans="1:28" ht="13.5" customHeight="1">
      <c r="A684" s="58"/>
      <c r="B684" s="58"/>
      <c r="C684" s="58"/>
      <c r="D684" s="58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</row>
    <row r="685" spans="1:28" ht="13.5" customHeight="1">
      <c r="A685" s="58"/>
      <c r="B685" s="58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</row>
    <row r="686" spans="1:28" ht="13.5" customHeight="1">
      <c r="A686" s="58"/>
      <c r="B686" s="58"/>
      <c r="C686" s="58"/>
      <c r="D686" s="58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</row>
    <row r="687" spans="1:28" ht="13.5" customHeight="1">
      <c r="A687" s="58"/>
      <c r="B687" s="58"/>
      <c r="C687" s="58"/>
      <c r="D687" s="58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</row>
    <row r="688" spans="1:28" ht="13.5" customHeight="1">
      <c r="A688" s="58"/>
      <c r="B688" s="58"/>
      <c r="C688" s="58"/>
      <c r="D688" s="58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</row>
    <row r="689" spans="1:28" ht="13.5" customHeight="1">
      <c r="A689" s="58"/>
      <c r="B689" s="58"/>
      <c r="C689" s="58"/>
      <c r="D689" s="58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</row>
    <row r="690" spans="1:28" ht="13.5" customHeight="1">
      <c r="A690" s="58"/>
      <c r="B690" s="58"/>
      <c r="C690" s="58"/>
      <c r="D690" s="58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</row>
    <row r="691" spans="1:28" ht="13.5" customHeight="1">
      <c r="A691" s="58"/>
      <c r="B691" s="58"/>
      <c r="C691" s="58"/>
      <c r="D691" s="58"/>
      <c r="E691" s="58"/>
      <c r="F691" s="58"/>
      <c r="G691" s="58"/>
      <c r="H691" s="58"/>
      <c r="I691" s="58"/>
      <c r="J691" s="58"/>
      <c r="K691" s="58"/>
      <c r="L691" s="58"/>
      <c r="M691" s="58"/>
      <c r="N691" s="58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</row>
    <row r="692" spans="1:28" ht="13.5" customHeight="1">
      <c r="A692" s="58"/>
      <c r="B692" s="58"/>
      <c r="C692" s="58"/>
      <c r="D692" s="58"/>
      <c r="E692" s="58"/>
      <c r="F692" s="58"/>
      <c r="G692" s="58"/>
      <c r="H692" s="58"/>
      <c r="I692" s="58"/>
      <c r="J692" s="58"/>
      <c r="K692" s="58"/>
      <c r="L692" s="58"/>
      <c r="M692" s="58"/>
      <c r="N692" s="58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</row>
    <row r="693" spans="1:28" ht="13.5" customHeight="1">
      <c r="A693" s="58"/>
      <c r="B693" s="58"/>
      <c r="C693" s="58"/>
      <c r="D693" s="58"/>
      <c r="E693" s="58"/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</row>
    <row r="694" spans="1:28" ht="13.5" customHeight="1">
      <c r="A694" s="58"/>
      <c r="B694" s="58"/>
      <c r="C694" s="58"/>
      <c r="D694" s="58"/>
      <c r="E694" s="58"/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</row>
    <row r="695" spans="1:28" ht="13.5" customHeight="1">
      <c r="A695" s="58"/>
      <c r="B695" s="58"/>
      <c r="C695" s="58"/>
      <c r="D695" s="58"/>
      <c r="E695" s="58"/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</row>
    <row r="696" spans="1:28" ht="13.5" customHeight="1">
      <c r="A696" s="58"/>
      <c r="B696" s="58"/>
      <c r="C696" s="58"/>
      <c r="D696" s="58"/>
      <c r="E696" s="58"/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</row>
    <row r="697" spans="1:28" ht="13.5" customHeight="1">
      <c r="A697" s="58"/>
      <c r="B697" s="58"/>
      <c r="C697" s="58"/>
      <c r="D697" s="58"/>
      <c r="E697" s="58"/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</row>
    <row r="698" spans="1:28" ht="13.5" customHeight="1">
      <c r="A698" s="58"/>
      <c r="B698" s="58"/>
      <c r="C698" s="58"/>
      <c r="D698" s="58"/>
      <c r="E698" s="58"/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</row>
    <row r="699" spans="1:28" ht="13.5" customHeight="1">
      <c r="A699" s="58"/>
      <c r="B699" s="58"/>
      <c r="C699" s="58"/>
      <c r="D699" s="58"/>
      <c r="E699" s="58"/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</row>
    <row r="700" spans="1:28" ht="13.5" customHeight="1">
      <c r="A700" s="58"/>
      <c r="B700" s="58"/>
      <c r="C700" s="58"/>
      <c r="D700" s="58"/>
      <c r="E700" s="58"/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</row>
    <row r="701" spans="1:28" ht="13.5" customHeight="1">
      <c r="A701" s="58"/>
      <c r="B701" s="58"/>
      <c r="C701" s="58"/>
      <c r="D701" s="58"/>
      <c r="E701" s="58"/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</row>
    <row r="702" spans="1:28" ht="13.5" customHeight="1">
      <c r="A702" s="58"/>
      <c r="B702" s="58"/>
      <c r="C702" s="58"/>
      <c r="D702" s="58"/>
      <c r="E702" s="58"/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</row>
    <row r="703" spans="1:28" ht="13.5" customHeight="1">
      <c r="A703" s="58"/>
      <c r="B703" s="58"/>
      <c r="C703" s="58"/>
      <c r="D703" s="58"/>
      <c r="E703" s="58"/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</row>
    <row r="704" spans="1:28" ht="13.5" customHeight="1">
      <c r="A704" s="58"/>
      <c r="B704" s="58"/>
      <c r="C704" s="58"/>
      <c r="D704" s="58"/>
      <c r="E704" s="58"/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</row>
    <row r="705" spans="1:28" ht="13.5" customHeight="1">
      <c r="A705" s="58"/>
      <c r="B705" s="58"/>
      <c r="C705" s="58"/>
      <c r="D705" s="58"/>
      <c r="E705" s="58"/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</row>
    <row r="706" spans="1:28" ht="13.5" customHeight="1">
      <c r="A706" s="58"/>
      <c r="B706" s="58"/>
      <c r="C706" s="58"/>
      <c r="D706" s="58"/>
      <c r="E706" s="58"/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</row>
    <row r="707" spans="1:28" ht="13.5" customHeight="1">
      <c r="A707" s="58"/>
      <c r="B707" s="58"/>
      <c r="C707" s="58"/>
      <c r="D707" s="58"/>
      <c r="E707" s="58"/>
      <c r="F707" s="58"/>
      <c r="G707" s="58"/>
      <c r="H707" s="58"/>
      <c r="I707" s="58"/>
      <c r="J707" s="58"/>
      <c r="K707" s="58"/>
      <c r="L707" s="58"/>
      <c r="M707" s="58"/>
      <c r="N707" s="58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</row>
    <row r="708" spans="1:28" ht="13.5" customHeight="1">
      <c r="A708" s="58"/>
      <c r="B708" s="58"/>
      <c r="C708" s="58"/>
      <c r="D708" s="58"/>
      <c r="E708" s="58"/>
      <c r="F708" s="58"/>
      <c r="G708" s="58"/>
      <c r="H708" s="58"/>
      <c r="I708" s="58"/>
      <c r="J708" s="58"/>
      <c r="K708" s="58"/>
      <c r="L708" s="58"/>
      <c r="M708" s="58"/>
      <c r="N708" s="58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</row>
    <row r="709" spans="1:28" ht="13.5" customHeight="1">
      <c r="A709" s="58"/>
      <c r="B709" s="58"/>
      <c r="C709" s="58"/>
      <c r="D709" s="58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</row>
    <row r="710" spans="1:28" ht="13.5" customHeight="1">
      <c r="A710" s="58"/>
      <c r="B710" s="58"/>
      <c r="C710" s="58"/>
      <c r="D710" s="58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</row>
    <row r="711" spans="1:28" ht="13.5" customHeight="1">
      <c r="A711" s="58"/>
      <c r="B711" s="58"/>
      <c r="C711" s="58"/>
      <c r="D711" s="58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</row>
    <row r="712" spans="1:28" ht="13.5" customHeight="1">
      <c r="A712" s="58"/>
      <c r="B712" s="58"/>
      <c r="C712" s="58"/>
      <c r="D712" s="58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</row>
    <row r="713" spans="1:28" ht="13.5" customHeight="1">
      <c r="A713" s="58"/>
      <c r="B713" s="58"/>
      <c r="C713" s="58"/>
      <c r="D713" s="58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</row>
    <row r="714" spans="1:28" ht="13.5" customHeight="1">
      <c r="A714" s="58"/>
      <c r="B714" s="58"/>
      <c r="C714" s="58"/>
      <c r="D714" s="58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</row>
    <row r="715" spans="1:28" ht="13.5" customHeight="1">
      <c r="A715" s="58"/>
      <c r="B715" s="58"/>
      <c r="C715" s="58"/>
      <c r="D715" s="58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</row>
    <row r="716" spans="1:28" ht="13.5" customHeight="1">
      <c r="A716" s="58"/>
      <c r="B716" s="58"/>
      <c r="C716" s="58"/>
      <c r="D716" s="58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</row>
    <row r="717" spans="1:28" ht="13.5" customHeight="1">
      <c r="A717" s="58"/>
      <c r="B717" s="58"/>
      <c r="C717" s="58"/>
      <c r="D717" s="58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</row>
    <row r="718" spans="1:28" ht="13.5" customHeight="1">
      <c r="A718" s="58"/>
      <c r="B718" s="58"/>
      <c r="C718" s="58"/>
      <c r="D718" s="58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</row>
    <row r="719" spans="1:28" ht="13.5" customHeight="1">
      <c r="A719" s="58"/>
      <c r="B719" s="58"/>
      <c r="C719" s="58"/>
      <c r="D719" s="58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</row>
    <row r="720" spans="1:28" ht="13.5" customHeight="1">
      <c r="A720" s="58"/>
      <c r="B720" s="58"/>
      <c r="C720" s="58"/>
      <c r="D720" s="58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</row>
    <row r="721" spans="1:28" ht="13.5" customHeight="1">
      <c r="A721" s="58"/>
      <c r="B721" s="58"/>
      <c r="C721" s="58"/>
      <c r="D721" s="58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</row>
    <row r="722" spans="1:28" ht="13.5" customHeight="1">
      <c r="A722" s="58"/>
      <c r="B722" s="58"/>
      <c r="C722" s="58"/>
      <c r="D722" s="58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</row>
    <row r="723" spans="1:28" ht="13.5" customHeight="1">
      <c r="A723" s="58"/>
      <c r="B723" s="58"/>
      <c r="C723" s="58"/>
      <c r="D723" s="58"/>
      <c r="E723" s="58"/>
      <c r="F723" s="58"/>
      <c r="G723" s="58"/>
      <c r="H723" s="58"/>
      <c r="I723" s="58"/>
      <c r="J723" s="58"/>
      <c r="K723" s="58"/>
      <c r="L723" s="58"/>
      <c r="M723" s="58"/>
      <c r="N723" s="58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</row>
    <row r="724" spans="1:28" ht="13.5" customHeight="1">
      <c r="A724" s="58"/>
      <c r="B724" s="58"/>
      <c r="C724" s="58"/>
      <c r="D724" s="58"/>
      <c r="E724" s="58"/>
      <c r="F724" s="58"/>
      <c r="G724" s="58"/>
      <c r="H724" s="58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</row>
    <row r="725" spans="1:28" ht="13.5" customHeight="1">
      <c r="A725" s="58"/>
      <c r="B725" s="58"/>
      <c r="C725" s="58"/>
      <c r="D725" s="58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</row>
    <row r="726" spans="1:28" ht="13.5" customHeight="1">
      <c r="A726" s="58"/>
      <c r="B726" s="58"/>
      <c r="C726" s="58"/>
      <c r="D726" s="58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</row>
    <row r="727" spans="1:28" ht="13.5" customHeight="1">
      <c r="A727" s="58"/>
      <c r="B727" s="58"/>
      <c r="C727" s="58"/>
      <c r="D727" s="58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</row>
    <row r="728" spans="1:28" ht="13.5" customHeight="1">
      <c r="A728" s="58"/>
      <c r="B728" s="58"/>
      <c r="C728" s="58"/>
      <c r="D728" s="58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</row>
    <row r="729" spans="1:28" ht="13.5" customHeight="1">
      <c r="A729" s="58"/>
      <c r="B729" s="58"/>
      <c r="C729" s="58"/>
      <c r="D729" s="58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</row>
    <row r="730" spans="1:28" ht="13.5" customHeight="1">
      <c r="A730" s="58"/>
      <c r="B730" s="58"/>
      <c r="C730" s="58"/>
      <c r="D730" s="58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</row>
    <row r="731" spans="1:28" ht="13.5" customHeight="1">
      <c r="A731" s="58"/>
      <c r="B731" s="58"/>
      <c r="C731" s="58"/>
      <c r="D731" s="58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</row>
    <row r="732" spans="1:28" ht="13.5" customHeight="1">
      <c r="A732" s="58"/>
      <c r="B732" s="58"/>
      <c r="C732" s="58"/>
      <c r="D732" s="58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</row>
    <row r="733" spans="1:28" ht="13.5" customHeight="1">
      <c r="A733" s="58"/>
      <c r="B733" s="58"/>
      <c r="C733" s="58"/>
      <c r="D733" s="58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</row>
    <row r="734" spans="1:28" ht="13.5" customHeight="1">
      <c r="A734" s="58"/>
      <c r="B734" s="58"/>
      <c r="C734" s="58"/>
      <c r="D734" s="58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</row>
    <row r="735" spans="1:28" ht="13.5" customHeight="1">
      <c r="A735" s="58"/>
      <c r="B735" s="58"/>
      <c r="C735" s="58"/>
      <c r="D735" s="58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</row>
    <row r="736" spans="1:28" ht="13.5" customHeight="1">
      <c r="A736" s="58"/>
      <c r="B736" s="58"/>
      <c r="C736" s="58"/>
      <c r="D736" s="58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</row>
    <row r="737" spans="1:28" ht="13.5" customHeight="1">
      <c r="A737" s="58"/>
      <c r="B737" s="58"/>
      <c r="C737" s="58"/>
      <c r="D737" s="58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</row>
    <row r="738" spans="1:28" ht="13.5" customHeight="1">
      <c r="A738" s="58"/>
      <c r="B738" s="58"/>
      <c r="C738" s="58"/>
      <c r="D738" s="58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</row>
    <row r="739" spans="1:28" ht="13.5" customHeight="1">
      <c r="A739" s="58"/>
      <c r="B739" s="58"/>
      <c r="C739" s="58"/>
      <c r="D739" s="58"/>
      <c r="E739" s="58"/>
      <c r="F739" s="58"/>
      <c r="G739" s="58"/>
      <c r="H739" s="58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</row>
    <row r="740" spans="1:28" ht="13.5" customHeight="1">
      <c r="A740" s="58"/>
      <c r="B740" s="58"/>
      <c r="C740" s="58"/>
      <c r="D740" s="58"/>
      <c r="E740" s="58"/>
      <c r="F740" s="58"/>
      <c r="G740" s="58"/>
      <c r="H740" s="58"/>
      <c r="I740" s="58"/>
      <c r="J740" s="58"/>
      <c r="K740" s="58"/>
      <c r="L740" s="58"/>
      <c r="M740" s="58"/>
      <c r="N740" s="58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</row>
    <row r="741" spans="1:28" ht="13.5" customHeight="1">
      <c r="A741" s="58"/>
      <c r="B741" s="58"/>
      <c r="C741" s="58"/>
      <c r="D741" s="58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</row>
    <row r="742" spans="1:28" ht="13.5" customHeight="1">
      <c r="A742" s="58"/>
      <c r="B742" s="58"/>
      <c r="C742" s="58"/>
      <c r="D742" s="58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</row>
    <row r="743" spans="1:28" ht="13.5" customHeight="1">
      <c r="A743" s="58"/>
      <c r="B743" s="58"/>
      <c r="C743" s="58"/>
      <c r="D743" s="58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</row>
    <row r="744" spans="1:28" ht="13.5" customHeight="1">
      <c r="A744" s="58"/>
      <c r="B744" s="58"/>
      <c r="C744" s="58"/>
      <c r="D744" s="58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</row>
    <row r="745" spans="1:28" ht="13.5" customHeight="1">
      <c r="A745" s="58"/>
      <c r="B745" s="58"/>
      <c r="C745" s="58"/>
      <c r="D745" s="58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</row>
    <row r="746" spans="1:28" ht="13.5" customHeight="1">
      <c r="A746" s="58"/>
      <c r="B746" s="58"/>
      <c r="C746" s="58"/>
      <c r="D746" s="58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</row>
    <row r="747" spans="1:28" ht="13.5" customHeight="1">
      <c r="A747" s="58"/>
      <c r="B747" s="58"/>
      <c r="C747" s="58"/>
      <c r="D747" s="58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</row>
    <row r="748" spans="1:28" ht="13.5" customHeight="1">
      <c r="A748" s="58"/>
      <c r="B748" s="58"/>
      <c r="C748" s="58"/>
      <c r="D748" s="58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</row>
    <row r="749" spans="1:28" ht="13.5" customHeight="1">
      <c r="A749" s="58"/>
      <c r="B749" s="58"/>
      <c r="C749" s="58"/>
      <c r="D749" s="58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</row>
    <row r="750" spans="1:28" ht="13.5" customHeight="1">
      <c r="A750" s="58"/>
      <c r="B750" s="58"/>
      <c r="C750" s="58"/>
      <c r="D750" s="58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</row>
    <row r="751" spans="1:28" ht="13.5" customHeight="1">
      <c r="A751" s="58"/>
      <c r="B751" s="58"/>
      <c r="C751" s="58"/>
      <c r="D751" s="58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</row>
    <row r="752" spans="1:28" ht="13.5" customHeight="1">
      <c r="A752" s="58"/>
      <c r="B752" s="58"/>
      <c r="C752" s="58"/>
      <c r="D752" s="58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</row>
    <row r="753" spans="1:28" ht="13.5" customHeight="1">
      <c r="A753" s="58"/>
      <c r="B753" s="58"/>
      <c r="C753" s="58"/>
      <c r="D753" s="58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</row>
    <row r="754" spans="1:28" ht="13.5" customHeight="1">
      <c r="A754" s="58"/>
      <c r="B754" s="58"/>
      <c r="C754" s="58"/>
      <c r="D754" s="58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</row>
    <row r="755" spans="1:28" ht="13.5" customHeight="1">
      <c r="A755" s="58"/>
      <c r="B755" s="58"/>
      <c r="C755" s="58"/>
      <c r="D755" s="58"/>
      <c r="E755" s="58"/>
      <c r="F755" s="58"/>
      <c r="G755" s="58"/>
      <c r="H755" s="58"/>
      <c r="I755" s="58"/>
      <c r="J755" s="58"/>
      <c r="K755" s="58"/>
      <c r="L755" s="58"/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</row>
    <row r="756" spans="1:28" ht="13.5" customHeight="1">
      <c r="A756" s="58"/>
      <c r="B756" s="58"/>
      <c r="C756" s="58"/>
      <c r="D756" s="58"/>
      <c r="E756" s="58"/>
      <c r="F756" s="58"/>
      <c r="G756" s="58"/>
      <c r="H756" s="58"/>
      <c r="I756" s="58"/>
      <c r="J756" s="58"/>
      <c r="K756" s="58"/>
      <c r="L756" s="58"/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</row>
    <row r="757" spans="1:28" ht="13.5" customHeight="1">
      <c r="A757" s="58"/>
      <c r="B757" s="58"/>
      <c r="C757" s="58"/>
      <c r="D757" s="58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</row>
    <row r="758" spans="1:28" ht="13.5" customHeight="1">
      <c r="A758" s="58"/>
      <c r="B758" s="58"/>
      <c r="C758" s="58"/>
      <c r="D758" s="58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</row>
    <row r="759" spans="1:28" ht="13.5" customHeight="1">
      <c r="A759" s="58"/>
      <c r="B759" s="58"/>
      <c r="C759" s="58"/>
      <c r="D759" s="58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</row>
    <row r="760" spans="1:28" ht="13.5" customHeight="1">
      <c r="A760" s="58"/>
      <c r="B760" s="58"/>
      <c r="C760" s="58"/>
      <c r="D760" s="58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</row>
    <row r="761" spans="1:28" ht="13.5" customHeight="1">
      <c r="A761" s="58"/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</row>
    <row r="762" spans="1:28" ht="13.5" customHeight="1">
      <c r="A762" s="58"/>
      <c r="B762" s="58"/>
      <c r="C762" s="58"/>
      <c r="D762" s="58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</row>
    <row r="763" spans="1:28" ht="13.5" customHeight="1">
      <c r="A763" s="58"/>
      <c r="B763" s="58"/>
      <c r="C763" s="58"/>
      <c r="D763" s="58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</row>
    <row r="764" spans="1:28" ht="13.5" customHeight="1">
      <c r="A764" s="58"/>
      <c r="B764" s="58"/>
      <c r="C764" s="58"/>
      <c r="D764" s="58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</row>
    <row r="765" spans="1:28" ht="13.5" customHeight="1">
      <c r="A765" s="58"/>
      <c r="B765" s="58"/>
      <c r="C765" s="58"/>
      <c r="D765" s="58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</row>
    <row r="766" spans="1:28" ht="13.5" customHeight="1">
      <c r="A766" s="58"/>
      <c r="B766" s="58"/>
      <c r="C766" s="58"/>
      <c r="D766" s="58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</row>
    <row r="767" spans="1:28" ht="13.5" customHeight="1">
      <c r="A767" s="58"/>
      <c r="B767" s="58"/>
      <c r="C767" s="58"/>
      <c r="D767" s="58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</row>
    <row r="768" spans="1:28" ht="13.5" customHeight="1">
      <c r="A768" s="58"/>
      <c r="B768" s="58"/>
      <c r="C768" s="58"/>
      <c r="D768" s="58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</row>
    <row r="769" spans="1:28" ht="13.5" customHeight="1">
      <c r="A769" s="58"/>
      <c r="B769" s="58"/>
      <c r="C769" s="58"/>
      <c r="D769" s="58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</row>
    <row r="770" spans="1:28" ht="13.5" customHeight="1">
      <c r="A770" s="58"/>
      <c r="B770" s="58"/>
      <c r="C770" s="58"/>
      <c r="D770" s="58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</row>
    <row r="771" spans="1:28" ht="13.5" customHeight="1">
      <c r="A771" s="58"/>
      <c r="B771" s="58"/>
      <c r="C771" s="58"/>
      <c r="D771" s="58"/>
      <c r="E771" s="58"/>
      <c r="F771" s="58"/>
      <c r="G771" s="58"/>
      <c r="H771" s="58"/>
      <c r="I771" s="58"/>
      <c r="J771" s="58"/>
      <c r="K771" s="58"/>
      <c r="L771" s="58"/>
      <c r="M771" s="58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</row>
    <row r="772" spans="1:28" ht="13.5" customHeight="1">
      <c r="A772" s="58"/>
      <c r="B772" s="58"/>
      <c r="C772" s="58"/>
      <c r="D772" s="58"/>
      <c r="E772" s="58"/>
      <c r="F772" s="58"/>
      <c r="G772" s="58"/>
      <c r="H772" s="58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</row>
    <row r="773" spans="1:28" ht="13.5" customHeight="1">
      <c r="A773" s="58"/>
      <c r="B773" s="58"/>
      <c r="C773" s="58"/>
      <c r="D773" s="58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</row>
    <row r="774" spans="1:28" ht="13.5" customHeight="1">
      <c r="A774" s="58"/>
      <c r="B774" s="58"/>
      <c r="C774" s="58"/>
      <c r="D774" s="58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</row>
    <row r="775" spans="1:28" ht="13.5" customHeight="1">
      <c r="A775" s="58"/>
      <c r="B775" s="58"/>
      <c r="C775" s="58"/>
      <c r="D775" s="58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</row>
    <row r="776" spans="1:28" ht="13.5" customHeight="1">
      <c r="A776" s="58"/>
      <c r="B776" s="58"/>
      <c r="C776" s="58"/>
      <c r="D776" s="58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</row>
    <row r="777" spans="1:28" ht="13.5" customHeight="1">
      <c r="A777" s="58"/>
      <c r="B777" s="58"/>
      <c r="C777" s="58"/>
      <c r="D777" s="58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</row>
    <row r="778" spans="1:28" ht="13.5" customHeight="1">
      <c r="A778" s="58"/>
      <c r="B778" s="58"/>
      <c r="C778" s="58"/>
      <c r="D778" s="58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</row>
    <row r="779" spans="1:28" ht="13.5" customHeight="1">
      <c r="A779" s="58"/>
      <c r="B779" s="58"/>
      <c r="C779" s="58"/>
      <c r="D779" s="58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</row>
    <row r="780" spans="1:28" ht="13.5" customHeight="1">
      <c r="A780" s="58"/>
      <c r="B780" s="58"/>
      <c r="C780" s="58"/>
      <c r="D780" s="58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</row>
    <row r="781" spans="1:28" ht="13.5" customHeight="1">
      <c r="A781" s="58"/>
      <c r="B781" s="58"/>
      <c r="C781" s="58"/>
      <c r="D781" s="58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</row>
    <row r="782" spans="1:28" ht="13.5" customHeight="1">
      <c r="A782" s="58"/>
      <c r="B782" s="58"/>
      <c r="C782" s="58"/>
      <c r="D782" s="58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</row>
    <row r="783" spans="1:28" ht="13.5" customHeight="1">
      <c r="A783" s="58"/>
      <c r="B783" s="58"/>
      <c r="C783" s="58"/>
      <c r="D783" s="58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</row>
    <row r="784" spans="1:28" ht="13.5" customHeight="1">
      <c r="A784" s="58"/>
      <c r="B784" s="58"/>
      <c r="C784" s="58"/>
      <c r="D784" s="58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</row>
    <row r="785" spans="1:28" ht="13.5" customHeight="1">
      <c r="A785" s="58"/>
      <c r="B785" s="58"/>
      <c r="C785" s="58"/>
      <c r="D785" s="58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</row>
    <row r="786" spans="1:28" ht="13.5" customHeight="1">
      <c r="A786" s="58"/>
      <c r="B786" s="58"/>
      <c r="C786" s="58"/>
      <c r="D786" s="58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</row>
    <row r="787" spans="1:28" ht="13.5" customHeight="1">
      <c r="A787" s="58"/>
      <c r="B787" s="58"/>
      <c r="C787" s="58"/>
      <c r="D787" s="58"/>
      <c r="E787" s="58"/>
      <c r="F787" s="58"/>
      <c r="G787" s="58"/>
      <c r="H787" s="58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</row>
    <row r="788" spans="1:28" ht="13.5" customHeight="1">
      <c r="A788" s="58"/>
      <c r="B788" s="58"/>
      <c r="C788" s="58"/>
      <c r="D788" s="58"/>
      <c r="E788" s="58"/>
      <c r="F788" s="58"/>
      <c r="G788" s="58"/>
      <c r="H788" s="58"/>
      <c r="I788" s="58"/>
      <c r="J788" s="58"/>
      <c r="K788" s="58"/>
      <c r="L788" s="58"/>
      <c r="M788" s="58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</row>
    <row r="789" spans="1:28" ht="13.5" customHeight="1">
      <c r="A789" s="58"/>
      <c r="B789" s="58"/>
      <c r="C789" s="58"/>
      <c r="D789" s="58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</row>
    <row r="790" spans="1:28" ht="13.5" customHeight="1">
      <c r="A790" s="58"/>
      <c r="B790" s="58"/>
      <c r="C790" s="58"/>
      <c r="D790" s="58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</row>
    <row r="791" spans="1:28" ht="13.5" customHeight="1">
      <c r="A791" s="58"/>
      <c r="B791" s="58"/>
      <c r="C791" s="58"/>
      <c r="D791" s="58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</row>
    <row r="792" spans="1:28" ht="13.5" customHeight="1">
      <c r="A792" s="58"/>
      <c r="B792" s="58"/>
      <c r="C792" s="58"/>
      <c r="D792" s="58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</row>
    <row r="793" spans="1:28" ht="13.5" customHeight="1">
      <c r="A793" s="58"/>
      <c r="B793" s="58"/>
      <c r="C793" s="58"/>
      <c r="D793" s="58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</row>
    <row r="794" spans="1:28" ht="13.5" customHeight="1">
      <c r="A794" s="58"/>
      <c r="B794" s="58"/>
      <c r="C794" s="58"/>
      <c r="D794" s="58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</row>
    <row r="795" spans="1:28" ht="13.5" customHeight="1">
      <c r="A795" s="58"/>
      <c r="B795" s="58"/>
      <c r="C795" s="58"/>
      <c r="D795" s="58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</row>
    <row r="796" spans="1:28" ht="13.5" customHeight="1">
      <c r="A796" s="58"/>
      <c r="B796" s="58"/>
      <c r="C796" s="58"/>
      <c r="D796" s="58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</row>
    <row r="797" spans="1:28" ht="13.5" customHeight="1">
      <c r="A797" s="58"/>
      <c r="B797" s="58"/>
      <c r="C797" s="58"/>
      <c r="D797" s="58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</row>
    <row r="798" spans="1:28" ht="13.5" customHeight="1">
      <c r="A798" s="58"/>
      <c r="B798" s="58"/>
      <c r="C798" s="58"/>
      <c r="D798" s="58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</row>
    <row r="799" spans="1:28" ht="13.5" customHeight="1">
      <c r="A799" s="58"/>
      <c r="B799" s="58"/>
      <c r="C799" s="58"/>
      <c r="D799" s="58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</row>
    <row r="800" spans="1:28" ht="13.5" customHeight="1">
      <c r="A800" s="58"/>
      <c r="B800" s="58"/>
      <c r="C800" s="58"/>
      <c r="D800" s="58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</row>
    <row r="801" spans="1:28" ht="13.5" customHeight="1">
      <c r="A801" s="58"/>
      <c r="B801" s="58"/>
      <c r="C801" s="58"/>
      <c r="D801" s="58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</row>
    <row r="802" spans="1:28" ht="13.5" customHeight="1">
      <c r="A802" s="58"/>
      <c r="B802" s="58"/>
      <c r="C802" s="58"/>
      <c r="D802" s="58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</row>
    <row r="803" spans="1:28" ht="13.5" customHeight="1">
      <c r="A803" s="58"/>
      <c r="B803" s="58"/>
      <c r="C803" s="58"/>
      <c r="D803" s="58"/>
      <c r="E803" s="58"/>
      <c r="F803" s="58"/>
      <c r="G803" s="58"/>
      <c r="H803" s="58"/>
      <c r="I803" s="58"/>
      <c r="J803" s="58"/>
      <c r="K803" s="58"/>
      <c r="L803" s="58"/>
      <c r="M803" s="58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</row>
    <row r="804" spans="1:28" ht="13.5" customHeight="1">
      <c r="A804" s="58"/>
      <c r="B804" s="58"/>
      <c r="C804" s="58"/>
      <c r="D804" s="58"/>
      <c r="E804" s="58"/>
      <c r="F804" s="58"/>
      <c r="G804" s="58"/>
      <c r="H804" s="58"/>
      <c r="I804" s="58"/>
      <c r="J804" s="58"/>
      <c r="K804" s="58"/>
      <c r="L804" s="58"/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</row>
    <row r="805" spans="1:28" ht="13.5" customHeight="1">
      <c r="A805" s="58"/>
      <c r="B805" s="58"/>
      <c r="C805" s="58"/>
      <c r="D805" s="58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</row>
    <row r="806" spans="1:28" ht="13.5" customHeight="1">
      <c r="A806" s="58"/>
      <c r="B806" s="58"/>
      <c r="C806" s="58"/>
      <c r="D806" s="58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</row>
    <row r="807" spans="1:28" ht="13.5" customHeight="1">
      <c r="A807" s="58"/>
      <c r="B807" s="58"/>
      <c r="C807" s="58"/>
      <c r="D807" s="58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</row>
    <row r="808" spans="1:28" ht="13.5" customHeight="1">
      <c r="A808" s="58"/>
      <c r="B808" s="58"/>
      <c r="C808" s="58"/>
      <c r="D808" s="58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</row>
    <row r="809" spans="1:28" ht="13.5" customHeight="1">
      <c r="A809" s="58"/>
      <c r="B809" s="58"/>
      <c r="C809" s="58"/>
      <c r="D809" s="58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</row>
    <row r="810" spans="1:28" ht="13.5" customHeight="1">
      <c r="A810" s="58"/>
      <c r="B810" s="58"/>
      <c r="C810" s="58"/>
      <c r="D810" s="58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</row>
    <row r="811" spans="1:28" ht="13.5" customHeight="1">
      <c r="A811" s="58"/>
      <c r="B811" s="58"/>
      <c r="C811" s="58"/>
      <c r="D811" s="58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</row>
    <row r="812" spans="1:28" ht="13.5" customHeight="1">
      <c r="A812" s="58"/>
      <c r="B812" s="58"/>
      <c r="C812" s="58"/>
      <c r="D812" s="58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</row>
    <row r="813" spans="1:28" ht="13.5" customHeight="1">
      <c r="A813" s="58"/>
      <c r="B813" s="58"/>
      <c r="C813" s="58"/>
      <c r="D813" s="58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</row>
    <row r="814" spans="1:28" ht="13.5" customHeight="1">
      <c r="A814" s="58"/>
      <c r="B814" s="58"/>
      <c r="C814" s="58"/>
      <c r="D814" s="58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</row>
    <row r="815" spans="1:28" ht="13.5" customHeight="1">
      <c r="A815" s="58"/>
      <c r="B815" s="58"/>
      <c r="C815" s="58"/>
      <c r="D815" s="58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</row>
    <row r="816" spans="1:28" ht="13.5" customHeight="1">
      <c r="A816" s="58"/>
      <c r="B816" s="58"/>
      <c r="C816" s="58"/>
      <c r="D816" s="58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</row>
    <row r="817" spans="1:28" ht="13.5" customHeight="1">
      <c r="A817" s="58"/>
      <c r="B817" s="58"/>
      <c r="C817" s="58"/>
      <c r="D817" s="58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</row>
    <row r="818" spans="1:28" ht="13.5" customHeight="1">
      <c r="A818" s="58"/>
      <c r="B818" s="58"/>
      <c r="C818" s="58"/>
      <c r="D818" s="58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</row>
    <row r="819" spans="1:28" ht="13.5" customHeight="1">
      <c r="A819" s="58"/>
      <c r="B819" s="58"/>
      <c r="C819" s="58"/>
      <c r="D819" s="58"/>
      <c r="E819" s="58"/>
      <c r="F819" s="58"/>
      <c r="G819" s="58"/>
      <c r="H819" s="58"/>
      <c r="I819" s="58"/>
      <c r="J819" s="58"/>
      <c r="K819" s="58"/>
      <c r="L819" s="58"/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</row>
    <row r="820" spans="1:28" ht="13.5" customHeight="1">
      <c r="A820" s="58"/>
      <c r="B820" s="58"/>
      <c r="C820" s="58"/>
      <c r="D820" s="58"/>
      <c r="E820" s="58"/>
      <c r="F820" s="58"/>
      <c r="G820" s="58"/>
      <c r="H820" s="58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</row>
    <row r="821" spans="1:28" ht="13.5" customHeight="1">
      <c r="A821" s="58"/>
      <c r="B821" s="58"/>
      <c r="C821" s="58"/>
      <c r="D821" s="58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</row>
    <row r="822" spans="1:28" ht="13.5" customHeight="1">
      <c r="A822" s="58"/>
      <c r="B822" s="58"/>
      <c r="C822" s="58"/>
      <c r="D822" s="58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</row>
    <row r="823" spans="1:28" ht="13.5" customHeight="1">
      <c r="A823" s="58"/>
      <c r="B823" s="58"/>
      <c r="C823" s="58"/>
      <c r="D823" s="58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</row>
    <row r="824" spans="1:28" ht="13.5" customHeight="1">
      <c r="A824" s="58"/>
      <c r="B824" s="58"/>
      <c r="C824" s="58"/>
      <c r="D824" s="58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</row>
    <row r="825" spans="1:28" ht="13.5" customHeight="1">
      <c r="A825" s="58"/>
      <c r="B825" s="58"/>
      <c r="C825" s="58"/>
      <c r="D825" s="58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</row>
    <row r="826" spans="1:28" ht="13.5" customHeight="1">
      <c r="A826" s="58"/>
      <c r="B826" s="58"/>
      <c r="C826" s="58"/>
      <c r="D826" s="58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</row>
    <row r="827" spans="1:28" ht="13.5" customHeight="1">
      <c r="A827" s="58"/>
      <c r="B827" s="58"/>
      <c r="C827" s="58"/>
      <c r="D827" s="58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</row>
    <row r="828" spans="1:28" ht="13.5" customHeight="1">
      <c r="A828" s="58"/>
      <c r="B828" s="58"/>
      <c r="C828" s="58"/>
      <c r="D828" s="58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</row>
    <row r="829" spans="1:28" ht="13.5" customHeight="1">
      <c r="A829" s="58"/>
      <c r="B829" s="58"/>
      <c r="C829" s="58"/>
      <c r="D829" s="58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</row>
    <row r="830" spans="1:28" ht="13.5" customHeight="1">
      <c r="A830" s="58"/>
      <c r="B830" s="58"/>
      <c r="C830" s="58"/>
      <c r="D830" s="58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</row>
    <row r="831" spans="1:28" ht="13.5" customHeight="1">
      <c r="A831" s="58"/>
      <c r="B831" s="58"/>
      <c r="C831" s="58"/>
      <c r="D831" s="58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</row>
    <row r="832" spans="1:28" ht="13.5" customHeight="1">
      <c r="A832" s="58"/>
      <c r="B832" s="58"/>
      <c r="C832" s="58"/>
      <c r="D832" s="58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</row>
    <row r="833" spans="1:28" ht="13.5" customHeight="1">
      <c r="A833" s="58"/>
      <c r="B833" s="58"/>
      <c r="C833" s="58"/>
      <c r="D833" s="58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</row>
    <row r="834" spans="1:28" ht="13.5" customHeight="1">
      <c r="A834" s="58"/>
      <c r="B834" s="58"/>
      <c r="C834" s="58"/>
      <c r="D834" s="58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</row>
    <row r="835" spans="1:28" ht="13.5" customHeight="1">
      <c r="A835" s="58"/>
      <c r="B835" s="58"/>
      <c r="C835" s="58"/>
      <c r="D835" s="58"/>
      <c r="E835" s="58"/>
      <c r="F835" s="58"/>
      <c r="G835" s="58"/>
      <c r="H835" s="58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</row>
    <row r="836" spans="1:28" ht="13.5" customHeight="1">
      <c r="A836" s="58"/>
      <c r="B836" s="58"/>
      <c r="C836" s="58"/>
      <c r="D836" s="58"/>
      <c r="E836" s="58"/>
      <c r="F836" s="58"/>
      <c r="G836" s="58"/>
      <c r="H836" s="58"/>
      <c r="I836" s="58"/>
      <c r="J836" s="58"/>
      <c r="K836" s="58"/>
      <c r="L836" s="58"/>
      <c r="M836" s="58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</row>
    <row r="837" spans="1:28" ht="13.5" customHeight="1">
      <c r="A837" s="58"/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</row>
    <row r="838" spans="1:28" ht="13.5" customHeight="1">
      <c r="A838" s="58"/>
      <c r="B838" s="58"/>
      <c r="C838" s="58"/>
      <c r="D838" s="58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</row>
    <row r="839" spans="1:28" ht="13.5" customHeight="1">
      <c r="A839" s="58"/>
      <c r="B839" s="58"/>
      <c r="C839" s="58"/>
      <c r="D839" s="58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</row>
    <row r="840" spans="1:28" ht="13.5" customHeight="1">
      <c r="A840" s="58"/>
      <c r="B840" s="58"/>
      <c r="C840" s="58"/>
      <c r="D840" s="58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</row>
    <row r="841" spans="1:28" ht="13.5" customHeight="1">
      <c r="A841" s="58"/>
      <c r="B841" s="58"/>
      <c r="C841" s="58"/>
      <c r="D841" s="58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</row>
    <row r="842" spans="1:28" ht="13.5" customHeight="1">
      <c r="A842" s="58"/>
      <c r="B842" s="58"/>
      <c r="C842" s="58"/>
      <c r="D842" s="58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</row>
    <row r="843" spans="1:28" ht="13.5" customHeight="1">
      <c r="A843" s="58"/>
      <c r="B843" s="58"/>
      <c r="C843" s="58"/>
      <c r="D843" s="58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</row>
    <row r="844" spans="1:28" ht="13.5" customHeight="1">
      <c r="A844" s="58"/>
      <c r="B844" s="58"/>
      <c r="C844" s="58"/>
      <c r="D844" s="58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</row>
    <row r="845" spans="1:28" ht="13.5" customHeight="1">
      <c r="A845" s="58"/>
      <c r="B845" s="58"/>
      <c r="C845" s="58"/>
      <c r="D845" s="58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</row>
    <row r="846" spans="1:28" ht="13.5" customHeight="1">
      <c r="A846" s="58"/>
      <c r="B846" s="58"/>
      <c r="C846" s="58"/>
      <c r="D846" s="58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</row>
    <row r="847" spans="1:28" ht="13.5" customHeight="1">
      <c r="A847" s="58"/>
      <c r="B847" s="58"/>
      <c r="C847" s="58"/>
      <c r="D847" s="58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</row>
    <row r="848" spans="1:28" ht="13.5" customHeight="1">
      <c r="A848" s="58"/>
      <c r="B848" s="58"/>
      <c r="C848" s="58"/>
      <c r="D848" s="58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</row>
    <row r="849" spans="1:28" ht="13.5" customHeight="1">
      <c r="A849" s="58"/>
      <c r="B849" s="58"/>
      <c r="C849" s="58"/>
      <c r="D849" s="58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</row>
    <row r="850" spans="1:28" ht="13.5" customHeight="1">
      <c r="A850" s="58"/>
      <c r="B850" s="58"/>
      <c r="C850" s="58"/>
      <c r="D850" s="58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</row>
    <row r="851" spans="1:28" ht="13.5" customHeight="1">
      <c r="A851" s="58"/>
      <c r="B851" s="58"/>
      <c r="C851" s="58"/>
      <c r="D851" s="58"/>
      <c r="E851" s="58"/>
      <c r="F851" s="58"/>
      <c r="G851" s="58"/>
      <c r="H851" s="58"/>
      <c r="I851" s="58"/>
      <c r="J851" s="58"/>
      <c r="K851" s="58"/>
      <c r="L851" s="58"/>
      <c r="M851" s="58"/>
      <c r="N851" s="58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</row>
    <row r="852" spans="1:28" ht="13.5" customHeight="1">
      <c r="A852" s="58"/>
      <c r="B852" s="58"/>
      <c r="C852" s="58"/>
      <c r="D852" s="58"/>
      <c r="E852" s="58"/>
      <c r="F852" s="58"/>
      <c r="G852" s="58"/>
      <c r="H852" s="58"/>
      <c r="I852" s="58"/>
      <c r="J852" s="58"/>
      <c r="K852" s="58"/>
      <c r="L852" s="58"/>
      <c r="M852" s="58"/>
      <c r="N852" s="58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</row>
    <row r="853" spans="1:28" ht="13.5" customHeight="1">
      <c r="A853" s="58"/>
      <c r="B853" s="58"/>
      <c r="C853" s="58"/>
      <c r="D853" s="58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</row>
    <row r="854" spans="1:28" ht="13.5" customHeight="1">
      <c r="A854" s="58"/>
      <c r="B854" s="58"/>
      <c r="C854" s="58"/>
      <c r="D854" s="58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</row>
    <row r="855" spans="1:28" ht="13.5" customHeight="1">
      <c r="A855" s="58"/>
      <c r="B855" s="58"/>
      <c r="C855" s="58"/>
      <c r="D855" s="58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</row>
    <row r="856" spans="1:28" ht="13.5" customHeight="1">
      <c r="A856" s="58"/>
      <c r="B856" s="58"/>
      <c r="C856" s="58"/>
      <c r="D856" s="58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</row>
    <row r="857" spans="1:28" ht="13.5" customHeight="1">
      <c r="A857" s="58"/>
      <c r="B857" s="58"/>
      <c r="C857" s="58"/>
      <c r="D857" s="58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</row>
    <row r="858" spans="1:28" ht="13.5" customHeight="1">
      <c r="A858" s="58"/>
      <c r="B858" s="58"/>
      <c r="C858" s="58"/>
      <c r="D858" s="58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</row>
    <row r="859" spans="1:28" ht="13.5" customHeight="1">
      <c r="A859" s="58"/>
      <c r="B859" s="58"/>
      <c r="C859" s="58"/>
      <c r="D859" s="58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</row>
    <row r="860" spans="1:28" ht="13.5" customHeight="1">
      <c r="A860" s="58"/>
      <c r="B860" s="58"/>
      <c r="C860" s="58"/>
      <c r="D860" s="58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</row>
    <row r="861" spans="1:28" ht="13.5" customHeight="1">
      <c r="A861" s="58"/>
      <c r="B861" s="58"/>
      <c r="C861" s="58"/>
      <c r="D861" s="58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</row>
    <row r="862" spans="1:28" ht="13.5" customHeight="1">
      <c r="A862" s="58"/>
      <c r="B862" s="58"/>
      <c r="C862" s="58"/>
      <c r="D862" s="58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</row>
    <row r="863" spans="1:28" ht="13.5" customHeight="1">
      <c r="A863" s="58"/>
      <c r="B863" s="58"/>
      <c r="C863" s="58"/>
      <c r="D863" s="58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</row>
    <row r="864" spans="1:28" ht="13.5" customHeight="1">
      <c r="A864" s="58"/>
      <c r="B864" s="58"/>
      <c r="C864" s="58"/>
      <c r="D864" s="58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</row>
    <row r="865" spans="1:28" ht="13.5" customHeight="1">
      <c r="A865" s="58"/>
      <c r="B865" s="58"/>
      <c r="C865" s="58"/>
      <c r="D865" s="58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</row>
    <row r="866" spans="1:28" ht="13.5" customHeight="1">
      <c r="A866" s="58"/>
      <c r="B866" s="58"/>
      <c r="C866" s="58"/>
      <c r="D866" s="58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</row>
    <row r="867" spans="1:28" ht="13.5" customHeight="1">
      <c r="A867" s="58"/>
      <c r="B867" s="58"/>
      <c r="C867" s="58"/>
      <c r="D867" s="58"/>
      <c r="E867" s="58"/>
      <c r="F867" s="58"/>
      <c r="G867" s="58"/>
      <c r="H867" s="58"/>
      <c r="I867" s="58"/>
      <c r="J867" s="58"/>
      <c r="K867" s="58"/>
      <c r="L867" s="58"/>
      <c r="M867" s="58"/>
      <c r="N867" s="58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</row>
    <row r="868" spans="1:28" ht="13.5" customHeight="1">
      <c r="A868" s="58"/>
      <c r="B868" s="58"/>
      <c r="C868" s="58"/>
      <c r="D868" s="58"/>
      <c r="E868" s="58"/>
      <c r="F868" s="58"/>
      <c r="G868" s="58"/>
      <c r="H868" s="58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</row>
    <row r="869" spans="1:28" ht="13.5" customHeight="1">
      <c r="A869" s="58"/>
      <c r="B869" s="58"/>
      <c r="C869" s="58"/>
      <c r="D869" s="58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</row>
    <row r="870" spans="1:28" ht="13.5" customHeight="1">
      <c r="A870" s="58"/>
      <c r="B870" s="58"/>
      <c r="C870" s="58"/>
      <c r="D870" s="58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</row>
    <row r="871" spans="1:28" ht="13.5" customHeight="1">
      <c r="A871" s="58"/>
      <c r="B871" s="58"/>
      <c r="C871" s="58"/>
      <c r="D871" s="58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</row>
    <row r="872" spans="1:28" ht="13.5" customHeight="1">
      <c r="A872" s="58"/>
      <c r="B872" s="58"/>
      <c r="C872" s="58"/>
      <c r="D872" s="58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</row>
    <row r="873" spans="1:28" ht="13.5" customHeight="1">
      <c r="A873" s="58"/>
      <c r="B873" s="58"/>
      <c r="C873" s="58"/>
      <c r="D873" s="58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</row>
    <row r="874" spans="1:28" ht="13.5" customHeight="1">
      <c r="A874" s="58"/>
      <c r="B874" s="58"/>
      <c r="C874" s="58"/>
      <c r="D874" s="58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</row>
    <row r="875" spans="1:28" ht="13.5" customHeight="1">
      <c r="A875" s="58"/>
      <c r="B875" s="58"/>
      <c r="C875" s="58"/>
      <c r="D875" s="58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</row>
    <row r="876" spans="1:28" ht="13.5" customHeight="1">
      <c r="A876" s="58"/>
      <c r="B876" s="58"/>
      <c r="C876" s="58"/>
      <c r="D876" s="58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</row>
    <row r="877" spans="1:28" ht="13.5" customHeight="1">
      <c r="A877" s="58"/>
      <c r="B877" s="58"/>
      <c r="C877" s="58"/>
      <c r="D877" s="58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</row>
    <row r="878" spans="1:28" ht="13.5" customHeight="1">
      <c r="A878" s="58"/>
      <c r="B878" s="58"/>
      <c r="C878" s="58"/>
      <c r="D878" s="58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</row>
    <row r="879" spans="1:28" ht="13.5" customHeight="1">
      <c r="A879" s="58"/>
      <c r="B879" s="58"/>
      <c r="C879" s="58"/>
      <c r="D879" s="58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</row>
    <row r="880" spans="1:28" ht="13.5" customHeight="1">
      <c r="A880" s="58"/>
      <c r="B880" s="58"/>
      <c r="C880" s="58"/>
      <c r="D880" s="58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</row>
    <row r="881" spans="1:28" ht="13.5" customHeight="1">
      <c r="A881" s="58"/>
      <c r="B881" s="58"/>
      <c r="C881" s="58"/>
      <c r="D881" s="58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</row>
    <row r="882" spans="1:28" ht="13.5" customHeight="1">
      <c r="A882" s="58"/>
      <c r="B882" s="58"/>
      <c r="C882" s="58"/>
      <c r="D882" s="58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</row>
    <row r="883" spans="1:28" ht="13.5" customHeight="1">
      <c r="A883" s="58"/>
      <c r="B883" s="58"/>
      <c r="C883" s="58"/>
      <c r="D883" s="58"/>
      <c r="E883" s="58"/>
      <c r="F883" s="58"/>
      <c r="G883" s="58"/>
      <c r="H883" s="58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</row>
    <row r="884" spans="1:28" ht="13.5" customHeight="1">
      <c r="A884" s="58"/>
      <c r="B884" s="58"/>
      <c r="C884" s="58"/>
      <c r="D884" s="58"/>
      <c r="E884" s="58"/>
      <c r="F884" s="58"/>
      <c r="G884" s="58"/>
      <c r="H884" s="58"/>
      <c r="I884" s="58"/>
      <c r="J884" s="58"/>
      <c r="K884" s="58"/>
      <c r="L884" s="58"/>
      <c r="M884" s="58"/>
      <c r="N884" s="58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</row>
    <row r="885" spans="1:28" ht="13.5" customHeight="1">
      <c r="A885" s="58"/>
      <c r="B885" s="58"/>
      <c r="C885" s="58"/>
      <c r="D885" s="58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</row>
    <row r="886" spans="1:28" ht="13.5" customHeight="1">
      <c r="A886" s="58"/>
      <c r="B886" s="58"/>
      <c r="C886" s="58"/>
      <c r="D886" s="58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</row>
    <row r="887" spans="1:28" ht="13.5" customHeight="1">
      <c r="A887" s="58"/>
      <c r="B887" s="58"/>
      <c r="C887" s="58"/>
      <c r="D887" s="58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</row>
    <row r="888" spans="1:28" ht="13.5" customHeight="1">
      <c r="A888" s="58"/>
      <c r="B888" s="58"/>
      <c r="C888" s="58"/>
      <c r="D888" s="58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</row>
    <row r="889" spans="1:28" ht="13.5" customHeight="1">
      <c r="A889" s="58"/>
      <c r="B889" s="58"/>
      <c r="C889" s="58"/>
      <c r="D889" s="58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</row>
    <row r="890" spans="1:28" ht="13.5" customHeight="1">
      <c r="A890" s="58"/>
      <c r="B890" s="58"/>
      <c r="C890" s="58"/>
      <c r="D890" s="58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</row>
    <row r="891" spans="1:28" ht="13.5" customHeight="1">
      <c r="A891" s="58"/>
      <c r="B891" s="58"/>
      <c r="C891" s="58"/>
      <c r="D891" s="58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</row>
    <row r="892" spans="1:28" ht="13.5" customHeight="1">
      <c r="A892" s="58"/>
      <c r="B892" s="58"/>
      <c r="C892" s="58"/>
      <c r="D892" s="58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</row>
    <row r="893" spans="1:28" ht="13.5" customHeight="1">
      <c r="A893" s="58"/>
      <c r="B893" s="58"/>
      <c r="C893" s="58"/>
      <c r="D893" s="58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</row>
    <row r="894" spans="1:28" ht="13.5" customHeight="1">
      <c r="A894" s="58"/>
      <c r="B894" s="58"/>
      <c r="C894" s="58"/>
      <c r="D894" s="58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</row>
    <row r="895" spans="1:28" ht="13.5" customHeight="1">
      <c r="A895" s="58"/>
      <c r="B895" s="58"/>
      <c r="C895" s="58"/>
      <c r="D895" s="58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</row>
    <row r="896" spans="1:28" ht="13.5" customHeight="1">
      <c r="A896" s="58"/>
      <c r="B896" s="58"/>
      <c r="C896" s="58"/>
      <c r="D896" s="58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</row>
    <row r="897" spans="1:28" ht="13.5" customHeight="1">
      <c r="A897" s="58"/>
      <c r="B897" s="58"/>
      <c r="C897" s="58"/>
      <c r="D897" s="58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</row>
    <row r="898" spans="1:28" ht="13.5" customHeight="1">
      <c r="A898" s="58"/>
      <c r="B898" s="58"/>
      <c r="C898" s="58"/>
      <c r="D898" s="58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</row>
    <row r="899" spans="1:28" ht="13.5" customHeight="1">
      <c r="A899" s="58"/>
      <c r="B899" s="58"/>
      <c r="C899" s="58"/>
      <c r="D899" s="58"/>
      <c r="E899" s="58"/>
      <c r="F899" s="58"/>
      <c r="G899" s="58"/>
      <c r="H899" s="58"/>
      <c r="I899" s="58"/>
      <c r="J899" s="58"/>
      <c r="K899" s="58"/>
      <c r="L899" s="58"/>
      <c r="M899" s="58"/>
      <c r="N899" s="58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</row>
    <row r="900" spans="1:28" ht="13.5" customHeight="1">
      <c r="A900" s="58"/>
      <c r="B900" s="58"/>
      <c r="C900" s="58"/>
      <c r="D900" s="58"/>
      <c r="E900" s="58"/>
      <c r="F900" s="58"/>
      <c r="G900" s="58"/>
      <c r="H900" s="58"/>
      <c r="I900" s="58"/>
      <c r="J900" s="58"/>
      <c r="K900" s="58"/>
      <c r="L900" s="58"/>
      <c r="M900" s="58"/>
      <c r="N900" s="58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</row>
    <row r="901" spans="1:28" ht="13.5" customHeight="1">
      <c r="A901" s="58"/>
      <c r="B901" s="58"/>
      <c r="C901" s="58"/>
      <c r="D901" s="58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</row>
    <row r="902" spans="1:28" ht="13.5" customHeight="1">
      <c r="A902" s="58"/>
      <c r="B902" s="58"/>
      <c r="C902" s="58"/>
      <c r="D902" s="58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</row>
    <row r="903" spans="1:28" ht="13.5" customHeight="1">
      <c r="A903" s="58"/>
      <c r="B903" s="58"/>
      <c r="C903" s="58"/>
      <c r="D903" s="58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</row>
    <row r="904" spans="1:28" ht="13.5" customHeight="1">
      <c r="A904" s="58"/>
      <c r="B904" s="58"/>
      <c r="C904" s="58"/>
      <c r="D904" s="58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</row>
    <row r="905" spans="1:28" ht="13.5" customHeight="1">
      <c r="A905" s="58"/>
      <c r="B905" s="58"/>
      <c r="C905" s="58"/>
      <c r="D905" s="58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</row>
    <row r="906" spans="1:28" ht="13.5" customHeight="1">
      <c r="A906" s="58"/>
      <c r="B906" s="58"/>
      <c r="C906" s="58"/>
      <c r="D906" s="58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</row>
    <row r="907" spans="1:28" ht="13.5" customHeight="1">
      <c r="A907" s="58"/>
      <c r="B907" s="58"/>
      <c r="C907" s="58"/>
      <c r="D907" s="58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</row>
    <row r="908" spans="1:28" ht="13.5" customHeight="1">
      <c r="A908" s="58"/>
      <c r="B908" s="58"/>
      <c r="C908" s="58"/>
      <c r="D908" s="58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</row>
    <row r="909" spans="1:28" ht="13.5" customHeight="1">
      <c r="A909" s="58"/>
      <c r="B909" s="58"/>
      <c r="C909" s="58"/>
      <c r="D909" s="58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</row>
    <row r="910" spans="1:28" ht="13.5" customHeight="1">
      <c r="A910" s="58"/>
      <c r="B910" s="58"/>
      <c r="C910" s="58"/>
      <c r="D910" s="58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</row>
    <row r="911" spans="1:28" ht="13.5" customHeight="1">
      <c r="A911" s="58"/>
      <c r="B911" s="58"/>
      <c r="C911" s="58"/>
      <c r="D911" s="58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</row>
    <row r="912" spans="1:28" ht="13.5" customHeight="1">
      <c r="A912" s="58"/>
      <c r="B912" s="58"/>
      <c r="C912" s="58"/>
      <c r="D912" s="58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</row>
    <row r="913" spans="1:28" ht="13.5" customHeight="1">
      <c r="A913" s="58"/>
      <c r="B913" s="58"/>
      <c r="C913" s="58"/>
      <c r="D913" s="58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</row>
    <row r="914" spans="1:28" ht="13.5" customHeight="1">
      <c r="A914" s="58"/>
      <c r="B914" s="58"/>
      <c r="C914" s="58"/>
      <c r="D914" s="58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</row>
    <row r="915" spans="1:28" ht="13.5" customHeight="1">
      <c r="A915" s="58"/>
      <c r="B915" s="58"/>
      <c r="C915" s="58"/>
      <c r="D915" s="58"/>
      <c r="E915" s="58"/>
      <c r="F915" s="58"/>
      <c r="G915" s="58"/>
      <c r="H915" s="58"/>
      <c r="I915" s="58"/>
      <c r="J915" s="58"/>
      <c r="K915" s="58"/>
      <c r="L915" s="58"/>
      <c r="M915" s="58"/>
      <c r="N915" s="58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</row>
    <row r="916" spans="1:28" ht="13.5" customHeight="1">
      <c r="A916" s="58"/>
      <c r="B916" s="58"/>
      <c r="C916" s="58"/>
      <c r="D916" s="58"/>
      <c r="E916" s="58"/>
      <c r="F916" s="58"/>
      <c r="G916" s="58"/>
      <c r="H916" s="58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</row>
    <row r="917" spans="1:28" ht="13.5" customHeight="1">
      <c r="A917" s="58"/>
      <c r="B917" s="58"/>
      <c r="C917" s="58"/>
      <c r="D917" s="58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</row>
    <row r="918" spans="1:28" ht="13.5" customHeight="1">
      <c r="A918" s="58"/>
      <c r="B918" s="58"/>
      <c r="C918" s="58"/>
      <c r="D918" s="58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</row>
    <row r="919" spans="1:28" ht="13.5" customHeight="1">
      <c r="A919" s="58"/>
      <c r="B919" s="58"/>
      <c r="C919" s="58"/>
      <c r="D919" s="58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</row>
    <row r="920" spans="1:28" ht="13.5" customHeight="1">
      <c r="A920" s="58"/>
      <c r="B920" s="58"/>
      <c r="C920" s="58"/>
      <c r="D920" s="58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</row>
    <row r="921" spans="1:28" ht="13.5" customHeight="1">
      <c r="A921" s="58"/>
      <c r="B921" s="58"/>
      <c r="C921" s="58"/>
      <c r="D921" s="58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</row>
    <row r="922" spans="1:28" ht="13.5" customHeight="1">
      <c r="A922" s="58"/>
      <c r="B922" s="58"/>
      <c r="C922" s="58"/>
      <c r="D922" s="58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</row>
    <row r="923" spans="1:28" ht="13.5" customHeight="1">
      <c r="A923" s="58"/>
      <c r="B923" s="58"/>
      <c r="C923" s="58"/>
      <c r="D923" s="58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</row>
    <row r="924" spans="1:28" ht="13.5" customHeight="1">
      <c r="A924" s="58"/>
      <c r="B924" s="58"/>
      <c r="C924" s="58"/>
      <c r="D924" s="58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</row>
    <row r="925" spans="1:28" ht="13.5" customHeight="1">
      <c r="A925" s="58"/>
      <c r="B925" s="58"/>
      <c r="C925" s="58"/>
      <c r="D925" s="58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</row>
    <row r="926" spans="1:28" ht="13.5" customHeight="1">
      <c r="A926" s="58"/>
      <c r="B926" s="58"/>
      <c r="C926" s="58"/>
      <c r="D926" s="58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</row>
    <row r="927" spans="1:28" ht="13.5" customHeight="1">
      <c r="A927" s="58"/>
      <c r="B927" s="58"/>
      <c r="C927" s="58"/>
      <c r="D927" s="58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</row>
    <row r="928" spans="1:28" ht="13.5" customHeight="1">
      <c r="A928" s="58"/>
      <c r="B928" s="58"/>
      <c r="C928" s="58"/>
      <c r="D928" s="58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</row>
    <row r="929" spans="1:28" ht="13.5" customHeight="1">
      <c r="A929" s="58"/>
      <c r="B929" s="58"/>
      <c r="C929" s="58"/>
      <c r="D929" s="58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</row>
    <row r="930" spans="1:28" ht="13.5" customHeight="1">
      <c r="A930" s="58"/>
      <c r="B930" s="58"/>
      <c r="C930" s="58"/>
      <c r="D930" s="58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</row>
    <row r="931" spans="1:28" ht="13.5" customHeight="1">
      <c r="A931" s="58"/>
      <c r="B931" s="58"/>
      <c r="C931" s="58"/>
      <c r="D931" s="58"/>
      <c r="E931" s="58"/>
      <c r="F931" s="58"/>
      <c r="G931" s="58"/>
      <c r="H931" s="58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</row>
    <row r="932" spans="1:28" ht="13.5" customHeight="1">
      <c r="A932" s="58"/>
      <c r="B932" s="58"/>
      <c r="C932" s="58"/>
      <c r="D932" s="58"/>
      <c r="E932" s="58"/>
      <c r="F932" s="58"/>
      <c r="G932" s="58"/>
      <c r="H932" s="58"/>
      <c r="I932" s="58"/>
      <c r="J932" s="58"/>
      <c r="K932" s="58"/>
      <c r="L932" s="58"/>
      <c r="M932" s="58"/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</row>
    <row r="933" spans="1:28" ht="13.5" customHeight="1">
      <c r="A933" s="58"/>
      <c r="B933" s="58"/>
      <c r="C933" s="58"/>
      <c r="D933" s="58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</row>
    <row r="934" spans="1:28" ht="13.5" customHeight="1">
      <c r="A934" s="58"/>
      <c r="B934" s="58"/>
      <c r="C934" s="58"/>
      <c r="D934" s="58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</row>
    <row r="935" spans="1:28" ht="13.5" customHeight="1">
      <c r="A935" s="58"/>
      <c r="B935" s="58"/>
      <c r="C935" s="58"/>
      <c r="D935" s="58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</row>
    <row r="936" spans="1:28" ht="13.5" customHeight="1">
      <c r="A936" s="58"/>
      <c r="B936" s="58"/>
      <c r="C936" s="58"/>
      <c r="D936" s="58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</row>
    <row r="937" spans="1:28" ht="13.5" customHeight="1">
      <c r="A937" s="58"/>
      <c r="B937" s="58"/>
      <c r="C937" s="58"/>
      <c r="D937" s="58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</row>
    <row r="938" spans="1:28" ht="13.5" customHeight="1">
      <c r="A938" s="58"/>
      <c r="B938" s="58"/>
      <c r="C938" s="58"/>
      <c r="D938" s="58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</row>
    <row r="939" spans="1:28" ht="13.5" customHeight="1">
      <c r="A939" s="58"/>
      <c r="B939" s="58"/>
      <c r="C939" s="58"/>
      <c r="D939" s="58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</row>
    <row r="940" spans="1:28" ht="13.5" customHeight="1">
      <c r="A940" s="58"/>
      <c r="B940" s="58"/>
      <c r="C940" s="58"/>
      <c r="D940" s="58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</row>
    <row r="941" spans="1:28" ht="13.5" customHeight="1">
      <c r="A941" s="58"/>
      <c r="B941" s="58"/>
      <c r="C941" s="58"/>
      <c r="D941" s="58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</row>
    <row r="942" spans="1:28" ht="13.5" customHeight="1">
      <c r="A942" s="58"/>
      <c r="B942" s="58"/>
      <c r="C942" s="58"/>
      <c r="D942" s="58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</row>
    <row r="943" spans="1:28" ht="13.5" customHeight="1">
      <c r="A943" s="58"/>
      <c r="B943" s="58"/>
      <c r="C943" s="58"/>
      <c r="D943" s="58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</row>
    <row r="944" spans="1:28" ht="13.5" customHeight="1">
      <c r="A944" s="58"/>
      <c r="B944" s="58"/>
      <c r="C944" s="58"/>
      <c r="D944" s="58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</row>
    <row r="945" spans="1:28" ht="13.5" customHeight="1">
      <c r="A945" s="58"/>
      <c r="B945" s="58"/>
      <c r="C945" s="58"/>
      <c r="D945" s="58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</row>
    <row r="946" spans="1:28" ht="13.5" customHeight="1">
      <c r="A946" s="58"/>
      <c r="B946" s="58"/>
      <c r="C946" s="58"/>
      <c r="D946" s="58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</row>
    <row r="947" spans="1:28" ht="13.5" customHeight="1">
      <c r="A947" s="58"/>
      <c r="B947" s="58"/>
      <c r="C947" s="58"/>
      <c r="D947" s="58"/>
      <c r="E947" s="58"/>
      <c r="F947" s="58"/>
      <c r="G947" s="58"/>
      <c r="H947" s="58"/>
      <c r="I947" s="58"/>
      <c r="J947" s="58"/>
      <c r="K947" s="58"/>
      <c r="L947" s="58"/>
      <c r="M947" s="58"/>
      <c r="N947" s="58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</row>
    <row r="948" spans="1:28" ht="13.5" customHeight="1">
      <c r="A948" s="58"/>
      <c r="B948" s="58"/>
      <c r="C948" s="58"/>
      <c r="D948" s="58"/>
      <c r="E948" s="58"/>
      <c r="F948" s="58"/>
      <c r="G948" s="58"/>
      <c r="H948" s="58"/>
      <c r="I948" s="58"/>
      <c r="J948" s="58"/>
      <c r="K948" s="58"/>
      <c r="L948" s="58"/>
      <c r="M948" s="58"/>
      <c r="N948" s="58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</row>
    <row r="949" spans="1:28" ht="13.5" customHeight="1">
      <c r="A949" s="58"/>
      <c r="B949" s="58"/>
      <c r="C949" s="58"/>
      <c r="D949" s="58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</row>
    <row r="950" spans="1:28" ht="13.5" customHeight="1">
      <c r="A950" s="58"/>
      <c r="B950" s="58"/>
      <c r="C950" s="58"/>
      <c r="D950" s="58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</row>
    <row r="951" spans="1:28" ht="13.5" customHeight="1">
      <c r="A951" s="58"/>
      <c r="B951" s="58"/>
      <c r="C951" s="58"/>
      <c r="D951" s="58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</row>
    <row r="952" spans="1:28" ht="13.5" customHeight="1">
      <c r="A952" s="58"/>
      <c r="B952" s="58"/>
      <c r="C952" s="58"/>
      <c r="D952" s="58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</row>
    <row r="953" spans="1:28" ht="13.5" customHeight="1">
      <c r="A953" s="58"/>
      <c r="B953" s="58"/>
      <c r="C953" s="58"/>
      <c r="D953" s="58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</row>
    <row r="954" spans="1:28" ht="13.5" customHeight="1">
      <c r="A954" s="58"/>
      <c r="B954" s="58"/>
      <c r="C954" s="58"/>
      <c r="D954" s="58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</row>
    <row r="955" spans="1:28" ht="13.5" customHeight="1">
      <c r="A955" s="58"/>
      <c r="B955" s="58"/>
      <c r="C955" s="58"/>
      <c r="D955" s="58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</row>
    <row r="956" spans="1:28" ht="13.5" customHeight="1">
      <c r="A956" s="58"/>
      <c r="B956" s="58"/>
      <c r="C956" s="58"/>
      <c r="D956" s="58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</row>
    <row r="957" spans="1:28" ht="13.5" customHeight="1">
      <c r="A957" s="58"/>
      <c r="B957" s="58"/>
      <c r="C957" s="58"/>
      <c r="D957" s="58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</row>
    <row r="958" spans="1:28" ht="13.5" customHeight="1">
      <c r="A958" s="58"/>
      <c r="B958" s="58"/>
      <c r="C958" s="58"/>
      <c r="D958" s="58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</row>
    <row r="959" spans="1:28" ht="13.5" customHeight="1">
      <c r="A959" s="58"/>
      <c r="B959" s="58"/>
      <c r="C959" s="58"/>
      <c r="D959" s="58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</row>
    <row r="960" spans="1:28" ht="13.5" customHeight="1">
      <c r="A960" s="58"/>
      <c r="B960" s="58"/>
      <c r="C960" s="58"/>
      <c r="D960" s="58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</row>
    <row r="961" spans="1:28" ht="13.5" customHeight="1">
      <c r="A961" s="58"/>
      <c r="B961" s="58"/>
      <c r="C961" s="58"/>
      <c r="D961" s="58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</row>
    <row r="962" spans="1:28" ht="13.5" customHeight="1">
      <c r="A962" s="58"/>
      <c r="B962" s="58"/>
      <c r="C962" s="58"/>
      <c r="D962" s="58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</row>
    <row r="963" spans="1:28" ht="13.5" customHeight="1">
      <c r="A963" s="58"/>
      <c r="B963" s="58"/>
      <c r="C963" s="58"/>
      <c r="D963" s="58"/>
      <c r="E963" s="58"/>
      <c r="F963" s="58"/>
      <c r="G963" s="58"/>
      <c r="H963" s="58"/>
      <c r="I963" s="58"/>
      <c r="J963" s="58"/>
      <c r="K963" s="58"/>
      <c r="L963" s="58"/>
      <c r="M963" s="58"/>
      <c r="N963" s="58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</row>
    <row r="964" spans="1:28" ht="13.5" customHeight="1">
      <c r="A964" s="58"/>
      <c r="B964" s="58"/>
      <c r="C964" s="58"/>
      <c r="D964" s="58"/>
      <c r="E964" s="58"/>
      <c r="F964" s="58"/>
      <c r="G964" s="58"/>
      <c r="H964" s="58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</row>
    <row r="965" spans="1:28" ht="13.5" customHeight="1">
      <c r="A965" s="58"/>
      <c r="B965" s="58"/>
      <c r="C965" s="58"/>
      <c r="D965" s="58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</row>
    <row r="966" spans="1:28" ht="13.5" customHeight="1">
      <c r="A966" s="58"/>
      <c r="B966" s="58"/>
      <c r="C966" s="58"/>
      <c r="D966" s="58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</row>
    <row r="967" spans="1:28" ht="13.5" customHeight="1">
      <c r="A967" s="58"/>
      <c r="B967" s="58"/>
      <c r="C967" s="58"/>
      <c r="D967" s="58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</row>
    <row r="968" spans="1:28" ht="13.5" customHeight="1">
      <c r="A968" s="58"/>
      <c r="B968" s="58"/>
      <c r="C968" s="58"/>
      <c r="D968" s="58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</row>
    <row r="969" spans="1:28" ht="13.5" customHeight="1">
      <c r="A969" s="58"/>
      <c r="B969" s="58"/>
      <c r="C969" s="58"/>
      <c r="D969" s="58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</row>
    <row r="970" spans="1:28" ht="13.5" customHeight="1">
      <c r="A970" s="58"/>
      <c r="B970" s="58"/>
      <c r="C970" s="58"/>
      <c r="D970" s="58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</row>
    <row r="971" spans="1:28" ht="13.5" customHeight="1">
      <c r="A971" s="58"/>
      <c r="B971" s="58"/>
      <c r="C971" s="58"/>
      <c r="D971" s="58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</row>
    <row r="972" spans="1:28" ht="13.5" customHeight="1">
      <c r="A972" s="58"/>
      <c r="B972" s="58"/>
      <c r="C972" s="58"/>
      <c r="D972" s="58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</row>
    <row r="973" spans="1:28" ht="13.5" customHeight="1">
      <c r="A973" s="58"/>
      <c r="B973" s="58"/>
      <c r="C973" s="58"/>
      <c r="D973" s="58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</row>
    <row r="974" spans="1:28" ht="13.5" customHeight="1">
      <c r="A974" s="58"/>
      <c r="B974" s="58"/>
      <c r="C974" s="58"/>
      <c r="D974" s="58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</row>
    <row r="975" spans="1:28" ht="13.5" customHeight="1">
      <c r="A975" s="58"/>
      <c r="B975" s="58"/>
      <c r="C975" s="58"/>
      <c r="D975" s="58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</row>
    <row r="976" spans="1:28" ht="13.5" customHeight="1">
      <c r="A976" s="58"/>
      <c r="B976" s="58"/>
      <c r="C976" s="58"/>
      <c r="D976" s="58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</row>
    <row r="977" spans="1:28" ht="13.5" customHeight="1">
      <c r="A977" s="58"/>
      <c r="B977" s="58"/>
      <c r="C977" s="58"/>
      <c r="D977" s="58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</row>
    <row r="978" spans="1:28" ht="13.5" customHeight="1">
      <c r="A978" s="58"/>
      <c r="B978" s="58"/>
      <c r="C978" s="58"/>
      <c r="D978" s="58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</row>
    <row r="979" spans="1:28" ht="13.5" customHeight="1">
      <c r="A979" s="58"/>
      <c r="B979" s="58"/>
      <c r="C979" s="58"/>
      <c r="D979" s="58"/>
      <c r="E979" s="58"/>
      <c r="F979" s="58"/>
      <c r="G979" s="58"/>
      <c r="H979" s="58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</row>
    <row r="980" spans="1:28" ht="13.5" customHeight="1">
      <c r="A980" s="58"/>
      <c r="B980" s="58"/>
      <c r="C980" s="58"/>
      <c r="D980" s="58"/>
      <c r="E980" s="58"/>
      <c r="F980" s="58"/>
      <c r="G980" s="58"/>
      <c r="H980" s="58"/>
      <c r="I980" s="58"/>
      <c r="J980" s="58"/>
      <c r="K980" s="58"/>
      <c r="L980" s="58"/>
      <c r="M980" s="58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</row>
    <row r="981" spans="1:28" ht="13.5" customHeight="1">
      <c r="A981" s="58"/>
      <c r="B981" s="58"/>
      <c r="C981" s="58"/>
      <c r="D981" s="58"/>
      <c r="E981" s="58"/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</row>
    <row r="982" spans="1:28" ht="13.5" customHeight="1">
      <c r="A982" s="58"/>
      <c r="B982" s="58"/>
      <c r="C982" s="58"/>
      <c r="D982" s="58"/>
      <c r="E982" s="58"/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</row>
    <row r="983" spans="1:28" ht="13.5" customHeight="1">
      <c r="A983" s="58"/>
      <c r="B983" s="58"/>
      <c r="C983" s="58"/>
      <c r="D983" s="58"/>
      <c r="E983" s="58"/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</row>
    <row r="984" spans="1:28" ht="13.5" customHeight="1">
      <c r="A984" s="58"/>
      <c r="B984" s="58"/>
      <c r="C984" s="58"/>
      <c r="D984" s="58"/>
      <c r="E984" s="58"/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</row>
    <row r="985" spans="1:28" ht="13.5" customHeight="1">
      <c r="A985" s="58"/>
      <c r="B985" s="58"/>
      <c r="C985" s="58"/>
      <c r="D985" s="58"/>
      <c r="E985" s="58"/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</row>
    <row r="986" spans="1:28" ht="13.5" customHeight="1">
      <c r="A986" s="58"/>
      <c r="B986" s="58"/>
      <c r="C986" s="58"/>
      <c r="D986" s="58"/>
      <c r="E986" s="58"/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</row>
    <row r="987" spans="1:28" ht="13.5" customHeight="1">
      <c r="A987" s="58"/>
      <c r="B987" s="58"/>
      <c r="C987" s="58"/>
      <c r="D987" s="58"/>
      <c r="E987" s="58"/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</row>
    <row r="988" spans="1:28" ht="13.5" customHeight="1">
      <c r="A988" s="58"/>
      <c r="B988" s="58"/>
      <c r="C988" s="58"/>
      <c r="D988" s="58"/>
      <c r="E988" s="58"/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</row>
    <row r="989" spans="1:28" ht="13.5" customHeight="1">
      <c r="A989" s="58"/>
      <c r="B989" s="58"/>
      <c r="C989" s="58"/>
      <c r="D989" s="58"/>
      <c r="E989" s="58"/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</row>
    <row r="990" spans="1:28" ht="13.5" customHeight="1">
      <c r="A990" s="58"/>
      <c r="B990" s="58"/>
      <c r="C990" s="58"/>
      <c r="D990" s="58"/>
      <c r="E990" s="58"/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</row>
    <row r="991" spans="1:28" ht="13.5" customHeight="1">
      <c r="A991" s="58"/>
      <c r="B991" s="58"/>
      <c r="C991" s="58"/>
      <c r="D991" s="58"/>
      <c r="E991" s="58"/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</row>
    <row r="992" spans="1:28" ht="13.5" customHeight="1">
      <c r="A992" s="58"/>
      <c r="B992" s="58"/>
      <c r="C992" s="58"/>
      <c r="D992" s="58"/>
      <c r="E992" s="58"/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</row>
    <row r="993" spans="1:28" ht="13.5" customHeight="1">
      <c r="A993" s="58"/>
      <c r="B993" s="58"/>
      <c r="C993" s="58"/>
      <c r="D993" s="58"/>
      <c r="E993" s="58"/>
      <c r="F993" s="58"/>
      <c r="G993" s="58"/>
      <c r="H993" s="58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</row>
    <row r="994" spans="1:28" ht="13.5" customHeight="1">
      <c r="A994" s="58"/>
      <c r="B994" s="58"/>
      <c r="C994" s="58"/>
      <c r="D994" s="58"/>
      <c r="E994" s="58"/>
      <c r="F994" s="58"/>
      <c r="G994" s="58"/>
      <c r="H994" s="58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</row>
    <row r="995" spans="1:28" ht="13.5" customHeight="1">
      <c r="A995" s="58"/>
      <c r="B995" s="58"/>
      <c r="C995" s="58"/>
      <c r="D995" s="58"/>
      <c r="E995" s="58"/>
      <c r="F995" s="58"/>
      <c r="G995" s="58"/>
      <c r="H995" s="58"/>
      <c r="I995" s="58"/>
      <c r="J995" s="58"/>
      <c r="K995" s="58"/>
      <c r="L995" s="58"/>
      <c r="M995" s="58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</row>
    <row r="996" spans="1:28" ht="13.5" customHeight="1">
      <c r="A996" s="58"/>
      <c r="B996" s="58"/>
      <c r="C996" s="58"/>
      <c r="D996" s="58"/>
      <c r="E996" s="58"/>
      <c r="F996" s="58"/>
      <c r="G996" s="58"/>
      <c r="H996" s="58"/>
      <c r="I996" s="58"/>
      <c r="J996" s="58"/>
      <c r="K996" s="58"/>
      <c r="L996" s="58"/>
      <c r="M996" s="58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</row>
    <row r="997" spans="1:28" ht="13.5" customHeight="1">
      <c r="A997" s="58"/>
      <c r="B997" s="58"/>
      <c r="C997" s="58"/>
      <c r="D997" s="58"/>
      <c r="E997" s="58"/>
      <c r="F997" s="58"/>
      <c r="G997" s="58"/>
      <c r="H997" s="58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</row>
    <row r="998" spans="1:28" ht="13.5" customHeight="1">
      <c r="A998" s="58"/>
      <c r="B998" s="58"/>
      <c r="C998" s="58"/>
      <c r="D998" s="58"/>
      <c r="E998" s="58"/>
      <c r="F998" s="58"/>
      <c r="G998" s="58"/>
      <c r="H998" s="58"/>
      <c r="I998" s="58"/>
      <c r="J998" s="58"/>
      <c r="K998" s="58"/>
      <c r="L998" s="58"/>
      <c r="M998" s="58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</row>
    <row r="999" spans="1:28" ht="13.5" customHeight="1">
      <c r="A999" s="58"/>
      <c r="B999" s="58"/>
      <c r="C999" s="58"/>
      <c r="D999" s="58"/>
      <c r="E999" s="58"/>
      <c r="F999" s="58"/>
      <c r="G999" s="58"/>
      <c r="H999" s="58"/>
      <c r="I999" s="58"/>
      <c r="J999" s="58"/>
      <c r="K999" s="58"/>
      <c r="L999" s="58"/>
      <c r="M999" s="58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</row>
    <row r="1000" spans="1:28" ht="13.5" customHeight="1">
      <c r="A1000" s="58"/>
      <c r="B1000" s="58"/>
      <c r="C1000" s="58"/>
      <c r="D1000" s="58"/>
      <c r="E1000" s="58"/>
      <c r="F1000" s="58"/>
      <c r="G1000" s="58"/>
      <c r="H1000" s="58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</row>
  </sheetData>
  <mergeCells count="162">
    <mergeCell ref="F66:G66"/>
    <mergeCell ref="H66:I66"/>
    <mergeCell ref="C64:E64"/>
    <mergeCell ref="F64:G64"/>
    <mergeCell ref="H64:I64"/>
    <mergeCell ref="C65:E65"/>
    <mergeCell ref="F65:G65"/>
    <mergeCell ref="H65:I65"/>
    <mergeCell ref="C66:E66"/>
    <mergeCell ref="F63:G63"/>
    <mergeCell ref="H63:I63"/>
    <mergeCell ref="C60:E60"/>
    <mergeCell ref="F60:G60"/>
    <mergeCell ref="H60:I60"/>
    <mergeCell ref="C62:E62"/>
    <mergeCell ref="F62:G62"/>
    <mergeCell ref="H62:I62"/>
    <mergeCell ref="C63:E63"/>
    <mergeCell ref="E45:F45"/>
    <mergeCell ref="G45:H45"/>
    <mergeCell ref="C43:D43"/>
    <mergeCell ref="E43:F43"/>
    <mergeCell ref="G43:H43"/>
    <mergeCell ref="C44:D44"/>
    <mergeCell ref="E44:F44"/>
    <mergeCell ref="G44:H44"/>
    <mergeCell ref="C45:D45"/>
    <mergeCell ref="E21:F21"/>
    <mergeCell ref="G21:H21"/>
    <mergeCell ref="C19:D19"/>
    <mergeCell ref="E19:F19"/>
    <mergeCell ref="G19:H19"/>
    <mergeCell ref="C20:D20"/>
    <mergeCell ref="E20:F20"/>
    <mergeCell ref="G20:H20"/>
    <mergeCell ref="C21:D21"/>
    <mergeCell ref="C12:D12"/>
    <mergeCell ref="E12:F12"/>
    <mergeCell ref="G12:H12"/>
    <mergeCell ref="E18:F18"/>
    <mergeCell ref="G18:H18"/>
    <mergeCell ref="C13:D13"/>
    <mergeCell ref="E13:F13"/>
    <mergeCell ref="G13:H13"/>
    <mergeCell ref="C14:D14"/>
    <mergeCell ref="E14:F14"/>
    <mergeCell ref="G14:H14"/>
    <mergeCell ref="C18:D18"/>
    <mergeCell ref="E1:G1"/>
    <mergeCell ref="E2:G2"/>
    <mergeCell ref="B4:G4"/>
    <mergeCell ref="B5:G5"/>
    <mergeCell ref="B6:G6"/>
    <mergeCell ref="E10:F10"/>
    <mergeCell ref="G10:H10"/>
    <mergeCell ref="C10:D10"/>
    <mergeCell ref="C11:D11"/>
    <mergeCell ref="E11:F11"/>
    <mergeCell ref="G11:H11"/>
    <mergeCell ref="E39:F39"/>
    <mergeCell ref="G39:H39"/>
    <mergeCell ref="C34:D34"/>
    <mergeCell ref="E34:F34"/>
    <mergeCell ref="G34:H34"/>
    <mergeCell ref="C38:D38"/>
    <mergeCell ref="E38:F38"/>
    <mergeCell ref="G38:H38"/>
    <mergeCell ref="C39:D39"/>
    <mergeCell ref="E33:F33"/>
    <mergeCell ref="G33:H33"/>
    <mergeCell ref="C31:D31"/>
    <mergeCell ref="E31:F31"/>
    <mergeCell ref="G31:H31"/>
    <mergeCell ref="C32:D32"/>
    <mergeCell ref="E32:F32"/>
    <mergeCell ref="G32:H32"/>
    <mergeCell ref="C33:D33"/>
    <mergeCell ref="E30:F30"/>
    <mergeCell ref="G30:H30"/>
    <mergeCell ref="C25:D25"/>
    <mergeCell ref="E25:F25"/>
    <mergeCell ref="G25:H25"/>
    <mergeCell ref="C29:D29"/>
    <mergeCell ref="E29:F29"/>
    <mergeCell ref="G29:H29"/>
    <mergeCell ref="C30:D30"/>
    <mergeCell ref="E24:F24"/>
    <mergeCell ref="G24:H24"/>
    <mergeCell ref="C22:D22"/>
    <mergeCell ref="E22:F22"/>
    <mergeCell ref="G22:H22"/>
    <mergeCell ref="C23:D23"/>
    <mergeCell ref="E23:F23"/>
    <mergeCell ref="G23:H23"/>
    <mergeCell ref="C24:D24"/>
    <mergeCell ref="F59:G59"/>
    <mergeCell ref="H59:I59"/>
    <mergeCell ref="C57:E57"/>
    <mergeCell ref="F57:G57"/>
    <mergeCell ref="H57:I57"/>
    <mergeCell ref="C58:E58"/>
    <mergeCell ref="F58:G58"/>
    <mergeCell ref="H58:I58"/>
    <mergeCell ref="C59:E59"/>
    <mergeCell ref="F56:G56"/>
    <mergeCell ref="H56:I56"/>
    <mergeCell ref="C49:I49"/>
    <mergeCell ref="C50:I50"/>
    <mergeCell ref="C51:I51"/>
    <mergeCell ref="C55:E55"/>
    <mergeCell ref="F55:G55"/>
    <mergeCell ref="H55:I55"/>
    <mergeCell ref="C56:E56"/>
    <mergeCell ref="E42:F42"/>
    <mergeCell ref="G42:H42"/>
    <mergeCell ref="C40:D40"/>
    <mergeCell ref="E40:F40"/>
    <mergeCell ref="G40:H40"/>
    <mergeCell ref="C41:D41"/>
    <mergeCell ref="E41:F41"/>
    <mergeCell ref="G41:H41"/>
    <mergeCell ref="C42:D42"/>
    <mergeCell ref="G82:I82"/>
    <mergeCell ref="B99:B100"/>
    <mergeCell ref="C99:G99"/>
    <mergeCell ref="H99:H100"/>
    <mergeCell ref="I99:I100"/>
    <mergeCell ref="B123:I128"/>
    <mergeCell ref="E133:I133"/>
    <mergeCell ref="E134:I134"/>
    <mergeCell ref="C82:F82"/>
    <mergeCell ref="C83:F83"/>
    <mergeCell ref="G83:I83"/>
    <mergeCell ref="C87:I87"/>
    <mergeCell ref="C88:I88"/>
    <mergeCell ref="C89:I89"/>
    <mergeCell ref="C90:I90"/>
    <mergeCell ref="C91:I91"/>
    <mergeCell ref="C92:I92"/>
    <mergeCell ref="C93:I93"/>
    <mergeCell ref="C94:I94"/>
    <mergeCell ref="C95:I95"/>
    <mergeCell ref="C76:F76"/>
    <mergeCell ref="G76:I76"/>
    <mergeCell ref="C77:F77"/>
    <mergeCell ref="G77:I77"/>
    <mergeCell ref="C78:F78"/>
    <mergeCell ref="G78:I78"/>
    <mergeCell ref="C79:F79"/>
    <mergeCell ref="G79:I79"/>
    <mergeCell ref="C81:F81"/>
    <mergeCell ref="G81:I81"/>
    <mergeCell ref="C70:F70"/>
    <mergeCell ref="G70:I70"/>
    <mergeCell ref="C71:F71"/>
    <mergeCell ref="G71:I71"/>
    <mergeCell ref="C72:F72"/>
    <mergeCell ref="G72:I72"/>
    <mergeCell ref="G73:I73"/>
    <mergeCell ref="C73:F73"/>
    <mergeCell ref="C74:F74"/>
    <mergeCell ref="G74:I74"/>
  </mergeCells>
  <pageMargins left="0.25" right="0.25" top="0.75" bottom="0.75" header="0" footer="0"/>
  <pageSetup paperSize="9"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1:K1000"/>
  <sheetViews>
    <sheetView workbookViewId="0"/>
  </sheetViews>
  <sheetFormatPr defaultColWidth="12.5546875" defaultRowHeight="15" customHeight="1"/>
  <cols>
    <col min="1" max="26" width="8.5546875" customWidth="1"/>
  </cols>
  <sheetData>
    <row r="1" spans="2:11" ht="12.75" customHeight="1">
      <c r="B1" s="82"/>
    </row>
    <row r="2" spans="2:11" ht="12.75" customHeight="1">
      <c r="I2" s="83" t="s">
        <v>213</v>
      </c>
      <c r="K2" s="84"/>
    </row>
    <row r="3" spans="2:11" ht="12.75" customHeight="1">
      <c r="I3" s="83" t="s">
        <v>43</v>
      </c>
      <c r="K3" s="84"/>
    </row>
    <row r="4" spans="2:11" ht="12.75" customHeight="1">
      <c r="B4" s="842"/>
      <c r="C4" s="683"/>
      <c r="D4" s="683"/>
      <c r="E4" s="683"/>
      <c r="F4" s="683"/>
      <c r="G4" s="683"/>
      <c r="H4" s="683"/>
      <c r="I4" s="683"/>
      <c r="J4" s="683"/>
      <c r="K4" s="683"/>
    </row>
    <row r="5" spans="2:11" ht="12.75" customHeight="1">
      <c r="B5" s="842"/>
      <c r="C5" s="683"/>
      <c r="D5" s="683"/>
      <c r="E5" s="683"/>
      <c r="F5" s="683"/>
      <c r="G5" s="683"/>
      <c r="H5" s="683"/>
      <c r="I5" s="683"/>
      <c r="J5" s="683"/>
      <c r="K5" s="683"/>
    </row>
    <row r="6" spans="2:11" ht="15" customHeight="1">
      <c r="C6" s="85"/>
      <c r="D6" s="85"/>
      <c r="E6" s="85"/>
      <c r="F6" s="86" t="s">
        <v>214</v>
      </c>
      <c r="G6" s="85"/>
      <c r="H6" s="85"/>
      <c r="I6" s="85"/>
      <c r="J6" s="85"/>
      <c r="K6" s="85"/>
    </row>
    <row r="7" spans="2:11" ht="15" customHeight="1">
      <c r="C7" s="85"/>
      <c r="D7" s="85"/>
      <c r="E7" s="85"/>
      <c r="F7" s="85" t="s">
        <v>215</v>
      </c>
      <c r="G7" s="85"/>
      <c r="H7" s="85"/>
      <c r="I7" s="85"/>
      <c r="J7" s="85"/>
      <c r="K7" s="85"/>
    </row>
    <row r="8" spans="2:11" ht="12.75" customHeight="1">
      <c r="B8" s="849"/>
      <c r="C8" s="686"/>
      <c r="D8" s="686"/>
      <c r="E8" s="686"/>
      <c r="F8" s="686"/>
      <c r="G8" s="686"/>
      <c r="H8" s="686"/>
      <c r="I8" s="686"/>
      <c r="J8" s="686"/>
      <c r="K8" s="686"/>
    </row>
    <row r="9" spans="2:11" ht="12.75" customHeight="1">
      <c r="B9" s="850" t="s">
        <v>216</v>
      </c>
      <c r="C9" s="851"/>
      <c r="D9" s="850" t="s">
        <v>217</v>
      </c>
      <c r="E9" s="691"/>
      <c r="F9" s="691"/>
      <c r="G9" s="691"/>
      <c r="H9" s="691"/>
      <c r="I9" s="691"/>
      <c r="J9" s="87" t="s">
        <v>10</v>
      </c>
      <c r="K9" s="88" t="s">
        <v>218</v>
      </c>
    </row>
    <row r="10" spans="2:11" ht="12.75" customHeight="1">
      <c r="B10" s="89"/>
      <c r="C10" s="841"/>
      <c r="D10" s="688"/>
      <c r="E10" s="688"/>
      <c r="F10" s="841"/>
      <c r="G10" s="688"/>
      <c r="H10" s="688"/>
      <c r="I10" s="842"/>
      <c r="J10" s="683"/>
      <c r="K10" s="683"/>
    </row>
    <row r="11" spans="2:11" ht="15" customHeight="1">
      <c r="B11" s="843" t="s">
        <v>219</v>
      </c>
      <c r="C11" s="688"/>
      <c r="D11" s="688"/>
      <c r="E11" s="688"/>
      <c r="F11" s="844"/>
      <c r="G11" s="842"/>
      <c r="H11" s="843" t="s">
        <v>220</v>
      </c>
      <c r="I11" s="688"/>
      <c r="J11" s="688"/>
      <c r="K11" s="844"/>
    </row>
    <row r="12" spans="2:11" ht="12.75" customHeight="1">
      <c r="B12" s="845"/>
      <c r="C12" s="683"/>
      <c r="D12" s="683"/>
      <c r="E12" s="683"/>
      <c r="F12" s="846"/>
      <c r="G12" s="683"/>
      <c r="H12" s="845"/>
      <c r="I12" s="683"/>
      <c r="J12" s="683"/>
      <c r="K12" s="846"/>
    </row>
    <row r="13" spans="2:11" ht="15" customHeight="1">
      <c r="B13" s="845" t="s">
        <v>221</v>
      </c>
      <c r="C13" s="683"/>
      <c r="D13" s="683"/>
      <c r="E13" s="683"/>
      <c r="F13" s="846"/>
      <c r="G13" s="683"/>
      <c r="H13" s="847" t="s">
        <v>222</v>
      </c>
      <c r="I13" s="683"/>
      <c r="J13" s="683"/>
      <c r="K13" s="846"/>
    </row>
    <row r="14" spans="2:11" ht="15" customHeight="1">
      <c r="B14" s="845" t="s">
        <v>223</v>
      </c>
      <c r="C14" s="683"/>
      <c r="D14" s="683"/>
      <c r="E14" s="683"/>
      <c r="F14" s="846"/>
      <c r="G14" s="683"/>
      <c r="H14" s="848"/>
      <c r="I14" s="683"/>
      <c r="J14" s="683"/>
      <c r="K14" s="846"/>
    </row>
    <row r="15" spans="2:11" ht="12.75" customHeight="1">
      <c r="B15" s="845"/>
      <c r="C15" s="683"/>
      <c r="D15" s="683"/>
      <c r="E15" s="683"/>
      <c r="F15" s="846"/>
      <c r="G15" s="683"/>
      <c r="H15" s="848"/>
      <c r="I15" s="683"/>
      <c r="J15" s="683"/>
      <c r="K15" s="846"/>
    </row>
    <row r="16" spans="2:11" ht="12.75" customHeight="1">
      <c r="B16" s="858"/>
      <c r="C16" s="686"/>
      <c r="D16" s="686"/>
      <c r="E16" s="686"/>
      <c r="F16" s="856"/>
      <c r="G16" s="683"/>
      <c r="H16" s="857"/>
      <c r="I16" s="686"/>
      <c r="J16" s="686"/>
      <c r="K16" s="856"/>
    </row>
    <row r="17" spans="2:11" ht="12.75" customHeight="1">
      <c r="B17" s="849"/>
      <c r="C17" s="686"/>
      <c r="D17" s="686"/>
      <c r="E17" s="90"/>
      <c r="F17" s="842"/>
      <c r="G17" s="683"/>
      <c r="H17" s="683"/>
      <c r="I17" s="861"/>
      <c r="J17" s="683"/>
      <c r="K17" s="683"/>
    </row>
    <row r="18" spans="2:11" ht="12.75" customHeight="1">
      <c r="B18" s="850" t="s">
        <v>224</v>
      </c>
      <c r="C18" s="691"/>
      <c r="D18" s="691"/>
      <c r="E18" s="850" t="s">
        <v>225</v>
      </c>
      <c r="F18" s="691"/>
      <c r="G18" s="691"/>
      <c r="H18" s="691"/>
      <c r="I18" s="691"/>
      <c r="J18" s="691"/>
      <c r="K18" s="851"/>
    </row>
    <row r="19" spans="2:11" ht="15" customHeight="1">
      <c r="B19" s="859"/>
      <c r="C19" s="688"/>
      <c r="D19" s="844"/>
      <c r="E19" s="852" t="s">
        <v>226</v>
      </c>
      <c r="F19" s="683"/>
      <c r="G19" s="683"/>
      <c r="H19" s="683"/>
      <c r="I19" s="683"/>
      <c r="J19" s="683"/>
      <c r="K19" s="846"/>
    </row>
    <row r="20" spans="2:11" ht="15" customHeight="1">
      <c r="B20" s="860" t="s">
        <v>227</v>
      </c>
      <c r="C20" s="683"/>
      <c r="D20" s="846"/>
      <c r="E20" s="853" t="s">
        <v>228</v>
      </c>
      <c r="F20" s="683"/>
      <c r="G20" s="683"/>
      <c r="H20" s="683"/>
      <c r="I20" s="683"/>
      <c r="J20" s="683"/>
      <c r="K20" s="846"/>
    </row>
    <row r="21" spans="2:11" ht="15" customHeight="1">
      <c r="B21" s="848"/>
      <c r="C21" s="683"/>
      <c r="D21" s="846"/>
      <c r="E21" s="854"/>
      <c r="F21" s="683"/>
      <c r="G21" s="683"/>
      <c r="H21" s="683"/>
      <c r="I21" s="683"/>
      <c r="J21" s="683"/>
      <c r="K21" s="846"/>
    </row>
    <row r="22" spans="2:11" ht="155.25" customHeight="1">
      <c r="B22" s="857"/>
      <c r="C22" s="686"/>
      <c r="D22" s="856"/>
      <c r="E22" s="855"/>
      <c r="F22" s="686"/>
      <c r="G22" s="686"/>
      <c r="H22" s="686"/>
      <c r="I22" s="686"/>
      <c r="J22" s="686"/>
      <c r="K22" s="856"/>
    </row>
    <row r="23" spans="2:11" ht="12.75" customHeight="1">
      <c r="B23" s="17"/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2.75" customHeight="1">
      <c r="B24" s="91"/>
    </row>
    <row r="25" spans="2:11" ht="12.75" customHeight="1">
      <c r="B25" s="91"/>
      <c r="I25" s="92" t="s">
        <v>229</v>
      </c>
    </row>
    <row r="26" spans="2:11" ht="12.75" customHeight="1">
      <c r="B26" s="91"/>
      <c r="I26" s="92" t="s">
        <v>230</v>
      </c>
    </row>
    <row r="27" spans="2:11" ht="12.75" customHeight="1">
      <c r="G27" s="93"/>
    </row>
    <row r="28" spans="2:11" ht="12.75" customHeight="1"/>
    <row r="29" spans="2:11" ht="12.75" customHeight="1"/>
    <row r="30" spans="2:11" ht="12.75" customHeight="1"/>
    <row r="31" spans="2:11" ht="12.75" customHeight="1"/>
    <row r="32" spans="2:11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2">
    <mergeCell ref="E19:K19"/>
    <mergeCell ref="E20:K22"/>
    <mergeCell ref="B21:D21"/>
    <mergeCell ref="B22:D22"/>
    <mergeCell ref="B16:F16"/>
    <mergeCell ref="B17:D17"/>
    <mergeCell ref="F17:H17"/>
    <mergeCell ref="B18:D18"/>
    <mergeCell ref="E18:K18"/>
    <mergeCell ref="B19:D19"/>
    <mergeCell ref="B20:D20"/>
    <mergeCell ref="H16:K16"/>
    <mergeCell ref="I17:K17"/>
    <mergeCell ref="B4:K4"/>
    <mergeCell ref="B5:K5"/>
    <mergeCell ref="B8:K8"/>
    <mergeCell ref="B9:C9"/>
    <mergeCell ref="D9:I9"/>
    <mergeCell ref="F10:H10"/>
    <mergeCell ref="I10:K10"/>
    <mergeCell ref="C10:E10"/>
    <mergeCell ref="B11:F11"/>
    <mergeCell ref="G11:G16"/>
    <mergeCell ref="B12:F12"/>
    <mergeCell ref="B13:F13"/>
    <mergeCell ref="B14:F14"/>
    <mergeCell ref="B15:F15"/>
    <mergeCell ref="H11:K11"/>
    <mergeCell ref="H12:K12"/>
    <mergeCell ref="H13:K13"/>
    <mergeCell ref="H14:K14"/>
    <mergeCell ref="H15:K15"/>
  </mergeCells>
  <pageMargins left="0.7" right="0.7" top="0.75" bottom="0.75" header="0" footer="0"/>
  <pageSetup paperSize="9" scale="82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S1000"/>
  <sheetViews>
    <sheetView workbookViewId="0"/>
  </sheetViews>
  <sheetFormatPr defaultColWidth="12.5546875" defaultRowHeight="15" customHeight="1"/>
  <cols>
    <col min="1" max="26" width="8.5546875" customWidth="1"/>
  </cols>
  <sheetData>
    <row r="1" spans="1:19" ht="12.75" customHeight="1">
      <c r="A1" s="18"/>
    </row>
    <row r="2" spans="1:19" ht="12.75" customHeight="1">
      <c r="A2" s="18"/>
    </row>
    <row r="3" spans="1:19" ht="12.75" customHeight="1">
      <c r="A3" s="18"/>
    </row>
    <row r="4" spans="1:19" ht="12.75" customHeight="1">
      <c r="R4" s="94" t="s">
        <v>231</v>
      </c>
    </row>
    <row r="5" spans="1:19" ht="12.75" customHeight="1">
      <c r="Q5" s="95" t="s">
        <v>43</v>
      </c>
    </row>
    <row r="6" spans="1:19" ht="18" customHeight="1">
      <c r="A6" s="870" t="s">
        <v>232</v>
      </c>
      <c r="B6" s="683"/>
      <c r="C6" s="683"/>
      <c r="D6" s="683"/>
      <c r="E6" s="683"/>
      <c r="F6" s="683"/>
      <c r="G6" s="683"/>
      <c r="H6" s="683"/>
      <c r="I6" s="683"/>
      <c r="J6" s="683"/>
      <c r="K6" s="683"/>
      <c r="L6" s="683"/>
      <c r="M6" s="683"/>
      <c r="N6" s="683"/>
      <c r="O6" s="683"/>
      <c r="P6" s="683"/>
      <c r="Q6" s="683"/>
      <c r="R6" s="683"/>
      <c r="S6" s="683"/>
    </row>
    <row r="7" spans="1:19" ht="12.75" customHeight="1">
      <c r="A7" s="871" t="s">
        <v>215</v>
      </c>
      <c r="B7" s="686"/>
      <c r="C7" s="686"/>
      <c r="D7" s="686"/>
      <c r="E7" s="686"/>
      <c r="F7" s="686"/>
      <c r="G7" s="686"/>
      <c r="H7" s="686"/>
      <c r="I7" s="686"/>
      <c r="J7" s="686"/>
      <c r="K7" s="686"/>
      <c r="L7" s="686"/>
      <c r="M7" s="686"/>
      <c r="N7" s="686"/>
      <c r="O7" s="686"/>
      <c r="P7" s="686"/>
      <c r="Q7" s="686"/>
      <c r="R7" s="686"/>
      <c r="S7" s="686"/>
    </row>
    <row r="8" spans="1:19" ht="12.75" customHeight="1">
      <c r="A8" s="872" t="s">
        <v>233</v>
      </c>
      <c r="B8" s="691"/>
      <c r="C8" s="691"/>
      <c r="D8" s="691"/>
      <c r="E8" s="851"/>
      <c r="F8" s="873" t="s">
        <v>234</v>
      </c>
      <c r="G8" s="691"/>
      <c r="H8" s="691"/>
      <c r="I8" s="691"/>
      <c r="J8" s="691"/>
      <c r="K8" s="691"/>
      <c r="L8" s="691"/>
      <c r="M8" s="691"/>
      <c r="N8" s="851"/>
      <c r="O8" s="874" t="s">
        <v>235</v>
      </c>
      <c r="P8" s="691"/>
      <c r="Q8" s="691"/>
      <c r="R8" s="875"/>
      <c r="S8" s="851"/>
    </row>
    <row r="9" spans="1:19" ht="12.75" customHeight="1">
      <c r="A9" s="862"/>
      <c r="B9" s="688"/>
      <c r="C9" s="862"/>
      <c r="D9" s="688"/>
      <c r="E9" s="688"/>
      <c r="F9" s="688"/>
      <c r="G9" s="688"/>
      <c r="H9" s="862"/>
      <c r="I9" s="688"/>
      <c r="J9" s="688"/>
      <c r="K9" s="688"/>
      <c r="L9" s="865"/>
      <c r="M9" s="688"/>
      <c r="N9" s="688"/>
      <c r="O9" s="688"/>
      <c r="P9" s="688"/>
      <c r="Q9" s="688"/>
      <c r="R9" s="688"/>
      <c r="S9" s="688"/>
    </row>
    <row r="10" spans="1:19" ht="12.75" customHeight="1">
      <c r="A10" s="881" t="s">
        <v>236</v>
      </c>
      <c r="B10" s="688"/>
      <c r="C10" s="688"/>
      <c r="D10" s="688"/>
      <c r="E10" s="688"/>
      <c r="F10" s="688"/>
      <c r="G10" s="688"/>
      <c r="H10" s="688"/>
      <c r="I10" s="844"/>
      <c r="J10" s="882"/>
      <c r="K10" s="866" t="s">
        <v>237</v>
      </c>
      <c r="L10" s="688"/>
      <c r="M10" s="688"/>
      <c r="N10" s="688"/>
      <c r="O10" s="688"/>
      <c r="P10" s="688"/>
      <c r="Q10" s="688"/>
      <c r="R10" s="688"/>
      <c r="S10" s="844"/>
    </row>
    <row r="11" spans="1:19" ht="12.75" customHeight="1">
      <c r="A11" s="864"/>
      <c r="B11" s="683"/>
      <c r="C11" s="683"/>
      <c r="D11" s="683"/>
      <c r="E11" s="683"/>
      <c r="F11" s="683"/>
      <c r="G11" s="683"/>
      <c r="H11" s="683"/>
      <c r="I11" s="846"/>
      <c r="J11" s="697"/>
      <c r="K11" s="881" t="s">
        <v>238</v>
      </c>
      <c r="L11" s="688"/>
      <c r="M11" s="867"/>
      <c r="N11" s="686"/>
      <c r="O11" s="686"/>
      <c r="P11" s="686"/>
      <c r="Q11" s="686"/>
      <c r="R11" s="686"/>
      <c r="S11" s="856"/>
    </row>
    <row r="12" spans="1:19" ht="12.75" customHeight="1">
      <c r="A12" s="96"/>
      <c r="B12" s="863"/>
      <c r="C12" s="688"/>
      <c r="D12" s="688"/>
      <c r="E12" s="688"/>
      <c r="F12" s="688"/>
      <c r="G12" s="688"/>
      <c r="H12" s="688"/>
      <c r="I12" s="97"/>
      <c r="J12" s="697"/>
      <c r="K12" s="883"/>
      <c r="L12" s="683"/>
      <c r="M12" s="683"/>
      <c r="N12" s="868"/>
      <c r="O12" s="688"/>
      <c r="P12" s="688"/>
      <c r="Q12" s="688"/>
      <c r="R12" s="688"/>
      <c r="S12" s="844"/>
    </row>
    <row r="13" spans="1:19" ht="12.75" customHeight="1">
      <c r="A13" s="864"/>
      <c r="B13" s="683"/>
      <c r="C13" s="683"/>
      <c r="D13" s="683"/>
      <c r="E13" s="683"/>
      <c r="F13" s="683"/>
      <c r="G13" s="683"/>
      <c r="H13" s="683"/>
      <c r="I13" s="846"/>
      <c r="J13" s="697"/>
      <c r="K13" s="864" t="s">
        <v>239</v>
      </c>
      <c r="L13" s="683"/>
      <c r="M13" s="683"/>
      <c r="N13" s="869"/>
      <c r="O13" s="686"/>
      <c r="P13" s="686"/>
      <c r="Q13" s="686"/>
      <c r="R13" s="686"/>
      <c r="S13" s="856"/>
    </row>
    <row r="14" spans="1:19" ht="12.75" customHeight="1">
      <c r="A14" s="98"/>
      <c r="B14" s="884" t="s">
        <v>240</v>
      </c>
      <c r="C14" s="691"/>
      <c r="D14" s="691"/>
      <c r="E14" s="691"/>
      <c r="F14" s="691"/>
      <c r="G14" s="691"/>
      <c r="H14" s="691"/>
      <c r="I14" s="99"/>
      <c r="J14" s="697"/>
      <c r="K14" s="885"/>
      <c r="L14" s="686"/>
      <c r="M14" s="686"/>
      <c r="N14" s="879"/>
      <c r="O14" s="691"/>
      <c r="P14" s="691"/>
      <c r="Q14" s="691"/>
      <c r="R14" s="691"/>
      <c r="S14" s="851"/>
    </row>
    <row r="15" spans="1:19" ht="12.75" customHeight="1">
      <c r="A15" s="888"/>
      <c r="B15" s="691"/>
      <c r="C15" s="691"/>
      <c r="D15" s="691"/>
      <c r="E15" s="691"/>
      <c r="F15" s="691"/>
      <c r="G15" s="886"/>
      <c r="H15" s="686"/>
      <c r="I15" s="686"/>
      <c r="J15" s="686"/>
      <c r="K15" s="686"/>
      <c r="L15" s="686"/>
      <c r="M15" s="686"/>
      <c r="N15" s="686"/>
      <c r="O15" s="686"/>
      <c r="P15" s="686"/>
      <c r="Q15" s="686"/>
      <c r="R15" s="686"/>
      <c r="S15" s="686"/>
    </row>
    <row r="16" spans="1:19" ht="12.75" customHeight="1">
      <c r="A16" s="872" t="s">
        <v>241</v>
      </c>
      <c r="B16" s="691"/>
      <c r="C16" s="691"/>
      <c r="D16" s="691"/>
      <c r="E16" s="691"/>
      <c r="F16" s="851"/>
      <c r="G16" s="872" t="s">
        <v>242</v>
      </c>
      <c r="H16" s="691"/>
      <c r="I16" s="691"/>
      <c r="J16" s="691"/>
      <c r="K16" s="691"/>
      <c r="L16" s="691"/>
      <c r="M16" s="691"/>
      <c r="N16" s="691"/>
      <c r="O16" s="691"/>
      <c r="P16" s="691"/>
      <c r="Q16" s="691"/>
      <c r="R16" s="691"/>
      <c r="S16" s="851"/>
    </row>
    <row r="17" spans="1:19" ht="12.75" customHeight="1">
      <c r="A17" s="876"/>
      <c r="B17" s="688"/>
      <c r="C17" s="688"/>
      <c r="D17" s="688"/>
      <c r="E17" s="688"/>
      <c r="F17" s="844"/>
      <c r="G17" s="887"/>
      <c r="H17" s="688"/>
      <c r="I17" s="688"/>
      <c r="J17" s="688"/>
      <c r="K17" s="688"/>
      <c r="L17" s="688"/>
      <c r="M17" s="688"/>
      <c r="N17" s="688"/>
      <c r="O17" s="688"/>
      <c r="P17" s="688"/>
      <c r="Q17" s="688"/>
      <c r="R17" s="688"/>
      <c r="S17" s="844"/>
    </row>
    <row r="18" spans="1:19" ht="112.5" customHeight="1">
      <c r="A18" s="855"/>
      <c r="B18" s="686"/>
      <c r="C18" s="686"/>
      <c r="D18" s="686"/>
      <c r="E18" s="686"/>
      <c r="F18" s="856"/>
      <c r="G18" s="855"/>
      <c r="H18" s="686"/>
      <c r="I18" s="686"/>
      <c r="J18" s="686"/>
      <c r="K18" s="686"/>
      <c r="L18" s="686"/>
      <c r="M18" s="686"/>
      <c r="N18" s="686"/>
      <c r="O18" s="686"/>
      <c r="P18" s="686"/>
      <c r="Q18" s="686"/>
      <c r="R18" s="686"/>
      <c r="S18" s="856"/>
    </row>
    <row r="19" spans="1:19" ht="12.75" customHeight="1">
      <c r="A19" s="878"/>
      <c r="B19" s="691"/>
      <c r="C19" s="691"/>
      <c r="D19" s="691"/>
      <c r="E19" s="691"/>
      <c r="F19" s="691"/>
      <c r="G19" s="691"/>
      <c r="H19" s="691"/>
      <c r="I19" s="691"/>
      <c r="J19" s="691"/>
      <c r="K19" s="691"/>
      <c r="L19" s="691"/>
      <c r="M19" s="691"/>
      <c r="N19" s="691"/>
      <c r="O19" s="691"/>
      <c r="P19" s="691"/>
      <c r="Q19" s="691"/>
      <c r="R19" s="691"/>
      <c r="S19" s="691"/>
    </row>
    <row r="20" spans="1:19" ht="12.75" customHeight="1">
      <c r="A20" s="872" t="s">
        <v>243</v>
      </c>
      <c r="B20" s="691"/>
      <c r="C20" s="691"/>
      <c r="D20" s="691"/>
      <c r="E20" s="691"/>
      <c r="F20" s="691"/>
      <c r="G20" s="691"/>
      <c r="H20" s="691"/>
      <c r="I20" s="691"/>
      <c r="J20" s="691"/>
      <c r="K20" s="691"/>
      <c r="L20" s="691"/>
      <c r="M20" s="691"/>
      <c r="N20" s="691"/>
      <c r="O20" s="691"/>
      <c r="P20" s="691"/>
      <c r="Q20" s="691"/>
      <c r="R20" s="691"/>
      <c r="S20" s="851"/>
    </row>
    <row r="21" spans="1:19" ht="12.75" customHeight="1">
      <c r="A21" s="874" t="s">
        <v>244</v>
      </c>
      <c r="B21" s="691"/>
      <c r="C21" s="691"/>
      <c r="D21" s="691"/>
      <c r="E21" s="691"/>
      <c r="F21" s="691"/>
      <c r="G21" s="691"/>
      <c r="H21" s="691"/>
      <c r="I21" s="691"/>
      <c r="J21" s="691"/>
      <c r="K21" s="691"/>
      <c r="L21" s="691"/>
      <c r="M21" s="691"/>
      <c r="N21" s="691"/>
      <c r="O21" s="691"/>
      <c r="P21" s="691"/>
      <c r="Q21" s="691"/>
      <c r="R21" s="691"/>
      <c r="S21" s="851"/>
    </row>
    <row r="22" spans="1:19" ht="12.75" customHeight="1">
      <c r="A22" s="877" t="s">
        <v>245</v>
      </c>
      <c r="B22" s="688"/>
      <c r="C22" s="688"/>
      <c r="D22" s="688"/>
      <c r="E22" s="688"/>
      <c r="F22" s="844"/>
      <c r="G22" s="891"/>
      <c r="H22" s="688"/>
      <c r="I22" s="688"/>
      <c r="J22" s="688"/>
      <c r="K22" s="688"/>
      <c r="L22" s="688"/>
      <c r="M22" s="688"/>
      <c r="N22" s="688"/>
      <c r="O22" s="688"/>
      <c r="P22" s="844"/>
      <c r="Q22" s="877" t="s">
        <v>246</v>
      </c>
      <c r="R22" s="688"/>
      <c r="S22" s="844"/>
    </row>
    <row r="23" spans="1:19" ht="58.5" customHeight="1">
      <c r="A23" s="855"/>
      <c r="B23" s="686"/>
      <c r="C23" s="686"/>
      <c r="D23" s="686"/>
      <c r="E23" s="686"/>
      <c r="F23" s="856"/>
      <c r="G23" s="855"/>
      <c r="H23" s="686"/>
      <c r="I23" s="686"/>
      <c r="J23" s="686"/>
      <c r="K23" s="686"/>
      <c r="L23" s="686"/>
      <c r="M23" s="686"/>
      <c r="N23" s="686"/>
      <c r="O23" s="686"/>
      <c r="P23" s="856"/>
      <c r="Q23" s="855"/>
      <c r="R23" s="686"/>
      <c r="S23" s="856"/>
    </row>
    <row r="24" spans="1:19" ht="12.75" customHeight="1">
      <c r="A24" s="877" t="s">
        <v>247</v>
      </c>
      <c r="B24" s="688"/>
      <c r="C24" s="688"/>
      <c r="D24" s="688"/>
      <c r="E24" s="688"/>
      <c r="F24" s="844"/>
      <c r="G24" s="891"/>
      <c r="H24" s="688"/>
      <c r="I24" s="688"/>
      <c r="J24" s="688"/>
      <c r="K24" s="688"/>
      <c r="L24" s="688"/>
      <c r="M24" s="688"/>
      <c r="N24" s="688"/>
      <c r="O24" s="688"/>
      <c r="P24" s="844"/>
      <c r="Q24" s="877" t="s">
        <v>246</v>
      </c>
      <c r="R24" s="688"/>
      <c r="S24" s="844"/>
    </row>
    <row r="25" spans="1:19" ht="75.75" customHeight="1">
      <c r="A25" s="855"/>
      <c r="B25" s="686"/>
      <c r="C25" s="686"/>
      <c r="D25" s="686"/>
      <c r="E25" s="686"/>
      <c r="F25" s="856"/>
      <c r="G25" s="855"/>
      <c r="H25" s="686"/>
      <c r="I25" s="686"/>
      <c r="J25" s="686"/>
      <c r="K25" s="686"/>
      <c r="L25" s="686"/>
      <c r="M25" s="686"/>
      <c r="N25" s="686"/>
      <c r="O25" s="686"/>
      <c r="P25" s="856"/>
      <c r="Q25" s="855"/>
      <c r="R25" s="686"/>
      <c r="S25" s="856"/>
    </row>
    <row r="26" spans="1:19" ht="12.75" customHeight="1">
      <c r="A26" s="878"/>
      <c r="B26" s="691"/>
      <c r="C26" s="691"/>
      <c r="D26" s="691"/>
      <c r="E26" s="691"/>
      <c r="F26" s="691"/>
      <c r="G26" s="691"/>
      <c r="H26" s="691"/>
      <c r="I26" s="691"/>
      <c r="J26" s="691"/>
      <c r="K26" s="691"/>
      <c r="L26" s="691"/>
      <c r="M26" s="691"/>
      <c r="N26" s="691"/>
      <c r="O26" s="691"/>
      <c r="P26" s="691"/>
      <c r="Q26" s="691"/>
      <c r="R26" s="691"/>
      <c r="S26" s="691"/>
    </row>
    <row r="27" spans="1:19" ht="12.75" customHeight="1">
      <c r="A27" s="872" t="s">
        <v>248</v>
      </c>
      <c r="B27" s="691"/>
      <c r="C27" s="691"/>
      <c r="D27" s="691"/>
      <c r="E27" s="691"/>
      <c r="F27" s="691"/>
      <c r="G27" s="691"/>
      <c r="H27" s="691"/>
      <c r="I27" s="691"/>
      <c r="J27" s="691"/>
      <c r="K27" s="691"/>
      <c r="L27" s="691"/>
      <c r="M27" s="691"/>
      <c r="N27" s="691"/>
      <c r="O27" s="691"/>
      <c r="P27" s="691"/>
      <c r="Q27" s="691"/>
      <c r="R27" s="691"/>
      <c r="S27" s="851"/>
    </row>
    <row r="28" spans="1:19" ht="12.75" customHeight="1">
      <c r="A28" s="895" t="s">
        <v>249</v>
      </c>
      <c r="B28" s="688"/>
      <c r="C28" s="688"/>
      <c r="D28" s="892"/>
      <c r="E28" s="892"/>
      <c r="F28" s="688"/>
      <c r="G28" s="688"/>
      <c r="H28" s="688"/>
      <c r="I28" s="688"/>
      <c r="J28" s="688"/>
      <c r="K28" s="688"/>
      <c r="L28" s="688"/>
      <c r="M28" s="688"/>
      <c r="N28" s="688"/>
      <c r="O28" s="688"/>
      <c r="P28" s="892"/>
      <c r="Q28" s="893" t="s">
        <v>246</v>
      </c>
      <c r="R28" s="688"/>
      <c r="S28" s="894"/>
    </row>
    <row r="29" spans="1:19" ht="54" customHeight="1">
      <c r="A29" s="854"/>
      <c r="B29" s="683"/>
      <c r="C29" s="683"/>
      <c r="D29" s="683"/>
      <c r="E29" s="686"/>
      <c r="F29" s="686"/>
      <c r="G29" s="686"/>
      <c r="H29" s="686"/>
      <c r="I29" s="686"/>
      <c r="J29" s="686"/>
      <c r="K29" s="686"/>
      <c r="L29" s="686"/>
      <c r="M29" s="686"/>
      <c r="N29" s="686"/>
      <c r="O29" s="686"/>
      <c r="P29" s="683"/>
      <c r="Q29" s="683"/>
      <c r="R29" s="683"/>
      <c r="S29" s="856"/>
    </row>
    <row r="30" spans="1:19" ht="54" customHeight="1">
      <c r="A30" s="880"/>
      <c r="B30" s="686"/>
      <c r="C30" s="686"/>
      <c r="D30" s="100"/>
      <c r="E30" s="889" t="s">
        <v>250</v>
      </c>
      <c r="F30" s="691"/>
      <c r="G30" s="691"/>
      <c r="H30" s="691"/>
      <c r="I30" s="691"/>
      <c r="J30" s="691"/>
      <c r="K30" s="691"/>
      <c r="L30" s="691"/>
      <c r="M30" s="691"/>
      <c r="N30" s="691"/>
      <c r="O30" s="691"/>
      <c r="P30" s="100"/>
      <c r="Q30" s="890"/>
      <c r="R30" s="686"/>
      <c r="S30" s="101"/>
    </row>
    <row r="31" spans="1:19" ht="12.75" customHeight="1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</row>
    <row r="32" spans="1:19" ht="12.75" customHeight="1">
      <c r="A32" s="18"/>
    </row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1">
    <mergeCell ref="E30:O30"/>
    <mergeCell ref="Q30:R30"/>
    <mergeCell ref="A20:S20"/>
    <mergeCell ref="A21:S21"/>
    <mergeCell ref="G22:P23"/>
    <mergeCell ref="Q22:S23"/>
    <mergeCell ref="G24:P25"/>
    <mergeCell ref="Q24:S25"/>
    <mergeCell ref="A26:S26"/>
    <mergeCell ref="A27:S27"/>
    <mergeCell ref="E28:O29"/>
    <mergeCell ref="P28:P29"/>
    <mergeCell ref="Q28:R29"/>
    <mergeCell ref="S28:S29"/>
    <mergeCell ref="A28:C29"/>
    <mergeCell ref="D28:D29"/>
    <mergeCell ref="A30:C30"/>
    <mergeCell ref="C9:G9"/>
    <mergeCell ref="H9:K9"/>
    <mergeCell ref="A10:I10"/>
    <mergeCell ref="J10:J14"/>
    <mergeCell ref="A11:I11"/>
    <mergeCell ref="K11:L11"/>
    <mergeCell ref="K12:M12"/>
    <mergeCell ref="K13:M13"/>
    <mergeCell ref="B14:H14"/>
    <mergeCell ref="K14:M14"/>
    <mergeCell ref="G15:S15"/>
    <mergeCell ref="G16:S16"/>
    <mergeCell ref="G17:S18"/>
    <mergeCell ref="A15:F15"/>
    <mergeCell ref="A16:F16"/>
    <mergeCell ref="A17:F18"/>
    <mergeCell ref="A22:F23"/>
    <mergeCell ref="A24:F25"/>
    <mergeCell ref="A19:S19"/>
    <mergeCell ref="N14:S14"/>
    <mergeCell ref="A6:S6"/>
    <mergeCell ref="A7:S7"/>
    <mergeCell ref="A8:E8"/>
    <mergeCell ref="F8:N8"/>
    <mergeCell ref="O8:Q8"/>
    <mergeCell ref="R8:S8"/>
    <mergeCell ref="A9:B9"/>
    <mergeCell ref="B12:H12"/>
    <mergeCell ref="A13:I13"/>
    <mergeCell ref="L9:S9"/>
    <mergeCell ref="K10:S10"/>
    <mergeCell ref="M11:S11"/>
    <mergeCell ref="N12:S12"/>
    <mergeCell ref="N13:S13"/>
  </mergeCells>
  <pageMargins left="0.25" right="0.25" top="0.75" bottom="0.75" header="0" footer="0"/>
  <pageSetup paperSize="9" scale="5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E1044"/>
  <sheetViews>
    <sheetView showGridLines="0" tabSelected="1" topLeftCell="A31" zoomScale="68" zoomScaleNormal="68" zoomScaleSheetLayoutView="100" workbookViewId="0">
      <selection activeCell="S62" sqref="S62"/>
    </sheetView>
  </sheetViews>
  <sheetFormatPr defaultColWidth="12.5546875" defaultRowHeight="15" customHeight="1"/>
  <cols>
    <col min="1" max="1" width="3.6640625" customWidth="1"/>
    <col min="2" max="2" width="51.33203125" customWidth="1"/>
    <col min="3" max="3" width="10.5546875" customWidth="1"/>
    <col min="4" max="4" width="10.6640625" style="116" customWidth="1"/>
    <col min="5" max="8" width="7.5546875" customWidth="1"/>
    <col min="9" max="9" width="11.33203125" customWidth="1"/>
    <col min="10" max="10" width="8.33203125" customWidth="1"/>
    <col min="11" max="11" width="8.88671875" customWidth="1"/>
    <col min="12" max="12" width="4.33203125" customWidth="1"/>
    <col min="13" max="13" width="11.6640625" customWidth="1"/>
    <col min="14" max="18" width="6.88671875" style="119" customWidth="1"/>
    <col min="19" max="19" width="21.44140625" style="119" customWidth="1"/>
    <col min="20" max="24" width="4.6640625" customWidth="1"/>
    <col min="25" max="31" width="8.5546875" customWidth="1"/>
  </cols>
  <sheetData>
    <row r="1" spans="1:31" ht="13.5" customHeight="1">
      <c r="A1" s="51"/>
      <c r="B1" s="51"/>
      <c r="C1" s="51"/>
      <c r="D1" s="323"/>
      <c r="E1" s="324"/>
      <c r="F1" s="324"/>
      <c r="G1" s="324"/>
      <c r="H1" s="324"/>
      <c r="I1" s="913"/>
      <c r="J1" s="914"/>
      <c r="K1" s="324"/>
      <c r="L1" s="51"/>
      <c r="M1" s="51"/>
      <c r="N1" s="325"/>
      <c r="O1" s="325"/>
      <c r="P1" s="325"/>
      <c r="Q1" s="325"/>
      <c r="R1" s="325"/>
      <c r="S1" s="325"/>
      <c r="T1" s="51"/>
      <c r="U1" s="51"/>
      <c r="V1" s="51"/>
      <c r="W1" s="51"/>
      <c r="X1" s="51"/>
      <c r="Y1" s="51"/>
      <c r="Z1" s="51"/>
      <c r="AA1" s="51"/>
      <c r="AB1" s="51"/>
      <c r="AC1" s="51"/>
      <c r="AD1" s="52"/>
      <c r="AE1" s="52"/>
    </row>
    <row r="2" spans="1:31" ht="13.5" customHeight="1">
      <c r="A2" s="51"/>
      <c r="B2" s="915" t="s">
        <v>106</v>
      </c>
      <c r="C2" s="915"/>
      <c r="D2" s="915"/>
      <c r="E2" s="915"/>
      <c r="F2" s="915"/>
      <c r="G2" s="915"/>
      <c r="H2" s="915"/>
      <c r="I2" s="914"/>
      <c r="J2" s="914"/>
      <c r="L2" s="51"/>
      <c r="M2" s="51"/>
      <c r="N2" s="325"/>
      <c r="O2" s="325"/>
      <c r="P2" s="325"/>
      <c r="Q2" s="325"/>
      <c r="R2" s="325"/>
      <c r="S2" s="325"/>
      <c r="T2" s="51"/>
      <c r="U2" s="51"/>
      <c r="V2" s="51"/>
      <c r="W2" s="51"/>
      <c r="X2" s="51"/>
      <c r="Y2" s="51"/>
      <c r="Z2" s="51"/>
      <c r="AA2" s="51"/>
      <c r="AB2" s="51"/>
      <c r="AC2" s="51"/>
      <c r="AD2" s="52"/>
      <c r="AE2" s="52"/>
    </row>
    <row r="3" spans="1:31" ht="13.5" customHeight="1">
      <c r="A3" s="51"/>
      <c r="B3" s="916" t="s">
        <v>107</v>
      </c>
      <c r="C3" s="916"/>
      <c r="D3" s="916"/>
      <c r="E3" s="916"/>
      <c r="F3" s="916"/>
      <c r="G3" s="916"/>
      <c r="H3" s="916"/>
      <c r="I3" s="914"/>
      <c r="J3" s="914"/>
      <c r="L3" s="51"/>
      <c r="M3" s="51"/>
      <c r="N3" s="325"/>
      <c r="O3" s="325"/>
      <c r="P3" s="325"/>
      <c r="Q3" s="325"/>
      <c r="R3" s="325"/>
      <c r="S3" s="325"/>
      <c r="T3" s="51"/>
      <c r="U3" s="51"/>
      <c r="V3" s="51"/>
      <c r="W3" s="51"/>
      <c r="X3" s="51"/>
      <c r="Y3" s="51"/>
      <c r="Z3" s="51"/>
      <c r="AA3" s="51"/>
      <c r="AB3" s="51"/>
      <c r="AC3" s="51"/>
      <c r="AD3" s="52"/>
      <c r="AE3" s="52"/>
    </row>
    <row r="4" spans="1:31" ht="13.5" customHeight="1">
      <c r="A4" s="51"/>
      <c r="B4" s="917" t="str">
        <f>IF(FRONT!D41="","",FRONT!D43)</f>
        <v/>
      </c>
      <c r="C4" s="917"/>
      <c r="D4" s="917"/>
      <c r="E4" s="917"/>
      <c r="F4" s="917"/>
      <c r="G4" s="917"/>
      <c r="H4" s="917"/>
      <c r="I4" s="482"/>
      <c r="J4" s="482"/>
      <c r="L4" s="51"/>
      <c r="M4" s="51"/>
      <c r="N4" s="325"/>
      <c r="O4" s="325"/>
      <c r="P4" s="325"/>
      <c r="Q4" s="325"/>
      <c r="R4" s="325"/>
      <c r="S4" s="325"/>
      <c r="T4" s="51"/>
      <c r="U4" s="51"/>
      <c r="V4" s="51"/>
      <c r="W4" s="51"/>
      <c r="X4" s="51"/>
      <c r="Y4" s="51"/>
      <c r="Z4" s="51"/>
      <c r="AA4" s="51"/>
      <c r="AB4" s="51"/>
      <c r="AC4" s="51"/>
      <c r="AD4" s="52"/>
      <c r="AE4" s="52"/>
    </row>
    <row r="5" spans="1:31" ht="13.5" customHeight="1">
      <c r="A5" s="51"/>
      <c r="B5" s="51"/>
      <c r="C5" s="51"/>
      <c r="D5" s="323"/>
      <c r="E5" s="51"/>
      <c r="F5" s="51"/>
      <c r="G5" s="51"/>
      <c r="H5" s="51"/>
      <c r="I5" s="51"/>
      <c r="J5" s="51"/>
      <c r="K5" s="51"/>
      <c r="L5" s="51"/>
      <c r="M5" s="51"/>
      <c r="N5" s="325"/>
      <c r="O5" s="325"/>
      <c r="P5" s="325"/>
      <c r="Q5" s="325"/>
      <c r="R5" s="325"/>
      <c r="S5" s="325"/>
      <c r="T5" s="51"/>
      <c r="U5" s="51"/>
      <c r="V5" s="51"/>
      <c r="W5" s="51"/>
      <c r="X5" s="51"/>
      <c r="Y5" s="51"/>
      <c r="Z5" s="51"/>
      <c r="AA5" s="51"/>
      <c r="AB5" s="51"/>
      <c r="AC5" s="51"/>
      <c r="AD5" s="52"/>
      <c r="AE5" s="52"/>
    </row>
    <row r="6" spans="1:31" ht="13.5" customHeight="1">
      <c r="A6" s="51"/>
      <c r="B6" s="53" t="s">
        <v>109</v>
      </c>
      <c r="C6" s="51"/>
      <c r="D6" s="323"/>
      <c r="E6" s="51"/>
      <c r="F6" s="51"/>
      <c r="G6" s="51"/>
      <c r="H6" s="51"/>
      <c r="I6" s="51"/>
      <c r="J6" s="51"/>
      <c r="K6" s="51"/>
      <c r="L6" s="51"/>
      <c r="M6" s="51"/>
      <c r="N6" s="325"/>
      <c r="O6" s="325"/>
      <c r="P6" s="325"/>
      <c r="Q6" s="325"/>
      <c r="R6" s="325"/>
      <c r="S6" s="325"/>
      <c r="T6" s="51"/>
      <c r="U6" s="51"/>
      <c r="V6" s="51"/>
      <c r="W6" s="51"/>
      <c r="X6" s="51"/>
      <c r="Y6" s="51"/>
      <c r="Z6" s="51"/>
      <c r="AA6" s="51"/>
      <c r="AB6" s="51"/>
      <c r="AC6" s="51"/>
      <c r="AD6" s="52"/>
      <c r="AE6" s="52"/>
    </row>
    <row r="7" spans="1:31" ht="13.5" customHeight="1">
      <c r="A7" s="51"/>
      <c r="B7" s="51"/>
      <c r="C7" s="51"/>
      <c r="D7" s="323"/>
      <c r="E7" s="51"/>
      <c r="F7" s="51"/>
      <c r="G7" s="51"/>
      <c r="H7" s="51"/>
      <c r="I7" s="51"/>
      <c r="J7" s="51"/>
      <c r="K7" s="51"/>
      <c r="L7" s="51"/>
      <c r="M7" s="51"/>
      <c r="N7" s="325"/>
      <c r="O7" s="325"/>
      <c r="P7" s="325"/>
      <c r="Q7" s="325"/>
      <c r="R7" s="325"/>
      <c r="S7" s="325"/>
      <c r="T7" s="51"/>
      <c r="U7" s="51"/>
      <c r="V7" s="51"/>
      <c r="W7" s="51"/>
      <c r="X7" s="51"/>
      <c r="Y7" s="51"/>
      <c r="Z7" s="51"/>
      <c r="AA7" s="51"/>
      <c r="AB7" s="51"/>
      <c r="AC7" s="51"/>
      <c r="AD7" s="52"/>
      <c r="AE7" s="52"/>
    </row>
    <row r="8" spans="1:31" ht="13.5" customHeight="1">
      <c r="A8" s="51"/>
      <c r="B8" s="612" t="s">
        <v>110</v>
      </c>
      <c r="C8" s="911" t="s">
        <v>111</v>
      </c>
      <c r="D8" s="908"/>
      <c r="E8" s="911" t="s">
        <v>112</v>
      </c>
      <c r="F8" s="908"/>
      <c r="G8" s="911" t="s">
        <v>113</v>
      </c>
      <c r="H8" s="908"/>
      <c r="I8" s="912" t="s">
        <v>149</v>
      </c>
      <c r="J8" s="908"/>
      <c r="K8" s="322"/>
      <c r="L8" s="51"/>
      <c r="M8" s="51"/>
      <c r="N8" s="325"/>
      <c r="O8" s="325"/>
      <c r="P8" s="325"/>
      <c r="Q8" s="325"/>
      <c r="R8" s="325"/>
      <c r="S8" s="325"/>
      <c r="T8" s="51"/>
      <c r="U8" s="51"/>
      <c r="V8" s="51"/>
      <c r="W8" s="51"/>
      <c r="X8" s="51"/>
      <c r="Y8" s="51"/>
      <c r="Z8" s="51"/>
      <c r="AA8" s="51"/>
      <c r="AB8" s="51"/>
      <c r="AC8" s="51"/>
      <c r="AD8" s="52"/>
      <c r="AE8" s="52"/>
    </row>
    <row r="9" spans="1:31" ht="13.5" customHeight="1">
      <c r="A9" s="51"/>
      <c r="B9" s="326" t="s">
        <v>115</v>
      </c>
      <c r="C9" s="905">
        <f>IF(E9+G9=0,0,E9+G9)</f>
        <v>0</v>
      </c>
      <c r="D9" s="906"/>
      <c r="E9" s="905">
        <f>IF('Feedback Forms'!AT519="",0,'Feedback Forms'!AT519)</f>
        <v>0</v>
      </c>
      <c r="F9" s="906"/>
      <c r="G9" s="905">
        <f>IF('Feedback Forms'!AU519="",0,'Feedback Forms'!AU519)</f>
        <v>0</v>
      </c>
      <c r="H9" s="906"/>
      <c r="I9" s="899">
        <f>IF($C$12=0,0,IF(E9+G9=0,0,(E9+G9)/$C$12*100))</f>
        <v>0</v>
      </c>
      <c r="J9" s="900"/>
      <c r="K9" s="327"/>
      <c r="L9" s="51"/>
      <c r="M9" s="51"/>
      <c r="N9" s="325"/>
      <c r="O9" s="325"/>
      <c r="P9" s="325"/>
      <c r="Q9" s="325"/>
      <c r="R9" s="325"/>
      <c r="S9" s="325"/>
      <c r="T9" s="51"/>
      <c r="U9" s="51"/>
      <c r="V9" s="51"/>
      <c r="W9" s="51"/>
      <c r="X9" s="51"/>
      <c r="Y9" s="51"/>
      <c r="Z9" s="51"/>
      <c r="AA9" s="51"/>
      <c r="AB9" s="51"/>
      <c r="AC9" s="51"/>
      <c r="AD9" s="52"/>
      <c r="AE9" s="52"/>
    </row>
    <row r="10" spans="1:31" ht="13.5" customHeight="1">
      <c r="A10" s="51"/>
      <c r="B10" s="326" t="s">
        <v>116</v>
      </c>
      <c r="C10" s="905">
        <f t="shared" ref="C10" si="0">IF(E10+G10=0,0,E10+G10)</f>
        <v>0</v>
      </c>
      <c r="D10" s="906"/>
      <c r="E10" s="905">
        <f>IF('Feedback Forms'!AT520="",0,'Feedback Forms'!AT520)</f>
        <v>0</v>
      </c>
      <c r="F10" s="906"/>
      <c r="G10" s="905">
        <f>IF('Feedback Forms'!AU520="",0,'Feedback Forms'!AU520)</f>
        <v>0</v>
      </c>
      <c r="H10" s="906"/>
      <c r="I10" s="899">
        <f t="shared" ref="I10:I11" si="1">IF($C$12=0,0,IF(E10+G10=0,0,(E10+G10)/$C$12*100))</f>
        <v>0</v>
      </c>
      <c r="J10" s="910"/>
      <c r="K10" s="327"/>
      <c r="L10" s="51"/>
      <c r="M10" s="51"/>
      <c r="N10" s="325"/>
      <c r="O10" s="325"/>
      <c r="P10" s="325"/>
      <c r="Q10" s="325"/>
      <c r="R10" s="325"/>
      <c r="S10" s="325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2"/>
      <c r="AE10" s="52"/>
    </row>
    <row r="11" spans="1:31" ht="13.5" customHeight="1">
      <c r="A11" s="51"/>
      <c r="B11" s="326" t="s">
        <v>117</v>
      </c>
      <c r="C11" s="905">
        <f>IF(E11+G11=0,0,E11+G11)</f>
        <v>0</v>
      </c>
      <c r="D11" s="906"/>
      <c r="E11" s="905">
        <f>IF('Feedback Forms'!AT521="",0,'Feedback Forms'!AT521)</f>
        <v>0</v>
      </c>
      <c r="F11" s="906"/>
      <c r="G11" s="905">
        <f>IF('Feedback Forms'!AU521="",0,'Feedback Forms'!AU521)</f>
        <v>0</v>
      </c>
      <c r="H11" s="906"/>
      <c r="I11" s="899">
        <f t="shared" si="1"/>
        <v>0</v>
      </c>
      <c r="J11" s="910"/>
      <c r="K11" s="327"/>
      <c r="L11" s="51"/>
      <c r="M11" s="51"/>
      <c r="N11" s="325"/>
      <c r="O11" s="325"/>
      <c r="P11" s="325"/>
      <c r="Q11" s="325"/>
      <c r="R11" s="325"/>
      <c r="S11" s="325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2"/>
      <c r="AE11" s="52"/>
    </row>
    <row r="12" spans="1:31" ht="13.5" customHeight="1">
      <c r="A12" s="51"/>
      <c r="B12" s="333" t="s">
        <v>103</v>
      </c>
      <c r="C12" s="901">
        <f>IF(SUM(C9:D11)=0,0,SUM(C9:D11))</f>
        <v>0</v>
      </c>
      <c r="D12" s="727"/>
      <c r="E12" s="901">
        <f t="shared" ref="E12" si="2">IF(SUM(E9:F11)=0,0,SUM(E9:F11))</f>
        <v>0</v>
      </c>
      <c r="F12" s="727"/>
      <c r="G12" s="901">
        <f t="shared" ref="G12:I12" si="3">IF(SUM(G9:H11)=0,0,SUM(G9:H11))</f>
        <v>0</v>
      </c>
      <c r="H12" s="727"/>
      <c r="I12" s="903">
        <f t="shared" si="3"/>
        <v>0</v>
      </c>
      <c r="J12" s="904"/>
      <c r="K12" s="322"/>
      <c r="L12" s="51"/>
      <c r="M12" s="51"/>
      <c r="N12" s="325"/>
      <c r="O12" s="325"/>
      <c r="P12" s="325"/>
      <c r="Q12" s="325"/>
      <c r="R12" s="325"/>
      <c r="S12" s="325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2"/>
      <c r="AE12" s="52"/>
    </row>
    <row r="13" spans="1:31" ht="13.5" customHeight="1">
      <c r="A13" s="51"/>
      <c r="B13" s="328"/>
      <c r="C13" s="328"/>
      <c r="D13" s="329"/>
      <c r="E13" s="328"/>
      <c r="F13" s="328"/>
      <c r="G13" s="328"/>
      <c r="H13" s="328"/>
      <c r="I13" s="330"/>
      <c r="J13" s="330"/>
      <c r="K13" s="330"/>
      <c r="L13" s="51"/>
      <c r="M13" s="51"/>
      <c r="N13" s="325"/>
      <c r="O13" s="325"/>
      <c r="P13" s="325"/>
      <c r="Q13" s="325"/>
      <c r="R13" s="325"/>
      <c r="S13" s="325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2"/>
      <c r="AE13" s="52"/>
    </row>
    <row r="14" spans="1:31" ht="13.5" customHeight="1">
      <c r="A14" s="51"/>
      <c r="B14" s="331" t="s">
        <v>118</v>
      </c>
      <c r="C14" s="328"/>
      <c r="D14" s="329"/>
      <c r="E14" s="328"/>
      <c r="F14" s="328"/>
      <c r="G14" s="328"/>
      <c r="H14" s="328"/>
      <c r="I14" s="330"/>
      <c r="J14" s="330"/>
      <c r="K14" s="330"/>
      <c r="L14" s="51"/>
      <c r="M14" s="51"/>
      <c r="N14" s="325"/>
      <c r="O14" s="325"/>
      <c r="P14" s="325"/>
      <c r="Q14" s="325"/>
      <c r="R14" s="325"/>
      <c r="S14" s="325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2"/>
      <c r="AE14" s="52"/>
    </row>
    <row r="15" spans="1:31" ht="13.5" customHeight="1">
      <c r="A15" s="51"/>
      <c r="B15" s="328"/>
      <c r="C15" s="328"/>
      <c r="D15" s="329"/>
      <c r="E15" s="328"/>
      <c r="F15" s="328"/>
      <c r="G15" s="328"/>
      <c r="H15" s="328"/>
      <c r="I15" s="330"/>
      <c r="J15" s="330"/>
      <c r="K15" s="330"/>
      <c r="L15" s="51"/>
      <c r="M15" s="51"/>
      <c r="N15" s="325"/>
      <c r="O15" s="325"/>
      <c r="P15" s="325"/>
      <c r="Q15" s="325"/>
      <c r="R15" s="325"/>
      <c r="S15" s="325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2"/>
      <c r="AE15" s="52"/>
    </row>
    <row r="16" spans="1:31" ht="13.5" customHeight="1">
      <c r="A16" s="51"/>
      <c r="B16" s="613" t="s">
        <v>119</v>
      </c>
      <c r="C16" s="909" t="s">
        <v>111</v>
      </c>
      <c r="D16" s="908"/>
      <c r="E16" s="909" t="s">
        <v>112</v>
      </c>
      <c r="F16" s="908"/>
      <c r="G16" s="909" t="s">
        <v>113</v>
      </c>
      <c r="H16" s="908"/>
      <c r="I16" s="907" t="s">
        <v>149</v>
      </c>
      <c r="J16" s="908"/>
      <c r="K16" s="322"/>
      <c r="L16" s="51"/>
      <c r="M16" s="51"/>
      <c r="N16" s="325"/>
      <c r="O16" s="325"/>
      <c r="P16" s="325"/>
      <c r="Q16" s="325"/>
      <c r="R16" s="325"/>
      <c r="S16" s="325"/>
      <c r="T16" s="51"/>
      <c r="U16" s="51"/>
      <c r="V16" s="51"/>
      <c r="W16" s="51"/>
      <c r="X16" s="51"/>
      <c r="Y16" s="54"/>
      <c r="Z16" s="54"/>
      <c r="AA16" s="54"/>
      <c r="AB16" s="54"/>
      <c r="AC16" s="54"/>
      <c r="AD16" s="54"/>
      <c r="AE16" s="54"/>
    </row>
    <row r="17" spans="1:31" ht="13.5" customHeight="1">
      <c r="A17" s="51"/>
      <c r="B17" s="332" t="s">
        <v>120</v>
      </c>
      <c r="C17" s="905">
        <f>IF(E17+G17=0,0,E17+G17)</f>
        <v>0</v>
      </c>
      <c r="D17" s="906"/>
      <c r="E17" s="905">
        <f>IF('Feedback Forms'!AT511="",0,'Feedback Forms'!AT511)</f>
        <v>0</v>
      </c>
      <c r="F17" s="906"/>
      <c r="G17" s="905">
        <f>IF('Feedback Forms'!AU511="",0,'Feedback Forms'!AU511)</f>
        <v>0</v>
      </c>
      <c r="H17" s="906"/>
      <c r="I17" s="899">
        <f t="shared" ref="I17:I22" si="4">IF($C$12=0,0,IF(E17+G17=0,0,(E17+G17)/$C$12*100))</f>
        <v>0</v>
      </c>
      <c r="J17" s="900"/>
      <c r="K17" s="322"/>
      <c r="L17" s="51"/>
      <c r="M17" s="51"/>
      <c r="N17" s="325"/>
      <c r="O17" s="325"/>
      <c r="P17" s="325"/>
      <c r="Q17" s="325"/>
      <c r="R17" s="325"/>
      <c r="S17" s="325"/>
      <c r="T17" s="51"/>
      <c r="U17" s="51"/>
      <c r="V17" s="51"/>
      <c r="W17" s="51"/>
      <c r="X17" s="51"/>
      <c r="Y17" s="54"/>
      <c r="Z17" s="54"/>
      <c r="AA17" s="54"/>
      <c r="AB17" s="54"/>
      <c r="AC17" s="54"/>
      <c r="AD17" s="54"/>
      <c r="AE17" s="54"/>
    </row>
    <row r="18" spans="1:31" ht="13.5" customHeight="1">
      <c r="A18" s="51"/>
      <c r="B18" s="332" t="s">
        <v>121</v>
      </c>
      <c r="C18" s="905">
        <f t="shared" ref="C18:C22" si="5">IF(E18+G18=0,0,E18+G18)</f>
        <v>0</v>
      </c>
      <c r="D18" s="906"/>
      <c r="E18" s="905">
        <f>IF('Feedback Forms'!AT512="",0,'Feedback Forms'!AT512)</f>
        <v>0</v>
      </c>
      <c r="F18" s="906"/>
      <c r="G18" s="905">
        <f>IF('Feedback Forms'!AU512="",0,'Feedback Forms'!AU512)</f>
        <v>0</v>
      </c>
      <c r="H18" s="906"/>
      <c r="I18" s="899">
        <f t="shared" si="4"/>
        <v>0</v>
      </c>
      <c r="J18" s="900"/>
      <c r="K18" s="322"/>
      <c r="L18" s="51"/>
      <c r="M18" s="51"/>
      <c r="N18" s="325"/>
      <c r="O18" s="325"/>
      <c r="P18" s="325"/>
      <c r="Q18" s="325"/>
      <c r="R18" s="325"/>
      <c r="S18" s="325"/>
      <c r="T18" s="51"/>
      <c r="U18" s="51"/>
      <c r="V18" s="51"/>
      <c r="W18" s="51"/>
      <c r="X18" s="51"/>
      <c r="Y18" s="54"/>
      <c r="Z18" s="54"/>
      <c r="AA18" s="54"/>
      <c r="AB18" s="54"/>
      <c r="AC18" s="54"/>
      <c r="AD18" s="54"/>
      <c r="AE18" s="54"/>
    </row>
    <row r="19" spans="1:31" ht="13.5" customHeight="1">
      <c r="A19" s="51"/>
      <c r="B19" s="332" t="s">
        <v>122</v>
      </c>
      <c r="C19" s="905">
        <f t="shared" si="5"/>
        <v>0</v>
      </c>
      <c r="D19" s="906"/>
      <c r="E19" s="905">
        <f>IF('Feedback Forms'!AT513="",0,'Feedback Forms'!AT513)</f>
        <v>0</v>
      </c>
      <c r="F19" s="906"/>
      <c r="G19" s="905">
        <f>IF('Feedback Forms'!AU513="",0,'Feedback Forms'!AU513)</f>
        <v>0</v>
      </c>
      <c r="H19" s="906"/>
      <c r="I19" s="899">
        <f t="shared" si="4"/>
        <v>0</v>
      </c>
      <c r="J19" s="900"/>
      <c r="K19" s="322"/>
      <c r="L19" s="51"/>
      <c r="M19" s="51"/>
      <c r="N19" s="325"/>
      <c r="O19" s="325"/>
      <c r="P19" s="325"/>
      <c r="Q19" s="325"/>
      <c r="R19" s="325"/>
      <c r="S19" s="325"/>
      <c r="T19" s="51"/>
      <c r="U19" s="51"/>
      <c r="V19" s="51"/>
      <c r="W19" s="51"/>
      <c r="X19" s="51"/>
      <c r="Y19" s="54"/>
      <c r="Z19" s="54"/>
      <c r="AA19" s="54"/>
      <c r="AB19" s="54"/>
      <c r="AC19" s="54"/>
      <c r="AD19" s="54"/>
      <c r="AE19" s="54"/>
    </row>
    <row r="20" spans="1:31" ht="13.5" customHeight="1">
      <c r="A20" s="51"/>
      <c r="B20" s="332" t="s">
        <v>123</v>
      </c>
      <c r="C20" s="905">
        <f t="shared" si="5"/>
        <v>0</v>
      </c>
      <c r="D20" s="906"/>
      <c r="E20" s="905">
        <f>IF('Feedback Forms'!AT514="",0,'Feedback Forms'!AT514)</f>
        <v>0</v>
      </c>
      <c r="F20" s="906"/>
      <c r="G20" s="905">
        <f>IF('Feedback Forms'!AU514="",0,'Feedback Forms'!AU514)</f>
        <v>0</v>
      </c>
      <c r="H20" s="906"/>
      <c r="I20" s="899">
        <f t="shared" si="4"/>
        <v>0</v>
      </c>
      <c r="J20" s="900"/>
      <c r="K20" s="322"/>
      <c r="L20" s="51"/>
      <c r="M20" s="51"/>
      <c r="N20" s="325"/>
      <c r="O20" s="325"/>
      <c r="P20" s="325"/>
      <c r="Q20" s="325"/>
      <c r="R20" s="325"/>
      <c r="S20" s="325"/>
      <c r="T20" s="51"/>
      <c r="U20" s="51"/>
      <c r="V20" s="51"/>
      <c r="W20" s="51"/>
      <c r="X20" s="51"/>
      <c r="Y20" s="54"/>
      <c r="Z20" s="54"/>
      <c r="AA20" s="54"/>
      <c r="AB20" s="54"/>
      <c r="AC20" s="54"/>
      <c r="AD20" s="54"/>
      <c r="AE20" s="54"/>
    </row>
    <row r="21" spans="1:31" ht="13.5" customHeight="1">
      <c r="A21" s="51"/>
      <c r="B21" s="332" t="s">
        <v>124</v>
      </c>
      <c r="C21" s="905">
        <f t="shared" si="5"/>
        <v>0</v>
      </c>
      <c r="D21" s="906"/>
      <c r="E21" s="905">
        <f>IF('Feedback Forms'!AT515="",0,'Feedback Forms'!AT515)</f>
        <v>0</v>
      </c>
      <c r="F21" s="906"/>
      <c r="G21" s="905">
        <f>IF('Feedback Forms'!AU515="",0,'Feedback Forms'!AU515)</f>
        <v>0</v>
      </c>
      <c r="H21" s="906"/>
      <c r="I21" s="899">
        <f t="shared" si="4"/>
        <v>0</v>
      </c>
      <c r="J21" s="900"/>
      <c r="K21" s="322"/>
      <c r="L21" s="51"/>
      <c r="M21" s="51"/>
      <c r="N21" s="325"/>
      <c r="O21" s="325"/>
      <c r="P21" s="325"/>
      <c r="Q21" s="325"/>
      <c r="R21" s="325"/>
      <c r="S21" s="325"/>
      <c r="T21" s="51"/>
      <c r="U21" s="51"/>
      <c r="V21" s="51"/>
      <c r="W21" s="51"/>
      <c r="X21" s="51"/>
      <c r="Y21" s="54"/>
      <c r="Z21" s="54"/>
      <c r="AA21" s="54"/>
      <c r="AB21" s="54"/>
      <c r="AC21" s="54"/>
      <c r="AD21" s="54"/>
      <c r="AE21" s="54"/>
    </row>
    <row r="22" spans="1:31" ht="13.5" customHeight="1">
      <c r="A22" s="51"/>
      <c r="B22" s="332" t="s">
        <v>117</v>
      </c>
      <c r="C22" s="905">
        <f t="shared" si="5"/>
        <v>0</v>
      </c>
      <c r="D22" s="906"/>
      <c r="E22" s="905">
        <f>IF('Feedback Forms'!AT516="",0,'Feedback Forms'!AT516)</f>
        <v>0</v>
      </c>
      <c r="F22" s="906"/>
      <c r="G22" s="905">
        <f>IF('Feedback Forms'!AU516="",0,'Feedback Forms'!AU516)</f>
        <v>0</v>
      </c>
      <c r="H22" s="906"/>
      <c r="I22" s="899">
        <f t="shared" si="4"/>
        <v>0</v>
      </c>
      <c r="J22" s="900"/>
      <c r="K22" s="322"/>
      <c r="L22" s="51"/>
      <c r="M22" s="51"/>
      <c r="N22" s="325"/>
      <c r="O22" s="325"/>
      <c r="P22" s="325"/>
      <c r="Q22" s="325"/>
      <c r="R22" s="325"/>
      <c r="S22" s="325"/>
      <c r="T22" s="51"/>
      <c r="U22" s="51"/>
      <c r="V22" s="51"/>
      <c r="W22" s="51"/>
      <c r="X22" s="51"/>
      <c r="Y22" s="54"/>
      <c r="Z22" s="54"/>
      <c r="AA22" s="54"/>
      <c r="AB22" s="54"/>
      <c r="AC22" s="54"/>
      <c r="AD22" s="54"/>
      <c r="AE22" s="54"/>
    </row>
    <row r="23" spans="1:31" ht="13.5" customHeight="1">
      <c r="A23" s="51"/>
      <c r="B23" s="333" t="s">
        <v>125</v>
      </c>
      <c r="C23" s="901">
        <f>IF(SUM(C17:D22)=0,0,SUM(C17:D22))</f>
        <v>0</v>
      </c>
      <c r="D23" s="902"/>
      <c r="E23" s="901">
        <f t="shared" ref="E23" si="6">IF(SUM(E17:F22)=0,0,SUM(E17:F22))</f>
        <v>0</v>
      </c>
      <c r="F23" s="902"/>
      <c r="G23" s="901">
        <f t="shared" ref="G23" si="7">IF(SUM(G17:H22)=0,0,SUM(G17:H22))</f>
        <v>0</v>
      </c>
      <c r="H23" s="902"/>
      <c r="I23" s="903">
        <f>IF(SUM(I17:J22)=0,0,SUM(I17:J22))</f>
        <v>0</v>
      </c>
      <c r="J23" s="904"/>
      <c r="K23" s="322"/>
      <c r="L23" s="51"/>
      <c r="M23" s="51"/>
      <c r="N23" s="325"/>
      <c r="O23" s="325"/>
      <c r="P23" s="325"/>
      <c r="Q23" s="325"/>
      <c r="R23" s="325"/>
      <c r="S23" s="325"/>
      <c r="T23" s="51"/>
      <c r="U23" s="51"/>
      <c r="V23" s="51"/>
      <c r="W23" s="51"/>
      <c r="X23" s="51"/>
      <c r="Y23" s="54"/>
      <c r="Z23" s="54"/>
      <c r="AA23" s="54"/>
      <c r="AB23" s="54"/>
      <c r="AC23" s="54"/>
      <c r="AD23" s="54"/>
      <c r="AE23" s="54"/>
    </row>
    <row r="24" spans="1:31" ht="13.5" customHeight="1">
      <c r="A24" s="51"/>
      <c r="B24" s="329"/>
      <c r="C24" s="329"/>
      <c r="D24" s="329"/>
      <c r="E24" s="329"/>
      <c r="F24" s="329"/>
      <c r="G24" s="329"/>
      <c r="H24" s="329"/>
      <c r="I24" s="334"/>
      <c r="J24" s="334"/>
      <c r="K24" s="334"/>
      <c r="L24" s="51"/>
      <c r="M24" s="51"/>
      <c r="N24" s="325"/>
      <c r="O24" s="325"/>
      <c r="P24" s="325"/>
      <c r="Q24" s="325"/>
      <c r="R24" s="325"/>
      <c r="S24" s="325"/>
      <c r="T24" s="51"/>
      <c r="U24" s="51"/>
      <c r="V24" s="51"/>
      <c r="W24" s="51"/>
      <c r="X24" s="51"/>
      <c r="Y24" s="54"/>
      <c r="Z24" s="54"/>
      <c r="AA24" s="54"/>
      <c r="AB24" s="54"/>
      <c r="AC24" s="54"/>
      <c r="AD24" s="54"/>
      <c r="AE24" s="54"/>
    </row>
    <row r="25" spans="1:31" ht="13.5" customHeight="1">
      <c r="A25" s="51"/>
      <c r="B25" s="335" t="s">
        <v>126</v>
      </c>
      <c r="C25" s="329"/>
      <c r="D25" s="329"/>
      <c r="E25" s="329"/>
      <c r="F25" s="329"/>
      <c r="G25" s="329"/>
      <c r="H25" s="329"/>
      <c r="I25" s="334"/>
      <c r="J25" s="334"/>
      <c r="K25" s="334"/>
      <c r="L25" s="51"/>
      <c r="M25" s="51"/>
      <c r="N25" s="325"/>
      <c r="O25" s="325"/>
      <c r="P25" s="325"/>
      <c r="Q25" s="325"/>
      <c r="R25" s="325"/>
      <c r="S25" s="325"/>
      <c r="T25" s="51"/>
      <c r="U25" s="51"/>
      <c r="V25" s="51"/>
      <c r="W25" s="51"/>
      <c r="X25" s="51"/>
      <c r="Y25" s="54"/>
      <c r="Z25" s="54"/>
      <c r="AA25" s="54"/>
      <c r="AB25" s="54"/>
      <c r="AC25" s="54"/>
      <c r="AD25" s="54"/>
      <c r="AE25" s="54"/>
    </row>
    <row r="26" spans="1:31" ht="13.5" customHeight="1">
      <c r="A26" s="51"/>
      <c r="B26" s="329"/>
      <c r="C26" s="329"/>
      <c r="D26" s="329"/>
      <c r="E26" s="329"/>
      <c r="F26" s="329"/>
      <c r="G26" s="329"/>
      <c r="H26" s="329"/>
      <c r="I26" s="334"/>
      <c r="J26" s="334"/>
      <c r="K26" s="334"/>
      <c r="L26" s="51"/>
      <c r="M26" s="51"/>
      <c r="N26" s="325"/>
      <c r="O26" s="325"/>
      <c r="P26" s="325"/>
      <c r="Q26" s="325"/>
      <c r="R26" s="325"/>
      <c r="S26" s="325"/>
      <c r="T26" s="51"/>
      <c r="U26" s="51"/>
      <c r="V26" s="51"/>
      <c r="W26" s="51"/>
      <c r="X26" s="51"/>
      <c r="Y26" s="54"/>
      <c r="Z26" s="54"/>
      <c r="AA26" s="54"/>
      <c r="AB26" s="54"/>
      <c r="AC26" s="54"/>
      <c r="AD26" s="54"/>
      <c r="AE26" s="54"/>
    </row>
    <row r="27" spans="1:31" ht="13.5" customHeight="1">
      <c r="A27" s="51"/>
      <c r="B27" s="613" t="s">
        <v>127</v>
      </c>
      <c r="C27" s="909" t="s">
        <v>111</v>
      </c>
      <c r="D27" s="908"/>
      <c r="E27" s="909" t="s">
        <v>112</v>
      </c>
      <c r="F27" s="908"/>
      <c r="G27" s="909" t="s">
        <v>113</v>
      </c>
      <c r="H27" s="908"/>
      <c r="I27" s="918" t="s">
        <v>149</v>
      </c>
      <c r="J27" s="908"/>
      <c r="K27" s="322"/>
      <c r="L27" s="51"/>
      <c r="M27" s="51"/>
      <c r="N27" s="325"/>
      <c r="O27" s="325"/>
      <c r="P27" s="325"/>
      <c r="Q27" s="325"/>
      <c r="R27" s="325"/>
      <c r="S27" s="325"/>
      <c r="T27" s="51"/>
      <c r="U27" s="51"/>
      <c r="V27" s="51"/>
      <c r="W27" s="51"/>
      <c r="X27" s="51"/>
      <c r="Y27" s="54"/>
      <c r="Z27" s="54"/>
      <c r="AA27" s="54"/>
      <c r="AB27" s="54"/>
      <c r="AC27" s="54"/>
      <c r="AD27" s="54"/>
      <c r="AE27" s="54"/>
    </row>
    <row r="28" spans="1:31" ht="13.5" customHeight="1">
      <c r="A28" s="51"/>
      <c r="B28" s="326" t="s">
        <v>128</v>
      </c>
      <c r="C28" s="905">
        <f t="shared" ref="C28" si="8">IF(E28+G28=0,0,E28+G28)</f>
        <v>0</v>
      </c>
      <c r="D28" s="906"/>
      <c r="E28" s="905">
        <f>IF('Feedback Forms'!AT524="",0,'Feedback Forms'!AT524)</f>
        <v>0</v>
      </c>
      <c r="F28" s="906"/>
      <c r="G28" s="905">
        <f>IF('Feedback Forms'!AU524="",0,'Feedback Forms'!AU524)</f>
        <v>0</v>
      </c>
      <c r="H28" s="906"/>
      <c r="I28" s="899">
        <f t="shared" ref="I28:I31" si="9">IF($C$12=0,0,IF(E28+G28=0,0,(E28+G28)/$C$12*100))</f>
        <v>0</v>
      </c>
      <c r="J28" s="900"/>
      <c r="K28" s="322"/>
      <c r="L28" s="51"/>
      <c r="M28" s="51"/>
      <c r="N28" s="325"/>
      <c r="O28" s="325"/>
      <c r="P28" s="325"/>
      <c r="Q28" s="325"/>
      <c r="R28" s="325"/>
      <c r="S28" s="325"/>
      <c r="T28" s="51"/>
      <c r="U28" s="51"/>
      <c r="V28" s="51"/>
      <c r="W28" s="51"/>
      <c r="X28" s="51"/>
      <c r="Y28" s="54"/>
      <c r="Z28" s="54"/>
      <c r="AA28" s="54"/>
      <c r="AB28" s="54"/>
      <c r="AC28" s="54"/>
      <c r="AD28" s="54"/>
      <c r="AE28" s="54"/>
    </row>
    <row r="29" spans="1:31" ht="13.5" customHeight="1">
      <c r="A29" s="51"/>
      <c r="B29" s="326" t="s">
        <v>129</v>
      </c>
      <c r="C29" s="905">
        <f t="shared" ref="C29:C31" si="10">IF(E29+G29=0,0,E29+G29)</f>
        <v>0</v>
      </c>
      <c r="D29" s="906"/>
      <c r="E29" s="905">
        <f>IF('Feedback Forms'!AT525="",0,'Feedback Forms'!AT525)</f>
        <v>0</v>
      </c>
      <c r="F29" s="906"/>
      <c r="G29" s="905">
        <f>IF('Feedback Forms'!AU525="",0,'Feedback Forms'!AU525)</f>
        <v>0</v>
      </c>
      <c r="H29" s="906"/>
      <c r="I29" s="899">
        <f t="shared" si="9"/>
        <v>0</v>
      </c>
      <c r="J29" s="900"/>
      <c r="K29" s="322"/>
      <c r="L29" s="51"/>
      <c r="M29" s="51"/>
      <c r="N29" s="325"/>
      <c r="O29" s="325"/>
      <c r="P29" s="325"/>
      <c r="Q29" s="325"/>
      <c r="R29" s="325"/>
      <c r="S29" s="325"/>
      <c r="T29" s="51"/>
      <c r="U29" s="51"/>
      <c r="V29" s="51"/>
      <c r="W29" s="51"/>
      <c r="X29" s="51"/>
      <c r="Y29" s="54"/>
      <c r="Z29" s="54"/>
      <c r="AA29" s="54"/>
      <c r="AB29" s="54"/>
      <c r="AC29" s="54"/>
      <c r="AD29" s="54"/>
      <c r="AE29" s="54"/>
    </row>
    <row r="30" spans="1:31" ht="13.5" customHeight="1">
      <c r="A30" s="51"/>
      <c r="B30" s="326" t="s">
        <v>130</v>
      </c>
      <c r="C30" s="905">
        <f t="shared" si="10"/>
        <v>0</v>
      </c>
      <c r="D30" s="906"/>
      <c r="E30" s="905">
        <f>IF('Feedback Forms'!AT526="",0,'Feedback Forms'!AT526)</f>
        <v>0</v>
      </c>
      <c r="F30" s="906"/>
      <c r="G30" s="905">
        <f>IF('Feedback Forms'!AU526="",0,'Feedback Forms'!AU526)</f>
        <v>0</v>
      </c>
      <c r="H30" s="906"/>
      <c r="I30" s="899">
        <f t="shared" si="9"/>
        <v>0</v>
      </c>
      <c r="J30" s="900"/>
      <c r="K30" s="322"/>
      <c r="L30" s="51"/>
      <c r="M30" s="51"/>
      <c r="N30" s="325"/>
      <c r="O30" s="325"/>
      <c r="P30" s="325"/>
      <c r="Q30" s="325"/>
      <c r="R30" s="325"/>
      <c r="S30" s="325"/>
      <c r="T30" s="51"/>
      <c r="U30" s="51"/>
      <c r="V30" s="51"/>
      <c r="W30" s="51"/>
      <c r="X30" s="51"/>
      <c r="Y30" s="54"/>
      <c r="Z30" s="54"/>
      <c r="AA30" s="54"/>
      <c r="AB30" s="54"/>
      <c r="AC30" s="54"/>
      <c r="AD30" s="54"/>
      <c r="AE30" s="54"/>
    </row>
    <row r="31" spans="1:31" ht="13.5" customHeight="1">
      <c r="A31" s="51"/>
      <c r="B31" s="326" t="s">
        <v>117</v>
      </c>
      <c r="C31" s="905">
        <f t="shared" si="10"/>
        <v>0</v>
      </c>
      <c r="D31" s="906"/>
      <c r="E31" s="905">
        <f>IF('Feedback Forms'!AT527="",0,'Feedback Forms'!AT527)</f>
        <v>0</v>
      </c>
      <c r="F31" s="906"/>
      <c r="G31" s="905">
        <f>IF('Feedback Forms'!AU527="",0,'Feedback Forms'!AU527)</f>
        <v>0</v>
      </c>
      <c r="H31" s="906"/>
      <c r="I31" s="899">
        <f t="shared" si="9"/>
        <v>0</v>
      </c>
      <c r="J31" s="900"/>
      <c r="K31" s="322"/>
      <c r="L31" s="51"/>
      <c r="M31" s="51"/>
      <c r="N31" s="325"/>
      <c r="O31" s="325"/>
      <c r="P31" s="325"/>
      <c r="Q31" s="325"/>
      <c r="R31" s="325"/>
      <c r="S31" s="325"/>
      <c r="T31" s="51"/>
      <c r="U31" s="51"/>
      <c r="V31" s="51"/>
      <c r="W31" s="51"/>
      <c r="X31" s="51"/>
      <c r="Y31" s="54"/>
      <c r="Z31" s="54"/>
      <c r="AA31" s="54"/>
      <c r="AB31" s="54"/>
      <c r="AC31" s="54"/>
      <c r="AD31" s="54"/>
      <c r="AE31" s="54"/>
    </row>
    <row r="32" spans="1:31" ht="13.5" customHeight="1">
      <c r="A32" s="51"/>
      <c r="B32" s="326" t="s">
        <v>103</v>
      </c>
      <c r="C32" s="901">
        <f>IF(SUM(C28:D31)=0,0,SUM(C28:D31))</f>
        <v>0</v>
      </c>
      <c r="D32" s="902"/>
      <c r="E32" s="901">
        <f t="shared" ref="E32" si="11">IF(SUM(E28:F31)=0,0,SUM(E28:F31))</f>
        <v>0</v>
      </c>
      <c r="F32" s="902"/>
      <c r="G32" s="901">
        <f t="shared" ref="G32" si="12">IF(SUM(G28:H31)=0,0,SUM(G28:H31))</f>
        <v>0</v>
      </c>
      <c r="H32" s="902"/>
      <c r="I32" s="903">
        <f>IF(SUM(I28:J31)=0,0,SUM(I28:J31))</f>
        <v>0</v>
      </c>
      <c r="J32" s="904"/>
      <c r="K32" s="322"/>
      <c r="L32" s="51"/>
      <c r="M32" s="51"/>
      <c r="N32" s="325"/>
      <c r="O32" s="325"/>
      <c r="P32" s="325"/>
      <c r="Q32" s="325"/>
      <c r="R32" s="325"/>
      <c r="S32" s="325"/>
      <c r="T32" s="51"/>
      <c r="U32" s="51"/>
      <c r="V32" s="51"/>
      <c r="W32" s="51"/>
      <c r="X32" s="51"/>
      <c r="Y32" s="54"/>
      <c r="Z32" s="54"/>
      <c r="AA32" s="54"/>
      <c r="AB32" s="54"/>
      <c r="AC32" s="54"/>
      <c r="AD32" s="54"/>
      <c r="AE32" s="54"/>
    </row>
    <row r="33" spans="1:31" ht="13.5" customHeight="1">
      <c r="A33" s="51"/>
      <c r="B33" s="328"/>
      <c r="C33" s="328"/>
      <c r="D33" s="329"/>
      <c r="E33" s="328"/>
      <c r="F33" s="328"/>
      <c r="G33" s="328"/>
      <c r="H33" s="328"/>
      <c r="I33" s="330"/>
      <c r="J33" s="330"/>
      <c r="K33" s="330"/>
      <c r="L33" s="51"/>
      <c r="M33" s="51"/>
      <c r="N33" s="325"/>
      <c r="O33" s="325"/>
      <c r="P33" s="325"/>
      <c r="Q33" s="325"/>
      <c r="R33" s="325"/>
      <c r="S33" s="325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2"/>
      <c r="AE33" s="52"/>
    </row>
    <row r="34" spans="1:31" ht="13.5" customHeight="1">
      <c r="A34" s="51"/>
      <c r="B34" s="331" t="s">
        <v>131</v>
      </c>
      <c r="C34" s="328"/>
      <c r="D34" s="329"/>
      <c r="E34" s="328"/>
      <c r="F34" s="328"/>
      <c r="G34" s="328"/>
      <c r="H34" s="328"/>
      <c r="I34" s="330"/>
      <c r="J34" s="330"/>
      <c r="K34" s="330"/>
      <c r="L34" s="51"/>
      <c r="M34" s="51"/>
      <c r="N34" s="325"/>
      <c r="O34" s="325"/>
      <c r="P34" s="325"/>
      <c r="Q34" s="325"/>
      <c r="R34" s="325"/>
      <c r="S34" s="325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2"/>
      <c r="AE34" s="52"/>
    </row>
    <row r="35" spans="1:31" ht="13.5" customHeight="1">
      <c r="A35" s="51"/>
      <c r="B35" s="331"/>
      <c r="C35" s="328"/>
      <c r="D35" s="329"/>
      <c r="E35" s="328"/>
      <c r="F35" s="328"/>
      <c r="G35" s="328"/>
      <c r="H35" s="328"/>
      <c r="I35" s="330"/>
      <c r="J35" s="330"/>
      <c r="K35" s="330"/>
      <c r="L35" s="51"/>
      <c r="M35" s="51"/>
      <c r="N35" s="325"/>
      <c r="O35" s="325"/>
      <c r="P35" s="325"/>
      <c r="Q35" s="325"/>
      <c r="R35" s="325"/>
      <c r="S35" s="325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2"/>
      <c r="AE35" s="52"/>
    </row>
    <row r="36" spans="1:31" ht="13.5" customHeight="1">
      <c r="A36" s="51"/>
      <c r="B36" s="615" t="s">
        <v>18</v>
      </c>
      <c r="C36" s="909" t="s">
        <v>111</v>
      </c>
      <c r="D36" s="908"/>
      <c r="E36" s="909" t="s">
        <v>112</v>
      </c>
      <c r="F36" s="908"/>
      <c r="G36" s="909" t="s">
        <v>113</v>
      </c>
      <c r="H36" s="908"/>
      <c r="I36" s="907" t="s">
        <v>149</v>
      </c>
      <c r="J36" s="908"/>
      <c r="K36" s="322"/>
      <c r="L36" s="51"/>
      <c r="M36" s="51"/>
      <c r="N36" s="325"/>
      <c r="O36" s="325"/>
      <c r="P36" s="325"/>
      <c r="Q36" s="325"/>
      <c r="R36" s="325"/>
      <c r="S36" s="325"/>
      <c r="T36" s="51"/>
      <c r="U36" s="51"/>
      <c r="V36" s="51"/>
      <c r="W36" s="51"/>
      <c r="X36" s="51"/>
      <c r="Y36" s="54"/>
      <c r="Z36" s="54"/>
      <c r="AA36" s="54"/>
      <c r="AB36" s="54"/>
      <c r="AC36" s="54"/>
      <c r="AD36" s="54"/>
      <c r="AE36" s="54"/>
    </row>
    <row r="37" spans="1:31" ht="13.5" customHeight="1">
      <c r="A37" s="51"/>
      <c r="B37" s="336" t="s">
        <v>132</v>
      </c>
      <c r="C37" s="905">
        <f t="shared" ref="C37:C42" si="13">IF(E37+G37=0,0,E37+G37)</f>
        <v>0</v>
      </c>
      <c r="D37" s="906"/>
      <c r="E37" s="905">
        <f>IF('Feedback Forms'!AT530="",0,'Feedback Forms'!AT530)</f>
        <v>0</v>
      </c>
      <c r="F37" s="906"/>
      <c r="G37" s="905">
        <f>IF('Feedback Forms'!AU530="",0,'Feedback Forms'!AU530)</f>
        <v>0</v>
      </c>
      <c r="H37" s="906"/>
      <c r="I37" s="899">
        <f t="shared" ref="I37:I42" si="14">IF($C$12=0,0,IF(E37+G37=0,0,(E37+G37)/$C$12*100))</f>
        <v>0</v>
      </c>
      <c r="J37" s="900"/>
      <c r="K37" s="322"/>
      <c r="L37" s="51"/>
      <c r="M37" s="51"/>
      <c r="N37" s="325"/>
      <c r="O37" s="325"/>
      <c r="P37" s="325"/>
      <c r="Q37" s="325"/>
      <c r="R37" s="325"/>
      <c r="S37" s="325"/>
      <c r="T37" s="51"/>
      <c r="U37" s="51"/>
      <c r="V37" s="51"/>
      <c r="W37" s="51"/>
      <c r="X37" s="51"/>
      <c r="Y37" s="54"/>
      <c r="Z37" s="54"/>
      <c r="AA37" s="54"/>
      <c r="AB37" s="54"/>
      <c r="AC37" s="54"/>
      <c r="AD37" s="54"/>
      <c r="AE37" s="54"/>
    </row>
    <row r="38" spans="1:31" ht="13.5" customHeight="1">
      <c r="A38" s="51"/>
      <c r="B38" s="332" t="s">
        <v>133</v>
      </c>
      <c r="C38" s="905">
        <f t="shared" si="13"/>
        <v>0</v>
      </c>
      <c r="D38" s="906"/>
      <c r="E38" s="905">
        <f>IF('Feedback Forms'!AT531="",0,'Feedback Forms'!AT531)</f>
        <v>0</v>
      </c>
      <c r="F38" s="906"/>
      <c r="G38" s="905">
        <f>IF('Feedback Forms'!AU531="",0,'Feedback Forms'!AU531)</f>
        <v>0</v>
      </c>
      <c r="H38" s="906"/>
      <c r="I38" s="899">
        <f t="shared" si="14"/>
        <v>0</v>
      </c>
      <c r="J38" s="900"/>
      <c r="K38" s="322"/>
      <c r="L38" s="51"/>
      <c r="M38" s="51"/>
      <c r="N38" s="325"/>
      <c r="O38" s="325"/>
      <c r="P38" s="325"/>
      <c r="Q38" s="325"/>
      <c r="R38" s="325"/>
      <c r="S38" s="325"/>
      <c r="T38" s="51"/>
      <c r="U38" s="51"/>
      <c r="V38" s="51"/>
      <c r="W38" s="51"/>
      <c r="X38" s="51"/>
      <c r="Y38" s="54"/>
      <c r="Z38" s="54"/>
      <c r="AA38" s="54"/>
      <c r="AB38" s="54"/>
      <c r="AC38" s="54"/>
      <c r="AD38" s="54"/>
      <c r="AE38" s="54"/>
    </row>
    <row r="39" spans="1:31" ht="13.5" customHeight="1">
      <c r="A39" s="51"/>
      <c r="B39" s="336" t="s">
        <v>134</v>
      </c>
      <c r="C39" s="905">
        <f t="shared" si="13"/>
        <v>0</v>
      </c>
      <c r="D39" s="906"/>
      <c r="E39" s="905">
        <f>IF('Feedback Forms'!AT532="",0,'Feedback Forms'!AT532)</f>
        <v>0</v>
      </c>
      <c r="F39" s="906"/>
      <c r="G39" s="905">
        <f>IF('Feedback Forms'!AU532="",0,'Feedback Forms'!AU532)</f>
        <v>0</v>
      </c>
      <c r="H39" s="906"/>
      <c r="I39" s="899">
        <f t="shared" si="14"/>
        <v>0</v>
      </c>
      <c r="J39" s="900"/>
      <c r="K39" s="322"/>
      <c r="L39" s="51"/>
      <c r="M39" s="51"/>
      <c r="N39" s="325"/>
      <c r="O39" s="325"/>
      <c r="P39" s="325"/>
      <c r="Q39" s="325"/>
      <c r="R39" s="325"/>
      <c r="S39" s="325"/>
      <c r="T39" s="51"/>
      <c r="U39" s="51"/>
      <c r="V39" s="51"/>
      <c r="W39" s="51"/>
      <c r="X39" s="51"/>
      <c r="Y39" s="54"/>
      <c r="Z39" s="54"/>
      <c r="AA39" s="54"/>
      <c r="AB39" s="54"/>
      <c r="AC39" s="54"/>
      <c r="AD39" s="54"/>
      <c r="AE39" s="54"/>
    </row>
    <row r="40" spans="1:31" ht="13.5" customHeight="1">
      <c r="A40" s="51"/>
      <c r="B40" s="336" t="s">
        <v>135</v>
      </c>
      <c r="C40" s="905">
        <f t="shared" si="13"/>
        <v>0</v>
      </c>
      <c r="D40" s="906"/>
      <c r="E40" s="905">
        <f>IF('Feedback Forms'!AT533="",0,'Feedback Forms'!AT533)</f>
        <v>0</v>
      </c>
      <c r="F40" s="906"/>
      <c r="G40" s="905">
        <f>IF('Feedback Forms'!AU533="",0,'Feedback Forms'!AU533)</f>
        <v>0</v>
      </c>
      <c r="H40" s="906"/>
      <c r="I40" s="899">
        <f t="shared" si="14"/>
        <v>0</v>
      </c>
      <c r="J40" s="900"/>
      <c r="K40" s="322"/>
      <c r="L40" s="51"/>
      <c r="M40" s="51"/>
      <c r="N40" s="325"/>
      <c r="O40" s="325"/>
      <c r="P40" s="325"/>
      <c r="Q40" s="325"/>
      <c r="R40" s="325"/>
      <c r="S40" s="325"/>
      <c r="T40" s="51"/>
      <c r="U40" s="51"/>
      <c r="V40" s="51"/>
      <c r="W40" s="51"/>
      <c r="X40" s="51"/>
      <c r="Y40" s="54"/>
      <c r="Z40" s="54"/>
      <c r="AA40" s="54"/>
      <c r="AB40" s="54"/>
      <c r="AC40" s="54"/>
      <c r="AD40" s="54"/>
      <c r="AE40" s="54"/>
    </row>
    <row r="41" spans="1:31" ht="12.75" customHeight="1">
      <c r="A41" s="51"/>
      <c r="B41" s="332" t="s">
        <v>136</v>
      </c>
      <c r="C41" s="905">
        <f t="shared" si="13"/>
        <v>0</v>
      </c>
      <c r="D41" s="906"/>
      <c r="E41" s="905">
        <f>IF('Feedback Forms'!AT534="",0,'Feedback Forms'!AT534)</f>
        <v>0</v>
      </c>
      <c r="F41" s="906"/>
      <c r="G41" s="905">
        <f>IF('Feedback Forms'!AU534="",0,'Feedback Forms'!AU534)</f>
        <v>0</v>
      </c>
      <c r="H41" s="906"/>
      <c r="I41" s="899">
        <f t="shared" si="14"/>
        <v>0</v>
      </c>
      <c r="J41" s="900"/>
      <c r="K41" s="322"/>
      <c r="L41" s="51"/>
      <c r="M41" s="51"/>
      <c r="N41" s="325"/>
      <c r="O41" s="325"/>
      <c r="P41" s="325"/>
      <c r="Q41" s="325"/>
      <c r="R41" s="325"/>
      <c r="S41" s="325"/>
      <c r="T41" s="51"/>
      <c r="U41" s="51"/>
      <c r="V41" s="51"/>
      <c r="W41" s="51"/>
      <c r="X41" s="51"/>
      <c r="Y41" s="54"/>
      <c r="Z41" s="54"/>
      <c r="AA41" s="54"/>
      <c r="AB41" s="54"/>
      <c r="AC41" s="54"/>
      <c r="AD41" s="54"/>
      <c r="AE41" s="54"/>
    </row>
    <row r="42" spans="1:31" ht="13.5" customHeight="1">
      <c r="A42" s="51"/>
      <c r="B42" s="332" t="s">
        <v>137</v>
      </c>
      <c r="C42" s="905">
        <f t="shared" si="13"/>
        <v>0</v>
      </c>
      <c r="D42" s="906"/>
      <c r="E42" s="905">
        <f>IF('Feedback Forms'!AT535="",0,'Feedback Forms'!AT535)</f>
        <v>0</v>
      </c>
      <c r="F42" s="906"/>
      <c r="G42" s="905">
        <f>IF('Feedback Forms'!AU535="",0,'Feedback Forms'!AU535)</f>
        <v>0</v>
      </c>
      <c r="H42" s="906"/>
      <c r="I42" s="899">
        <f t="shared" si="14"/>
        <v>0</v>
      </c>
      <c r="J42" s="900"/>
      <c r="K42" s="322"/>
      <c r="L42" s="51"/>
      <c r="M42" s="51"/>
      <c r="N42" s="325"/>
      <c r="O42" s="325"/>
      <c r="P42" s="325"/>
      <c r="Q42" s="325"/>
      <c r="R42" s="325"/>
      <c r="S42" s="325"/>
      <c r="T42" s="51"/>
      <c r="U42" s="51"/>
      <c r="V42" s="51"/>
      <c r="W42" s="51"/>
      <c r="X42" s="51"/>
      <c r="Y42" s="54"/>
      <c r="Z42" s="54"/>
      <c r="AA42" s="54"/>
      <c r="AB42" s="54"/>
      <c r="AC42" s="54"/>
      <c r="AD42" s="54"/>
      <c r="AE42" s="54"/>
    </row>
    <row r="43" spans="1:31" ht="13.5" customHeight="1">
      <c r="A43" s="51"/>
      <c r="B43" s="333" t="s">
        <v>103</v>
      </c>
      <c r="C43" s="901">
        <f>IF(SUM(C37:D42)=0,0,SUM(C37:D42))</f>
        <v>0</v>
      </c>
      <c r="D43" s="902"/>
      <c r="E43" s="901">
        <f t="shared" ref="E43" si="15">IF(SUM(E37:F42)=0,0,SUM(E37:F42))</f>
        <v>0</v>
      </c>
      <c r="F43" s="902"/>
      <c r="G43" s="901">
        <f t="shared" ref="G43" si="16">IF(SUM(G37:H42)=0,0,SUM(G37:H42))</f>
        <v>0</v>
      </c>
      <c r="H43" s="902"/>
      <c r="I43" s="903">
        <f>IF(SUM(I37:J42)=0,0,SUM(I37:J42))</f>
        <v>0</v>
      </c>
      <c r="J43" s="904"/>
      <c r="K43" s="322"/>
      <c r="L43" s="51"/>
      <c r="M43" s="51"/>
      <c r="N43" s="325"/>
      <c r="O43" s="325"/>
      <c r="P43" s="325"/>
      <c r="Q43" s="325"/>
      <c r="R43" s="325"/>
      <c r="S43" s="325"/>
      <c r="T43" s="51"/>
      <c r="U43" s="51"/>
      <c r="V43" s="51"/>
      <c r="W43" s="51"/>
      <c r="X43" s="51"/>
      <c r="Y43" s="54"/>
      <c r="Z43" s="54"/>
      <c r="AA43" s="54"/>
      <c r="AB43" s="54"/>
      <c r="AC43" s="54"/>
      <c r="AD43" s="54"/>
      <c r="AE43" s="54"/>
    </row>
    <row r="44" spans="1:31" ht="13.5" customHeight="1">
      <c r="A44" s="51"/>
      <c r="B44" s="329"/>
      <c r="C44" s="329"/>
      <c r="D44" s="329"/>
      <c r="E44" s="20"/>
      <c r="F44" s="20"/>
      <c r="G44" s="20"/>
      <c r="H44" s="20"/>
      <c r="I44" s="20"/>
      <c r="J44" s="20"/>
      <c r="K44" s="20"/>
      <c r="L44" s="51"/>
      <c r="M44" s="51"/>
      <c r="N44" s="325"/>
      <c r="O44" s="325"/>
      <c r="P44" s="325"/>
      <c r="Q44" s="325"/>
      <c r="R44" s="325"/>
      <c r="S44" s="325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2"/>
      <c r="AE44" s="52"/>
    </row>
    <row r="45" spans="1:31" ht="13.5" customHeight="1">
      <c r="A45" s="51"/>
      <c r="B45" s="331" t="s">
        <v>321</v>
      </c>
      <c r="C45" s="328"/>
      <c r="D45" s="329"/>
      <c r="E45" s="328"/>
      <c r="F45" s="328"/>
      <c r="G45" s="328"/>
      <c r="H45" s="328"/>
      <c r="I45" s="328"/>
      <c r="J45" s="328"/>
      <c r="K45" s="328"/>
      <c r="L45" s="51"/>
      <c r="M45" s="51"/>
      <c r="N45" s="325"/>
      <c r="O45" s="325"/>
      <c r="P45" s="325"/>
      <c r="Q45" s="325"/>
      <c r="R45" s="325"/>
      <c r="S45" s="325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2"/>
      <c r="AE45" s="52"/>
    </row>
    <row r="46" spans="1:31" ht="13.5" customHeight="1">
      <c r="A46" s="51"/>
      <c r="B46" s="331"/>
      <c r="C46" s="328"/>
      <c r="D46" s="329"/>
      <c r="E46" s="328"/>
      <c r="F46" s="328"/>
      <c r="G46" s="328"/>
      <c r="H46" s="328"/>
      <c r="I46" s="328"/>
      <c r="J46" s="328"/>
      <c r="K46" s="328"/>
      <c r="L46" s="51"/>
      <c r="M46" s="51"/>
      <c r="N46" s="325"/>
      <c r="O46" s="325"/>
      <c r="P46" s="325"/>
      <c r="Q46" s="325"/>
      <c r="R46" s="325"/>
      <c r="S46" s="325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2"/>
      <c r="AE46" s="52"/>
    </row>
    <row r="47" spans="1:31" ht="13.5" customHeight="1">
      <c r="A47" s="51"/>
      <c r="B47" s="615" t="s">
        <v>139</v>
      </c>
      <c r="C47" s="919" t="s">
        <v>140</v>
      </c>
      <c r="D47" s="920"/>
      <c r="E47" s="920"/>
      <c r="F47" s="920"/>
      <c r="G47" s="920"/>
      <c r="H47" s="920"/>
      <c r="I47" s="920"/>
      <c r="J47" s="908"/>
      <c r="K47" s="322"/>
      <c r="L47" s="51"/>
      <c r="M47" s="51"/>
      <c r="N47" s="325"/>
      <c r="O47" s="325"/>
      <c r="P47" s="325"/>
      <c r="Q47" s="325"/>
      <c r="R47" s="325"/>
      <c r="S47" s="325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2"/>
      <c r="AE47" s="52"/>
    </row>
    <row r="48" spans="1:31" ht="13.5" customHeight="1">
      <c r="A48" s="51"/>
      <c r="B48" s="332" t="s">
        <v>141</v>
      </c>
      <c r="C48" s="921">
        <v>0</v>
      </c>
      <c r="D48" s="922"/>
      <c r="E48" s="922"/>
      <c r="F48" s="922"/>
      <c r="G48" s="922"/>
      <c r="H48" s="922"/>
      <c r="I48" s="922"/>
      <c r="J48" s="923"/>
      <c r="K48" s="322"/>
      <c r="L48" s="51"/>
      <c r="M48" s="51"/>
      <c r="N48" s="325"/>
      <c r="O48" s="325"/>
      <c r="P48" s="325"/>
      <c r="Q48" s="325"/>
      <c r="R48" s="325"/>
      <c r="S48" s="325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2"/>
      <c r="AE48" s="52"/>
    </row>
    <row r="49" spans="1:31" ht="13.5" customHeight="1">
      <c r="A49" s="51"/>
      <c r="B49" s="332" t="s">
        <v>142</v>
      </c>
      <c r="C49" s="921">
        <v>0</v>
      </c>
      <c r="D49" s="922"/>
      <c r="E49" s="922"/>
      <c r="F49" s="922"/>
      <c r="G49" s="922"/>
      <c r="H49" s="922"/>
      <c r="I49" s="922"/>
      <c r="J49" s="923"/>
      <c r="K49" s="322"/>
      <c r="L49" s="51"/>
      <c r="M49" s="51"/>
      <c r="N49" s="325"/>
      <c r="O49" s="325"/>
      <c r="P49" s="325"/>
      <c r="Q49" s="325"/>
      <c r="R49" s="325"/>
      <c r="S49" s="325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2"/>
      <c r="AE49" s="52"/>
    </row>
    <row r="50" spans="1:31" ht="13.5" customHeight="1">
      <c r="A50" s="51"/>
      <c r="B50" s="329"/>
      <c r="C50" s="329"/>
      <c r="D50" s="329"/>
      <c r="E50" s="20"/>
      <c r="F50" s="20"/>
      <c r="G50" s="20"/>
      <c r="H50" s="20"/>
      <c r="I50" s="20"/>
      <c r="J50" s="20"/>
      <c r="K50" s="20"/>
      <c r="L50" s="51"/>
      <c r="M50" s="51"/>
      <c r="N50" s="325"/>
      <c r="O50" s="325"/>
      <c r="P50" s="325"/>
      <c r="Q50" s="325"/>
      <c r="R50" s="325"/>
      <c r="S50" s="325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2"/>
      <c r="AE50" s="52"/>
    </row>
    <row r="51" spans="1:31" ht="13.5" customHeight="1">
      <c r="A51" s="51"/>
      <c r="B51" s="924" t="s">
        <v>143</v>
      </c>
      <c r="C51" s="683"/>
      <c r="D51" s="683"/>
      <c r="E51" s="683"/>
      <c r="F51" s="683"/>
      <c r="G51" s="683"/>
      <c r="H51" s="683"/>
      <c r="I51" s="683"/>
      <c r="J51" s="683"/>
      <c r="L51" s="51"/>
      <c r="M51" s="51"/>
      <c r="N51" s="325"/>
      <c r="O51" s="325"/>
      <c r="P51" s="325"/>
      <c r="Q51" s="325"/>
      <c r="R51" s="325"/>
      <c r="S51" s="325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2"/>
      <c r="AE51" s="52"/>
    </row>
    <row r="52" spans="1:31" ht="13.5" customHeight="1">
      <c r="A52" s="51"/>
      <c r="B52" s="328"/>
      <c r="C52" s="328"/>
      <c r="D52" s="329"/>
      <c r="E52" s="328"/>
      <c r="F52" s="328"/>
      <c r="G52" s="328"/>
      <c r="H52" s="328"/>
      <c r="I52" s="328"/>
      <c r="J52" s="328"/>
      <c r="K52" s="328"/>
      <c r="L52" s="51"/>
      <c r="M52" s="51"/>
      <c r="N52" s="325"/>
      <c r="O52" s="325"/>
      <c r="P52" s="325"/>
      <c r="Q52" s="325"/>
      <c r="R52" s="325"/>
      <c r="S52" s="325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2"/>
      <c r="AE52" s="52"/>
    </row>
    <row r="53" spans="1:31" ht="13.5" customHeight="1">
      <c r="A53" s="51"/>
      <c r="B53" s="614" t="s">
        <v>144</v>
      </c>
      <c r="C53" s="909" t="s">
        <v>111</v>
      </c>
      <c r="D53" s="920"/>
      <c r="E53" s="908"/>
      <c r="F53" s="919" t="s">
        <v>140</v>
      </c>
      <c r="G53" s="920"/>
      <c r="H53" s="908"/>
      <c r="I53" s="919" t="s">
        <v>145</v>
      </c>
      <c r="J53" s="908"/>
      <c r="K53" s="322"/>
      <c r="L53" s="51"/>
      <c r="M53" s="51"/>
      <c r="N53" s="325"/>
      <c r="O53" s="325"/>
      <c r="P53" s="325"/>
      <c r="Q53" s="325"/>
      <c r="R53" s="325"/>
      <c r="S53" s="325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2"/>
      <c r="AE53" s="52"/>
    </row>
    <row r="54" spans="1:31" ht="13.5" customHeight="1">
      <c r="A54" s="51"/>
      <c r="B54" s="332" t="str">
        <f>'Feedback Forms'!AH519</f>
        <v>Application for Assessment and Certification</v>
      </c>
      <c r="C54" s="898">
        <f>'Feedback Forms'!AG519</f>
        <v>0</v>
      </c>
      <c r="D54" s="725"/>
      <c r="E54" s="727"/>
      <c r="F54" s="898">
        <f>VLOOKUP(B54,'Customers Per CC'!$B$15:$D$45,3,FALSE)</f>
        <v>0</v>
      </c>
      <c r="G54" s="725"/>
      <c r="H54" s="727"/>
      <c r="I54" s="896">
        <f>IF(C54=0,0,IF(SUMPRODUCT(('Feedback Forms'!$BA$12:$BA$508=B54&amp;"-External Services")*('Feedback Forms'!$T$12:$AA$508=1))+SUMPRODUCT(('Feedback Forms'!$BA$12:$BA$508=B54&amp;"-External Services")*('Feedback Forms'!$T$12:$AA$508=2))+SUMPRODUCT(('Feedback Forms'!$BA$12:$BA$508=B54&amp;"-External Services")*('Feedback Forms'!$T$12:$AA$508=3))+SUMPRODUCT(('Feedback Forms'!$BA$12:$BA$508=B54&amp;"-External Services")*('Feedback Forms'!$T$12:$AA$508=4))+SUMPRODUCT(('Feedback Forms'!$BA$12:$BA$508=B54&amp;"-External Services")*('Feedback Forms'!$T$12:$AA$508=5))=0,0,(SUMPRODUCT(('Feedback Forms'!$BA$12:$BA$508=B54&amp;"-External Services")*('Feedback Forms'!$T$12:$AA$508=5))+SUMPRODUCT(('Feedback Forms'!$BA$12:$BA$508=B54&amp;"-External Services")*('Feedback Forms'!$T$12:$AA$508=4)))/(SUMPRODUCT(('Feedback Forms'!$BA$12:$BA$508=B54&amp;"-External Services")*('Feedback Forms'!$T$12:$AA$508=1))+SUMPRODUCT(('Feedback Forms'!$BA$12:$BA$508=B54&amp;"-External Services")*('Feedback Forms'!$T$12:$AA$508=2))+SUMPRODUCT(('Feedback Forms'!$BA$12:$BA$508=B54&amp;"-External Services")*('Feedback Forms'!$T$12:$AA$508=3))+SUMPRODUCT(('Feedback Forms'!$BA$12:$BA$508=B54&amp;"-External Services")*('Feedback Forms'!$T$12:$AA$508=4))+SUMPRODUCT(('Feedback Forms'!$BA$12:$BA$508=B54&amp;"-External Services")*('Feedback Forms'!$T$12:$AA$508=5)))*100))</f>
        <v>0</v>
      </c>
      <c r="J54" s="897"/>
      <c r="K54" s="322"/>
      <c r="L54" s="51"/>
      <c r="M54" s="51"/>
      <c r="N54" s="325"/>
      <c r="O54" s="325"/>
      <c r="P54" s="325"/>
      <c r="Q54" s="325"/>
      <c r="R54" s="325"/>
      <c r="S54" s="325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2"/>
      <c r="AE54" s="52"/>
    </row>
    <row r="55" spans="1:31" ht="13.8">
      <c r="A55" s="51"/>
      <c r="B55" s="332" t="str">
        <f>'Feedback Forms'!AH520</f>
        <v>Accreditation of New Competency Assessors</v>
      </c>
      <c r="C55" s="898">
        <f>'Feedback Forms'!AG520</f>
        <v>0</v>
      </c>
      <c r="D55" s="725"/>
      <c r="E55" s="727"/>
      <c r="F55" s="898">
        <f>VLOOKUP(B55,'Customers Per CC'!$B$15:$D$45,3,FALSE)</f>
        <v>0</v>
      </c>
      <c r="G55" s="725"/>
      <c r="H55" s="727"/>
      <c r="I55" s="896">
        <f>IF(C55=0,0,IF(SUMPRODUCT(('Feedback Forms'!$BA$12:$BA$507=B55&amp;"-External Services")*('Feedback Forms'!$T$12:$AA$507=1))+SUMPRODUCT(('Feedback Forms'!$BA$12:$BA$507=B55&amp;"-External Services")*('Feedback Forms'!$T$12:$AA$507=2))+SUMPRODUCT(('Feedback Forms'!$BA$12:$BA$507=B55&amp;"-External Services")*('Feedback Forms'!$T$12:$AA$507=3))+SUMPRODUCT(('Feedback Forms'!$BA$12:$BA$507=B55&amp;"-External Services")*('Feedback Forms'!$T$12:$AA$507=4))+SUMPRODUCT(('Feedback Forms'!$BA$12:$BA$507=B55&amp;"-External Services")*('Feedback Forms'!$T$12:$AA$507=5))=0,0,(SUMPRODUCT(('Feedback Forms'!$BA$12:$BA$507=B55&amp;"-External Services")*('Feedback Forms'!$T$12:$AA$507=5))+SUMPRODUCT(('Feedback Forms'!$BA$12:$BA$507=B55&amp;"-External Services")*('Feedback Forms'!$T$12:$AA$507=4)))/(SUMPRODUCT(('Feedback Forms'!$BA$12:$BA$507=B55&amp;"-External Services")*('Feedback Forms'!$T$12:$AA$507=1))+SUMPRODUCT(('Feedback Forms'!$BA$12:$BA$507=B55&amp;"-External Services")*('Feedback Forms'!$T$12:$AA$507=2))+SUMPRODUCT(('Feedback Forms'!$BA$12:$BA$507=B55&amp;"-External Services")*('Feedback Forms'!$T$12:$AA$507=3))+SUMPRODUCT(('Feedback Forms'!$BA$12:$BA$507=B55&amp;"-External Services")*('Feedback Forms'!$T$12:$AA$507=4))+SUMPRODUCT(('Feedback Forms'!$BA$12:$BA$507=B55&amp;"-External Services")*('Feedback Forms'!$T$12:$AA$507=5)))*100))</f>
        <v>0</v>
      </c>
      <c r="J55" s="897"/>
      <c r="K55" s="322"/>
      <c r="L55" s="51"/>
      <c r="M55" s="51"/>
      <c r="N55" s="325"/>
      <c r="O55" s="325"/>
      <c r="P55" s="325"/>
      <c r="Q55" s="325"/>
      <c r="R55" s="325"/>
      <c r="S55" s="325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2"/>
      <c r="AE55" s="52"/>
    </row>
    <row r="56" spans="1:31" ht="13.8">
      <c r="A56" s="51"/>
      <c r="B56" s="332" t="str">
        <f>'Feedback Forms'!AH521</f>
        <v>Accreditation of Competency Assessment Centers</v>
      </c>
      <c r="C56" s="898">
        <f>'Feedback Forms'!AG521</f>
        <v>0</v>
      </c>
      <c r="D56" s="725"/>
      <c r="E56" s="727"/>
      <c r="F56" s="898">
        <f>VLOOKUP(B56,'Customers Per CC'!$B$15:$D$45,3,FALSE)</f>
        <v>0</v>
      </c>
      <c r="G56" s="725"/>
      <c r="H56" s="727"/>
      <c r="I56" s="896">
        <f>IF(C56=0,0,IF(SUMPRODUCT(('Feedback Forms'!$BA$12:$BA$507=B56&amp;"-External Services")*('Feedback Forms'!$T$12:$AA$507=1))+SUMPRODUCT(('Feedback Forms'!$BA$12:$BA$507=B56&amp;"-External Services")*('Feedback Forms'!$T$12:$AA$507=2))+SUMPRODUCT(('Feedback Forms'!$BA$12:$BA$507=B56&amp;"-External Services")*('Feedback Forms'!$T$12:$AA$507=3))+SUMPRODUCT(('Feedback Forms'!$BA$12:$BA$507=B56&amp;"-External Services")*('Feedback Forms'!$T$12:$AA$507=4))+SUMPRODUCT(('Feedback Forms'!$BA$12:$BA$507=B56&amp;"-External Services")*('Feedback Forms'!$T$12:$AA$507=5))=0,0,(SUMPRODUCT(('Feedback Forms'!$BA$12:$BA$507=B56&amp;"-External Services")*('Feedback Forms'!$T$12:$AA$507=5))+SUMPRODUCT(('Feedback Forms'!$BA$12:$BA$507=B56&amp;"-External Services")*('Feedback Forms'!$T$12:$AA$507=4)))/(SUMPRODUCT(('Feedback Forms'!$BA$12:$BA$507=B56&amp;"-External Services")*('Feedback Forms'!$T$12:$AA$507=1))+SUMPRODUCT(('Feedback Forms'!$BA$12:$BA$507=B56&amp;"-External Services")*('Feedback Forms'!$T$12:$AA$507=2))+SUMPRODUCT(('Feedback Forms'!$BA$12:$BA$507=B56&amp;"-External Services")*('Feedback Forms'!$T$12:$AA$507=3))+SUMPRODUCT(('Feedback Forms'!$BA$12:$BA$507=B56&amp;"-External Services")*('Feedback Forms'!$T$12:$AA$507=4))+SUMPRODUCT(('Feedback Forms'!$BA$12:$BA$507=B56&amp;"-External Services")*('Feedback Forms'!$T$12:$AA$507=5)))*100))</f>
        <v>0</v>
      </c>
      <c r="J56" s="897"/>
      <c r="K56" s="322"/>
      <c r="L56" s="51"/>
      <c r="M56" s="51"/>
      <c r="N56" s="325"/>
      <c r="O56" s="325"/>
      <c r="P56" s="325"/>
      <c r="Q56" s="325"/>
      <c r="R56" s="325"/>
      <c r="S56" s="325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2"/>
      <c r="AE56" s="52"/>
    </row>
    <row r="57" spans="1:31" ht="27.6" customHeight="1">
      <c r="A57" s="51"/>
      <c r="B57" s="350" t="str">
        <f>'Feedback Forms'!AH522</f>
        <v>Availment of Scholarship Programs (Face to Face)</v>
      </c>
      <c r="C57" s="898">
        <f>'Feedback Forms'!AG522</f>
        <v>0</v>
      </c>
      <c r="D57" s="725"/>
      <c r="E57" s="727"/>
      <c r="F57" s="898">
        <f>VLOOKUP(B57,'Customers Per CC'!$B$15:$D$45,3,FALSE)</f>
        <v>0</v>
      </c>
      <c r="G57" s="725"/>
      <c r="H57" s="727"/>
      <c r="I57" s="896">
        <f>IF(C57=0,0,IF(SUMPRODUCT(('Feedback Forms'!$BA$12:$BA$507=B57&amp;"-External Services")*('Feedback Forms'!$T$12:$AA$507=1))+SUMPRODUCT(('Feedback Forms'!$BA$12:$BA$507=B57&amp;"-External Services")*('Feedback Forms'!$T$12:$AA$507=2))+SUMPRODUCT(('Feedback Forms'!$BA$12:$BA$507=B57&amp;"-External Services")*('Feedback Forms'!$T$12:$AA$507=3))+SUMPRODUCT(('Feedback Forms'!$BA$12:$BA$507=B57&amp;"-External Services")*('Feedback Forms'!$T$12:$AA$507=4))+SUMPRODUCT(('Feedback Forms'!$BA$12:$BA$507=B57&amp;"-External Services")*('Feedback Forms'!$T$12:$AA$507=5))=0,0,(SUMPRODUCT(('Feedback Forms'!$BA$12:$BA$507=B57&amp;"-External Services")*('Feedback Forms'!$T$12:$AA$507=5))+SUMPRODUCT(('Feedback Forms'!$BA$12:$BA$507=B57&amp;"-External Services")*('Feedback Forms'!$T$12:$AA$507=4)))/(SUMPRODUCT(('Feedback Forms'!$BA$12:$BA$507=B57&amp;"-External Services")*('Feedback Forms'!$T$12:$AA$507=1))+SUMPRODUCT(('Feedback Forms'!$BA$12:$BA$507=B57&amp;"-External Services")*('Feedback Forms'!$T$12:$AA$507=2))+SUMPRODUCT(('Feedback Forms'!$BA$12:$BA$507=B57&amp;"-External Services")*('Feedback Forms'!$T$12:$AA$507=3))+SUMPRODUCT(('Feedback Forms'!$BA$12:$BA$507=B57&amp;"-External Services")*('Feedback Forms'!$T$12:$AA$507=4))+SUMPRODUCT(('Feedback Forms'!$BA$12:$BA$507=B57&amp;"-External Services")*('Feedback Forms'!$T$12:$AA$507=5)))*100))</f>
        <v>0</v>
      </c>
      <c r="J57" s="897"/>
      <c r="K57" s="322"/>
      <c r="L57" s="51"/>
      <c r="M57" s="51"/>
      <c r="N57" s="325"/>
      <c r="O57" s="325"/>
      <c r="P57" s="325"/>
      <c r="Q57" s="325"/>
      <c r="R57" s="325"/>
      <c r="S57" s="325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2"/>
      <c r="AE57" s="52"/>
    </row>
    <row r="58" spans="1:31" ht="13.8">
      <c r="A58" s="51"/>
      <c r="B58" s="350" t="str">
        <f>'Feedback Forms'!AH523</f>
        <v>Availment of Scholarship Programs (Online)</v>
      </c>
      <c r="C58" s="898">
        <f>'Feedback Forms'!AG523</f>
        <v>0</v>
      </c>
      <c r="D58" s="725"/>
      <c r="E58" s="727"/>
      <c r="F58" s="898">
        <f>VLOOKUP(B58,'Customers Per CC'!$B$15:$D$45,3,FALSE)</f>
        <v>0</v>
      </c>
      <c r="G58" s="725"/>
      <c r="H58" s="727"/>
      <c r="I58" s="896">
        <f>IF(C58=0,0,IF(SUMPRODUCT(('Feedback Forms'!$BA$12:$BA$507=B58&amp;"-External Services")*('Feedback Forms'!$T$12:$AA$507=1))+SUMPRODUCT(('Feedback Forms'!$BA$12:$BA$507=B58&amp;"-External Services")*('Feedback Forms'!$T$12:$AA$507=2))+SUMPRODUCT(('Feedback Forms'!$BA$12:$BA$507=B58&amp;"-External Services")*('Feedback Forms'!$T$12:$AA$507=3))+SUMPRODUCT(('Feedback Forms'!$BA$12:$BA$507=B58&amp;"-External Services")*('Feedback Forms'!$T$12:$AA$507=4))+SUMPRODUCT(('Feedback Forms'!$BA$12:$BA$507=B58&amp;"-External Services")*('Feedback Forms'!$T$12:$AA$507=5))=0,0,(SUMPRODUCT(('Feedback Forms'!$BA$12:$BA$507=B58&amp;"-External Services")*('Feedback Forms'!$T$12:$AA$507=5))+SUMPRODUCT(('Feedback Forms'!$BA$12:$BA$507=B58&amp;"-External Services")*('Feedback Forms'!$T$12:$AA$507=4)))/(SUMPRODUCT(('Feedback Forms'!$BA$12:$BA$507=B58&amp;"-External Services")*('Feedback Forms'!$T$12:$AA$507=1))+SUMPRODUCT(('Feedback Forms'!$BA$12:$BA$507=B58&amp;"-External Services")*('Feedback Forms'!$T$12:$AA$507=2))+SUMPRODUCT(('Feedback Forms'!$BA$12:$BA$507=B58&amp;"-External Services")*('Feedback Forms'!$T$12:$AA$507=3))+SUMPRODUCT(('Feedback Forms'!$BA$12:$BA$507=B58&amp;"-External Services")*('Feedback Forms'!$T$12:$AA$507=4))+SUMPRODUCT(('Feedback Forms'!$BA$12:$BA$507=B58&amp;"-External Services")*('Feedback Forms'!$T$12:$AA$507=5)))*100))</f>
        <v>0</v>
      </c>
      <c r="J58" s="897"/>
      <c r="K58" s="322"/>
      <c r="L58" s="51"/>
      <c r="M58" s="51"/>
      <c r="N58" s="325"/>
      <c r="O58" s="325"/>
      <c r="P58" s="325"/>
      <c r="Q58" s="325"/>
      <c r="R58" s="325"/>
      <c r="S58" s="325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2"/>
      <c r="AE58" s="52"/>
    </row>
    <row r="59" spans="1:31" ht="13.8">
      <c r="A59" s="51"/>
      <c r="B59" s="332" t="str">
        <f>'Feedback Forms'!AH524</f>
        <v>Complaints Handling</v>
      </c>
      <c r="C59" s="898">
        <f>'Feedback Forms'!AG524</f>
        <v>0</v>
      </c>
      <c r="D59" s="725"/>
      <c r="E59" s="727"/>
      <c r="F59" s="898">
        <f>VLOOKUP(B59,'Customers Per CC'!$B$15:$D$45,3,FALSE)</f>
        <v>0</v>
      </c>
      <c r="G59" s="725"/>
      <c r="H59" s="727"/>
      <c r="I59" s="896">
        <f>IF(C59=0,0,IF(SUMPRODUCT(('Feedback Forms'!$BA$12:$BA$507=B59&amp;"-External Services")*('Feedback Forms'!$T$12:$AA$507=1))+SUMPRODUCT(('Feedback Forms'!$BA$12:$BA$507=B59&amp;"-External Services")*('Feedback Forms'!$T$12:$AA$507=2))+SUMPRODUCT(('Feedback Forms'!$BA$12:$BA$507=B59&amp;"-External Services")*('Feedback Forms'!$T$12:$AA$507=3))+SUMPRODUCT(('Feedback Forms'!$BA$12:$BA$507=B59&amp;"-External Services")*('Feedback Forms'!$T$12:$AA$507=4))+SUMPRODUCT(('Feedback Forms'!$BA$12:$BA$507=B59&amp;"-External Services")*('Feedback Forms'!$T$12:$AA$507=5))=0,0,(SUMPRODUCT(('Feedback Forms'!$BA$12:$BA$507=B59&amp;"-External Services")*('Feedback Forms'!$T$12:$AA$507=5))+SUMPRODUCT(('Feedback Forms'!$BA$12:$BA$507=B59&amp;"-External Services")*('Feedback Forms'!$T$12:$AA$507=4)))/(SUMPRODUCT(('Feedback Forms'!$BA$12:$BA$507=B59&amp;"-External Services")*('Feedback Forms'!$T$12:$AA$507=1))+SUMPRODUCT(('Feedback Forms'!$BA$12:$BA$507=B59&amp;"-External Services")*('Feedback Forms'!$T$12:$AA$507=2))+SUMPRODUCT(('Feedback Forms'!$BA$12:$BA$507=B59&amp;"-External Services")*('Feedback Forms'!$T$12:$AA$507=3))+SUMPRODUCT(('Feedback Forms'!$BA$12:$BA$507=B59&amp;"-External Services")*('Feedback Forms'!$T$12:$AA$507=4))+SUMPRODUCT(('Feedback Forms'!$BA$12:$BA$507=B59&amp;"-External Services")*('Feedback Forms'!$T$12:$AA$507=5)))*100))</f>
        <v>0</v>
      </c>
      <c r="J59" s="897"/>
      <c r="K59" s="322"/>
      <c r="L59" s="51"/>
      <c r="M59" s="51"/>
      <c r="N59" s="325"/>
      <c r="O59" s="325"/>
      <c r="P59" s="325"/>
      <c r="Q59" s="325"/>
      <c r="R59" s="325"/>
      <c r="S59" s="325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2"/>
      <c r="AE59" s="52"/>
    </row>
    <row r="60" spans="1:31" ht="27.6" customHeight="1">
      <c r="A60" s="51"/>
      <c r="B60" s="350" t="str">
        <f>'Feedback Forms'!AH525</f>
        <v>Conduct of Training Induction Program (TIP)</v>
      </c>
      <c r="C60" s="898">
        <f>'Feedback Forms'!AG525</f>
        <v>0</v>
      </c>
      <c r="D60" s="725"/>
      <c r="E60" s="727"/>
      <c r="F60" s="898">
        <f>VLOOKUP(B60,'Customers Per CC'!$B$15:$D$45,3,FALSE)</f>
        <v>0</v>
      </c>
      <c r="G60" s="725"/>
      <c r="H60" s="727"/>
      <c r="I60" s="896">
        <f>IF(C60=0,0,IF(SUMPRODUCT(('Feedback Forms'!$BA$12:$BA$507=B60&amp;"-External Services")*('Feedback Forms'!$T$12:$AA$507=1))+SUMPRODUCT(('Feedback Forms'!$BA$12:$BA$507=B60&amp;"-External Services")*('Feedback Forms'!$T$12:$AA$507=2))+SUMPRODUCT(('Feedback Forms'!$BA$12:$BA$507=B60&amp;"-External Services")*('Feedback Forms'!$T$12:$AA$507=3))+SUMPRODUCT(('Feedback Forms'!$BA$12:$BA$507=B60&amp;"-External Services")*('Feedback Forms'!$T$12:$AA$507=4))+SUMPRODUCT(('Feedback Forms'!$BA$12:$BA$507=B60&amp;"-External Services")*('Feedback Forms'!$T$12:$AA$507=5))=0,0,(SUMPRODUCT(('Feedback Forms'!$BA$12:$BA$507=B60&amp;"-External Services")*('Feedback Forms'!$T$12:$AA$507=5))+SUMPRODUCT(('Feedback Forms'!$BA$12:$BA$507=B60&amp;"-External Services")*('Feedback Forms'!$T$12:$AA$507=4)))/(SUMPRODUCT(('Feedback Forms'!$BA$12:$BA$507=B60&amp;"-External Services")*('Feedback Forms'!$T$12:$AA$507=1))+SUMPRODUCT(('Feedback Forms'!$BA$12:$BA$507=B60&amp;"-External Services")*('Feedback Forms'!$T$12:$AA$507=2))+SUMPRODUCT(('Feedback Forms'!$BA$12:$BA$507=B60&amp;"-External Services")*('Feedback Forms'!$T$12:$AA$507=3))+SUMPRODUCT(('Feedback Forms'!$BA$12:$BA$507=B60&amp;"-External Services")*('Feedback Forms'!$T$12:$AA$507=4))+SUMPRODUCT(('Feedback Forms'!$BA$12:$BA$507=B60&amp;"-External Services")*('Feedback Forms'!$T$12:$AA$507=5)))*100))</f>
        <v>0</v>
      </c>
      <c r="J60" s="897"/>
      <c r="K60" s="322"/>
      <c r="L60" s="51"/>
      <c r="M60" s="51"/>
      <c r="N60" s="325"/>
      <c r="O60" s="325"/>
      <c r="P60" s="325"/>
      <c r="Q60" s="325"/>
      <c r="R60" s="325"/>
      <c r="S60" s="325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2"/>
      <c r="AE60" s="52"/>
    </row>
    <row r="61" spans="1:31" ht="13.8">
      <c r="A61" s="51"/>
      <c r="B61" s="350" t="str">
        <f>'Feedback Forms'!AH526</f>
        <v>Customer Inquiry and Feedback Through Calls</v>
      </c>
      <c r="C61" s="898">
        <f>'Feedback Forms'!AG526</f>
        <v>0</v>
      </c>
      <c r="D61" s="725"/>
      <c r="E61" s="727"/>
      <c r="F61" s="898">
        <f>VLOOKUP(B61,'Customers Per CC'!$B$15:$D$45,3,FALSE)</f>
        <v>0</v>
      </c>
      <c r="G61" s="725"/>
      <c r="H61" s="727"/>
      <c r="I61" s="896">
        <f>IF(C61=0,0,IF(SUMPRODUCT(('Feedback Forms'!$BA$12:$BA$507=B61&amp;"-External Services")*('Feedback Forms'!$T$12:$AA$507=1))+SUMPRODUCT(('Feedback Forms'!$BA$12:$BA$507=B61&amp;"-External Services")*('Feedback Forms'!$T$12:$AA$507=2))+SUMPRODUCT(('Feedback Forms'!$BA$12:$BA$507=B61&amp;"-External Services")*('Feedback Forms'!$T$12:$AA$507=3))+SUMPRODUCT(('Feedback Forms'!$BA$12:$BA$507=B61&amp;"-External Services")*('Feedback Forms'!$T$12:$AA$507=4))+SUMPRODUCT(('Feedback Forms'!$BA$12:$BA$507=B61&amp;"-External Services")*('Feedback Forms'!$T$12:$AA$507=5))=0,0,(SUMPRODUCT(('Feedback Forms'!$BA$12:$BA$507=B61&amp;"-External Services")*('Feedback Forms'!$T$12:$AA$507=5))+SUMPRODUCT(('Feedback Forms'!$BA$12:$BA$507=B61&amp;"-External Services")*('Feedback Forms'!$T$12:$AA$507=4)))/(SUMPRODUCT(('Feedback Forms'!$BA$12:$BA$507=B61&amp;"-External Services")*('Feedback Forms'!$T$12:$AA$507=1))+SUMPRODUCT(('Feedback Forms'!$BA$12:$BA$507=B61&amp;"-External Services")*('Feedback Forms'!$T$12:$AA$507=2))+SUMPRODUCT(('Feedback Forms'!$BA$12:$BA$507=B61&amp;"-External Services")*('Feedback Forms'!$T$12:$AA$507=3))+SUMPRODUCT(('Feedback Forms'!$BA$12:$BA$507=B61&amp;"-External Services")*('Feedback Forms'!$T$12:$AA$507=4))+SUMPRODUCT(('Feedback Forms'!$BA$12:$BA$507=B61&amp;"-External Services")*('Feedback Forms'!$T$12:$AA$507=5)))*100))</f>
        <v>0</v>
      </c>
      <c r="J61" s="897"/>
      <c r="K61" s="322"/>
      <c r="L61" s="51"/>
      <c r="M61" s="51"/>
      <c r="N61" s="325"/>
      <c r="O61" s="325"/>
      <c r="P61" s="325"/>
      <c r="Q61" s="325"/>
      <c r="R61" s="325"/>
      <c r="S61" s="325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2"/>
      <c r="AE61" s="52"/>
    </row>
    <row r="62" spans="1:31" ht="13.8">
      <c r="A62" s="51"/>
      <c r="B62" s="350" t="str">
        <f>'Feedback Forms'!AH527</f>
        <v>Customer Inquiry and Feedback Through Calls with concerned Office</v>
      </c>
      <c r="C62" s="898">
        <f>'Feedback Forms'!AG527</f>
        <v>0</v>
      </c>
      <c r="D62" s="725"/>
      <c r="E62" s="727"/>
      <c r="F62" s="898">
        <f>VLOOKUP(B62,'Customers Per CC'!$B$15:$D$45,3,FALSE)</f>
        <v>0</v>
      </c>
      <c r="G62" s="725"/>
      <c r="H62" s="727"/>
      <c r="I62" s="896">
        <f>IF(C62=0,0,IF(SUMPRODUCT(('Feedback Forms'!$BA$12:$BA$507=B62&amp;"-External Services")*('Feedback Forms'!$T$12:$AA$507=1))+SUMPRODUCT(('Feedback Forms'!$BA$12:$BA$507=B62&amp;"-External Services")*('Feedback Forms'!$T$12:$AA$507=2))+SUMPRODUCT(('Feedback Forms'!$BA$12:$BA$507=B62&amp;"-External Services")*('Feedback Forms'!$T$12:$AA$507=3))+SUMPRODUCT(('Feedback Forms'!$BA$12:$BA$507=B62&amp;"-External Services")*('Feedback Forms'!$T$12:$AA$507=4))+SUMPRODUCT(('Feedback Forms'!$BA$12:$BA$507=B62&amp;"-External Services")*('Feedback Forms'!$T$12:$AA$507=5))=0,0,(SUMPRODUCT(('Feedback Forms'!$BA$12:$BA$507=B62&amp;"-External Services")*('Feedback Forms'!$T$12:$AA$507=5))+SUMPRODUCT(('Feedback Forms'!$BA$12:$BA$507=B62&amp;"-External Services")*('Feedback Forms'!$T$12:$AA$507=4)))/(SUMPRODUCT(('Feedback Forms'!$BA$12:$BA$507=B62&amp;"-External Services")*('Feedback Forms'!$T$12:$AA$507=1))+SUMPRODUCT(('Feedback Forms'!$BA$12:$BA$507=B62&amp;"-External Services")*('Feedback Forms'!$T$12:$AA$507=2))+SUMPRODUCT(('Feedback Forms'!$BA$12:$BA$507=B62&amp;"-External Services")*('Feedback Forms'!$T$12:$AA$507=3))+SUMPRODUCT(('Feedback Forms'!$BA$12:$BA$507=B62&amp;"-External Services")*('Feedback Forms'!$T$12:$AA$507=4))+SUMPRODUCT(('Feedback Forms'!$BA$12:$BA$507=B62&amp;"-External Services")*('Feedback Forms'!$T$12:$AA$507=5)))*100))</f>
        <v>0</v>
      </c>
      <c r="J62" s="897"/>
      <c r="K62" s="322"/>
      <c r="L62" s="51"/>
      <c r="M62" s="51"/>
      <c r="N62" s="325"/>
      <c r="O62" s="325"/>
      <c r="P62" s="325"/>
      <c r="Q62" s="325"/>
      <c r="R62" s="325"/>
      <c r="S62" s="325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2"/>
      <c r="AE62" s="52"/>
    </row>
    <row r="63" spans="1:31" ht="27.6">
      <c r="A63" s="51"/>
      <c r="B63" s="350" t="str">
        <f>'Feedback Forms'!AH528</f>
        <v>Customer Inquiry and Feedback Through Public Assistance and Complaint Desk</v>
      </c>
      <c r="C63" s="898">
        <f>'Feedback Forms'!AG528</f>
        <v>0</v>
      </c>
      <c r="D63" s="725"/>
      <c r="E63" s="727"/>
      <c r="F63" s="898">
        <f>VLOOKUP(B63,'Customers Per CC'!$B$15:$D$45,3,FALSE)</f>
        <v>0</v>
      </c>
      <c r="G63" s="725"/>
      <c r="H63" s="727"/>
      <c r="I63" s="896">
        <f>IF(C63=0,0,IF(SUMPRODUCT(('Feedback Forms'!$BA$12:$BA$507=B63&amp;"-External Services")*('Feedback Forms'!$T$12:$AA$507=1))+SUMPRODUCT(('Feedback Forms'!$BA$12:$BA$507=B63&amp;"-External Services")*('Feedback Forms'!$T$12:$AA$507=2))+SUMPRODUCT(('Feedback Forms'!$BA$12:$BA$507=B63&amp;"-External Services")*('Feedback Forms'!$T$12:$AA$507=3))+SUMPRODUCT(('Feedback Forms'!$BA$12:$BA$507=B63&amp;"-External Services")*('Feedback Forms'!$T$12:$AA$507=4))+SUMPRODUCT(('Feedback Forms'!$BA$12:$BA$507=B63&amp;"-External Services")*('Feedback Forms'!$T$12:$AA$507=5))=0,0,(SUMPRODUCT(('Feedback Forms'!$BA$12:$BA$507=B63&amp;"-External Services")*('Feedback Forms'!$T$12:$AA$507=5))+SUMPRODUCT(('Feedback Forms'!$BA$12:$BA$507=B63&amp;"-External Services")*('Feedback Forms'!$T$12:$AA$507=4)))/(SUMPRODUCT(('Feedback Forms'!$BA$12:$BA$507=B63&amp;"-External Services")*('Feedback Forms'!$T$12:$AA$507=1))+SUMPRODUCT(('Feedback Forms'!$BA$12:$BA$507=B63&amp;"-External Services")*('Feedback Forms'!$T$12:$AA$507=2))+SUMPRODUCT(('Feedback Forms'!$BA$12:$BA$507=B63&amp;"-External Services")*('Feedback Forms'!$T$12:$AA$507=3))+SUMPRODUCT(('Feedback Forms'!$BA$12:$BA$507=B63&amp;"-External Services")*('Feedback Forms'!$T$12:$AA$507=4))+SUMPRODUCT(('Feedback Forms'!$BA$12:$BA$507=B63&amp;"-External Services")*('Feedback Forms'!$T$12:$AA$507=5)))*100))</f>
        <v>0</v>
      </c>
      <c r="J63" s="897"/>
      <c r="K63" s="322"/>
      <c r="L63" s="51"/>
      <c r="M63" s="51"/>
      <c r="N63" s="325"/>
      <c r="O63" s="325"/>
      <c r="P63" s="325"/>
      <c r="Q63" s="325"/>
      <c r="R63" s="325"/>
      <c r="S63" s="325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2"/>
      <c r="AE63" s="52"/>
    </row>
    <row r="64" spans="1:31" ht="27.6">
      <c r="A64" s="51"/>
      <c r="B64" s="350" t="str">
        <f>'Feedback Forms'!AH529</f>
        <v>Customer Inquiry and Feedback Through Public Assistance and Complaint Desk with concerned Office</v>
      </c>
      <c r="C64" s="898">
        <f>'Feedback Forms'!AG529</f>
        <v>0</v>
      </c>
      <c r="D64" s="725"/>
      <c r="E64" s="727"/>
      <c r="F64" s="898">
        <f>VLOOKUP(B64,'Customers Per CC'!$B$15:$D$45,3,FALSE)</f>
        <v>0</v>
      </c>
      <c r="G64" s="725"/>
      <c r="H64" s="727"/>
      <c r="I64" s="896">
        <f>IF(C64=0,0,IF(SUMPRODUCT(('Feedback Forms'!$BA$12:$BA$507=B64&amp;"-External Services")*('Feedback Forms'!$T$12:$AA$507=1))+SUMPRODUCT(('Feedback Forms'!$BA$12:$BA$507=B64&amp;"-External Services")*('Feedback Forms'!$T$12:$AA$507=2))+SUMPRODUCT(('Feedback Forms'!$BA$12:$BA$507=B64&amp;"-External Services")*('Feedback Forms'!$T$12:$AA$507=3))+SUMPRODUCT(('Feedback Forms'!$BA$12:$BA$507=B64&amp;"-External Services")*('Feedback Forms'!$T$12:$AA$507=4))+SUMPRODUCT(('Feedback Forms'!$BA$12:$BA$507=B64&amp;"-External Services")*('Feedback Forms'!$T$12:$AA$507=5))=0,0,(SUMPRODUCT(('Feedback Forms'!$BA$12:$BA$507=B64&amp;"-External Services")*('Feedback Forms'!$T$12:$AA$507=5))+SUMPRODUCT(('Feedback Forms'!$BA$12:$BA$507=B64&amp;"-External Services")*('Feedback Forms'!$T$12:$AA$507=4)))/(SUMPRODUCT(('Feedback Forms'!$BA$12:$BA$507=B64&amp;"-External Services")*('Feedback Forms'!$T$12:$AA$507=1))+SUMPRODUCT(('Feedback Forms'!$BA$12:$BA$507=B64&amp;"-External Services")*('Feedback Forms'!$T$12:$AA$507=2))+SUMPRODUCT(('Feedback Forms'!$BA$12:$BA$507=B64&amp;"-External Services")*('Feedback Forms'!$T$12:$AA$507=3))+SUMPRODUCT(('Feedback Forms'!$BA$12:$BA$507=B64&amp;"-External Services")*('Feedback Forms'!$T$12:$AA$507=4))+SUMPRODUCT(('Feedback Forms'!$BA$12:$BA$507=B64&amp;"-External Services")*('Feedback Forms'!$T$12:$AA$507=5)))*100))</f>
        <v>0</v>
      </c>
      <c r="J64" s="897"/>
      <c r="K64" s="322"/>
      <c r="L64" s="51"/>
      <c r="M64" s="51"/>
      <c r="N64" s="325"/>
      <c r="O64" s="325"/>
      <c r="P64" s="325"/>
      <c r="Q64" s="325"/>
      <c r="R64" s="325"/>
      <c r="S64" s="325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2"/>
      <c r="AE64" s="52"/>
    </row>
    <row r="65" spans="1:31" ht="13.8">
      <c r="A65" s="51"/>
      <c r="B65" s="350" t="str">
        <f>'Feedback Forms'!AH530</f>
        <v>Customer Inquiry and Feedback Through SMS and Electronic mails</v>
      </c>
      <c r="C65" s="898">
        <f>'Feedback Forms'!AG530</f>
        <v>0</v>
      </c>
      <c r="D65" s="725"/>
      <c r="E65" s="727"/>
      <c r="F65" s="898">
        <f>VLOOKUP(B65,'Customers Per CC'!$B$15:$D$45,3,FALSE)</f>
        <v>0</v>
      </c>
      <c r="G65" s="725"/>
      <c r="H65" s="727"/>
      <c r="I65" s="896">
        <f>IF(C65=0,0,IF(SUMPRODUCT(('Feedback Forms'!$BA$12:$BA$507=B65&amp;"-External Services")*('Feedback Forms'!$T$12:$AA$507=1))+SUMPRODUCT(('Feedback Forms'!$BA$12:$BA$507=B65&amp;"-External Services")*('Feedback Forms'!$T$12:$AA$507=2))+SUMPRODUCT(('Feedback Forms'!$BA$12:$BA$507=B65&amp;"-External Services")*('Feedback Forms'!$T$12:$AA$507=3))+SUMPRODUCT(('Feedback Forms'!$BA$12:$BA$507=B65&amp;"-External Services")*('Feedback Forms'!$T$12:$AA$507=4))+SUMPRODUCT(('Feedback Forms'!$BA$12:$BA$507=B65&amp;"-External Services")*('Feedback Forms'!$T$12:$AA$507=5))=0,0,(SUMPRODUCT(('Feedback Forms'!$BA$12:$BA$507=B65&amp;"-External Services")*('Feedback Forms'!$T$12:$AA$507=5))+SUMPRODUCT(('Feedback Forms'!$BA$12:$BA$507=B65&amp;"-External Services")*('Feedback Forms'!$T$12:$AA$507=4)))/(SUMPRODUCT(('Feedback Forms'!$BA$12:$BA$507=B65&amp;"-External Services")*('Feedback Forms'!$T$12:$AA$507=1))+SUMPRODUCT(('Feedback Forms'!$BA$12:$BA$507=B65&amp;"-External Services")*('Feedback Forms'!$T$12:$AA$507=2))+SUMPRODUCT(('Feedback Forms'!$BA$12:$BA$507=B65&amp;"-External Services")*('Feedback Forms'!$T$12:$AA$507=3))+SUMPRODUCT(('Feedback Forms'!$BA$12:$BA$507=B65&amp;"-External Services")*('Feedback Forms'!$T$12:$AA$507=4))+SUMPRODUCT(('Feedback Forms'!$BA$12:$BA$507=B65&amp;"-External Services")*('Feedback Forms'!$T$12:$AA$507=5)))*100))</f>
        <v>0</v>
      </c>
      <c r="J65" s="897"/>
      <c r="K65" s="322"/>
      <c r="L65" s="51"/>
      <c r="M65" s="51"/>
      <c r="N65" s="325"/>
      <c r="O65" s="325"/>
      <c r="P65" s="325"/>
      <c r="Q65" s="325"/>
      <c r="R65" s="325"/>
      <c r="S65" s="325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2"/>
      <c r="AE65" s="52"/>
    </row>
    <row r="66" spans="1:31" ht="27.6">
      <c r="A66" s="51"/>
      <c r="B66" s="350" t="str">
        <f>'Feedback Forms'!AH531</f>
        <v>Customer Inquiry and Feedback Through SMS and Electronic mails with concerned Office</v>
      </c>
      <c r="C66" s="898">
        <f>'Feedback Forms'!AG531</f>
        <v>0</v>
      </c>
      <c r="D66" s="725"/>
      <c r="E66" s="727"/>
      <c r="F66" s="898">
        <f>VLOOKUP(B66,'Customers Per CC'!$B$15:$D$45,3,FALSE)</f>
        <v>0</v>
      </c>
      <c r="G66" s="725"/>
      <c r="H66" s="727"/>
      <c r="I66" s="896">
        <f>IF(C66=0,0,IF(SUMPRODUCT(('Feedback Forms'!$BA$12:$BA$507=B66&amp;"-External Services")*('Feedback Forms'!$T$12:$AA$507=1))+SUMPRODUCT(('Feedback Forms'!$BA$12:$BA$507=B66&amp;"-External Services")*('Feedback Forms'!$T$12:$AA$507=2))+SUMPRODUCT(('Feedback Forms'!$BA$12:$BA$507=B66&amp;"-External Services")*('Feedback Forms'!$T$12:$AA$507=3))+SUMPRODUCT(('Feedback Forms'!$BA$12:$BA$507=B66&amp;"-External Services")*('Feedback Forms'!$T$12:$AA$507=4))+SUMPRODUCT(('Feedback Forms'!$BA$12:$BA$507=B66&amp;"-External Services")*('Feedback Forms'!$T$12:$AA$507=5))=0,0,(SUMPRODUCT(('Feedback Forms'!$BA$12:$BA$507=B66&amp;"-External Services")*('Feedback Forms'!$T$12:$AA$507=5))+SUMPRODUCT(('Feedback Forms'!$BA$12:$BA$507=B66&amp;"-External Services")*('Feedback Forms'!$T$12:$AA$507=4)))/(SUMPRODUCT(('Feedback Forms'!$BA$12:$BA$507=B66&amp;"-External Services")*('Feedback Forms'!$T$12:$AA$507=1))+SUMPRODUCT(('Feedback Forms'!$BA$12:$BA$507=B66&amp;"-External Services")*('Feedback Forms'!$T$12:$AA$507=2))+SUMPRODUCT(('Feedback Forms'!$BA$12:$BA$507=B66&amp;"-External Services")*('Feedback Forms'!$T$12:$AA$507=3))+SUMPRODUCT(('Feedback Forms'!$BA$12:$BA$507=B66&amp;"-External Services")*('Feedback Forms'!$T$12:$AA$507=4))+SUMPRODUCT(('Feedback Forms'!$BA$12:$BA$507=B66&amp;"-External Services")*('Feedback Forms'!$T$12:$AA$507=5)))*100))</f>
        <v>0</v>
      </c>
      <c r="J66" s="897"/>
      <c r="K66" s="322"/>
      <c r="L66" s="51"/>
      <c r="M66" s="51"/>
      <c r="N66" s="325"/>
      <c r="O66" s="325"/>
      <c r="P66" s="325"/>
      <c r="Q66" s="325"/>
      <c r="R66" s="325"/>
      <c r="S66" s="325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2"/>
      <c r="AE66" s="52"/>
    </row>
    <row r="67" spans="1:31" ht="27.6">
      <c r="A67" s="51"/>
      <c r="B67" s="350" t="str">
        <f>'Feedback Forms'!AH532</f>
        <v>Issuance of Certification for Authentication and Verification (CAV) of Scholastic Records</v>
      </c>
      <c r="C67" s="898">
        <f>'Feedback Forms'!AG532</f>
        <v>0</v>
      </c>
      <c r="D67" s="725"/>
      <c r="E67" s="727"/>
      <c r="F67" s="898">
        <f>VLOOKUP(B67,'Customers Per CC'!$B$15:$D$45,3,FALSE)</f>
        <v>0</v>
      </c>
      <c r="G67" s="725"/>
      <c r="H67" s="727"/>
      <c r="I67" s="896">
        <f>IF(C67=0,0,IF(SUMPRODUCT(('Feedback Forms'!$BA$12:$BA$507=B67&amp;"-External Services")*('Feedback Forms'!$T$12:$AA$507=1))+SUMPRODUCT(('Feedback Forms'!$BA$12:$BA$507=B67&amp;"-External Services")*('Feedback Forms'!$T$12:$AA$507=2))+SUMPRODUCT(('Feedback Forms'!$BA$12:$BA$507=B67&amp;"-External Services")*('Feedback Forms'!$T$12:$AA$507=3))+SUMPRODUCT(('Feedback Forms'!$BA$12:$BA$507=B67&amp;"-External Services")*('Feedback Forms'!$T$12:$AA$507=4))+SUMPRODUCT(('Feedback Forms'!$BA$12:$BA$507=B67&amp;"-External Services")*('Feedback Forms'!$T$12:$AA$507=5))=0,0,(SUMPRODUCT(('Feedback Forms'!$BA$12:$BA$507=B67&amp;"-External Services")*('Feedback Forms'!$T$12:$AA$507=5))+SUMPRODUCT(('Feedback Forms'!$BA$12:$BA$507=B67&amp;"-External Services")*('Feedback Forms'!$T$12:$AA$507=4)))/(SUMPRODUCT(('Feedback Forms'!$BA$12:$BA$507=B67&amp;"-External Services")*('Feedback Forms'!$T$12:$AA$507=1))+SUMPRODUCT(('Feedback Forms'!$BA$12:$BA$507=B67&amp;"-External Services")*('Feedback Forms'!$T$12:$AA$507=2))+SUMPRODUCT(('Feedback Forms'!$BA$12:$BA$507=B67&amp;"-External Services")*('Feedback Forms'!$T$12:$AA$507=3))+SUMPRODUCT(('Feedback Forms'!$BA$12:$BA$507=B67&amp;"-External Services")*('Feedback Forms'!$T$12:$AA$507=4))+SUMPRODUCT(('Feedback Forms'!$BA$12:$BA$507=B67&amp;"-External Services")*('Feedback Forms'!$T$12:$AA$507=5)))*100))</f>
        <v>0</v>
      </c>
      <c r="J67" s="897"/>
      <c r="K67" s="322"/>
      <c r="L67" s="51"/>
      <c r="M67" s="51"/>
      <c r="N67" s="325"/>
      <c r="O67" s="325"/>
      <c r="P67" s="325"/>
      <c r="Q67" s="325"/>
      <c r="R67" s="325"/>
      <c r="S67" s="325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2"/>
      <c r="AE67" s="52"/>
    </row>
    <row r="68" spans="1:31" ht="27.6">
      <c r="A68" s="51"/>
      <c r="B68" s="350" t="str">
        <f>'Feedback Forms'!AH533</f>
        <v>Issuance of Certified True Copy (CTC) of National Certificate (NC)/ Certificate of Competency (CoC)</v>
      </c>
      <c r="C68" s="898">
        <f>'Feedback Forms'!AG533</f>
        <v>0</v>
      </c>
      <c r="D68" s="725"/>
      <c r="E68" s="727"/>
      <c r="F68" s="898">
        <f>VLOOKUP(B68,'Customers Per CC'!$B$15:$D$45,3,FALSE)</f>
        <v>0</v>
      </c>
      <c r="G68" s="725"/>
      <c r="H68" s="727"/>
      <c r="I68" s="896">
        <f>IF(C68=0,0,IF(SUMPRODUCT(('Feedback Forms'!$BA$12:$BA$507=B68&amp;"-External Services")*('Feedback Forms'!$T$12:$AA$507=1))+SUMPRODUCT(('Feedback Forms'!$BA$12:$BA$507=B68&amp;"-External Services")*('Feedback Forms'!$T$12:$AA$507=2))+SUMPRODUCT(('Feedback Forms'!$BA$12:$BA$507=B68&amp;"-External Services")*('Feedback Forms'!$T$12:$AA$507=3))+SUMPRODUCT(('Feedback Forms'!$BA$12:$BA$507=B68&amp;"-External Services")*('Feedback Forms'!$T$12:$AA$507=4))+SUMPRODUCT(('Feedback Forms'!$BA$12:$BA$507=B68&amp;"-External Services")*('Feedback Forms'!$T$12:$AA$507=5))=0,0,(SUMPRODUCT(('Feedback Forms'!$BA$12:$BA$507=B68&amp;"-External Services")*('Feedback Forms'!$T$12:$AA$507=5))+SUMPRODUCT(('Feedback Forms'!$BA$12:$BA$507=B68&amp;"-External Services")*('Feedback Forms'!$T$12:$AA$507=4)))/(SUMPRODUCT(('Feedback Forms'!$BA$12:$BA$507=B68&amp;"-External Services")*('Feedback Forms'!$T$12:$AA$507=1))+SUMPRODUCT(('Feedback Forms'!$BA$12:$BA$507=B68&amp;"-External Services")*('Feedback Forms'!$T$12:$AA$507=2))+SUMPRODUCT(('Feedback Forms'!$BA$12:$BA$507=B68&amp;"-External Services")*('Feedback Forms'!$T$12:$AA$507=3))+SUMPRODUCT(('Feedback Forms'!$BA$12:$BA$507=B68&amp;"-External Services")*('Feedback Forms'!$T$12:$AA$507=4))+SUMPRODUCT(('Feedback Forms'!$BA$12:$BA$507=B68&amp;"-External Services")*('Feedback Forms'!$T$12:$AA$507=5)))*100))</f>
        <v>0</v>
      </c>
      <c r="J68" s="897"/>
      <c r="K68" s="322"/>
      <c r="L68" s="51"/>
      <c r="M68" s="51"/>
      <c r="N68" s="325"/>
      <c r="O68" s="325"/>
      <c r="P68" s="325"/>
      <c r="Q68" s="325"/>
      <c r="R68" s="325"/>
      <c r="S68" s="325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2"/>
      <c r="AE68" s="52"/>
    </row>
    <row r="69" spans="1:31" ht="13.8">
      <c r="A69" s="51"/>
      <c r="B69" s="350" t="str">
        <f>'Feedback Forms'!AH534</f>
        <v>Issuance of E-Certification (NC/COC)</v>
      </c>
      <c r="C69" s="898">
        <f>'Feedback Forms'!AG534</f>
        <v>0</v>
      </c>
      <c r="D69" s="725"/>
      <c r="E69" s="727"/>
      <c r="F69" s="898">
        <f>VLOOKUP(B69,'Customers Per CC'!$B$15:$D$45,3,FALSE)</f>
        <v>0</v>
      </c>
      <c r="G69" s="725"/>
      <c r="H69" s="727"/>
      <c r="I69" s="896">
        <f>IF(C69=0,0,IF(SUMPRODUCT(('Feedback Forms'!$BA$12:$BA$507=B69&amp;"-External Services")*('Feedback Forms'!$T$12:$AA$507=1))+SUMPRODUCT(('Feedback Forms'!$BA$12:$BA$507=B69&amp;"-External Services")*('Feedback Forms'!$T$12:$AA$507=2))+SUMPRODUCT(('Feedback Forms'!$BA$12:$BA$507=B69&amp;"-External Services")*('Feedback Forms'!$T$12:$AA$507=3))+SUMPRODUCT(('Feedback Forms'!$BA$12:$BA$507=B69&amp;"-External Services")*('Feedback Forms'!$T$12:$AA$507=4))+SUMPRODUCT(('Feedback Forms'!$BA$12:$BA$507=B69&amp;"-External Services")*('Feedback Forms'!$T$12:$AA$507=5))=0,0,(SUMPRODUCT(('Feedback Forms'!$BA$12:$BA$507=B69&amp;"-External Services")*('Feedback Forms'!$T$12:$AA$507=5))+SUMPRODUCT(('Feedback Forms'!$BA$12:$BA$507=B69&amp;"-External Services")*('Feedback Forms'!$T$12:$AA$507=4)))/(SUMPRODUCT(('Feedback Forms'!$BA$12:$BA$507=B69&amp;"-External Services")*('Feedback Forms'!$T$12:$AA$507=1))+SUMPRODUCT(('Feedback Forms'!$BA$12:$BA$507=B69&amp;"-External Services")*('Feedback Forms'!$T$12:$AA$507=2))+SUMPRODUCT(('Feedback Forms'!$BA$12:$BA$507=B69&amp;"-External Services")*('Feedback Forms'!$T$12:$AA$507=3))+SUMPRODUCT(('Feedback Forms'!$BA$12:$BA$507=B69&amp;"-External Services")*('Feedback Forms'!$T$12:$AA$507=4))+SUMPRODUCT(('Feedback Forms'!$BA$12:$BA$507=B69&amp;"-External Services")*('Feedback Forms'!$T$12:$AA$507=5)))*100))</f>
        <v>0</v>
      </c>
      <c r="J69" s="897"/>
      <c r="K69" s="322"/>
      <c r="L69" s="51"/>
      <c r="M69" s="51"/>
      <c r="N69" s="325"/>
      <c r="O69" s="325"/>
      <c r="P69" s="325"/>
      <c r="Q69" s="325"/>
      <c r="R69" s="325"/>
      <c r="S69" s="325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2"/>
      <c r="AE69" s="52"/>
    </row>
    <row r="70" spans="1:31" ht="13.8">
      <c r="A70" s="51"/>
      <c r="B70" s="350" t="str">
        <f>'Feedback Forms'!AH535</f>
        <v>Issuance of National TVET Trainer Certificate</v>
      </c>
      <c r="C70" s="898">
        <f>'Feedback Forms'!AG535</f>
        <v>0</v>
      </c>
      <c r="D70" s="725"/>
      <c r="E70" s="727"/>
      <c r="F70" s="898">
        <f>VLOOKUP(B70,'Customers Per CC'!$B$15:$D$45,3,FALSE)</f>
        <v>0</v>
      </c>
      <c r="G70" s="725"/>
      <c r="H70" s="727"/>
      <c r="I70" s="896">
        <f>IF(C70=0,0,IF(SUMPRODUCT(('Feedback Forms'!$BA$12:$BA$507=B70&amp;"-External Services")*('Feedback Forms'!$T$12:$AA$507=1))+SUMPRODUCT(('Feedback Forms'!$BA$12:$BA$507=B70&amp;"-External Services")*('Feedback Forms'!$T$12:$AA$507=2))+SUMPRODUCT(('Feedback Forms'!$BA$12:$BA$507=B70&amp;"-External Services")*('Feedback Forms'!$T$12:$AA$507=3))+SUMPRODUCT(('Feedback Forms'!$BA$12:$BA$507=B70&amp;"-External Services")*('Feedback Forms'!$T$12:$AA$507=4))+SUMPRODUCT(('Feedback Forms'!$BA$12:$BA$507=B70&amp;"-External Services")*('Feedback Forms'!$T$12:$AA$507=5))=0,0,(SUMPRODUCT(('Feedback Forms'!$BA$12:$BA$507=B70&amp;"-External Services")*('Feedback Forms'!$T$12:$AA$507=5))+SUMPRODUCT(('Feedback Forms'!$BA$12:$BA$507=B70&amp;"-External Services")*('Feedback Forms'!$T$12:$AA$507=4)))/(SUMPRODUCT(('Feedback Forms'!$BA$12:$BA$507=B70&amp;"-External Services")*('Feedback Forms'!$T$12:$AA$507=1))+SUMPRODUCT(('Feedback Forms'!$BA$12:$BA$507=B70&amp;"-External Services")*('Feedback Forms'!$T$12:$AA$507=2))+SUMPRODUCT(('Feedback Forms'!$BA$12:$BA$507=B70&amp;"-External Services")*('Feedback Forms'!$T$12:$AA$507=3))+SUMPRODUCT(('Feedback Forms'!$BA$12:$BA$507=B70&amp;"-External Services")*('Feedback Forms'!$T$12:$AA$507=4))+SUMPRODUCT(('Feedback Forms'!$BA$12:$BA$507=B70&amp;"-External Services")*('Feedback Forms'!$T$12:$AA$507=5)))*100))</f>
        <v>0</v>
      </c>
      <c r="J70" s="897"/>
      <c r="K70" s="322"/>
      <c r="L70" s="51"/>
      <c r="M70" s="51"/>
      <c r="N70" s="325"/>
      <c r="O70" s="325"/>
      <c r="P70" s="325"/>
      <c r="Q70" s="325"/>
      <c r="R70" s="325"/>
      <c r="S70" s="325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2"/>
      <c r="AE70" s="52"/>
    </row>
    <row r="71" spans="1:31" ht="13.8">
      <c r="A71" s="51"/>
      <c r="B71" s="350" t="str">
        <f>'Feedback Forms'!AH536</f>
        <v>Issuance of NC Plastic Card</v>
      </c>
      <c r="C71" s="898">
        <f>'Feedback Forms'!AG536</f>
        <v>0</v>
      </c>
      <c r="D71" s="725"/>
      <c r="E71" s="727"/>
      <c r="F71" s="898">
        <f>VLOOKUP(B71,'Customers Per CC'!$B$15:$D$45,3,FALSE)</f>
        <v>0</v>
      </c>
      <c r="G71" s="725"/>
      <c r="H71" s="727"/>
      <c r="I71" s="896">
        <f>IF(C71=0,0,IF(SUMPRODUCT(('Feedback Forms'!$BA$12:$BA$507=B71&amp;"-External Services")*('Feedback Forms'!$T$12:$AA$507=1))+SUMPRODUCT(('Feedback Forms'!$BA$12:$BA$507=B71&amp;"-External Services")*('Feedback Forms'!$T$12:$AA$507=2))+SUMPRODUCT(('Feedback Forms'!$BA$12:$BA$507=B71&amp;"-External Services")*('Feedback Forms'!$T$12:$AA$507=3))+SUMPRODUCT(('Feedback Forms'!$BA$12:$BA$507=B71&amp;"-External Services")*('Feedback Forms'!$T$12:$AA$507=4))+SUMPRODUCT(('Feedback Forms'!$BA$12:$BA$507=B71&amp;"-External Services")*('Feedback Forms'!$T$12:$AA$507=5))=0,0,(SUMPRODUCT(('Feedback Forms'!$BA$12:$BA$507=B71&amp;"-External Services")*('Feedback Forms'!$T$12:$AA$507=5))+SUMPRODUCT(('Feedback Forms'!$BA$12:$BA$507=B71&amp;"-External Services")*('Feedback Forms'!$T$12:$AA$507=4)))/(SUMPRODUCT(('Feedback Forms'!$BA$12:$BA$507=B71&amp;"-External Services")*('Feedback Forms'!$T$12:$AA$507=1))+SUMPRODUCT(('Feedback Forms'!$BA$12:$BA$507=B71&amp;"-External Services")*('Feedback Forms'!$T$12:$AA$507=2))+SUMPRODUCT(('Feedback Forms'!$BA$12:$BA$507=B71&amp;"-External Services")*('Feedback Forms'!$T$12:$AA$507=3))+SUMPRODUCT(('Feedback Forms'!$BA$12:$BA$507=B71&amp;"-External Services")*('Feedback Forms'!$T$12:$AA$507=4))+SUMPRODUCT(('Feedback Forms'!$BA$12:$BA$507=B71&amp;"-External Services")*('Feedback Forms'!$T$12:$AA$507=5)))*100))</f>
        <v>0</v>
      </c>
      <c r="J71" s="897"/>
      <c r="K71" s="322"/>
      <c r="L71" s="51"/>
      <c r="M71" s="51"/>
      <c r="N71" s="325"/>
      <c r="O71" s="325"/>
      <c r="P71" s="325"/>
      <c r="Q71" s="325"/>
      <c r="R71" s="325"/>
      <c r="S71" s="325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2"/>
      <c r="AE71" s="52"/>
    </row>
    <row r="72" spans="1:31" ht="13.8">
      <c r="A72" s="51"/>
      <c r="B72" s="350" t="str">
        <f>'Feedback Forms'!AH537</f>
        <v>Issuance of Special Order (SO)</v>
      </c>
      <c r="C72" s="898">
        <f>'Feedback Forms'!AG537</f>
        <v>0</v>
      </c>
      <c r="D72" s="725"/>
      <c r="E72" s="727"/>
      <c r="F72" s="898">
        <f>VLOOKUP(B72,'Customers Per CC'!$B$15:$D$45,3,FALSE)</f>
        <v>0</v>
      </c>
      <c r="G72" s="725"/>
      <c r="H72" s="727"/>
      <c r="I72" s="896">
        <f>IF(C72=0,0,IF(SUMPRODUCT(('Feedback Forms'!$BA$12:$BA$507=B72&amp;"-External Services")*('Feedback Forms'!$T$12:$AA$507=1))+SUMPRODUCT(('Feedback Forms'!$BA$12:$BA$507=B72&amp;"-External Services")*('Feedback Forms'!$T$12:$AA$507=2))+SUMPRODUCT(('Feedback Forms'!$BA$12:$BA$507=B72&amp;"-External Services")*('Feedback Forms'!$T$12:$AA$507=3))+SUMPRODUCT(('Feedback Forms'!$BA$12:$BA$507=B72&amp;"-External Services")*('Feedback Forms'!$T$12:$AA$507=4))+SUMPRODUCT(('Feedback Forms'!$BA$12:$BA$507=B72&amp;"-External Services")*('Feedback Forms'!$T$12:$AA$507=5))=0,0,(SUMPRODUCT(('Feedback Forms'!$BA$12:$BA$507=B72&amp;"-External Services")*('Feedback Forms'!$T$12:$AA$507=5))+SUMPRODUCT(('Feedback Forms'!$BA$12:$BA$507=B72&amp;"-External Services")*('Feedback Forms'!$T$12:$AA$507=4)))/(SUMPRODUCT(('Feedback Forms'!$BA$12:$BA$507=B72&amp;"-External Services")*('Feedback Forms'!$T$12:$AA$507=1))+SUMPRODUCT(('Feedback Forms'!$BA$12:$BA$507=B72&amp;"-External Services")*('Feedback Forms'!$T$12:$AA$507=2))+SUMPRODUCT(('Feedback Forms'!$BA$12:$BA$507=B72&amp;"-External Services")*('Feedback Forms'!$T$12:$AA$507=3))+SUMPRODUCT(('Feedback Forms'!$BA$12:$BA$507=B72&amp;"-External Services")*('Feedback Forms'!$T$12:$AA$507=4))+SUMPRODUCT(('Feedback Forms'!$BA$12:$BA$507=B72&amp;"-External Services")*('Feedback Forms'!$T$12:$AA$507=5)))*100))</f>
        <v>0</v>
      </c>
      <c r="J72" s="897"/>
      <c r="K72" s="322"/>
      <c r="L72" s="51"/>
      <c r="M72" s="51"/>
      <c r="N72" s="325"/>
      <c r="O72" s="325"/>
      <c r="P72" s="325"/>
      <c r="Q72" s="325"/>
      <c r="R72" s="325"/>
      <c r="S72" s="325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2"/>
      <c r="AE72" s="52"/>
    </row>
    <row r="73" spans="1:31" ht="13.8">
      <c r="A73" s="51"/>
      <c r="B73" s="350" t="str">
        <f>'Feedback Forms'!AH538</f>
        <v>Online Processing of Program Registration Application</v>
      </c>
      <c r="C73" s="898">
        <f>'Feedback Forms'!AG538</f>
        <v>0</v>
      </c>
      <c r="D73" s="725"/>
      <c r="E73" s="727"/>
      <c r="F73" s="898">
        <f>VLOOKUP(B73,'Customers Per CC'!$B$15:$D$45,3,FALSE)</f>
        <v>0</v>
      </c>
      <c r="G73" s="725"/>
      <c r="H73" s="727"/>
      <c r="I73" s="896">
        <f>IF(C73=0,0,IF(SUMPRODUCT(('Feedback Forms'!$BA$12:$BA$507=B73&amp;"-External Services")*('Feedback Forms'!$T$12:$AA$507=1))+SUMPRODUCT(('Feedback Forms'!$BA$12:$BA$507=B73&amp;"-External Services")*('Feedback Forms'!$T$12:$AA$507=2))+SUMPRODUCT(('Feedback Forms'!$BA$12:$BA$507=B73&amp;"-External Services")*('Feedback Forms'!$T$12:$AA$507=3))+SUMPRODUCT(('Feedback Forms'!$BA$12:$BA$507=B73&amp;"-External Services")*('Feedback Forms'!$T$12:$AA$507=4))+SUMPRODUCT(('Feedback Forms'!$BA$12:$BA$507=B73&amp;"-External Services")*('Feedback Forms'!$T$12:$AA$507=5))=0,0,(SUMPRODUCT(('Feedback Forms'!$BA$12:$BA$507=B73&amp;"-External Services")*('Feedback Forms'!$T$12:$AA$507=5))+SUMPRODUCT(('Feedback Forms'!$BA$12:$BA$507=B73&amp;"-External Services")*('Feedback Forms'!$T$12:$AA$507=4)))/(SUMPRODUCT(('Feedback Forms'!$BA$12:$BA$507=B73&amp;"-External Services")*('Feedback Forms'!$T$12:$AA$507=1))+SUMPRODUCT(('Feedback Forms'!$BA$12:$BA$507=B73&amp;"-External Services")*('Feedback Forms'!$T$12:$AA$507=2))+SUMPRODUCT(('Feedback Forms'!$BA$12:$BA$507=B73&amp;"-External Services")*('Feedback Forms'!$T$12:$AA$507=3))+SUMPRODUCT(('Feedback Forms'!$BA$12:$BA$507=B73&amp;"-External Services")*('Feedback Forms'!$T$12:$AA$507=4))+SUMPRODUCT(('Feedback Forms'!$BA$12:$BA$507=B73&amp;"-External Services")*('Feedback Forms'!$T$12:$AA$507=5)))*100))</f>
        <v>0</v>
      </c>
      <c r="J73" s="897"/>
      <c r="K73" s="322"/>
      <c r="L73" s="51"/>
      <c r="M73" s="51"/>
      <c r="N73" s="325"/>
      <c r="O73" s="325"/>
      <c r="P73" s="325"/>
      <c r="Q73" s="325"/>
      <c r="R73" s="325"/>
      <c r="S73" s="325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2"/>
      <c r="AE73" s="52"/>
    </row>
    <row r="74" spans="1:31" ht="13.8">
      <c r="A74" s="51"/>
      <c r="B74" s="350" t="str">
        <f>'Feedback Forms'!AH539</f>
        <v>Payment of Scholarship Vouchers</v>
      </c>
      <c r="C74" s="898">
        <f>'Feedback Forms'!AG539</f>
        <v>0</v>
      </c>
      <c r="D74" s="725"/>
      <c r="E74" s="727"/>
      <c r="F74" s="898">
        <f>VLOOKUP(B74,'Customers Per CC'!$B$15:$D$45,3,FALSE)</f>
        <v>0</v>
      </c>
      <c r="G74" s="725"/>
      <c r="H74" s="727"/>
      <c r="I74" s="896">
        <f>IF(C74=0,0,IF(SUMPRODUCT(('Feedback Forms'!$BA$12:$BA$507=B74&amp;"-External Services")*('Feedback Forms'!$T$12:$AA$507=1))+SUMPRODUCT(('Feedback Forms'!$BA$12:$BA$507=B74&amp;"-External Services")*('Feedback Forms'!$T$12:$AA$507=2))+SUMPRODUCT(('Feedback Forms'!$BA$12:$BA$507=B74&amp;"-External Services")*('Feedback Forms'!$T$12:$AA$507=3))+SUMPRODUCT(('Feedback Forms'!$BA$12:$BA$507=B74&amp;"-External Services")*('Feedback Forms'!$T$12:$AA$507=4))+SUMPRODUCT(('Feedback Forms'!$BA$12:$BA$507=B74&amp;"-External Services")*('Feedback Forms'!$T$12:$AA$507=5))=0,0,(SUMPRODUCT(('Feedback Forms'!$BA$12:$BA$507=B74&amp;"-External Services")*('Feedback Forms'!$T$12:$AA$507=5))+SUMPRODUCT(('Feedback Forms'!$BA$12:$BA$507=B74&amp;"-External Services")*('Feedback Forms'!$T$12:$AA$507=4)))/(SUMPRODUCT(('Feedback Forms'!$BA$12:$BA$507=B74&amp;"-External Services")*('Feedback Forms'!$T$12:$AA$507=1))+SUMPRODUCT(('Feedback Forms'!$BA$12:$BA$507=B74&amp;"-External Services")*('Feedback Forms'!$T$12:$AA$507=2))+SUMPRODUCT(('Feedback Forms'!$BA$12:$BA$507=B74&amp;"-External Services")*('Feedback Forms'!$T$12:$AA$507=3))+SUMPRODUCT(('Feedback Forms'!$BA$12:$BA$507=B74&amp;"-External Services")*('Feedback Forms'!$T$12:$AA$507=4))+SUMPRODUCT(('Feedback Forms'!$BA$12:$BA$507=B74&amp;"-External Services")*('Feedback Forms'!$T$12:$AA$507=5)))*100))</f>
        <v>0</v>
      </c>
      <c r="J74" s="897"/>
      <c r="K74" s="322"/>
      <c r="L74" s="51"/>
      <c r="M74" s="51"/>
      <c r="N74" s="325"/>
      <c r="O74" s="325"/>
      <c r="P74" s="325"/>
      <c r="Q74" s="325"/>
      <c r="R74" s="325"/>
      <c r="S74" s="325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2"/>
      <c r="AE74" s="52"/>
    </row>
    <row r="75" spans="1:31" ht="13.8">
      <c r="A75" s="51"/>
      <c r="B75" s="350" t="str">
        <f>'Feedback Forms'!AH540</f>
        <v>Payment of Training Support Fund-Last Tranche</v>
      </c>
      <c r="C75" s="898">
        <f>'Feedback Forms'!AG540</f>
        <v>0</v>
      </c>
      <c r="D75" s="725"/>
      <c r="E75" s="727"/>
      <c r="F75" s="898">
        <f>VLOOKUP(B75,'Customers Per CC'!$B$15:$D$45,3,FALSE)</f>
        <v>0</v>
      </c>
      <c r="G75" s="725"/>
      <c r="H75" s="727"/>
      <c r="I75" s="896">
        <f>IF(C75=0,0,IF(SUMPRODUCT(('Feedback Forms'!$BA$12:$BA$507=B75&amp;"-External Services")*('Feedback Forms'!$T$12:$AA$507=1))+SUMPRODUCT(('Feedback Forms'!$BA$12:$BA$507=B75&amp;"-External Services")*('Feedback Forms'!$T$12:$AA$507=2))+SUMPRODUCT(('Feedback Forms'!$BA$12:$BA$507=B75&amp;"-External Services")*('Feedback Forms'!$T$12:$AA$507=3))+SUMPRODUCT(('Feedback Forms'!$BA$12:$BA$507=B75&amp;"-External Services")*('Feedback Forms'!$T$12:$AA$507=4))+SUMPRODUCT(('Feedback Forms'!$BA$12:$BA$507=B75&amp;"-External Services")*('Feedback Forms'!$T$12:$AA$507=5))=0,0,(SUMPRODUCT(('Feedback Forms'!$BA$12:$BA$507=B75&amp;"-External Services")*('Feedback Forms'!$T$12:$AA$507=5))+SUMPRODUCT(('Feedback Forms'!$BA$12:$BA$507=B75&amp;"-External Services")*('Feedback Forms'!$T$12:$AA$507=4)))/(SUMPRODUCT(('Feedback Forms'!$BA$12:$BA$507=B75&amp;"-External Services")*('Feedback Forms'!$T$12:$AA$507=1))+SUMPRODUCT(('Feedback Forms'!$BA$12:$BA$507=B75&amp;"-External Services")*('Feedback Forms'!$T$12:$AA$507=2))+SUMPRODUCT(('Feedback Forms'!$BA$12:$BA$507=B75&amp;"-External Services")*('Feedback Forms'!$T$12:$AA$507=3))+SUMPRODUCT(('Feedback Forms'!$BA$12:$BA$507=B75&amp;"-External Services")*('Feedback Forms'!$T$12:$AA$507=4))+SUMPRODUCT(('Feedback Forms'!$BA$12:$BA$507=B75&amp;"-External Services")*('Feedback Forms'!$T$12:$AA$507=5)))*100))</f>
        <v>0</v>
      </c>
      <c r="J75" s="897"/>
      <c r="K75" s="322"/>
      <c r="L75" s="51"/>
      <c r="M75" s="51"/>
      <c r="N75" s="325"/>
      <c r="O75" s="325"/>
      <c r="P75" s="325"/>
      <c r="Q75" s="325"/>
      <c r="R75" s="325"/>
      <c r="S75" s="325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2"/>
      <c r="AE75" s="52"/>
    </row>
    <row r="76" spans="1:31" ht="13.8">
      <c r="A76" s="51"/>
      <c r="B76" s="350" t="str">
        <f>'Feedback Forms'!AH541</f>
        <v>Preparation of Provincial Qualification Map</v>
      </c>
      <c r="C76" s="898">
        <f>'Feedback Forms'!AG541</f>
        <v>0</v>
      </c>
      <c r="D76" s="725"/>
      <c r="E76" s="727"/>
      <c r="F76" s="898">
        <f>VLOOKUP(B76,'Customers Per CC'!$B$15:$D$45,3,FALSE)</f>
        <v>0</v>
      </c>
      <c r="G76" s="725"/>
      <c r="H76" s="727"/>
      <c r="I76" s="896">
        <f>IF(C76=0,0,IF(SUMPRODUCT(('Feedback Forms'!$BA$12:$BA$507=B76&amp;"-External Services")*('Feedback Forms'!$T$12:$AA$507=1))+SUMPRODUCT(('Feedback Forms'!$BA$12:$BA$507=B76&amp;"-External Services")*('Feedback Forms'!$T$12:$AA$507=2))+SUMPRODUCT(('Feedback Forms'!$BA$12:$BA$507=B76&amp;"-External Services")*('Feedback Forms'!$T$12:$AA$507=3))+SUMPRODUCT(('Feedback Forms'!$BA$12:$BA$507=B76&amp;"-External Services")*('Feedback Forms'!$T$12:$AA$507=4))+SUMPRODUCT(('Feedback Forms'!$BA$12:$BA$507=B76&amp;"-External Services")*('Feedback Forms'!$T$12:$AA$507=5))=0,0,(SUMPRODUCT(('Feedback Forms'!$BA$12:$BA$507=B76&amp;"-External Services")*('Feedback Forms'!$T$12:$AA$507=5))+SUMPRODUCT(('Feedback Forms'!$BA$12:$BA$507=B76&amp;"-External Services")*('Feedback Forms'!$T$12:$AA$507=4)))/(SUMPRODUCT(('Feedback Forms'!$BA$12:$BA$507=B76&amp;"-External Services")*('Feedback Forms'!$T$12:$AA$507=1))+SUMPRODUCT(('Feedback Forms'!$BA$12:$BA$507=B76&amp;"-External Services")*('Feedback Forms'!$T$12:$AA$507=2))+SUMPRODUCT(('Feedback Forms'!$BA$12:$BA$507=B76&amp;"-External Services")*('Feedback Forms'!$T$12:$AA$507=3))+SUMPRODUCT(('Feedback Forms'!$BA$12:$BA$507=B76&amp;"-External Services")*('Feedback Forms'!$T$12:$AA$507=4))+SUMPRODUCT(('Feedback Forms'!$BA$12:$BA$507=B76&amp;"-External Services")*('Feedback Forms'!$T$12:$AA$507=5)))*100))</f>
        <v>0</v>
      </c>
      <c r="J76" s="897"/>
      <c r="K76" s="322"/>
      <c r="L76" s="51"/>
      <c r="M76" s="51"/>
      <c r="N76" s="325"/>
      <c r="O76" s="325"/>
      <c r="P76" s="325"/>
      <c r="Q76" s="325"/>
      <c r="R76" s="325"/>
      <c r="S76" s="325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2"/>
      <c r="AE76" s="52"/>
    </row>
    <row r="77" spans="1:31" ht="13.8">
      <c r="A77" s="51"/>
      <c r="B77" s="350" t="str">
        <f>'Feedback Forms'!AH542</f>
        <v>Program Registration</v>
      </c>
      <c r="C77" s="898">
        <f>'Feedback Forms'!AG542</f>
        <v>0</v>
      </c>
      <c r="D77" s="725"/>
      <c r="E77" s="727"/>
      <c r="F77" s="898">
        <f>VLOOKUP(B77,'Customers Per CC'!$B$15:$D$45,3,FALSE)</f>
        <v>0</v>
      </c>
      <c r="G77" s="725"/>
      <c r="H77" s="727"/>
      <c r="I77" s="896">
        <f>IF(C77=0,0,IF(SUMPRODUCT(('Feedback Forms'!$BA$12:$BA$507=B77&amp;"-External Services")*('Feedback Forms'!$T$12:$AA$507=1))+SUMPRODUCT(('Feedback Forms'!$BA$12:$BA$507=B77&amp;"-External Services")*('Feedback Forms'!$T$12:$AA$507=2))+SUMPRODUCT(('Feedback Forms'!$BA$12:$BA$507=B77&amp;"-External Services")*('Feedback Forms'!$T$12:$AA$507=3))+SUMPRODUCT(('Feedback Forms'!$BA$12:$BA$507=B77&amp;"-External Services")*('Feedback Forms'!$T$12:$AA$507=4))+SUMPRODUCT(('Feedback Forms'!$BA$12:$BA$507=B77&amp;"-External Services")*('Feedback Forms'!$T$12:$AA$507=5))=0,0,(SUMPRODUCT(('Feedback Forms'!$BA$12:$BA$507=B77&amp;"-External Services")*('Feedback Forms'!$T$12:$AA$507=5))+SUMPRODUCT(('Feedback Forms'!$BA$12:$BA$507=B77&amp;"-External Services")*('Feedback Forms'!$T$12:$AA$507=4)))/(SUMPRODUCT(('Feedback Forms'!$BA$12:$BA$507=B77&amp;"-External Services")*('Feedback Forms'!$T$12:$AA$507=1))+SUMPRODUCT(('Feedback Forms'!$BA$12:$BA$507=B77&amp;"-External Services")*('Feedback Forms'!$T$12:$AA$507=2))+SUMPRODUCT(('Feedback Forms'!$BA$12:$BA$507=B77&amp;"-External Services")*('Feedback Forms'!$T$12:$AA$507=3))+SUMPRODUCT(('Feedback Forms'!$BA$12:$BA$507=B77&amp;"-External Services")*('Feedback Forms'!$T$12:$AA$507=4))+SUMPRODUCT(('Feedback Forms'!$BA$12:$BA$507=B77&amp;"-External Services")*('Feedback Forms'!$T$12:$AA$507=5)))*100))</f>
        <v>0</v>
      </c>
      <c r="J77" s="897"/>
      <c r="K77" s="322"/>
      <c r="L77" s="51"/>
      <c r="M77" s="51"/>
      <c r="N77" s="325"/>
      <c r="O77" s="325"/>
      <c r="P77" s="325"/>
      <c r="Q77" s="325"/>
      <c r="R77" s="325"/>
      <c r="S77" s="325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2"/>
      <c r="AE77" s="52"/>
    </row>
    <row r="78" spans="1:31" ht="13.8">
      <c r="A78" s="51"/>
      <c r="B78" s="350" t="str">
        <f>'Feedback Forms'!AH543</f>
        <v>Release of Starter Toolkits</v>
      </c>
      <c r="C78" s="898">
        <f>'Feedback Forms'!AG543</f>
        <v>0</v>
      </c>
      <c r="D78" s="725"/>
      <c r="E78" s="727"/>
      <c r="F78" s="898">
        <f>VLOOKUP(B78,'Customers Per CC'!$B$15:$D$45,3,FALSE)</f>
        <v>0</v>
      </c>
      <c r="G78" s="725"/>
      <c r="H78" s="727"/>
      <c r="I78" s="896">
        <f>IF(C78=0,0,IF(SUMPRODUCT(('Feedback Forms'!$BA$12:$BA$507=B78&amp;"-External Services")*('Feedback Forms'!$T$12:$AA$507=1))+SUMPRODUCT(('Feedback Forms'!$BA$12:$BA$507=B78&amp;"-External Services")*('Feedback Forms'!$T$12:$AA$507=2))+SUMPRODUCT(('Feedback Forms'!$BA$12:$BA$507=B78&amp;"-External Services")*('Feedback Forms'!$T$12:$AA$507=3))+SUMPRODUCT(('Feedback Forms'!$BA$12:$BA$507=B78&amp;"-External Services")*('Feedback Forms'!$T$12:$AA$507=4))+SUMPRODUCT(('Feedback Forms'!$BA$12:$BA$507=B78&amp;"-External Services")*('Feedback Forms'!$T$12:$AA$507=5))=0,0,(SUMPRODUCT(('Feedback Forms'!$BA$12:$BA$507=B78&amp;"-External Services")*('Feedback Forms'!$T$12:$AA$507=5))+SUMPRODUCT(('Feedback Forms'!$BA$12:$BA$507=B78&amp;"-External Services")*('Feedback Forms'!$T$12:$AA$507=4)))/(SUMPRODUCT(('Feedback Forms'!$BA$12:$BA$507=B78&amp;"-External Services")*('Feedback Forms'!$T$12:$AA$507=1))+SUMPRODUCT(('Feedback Forms'!$BA$12:$BA$507=B78&amp;"-External Services")*('Feedback Forms'!$T$12:$AA$507=2))+SUMPRODUCT(('Feedback Forms'!$BA$12:$BA$507=B78&amp;"-External Services")*('Feedback Forms'!$T$12:$AA$507=3))+SUMPRODUCT(('Feedback Forms'!$BA$12:$BA$507=B78&amp;"-External Services")*('Feedback Forms'!$T$12:$AA$507=4))+SUMPRODUCT(('Feedback Forms'!$BA$12:$BA$507=B78&amp;"-External Services")*('Feedback Forms'!$T$12:$AA$507=5)))*100))</f>
        <v>0</v>
      </c>
      <c r="J78" s="897"/>
      <c r="K78" s="322"/>
      <c r="L78" s="51"/>
      <c r="M78" s="51"/>
      <c r="N78" s="325"/>
      <c r="O78" s="325"/>
      <c r="P78" s="325"/>
      <c r="Q78" s="325"/>
      <c r="R78" s="325"/>
      <c r="S78" s="325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2"/>
      <c r="AE78" s="52"/>
    </row>
    <row r="79" spans="1:31" ht="13.8">
      <c r="A79" s="51"/>
      <c r="B79" s="350" t="str">
        <f>'Feedback Forms'!AH544</f>
        <v>Renewal of Competency Assessor’s Accreditation</v>
      </c>
      <c r="C79" s="898">
        <f>'Feedback Forms'!AG544</f>
        <v>0</v>
      </c>
      <c r="D79" s="725"/>
      <c r="E79" s="727"/>
      <c r="F79" s="898">
        <f>VLOOKUP(B79,'Customers Per CC'!$B$15:$D$45,3,FALSE)</f>
        <v>0</v>
      </c>
      <c r="G79" s="725"/>
      <c r="H79" s="727"/>
      <c r="I79" s="896">
        <f>IF(C79=0,0,IF(SUMPRODUCT(('Feedback Forms'!$BA$12:$BA$507=B79&amp;"-External Services")*('Feedback Forms'!$T$12:$AA$507=1))+SUMPRODUCT(('Feedback Forms'!$BA$12:$BA$507=B79&amp;"-External Services")*('Feedback Forms'!$T$12:$AA$507=2))+SUMPRODUCT(('Feedback Forms'!$BA$12:$BA$507=B79&amp;"-External Services")*('Feedback Forms'!$T$12:$AA$507=3))+SUMPRODUCT(('Feedback Forms'!$BA$12:$BA$507=B79&amp;"-External Services")*('Feedback Forms'!$T$12:$AA$507=4))+SUMPRODUCT(('Feedback Forms'!$BA$12:$BA$507=B79&amp;"-External Services")*('Feedback Forms'!$T$12:$AA$507=5))=0,0,(SUMPRODUCT(('Feedback Forms'!$BA$12:$BA$507=B79&amp;"-External Services")*('Feedback Forms'!$T$12:$AA$507=5))+SUMPRODUCT(('Feedback Forms'!$BA$12:$BA$507=B79&amp;"-External Services")*('Feedback Forms'!$T$12:$AA$507=4)))/(SUMPRODUCT(('Feedback Forms'!$BA$12:$BA$507=B79&amp;"-External Services")*('Feedback Forms'!$T$12:$AA$507=1))+SUMPRODUCT(('Feedback Forms'!$BA$12:$BA$507=B79&amp;"-External Services")*('Feedback Forms'!$T$12:$AA$507=2))+SUMPRODUCT(('Feedback Forms'!$BA$12:$BA$507=B79&amp;"-External Services")*('Feedback Forms'!$T$12:$AA$507=3))+SUMPRODUCT(('Feedback Forms'!$BA$12:$BA$507=B79&amp;"-External Services")*('Feedback Forms'!$T$12:$AA$507=4))+SUMPRODUCT(('Feedback Forms'!$BA$12:$BA$507=B79&amp;"-External Services")*('Feedback Forms'!$T$12:$AA$507=5)))*100))</f>
        <v>0</v>
      </c>
      <c r="J79" s="897"/>
      <c r="K79" s="322"/>
      <c r="L79" s="51"/>
      <c r="M79" s="51"/>
      <c r="N79" s="325"/>
      <c r="O79" s="325"/>
      <c r="P79" s="325"/>
      <c r="Q79" s="325"/>
      <c r="R79" s="325"/>
      <c r="S79" s="325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2"/>
      <c r="AE79" s="52"/>
    </row>
    <row r="80" spans="1:31" ht="13.8">
      <c r="A80" s="51"/>
      <c r="B80" s="350" t="str">
        <f>'Feedback Forms'!AH545</f>
        <v>Renewal of National Certificate/ Certificate of Competency</v>
      </c>
      <c r="C80" s="898">
        <f>'Feedback Forms'!AG545</f>
        <v>0</v>
      </c>
      <c r="D80" s="725"/>
      <c r="E80" s="727"/>
      <c r="F80" s="898">
        <f>VLOOKUP(B80,'Customers Per CC'!$B$15:$D$45,3,FALSE)</f>
        <v>0</v>
      </c>
      <c r="G80" s="725"/>
      <c r="H80" s="727"/>
      <c r="I80" s="896">
        <f>IF(C80=0,0,IF(SUMPRODUCT(('Feedback Forms'!$BA$12:$BA$507=B80&amp;"-External Services")*('Feedback Forms'!$T$12:$AA$507=1))+SUMPRODUCT(('Feedback Forms'!$BA$12:$BA$507=B80&amp;"-External Services")*('Feedback Forms'!$T$12:$AA$507=2))+SUMPRODUCT(('Feedback Forms'!$BA$12:$BA$507=B80&amp;"-External Services")*('Feedback Forms'!$T$12:$AA$507=3))+SUMPRODUCT(('Feedback Forms'!$BA$12:$BA$507=B80&amp;"-External Services")*('Feedback Forms'!$T$12:$AA$507=4))+SUMPRODUCT(('Feedback Forms'!$BA$12:$BA$507=B80&amp;"-External Services")*('Feedback Forms'!$T$12:$AA$507=5))=0,0,(SUMPRODUCT(('Feedback Forms'!$BA$12:$BA$507=B80&amp;"-External Services")*('Feedback Forms'!$T$12:$AA$507=5))+SUMPRODUCT(('Feedback Forms'!$BA$12:$BA$507=B80&amp;"-External Services")*('Feedback Forms'!$T$12:$AA$507=4)))/(SUMPRODUCT(('Feedback Forms'!$BA$12:$BA$507=B80&amp;"-External Services")*('Feedback Forms'!$T$12:$AA$507=1))+SUMPRODUCT(('Feedback Forms'!$BA$12:$BA$507=B80&amp;"-External Services")*('Feedback Forms'!$T$12:$AA$507=2))+SUMPRODUCT(('Feedback Forms'!$BA$12:$BA$507=B80&amp;"-External Services")*('Feedback Forms'!$T$12:$AA$507=3))+SUMPRODUCT(('Feedback Forms'!$BA$12:$BA$507=B80&amp;"-External Services")*('Feedback Forms'!$T$12:$AA$507=4))+SUMPRODUCT(('Feedback Forms'!$BA$12:$BA$507=B80&amp;"-External Services")*('Feedback Forms'!$T$12:$AA$507=5)))*100))</f>
        <v>0</v>
      </c>
      <c r="J80" s="897"/>
      <c r="K80" s="322"/>
      <c r="L80" s="51"/>
      <c r="M80" s="51"/>
      <c r="N80" s="325"/>
      <c r="O80" s="325"/>
      <c r="P80" s="325"/>
      <c r="Q80" s="325"/>
      <c r="R80" s="325"/>
      <c r="S80" s="325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2"/>
      <c r="AE80" s="52"/>
    </row>
    <row r="81" spans="1:31" ht="27.6">
      <c r="A81" s="51"/>
      <c r="B81" s="350" t="str">
        <f>'Feedback Forms'!AH546</f>
        <v>Replacement of Damaged National Certificate/Certificate of Competency</v>
      </c>
      <c r="C81" s="898">
        <f>'Feedback Forms'!AG546</f>
        <v>0</v>
      </c>
      <c r="D81" s="725"/>
      <c r="E81" s="727"/>
      <c r="F81" s="898">
        <f>VLOOKUP(B81,'Customers Per CC'!$B$15:$D$45,3,FALSE)</f>
        <v>0</v>
      </c>
      <c r="G81" s="725"/>
      <c r="H81" s="727"/>
      <c r="I81" s="896">
        <f>IF(C81=0,0,IF(SUMPRODUCT(('Feedback Forms'!$BA$12:$BA$507=B81&amp;"-External Services")*('Feedback Forms'!$T$12:$AA$507=1))+SUMPRODUCT(('Feedback Forms'!$BA$12:$BA$507=B81&amp;"-External Services")*('Feedback Forms'!$T$12:$AA$507=2))+SUMPRODUCT(('Feedback Forms'!$BA$12:$BA$507=B81&amp;"-External Services")*('Feedback Forms'!$T$12:$AA$507=3))+SUMPRODUCT(('Feedback Forms'!$BA$12:$BA$507=B81&amp;"-External Services")*('Feedback Forms'!$T$12:$AA$507=4))+SUMPRODUCT(('Feedback Forms'!$BA$12:$BA$507=B81&amp;"-External Services")*('Feedback Forms'!$T$12:$AA$507=5))=0,0,(SUMPRODUCT(('Feedback Forms'!$BA$12:$BA$507=B81&amp;"-External Services")*('Feedback Forms'!$T$12:$AA$507=5))+SUMPRODUCT(('Feedback Forms'!$BA$12:$BA$507=B81&amp;"-External Services")*('Feedback Forms'!$T$12:$AA$507=4)))/(SUMPRODUCT(('Feedback Forms'!$BA$12:$BA$507=B81&amp;"-External Services")*('Feedback Forms'!$T$12:$AA$507=1))+SUMPRODUCT(('Feedback Forms'!$BA$12:$BA$507=B81&amp;"-External Services")*('Feedback Forms'!$T$12:$AA$507=2))+SUMPRODUCT(('Feedback Forms'!$BA$12:$BA$507=B81&amp;"-External Services")*('Feedback Forms'!$T$12:$AA$507=3))+SUMPRODUCT(('Feedback Forms'!$BA$12:$BA$507=B81&amp;"-External Services")*('Feedback Forms'!$T$12:$AA$507=4))+SUMPRODUCT(('Feedback Forms'!$BA$12:$BA$507=B81&amp;"-External Services")*('Feedback Forms'!$T$12:$AA$507=5)))*100))</f>
        <v>0</v>
      </c>
      <c r="J81" s="897"/>
      <c r="K81" s="322"/>
      <c r="L81" s="51"/>
      <c r="M81" s="51"/>
      <c r="N81" s="325"/>
      <c r="O81" s="325"/>
      <c r="P81" s="325"/>
      <c r="Q81" s="325"/>
      <c r="R81" s="325"/>
      <c r="S81" s="325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2"/>
      <c r="AE81" s="52"/>
    </row>
    <row r="82" spans="1:31" ht="27.6">
      <c r="A82" s="51"/>
      <c r="B82" s="350" t="str">
        <f>'Feedback Forms'!AH547</f>
        <v>Replacement of Lost National Certificate and Certificate of Competency</v>
      </c>
      <c r="C82" s="898">
        <f>'Feedback Forms'!AG547</f>
        <v>0</v>
      </c>
      <c r="D82" s="725"/>
      <c r="E82" s="727"/>
      <c r="F82" s="898">
        <f>VLOOKUP(B82,'Customers Per CC'!$B$15:$D$45,3,FALSE)</f>
        <v>0</v>
      </c>
      <c r="G82" s="725"/>
      <c r="H82" s="727"/>
      <c r="I82" s="896">
        <f>IF(C82=0,0,IF(SUMPRODUCT(('Feedback Forms'!$BA$12:$BA$507=B82&amp;"-External Services")*('Feedback Forms'!$T$12:$AA$507=1))+SUMPRODUCT(('Feedback Forms'!$BA$12:$BA$507=B82&amp;"-External Services")*('Feedback Forms'!$T$12:$AA$507=2))+SUMPRODUCT(('Feedback Forms'!$BA$12:$BA$507=B82&amp;"-External Services")*('Feedback Forms'!$T$12:$AA$507=3))+SUMPRODUCT(('Feedback Forms'!$BA$12:$BA$507=B82&amp;"-External Services")*('Feedback Forms'!$T$12:$AA$507=4))+SUMPRODUCT(('Feedback Forms'!$BA$12:$BA$507=B82&amp;"-External Services")*('Feedback Forms'!$T$12:$AA$507=5))=0,0,(SUMPRODUCT(('Feedback Forms'!$BA$12:$BA$507=B82&amp;"-External Services")*('Feedback Forms'!$T$12:$AA$507=5))+SUMPRODUCT(('Feedback Forms'!$BA$12:$BA$507=B82&amp;"-External Services")*('Feedback Forms'!$T$12:$AA$507=4)))/(SUMPRODUCT(('Feedback Forms'!$BA$12:$BA$507=B82&amp;"-External Services")*('Feedback Forms'!$T$12:$AA$507=1))+SUMPRODUCT(('Feedback Forms'!$BA$12:$BA$507=B82&amp;"-External Services")*('Feedback Forms'!$T$12:$AA$507=2))+SUMPRODUCT(('Feedback Forms'!$BA$12:$BA$507=B82&amp;"-External Services")*('Feedback Forms'!$T$12:$AA$507=3))+SUMPRODUCT(('Feedback Forms'!$BA$12:$BA$507=B82&amp;"-External Services")*('Feedback Forms'!$T$12:$AA$507=4))+SUMPRODUCT(('Feedback Forms'!$BA$12:$BA$507=B82&amp;"-External Services")*('Feedback Forms'!$T$12:$AA$507=5)))*100))</f>
        <v>0</v>
      </c>
      <c r="J82" s="897"/>
      <c r="K82" s="322"/>
      <c r="L82" s="51"/>
      <c r="M82" s="51"/>
      <c r="N82" s="325"/>
      <c r="O82" s="325"/>
      <c r="P82" s="325"/>
      <c r="Q82" s="325"/>
      <c r="R82" s="325"/>
      <c r="S82" s="325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2"/>
      <c r="AE82" s="52"/>
    </row>
    <row r="83" spans="1:31" ht="27.6">
      <c r="A83" s="51"/>
      <c r="B83" s="350" t="str">
        <f>'Feedback Forms'!AH548</f>
        <v>Replacement of National Certificate and Certificate of Competency due to Change of Name</v>
      </c>
      <c r="C83" s="898">
        <f>'Feedback Forms'!AG548</f>
        <v>0</v>
      </c>
      <c r="D83" s="725"/>
      <c r="E83" s="727"/>
      <c r="F83" s="898">
        <f>VLOOKUP(B83,'Customers Per CC'!$B$15:$D$45,3,FALSE)</f>
        <v>0</v>
      </c>
      <c r="G83" s="725"/>
      <c r="H83" s="727"/>
      <c r="I83" s="896">
        <f>IF(C83=0,0,IF(SUMPRODUCT(('Feedback Forms'!$BA$12:$BA$507=B83&amp;"-External Services")*('Feedback Forms'!$T$12:$AA$507=1))+SUMPRODUCT(('Feedback Forms'!$BA$12:$BA$507=B83&amp;"-External Services")*('Feedback Forms'!$T$12:$AA$507=2))+SUMPRODUCT(('Feedback Forms'!$BA$12:$BA$507=B83&amp;"-External Services")*('Feedback Forms'!$T$12:$AA$507=3))+SUMPRODUCT(('Feedback Forms'!$BA$12:$BA$507=B83&amp;"-External Services")*('Feedback Forms'!$T$12:$AA$507=4))+SUMPRODUCT(('Feedback Forms'!$BA$12:$BA$507=B83&amp;"-External Services")*('Feedback Forms'!$T$12:$AA$507=5))=0,0,(SUMPRODUCT(('Feedback Forms'!$BA$12:$BA$507=B83&amp;"-External Services")*('Feedback Forms'!$T$12:$AA$507=5))+SUMPRODUCT(('Feedback Forms'!$BA$12:$BA$507=B83&amp;"-External Services")*('Feedback Forms'!$T$12:$AA$507=4)))/(SUMPRODUCT(('Feedback Forms'!$BA$12:$BA$507=B83&amp;"-External Services")*('Feedback Forms'!$T$12:$AA$507=1))+SUMPRODUCT(('Feedback Forms'!$BA$12:$BA$507=B83&amp;"-External Services")*('Feedback Forms'!$T$12:$AA$507=2))+SUMPRODUCT(('Feedback Forms'!$BA$12:$BA$507=B83&amp;"-External Services")*('Feedback Forms'!$T$12:$AA$507=3))+SUMPRODUCT(('Feedback Forms'!$BA$12:$BA$507=B83&amp;"-External Services")*('Feedback Forms'!$T$12:$AA$507=4))+SUMPRODUCT(('Feedback Forms'!$BA$12:$BA$507=B83&amp;"-External Services")*('Feedback Forms'!$T$12:$AA$507=5)))*100))</f>
        <v>0</v>
      </c>
      <c r="J83" s="897"/>
      <c r="K83" s="322"/>
      <c r="L83" s="51"/>
      <c r="M83" s="51"/>
      <c r="N83" s="325"/>
      <c r="O83" s="325"/>
      <c r="P83" s="325"/>
      <c r="Q83" s="325"/>
      <c r="R83" s="325"/>
      <c r="S83" s="325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2"/>
      <c r="AE83" s="52"/>
    </row>
    <row r="84" spans="1:31" ht="13.8">
      <c r="A84" s="51"/>
      <c r="B84" s="350" t="str">
        <f>'Feedback Forms'!AH549</f>
        <v>Replacement of NC/COC due to Erroneous Entry</v>
      </c>
      <c r="C84" s="898">
        <f>'Feedback Forms'!AG549</f>
        <v>0</v>
      </c>
      <c r="D84" s="725"/>
      <c r="E84" s="727"/>
      <c r="F84" s="898">
        <f>VLOOKUP(B84,'Customers Per CC'!$B$15:$D$45,3,FALSE)</f>
        <v>0</v>
      </c>
      <c r="G84" s="725"/>
      <c r="H84" s="727"/>
      <c r="I84" s="896">
        <f>IF(C84=0,0,IF(SUMPRODUCT(('Feedback Forms'!$BA$12:$BA$507=B84&amp;"-External Services")*('Feedback Forms'!$T$12:$AA$507=1))+SUMPRODUCT(('Feedback Forms'!$BA$12:$BA$507=B84&amp;"-External Services")*('Feedback Forms'!$T$12:$AA$507=2))+SUMPRODUCT(('Feedback Forms'!$BA$12:$BA$507=B84&amp;"-External Services")*('Feedback Forms'!$T$12:$AA$507=3))+SUMPRODUCT(('Feedback Forms'!$BA$12:$BA$507=B84&amp;"-External Services")*('Feedback Forms'!$T$12:$AA$507=4))+SUMPRODUCT(('Feedback Forms'!$BA$12:$BA$507=B84&amp;"-External Services")*('Feedback Forms'!$T$12:$AA$507=5))=0,0,(SUMPRODUCT(('Feedback Forms'!$BA$12:$BA$507=B84&amp;"-External Services")*('Feedback Forms'!$T$12:$AA$507=5))+SUMPRODUCT(('Feedback Forms'!$BA$12:$BA$507=B84&amp;"-External Services")*('Feedback Forms'!$T$12:$AA$507=4)))/(SUMPRODUCT(('Feedback Forms'!$BA$12:$BA$507=B84&amp;"-External Services")*('Feedback Forms'!$T$12:$AA$507=1))+SUMPRODUCT(('Feedback Forms'!$BA$12:$BA$507=B84&amp;"-External Services")*('Feedback Forms'!$T$12:$AA$507=2))+SUMPRODUCT(('Feedback Forms'!$BA$12:$BA$507=B84&amp;"-External Services")*('Feedback Forms'!$T$12:$AA$507=3))+SUMPRODUCT(('Feedback Forms'!$BA$12:$BA$507=B84&amp;"-External Services")*('Feedback Forms'!$T$12:$AA$507=4))+SUMPRODUCT(('Feedback Forms'!$BA$12:$BA$507=B84&amp;"-External Services")*('Feedback Forms'!$T$12:$AA$507=5)))*100))</f>
        <v>0</v>
      </c>
      <c r="J84" s="897"/>
      <c r="K84" s="322"/>
      <c r="L84" s="51"/>
      <c r="M84" s="51"/>
      <c r="N84" s="325"/>
      <c r="O84" s="325"/>
      <c r="P84" s="325"/>
      <c r="Q84" s="325"/>
      <c r="R84" s="325"/>
      <c r="S84" s="325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2"/>
      <c r="AE84" s="52"/>
    </row>
    <row r="85" spans="1:31" ht="13.5" customHeight="1">
      <c r="A85" s="51"/>
      <c r="B85" s="337" t="s">
        <v>125</v>
      </c>
      <c r="C85" s="901">
        <f>SUM(C54:E64)</f>
        <v>0</v>
      </c>
      <c r="D85" s="925"/>
      <c r="E85" s="902"/>
      <c r="F85" s="901">
        <f>SUM(F54:H64)</f>
        <v>0</v>
      </c>
      <c r="G85" s="925"/>
      <c r="H85" s="902"/>
      <c r="I85" s="926"/>
      <c r="J85" s="927"/>
      <c r="K85" s="322"/>
      <c r="L85" s="51"/>
      <c r="M85" s="51"/>
      <c r="N85" s="325"/>
      <c r="O85" s="325"/>
      <c r="P85" s="325"/>
      <c r="Q85" s="325"/>
      <c r="R85" s="325"/>
      <c r="S85" s="325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2"/>
      <c r="AE85" s="52"/>
    </row>
    <row r="86" spans="1:31" ht="13.5" customHeight="1">
      <c r="A86" s="51"/>
      <c r="B86" s="329"/>
      <c r="C86" s="338"/>
      <c r="D86" s="338"/>
      <c r="E86" s="20"/>
      <c r="F86" s="20"/>
      <c r="G86" s="20"/>
      <c r="H86" s="20"/>
      <c r="I86" s="20"/>
      <c r="J86" s="20"/>
      <c r="K86" s="20"/>
      <c r="L86" s="51"/>
      <c r="M86" s="51"/>
      <c r="N86" s="51"/>
      <c r="O86" s="51"/>
      <c r="P86" s="325"/>
      <c r="Q86" s="325"/>
      <c r="R86" s="325"/>
      <c r="S86" s="325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2"/>
      <c r="AE86" s="52"/>
    </row>
    <row r="87" spans="1:31" ht="13.5" customHeight="1">
      <c r="A87" s="51"/>
      <c r="B87" s="614" t="s">
        <v>146</v>
      </c>
      <c r="C87" s="909" t="s">
        <v>111</v>
      </c>
      <c r="D87" s="920"/>
      <c r="E87" s="908"/>
      <c r="F87" s="919" t="s">
        <v>140</v>
      </c>
      <c r="G87" s="920"/>
      <c r="H87" s="908"/>
      <c r="I87" s="919" t="s">
        <v>145</v>
      </c>
      <c r="J87" s="908"/>
      <c r="K87" s="322"/>
      <c r="L87" s="51"/>
      <c r="M87" s="51"/>
      <c r="N87" s="325"/>
      <c r="O87" s="325"/>
      <c r="P87" s="325"/>
      <c r="Q87" s="325"/>
      <c r="R87" s="325"/>
      <c r="S87" s="325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2"/>
      <c r="AE87" s="52"/>
    </row>
    <row r="88" spans="1:31" ht="13.5" customHeight="1">
      <c r="A88" s="51"/>
      <c r="B88" s="488" t="str">
        <f>'Feedback Forms'!AH552</f>
        <v>Issuance of Supplies Available on Stock</v>
      </c>
      <c r="C88" s="898">
        <f>'Feedback Forms'!AG552</f>
        <v>0</v>
      </c>
      <c r="D88" s="944"/>
      <c r="E88" s="945"/>
      <c r="F88" s="898">
        <f>VLOOKUP(B88,'Customers Per CC'!$B$47:$D$49,3,FALSE)</f>
        <v>0</v>
      </c>
      <c r="G88" s="725"/>
      <c r="H88" s="727"/>
      <c r="I88" s="896" cm="1">
        <f t="array" ref="I88">IF(C88=0,0,IF(SUMPRODUCT(('Feedback Forms'!$BA$12:$BA$507=B88&amp;"-Internal Services")*('Feedback Forms'!$T$12:$AA$507=1))+SUMPRODUCT(('Feedback Forms'!$BA$12:$BA$507=B88&amp;"-Internal Services")*('Feedback Forms'!$T$12:$AA$507=2))+SUMPRODUCT(('Feedback Forms'!$BA$12:$BA$507=B88&amp;"-Internal Services")*('Feedback Forms'!$T$12:$AA$507=3))+SUMPRODUCT(('Feedback Forms'!$BA$12:$BA$507=B88&amp;"-Internal Services")*('Feedback Forms'!$T$12:$AA$507=4))+SUMPRODUCT(('Feedback Forms'!$BA$12:$BA$507=B88&amp;"-Internal Services")*('Feedback Forms'!$T$12:$AA$507=5))=0,0,(SUMPRODUCT(('Feedback Forms'!$BA$12:$BA$507=B88&amp;"-Internal Services")*('Feedback Forms'!$T$12:$AA$507=5))+SUMPRODUCT(('Feedback Forms'!$BA$12:$BA$507=B88&amp;"-Internal Services")*('Feedback Forms'!$T$12:$AA$507=4)))/(SUMPRODUCT(('Feedback Forms'!$BA$12:$BA$507=B88&amp;"-Internal Services")*('Feedback Forms'!$T$12:$AA$507=1))+SUMPRODUCT(('Feedback Forms'!$BA$12:$BA$507=B88&amp;"-Internal Services")*('Feedback Forms'!$T$12:$AA$507=2))+SUMPRODUCT(('Feedback Forms'!$BA$12:$BA$507=B88&amp;"-Internal Services")*('Feedback Forms'!$T$12:$AA$507=3))+SUMPRODUCT(('Feedback Forms'!$BA$12:$BA$507=B88&amp;"-Internal Services")*('Feedback Forms'!$T$12:$AA$507=4))+SUMPRODUCT(('Feedback Forms'!$BA$12:$BA$507=B88&amp;"-Internal Services")*('Feedback Forms'!$T$12:$AA$507=5)))*100))</f>
        <v>0</v>
      </c>
      <c r="J88" s="897"/>
      <c r="K88" s="322"/>
      <c r="L88" s="51"/>
      <c r="M88" s="51"/>
      <c r="N88" s="325"/>
      <c r="O88" s="325"/>
      <c r="P88" s="325"/>
      <c r="Q88" s="325"/>
      <c r="R88" s="325"/>
      <c r="S88" s="325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2"/>
      <c r="AE88" s="52"/>
    </row>
    <row r="89" spans="1:31" ht="13.5" customHeight="1">
      <c r="A89" s="51"/>
      <c r="B89" s="488" t="str">
        <f>'Feedback Forms'!AH553</f>
        <v>Payment of Scholarship Vouchers</v>
      </c>
      <c r="C89" s="898">
        <f>'Feedback Forms'!AG553</f>
        <v>0</v>
      </c>
      <c r="D89" s="944"/>
      <c r="E89" s="945"/>
      <c r="F89" s="898">
        <f>VLOOKUP(B89,'Customers Per CC'!$B$47:$D$49,3,FALSE)</f>
        <v>0</v>
      </c>
      <c r="G89" s="725"/>
      <c r="H89" s="727"/>
      <c r="I89" s="896" cm="1">
        <f t="array" ref="I89">IF(C89=0,0,IF(SUMPRODUCT(('Feedback Forms'!$BA$12:$BA$507=B89&amp;"-Internal Services")*('Feedback Forms'!$T$12:$AA$507=1))+SUMPRODUCT(('Feedback Forms'!$BA$12:$BA$507=B89&amp;"-Internal Services")*('Feedback Forms'!$T$12:$AA$507=2))+SUMPRODUCT(('Feedback Forms'!$BA$12:$BA$507=B89&amp;"-Internal Services")*('Feedback Forms'!$T$12:$AA$507=3))+SUMPRODUCT(('Feedback Forms'!$BA$12:$BA$507=B89&amp;"-Internal Services")*('Feedback Forms'!$T$12:$AA$507=4))+SUMPRODUCT(('Feedback Forms'!$BA$12:$BA$507=B89&amp;"-Internal Services")*('Feedback Forms'!$T$12:$AA$507=5))=0,0,(SUMPRODUCT(('Feedback Forms'!$BA$12:$BA$507=B89&amp;"-Internal Services")*('Feedback Forms'!$T$12:$AA$507=5))+SUMPRODUCT(('Feedback Forms'!$BA$12:$BA$507=B89&amp;"-Internal Services")*('Feedback Forms'!$T$12:$AA$507=4)))/(SUMPRODUCT(('Feedback Forms'!$BA$12:$BA$507=B89&amp;"-Internal Services")*('Feedback Forms'!$T$12:$AA$507=1))+SUMPRODUCT(('Feedback Forms'!$BA$12:$BA$507=B89&amp;"-Internal Services")*('Feedback Forms'!$T$12:$AA$507=2))+SUMPRODUCT(('Feedback Forms'!$BA$12:$BA$507=B89&amp;"-Internal Services")*('Feedback Forms'!$T$12:$AA$507=3))+SUMPRODUCT(('Feedback Forms'!$BA$12:$BA$507=B89&amp;"-Internal Services")*('Feedback Forms'!$T$12:$AA$507=4))+SUMPRODUCT(('Feedback Forms'!$BA$12:$BA$507=B89&amp;"-Internal Services")*('Feedback Forms'!$T$12:$AA$507=5)))*100))</f>
        <v>0</v>
      </c>
      <c r="J89" s="897"/>
      <c r="K89" s="322"/>
      <c r="L89" s="51"/>
      <c r="M89" s="51"/>
      <c r="N89" s="325"/>
      <c r="O89" s="325"/>
      <c r="P89" s="325"/>
      <c r="Q89" s="325"/>
      <c r="R89" s="325"/>
      <c r="S89" s="325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2"/>
      <c r="AE89" s="52"/>
    </row>
    <row r="90" spans="1:31" ht="13.5" customHeight="1">
      <c r="A90" s="51"/>
      <c r="B90" s="488" t="str">
        <f>'Feedback Forms'!AH554</f>
        <v>Procurement of Supplies, Equipment and Services</v>
      </c>
      <c r="C90" s="898">
        <f>'Feedback Forms'!AG554</f>
        <v>0</v>
      </c>
      <c r="D90" s="944"/>
      <c r="E90" s="945"/>
      <c r="F90" s="898">
        <f>VLOOKUP(B90,'Customers Per CC'!$B$47:$D$49,3,FALSE)</f>
        <v>0</v>
      </c>
      <c r="G90" s="725"/>
      <c r="H90" s="727"/>
      <c r="I90" s="896" cm="1">
        <f t="array" ref="I90">IF(C90=0,0,IF(SUMPRODUCT(('Feedback Forms'!$BA$12:$BA$507=B90&amp;"-Internal Services")*('Feedback Forms'!$T$12:$AA$507=1))+SUMPRODUCT(('Feedback Forms'!$BA$12:$BA$507=B90&amp;"-Internal Services")*('Feedback Forms'!$T$12:$AA$507=2))+SUMPRODUCT(('Feedback Forms'!$BA$12:$BA$507=B90&amp;"-Internal Services")*('Feedback Forms'!$T$12:$AA$507=3))+SUMPRODUCT(('Feedback Forms'!$BA$12:$BA$507=B90&amp;"-Internal Services")*('Feedback Forms'!$T$12:$AA$507=4))+SUMPRODUCT(('Feedback Forms'!$BA$12:$BA$507=B90&amp;"-Internal Services")*('Feedback Forms'!$T$12:$AA$507=5))=0,0,(SUMPRODUCT(('Feedback Forms'!$BA$12:$BA$507=B90&amp;"-Internal Services")*('Feedback Forms'!$T$12:$AA$507=5))+SUMPRODUCT(('Feedback Forms'!$BA$12:$BA$507=B90&amp;"-Internal Services")*('Feedback Forms'!$T$12:$AA$507=4)))/(SUMPRODUCT(('Feedback Forms'!$BA$12:$BA$507=B90&amp;"-Internal Services")*('Feedback Forms'!$T$12:$AA$507=1))+SUMPRODUCT(('Feedback Forms'!$BA$12:$BA$507=B90&amp;"-Internal Services")*('Feedback Forms'!$T$12:$AA$507=2))+SUMPRODUCT(('Feedback Forms'!$BA$12:$BA$507=B90&amp;"-Internal Services")*('Feedback Forms'!$T$12:$AA$507=3))+SUMPRODUCT(('Feedback Forms'!$BA$12:$BA$507=B90&amp;"-Internal Services")*('Feedback Forms'!$T$12:$AA$507=4))+SUMPRODUCT(('Feedback Forms'!$BA$12:$BA$507=B90&amp;"-Internal Services")*('Feedback Forms'!$T$12:$AA$507=5)))*100))</f>
        <v>0</v>
      </c>
      <c r="J90" s="897"/>
      <c r="K90" s="322"/>
      <c r="L90" s="51"/>
      <c r="M90" s="51"/>
      <c r="N90" s="325"/>
      <c r="O90" s="325"/>
      <c r="P90" s="325"/>
      <c r="Q90" s="325"/>
      <c r="R90" s="325"/>
      <c r="S90" s="325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2"/>
      <c r="AE90" s="52"/>
    </row>
    <row r="91" spans="1:31" ht="13.5" customHeight="1">
      <c r="A91" s="51"/>
      <c r="B91" s="339" t="s">
        <v>125</v>
      </c>
      <c r="C91" s="901">
        <f>SUM(C88:E90)</f>
        <v>0</v>
      </c>
      <c r="D91" s="925"/>
      <c r="E91" s="902"/>
      <c r="F91" s="901">
        <f>SUM(F88:H90)</f>
        <v>0</v>
      </c>
      <c r="G91" s="925"/>
      <c r="H91" s="902"/>
      <c r="I91" s="942"/>
      <c r="J91" s="943"/>
      <c r="K91" s="322"/>
      <c r="L91" s="51"/>
      <c r="M91" s="51"/>
      <c r="N91" s="325"/>
      <c r="O91" s="325"/>
      <c r="P91" s="325"/>
      <c r="Q91" s="325"/>
      <c r="R91" s="325"/>
      <c r="S91" s="325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2"/>
      <c r="AE91" s="52"/>
    </row>
    <row r="92" spans="1:31" ht="13.5" customHeight="1">
      <c r="A92" s="51"/>
      <c r="B92" s="329"/>
      <c r="C92" s="338"/>
      <c r="D92" s="338"/>
      <c r="E92" s="20"/>
      <c r="F92" s="20"/>
      <c r="G92" s="20"/>
      <c r="H92" s="20"/>
      <c r="I92" s="20"/>
      <c r="J92" s="20"/>
      <c r="K92" s="20"/>
      <c r="L92" s="51"/>
      <c r="M92" s="51"/>
      <c r="N92" s="325"/>
      <c r="O92" s="325"/>
      <c r="P92" s="325"/>
      <c r="Q92" s="325"/>
      <c r="R92" s="325"/>
      <c r="S92" s="325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2"/>
      <c r="AE92" s="52"/>
    </row>
    <row r="93" spans="1:31" ht="13.5" customHeight="1">
      <c r="A93" s="51"/>
      <c r="B93" s="335" t="s">
        <v>147</v>
      </c>
      <c r="C93" s="338"/>
      <c r="D93" s="338"/>
      <c r="E93" s="20"/>
      <c r="F93" s="20"/>
      <c r="G93" s="20"/>
      <c r="H93" s="20"/>
      <c r="I93" s="20"/>
      <c r="J93" s="20"/>
      <c r="K93" s="20"/>
      <c r="L93" s="51"/>
      <c r="M93" s="51"/>
      <c r="N93" s="325"/>
      <c r="O93" s="325"/>
      <c r="P93" s="325"/>
      <c r="Q93" s="325"/>
      <c r="R93" s="325"/>
      <c r="S93" s="325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2"/>
      <c r="AE93" s="52"/>
    </row>
    <row r="94" spans="1:31" ht="13.5" customHeight="1">
      <c r="A94" s="51"/>
      <c r="B94" s="329"/>
      <c r="C94" s="338"/>
      <c r="D94" s="338"/>
      <c r="E94" s="20"/>
      <c r="F94" s="20"/>
      <c r="G94" s="20"/>
      <c r="H94" s="20"/>
      <c r="I94" s="20"/>
      <c r="J94" s="20"/>
      <c r="K94" s="20"/>
      <c r="L94" s="51"/>
      <c r="M94" s="51"/>
      <c r="N94" s="325"/>
      <c r="O94" s="325"/>
      <c r="P94" s="325"/>
      <c r="Q94" s="325"/>
      <c r="R94" s="325"/>
      <c r="S94" s="325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2"/>
      <c r="AE94" s="52"/>
    </row>
    <row r="95" spans="1:31" ht="18" customHeight="1">
      <c r="A95" s="51"/>
      <c r="B95" s="613" t="s">
        <v>148</v>
      </c>
      <c r="C95" s="909" t="s">
        <v>111</v>
      </c>
      <c r="D95" s="920"/>
      <c r="E95" s="920"/>
      <c r="F95" s="908"/>
      <c r="G95" s="919" t="s">
        <v>149</v>
      </c>
      <c r="H95" s="920"/>
      <c r="I95" s="920"/>
      <c r="J95" s="908"/>
      <c r="K95" s="322"/>
      <c r="L95" s="51"/>
      <c r="M95" s="51"/>
      <c r="N95" s="325"/>
      <c r="O95" s="325"/>
      <c r="P95" s="325"/>
      <c r="Q95" s="325"/>
      <c r="R95" s="325"/>
      <c r="S95" s="325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2"/>
      <c r="AE95" s="52"/>
    </row>
    <row r="96" spans="1:31" ht="13.5" customHeight="1">
      <c r="A96" s="51"/>
      <c r="B96" s="326" t="s">
        <v>150</v>
      </c>
      <c r="C96" s="898">
        <f>'Feedback Forms'!AS538</f>
        <v>0</v>
      </c>
      <c r="D96" s="725"/>
      <c r="E96" s="725"/>
      <c r="F96" s="727"/>
      <c r="G96" s="928">
        <f>IF($C$100=0,0,C96/C$100*100)</f>
        <v>0</v>
      </c>
      <c r="H96" s="929"/>
      <c r="I96" s="929"/>
      <c r="J96" s="904"/>
      <c r="K96" s="340"/>
      <c r="L96" s="51"/>
      <c r="M96" s="51"/>
      <c r="N96" s="325"/>
      <c r="O96" s="325"/>
      <c r="P96" s="325"/>
      <c r="Q96" s="325"/>
      <c r="R96" s="325"/>
      <c r="S96" s="325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2"/>
      <c r="AE96" s="52"/>
    </row>
    <row r="97" spans="1:31" ht="13.5" customHeight="1">
      <c r="A97" s="51"/>
      <c r="B97" s="341" t="s">
        <v>151</v>
      </c>
      <c r="C97" s="898">
        <f>'Feedback Forms'!AS539</f>
        <v>0</v>
      </c>
      <c r="D97" s="725"/>
      <c r="E97" s="725"/>
      <c r="F97" s="727"/>
      <c r="G97" s="928">
        <f t="shared" ref="G97:G99" si="17">IF($C$100=0,0,C97/C$100*100)</f>
        <v>0</v>
      </c>
      <c r="H97" s="929"/>
      <c r="I97" s="929"/>
      <c r="J97" s="904"/>
      <c r="K97" s="340"/>
      <c r="L97" s="51"/>
      <c r="M97" s="51"/>
      <c r="N97" s="325"/>
      <c r="O97" s="325"/>
      <c r="P97" s="325"/>
      <c r="Q97" s="325"/>
      <c r="R97" s="325"/>
      <c r="S97" s="325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2"/>
      <c r="AE97" s="52"/>
    </row>
    <row r="98" spans="1:31" ht="13.5" customHeight="1">
      <c r="A98" s="51"/>
      <c r="B98" s="326" t="s">
        <v>152</v>
      </c>
      <c r="C98" s="898">
        <f>'Feedback Forms'!AS540</f>
        <v>0</v>
      </c>
      <c r="D98" s="725"/>
      <c r="E98" s="725"/>
      <c r="F98" s="727"/>
      <c r="G98" s="928">
        <f t="shared" si="17"/>
        <v>0</v>
      </c>
      <c r="H98" s="929"/>
      <c r="I98" s="929"/>
      <c r="J98" s="904"/>
      <c r="K98" s="340"/>
      <c r="L98" s="51"/>
      <c r="M98" s="51"/>
      <c r="N98" s="325"/>
      <c r="O98" s="325"/>
      <c r="P98" s="325"/>
      <c r="Q98" s="325"/>
      <c r="R98" s="325"/>
      <c r="S98" s="325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2"/>
      <c r="AE98" s="52"/>
    </row>
    <row r="99" spans="1:31" ht="13.5" customHeight="1">
      <c r="A99" s="51"/>
      <c r="B99" s="326" t="s">
        <v>153</v>
      </c>
      <c r="C99" s="898">
        <f>'Feedback Forms'!AS541</f>
        <v>0</v>
      </c>
      <c r="D99" s="725"/>
      <c r="E99" s="725"/>
      <c r="F99" s="727"/>
      <c r="G99" s="928">
        <f t="shared" si="17"/>
        <v>0</v>
      </c>
      <c r="H99" s="929"/>
      <c r="I99" s="929"/>
      <c r="J99" s="904"/>
      <c r="K99" s="340"/>
      <c r="L99" s="51"/>
      <c r="M99" s="51"/>
      <c r="N99" s="325"/>
      <c r="O99" s="325"/>
      <c r="P99" s="325"/>
      <c r="Q99" s="325"/>
      <c r="R99" s="325"/>
      <c r="S99" s="325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2"/>
      <c r="AE99" s="52"/>
    </row>
    <row r="100" spans="1:31" ht="13.5" customHeight="1">
      <c r="A100" s="51"/>
      <c r="B100" s="333" t="s">
        <v>103</v>
      </c>
      <c r="C100" s="898">
        <f>SUM(C96:F99)</f>
        <v>0</v>
      </c>
      <c r="D100" s="725"/>
      <c r="E100" s="725"/>
      <c r="F100" s="727"/>
      <c r="G100" s="903" t="str">
        <f>IF(SUM(G96:J99)=0,"",SUM(G96:J99))</f>
        <v/>
      </c>
      <c r="H100" s="929"/>
      <c r="I100" s="929"/>
      <c r="J100" s="904"/>
      <c r="K100" s="322"/>
      <c r="L100" s="51"/>
      <c r="M100" s="51"/>
      <c r="N100" s="325"/>
      <c r="O100" s="325"/>
      <c r="P100" s="325"/>
      <c r="Q100" s="325"/>
      <c r="R100" s="325"/>
      <c r="S100" s="325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2"/>
      <c r="AE100" s="52"/>
    </row>
    <row r="101" spans="1:31" ht="13.5" customHeight="1">
      <c r="A101" s="51"/>
      <c r="B101" s="329"/>
      <c r="C101" s="329"/>
      <c r="D101" s="329"/>
      <c r="E101" s="20"/>
      <c r="F101" s="20"/>
      <c r="G101" s="20"/>
      <c r="H101" s="20"/>
      <c r="I101" s="20"/>
      <c r="J101" s="20"/>
      <c r="K101" s="20"/>
      <c r="L101" s="51"/>
      <c r="M101" s="51"/>
      <c r="N101" s="325"/>
      <c r="O101" s="325"/>
      <c r="P101" s="325"/>
      <c r="Q101" s="325"/>
      <c r="R101" s="325"/>
      <c r="S101" s="325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2"/>
      <c r="AE101" s="52"/>
    </row>
    <row r="102" spans="1:31" ht="13.5" customHeight="1">
      <c r="A102" s="51"/>
      <c r="B102" s="326" t="s">
        <v>154</v>
      </c>
      <c r="C102" s="898">
        <f>'Feedback Forms'!AT538</f>
        <v>0</v>
      </c>
      <c r="D102" s="725"/>
      <c r="E102" s="725"/>
      <c r="F102" s="727"/>
      <c r="G102" s="928">
        <f>IF($C$107=0,0,C102/C$107*100)</f>
        <v>0</v>
      </c>
      <c r="H102" s="929"/>
      <c r="I102" s="929"/>
      <c r="J102" s="904"/>
      <c r="K102" s="340"/>
      <c r="L102" s="51"/>
      <c r="M102" s="51"/>
      <c r="N102" s="325"/>
      <c r="O102" s="325"/>
      <c r="P102" s="325"/>
      <c r="Q102" s="325"/>
      <c r="R102" s="325"/>
      <c r="S102" s="325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2"/>
      <c r="AE102" s="52"/>
    </row>
    <row r="103" spans="1:31" ht="13.5" customHeight="1">
      <c r="A103" s="51"/>
      <c r="B103" s="326" t="s">
        <v>155</v>
      </c>
      <c r="C103" s="898">
        <f>'Feedback Forms'!AT539</f>
        <v>0</v>
      </c>
      <c r="D103" s="725"/>
      <c r="E103" s="725"/>
      <c r="F103" s="727"/>
      <c r="G103" s="928">
        <f t="shared" ref="G103:G106" si="18">IF($C$107=0,0,C103/C$107*100)</f>
        <v>0</v>
      </c>
      <c r="H103" s="929"/>
      <c r="I103" s="929"/>
      <c r="J103" s="904"/>
      <c r="K103" s="340"/>
      <c r="L103" s="51"/>
      <c r="M103" s="51"/>
      <c r="N103" s="325"/>
      <c r="O103" s="325"/>
      <c r="P103" s="325"/>
      <c r="Q103" s="325"/>
      <c r="R103" s="325"/>
      <c r="S103" s="325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2"/>
      <c r="AE103" s="52"/>
    </row>
    <row r="104" spans="1:31" ht="13.5" customHeight="1">
      <c r="A104" s="51"/>
      <c r="B104" s="326" t="s">
        <v>156</v>
      </c>
      <c r="C104" s="898">
        <f>'Feedback Forms'!AT540</f>
        <v>0</v>
      </c>
      <c r="D104" s="725"/>
      <c r="E104" s="725"/>
      <c r="F104" s="727"/>
      <c r="G104" s="928">
        <f t="shared" si="18"/>
        <v>0</v>
      </c>
      <c r="H104" s="929"/>
      <c r="I104" s="929"/>
      <c r="J104" s="904"/>
      <c r="K104" s="340"/>
      <c r="L104" s="51"/>
      <c r="M104" s="51"/>
      <c r="N104" s="325"/>
      <c r="O104" s="325"/>
      <c r="P104" s="325"/>
      <c r="Q104" s="325"/>
      <c r="R104" s="325"/>
      <c r="S104" s="325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2"/>
      <c r="AE104" s="52"/>
    </row>
    <row r="105" spans="1:31" ht="13.5" customHeight="1">
      <c r="A105" s="51"/>
      <c r="B105" s="326" t="s">
        <v>157</v>
      </c>
      <c r="C105" s="898">
        <f>'Feedback Forms'!AT541</f>
        <v>0</v>
      </c>
      <c r="D105" s="725"/>
      <c r="E105" s="725"/>
      <c r="F105" s="727"/>
      <c r="G105" s="928">
        <f t="shared" si="18"/>
        <v>0</v>
      </c>
      <c r="H105" s="929"/>
      <c r="I105" s="929"/>
      <c r="J105" s="904"/>
      <c r="K105" s="340"/>
      <c r="L105" s="51"/>
      <c r="M105" s="51"/>
      <c r="N105" s="325"/>
      <c r="O105" s="325"/>
      <c r="P105" s="325"/>
      <c r="Q105" s="325"/>
      <c r="R105" s="325"/>
      <c r="S105" s="325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2"/>
      <c r="AE105" s="52"/>
    </row>
    <row r="106" spans="1:31" ht="13.5" customHeight="1">
      <c r="A106" s="51"/>
      <c r="B106" s="326" t="s">
        <v>158</v>
      </c>
      <c r="C106" s="898">
        <f>'Feedback Forms'!AT542</f>
        <v>0</v>
      </c>
      <c r="D106" s="725"/>
      <c r="E106" s="725"/>
      <c r="F106" s="727"/>
      <c r="G106" s="928">
        <f t="shared" si="18"/>
        <v>0</v>
      </c>
      <c r="H106" s="929"/>
      <c r="I106" s="929"/>
      <c r="J106" s="904"/>
      <c r="K106" s="340"/>
      <c r="L106" s="51"/>
      <c r="M106" s="51"/>
      <c r="N106" s="325"/>
      <c r="O106" s="325"/>
      <c r="P106" s="325"/>
      <c r="Q106" s="325"/>
      <c r="R106" s="325"/>
      <c r="S106" s="325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2"/>
      <c r="AE106" s="52"/>
    </row>
    <row r="107" spans="1:31" ht="13.5" customHeight="1">
      <c r="A107" s="51"/>
      <c r="B107" s="333" t="s">
        <v>103</v>
      </c>
      <c r="C107" s="901">
        <f>SUM(C102:F106)</f>
        <v>0</v>
      </c>
      <c r="D107" s="725"/>
      <c r="E107" s="725"/>
      <c r="F107" s="727"/>
      <c r="G107" s="903" t="str">
        <f>IF(SUM(G102:J106)=0,"",SUM(G102:J106))</f>
        <v/>
      </c>
      <c r="H107" s="929"/>
      <c r="I107" s="929"/>
      <c r="J107" s="904"/>
      <c r="K107" s="340"/>
      <c r="L107" s="51"/>
      <c r="M107" s="51"/>
      <c r="N107" s="325"/>
      <c r="O107" s="325"/>
      <c r="P107" s="325"/>
      <c r="Q107" s="325"/>
      <c r="R107" s="325"/>
      <c r="S107" s="325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2"/>
      <c r="AE107" s="52"/>
    </row>
    <row r="108" spans="1:31" ht="13.5" customHeight="1">
      <c r="A108" s="51"/>
      <c r="B108" s="342"/>
      <c r="C108" s="338"/>
      <c r="D108" s="338"/>
      <c r="E108" s="338"/>
      <c r="F108" s="338"/>
      <c r="G108" s="343"/>
      <c r="H108" s="343"/>
      <c r="I108" s="343"/>
      <c r="J108" s="343"/>
      <c r="K108" s="343"/>
      <c r="L108" s="51"/>
      <c r="M108" s="51"/>
      <c r="N108" s="325"/>
      <c r="O108" s="325"/>
      <c r="P108" s="325"/>
      <c r="Q108" s="325"/>
      <c r="R108" s="325"/>
      <c r="S108" s="325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2"/>
      <c r="AE108" s="52"/>
    </row>
    <row r="109" spans="1:31" ht="13.5" customHeight="1">
      <c r="A109" s="51"/>
      <c r="B109" s="329"/>
      <c r="C109" s="338"/>
      <c r="D109" s="338"/>
      <c r="E109" s="20"/>
      <c r="F109" s="20"/>
      <c r="G109" s="344"/>
      <c r="H109" s="344"/>
      <c r="I109" s="344"/>
      <c r="J109" s="344"/>
      <c r="K109" s="344"/>
      <c r="L109" s="51"/>
      <c r="M109" s="51"/>
      <c r="N109" s="325"/>
      <c r="O109" s="325"/>
      <c r="P109" s="325"/>
      <c r="Q109" s="325"/>
      <c r="R109" s="325"/>
      <c r="S109" s="325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2"/>
      <c r="AE109" s="52"/>
    </row>
    <row r="110" spans="1:31" ht="13.5" customHeight="1">
      <c r="A110" s="51"/>
      <c r="B110" s="326" t="s">
        <v>159</v>
      </c>
      <c r="C110" s="898">
        <f>'Feedback Forms'!AU538</f>
        <v>0</v>
      </c>
      <c r="D110" s="725"/>
      <c r="E110" s="725"/>
      <c r="F110" s="727"/>
      <c r="G110" s="928">
        <f>IF($C$114=0,0,C110/C$114*100)</f>
        <v>0</v>
      </c>
      <c r="H110" s="929"/>
      <c r="I110" s="929"/>
      <c r="J110" s="904"/>
      <c r="K110" s="340"/>
      <c r="L110" s="51"/>
      <c r="M110" s="51"/>
      <c r="N110" s="325"/>
      <c r="O110" s="325"/>
      <c r="P110" s="325"/>
      <c r="Q110" s="325"/>
      <c r="R110" s="325"/>
      <c r="S110" s="325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2"/>
      <c r="AE110" s="52"/>
    </row>
    <row r="111" spans="1:31" ht="13.5" customHeight="1">
      <c r="A111" s="51"/>
      <c r="B111" s="326" t="s">
        <v>160</v>
      </c>
      <c r="C111" s="898">
        <f>'Feedback Forms'!AU539</f>
        <v>0</v>
      </c>
      <c r="D111" s="725"/>
      <c r="E111" s="725"/>
      <c r="F111" s="727"/>
      <c r="G111" s="928">
        <f t="shared" ref="G111:G113" si="19">IF($C$114=0,0,C111/C$114*100)</f>
        <v>0</v>
      </c>
      <c r="H111" s="929"/>
      <c r="I111" s="929"/>
      <c r="J111" s="904"/>
      <c r="K111" s="340"/>
      <c r="L111" s="51"/>
      <c r="M111" s="51"/>
      <c r="N111" s="325"/>
      <c r="O111" s="325"/>
      <c r="P111" s="325"/>
      <c r="Q111" s="325"/>
      <c r="R111" s="325"/>
      <c r="S111" s="325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2"/>
      <c r="AE111" s="52"/>
    </row>
    <row r="112" spans="1:31" ht="13.5" customHeight="1">
      <c r="A112" s="51"/>
      <c r="B112" s="326" t="s">
        <v>161</v>
      </c>
      <c r="C112" s="898">
        <f>'Feedback Forms'!AU540</f>
        <v>0</v>
      </c>
      <c r="D112" s="725"/>
      <c r="E112" s="725"/>
      <c r="F112" s="727"/>
      <c r="G112" s="928">
        <f t="shared" si="19"/>
        <v>0</v>
      </c>
      <c r="H112" s="929"/>
      <c r="I112" s="929"/>
      <c r="J112" s="904"/>
      <c r="K112" s="340"/>
      <c r="L112" s="51"/>
      <c r="M112" s="51"/>
      <c r="N112" s="325"/>
      <c r="O112" s="325"/>
      <c r="P112" s="325"/>
      <c r="Q112" s="325"/>
      <c r="R112" s="325"/>
      <c r="S112" s="325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2"/>
      <c r="AE112" s="52"/>
    </row>
    <row r="113" spans="1:31" ht="13.5" customHeight="1">
      <c r="A113" s="51"/>
      <c r="B113" s="326" t="s">
        <v>162</v>
      </c>
      <c r="C113" s="898">
        <f>'Feedback Forms'!AU541</f>
        <v>0</v>
      </c>
      <c r="D113" s="725"/>
      <c r="E113" s="725"/>
      <c r="F113" s="727"/>
      <c r="G113" s="928">
        <f t="shared" si="19"/>
        <v>0</v>
      </c>
      <c r="H113" s="929"/>
      <c r="I113" s="929"/>
      <c r="J113" s="904"/>
      <c r="K113" s="340"/>
      <c r="L113" s="51"/>
      <c r="M113" s="51"/>
      <c r="N113" s="325"/>
      <c r="O113" s="325"/>
      <c r="P113" s="325"/>
      <c r="Q113" s="325"/>
      <c r="R113" s="325"/>
      <c r="S113" s="325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2"/>
      <c r="AE113" s="52"/>
    </row>
    <row r="114" spans="1:31" ht="13.5" customHeight="1">
      <c r="A114" s="51"/>
      <c r="B114" s="333" t="s">
        <v>103</v>
      </c>
      <c r="C114" s="901">
        <f>SUM(C110:F113)</f>
        <v>0</v>
      </c>
      <c r="D114" s="925"/>
      <c r="E114" s="925"/>
      <c r="F114" s="902"/>
      <c r="G114" s="903" t="str">
        <f>IF(SUM(G110:J113)=0,"",SUM(G110:J113))</f>
        <v/>
      </c>
      <c r="H114" s="929"/>
      <c r="I114" s="929"/>
      <c r="J114" s="904"/>
      <c r="K114" s="340"/>
      <c r="L114" s="51"/>
      <c r="M114" s="51"/>
      <c r="N114" s="325"/>
      <c r="O114" s="325"/>
      <c r="P114" s="325"/>
      <c r="Q114" s="325"/>
      <c r="R114" s="325"/>
      <c r="S114" s="325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2"/>
      <c r="AE114" s="52"/>
    </row>
    <row r="115" spans="1:31" ht="13.5" customHeight="1">
      <c r="A115" s="51"/>
      <c r="B115" s="328"/>
      <c r="C115" s="328"/>
      <c r="D115" s="329"/>
      <c r="E115" s="328"/>
      <c r="F115" s="328"/>
      <c r="G115" s="328"/>
      <c r="H115" s="328"/>
      <c r="I115" s="328"/>
      <c r="J115" s="328"/>
      <c r="K115" s="328"/>
      <c r="L115" s="51"/>
      <c r="M115" s="51"/>
      <c r="N115" s="325"/>
      <c r="O115" s="325"/>
      <c r="P115" s="325"/>
      <c r="Q115" s="325"/>
      <c r="R115" s="325"/>
      <c r="S115" s="325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2"/>
      <c r="AE115" s="52"/>
    </row>
    <row r="116" spans="1:31" ht="13.5" customHeight="1">
      <c r="A116" s="51"/>
      <c r="B116" s="331" t="s">
        <v>163</v>
      </c>
      <c r="C116" s="328"/>
      <c r="D116" s="329"/>
      <c r="E116" s="328"/>
      <c r="F116" s="328"/>
      <c r="G116" s="328"/>
      <c r="H116" s="328"/>
      <c r="I116" s="328"/>
      <c r="J116" s="328"/>
      <c r="K116" s="328"/>
      <c r="L116" s="51"/>
      <c r="M116" s="51"/>
      <c r="N116" s="325"/>
      <c r="O116" s="325"/>
      <c r="P116" s="325"/>
      <c r="Q116" s="325"/>
      <c r="R116" s="325"/>
      <c r="S116" s="325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2"/>
      <c r="AE116" s="52"/>
    </row>
    <row r="117" spans="1:31" ht="13.5" customHeight="1">
      <c r="A117" s="51"/>
      <c r="B117" s="328"/>
      <c r="C117" s="328"/>
      <c r="D117" s="329"/>
      <c r="E117" s="328"/>
      <c r="F117" s="328"/>
      <c r="G117" s="328"/>
      <c r="H117" s="328"/>
      <c r="I117" s="328"/>
      <c r="J117" s="328"/>
      <c r="K117" s="328"/>
      <c r="L117" s="51"/>
      <c r="M117" s="51"/>
      <c r="N117" s="325"/>
      <c r="O117" s="325"/>
      <c r="P117" s="325"/>
      <c r="Q117" s="325"/>
      <c r="R117" s="325"/>
      <c r="S117" s="325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2"/>
      <c r="AE117" s="52"/>
    </row>
    <row r="118" spans="1:31" ht="13.5" customHeight="1">
      <c r="A118" s="51"/>
      <c r="B118" s="613" t="s">
        <v>19</v>
      </c>
      <c r="C118" s="909" t="s">
        <v>111</v>
      </c>
      <c r="D118" s="920"/>
      <c r="E118" s="920"/>
      <c r="F118" s="920"/>
      <c r="G118" s="920"/>
      <c r="H118" s="920"/>
      <c r="I118" s="920"/>
      <c r="J118" s="908"/>
      <c r="K118" s="322"/>
      <c r="L118" s="51"/>
      <c r="M118" s="51"/>
      <c r="N118" s="325"/>
      <c r="O118" s="325"/>
      <c r="P118" s="325"/>
      <c r="Q118" s="325"/>
      <c r="R118" s="325"/>
      <c r="S118" s="325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2"/>
      <c r="AE118" s="52"/>
    </row>
    <row r="119" spans="1:31" ht="13.5" customHeight="1">
      <c r="A119" s="51"/>
      <c r="B119" s="326" t="s">
        <v>164</v>
      </c>
      <c r="C119" s="898">
        <f>'Feedback Forms'!AS546</f>
        <v>0</v>
      </c>
      <c r="D119" s="725"/>
      <c r="E119" s="725"/>
      <c r="F119" s="725"/>
      <c r="G119" s="725"/>
      <c r="H119" s="725"/>
      <c r="I119" s="725"/>
      <c r="J119" s="727"/>
      <c r="K119" s="322"/>
      <c r="L119" s="51"/>
      <c r="M119" s="51"/>
      <c r="N119" s="325"/>
      <c r="O119" s="325"/>
      <c r="P119" s="325"/>
      <c r="Q119" s="325"/>
      <c r="R119" s="325"/>
      <c r="S119" s="325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2"/>
      <c r="AE119" s="52"/>
    </row>
    <row r="120" spans="1:31" ht="13.5" customHeight="1">
      <c r="A120" s="51"/>
      <c r="B120" s="332" t="s">
        <v>165</v>
      </c>
      <c r="C120" s="898">
        <f>'Feedback Forms'!AS547</f>
        <v>0</v>
      </c>
      <c r="D120" s="725"/>
      <c r="E120" s="725"/>
      <c r="F120" s="725"/>
      <c r="G120" s="725"/>
      <c r="H120" s="725"/>
      <c r="I120" s="725"/>
      <c r="J120" s="727"/>
      <c r="K120" s="322"/>
      <c r="L120" s="51"/>
      <c r="M120" s="51"/>
      <c r="N120" s="325"/>
      <c r="O120" s="325"/>
      <c r="P120" s="325"/>
      <c r="Q120" s="325"/>
      <c r="R120" s="325"/>
      <c r="S120" s="325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2"/>
      <c r="AE120" s="52"/>
    </row>
    <row r="121" spans="1:31" ht="13.5" customHeight="1">
      <c r="A121" s="51"/>
      <c r="B121" s="332" t="s">
        <v>166</v>
      </c>
      <c r="C121" s="898">
        <f>'Feedback Forms'!AS548</f>
        <v>0</v>
      </c>
      <c r="D121" s="725"/>
      <c r="E121" s="725"/>
      <c r="F121" s="725"/>
      <c r="G121" s="725"/>
      <c r="H121" s="725"/>
      <c r="I121" s="725"/>
      <c r="J121" s="727"/>
      <c r="K121" s="322"/>
      <c r="L121" s="51"/>
      <c r="M121" s="51"/>
      <c r="N121" s="325"/>
      <c r="O121" s="325"/>
      <c r="P121" s="325"/>
      <c r="Q121" s="325"/>
      <c r="R121" s="325"/>
      <c r="S121" s="325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2"/>
      <c r="AE121" s="52"/>
    </row>
    <row r="122" spans="1:31" ht="13.5" customHeight="1">
      <c r="A122" s="51"/>
      <c r="B122" s="332" t="s">
        <v>167</v>
      </c>
      <c r="C122" s="898">
        <f>'Feedback Forms'!AS549</f>
        <v>0</v>
      </c>
      <c r="D122" s="725"/>
      <c r="E122" s="725"/>
      <c r="F122" s="725"/>
      <c r="G122" s="725"/>
      <c r="H122" s="725"/>
      <c r="I122" s="725"/>
      <c r="J122" s="727"/>
      <c r="K122" s="322"/>
      <c r="L122" s="51"/>
      <c r="M122" s="51"/>
      <c r="N122" s="325"/>
      <c r="O122" s="325"/>
      <c r="P122" s="325"/>
      <c r="Q122" s="325"/>
      <c r="R122" s="325"/>
      <c r="S122" s="325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2"/>
      <c r="AE122" s="52"/>
    </row>
    <row r="123" spans="1:31" ht="13.5" customHeight="1">
      <c r="A123" s="51"/>
      <c r="B123" s="332" t="s">
        <v>168</v>
      </c>
      <c r="C123" s="898">
        <f>'Feedback Forms'!AS550</f>
        <v>0</v>
      </c>
      <c r="D123" s="725"/>
      <c r="E123" s="725"/>
      <c r="F123" s="725"/>
      <c r="G123" s="725"/>
      <c r="H123" s="725"/>
      <c r="I123" s="725"/>
      <c r="J123" s="727"/>
      <c r="K123" s="322"/>
      <c r="L123" s="51"/>
      <c r="M123" s="51"/>
      <c r="N123" s="325"/>
      <c r="O123" s="325"/>
      <c r="P123" s="325"/>
      <c r="Q123" s="325"/>
      <c r="R123" s="325"/>
      <c r="S123" s="325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2"/>
      <c r="AE123" s="52"/>
    </row>
    <row r="124" spans="1:31" ht="13.5" customHeight="1">
      <c r="A124" s="51"/>
      <c r="B124" s="332" t="s">
        <v>169</v>
      </c>
      <c r="C124" s="898">
        <f>'Feedback Forms'!AS551</f>
        <v>0</v>
      </c>
      <c r="D124" s="725"/>
      <c r="E124" s="725"/>
      <c r="F124" s="725"/>
      <c r="G124" s="725"/>
      <c r="H124" s="725"/>
      <c r="I124" s="725"/>
      <c r="J124" s="727"/>
      <c r="K124" s="322"/>
      <c r="L124" s="51"/>
      <c r="M124" s="51"/>
      <c r="N124" s="325"/>
      <c r="O124" s="325"/>
      <c r="P124" s="325"/>
      <c r="Q124" s="325"/>
      <c r="R124" s="325"/>
      <c r="S124" s="325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2"/>
      <c r="AE124" s="52"/>
    </row>
    <row r="125" spans="1:31" ht="13.5" customHeight="1">
      <c r="A125" s="51"/>
      <c r="B125" s="332" t="s">
        <v>696</v>
      </c>
      <c r="C125" s="898">
        <f>'Feedback Forms'!AS552</f>
        <v>0</v>
      </c>
      <c r="D125" s="725"/>
      <c r="E125" s="725"/>
      <c r="F125" s="725"/>
      <c r="G125" s="725"/>
      <c r="H125" s="725"/>
      <c r="I125" s="725"/>
      <c r="J125" s="727"/>
      <c r="K125" s="322"/>
      <c r="L125" s="51"/>
      <c r="M125" s="51"/>
      <c r="N125" s="325"/>
      <c r="O125" s="325"/>
      <c r="P125" s="325"/>
      <c r="Q125" s="325"/>
      <c r="R125" s="325"/>
      <c r="S125" s="325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2"/>
      <c r="AE125" s="52"/>
    </row>
    <row r="126" spans="1:31" ht="13.5" customHeight="1">
      <c r="A126" s="51"/>
      <c r="B126" s="333" t="s">
        <v>125</v>
      </c>
      <c r="C126" s="901">
        <f>SUM(C119:J125)</f>
        <v>0</v>
      </c>
      <c r="D126" s="935"/>
      <c r="E126" s="935"/>
      <c r="F126" s="935"/>
      <c r="G126" s="935"/>
      <c r="H126" s="935"/>
      <c r="I126" s="935"/>
      <c r="J126" s="936"/>
      <c r="K126" s="322"/>
      <c r="L126" s="51"/>
      <c r="M126" s="51"/>
      <c r="N126" s="325"/>
      <c r="O126" s="325"/>
      <c r="P126" s="325"/>
      <c r="Q126" s="325"/>
      <c r="R126" s="325"/>
      <c r="S126" s="325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2"/>
      <c r="AE126" s="52"/>
    </row>
    <row r="127" spans="1:31" ht="13.5" customHeight="1">
      <c r="A127" s="51"/>
      <c r="B127" s="328"/>
      <c r="C127" s="328"/>
      <c r="D127" s="329"/>
      <c r="E127" s="328"/>
      <c r="F127" s="328"/>
      <c r="G127" s="328"/>
      <c r="H127" s="328"/>
      <c r="I127" s="328"/>
      <c r="J127" s="328"/>
      <c r="K127" s="328"/>
      <c r="L127" s="51"/>
      <c r="M127" s="51"/>
      <c r="N127" s="325"/>
      <c r="O127" s="325"/>
      <c r="P127" s="325"/>
      <c r="Q127" s="325"/>
      <c r="R127" s="325"/>
      <c r="S127" s="325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</row>
    <row r="128" spans="1:31" ht="13.5" customHeight="1">
      <c r="A128" s="51"/>
      <c r="B128" s="331" t="s">
        <v>170</v>
      </c>
      <c r="C128" s="328"/>
      <c r="D128" s="329"/>
      <c r="E128" s="328"/>
      <c r="F128" s="328"/>
      <c r="G128" s="328"/>
      <c r="H128" s="328"/>
      <c r="I128" s="328"/>
      <c r="J128" s="328"/>
      <c r="K128" s="328"/>
      <c r="L128" s="51"/>
      <c r="M128" s="51"/>
      <c r="N128" s="325"/>
      <c r="O128" s="325"/>
      <c r="P128" s="325"/>
      <c r="Q128" s="325"/>
      <c r="R128" s="325"/>
      <c r="S128" s="325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</row>
    <row r="129" spans="1:31" ht="13.5" customHeight="1">
      <c r="A129" s="51"/>
      <c r="B129" s="328"/>
      <c r="C129" s="329"/>
      <c r="D129" s="329"/>
      <c r="E129" s="329"/>
      <c r="F129" s="329"/>
      <c r="G129" s="329"/>
      <c r="H129" s="329"/>
      <c r="I129" s="328"/>
      <c r="J129" s="328"/>
      <c r="K129" s="328"/>
      <c r="L129" s="51"/>
      <c r="M129" s="51"/>
      <c r="N129" s="325"/>
      <c r="O129" s="325"/>
      <c r="P129" s="325"/>
      <c r="Q129" s="325"/>
      <c r="R129" s="325"/>
      <c r="S129" s="325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</row>
    <row r="130" spans="1:31" ht="13.5" customHeight="1">
      <c r="A130" s="51"/>
      <c r="B130" s="939" t="s">
        <v>171</v>
      </c>
      <c r="C130" s="909" t="s">
        <v>111</v>
      </c>
      <c r="D130" s="920"/>
      <c r="E130" s="920"/>
      <c r="F130" s="920"/>
      <c r="G130" s="920"/>
      <c r="H130" s="908"/>
      <c r="I130" s="937" t="s">
        <v>172</v>
      </c>
      <c r="J130" s="937" t="s">
        <v>145</v>
      </c>
      <c r="K130" s="345"/>
      <c r="L130" s="51"/>
      <c r="M130" s="51"/>
      <c r="N130" s="325"/>
      <c r="O130" s="325"/>
      <c r="P130" s="325"/>
      <c r="Q130" s="325"/>
      <c r="R130" s="325"/>
      <c r="S130" s="325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</row>
    <row r="131" spans="1:31" ht="13.5" customHeight="1">
      <c r="A131" s="51"/>
      <c r="B131" s="938"/>
      <c r="C131" s="613" t="s">
        <v>173</v>
      </c>
      <c r="D131" s="613" t="s">
        <v>174</v>
      </c>
      <c r="E131" s="613" t="s">
        <v>175</v>
      </c>
      <c r="F131" s="613" t="s">
        <v>176</v>
      </c>
      <c r="G131" s="613" t="s">
        <v>177</v>
      </c>
      <c r="H131" s="613" t="s">
        <v>178</v>
      </c>
      <c r="I131" s="938"/>
      <c r="J131" s="938"/>
      <c r="K131" s="322"/>
      <c r="L131" s="51"/>
      <c r="M131" s="346"/>
      <c r="N131" s="346"/>
      <c r="O131" s="346"/>
      <c r="P131" s="346"/>
      <c r="Q131" s="346"/>
      <c r="R131" s="346"/>
      <c r="S131" s="346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</row>
    <row r="132" spans="1:31" ht="13.5" customHeight="1">
      <c r="A132" s="51"/>
      <c r="B132" s="332" t="s">
        <v>179</v>
      </c>
      <c r="C132" s="333">
        <f t="array" ref="C132:H139">TRANSPOSE('Feedback Forms'!AI511:AP516)</f>
        <v>0</v>
      </c>
      <c r="D132" s="333">
        <v>0</v>
      </c>
      <c r="E132" s="333">
        <v>0</v>
      </c>
      <c r="F132" s="333">
        <v>0</v>
      </c>
      <c r="G132" s="333">
        <v>0</v>
      </c>
      <c r="H132" s="333">
        <v>0</v>
      </c>
      <c r="I132" s="333">
        <f>SUM(C132:H132)</f>
        <v>0</v>
      </c>
      <c r="J132" s="610">
        <f t="shared" ref="J132:J139" si="20">IF(I132=0,0,IF(I132-H132=0,0,(C132+D132)/(I132-H132)*100))</f>
        <v>0</v>
      </c>
      <c r="K132" s="348"/>
      <c r="L132" s="51"/>
      <c r="M132" s="349"/>
      <c r="N132" s="325"/>
      <c r="O132" s="325"/>
      <c r="P132" s="325"/>
      <c r="Q132" s="325"/>
      <c r="R132" s="325"/>
      <c r="S132" s="325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</row>
    <row r="133" spans="1:31" ht="13.5" customHeight="1">
      <c r="A133" s="51"/>
      <c r="B133" s="332" t="s">
        <v>180</v>
      </c>
      <c r="C133" s="333">
        <v>0</v>
      </c>
      <c r="D133" s="333">
        <v>0</v>
      </c>
      <c r="E133" s="333">
        <v>0</v>
      </c>
      <c r="F133" s="333">
        <v>0</v>
      </c>
      <c r="G133" s="333">
        <v>0</v>
      </c>
      <c r="H133" s="333">
        <v>0</v>
      </c>
      <c r="I133" s="333">
        <f t="shared" ref="I133:I139" si="21">SUM(C133:H133)</f>
        <v>0</v>
      </c>
      <c r="J133" s="610">
        <f t="shared" si="20"/>
        <v>0</v>
      </c>
      <c r="K133" s="348"/>
      <c r="L133" s="51"/>
      <c r="M133" s="349"/>
      <c r="N133" s="325"/>
      <c r="O133" s="325"/>
      <c r="P133" s="325"/>
      <c r="Q133" s="325"/>
      <c r="R133" s="325"/>
      <c r="S133" s="325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</row>
    <row r="134" spans="1:31" ht="13.5" customHeight="1">
      <c r="A134" s="51"/>
      <c r="B134" s="332" t="s">
        <v>181</v>
      </c>
      <c r="C134" s="333">
        <v>0</v>
      </c>
      <c r="D134" s="333">
        <v>0</v>
      </c>
      <c r="E134" s="333">
        <v>0</v>
      </c>
      <c r="F134" s="333">
        <v>0</v>
      </c>
      <c r="G134" s="333">
        <v>0</v>
      </c>
      <c r="H134" s="333">
        <v>0</v>
      </c>
      <c r="I134" s="333">
        <f t="shared" si="21"/>
        <v>0</v>
      </c>
      <c r="J134" s="610">
        <f t="shared" si="20"/>
        <v>0</v>
      </c>
      <c r="K134" s="348"/>
      <c r="L134" s="51"/>
      <c r="M134" s="349"/>
      <c r="N134" s="325"/>
      <c r="O134" s="325"/>
      <c r="P134" s="325"/>
      <c r="Q134" s="325"/>
      <c r="R134" s="325"/>
      <c r="S134" s="325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</row>
    <row r="135" spans="1:31" ht="13.5" customHeight="1">
      <c r="A135" s="51"/>
      <c r="B135" s="350" t="s">
        <v>182</v>
      </c>
      <c r="C135" s="333">
        <v>0</v>
      </c>
      <c r="D135" s="333">
        <v>0</v>
      </c>
      <c r="E135" s="333">
        <v>0</v>
      </c>
      <c r="F135" s="333">
        <v>0</v>
      </c>
      <c r="G135" s="333">
        <v>0</v>
      </c>
      <c r="H135" s="333">
        <v>0</v>
      </c>
      <c r="I135" s="333">
        <f t="shared" si="21"/>
        <v>0</v>
      </c>
      <c r="J135" s="610">
        <f t="shared" si="20"/>
        <v>0</v>
      </c>
      <c r="K135" s="348"/>
      <c r="L135" s="51"/>
      <c r="M135" s="349"/>
      <c r="N135" s="325"/>
      <c r="O135" s="325"/>
      <c r="P135" s="325"/>
      <c r="Q135" s="325"/>
      <c r="R135" s="325"/>
      <c r="S135" s="325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</row>
    <row r="136" spans="1:31" ht="13.5" customHeight="1">
      <c r="A136" s="51"/>
      <c r="B136" s="350" t="s">
        <v>183</v>
      </c>
      <c r="C136" s="333">
        <v>0</v>
      </c>
      <c r="D136" s="333">
        <v>0</v>
      </c>
      <c r="E136" s="333">
        <v>0</v>
      </c>
      <c r="F136" s="333">
        <v>0</v>
      </c>
      <c r="G136" s="333">
        <v>0</v>
      </c>
      <c r="H136" s="333">
        <v>0</v>
      </c>
      <c r="I136" s="333">
        <f>SUM(C136:H136)</f>
        <v>0</v>
      </c>
      <c r="J136" s="610">
        <f t="shared" si="20"/>
        <v>0</v>
      </c>
      <c r="K136" s="348"/>
      <c r="L136" s="51"/>
      <c r="M136" s="349"/>
      <c r="N136" s="325"/>
      <c r="O136" s="325"/>
      <c r="P136" s="325"/>
      <c r="Q136" s="325"/>
      <c r="R136" s="325"/>
      <c r="S136" s="325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</row>
    <row r="137" spans="1:31" ht="13.5" customHeight="1">
      <c r="A137" s="51"/>
      <c r="B137" s="332" t="s">
        <v>184</v>
      </c>
      <c r="C137" s="333">
        <v>0</v>
      </c>
      <c r="D137" s="333">
        <v>0</v>
      </c>
      <c r="E137" s="333">
        <v>0</v>
      </c>
      <c r="F137" s="333">
        <v>0</v>
      </c>
      <c r="G137" s="333">
        <v>0</v>
      </c>
      <c r="H137" s="333">
        <v>0</v>
      </c>
      <c r="I137" s="333">
        <f t="shared" si="21"/>
        <v>0</v>
      </c>
      <c r="J137" s="610">
        <f t="shared" si="20"/>
        <v>0</v>
      </c>
      <c r="K137" s="348"/>
      <c r="L137" s="51"/>
      <c r="M137" s="349"/>
      <c r="N137" s="325"/>
      <c r="O137" s="325"/>
      <c r="P137" s="325"/>
      <c r="Q137" s="325"/>
      <c r="R137" s="325"/>
      <c r="S137" s="325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</row>
    <row r="138" spans="1:31" ht="13.5" customHeight="1">
      <c r="A138" s="51"/>
      <c r="B138" s="332" t="s">
        <v>185</v>
      </c>
      <c r="C138" s="333">
        <v>0</v>
      </c>
      <c r="D138" s="333">
        <v>0</v>
      </c>
      <c r="E138" s="333">
        <v>0</v>
      </c>
      <c r="F138" s="333">
        <v>0</v>
      </c>
      <c r="G138" s="333">
        <v>0</v>
      </c>
      <c r="H138" s="333">
        <v>0</v>
      </c>
      <c r="I138" s="333">
        <f t="shared" si="21"/>
        <v>0</v>
      </c>
      <c r="J138" s="610">
        <f t="shared" si="20"/>
        <v>0</v>
      </c>
      <c r="K138" s="348"/>
      <c r="L138" s="51"/>
      <c r="M138" s="349"/>
      <c r="N138" s="325"/>
      <c r="O138" s="325"/>
      <c r="P138" s="325"/>
      <c r="Q138" s="325"/>
      <c r="R138" s="325"/>
      <c r="S138" s="325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</row>
    <row r="139" spans="1:31" ht="13.5" customHeight="1">
      <c r="A139" s="51"/>
      <c r="B139" s="350" t="s">
        <v>186</v>
      </c>
      <c r="C139" s="333">
        <v>0</v>
      </c>
      <c r="D139" s="333">
        <v>0</v>
      </c>
      <c r="E139" s="333">
        <v>0</v>
      </c>
      <c r="F139" s="333">
        <v>0</v>
      </c>
      <c r="G139" s="333">
        <v>0</v>
      </c>
      <c r="H139" s="333">
        <v>0</v>
      </c>
      <c r="I139" s="611">
        <f t="shared" si="21"/>
        <v>0</v>
      </c>
      <c r="J139" s="610">
        <f t="shared" si="20"/>
        <v>0</v>
      </c>
      <c r="K139" s="348"/>
      <c r="L139" s="51"/>
      <c r="M139" s="349"/>
      <c r="N139" s="325"/>
      <c r="O139" s="325"/>
      <c r="P139" s="325"/>
      <c r="Q139" s="325"/>
      <c r="R139" s="325"/>
      <c r="S139" s="325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</row>
    <row r="140" spans="1:31" ht="13.5" customHeight="1">
      <c r="A140" s="51"/>
      <c r="B140" s="351" t="s">
        <v>145</v>
      </c>
      <c r="C140" s="644">
        <f>SUM(C132:C139)</f>
        <v>0</v>
      </c>
      <c r="D140" s="644">
        <f t="shared" ref="D140:H140" si="22">SUM(D132:D139)</f>
        <v>0</v>
      </c>
      <c r="E140" s="644">
        <f t="shared" si="22"/>
        <v>0</v>
      </c>
      <c r="F140" s="644">
        <f t="shared" si="22"/>
        <v>0</v>
      </c>
      <c r="G140" s="644">
        <f t="shared" si="22"/>
        <v>0</v>
      </c>
      <c r="H140" s="644">
        <f t="shared" si="22"/>
        <v>0</v>
      </c>
      <c r="I140" s="609">
        <f>IF(SUM(I132:I139)=0,0,SUM(I132:I139))</f>
        <v>0</v>
      </c>
      <c r="J140" s="657" t="e">
        <f>(C140+D140)/(I141-H140)*100</f>
        <v>#DIV/0!</v>
      </c>
      <c r="K140" s="338"/>
      <c r="L140" s="51"/>
      <c r="M140" s="51"/>
      <c r="N140" s="325"/>
      <c r="O140" s="325"/>
      <c r="P140" s="325"/>
      <c r="Q140" s="325"/>
      <c r="R140" s="325"/>
      <c r="S140" s="325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</row>
    <row r="141" spans="1:31" ht="13.5" customHeight="1">
      <c r="A141" s="51"/>
      <c r="B141" s="352"/>
      <c r="C141" s="353"/>
      <c r="D141" s="353"/>
      <c r="E141" s="353"/>
      <c r="F141" s="353"/>
      <c r="G141" s="353"/>
      <c r="H141" s="353"/>
      <c r="I141" s="643">
        <f>SUM(C132:H139)</f>
        <v>0</v>
      </c>
      <c r="J141" s="354"/>
      <c r="K141" s="338"/>
      <c r="L141" s="51"/>
      <c r="M141" s="51"/>
      <c r="N141" s="325"/>
      <c r="O141" s="325"/>
      <c r="P141" s="325"/>
      <c r="Q141" s="325"/>
      <c r="R141" s="325"/>
      <c r="S141" s="325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</row>
    <row r="142" spans="1:31" ht="13.5" customHeight="1">
      <c r="A142" s="51"/>
      <c r="B142" s="940" t="s">
        <v>187</v>
      </c>
      <c r="C142" s="909" t="s">
        <v>111</v>
      </c>
      <c r="D142" s="920"/>
      <c r="E142" s="920"/>
      <c r="F142" s="920"/>
      <c r="G142" s="920"/>
      <c r="H142" s="908"/>
      <c r="I142" s="937" t="s">
        <v>172</v>
      </c>
      <c r="J142" s="937" t="s">
        <v>145</v>
      </c>
      <c r="K142" s="345"/>
      <c r="L142" s="51"/>
      <c r="M142" s="51"/>
      <c r="N142" s="325"/>
      <c r="O142" s="325"/>
      <c r="P142" s="325"/>
      <c r="Q142" s="325"/>
      <c r="R142" s="325"/>
      <c r="S142" s="325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</row>
    <row r="143" spans="1:31" ht="13.5" customHeight="1">
      <c r="A143" s="51"/>
      <c r="B143" s="941"/>
      <c r="C143" s="613" t="s">
        <v>173</v>
      </c>
      <c r="D143" s="613" t="s">
        <v>174</v>
      </c>
      <c r="E143" s="613" t="s">
        <v>175</v>
      </c>
      <c r="F143" s="613" t="s">
        <v>176</v>
      </c>
      <c r="G143" s="613" t="s">
        <v>177</v>
      </c>
      <c r="H143" s="613" t="s">
        <v>178</v>
      </c>
      <c r="I143" s="938"/>
      <c r="J143" s="938"/>
      <c r="K143" s="322"/>
      <c r="L143" s="51"/>
      <c r="M143" s="355"/>
      <c r="N143" s="356"/>
      <c r="O143" s="356"/>
      <c r="P143" s="356"/>
      <c r="Q143" s="356"/>
      <c r="R143" s="356"/>
      <c r="S143" s="356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</row>
    <row r="144" spans="1:31" ht="13.5" customHeight="1">
      <c r="A144" s="51"/>
      <c r="B144" s="326" t="s">
        <v>188</v>
      </c>
      <c r="C144" s="333">
        <f t="array" ref="C144:H144">TRANSPOSE('Feedback Forms'!AH511:AH516)</f>
        <v>0</v>
      </c>
      <c r="D144" s="333">
        <v>0</v>
      </c>
      <c r="E144" s="333">
        <v>0</v>
      </c>
      <c r="F144" s="333">
        <v>0</v>
      </c>
      <c r="G144" s="333">
        <v>0</v>
      </c>
      <c r="H144" s="333">
        <v>0</v>
      </c>
      <c r="I144" s="333">
        <f>SUM(C144:H144)</f>
        <v>0</v>
      </c>
      <c r="J144" s="610">
        <f>IF(I144=0,0,IF(I144-H144=0,0,(C144+D144)/(I144-H144)*100))</f>
        <v>0</v>
      </c>
      <c r="K144" s="348"/>
      <c r="L144" s="51"/>
      <c r="M144" s="349"/>
      <c r="N144" s="325"/>
      <c r="O144" s="325"/>
      <c r="P144" s="325"/>
      <c r="Q144" s="325"/>
      <c r="R144" s="325"/>
      <c r="S144" s="325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</row>
    <row r="145" spans="1:31" ht="13.5" customHeight="1">
      <c r="A145" s="51"/>
      <c r="B145" s="357"/>
      <c r="C145" s="328"/>
      <c r="D145" s="329"/>
      <c r="E145" s="328"/>
      <c r="F145" s="328"/>
      <c r="G145" s="328"/>
      <c r="H145" s="328"/>
      <c r="I145" s="328"/>
      <c r="J145" s="328"/>
      <c r="K145" s="328"/>
      <c r="L145" s="51"/>
      <c r="M145" s="51"/>
      <c r="N145" s="325"/>
      <c r="O145" s="325"/>
      <c r="P145" s="325"/>
      <c r="Q145" s="325"/>
      <c r="R145" s="325"/>
      <c r="S145" s="325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</row>
    <row r="146" spans="1:31" ht="13.5" customHeight="1">
      <c r="A146" s="51"/>
      <c r="B146" s="331" t="s">
        <v>643</v>
      </c>
      <c r="C146" s="328"/>
      <c r="D146" s="329"/>
      <c r="E146" s="328"/>
      <c r="F146" s="328"/>
      <c r="G146" s="328"/>
      <c r="H146" s="328"/>
      <c r="K146" s="328"/>
      <c r="L146" s="51"/>
      <c r="M146" s="624"/>
      <c r="N146" s="625"/>
      <c r="O146" s="325"/>
      <c r="P146" s="325"/>
      <c r="Q146" s="325"/>
      <c r="R146" s="325"/>
      <c r="S146" s="325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</row>
    <row r="147" spans="1:31" ht="13.5" customHeight="1">
      <c r="A147" s="51"/>
      <c r="B147" s="328"/>
      <c r="C147" s="328"/>
      <c r="D147" s="329"/>
      <c r="E147" s="328"/>
      <c r="F147" s="328"/>
      <c r="G147" s="328"/>
      <c r="H147" s="328"/>
      <c r="K147" s="328"/>
      <c r="L147" s="51"/>
      <c r="M147" s="624"/>
      <c r="N147" s="625"/>
      <c r="O147" s="325"/>
      <c r="P147" s="325"/>
      <c r="Q147" s="325"/>
      <c r="R147" s="325"/>
      <c r="S147" s="325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</row>
    <row r="148" spans="1:31" ht="30.6" customHeight="1">
      <c r="A148" s="51"/>
      <c r="B148" s="617" t="s">
        <v>190</v>
      </c>
      <c r="C148" s="616" t="s">
        <v>111</v>
      </c>
      <c r="D148" s="617" t="s">
        <v>149</v>
      </c>
      <c r="E148" s="328"/>
      <c r="F148" s="328"/>
      <c r="G148" s="328"/>
      <c r="H148" s="328"/>
      <c r="K148" s="328"/>
      <c r="L148" s="51"/>
      <c r="M148" s="624"/>
      <c r="N148" s="625"/>
      <c r="O148" s="325"/>
      <c r="P148" s="325"/>
      <c r="Q148" s="325"/>
      <c r="R148" s="325"/>
      <c r="S148" s="325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2"/>
    </row>
    <row r="149" spans="1:31" ht="13.5" customHeight="1">
      <c r="A149" s="51"/>
      <c r="B149" s="332" t="s">
        <v>191</v>
      </c>
      <c r="C149" s="645">
        <f>C140</f>
        <v>0</v>
      </c>
      <c r="D149" s="358" t="str">
        <f>IF($C$155=0,"",(C149/$C$155)*100)</f>
        <v/>
      </c>
      <c r="E149" s="328"/>
      <c r="F149" s="328"/>
      <c r="G149" s="328"/>
      <c r="H149" s="328"/>
      <c r="K149" s="328"/>
      <c r="L149" s="51"/>
      <c r="M149" s="624"/>
      <c r="N149" s="625"/>
      <c r="O149" s="325"/>
      <c r="P149" s="325"/>
      <c r="Q149" s="325"/>
      <c r="R149" s="325"/>
      <c r="S149" s="325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2"/>
    </row>
    <row r="150" spans="1:31" ht="13.5" customHeight="1">
      <c r="A150" s="51"/>
      <c r="B150" s="332" t="s">
        <v>192</v>
      </c>
      <c r="C150" s="645">
        <f>D140</f>
        <v>0</v>
      </c>
      <c r="D150" s="358" t="str">
        <f t="shared" ref="D150:D154" si="23">IF($C$155=0,"",(C150/$C$155)*100)</f>
        <v/>
      </c>
      <c r="E150" s="328"/>
      <c r="F150" s="328"/>
      <c r="G150" s="328"/>
      <c r="H150" s="328"/>
      <c r="K150" s="328"/>
      <c r="L150" s="51"/>
      <c r="M150" s="624"/>
      <c r="N150" s="625"/>
      <c r="O150" s="325"/>
      <c r="P150" s="325"/>
      <c r="Q150" s="325"/>
      <c r="R150" s="325"/>
      <c r="S150" s="325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2"/>
    </row>
    <row r="151" spans="1:31" ht="13.5" customHeight="1">
      <c r="A151" s="51"/>
      <c r="B151" s="332" t="s">
        <v>193</v>
      </c>
      <c r="C151" s="645">
        <f>E140</f>
        <v>0</v>
      </c>
      <c r="D151" s="358" t="str">
        <f t="shared" si="23"/>
        <v/>
      </c>
      <c r="E151" s="328"/>
      <c r="F151" s="328"/>
      <c r="G151" s="328"/>
      <c r="H151" s="328"/>
      <c r="K151" s="328"/>
      <c r="L151" s="51"/>
      <c r="M151" s="624"/>
      <c r="N151" s="625"/>
      <c r="O151" s="325"/>
      <c r="P151" s="325"/>
      <c r="Q151" s="325"/>
      <c r="R151" s="325"/>
      <c r="S151" s="325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2"/>
    </row>
    <row r="152" spans="1:31" ht="13.5" customHeight="1">
      <c r="A152" s="51"/>
      <c r="B152" s="332" t="s">
        <v>194</v>
      </c>
      <c r="C152" s="645">
        <f>F140</f>
        <v>0</v>
      </c>
      <c r="D152" s="358" t="str">
        <f t="shared" si="23"/>
        <v/>
      </c>
      <c r="E152" s="328"/>
      <c r="F152" s="328"/>
      <c r="G152" s="328"/>
      <c r="H152" s="328"/>
      <c r="K152" s="328"/>
      <c r="L152" s="51"/>
      <c r="M152" s="624"/>
      <c r="N152" s="625"/>
      <c r="O152" s="325"/>
      <c r="P152" s="325"/>
      <c r="Q152" s="325"/>
      <c r="R152" s="325"/>
      <c r="S152" s="325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2"/>
    </row>
    <row r="153" spans="1:31" ht="13.5" customHeight="1">
      <c r="A153" s="51"/>
      <c r="B153" s="332" t="s">
        <v>195</v>
      </c>
      <c r="C153" s="645">
        <f>G140</f>
        <v>0</v>
      </c>
      <c r="D153" s="358" t="str">
        <f t="shared" si="23"/>
        <v/>
      </c>
      <c r="E153" s="328"/>
      <c r="F153" s="328"/>
      <c r="G153" s="328"/>
      <c r="H153" s="328"/>
      <c r="K153" s="328"/>
      <c r="L153" s="51"/>
      <c r="M153" s="624"/>
      <c r="N153" s="625"/>
      <c r="O153" s="325"/>
      <c r="P153" s="325"/>
      <c r="Q153" s="325"/>
      <c r="R153" s="325"/>
      <c r="S153" s="325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2"/>
    </row>
    <row r="154" spans="1:31" ht="13.5" customHeight="1">
      <c r="A154" s="51"/>
      <c r="B154" s="332" t="s">
        <v>178</v>
      </c>
      <c r="C154" s="645">
        <f>H140</f>
        <v>0</v>
      </c>
      <c r="D154" s="358" t="str">
        <f t="shared" si="23"/>
        <v/>
      </c>
      <c r="E154" s="328"/>
      <c r="F154" s="328"/>
      <c r="G154" s="328"/>
      <c r="H154" s="328"/>
      <c r="K154" s="328"/>
      <c r="L154" s="51"/>
      <c r="M154" s="624"/>
      <c r="N154" s="625"/>
      <c r="O154" s="325"/>
      <c r="P154" s="325"/>
      <c r="Q154" s="325"/>
      <c r="R154" s="325"/>
      <c r="S154" s="325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2"/>
    </row>
    <row r="155" spans="1:31" ht="13.5" customHeight="1">
      <c r="A155" s="51"/>
      <c r="B155" s="333" t="s">
        <v>103</v>
      </c>
      <c r="C155" s="646">
        <f>SUM(C149:C154)</f>
        <v>0</v>
      </c>
      <c r="D155" s="347" t="str">
        <f>IF(SUM(D149:D154)=0,"",SUM(D149:D154))</f>
        <v/>
      </c>
      <c r="E155" s="328"/>
      <c r="F155" s="328"/>
      <c r="G155" s="328"/>
      <c r="H155" s="328"/>
      <c r="K155" s="328"/>
      <c r="L155" s="51"/>
      <c r="M155" s="624"/>
      <c r="N155" s="625"/>
      <c r="O155" s="325"/>
      <c r="P155" s="325"/>
      <c r="Q155" s="325"/>
      <c r="R155" s="325"/>
      <c r="S155" s="325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2"/>
    </row>
    <row r="156" spans="1:31" ht="13.5" customHeight="1">
      <c r="A156" s="51"/>
      <c r="B156" s="328"/>
      <c r="C156" s="328"/>
      <c r="D156" s="329"/>
      <c r="E156" s="328"/>
      <c r="F156" s="328"/>
      <c r="G156" s="328"/>
      <c r="H156" s="328"/>
      <c r="I156" s="328"/>
      <c r="J156" s="328"/>
      <c r="K156" s="328"/>
      <c r="L156" s="51"/>
      <c r="M156" s="51"/>
      <c r="N156" s="325"/>
      <c r="O156" s="325"/>
      <c r="P156" s="325"/>
      <c r="Q156" s="325"/>
      <c r="R156" s="325"/>
      <c r="S156" s="325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</row>
    <row r="157" spans="1:31" ht="13.5" customHeight="1">
      <c r="A157" s="51"/>
      <c r="B157" s="331" t="s">
        <v>196</v>
      </c>
      <c r="C157" s="328"/>
      <c r="D157" s="329"/>
      <c r="E157" s="328"/>
      <c r="F157" s="328"/>
      <c r="G157" s="328"/>
      <c r="H157" s="328"/>
      <c r="I157" s="328"/>
      <c r="J157" s="328"/>
      <c r="K157" s="328"/>
      <c r="L157" s="51"/>
      <c r="M157" s="51"/>
      <c r="N157" s="325"/>
      <c r="O157" s="325"/>
      <c r="P157" s="325"/>
      <c r="Q157" s="325"/>
      <c r="R157" s="325"/>
      <c r="S157" s="325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</row>
    <row r="158" spans="1:31" ht="13.5" customHeight="1">
      <c r="A158" s="51"/>
      <c r="B158" s="55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51"/>
      <c r="N158" s="325"/>
      <c r="O158" s="325"/>
      <c r="P158" s="325"/>
      <c r="Q158" s="325"/>
      <c r="R158" s="325"/>
      <c r="S158" s="325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</row>
    <row r="159" spans="1:31" ht="13.5" customHeight="1">
      <c r="A159" s="51"/>
      <c r="B159" s="932"/>
      <c r="C159" s="932"/>
      <c r="D159" s="932"/>
      <c r="E159" s="932"/>
      <c r="F159" s="932"/>
      <c r="G159" s="932"/>
      <c r="H159" s="932"/>
      <c r="I159" s="932"/>
      <c r="J159" s="359"/>
      <c r="L159" s="323"/>
      <c r="M159" s="51"/>
      <c r="N159" s="325"/>
      <c r="O159" s="325"/>
      <c r="P159" s="325"/>
      <c r="Q159" s="325"/>
      <c r="R159" s="325"/>
      <c r="S159" s="325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</row>
    <row r="160" spans="1:31" ht="13.5" customHeight="1">
      <c r="A160" s="51"/>
      <c r="B160" s="932"/>
      <c r="C160" s="932"/>
      <c r="D160" s="932"/>
      <c r="E160" s="932"/>
      <c r="F160" s="932"/>
      <c r="G160" s="932"/>
      <c r="H160" s="932"/>
      <c r="I160" s="932"/>
      <c r="J160" s="359"/>
      <c r="L160" s="323"/>
      <c r="M160" s="51"/>
      <c r="N160" s="325"/>
      <c r="O160" s="325"/>
      <c r="P160" s="325"/>
      <c r="Q160" s="325"/>
      <c r="R160" s="325"/>
      <c r="S160" s="325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</row>
    <row r="161" spans="1:31" ht="13.5" customHeight="1">
      <c r="A161" s="51"/>
      <c r="B161" s="932"/>
      <c r="C161" s="932"/>
      <c r="D161" s="932"/>
      <c r="E161" s="932"/>
      <c r="F161" s="932"/>
      <c r="G161" s="932"/>
      <c r="H161" s="932"/>
      <c r="I161" s="932"/>
      <c r="J161" s="359"/>
      <c r="L161" s="323"/>
      <c r="M161" s="51"/>
      <c r="N161" s="325"/>
      <c r="O161" s="325"/>
      <c r="P161" s="325"/>
      <c r="Q161" s="325"/>
      <c r="R161" s="325"/>
      <c r="S161" s="325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</row>
    <row r="162" spans="1:31" ht="13.5" customHeight="1">
      <c r="A162" s="51"/>
      <c r="B162" s="932"/>
      <c r="C162" s="932"/>
      <c r="D162" s="932"/>
      <c r="E162" s="932"/>
      <c r="F162" s="932"/>
      <c r="G162" s="932"/>
      <c r="H162" s="932"/>
      <c r="I162" s="932"/>
      <c r="J162" s="359"/>
      <c r="L162" s="323"/>
      <c r="M162" s="51"/>
      <c r="N162" s="325"/>
      <c r="O162" s="325"/>
      <c r="P162" s="325"/>
      <c r="Q162" s="325"/>
      <c r="R162" s="325"/>
      <c r="S162" s="325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</row>
    <row r="163" spans="1:31" ht="13.5" customHeight="1">
      <c r="A163" s="51"/>
      <c r="B163" s="932"/>
      <c r="C163" s="932"/>
      <c r="D163" s="932"/>
      <c r="E163" s="932"/>
      <c r="F163" s="932"/>
      <c r="G163" s="932"/>
      <c r="H163" s="932"/>
      <c r="I163" s="932"/>
      <c r="J163" s="359"/>
      <c r="L163" s="323"/>
      <c r="M163" s="51"/>
      <c r="N163" s="325"/>
      <c r="O163" s="325"/>
      <c r="P163" s="325"/>
      <c r="Q163" s="325"/>
      <c r="R163" s="325"/>
      <c r="S163" s="325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</row>
    <row r="164" spans="1:31" ht="13.5" customHeight="1">
      <c r="A164" s="51"/>
      <c r="B164" s="932"/>
      <c r="C164" s="932"/>
      <c r="D164" s="932"/>
      <c r="E164" s="932"/>
      <c r="F164" s="932"/>
      <c r="G164" s="932"/>
      <c r="H164" s="932"/>
      <c r="I164" s="932"/>
      <c r="J164" s="359"/>
      <c r="L164" s="323"/>
      <c r="M164" s="51"/>
      <c r="N164" s="325"/>
      <c r="O164" s="325"/>
      <c r="P164" s="325"/>
      <c r="Q164" s="325"/>
      <c r="R164" s="325"/>
      <c r="S164" s="325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</row>
    <row r="165" spans="1:31" ht="13.5" customHeight="1">
      <c r="A165" s="51"/>
      <c r="B165" s="932"/>
      <c r="C165" s="932"/>
      <c r="D165" s="932"/>
      <c r="E165" s="932"/>
      <c r="F165" s="932"/>
      <c r="G165" s="932"/>
      <c r="H165" s="932"/>
      <c r="I165" s="932"/>
      <c r="J165" s="359"/>
      <c r="L165" s="323"/>
      <c r="M165" s="51"/>
      <c r="N165" s="325"/>
      <c r="O165" s="325"/>
      <c r="P165" s="325"/>
      <c r="Q165" s="325"/>
      <c r="R165" s="325"/>
      <c r="S165" s="325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</row>
    <row r="166" spans="1:31" ht="13.5" customHeight="1">
      <c r="A166" s="51"/>
      <c r="B166" s="932"/>
      <c r="C166" s="932"/>
      <c r="D166" s="932"/>
      <c r="E166" s="932"/>
      <c r="F166" s="932"/>
      <c r="G166" s="932"/>
      <c r="H166" s="932"/>
      <c r="I166" s="932"/>
      <c r="J166" s="359"/>
      <c r="L166" s="323"/>
      <c r="M166" s="51"/>
      <c r="N166" s="325"/>
      <c r="O166" s="325"/>
      <c r="P166" s="325"/>
      <c r="Q166" s="325"/>
      <c r="R166" s="325"/>
      <c r="S166" s="325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</row>
    <row r="167" spans="1:31" ht="13.5" customHeight="1">
      <c r="A167" s="51"/>
      <c r="B167" s="932"/>
      <c r="C167" s="932"/>
      <c r="D167" s="932"/>
      <c r="E167" s="932"/>
      <c r="F167" s="932"/>
      <c r="G167" s="932"/>
      <c r="H167" s="932"/>
      <c r="I167" s="932"/>
      <c r="J167" s="359"/>
      <c r="L167" s="323"/>
      <c r="M167" s="51"/>
      <c r="N167" s="325"/>
      <c r="O167" s="325"/>
      <c r="P167" s="325"/>
      <c r="Q167" s="325"/>
      <c r="R167" s="325"/>
      <c r="S167" s="325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</row>
    <row r="168" spans="1:31" ht="13.5" customHeight="1">
      <c r="A168" s="51"/>
      <c r="B168" s="932"/>
      <c r="C168" s="932"/>
      <c r="D168" s="932"/>
      <c r="E168" s="932"/>
      <c r="F168" s="932"/>
      <c r="G168" s="932"/>
      <c r="H168" s="932"/>
      <c r="I168" s="932"/>
      <c r="J168" s="359"/>
      <c r="L168" s="323"/>
      <c r="M168" s="51"/>
      <c r="N168" s="325"/>
      <c r="O168" s="325"/>
      <c r="P168" s="325"/>
      <c r="Q168" s="325"/>
      <c r="R168" s="325"/>
      <c r="S168" s="325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</row>
    <row r="169" spans="1:31" ht="13.5" customHeight="1">
      <c r="A169" s="51"/>
      <c r="B169" s="932"/>
      <c r="C169" s="932"/>
      <c r="D169" s="932"/>
      <c r="E169" s="932"/>
      <c r="F169" s="932"/>
      <c r="G169" s="932"/>
      <c r="H169" s="932"/>
      <c r="I169" s="932"/>
      <c r="J169" s="359"/>
      <c r="L169" s="323"/>
      <c r="M169" s="51"/>
      <c r="N169" s="325"/>
      <c r="O169" s="325"/>
      <c r="P169" s="325"/>
      <c r="Q169" s="325"/>
      <c r="R169" s="325"/>
      <c r="S169" s="325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</row>
    <row r="170" spans="1:31" ht="13.5" customHeight="1">
      <c r="A170" s="51"/>
      <c r="B170" s="932"/>
      <c r="C170" s="932"/>
      <c r="D170" s="932"/>
      <c r="E170" s="932"/>
      <c r="F170" s="932"/>
      <c r="G170" s="932"/>
      <c r="H170" s="932"/>
      <c r="I170" s="932"/>
      <c r="J170" s="359"/>
      <c r="L170" s="323"/>
      <c r="M170" s="51"/>
      <c r="N170" s="325"/>
      <c r="O170" s="325"/>
      <c r="P170" s="325"/>
      <c r="Q170" s="325"/>
      <c r="R170" s="325"/>
      <c r="S170" s="325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</row>
    <row r="171" spans="1:31" ht="13.5" customHeight="1">
      <c r="A171" s="51"/>
      <c r="B171" s="932"/>
      <c r="C171" s="932"/>
      <c r="D171" s="932"/>
      <c r="E171" s="932"/>
      <c r="F171" s="932"/>
      <c r="G171" s="932"/>
      <c r="H171" s="932"/>
      <c r="I171" s="932"/>
      <c r="J171" s="359"/>
      <c r="L171" s="323"/>
      <c r="M171" s="51"/>
      <c r="N171" s="325"/>
      <c r="O171" s="325"/>
      <c r="P171" s="325"/>
      <c r="Q171" s="325"/>
      <c r="R171" s="325"/>
      <c r="S171" s="325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</row>
    <row r="172" spans="1:31" ht="13.5" customHeight="1">
      <c r="A172" s="51"/>
      <c r="B172" s="932"/>
      <c r="C172" s="932"/>
      <c r="D172" s="932"/>
      <c r="E172" s="932"/>
      <c r="F172" s="932"/>
      <c r="G172" s="932"/>
      <c r="H172" s="932"/>
      <c r="I172" s="932"/>
      <c r="J172" s="359"/>
      <c r="L172" s="323"/>
      <c r="M172" s="51"/>
      <c r="N172" s="325"/>
      <c r="O172" s="325"/>
      <c r="P172" s="325"/>
      <c r="Q172" s="325"/>
      <c r="R172" s="325"/>
      <c r="S172" s="325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</row>
    <row r="173" spans="1:31" ht="13.5" customHeight="1">
      <c r="A173" s="51"/>
      <c r="B173" s="932"/>
      <c r="C173" s="932"/>
      <c r="D173" s="932"/>
      <c r="E173" s="932"/>
      <c r="F173" s="932"/>
      <c r="G173" s="932"/>
      <c r="H173" s="932"/>
      <c r="I173" s="932"/>
      <c r="J173" s="359"/>
      <c r="L173" s="323"/>
      <c r="M173" s="51"/>
      <c r="N173" s="325"/>
      <c r="O173" s="325"/>
      <c r="P173" s="325"/>
      <c r="Q173" s="325"/>
      <c r="R173" s="325"/>
      <c r="S173" s="325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</row>
    <row r="174" spans="1:31" ht="13.5" customHeight="1">
      <c r="A174" s="51"/>
      <c r="B174" s="932"/>
      <c r="C174" s="932"/>
      <c r="D174" s="932"/>
      <c r="E174" s="932"/>
      <c r="F174" s="932"/>
      <c r="G174" s="932"/>
      <c r="H174" s="932"/>
      <c r="I174" s="932"/>
      <c r="J174" s="359"/>
      <c r="L174" s="323"/>
      <c r="M174" s="51"/>
      <c r="N174" s="325"/>
      <c r="O174" s="325"/>
      <c r="P174" s="325"/>
      <c r="Q174" s="325"/>
      <c r="R174" s="325"/>
      <c r="S174" s="325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</row>
    <row r="175" spans="1:31" ht="13.5" customHeight="1">
      <c r="A175" s="51"/>
      <c r="B175" s="932"/>
      <c r="C175" s="932"/>
      <c r="D175" s="932"/>
      <c r="E175" s="932"/>
      <c r="F175" s="932"/>
      <c r="G175" s="932"/>
      <c r="H175" s="932"/>
      <c r="I175" s="932"/>
      <c r="J175" s="359"/>
      <c r="L175" s="323"/>
      <c r="M175" s="51"/>
      <c r="N175" s="325"/>
      <c r="O175" s="325"/>
      <c r="P175" s="325"/>
      <c r="Q175" s="325"/>
      <c r="R175" s="325"/>
      <c r="S175" s="325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</row>
    <row r="176" spans="1:31" ht="13.5" customHeight="1">
      <c r="A176" s="51"/>
      <c r="B176" s="932"/>
      <c r="C176" s="932"/>
      <c r="D176" s="932"/>
      <c r="E176" s="932"/>
      <c r="F176" s="932"/>
      <c r="G176" s="932"/>
      <c r="H176" s="932"/>
      <c r="I176" s="932"/>
      <c r="J176" s="359"/>
      <c r="L176" s="323"/>
      <c r="M176" s="51"/>
      <c r="N176" s="325"/>
      <c r="O176" s="325"/>
      <c r="P176" s="325"/>
      <c r="Q176" s="325"/>
      <c r="R176" s="325"/>
      <c r="S176" s="325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</row>
    <row r="177" spans="1:31" ht="13.5" customHeight="1">
      <c r="A177" s="51"/>
      <c r="B177" s="932"/>
      <c r="C177" s="932"/>
      <c r="D177" s="932"/>
      <c r="E177" s="932"/>
      <c r="F177" s="932"/>
      <c r="G177" s="932"/>
      <c r="H177" s="932"/>
      <c r="I177" s="932"/>
      <c r="J177" s="359"/>
      <c r="L177" s="323"/>
      <c r="M177" s="51"/>
      <c r="N177" s="325"/>
      <c r="O177" s="325"/>
      <c r="P177" s="325"/>
      <c r="Q177" s="325"/>
      <c r="R177" s="325"/>
      <c r="S177" s="325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</row>
    <row r="178" spans="1:31" ht="13.5" customHeight="1">
      <c r="A178" s="51"/>
      <c r="B178" s="932"/>
      <c r="C178" s="932"/>
      <c r="D178" s="932"/>
      <c r="E178" s="932"/>
      <c r="F178" s="932"/>
      <c r="G178" s="932"/>
      <c r="H178" s="932"/>
      <c r="I178" s="932"/>
      <c r="J178" s="359"/>
      <c r="L178" s="323"/>
      <c r="M178" s="51"/>
      <c r="N178" s="325"/>
      <c r="O178" s="325"/>
      <c r="P178" s="325"/>
      <c r="Q178" s="325"/>
      <c r="R178" s="325"/>
      <c r="S178" s="325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</row>
    <row r="179" spans="1:31" ht="13.5" customHeight="1">
      <c r="A179" s="51"/>
      <c r="B179" s="932"/>
      <c r="C179" s="932"/>
      <c r="D179" s="932"/>
      <c r="E179" s="932"/>
      <c r="F179" s="932"/>
      <c r="G179" s="932"/>
      <c r="H179" s="932"/>
      <c r="I179" s="932"/>
      <c r="J179" s="359"/>
      <c r="L179" s="323"/>
      <c r="M179" s="51"/>
      <c r="N179" s="325"/>
      <c r="O179" s="325"/>
      <c r="P179" s="325"/>
      <c r="Q179" s="325"/>
      <c r="R179" s="325"/>
      <c r="S179" s="325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</row>
    <row r="180" spans="1:31" ht="13.5" customHeight="1">
      <c r="A180" s="51"/>
      <c r="B180" s="932"/>
      <c r="C180" s="932"/>
      <c r="D180" s="932"/>
      <c r="E180" s="932"/>
      <c r="F180" s="932"/>
      <c r="G180" s="932"/>
      <c r="H180" s="932"/>
      <c r="I180" s="932"/>
      <c r="J180" s="359"/>
      <c r="L180" s="323"/>
      <c r="M180" s="51"/>
      <c r="N180" s="325"/>
      <c r="O180" s="325"/>
      <c r="P180" s="325"/>
      <c r="Q180" s="325"/>
      <c r="R180" s="325"/>
      <c r="S180" s="325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</row>
    <row r="181" spans="1:31" ht="13.5" customHeight="1">
      <c r="A181" s="51"/>
      <c r="B181" s="932"/>
      <c r="C181" s="932"/>
      <c r="D181" s="932"/>
      <c r="E181" s="932"/>
      <c r="F181" s="932"/>
      <c r="G181" s="932"/>
      <c r="H181" s="932"/>
      <c r="I181" s="932"/>
      <c r="J181" s="359"/>
      <c r="L181" s="323"/>
      <c r="M181" s="51"/>
      <c r="N181" s="325"/>
      <c r="O181" s="325"/>
      <c r="P181" s="325"/>
      <c r="Q181" s="325"/>
      <c r="R181" s="325"/>
      <c r="S181" s="325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</row>
    <row r="182" spans="1:31" ht="13.5" customHeight="1">
      <c r="A182" s="51"/>
      <c r="B182" s="932"/>
      <c r="C182" s="932"/>
      <c r="D182" s="932"/>
      <c r="E182" s="932"/>
      <c r="F182" s="932"/>
      <c r="G182" s="932"/>
      <c r="H182" s="932"/>
      <c r="I182" s="932"/>
      <c r="J182" s="359"/>
      <c r="L182" s="323"/>
      <c r="M182" s="51"/>
      <c r="N182" s="325"/>
      <c r="O182" s="325"/>
      <c r="P182" s="325"/>
      <c r="Q182" s="325"/>
      <c r="R182" s="325"/>
      <c r="S182" s="325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</row>
    <row r="183" spans="1:31" ht="62.4" customHeight="1">
      <c r="A183" s="51"/>
      <c r="B183" s="932"/>
      <c r="C183" s="932"/>
      <c r="D183" s="932"/>
      <c r="E183" s="932"/>
      <c r="F183" s="932"/>
      <c r="G183" s="932"/>
      <c r="H183" s="932"/>
      <c r="I183" s="932"/>
      <c r="J183" s="359"/>
      <c r="L183" s="323"/>
      <c r="M183" s="51"/>
      <c r="N183" s="325"/>
      <c r="O183" s="325"/>
      <c r="P183" s="325"/>
      <c r="Q183" s="325"/>
      <c r="R183" s="325"/>
      <c r="S183" s="325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</row>
    <row r="184" spans="1:31" ht="12.6" customHeight="1">
      <c r="A184" s="51"/>
      <c r="B184" s="932"/>
      <c r="C184" s="932"/>
      <c r="D184" s="932"/>
      <c r="E184" s="932"/>
      <c r="F184" s="932"/>
      <c r="G184" s="932"/>
      <c r="H184" s="932"/>
      <c r="I184" s="932"/>
      <c r="J184" s="359"/>
      <c r="L184" s="323"/>
      <c r="M184" s="51"/>
      <c r="N184" s="325"/>
      <c r="O184" s="325"/>
      <c r="P184" s="325"/>
      <c r="Q184" s="325"/>
      <c r="R184" s="325"/>
      <c r="S184" s="325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</row>
    <row r="185" spans="1:31" ht="11.4" customHeight="1">
      <c r="A185" s="51"/>
      <c r="B185" s="932"/>
      <c r="C185" s="932"/>
      <c r="D185" s="932"/>
      <c r="E185" s="932"/>
      <c r="F185" s="932"/>
      <c r="G185" s="932"/>
      <c r="H185" s="932"/>
      <c r="I185" s="932"/>
      <c r="J185" s="51"/>
      <c r="K185" s="51"/>
      <c r="L185" s="51"/>
      <c r="M185" s="51"/>
      <c r="N185" s="325"/>
      <c r="O185" s="325"/>
      <c r="P185" s="325"/>
      <c r="Q185" s="325"/>
      <c r="R185" s="325"/>
      <c r="S185" s="325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</row>
    <row r="186" spans="1:31" ht="13.5" customHeight="1">
      <c r="A186" s="51"/>
      <c r="B186" s="51"/>
      <c r="C186" s="51"/>
      <c r="D186" s="323"/>
      <c r="E186" s="51"/>
      <c r="F186" s="51"/>
      <c r="G186" s="51"/>
      <c r="H186" s="51"/>
      <c r="I186" s="51"/>
      <c r="J186" s="51"/>
      <c r="K186" s="51"/>
      <c r="L186" s="51"/>
      <c r="M186" s="51"/>
      <c r="N186" s="325"/>
      <c r="O186" s="325"/>
      <c r="P186" s="325"/>
      <c r="Q186" s="325"/>
      <c r="R186" s="325"/>
      <c r="S186" s="325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</row>
    <row r="187" spans="1:31" ht="13.5" customHeight="1">
      <c r="A187" s="51"/>
      <c r="B187" s="53" t="s">
        <v>36</v>
      </c>
      <c r="C187" s="51"/>
      <c r="D187" s="323"/>
      <c r="E187" s="53" t="s">
        <v>37</v>
      </c>
      <c r="F187" s="53"/>
      <c r="G187" s="51"/>
      <c r="H187" s="51"/>
      <c r="I187" s="51"/>
      <c r="J187" s="51"/>
      <c r="K187" s="51"/>
      <c r="L187" s="51"/>
      <c r="M187" s="51"/>
      <c r="N187" s="325"/>
      <c r="O187" s="325"/>
      <c r="P187" s="325"/>
      <c r="Q187" s="325"/>
      <c r="R187" s="325"/>
      <c r="S187" s="325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</row>
    <row r="188" spans="1:31" ht="13.5" customHeight="1">
      <c r="A188" s="51"/>
      <c r="B188" s="51"/>
      <c r="C188" s="51"/>
      <c r="D188" s="323"/>
      <c r="E188" s="51"/>
      <c r="F188" s="51"/>
      <c r="G188" s="51"/>
      <c r="H188" s="51"/>
      <c r="I188" s="51"/>
      <c r="J188" s="51"/>
      <c r="K188" s="51"/>
      <c r="L188" s="51"/>
      <c r="M188" s="51"/>
      <c r="N188" s="325"/>
      <c r="O188" s="325"/>
      <c r="P188" s="325"/>
      <c r="Q188" s="325"/>
      <c r="R188" s="325"/>
      <c r="S188" s="325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</row>
    <row r="189" spans="1:31" ht="13.5" customHeight="1">
      <c r="A189" s="51"/>
      <c r="B189" s="650" t="str">
        <f>IF(FRONT!D40="","",FRONT!D40)</f>
        <v/>
      </c>
      <c r="C189" s="53"/>
      <c r="D189" s="324"/>
      <c r="E189" s="930" t="str">
        <f>IF(FRONT!D38="","",FRONT!D38)</f>
        <v/>
      </c>
      <c r="F189" s="931"/>
      <c r="G189" s="931"/>
      <c r="H189" s="931"/>
      <c r="I189" s="931"/>
      <c r="J189" s="931"/>
      <c r="L189" s="53"/>
      <c r="M189" s="51"/>
      <c r="N189" s="325"/>
      <c r="O189" s="325"/>
      <c r="P189" s="325"/>
      <c r="Q189" s="325"/>
      <c r="R189" s="325"/>
      <c r="S189" s="325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</row>
    <row r="190" spans="1:31" ht="13.5" customHeight="1">
      <c r="A190" s="51"/>
      <c r="B190" s="651" t="s">
        <v>278</v>
      </c>
      <c r="C190" s="53"/>
      <c r="D190" s="324"/>
      <c r="E190" s="933" t="str">
        <f>IF(FRONT!D39="","",FRONT!D39)</f>
        <v/>
      </c>
      <c r="F190" s="934"/>
      <c r="G190" s="934"/>
      <c r="H190" s="934"/>
      <c r="I190" s="934"/>
      <c r="J190" s="934"/>
      <c r="K190" s="123"/>
      <c r="L190" s="53"/>
      <c r="M190" s="51"/>
      <c r="N190" s="325"/>
      <c r="O190" s="325"/>
      <c r="P190" s="325"/>
      <c r="Q190" s="325"/>
      <c r="R190" s="325"/>
      <c r="S190" s="325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</row>
    <row r="191" spans="1:31" ht="13.5" customHeight="1">
      <c r="A191" s="51"/>
      <c r="B191" s="53"/>
      <c r="C191" s="53"/>
      <c r="D191" s="324"/>
      <c r="E191" s="53"/>
      <c r="F191" s="53"/>
      <c r="G191" s="53"/>
      <c r="H191" s="53"/>
      <c r="I191" s="53"/>
      <c r="J191" s="53"/>
      <c r="K191" s="53"/>
      <c r="L191" s="53"/>
      <c r="M191" s="51"/>
      <c r="N191" s="325"/>
      <c r="O191" s="325"/>
      <c r="P191" s="325"/>
      <c r="Q191" s="325"/>
      <c r="R191" s="325"/>
      <c r="S191" s="325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</row>
    <row r="192" spans="1:31" ht="13.5" customHeight="1">
      <c r="A192" s="51"/>
      <c r="B192" s="324"/>
      <c r="C192" s="53"/>
      <c r="D192" s="324"/>
      <c r="E192" s="53"/>
      <c r="F192" s="53"/>
      <c r="G192" s="324"/>
      <c r="H192" s="324"/>
      <c r="I192" s="324"/>
      <c r="J192" s="53"/>
      <c r="K192" s="53"/>
      <c r="L192" s="53"/>
      <c r="M192" s="51"/>
      <c r="N192" s="325"/>
      <c r="O192" s="325"/>
      <c r="P192" s="325"/>
      <c r="Q192" s="325"/>
      <c r="R192" s="325"/>
      <c r="S192" s="325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</row>
    <row r="193" spans="1:31" ht="13.5" customHeight="1">
      <c r="A193" s="51"/>
      <c r="B193" s="323"/>
      <c r="C193" s="51"/>
      <c r="D193" s="323"/>
      <c r="E193" s="51"/>
      <c r="F193" s="51"/>
      <c r="G193" s="323"/>
      <c r="H193" s="323"/>
      <c r="I193" s="323"/>
      <c r="J193" s="51"/>
      <c r="K193" s="51"/>
      <c r="L193" s="51"/>
      <c r="M193" s="51"/>
      <c r="N193" s="325"/>
      <c r="O193" s="325"/>
      <c r="P193" s="325"/>
      <c r="Q193" s="325"/>
      <c r="R193" s="325"/>
      <c r="S193" s="325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</row>
    <row r="194" spans="1:31" ht="13.5" customHeight="1">
      <c r="A194" s="51"/>
      <c r="B194" s="51"/>
      <c r="C194" s="51"/>
      <c r="D194" s="323"/>
      <c r="E194" s="51"/>
      <c r="F194" s="51"/>
      <c r="G194" s="51"/>
      <c r="H194" s="51"/>
      <c r="I194" s="51"/>
      <c r="J194" s="51"/>
      <c r="K194" s="51"/>
      <c r="L194" s="51"/>
      <c r="M194" s="51"/>
      <c r="N194" s="325"/>
      <c r="O194" s="325"/>
      <c r="P194" s="325"/>
      <c r="Q194" s="325"/>
      <c r="R194" s="325"/>
      <c r="S194" s="325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</row>
    <row r="195" spans="1:31" ht="13.5" customHeight="1">
      <c r="A195" s="51"/>
      <c r="B195" s="51"/>
      <c r="C195" s="51"/>
      <c r="D195" s="323"/>
      <c r="E195" s="51"/>
      <c r="F195" s="51"/>
      <c r="G195" s="51"/>
      <c r="H195" s="51"/>
      <c r="I195" s="51"/>
      <c r="J195" s="51"/>
      <c r="K195" s="51"/>
      <c r="L195" s="51"/>
      <c r="M195" s="51"/>
      <c r="N195" s="325"/>
      <c r="O195" s="325"/>
      <c r="P195" s="325"/>
      <c r="Q195" s="325"/>
      <c r="R195" s="325"/>
      <c r="S195" s="325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</row>
    <row r="196" spans="1:31" ht="13.5" customHeight="1">
      <c r="A196" s="51"/>
      <c r="B196" s="51"/>
      <c r="C196" s="51"/>
      <c r="D196" s="323"/>
      <c r="E196" s="51"/>
      <c r="F196" s="51"/>
      <c r="G196" s="51"/>
      <c r="H196" s="51"/>
      <c r="I196" s="51"/>
      <c r="J196" s="51"/>
      <c r="K196" s="51"/>
      <c r="L196" s="51"/>
      <c r="M196" s="51"/>
      <c r="N196" s="325"/>
      <c r="O196" s="325"/>
      <c r="P196" s="325"/>
      <c r="Q196" s="325"/>
      <c r="R196" s="325"/>
      <c r="S196" s="325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</row>
    <row r="197" spans="1:31" ht="13.5" customHeight="1">
      <c r="A197" s="51"/>
      <c r="B197" s="51"/>
      <c r="C197" s="51"/>
      <c r="D197" s="323"/>
      <c r="E197" s="51"/>
      <c r="F197" s="51"/>
      <c r="G197" s="51"/>
      <c r="H197" s="51"/>
      <c r="I197" s="51"/>
      <c r="J197" s="51"/>
      <c r="K197" s="51"/>
      <c r="L197" s="51"/>
      <c r="M197" s="51"/>
      <c r="N197" s="325"/>
      <c r="O197" s="325"/>
      <c r="P197" s="325"/>
      <c r="Q197" s="325"/>
      <c r="R197" s="325"/>
      <c r="S197" s="325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</row>
    <row r="198" spans="1:31" ht="13.5" customHeight="1">
      <c r="A198" s="51"/>
      <c r="B198" s="51"/>
      <c r="C198" s="51"/>
      <c r="D198" s="323"/>
      <c r="E198" s="51"/>
      <c r="F198" s="51"/>
      <c r="G198" s="51"/>
      <c r="H198" s="51"/>
      <c r="I198" s="51"/>
      <c r="J198" s="51"/>
      <c r="K198" s="51"/>
      <c r="L198" s="51"/>
      <c r="M198" s="51"/>
      <c r="N198" s="325"/>
      <c r="O198" s="325"/>
      <c r="P198" s="325"/>
      <c r="Q198" s="325"/>
      <c r="R198" s="325"/>
      <c r="S198" s="325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</row>
    <row r="199" spans="1:31" ht="13.5" customHeight="1">
      <c r="A199" s="51"/>
      <c r="B199" s="51"/>
      <c r="C199" s="51"/>
      <c r="D199" s="323"/>
      <c r="E199" s="51"/>
      <c r="F199" s="51"/>
      <c r="G199" s="51"/>
      <c r="H199" s="51"/>
      <c r="I199" s="51"/>
      <c r="J199" s="51"/>
      <c r="K199" s="51"/>
      <c r="L199" s="51"/>
      <c r="M199" s="51"/>
      <c r="N199" s="325"/>
      <c r="O199" s="325"/>
      <c r="P199" s="325"/>
      <c r="Q199" s="325"/>
      <c r="R199" s="325"/>
      <c r="S199" s="325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</row>
    <row r="200" spans="1:31" ht="13.5" customHeight="1">
      <c r="A200" s="51"/>
      <c r="B200" s="51"/>
      <c r="C200" s="51"/>
      <c r="D200" s="323"/>
      <c r="E200" s="51"/>
      <c r="F200" s="51"/>
      <c r="G200" s="51"/>
      <c r="H200" s="51"/>
      <c r="I200" s="51"/>
      <c r="J200" s="51"/>
      <c r="K200" s="51"/>
      <c r="L200" s="51"/>
      <c r="M200" s="51"/>
      <c r="N200" s="325"/>
      <c r="O200" s="325"/>
      <c r="P200" s="325"/>
      <c r="Q200" s="325"/>
      <c r="R200" s="325"/>
      <c r="S200" s="325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</row>
    <row r="201" spans="1:31" ht="13.5" customHeight="1">
      <c r="A201" s="51"/>
      <c r="B201" s="51"/>
      <c r="C201" s="51"/>
      <c r="D201" s="323"/>
      <c r="E201" s="51"/>
      <c r="F201" s="51"/>
      <c r="G201" s="51"/>
      <c r="H201" s="51"/>
      <c r="I201" s="51"/>
      <c r="J201" s="51"/>
      <c r="K201" s="51"/>
      <c r="L201" s="51"/>
      <c r="M201" s="51"/>
      <c r="N201" s="325"/>
      <c r="O201" s="325"/>
      <c r="P201" s="325"/>
      <c r="Q201" s="325"/>
      <c r="R201" s="325"/>
      <c r="S201" s="325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</row>
    <row r="202" spans="1:31" ht="13.5" customHeight="1">
      <c r="A202" s="51"/>
      <c r="B202" s="51"/>
      <c r="C202" s="51"/>
      <c r="D202" s="323"/>
      <c r="E202" s="51"/>
      <c r="F202" s="51"/>
      <c r="G202" s="51"/>
      <c r="H202" s="51"/>
      <c r="I202" s="51"/>
      <c r="J202" s="51"/>
      <c r="K202" s="51"/>
      <c r="L202" s="51"/>
      <c r="M202" s="51"/>
      <c r="N202" s="325"/>
      <c r="O202" s="325"/>
      <c r="P202" s="325"/>
      <c r="Q202" s="325"/>
      <c r="R202" s="325"/>
      <c r="S202" s="325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</row>
    <row r="203" spans="1:31" ht="13.5" customHeight="1">
      <c r="A203" s="51"/>
      <c r="B203" s="51"/>
      <c r="C203" s="51"/>
      <c r="D203" s="323"/>
      <c r="E203" s="51"/>
      <c r="F203" s="51"/>
      <c r="G203" s="51"/>
      <c r="H203" s="51"/>
      <c r="I203" s="51"/>
      <c r="J203" s="51"/>
      <c r="K203" s="51"/>
      <c r="L203" s="51"/>
      <c r="M203" s="51"/>
      <c r="N203" s="325"/>
      <c r="O203" s="325"/>
      <c r="P203" s="325"/>
      <c r="Q203" s="325"/>
      <c r="R203" s="325"/>
      <c r="S203" s="325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</row>
    <row r="204" spans="1:31" ht="13.5" customHeight="1">
      <c r="A204" s="51"/>
      <c r="B204" s="51"/>
      <c r="C204" s="51"/>
      <c r="D204" s="323"/>
      <c r="E204" s="51"/>
      <c r="F204" s="51"/>
      <c r="G204" s="51"/>
      <c r="H204" s="51"/>
      <c r="I204" s="51"/>
      <c r="J204" s="51"/>
      <c r="K204" s="51"/>
      <c r="L204" s="51"/>
      <c r="M204" s="51"/>
      <c r="N204" s="325"/>
      <c r="O204" s="325"/>
      <c r="P204" s="325"/>
      <c r="Q204" s="325"/>
      <c r="R204" s="325"/>
      <c r="S204" s="325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</row>
    <row r="205" spans="1:31" ht="13.5" customHeight="1">
      <c r="A205" s="51"/>
      <c r="B205" s="51"/>
      <c r="C205" s="51"/>
      <c r="D205" s="323"/>
      <c r="E205" s="51"/>
      <c r="F205" s="51"/>
      <c r="G205" s="51"/>
      <c r="H205" s="51"/>
      <c r="I205" s="51"/>
      <c r="J205" s="51"/>
      <c r="K205" s="51"/>
      <c r="L205" s="51"/>
      <c r="M205" s="51"/>
      <c r="N205" s="325"/>
      <c r="O205" s="325"/>
      <c r="P205" s="325"/>
      <c r="Q205" s="325"/>
      <c r="R205" s="325"/>
      <c r="S205" s="325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</row>
    <row r="206" spans="1:31" ht="13.5" customHeight="1">
      <c r="A206" s="51"/>
      <c r="B206" s="51"/>
      <c r="C206" s="51"/>
      <c r="D206" s="323"/>
      <c r="E206" s="51"/>
      <c r="F206" s="51"/>
      <c r="G206" s="51"/>
      <c r="H206" s="51"/>
      <c r="I206" s="51"/>
      <c r="J206" s="51"/>
      <c r="K206" s="51"/>
      <c r="L206" s="51"/>
      <c r="M206" s="51"/>
      <c r="N206" s="325"/>
      <c r="O206" s="325"/>
      <c r="P206" s="325"/>
      <c r="Q206" s="325"/>
      <c r="R206" s="325"/>
      <c r="S206" s="325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</row>
    <row r="207" spans="1:31" ht="13.5" customHeight="1">
      <c r="A207" s="51"/>
      <c r="B207" s="51"/>
      <c r="C207" s="51"/>
      <c r="D207" s="323"/>
      <c r="E207" s="51"/>
      <c r="F207" s="51"/>
      <c r="G207" s="51"/>
      <c r="H207" s="51"/>
      <c r="I207" s="51"/>
      <c r="J207" s="51"/>
      <c r="K207" s="51"/>
      <c r="L207" s="51"/>
      <c r="M207" s="51"/>
      <c r="N207" s="325"/>
      <c r="O207" s="325"/>
      <c r="P207" s="325"/>
      <c r="Q207" s="325"/>
      <c r="R207" s="325"/>
      <c r="S207" s="325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</row>
    <row r="208" spans="1:31" ht="13.5" customHeight="1">
      <c r="A208" s="51"/>
      <c r="B208" s="51"/>
      <c r="C208" s="51"/>
      <c r="D208" s="323"/>
      <c r="E208" s="51"/>
      <c r="F208" s="51"/>
      <c r="G208" s="51"/>
      <c r="H208" s="51"/>
      <c r="I208" s="51"/>
      <c r="J208" s="51"/>
      <c r="K208" s="51"/>
      <c r="L208" s="51"/>
      <c r="M208" s="51"/>
      <c r="N208" s="325"/>
      <c r="O208" s="325"/>
      <c r="P208" s="325"/>
      <c r="Q208" s="325"/>
      <c r="R208" s="325"/>
      <c r="S208" s="325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</row>
    <row r="209" spans="1:31" ht="13.5" customHeight="1">
      <c r="A209" s="51"/>
      <c r="B209" s="51"/>
      <c r="C209" s="51"/>
      <c r="D209" s="323"/>
      <c r="E209" s="51"/>
      <c r="F209" s="51"/>
      <c r="G209" s="51"/>
      <c r="H209" s="51"/>
      <c r="I209" s="51"/>
      <c r="J209" s="51"/>
      <c r="K209" s="51"/>
      <c r="L209" s="51"/>
      <c r="M209" s="51"/>
      <c r="N209" s="325"/>
      <c r="O209" s="325"/>
      <c r="P209" s="325"/>
      <c r="Q209" s="325"/>
      <c r="R209" s="325"/>
      <c r="S209" s="325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</row>
    <row r="210" spans="1:31" ht="13.5" customHeight="1">
      <c r="A210" s="51"/>
      <c r="B210" s="51"/>
      <c r="C210" s="51"/>
      <c r="D210" s="323"/>
      <c r="E210" s="51"/>
      <c r="F210" s="51"/>
      <c r="G210" s="51"/>
      <c r="H210" s="51"/>
      <c r="I210" s="51"/>
      <c r="J210" s="51"/>
      <c r="K210" s="51"/>
      <c r="L210" s="51"/>
      <c r="M210" s="51"/>
      <c r="N210" s="325"/>
      <c r="O210" s="325"/>
      <c r="P210" s="325"/>
      <c r="Q210" s="325"/>
      <c r="R210" s="325"/>
      <c r="S210" s="325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</row>
    <row r="211" spans="1:31" ht="13.5" customHeight="1">
      <c r="A211" s="51"/>
      <c r="B211" s="51"/>
      <c r="C211" s="51"/>
      <c r="D211" s="323"/>
      <c r="E211" s="51"/>
      <c r="F211" s="51"/>
      <c r="G211" s="51"/>
      <c r="H211" s="51"/>
      <c r="I211" s="51"/>
      <c r="J211" s="51"/>
      <c r="K211" s="51"/>
      <c r="L211" s="51"/>
      <c r="M211" s="51"/>
      <c r="N211" s="325"/>
      <c r="O211" s="325"/>
      <c r="P211" s="325"/>
      <c r="Q211" s="325"/>
      <c r="R211" s="325"/>
      <c r="S211" s="325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</row>
    <row r="212" spans="1:31" ht="13.5" customHeight="1">
      <c r="A212" s="51"/>
      <c r="B212" s="51"/>
      <c r="C212" s="51"/>
      <c r="D212" s="323"/>
      <c r="E212" s="51"/>
      <c r="F212" s="51"/>
      <c r="G212" s="51"/>
      <c r="H212" s="51"/>
      <c r="I212" s="51"/>
      <c r="J212" s="51"/>
      <c r="K212" s="51"/>
      <c r="L212" s="51"/>
      <c r="M212" s="51"/>
      <c r="N212" s="325"/>
      <c r="O212" s="325"/>
      <c r="P212" s="325"/>
      <c r="Q212" s="325"/>
      <c r="R212" s="325"/>
      <c r="S212" s="325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</row>
    <row r="213" spans="1:31" ht="13.5" customHeight="1">
      <c r="A213" s="51"/>
      <c r="B213" s="51"/>
      <c r="C213" s="51"/>
      <c r="D213" s="323"/>
      <c r="E213" s="51"/>
      <c r="F213" s="51"/>
      <c r="G213" s="51"/>
      <c r="H213" s="51"/>
      <c r="I213" s="51"/>
      <c r="J213" s="51"/>
      <c r="K213" s="51"/>
      <c r="L213" s="51"/>
      <c r="M213" s="51"/>
      <c r="N213" s="325"/>
      <c r="O213" s="325"/>
      <c r="P213" s="325"/>
      <c r="Q213" s="325"/>
      <c r="R213" s="325"/>
      <c r="S213" s="325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</row>
    <row r="214" spans="1:31" ht="13.5" customHeight="1">
      <c r="A214" s="51"/>
      <c r="B214" s="51"/>
      <c r="C214" s="51"/>
      <c r="D214" s="323"/>
      <c r="E214" s="51"/>
      <c r="F214" s="51"/>
      <c r="G214" s="51"/>
      <c r="H214" s="51"/>
      <c r="I214" s="51"/>
      <c r="J214" s="51"/>
      <c r="K214" s="51"/>
      <c r="L214" s="51"/>
      <c r="M214" s="51"/>
      <c r="N214" s="325"/>
      <c r="O214" s="325"/>
      <c r="P214" s="325"/>
      <c r="Q214" s="325"/>
      <c r="R214" s="325"/>
      <c r="S214" s="325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</row>
    <row r="215" spans="1:31" ht="13.5" customHeight="1">
      <c r="A215" s="51"/>
      <c r="B215" s="51"/>
      <c r="C215" s="51"/>
      <c r="D215" s="323"/>
      <c r="E215" s="51"/>
      <c r="F215" s="51"/>
      <c r="G215" s="51"/>
      <c r="H215" s="51"/>
      <c r="I215" s="51"/>
      <c r="J215" s="51"/>
      <c r="K215" s="51"/>
      <c r="L215" s="51"/>
      <c r="M215" s="51"/>
      <c r="N215" s="325"/>
      <c r="O215" s="325"/>
      <c r="P215" s="325"/>
      <c r="Q215" s="325"/>
      <c r="R215" s="325"/>
      <c r="S215" s="325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</row>
    <row r="216" spans="1:31" ht="13.5" customHeight="1">
      <c r="A216" s="51"/>
      <c r="B216" s="51"/>
      <c r="C216" s="51"/>
      <c r="D216" s="323"/>
      <c r="E216" s="51"/>
      <c r="F216" s="51"/>
      <c r="G216" s="51"/>
      <c r="H216" s="51"/>
      <c r="I216" s="51"/>
      <c r="J216" s="51"/>
      <c r="K216" s="51"/>
      <c r="L216" s="51"/>
      <c r="M216" s="51"/>
      <c r="N216" s="325"/>
      <c r="O216" s="325"/>
      <c r="P216" s="325"/>
      <c r="Q216" s="325"/>
      <c r="R216" s="325"/>
      <c r="S216" s="325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</row>
    <row r="217" spans="1:31" ht="13.5" customHeight="1">
      <c r="A217" s="51"/>
      <c r="B217" s="51"/>
      <c r="C217" s="51"/>
      <c r="D217" s="323"/>
      <c r="E217" s="51"/>
      <c r="F217" s="51"/>
      <c r="G217" s="51"/>
      <c r="H217" s="51"/>
      <c r="I217" s="51"/>
      <c r="J217" s="51"/>
      <c r="K217" s="51"/>
      <c r="L217" s="51"/>
      <c r="M217" s="51"/>
      <c r="N217" s="325"/>
      <c r="O217" s="325"/>
      <c r="P217" s="325"/>
      <c r="Q217" s="325"/>
      <c r="R217" s="325"/>
      <c r="S217" s="325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</row>
    <row r="218" spans="1:31" ht="13.5" customHeight="1">
      <c r="A218" s="51"/>
      <c r="B218" s="51"/>
      <c r="C218" s="51"/>
      <c r="D218" s="323"/>
      <c r="E218" s="51"/>
      <c r="F218" s="51"/>
      <c r="G218" s="51"/>
      <c r="H218" s="51"/>
      <c r="I218" s="51"/>
      <c r="J218" s="51"/>
      <c r="K218" s="51"/>
      <c r="L218" s="51"/>
      <c r="M218" s="51"/>
      <c r="N218" s="325"/>
      <c r="O218" s="325"/>
      <c r="P218" s="325"/>
      <c r="Q218" s="325"/>
      <c r="R218" s="325"/>
      <c r="S218" s="325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</row>
    <row r="219" spans="1:31" ht="13.5" customHeight="1">
      <c r="A219" s="51"/>
      <c r="B219" s="51"/>
      <c r="C219" s="51"/>
      <c r="D219" s="323"/>
      <c r="E219" s="51"/>
      <c r="F219" s="51"/>
      <c r="G219" s="51"/>
      <c r="H219" s="51"/>
      <c r="I219" s="51"/>
      <c r="J219" s="51"/>
      <c r="K219" s="51"/>
      <c r="L219" s="51"/>
      <c r="M219" s="51"/>
      <c r="N219" s="325"/>
      <c r="O219" s="325"/>
      <c r="P219" s="325"/>
      <c r="Q219" s="325"/>
      <c r="R219" s="325"/>
      <c r="S219" s="325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</row>
    <row r="220" spans="1:31" ht="13.5" customHeight="1">
      <c r="A220" s="51"/>
      <c r="B220" s="51"/>
      <c r="C220" s="51"/>
      <c r="D220" s="323"/>
      <c r="E220" s="51"/>
      <c r="F220" s="51"/>
      <c r="G220" s="51"/>
      <c r="H220" s="51"/>
      <c r="I220" s="51"/>
      <c r="J220" s="51"/>
      <c r="K220" s="51"/>
      <c r="L220" s="51"/>
      <c r="M220" s="51"/>
      <c r="N220" s="325"/>
      <c r="O220" s="325"/>
      <c r="P220" s="325"/>
      <c r="Q220" s="325"/>
      <c r="R220" s="325"/>
      <c r="S220" s="325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</row>
    <row r="221" spans="1:31" ht="13.5" customHeight="1">
      <c r="A221" s="51"/>
      <c r="B221" s="51"/>
      <c r="C221" s="51"/>
      <c r="D221" s="323"/>
      <c r="E221" s="51"/>
      <c r="F221" s="51"/>
      <c r="G221" s="51"/>
      <c r="H221" s="51"/>
      <c r="I221" s="51"/>
      <c r="J221" s="51"/>
      <c r="K221" s="51"/>
      <c r="L221" s="51"/>
      <c r="M221" s="51"/>
      <c r="N221" s="325"/>
      <c r="O221" s="325"/>
      <c r="P221" s="325"/>
      <c r="Q221" s="325"/>
      <c r="R221" s="325"/>
      <c r="S221" s="325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</row>
    <row r="222" spans="1:31" ht="13.5" customHeight="1">
      <c r="A222" s="51"/>
      <c r="B222" s="51"/>
      <c r="C222" s="51"/>
      <c r="D222" s="323"/>
      <c r="E222" s="51"/>
      <c r="F222" s="51"/>
      <c r="G222" s="51"/>
      <c r="H222" s="51"/>
      <c r="I222" s="51"/>
      <c r="J222" s="51"/>
      <c r="K222" s="51"/>
      <c r="L222" s="51"/>
      <c r="M222" s="51"/>
      <c r="N222" s="325"/>
      <c r="O222" s="325"/>
      <c r="P222" s="325"/>
      <c r="Q222" s="325"/>
      <c r="R222" s="325"/>
      <c r="S222" s="325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</row>
    <row r="223" spans="1:31" ht="13.5" customHeight="1">
      <c r="A223" s="51"/>
      <c r="B223" s="51"/>
      <c r="C223" s="51"/>
      <c r="D223" s="323"/>
      <c r="E223" s="51"/>
      <c r="F223" s="51"/>
      <c r="G223" s="51"/>
      <c r="H223" s="51"/>
      <c r="I223" s="51"/>
      <c r="J223" s="51"/>
      <c r="K223" s="51"/>
      <c r="L223" s="51"/>
      <c r="M223" s="51"/>
      <c r="N223" s="325"/>
      <c r="O223" s="325"/>
      <c r="P223" s="325"/>
      <c r="Q223" s="325"/>
      <c r="R223" s="325"/>
      <c r="S223" s="325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</row>
    <row r="224" spans="1:31" ht="13.5" customHeight="1">
      <c r="A224" s="51"/>
      <c r="B224" s="51"/>
      <c r="C224" s="51"/>
      <c r="D224" s="323"/>
      <c r="E224" s="51"/>
      <c r="F224" s="51"/>
      <c r="G224" s="51"/>
      <c r="H224" s="51"/>
      <c r="I224" s="51"/>
      <c r="J224" s="51"/>
      <c r="K224" s="51"/>
      <c r="L224" s="51"/>
      <c r="M224" s="51"/>
      <c r="N224" s="325"/>
      <c r="O224" s="325"/>
      <c r="P224" s="325"/>
      <c r="Q224" s="325"/>
      <c r="R224" s="325"/>
      <c r="S224" s="325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</row>
    <row r="225" spans="1:31" ht="13.5" customHeight="1">
      <c r="A225" s="51"/>
      <c r="B225" s="51"/>
      <c r="C225" s="51"/>
      <c r="D225" s="323"/>
      <c r="E225" s="51"/>
      <c r="F225" s="51"/>
      <c r="G225" s="51"/>
      <c r="H225" s="51"/>
      <c r="I225" s="51"/>
      <c r="J225" s="51"/>
      <c r="K225" s="51"/>
      <c r="L225" s="51"/>
      <c r="M225" s="51"/>
      <c r="N225" s="325"/>
      <c r="O225" s="325"/>
      <c r="P225" s="325"/>
      <c r="Q225" s="325"/>
      <c r="R225" s="325"/>
      <c r="S225" s="325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</row>
    <row r="226" spans="1:31" ht="13.5" customHeight="1">
      <c r="A226" s="51"/>
      <c r="B226" s="51"/>
      <c r="C226" s="51"/>
      <c r="D226" s="323"/>
      <c r="E226" s="51"/>
      <c r="F226" s="51"/>
      <c r="G226" s="51"/>
      <c r="H226" s="51"/>
      <c r="I226" s="51"/>
      <c r="J226" s="51"/>
      <c r="K226" s="51"/>
      <c r="L226" s="51"/>
      <c r="M226" s="51"/>
      <c r="N226" s="325"/>
      <c r="O226" s="325"/>
      <c r="P226" s="325"/>
      <c r="Q226" s="325"/>
      <c r="R226" s="325"/>
      <c r="S226" s="325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</row>
    <row r="227" spans="1:31" ht="13.5" customHeight="1">
      <c r="A227" s="51"/>
      <c r="B227" s="51"/>
      <c r="C227" s="51"/>
      <c r="D227" s="323"/>
      <c r="E227" s="51"/>
      <c r="F227" s="51"/>
      <c r="G227" s="51"/>
      <c r="H227" s="51"/>
      <c r="I227" s="51"/>
      <c r="J227" s="51"/>
      <c r="K227" s="51"/>
      <c r="L227" s="51"/>
      <c r="M227" s="51"/>
      <c r="N227" s="325"/>
      <c r="O227" s="325"/>
      <c r="P227" s="325"/>
      <c r="Q227" s="325"/>
      <c r="R227" s="325"/>
      <c r="S227" s="325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</row>
    <row r="228" spans="1:31" ht="13.5" customHeight="1">
      <c r="A228" s="51"/>
      <c r="B228" s="51"/>
      <c r="C228" s="51"/>
      <c r="D228" s="323"/>
      <c r="E228" s="51"/>
      <c r="F228" s="51"/>
      <c r="G228" s="51"/>
      <c r="H228" s="51"/>
      <c r="I228" s="51"/>
      <c r="J228" s="51"/>
      <c r="K228" s="51"/>
      <c r="L228" s="51"/>
      <c r="M228" s="51"/>
      <c r="N228" s="325"/>
      <c r="O228" s="325"/>
      <c r="P228" s="325"/>
      <c r="Q228" s="325"/>
      <c r="R228" s="325"/>
      <c r="S228" s="325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</row>
    <row r="229" spans="1:31" ht="13.5" customHeight="1">
      <c r="A229" s="51"/>
      <c r="B229" s="51"/>
      <c r="C229" s="51"/>
      <c r="D229" s="323"/>
      <c r="E229" s="51"/>
      <c r="F229" s="51"/>
      <c r="G229" s="51"/>
      <c r="H229" s="51"/>
      <c r="I229" s="51"/>
      <c r="J229" s="51"/>
      <c r="K229" s="51"/>
      <c r="L229" s="51"/>
      <c r="M229" s="51"/>
      <c r="N229" s="325"/>
      <c r="O229" s="325"/>
      <c r="P229" s="325"/>
      <c r="Q229" s="325"/>
      <c r="R229" s="325"/>
      <c r="S229" s="325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</row>
    <row r="230" spans="1:31" ht="13.5" customHeight="1">
      <c r="A230" s="51"/>
      <c r="B230" s="51"/>
      <c r="C230" s="51"/>
      <c r="D230" s="323"/>
      <c r="E230" s="51"/>
      <c r="F230" s="51"/>
      <c r="G230" s="51"/>
      <c r="H230" s="51"/>
      <c r="I230" s="51"/>
      <c r="J230" s="51"/>
      <c r="K230" s="51"/>
      <c r="L230" s="51"/>
      <c r="M230" s="51"/>
      <c r="N230" s="325"/>
      <c r="O230" s="325"/>
      <c r="P230" s="325"/>
      <c r="Q230" s="325"/>
      <c r="R230" s="325"/>
      <c r="S230" s="325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</row>
    <row r="231" spans="1:31" ht="13.5" customHeight="1">
      <c r="A231" s="51"/>
      <c r="B231" s="51"/>
      <c r="C231" s="51"/>
      <c r="D231" s="323"/>
      <c r="E231" s="51"/>
      <c r="F231" s="51"/>
      <c r="G231" s="51"/>
      <c r="H231" s="51"/>
      <c r="I231" s="51"/>
      <c r="J231" s="51"/>
      <c r="K231" s="51"/>
      <c r="L231" s="51"/>
      <c r="M231" s="51"/>
      <c r="N231" s="325"/>
      <c r="O231" s="325"/>
      <c r="P231" s="325"/>
      <c r="Q231" s="325"/>
      <c r="R231" s="325"/>
      <c r="S231" s="325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</row>
    <row r="232" spans="1:31" ht="13.5" customHeight="1">
      <c r="A232" s="51"/>
      <c r="B232" s="51"/>
      <c r="C232" s="51"/>
      <c r="D232" s="323"/>
      <c r="E232" s="51"/>
      <c r="F232" s="51"/>
      <c r="G232" s="51"/>
      <c r="H232" s="51"/>
      <c r="I232" s="51"/>
      <c r="J232" s="51"/>
      <c r="K232" s="51"/>
      <c r="L232" s="51"/>
      <c r="M232" s="51"/>
      <c r="N232" s="325"/>
      <c r="O232" s="325"/>
      <c r="P232" s="325"/>
      <c r="Q232" s="325"/>
      <c r="R232" s="325"/>
      <c r="S232" s="325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</row>
    <row r="233" spans="1:31" ht="13.5" customHeight="1">
      <c r="A233" s="51"/>
      <c r="B233" s="51"/>
      <c r="C233" s="51"/>
      <c r="D233" s="323"/>
      <c r="E233" s="51"/>
      <c r="F233" s="51"/>
      <c r="G233" s="51"/>
      <c r="H233" s="51"/>
      <c r="I233" s="51"/>
      <c r="J233" s="51"/>
      <c r="K233" s="51"/>
      <c r="L233" s="51"/>
      <c r="M233" s="51"/>
      <c r="N233" s="325"/>
      <c r="O233" s="325"/>
      <c r="P233" s="325"/>
      <c r="Q233" s="325"/>
      <c r="R233" s="325"/>
      <c r="S233" s="325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</row>
    <row r="234" spans="1:31" ht="13.5" customHeight="1">
      <c r="A234" s="51"/>
      <c r="B234" s="51"/>
      <c r="C234" s="51"/>
      <c r="D234" s="323"/>
      <c r="E234" s="51"/>
      <c r="F234" s="51"/>
      <c r="G234" s="51"/>
      <c r="H234" s="51"/>
      <c r="I234" s="51"/>
      <c r="J234" s="51"/>
      <c r="K234" s="51"/>
      <c r="L234" s="51"/>
      <c r="M234" s="51"/>
      <c r="N234" s="325"/>
      <c r="O234" s="325"/>
      <c r="P234" s="325"/>
      <c r="Q234" s="325"/>
      <c r="R234" s="325"/>
      <c r="S234" s="325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</row>
    <row r="235" spans="1:31" ht="13.5" customHeight="1">
      <c r="A235" s="51"/>
      <c r="B235" s="51"/>
      <c r="C235" s="51"/>
      <c r="D235" s="323"/>
      <c r="E235" s="51"/>
      <c r="F235" s="51"/>
      <c r="G235" s="51"/>
      <c r="H235" s="51"/>
      <c r="I235" s="51"/>
      <c r="J235" s="51"/>
      <c r="K235" s="51"/>
      <c r="L235" s="51"/>
      <c r="M235" s="51"/>
      <c r="N235" s="325"/>
      <c r="O235" s="325"/>
      <c r="P235" s="325"/>
      <c r="Q235" s="325"/>
      <c r="R235" s="325"/>
      <c r="S235" s="325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</row>
    <row r="236" spans="1:31" ht="13.5" customHeight="1">
      <c r="A236" s="51"/>
      <c r="B236" s="51"/>
      <c r="C236" s="51"/>
      <c r="D236" s="323"/>
      <c r="E236" s="51"/>
      <c r="F236" s="51"/>
      <c r="G236" s="51"/>
      <c r="H236" s="51"/>
      <c r="I236" s="51"/>
      <c r="J236" s="51"/>
      <c r="K236" s="51"/>
      <c r="L236" s="51"/>
      <c r="M236" s="51"/>
      <c r="N236" s="325"/>
      <c r="O236" s="325"/>
      <c r="P236" s="325"/>
      <c r="Q236" s="325"/>
      <c r="R236" s="325"/>
      <c r="S236" s="325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</row>
    <row r="237" spans="1:31" ht="13.5" customHeight="1">
      <c r="A237" s="51"/>
      <c r="B237" s="51"/>
      <c r="C237" s="51"/>
      <c r="D237" s="323"/>
      <c r="E237" s="51"/>
      <c r="F237" s="51"/>
      <c r="G237" s="51"/>
      <c r="H237" s="51"/>
      <c r="I237" s="51"/>
      <c r="J237" s="51"/>
      <c r="K237" s="51"/>
      <c r="L237" s="51"/>
      <c r="M237" s="51"/>
      <c r="N237" s="325"/>
      <c r="O237" s="325"/>
      <c r="P237" s="325"/>
      <c r="Q237" s="325"/>
      <c r="R237" s="325"/>
      <c r="S237" s="325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</row>
    <row r="238" spans="1:31" ht="13.5" customHeight="1">
      <c r="A238" s="51"/>
      <c r="B238" s="51"/>
      <c r="C238" s="51"/>
      <c r="D238" s="323"/>
      <c r="E238" s="51"/>
      <c r="F238" s="51"/>
      <c r="G238" s="51"/>
      <c r="H238" s="51"/>
      <c r="I238" s="51"/>
      <c r="J238" s="51"/>
      <c r="K238" s="51"/>
      <c r="L238" s="51"/>
      <c r="M238" s="51"/>
      <c r="N238" s="325"/>
      <c r="O238" s="325"/>
      <c r="P238" s="325"/>
      <c r="Q238" s="325"/>
      <c r="R238" s="325"/>
      <c r="S238" s="325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</row>
    <row r="239" spans="1:31" ht="13.5" customHeight="1">
      <c r="A239" s="51"/>
      <c r="B239" s="51"/>
      <c r="C239" s="51"/>
      <c r="D239" s="323"/>
      <c r="E239" s="51"/>
      <c r="F239" s="51"/>
      <c r="G239" s="51"/>
      <c r="H239" s="51"/>
      <c r="I239" s="51"/>
      <c r="J239" s="51"/>
      <c r="K239" s="51"/>
      <c r="L239" s="51"/>
      <c r="M239" s="51"/>
      <c r="N239" s="325"/>
      <c r="O239" s="325"/>
      <c r="P239" s="325"/>
      <c r="Q239" s="325"/>
      <c r="R239" s="325"/>
      <c r="S239" s="325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</row>
    <row r="240" spans="1:31" ht="13.5" customHeight="1">
      <c r="A240" s="51"/>
      <c r="B240" s="51"/>
      <c r="C240" s="51"/>
      <c r="D240" s="323"/>
      <c r="E240" s="51"/>
      <c r="F240" s="51"/>
      <c r="G240" s="51"/>
      <c r="H240" s="51"/>
      <c r="I240" s="51"/>
      <c r="J240" s="51"/>
      <c r="K240" s="51"/>
      <c r="L240" s="51"/>
      <c r="M240" s="51"/>
      <c r="N240" s="325"/>
      <c r="O240" s="325"/>
      <c r="P240" s="325"/>
      <c r="Q240" s="325"/>
      <c r="R240" s="325"/>
      <c r="S240" s="325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</row>
    <row r="241" spans="1:31" ht="13.5" customHeight="1">
      <c r="A241" s="51"/>
      <c r="B241" s="51"/>
      <c r="C241" s="51"/>
      <c r="D241" s="323"/>
      <c r="E241" s="51"/>
      <c r="F241" s="51"/>
      <c r="G241" s="51"/>
      <c r="H241" s="51"/>
      <c r="I241" s="51"/>
      <c r="J241" s="51"/>
      <c r="K241" s="51"/>
      <c r="L241" s="51"/>
      <c r="M241" s="51"/>
      <c r="N241" s="325"/>
      <c r="O241" s="325"/>
      <c r="P241" s="325"/>
      <c r="Q241" s="325"/>
      <c r="R241" s="325"/>
      <c r="S241" s="325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</row>
    <row r="242" spans="1:31" ht="13.5" customHeight="1">
      <c r="A242" s="51"/>
      <c r="B242" s="51"/>
      <c r="C242" s="51"/>
      <c r="D242" s="323"/>
      <c r="E242" s="51"/>
      <c r="F242" s="51"/>
      <c r="G242" s="51"/>
      <c r="H242" s="51"/>
      <c r="I242" s="51"/>
      <c r="J242" s="51"/>
      <c r="K242" s="51"/>
      <c r="L242" s="51"/>
      <c r="M242" s="51"/>
      <c r="N242" s="325"/>
      <c r="O242" s="325"/>
      <c r="P242" s="325"/>
      <c r="Q242" s="325"/>
      <c r="R242" s="325"/>
      <c r="S242" s="325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</row>
    <row r="243" spans="1:31" ht="13.5" customHeight="1">
      <c r="A243" s="51"/>
      <c r="B243" s="51"/>
      <c r="C243" s="51"/>
      <c r="D243" s="323"/>
      <c r="E243" s="51"/>
      <c r="F243" s="51"/>
      <c r="G243" s="51"/>
      <c r="H243" s="51"/>
      <c r="I243" s="51"/>
      <c r="J243" s="51"/>
      <c r="K243" s="51"/>
      <c r="L243" s="51"/>
      <c r="M243" s="51"/>
      <c r="N243" s="325"/>
      <c r="O243" s="325"/>
      <c r="P243" s="325"/>
      <c r="Q243" s="325"/>
      <c r="R243" s="325"/>
      <c r="S243" s="325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</row>
    <row r="244" spans="1:31" ht="13.5" customHeight="1">
      <c r="A244" s="51"/>
      <c r="B244" s="51"/>
      <c r="C244" s="51"/>
      <c r="D244" s="323"/>
      <c r="E244" s="51"/>
      <c r="F244" s="51"/>
      <c r="G244" s="51"/>
      <c r="H244" s="51"/>
      <c r="I244" s="51"/>
      <c r="J244" s="51"/>
      <c r="K244" s="51"/>
      <c r="L244" s="51"/>
      <c r="M244" s="51"/>
      <c r="N244" s="325"/>
      <c r="O244" s="325"/>
      <c r="P244" s="325"/>
      <c r="Q244" s="325"/>
      <c r="R244" s="325"/>
      <c r="S244" s="325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</row>
    <row r="245" spans="1:31" ht="13.5" customHeight="1">
      <c r="A245" s="51"/>
      <c r="B245" s="51"/>
      <c r="C245" s="51"/>
      <c r="D245" s="323"/>
      <c r="E245" s="51"/>
      <c r="F245" s="51"/>
      <c r="G245" s="51"/>
      <c r="H245" s="51"/>
      <c r="I245" s="51"/>
      <c r="J245" s="51"/>
      <c r="K245" s="51"/>
      <c r="L245" s="51"/>
      <c r="M245" s="51"/>
      <c r="N245" s="325"/>
      <c r="O245" s="325"/>
      <c r="P245" s="325"/>
      <c r="Q245" s="325"/>
      <c r="R245" s="325"/>
      <c r="S245" s="325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</row>
    <row r="246" spans="1:31" ht="13.5" customHeight="1">
      <c r="A246" s="51"/>
      <c r="B246" s="51"/>
      <c r="C246" s="51"/>
      <c r="D246" s="323"/>
      <c r="E246" s="51"/>
      <c r="F246" s="51"/>
      <c r="G246" s="51"/>
      <c r="H246" s="51"/>
      <c r="I246" s="51"/>
      <c r="J246" s="51"/>
      <c r="K246" s="51"/>
      <c r="L246" s="51"/>
      <c r="M246" s="51"/>
      <c r="N246" s="325"/>
      <c r="O246" s="325"/>
      <c r="P246" s="325"/>
      <c r="Q246" s="325"/>
      <c r="R246" s="325"/>
      <c r="S246" s="325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</row>
    <row r="247" spans="1:31" ht="13.5" customHeight="1">
      <c r="A247" s="51"/>
      <c r="B247" s="51"/>
      <c r="C247" s="51"/>
      <c r="D247" s="323"/>
      <c r="E247" s="51"/>
      <c r="F247" s="51"/>
      <c r="G247" s="51"/>
      <c r="H247" s="51"/>
      <c r="I247" s="51"/>
      <c r="J247" s="51"/>
      <c r="K247" s="51"/>
      <c r="L247" s="51"/>
      <c r="M247" s="51"/>
      <c r="N247" s="325"/>
      <c r="O247" s="325"/>
      <c r="P247" s="325"/>
      <c r="Q247" s="325"/>
      <c r="R247" s="325"/>
      <c r="S247" s="325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</row>
    <row r="248" spans="1:31" ht="13.5" customHeight="1">
      <c r="A248" s="51"/>
      <c r="B248" s="51"/>
      <c r="C248" s="51"/>
      <c r="D248" s="323"/>
      <c r="E248" s="51"/>
      <c r="F248" s="51"/>
      <c r="G248" s="51"/>
      <c r="H248" s="51"/>
      <c r="I248" s="51"/>
      <c r="J248" s="51"/>
      <c r="K248" s="51"/>
      <c r="L248" s="51"/>
      <c r="M248" s="51"/>
      <c r="N248" s="325"/>
      <c r="O248" s="325"/>
      <c r="P248" s="325"/>
      <c r="Q248" s="325"/>
      <c r="R248" s="325"/>
      <c r="S248" s="325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</row>
    <row r="249" spans="1:31" ht="13.5" customHeight="1">
      <c r="A249" s="51"/>
      <c r="B249" s="51"/>
      <c r="C249" s="51"/>
      <c r="D249" s="323"/>
      <c r="E249" s="51"/>
      <c r="F249" s="51"/>
      <c r="G249" s="51"/>
      <c r="H249" s="51"/>
      <c r="I249" s="51"/>
      <c r="J249" s="51"/>
      <c r="K249" s="51"/>
      <c r="L249" s="51"/>
      <c r="M249" s="51"/>
      <c r="N249" s="325"/>
      <c r="O249" s="325"/>
      <c r="P249" s="325"/>
      <c r="Q249" s="325"/>
      <c r="R249" s="325"/>
      <c r="S249" s="325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</row>
    <row r="250" spans="1:31" ht="13.5" customHeight="1">
      <c r="A250" s="51"/>
      <c r="B250" s="51"/>
      <c r="C250" s="51"/>
      <c r="D250" s="323"/>
      <c r="E250" s="51"/>
      <c r="F250" s="51"/>
      <c r="G250" s="51"/>
      <c r="H250" s="51"/>
      <c r="I250" s="51"/>
      <c r="J250" s="51"/>
      <c r="K250" s="51"/>
      <c r="L250" s="51"/>
      <c r="M250" s="51"/>
      <c r="N250" s="325"/>
      <c r="O250" s="325"/>
      <c r="P250" s="325"/>
      <c r="Q250" s="325"/>
      <c r="R250" s="325"/>
      <c r="S250" s="325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</row>
    <row r="251" spans="1:31" ht="13.5" customHeight="1">
      <c r="A251" s="51"/>
      <c r="B251" s="51"/>
      <c r="C251" s="51"/>
      <c r="D251" s="323"/>
      <c r="E251" s="51"/>
      <c r="F251" s="51"/>
      <c r="G251" s="51"/>
      <c r="H251" s="51"/>
      <c r="I251" s="51"/>
      <c r="J251" s="51"/>
      <c r="K251" s="51"/>
      <c r="L251" s="51"/>
      <c r="M251" s="51"/>
      <c r="N251" s="325"/>
      <c r="O251" s="325"/>
      <c r="P251" s="325"/>
      <c r="Q251" s="325"/>
      <c r="R251" s="325"/>
      <c r="S251" s="325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</row>
    <row r="252" spans="1:31" ht="13.5" customHeight="1">
      <c r="A252" s="51"/>
      <c r="B252" s="51"/>
      <c r="C252" s="51"/>
      <c r="D252" s="323"/>
      <c r="E252" s="51"/>
      <c r="F252" s="51"/>
      <c r="G252" s="51"/>
      <c r="H252" s="51"/>
      <c r="I252" s="51"/>
      <c r="J252" s="51"/>
      <c r="K252" s="51"/>
      <c r="L252" s="51"/>
      <c r="M252" s="51"/>
      <c r="N252" s="325"/>
      <c r="O252" s="325"/>
      <c r="P252" s="325"/>
      <c r="Q252" s="325"/>
      <c r="R252" s="325"/>
      <c r="S252" s="325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</row>
    <row r="253" spans="1:31" ht="13.5" customHeight="1">
      <c r="A253" s="51"/>
      <c r="B253" s="51"/>
      <c r="C253" s="51"/>
      <c r="D253" s="323"/>
      <c r="E253" s="51"/>
      <c r="F253" s="51"/>
      <c r="G253" s="51"/>
      <c r="H253" s="51"/>
      <c r="I253" s="51"/>
      <c r="J253" s="51"/>
      <c r="K253" s="51"/>
      <c r="L253" s="51"/>
      <c r="M253" s="51"/>
      <c r="N253" s="325"/>
      <c r="O253" s="325"/>
      <c r="P253" s="325"/>
      <c r="Q253" s="325"/>
      <c r="R253" s="325"/>
      <c r="S253" s="325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</row>
    <row r="254" spans="1:31" ht="13.5" customHeight="1">
      <c r="A254" s="51"/>
      <c r="B254" s="51"/>
      <c r="C254" s="51"/>
      <c r="D254" s="323"/>
      <c r="E254" s="51"/>
      <c r="F254" s="51"/>
      <c r="G254" s="51"/>
      <c r="H254" s="51"/>
      <c r="I254" s="51"/>
      <c r="J254" s="51"/>
      <c r="K254" s="51"/>
      <c r="L254" s="51"/>
      <c r="M254" s="51"/>
      <c r="N254" s="325"/>
      <c r="O254" s="325"/>
      <c r="P254" s="325"/>
      <c r="Q254" s="325"/>
      <c r="R254" s="325"/>
      <c r="S254" s="325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</row>
    <row r="255" spans="1:31" ht="13.5" customHeight="1">
      <c r="A255" s="51"/>
      <c r="B255" s="51"/>
      <c r="C255" s="51"/>
      <c r="D255" s="323"/>
      <c r="E255" s="51"/>
      <c r="F255" s="51"/>
      <c r="G255" s="51"/>
      <c r="H255" s="51"/>
      <c r="I255" s="51"/>
      <c r="J255" s="51"/>
      <c r="K255" s="51"/>
      <c r="L255" s="51"/>
      <c r="M255" s="51"/>
      <c r="N255" s="325"/>
      <c r="O255" s="325"/>
      <c r="P255" s="325"/>
      <c r="Q255" s="325"/>
      <c r="R255" s="325"/>
      <c r="S255" s="325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</row>
    <row r="256" spans="1:31" ht="13.5" customHeight="1">
      <c r="A256" s="51"/>
      <c r="B256" s="51"/>
      <c r="C256" s="51"/>
      <c r="D256" s="323"/>
      <c r="E256" s="51"/>
      <c r="F256" s="51"/>
      <c r="G256" s="51"/>
      <c r="H256" s="51"/>
      <c r="I256" s="51"/>
      <c r="J256" s="51"/>
      <c r="K256" s="51"/>
      <c r="L256" s="51"/>
      <c r="M256" s="51"/>
      <c r="N256" s="325"/>
      <c r="O256" s="325"/>
      <c r="P256" s="325"/>
      <c r="Q256" s="325"/>
      <c r="R256" s="325"/>
      <c r="S256" s="325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</row>
    <row r="257" spans="1:31" ht="13.5" customHeight="1">
      <c r="A257" s="51"/>
      <c r="B257" s="51"/>
      <c r="C257" s="51"/>
      <c r="D257" s="323"/>
      <c r="E257" s="51"/>
      <c r="F257" s="51"/>
      <c r="G257" s="51"/>
      <c r="H257" s="51"/>
      <c r="I257" s="51"/>
      <c r="J257" s="51"/>
      <c r="K257" s="51"/>
      <c r="L257" s="51"/>
      <c r="M257" s="51"/>
      <c r="N257" s="325"/>
      <c r="O257" s="325"/>
      <c r="P257" s="325"/>
      <c r="Q257" s="325"/>
      <c r="R257" s="325"/>
      <c r="S257" s="325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</row>
    <row r="258" spans="1:31" ht="13.5" customHeight="1">
      <c r="A258" s="51"/>
      <c r="B258" s="51"/>
      <c r="C258" s="51"/>
      <c r="D258" s="323"/>
      <c r="E258" s="51"/>
      <c r="F258" s="51"/>
      <c r="G258" s="51"/>
      <c r="H258" s="51"/>
      <c r="I258" s="51"/>
      <c r="J258" s="51"/>
      <c r="K258" s="51"/>
      <c r="L258" s="51"/>
      <c r="M258" s="51"/>
      <c r="N258" s="325"/>
      <c r="O258" s="325"/>
      <c r="P258" s="325"/>
      <c r="Q258" s="325"/>
      <c r="R258" s="325"/>
      <c r="S258" s="325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</row>
    <row r="259" spans="1:31" ht="13.5" customHeight="1">
      <c r="A259" s="51"/>
      <c r="B259" s="51"/>
      <c r="C259" s="51"/>
      <c r="D259" s="323"/>
      <c r="E259" s="51"/>
      <c r="F259" s="51"/>
      <c r="G259" s="51"/>
      <c r="H259" s="51"/>
      <c r="I259" s="51"/>
      <c r="J259" s="51"/>
      <c r="K259" s="51"/>
      <c r="L259" s="51"/>
      <c r="M259" s="51"/>
      <c r="N259" s="325"/>
      <c r="O259" s="325"/>
      <c r="P259" s="325"/>
      <c r="Q259" s="325"/>
      <c r="R259" s="325"/>
      <c r="S259" s="325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</row>
    <row r="260" spans="1:31" ht="13.5" customHeight="1">
      <c r="A260" s="51"/>
      <c r="B260" s="51"/>
      <c r="C260" s="51"/>
      <c r="D260" s="323"/>
      <c r="E260" s="51"/>
      <c r="F260" s="51"/>
      <c r="G260" s="51"/>
      <c r="H260" s="51"/>
      <c r="I260" s="51"/>
      <c r="J260" s="51"/>
      <c r="K260" s="51"/>
      <c r="L260" s="51"/>
      <c r="M260" s="51"/>
      <c r="N260" s="325"/>
      <c r="O260" s="325"/>
      <c r="P260" s="325"/>
      <c r="Q260" s="325"/>
      <c r="R260" s="325"/>
      <c r="S260" s="325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</row>
    <row r="261" spans="1:31" ht="13.5" customHeight="1">
      <c r="A261" s="51"/>
      <c r="B261" s="51"/>
      <c r="C261" s="51"/>
      <c r="D261" s="323"/>
      <c r="E261" s="51"/>
      <c r="F261" s="51"/>
      <c r="G261" s="51"/>
      <c r="H261" s="51"/>
      <c r="I261" s="51"/>
      <c r="J261" s="51"/>
      <c r="K261" s="51"/>
      <c r="L261" s="51"/>
      <c r="M261" s="51"/>
      <c r="N261" s="325"/>
      <c r="O261" s="325"/>
      <c r="P261" s="325"/>
      <c r="Q261" s="325"/>
      <c r="R261" s="325"/>
      <c r="S261" s="325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</row>
    <row r="262" spans="1:31" ht="13.5" customHeight="1">
      <c r="A262" s="51"/>
      <c r="B262" s="51"/>
      <c r="C262" s="51"/>
      <c r="D262" s="323"/>
      <c r="E262" s="51"/>
      <c r="F262" s="51"/>
      <c r="G262" s="51"/>
      <c r="H262" s="51"/>
      <c r="I262" s="51"/>
      <c r="J262" s="51"/>
      <c r="K262" s="51"/>
      <c r="L262" s="51"/>
      <c r="M262" s="51"/>
      <c r="N262" s="325"/>
      <c r="O262" s="325"/>
      <c r="P262" s="325"/>
      <c r="Q262" s="325"/>
      <c r="R262" s="325"/>
      <c r="S262" s="325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</row>
    <row r="263" spans="1:31" ht="13.5" customHeight="1">
      <c r="A263" s="51"/>
      <c r="B263" s="51"/>
      <c r="C263" s="51"/>
      <c r="D263" s="323"/>
      <c r="E263" s="51"/>
      <c r="F263" s="51"/>
      <c r="G263" s="51"/>
      <c r="H263" s="51"/>
      <c r="I263" s="51"/>
      <c r="J263" s="51"/>
      <c r="K263" s="51"/>
      <c r="L263" s="51"/>
      <c r="M263" s="51"/>
      <c r="N263" s="325"/>
      <c r="O263" s="325"/>
      <c r="P263" s="325"/>
      <c r="Q263" s="325"/>
      <c r="R263" s="325"/>
      <c r="S263" s="325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</row>
    <row r="264" spans="1:31" ht="13.5" customHeight="1">
      <c r="A264" s="51"/>
      <c r="B264" s="51"/>
      <c r="C264" s="51"/>
      <c r="D264" s="323"/>
      <c r="E264" s="51"/>
      <c r="F264" s="51"/>
      <c r="G264" s="51"/>
      <c r="H264" s="51"/>
      <c r="I264" s="51"/>
      <c r="J264" s="51"/>
      <c r="K264" s="51"/>
      <c r="L264" s="51"/>
      <c r="M264" s="51"/>
      <c r="N264" s="325"/>
      <c r="O264" s="325"/>
      <c r="P264" s="325"/>
      <c r="Q264" s="325"/>
      <c r="R264" s="325"/>
      <c r="S264" s="325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</row>
    <row r="265" spans="1:31" ht="13.5" customHeight="1">
      <c r="A265" s="51"/>
      <c r="B265" s="51"/>
      <c r="C265" s="51"/>
      <c r="D265" s="323"/>
      <c r="E265" s="51"/>
      <c r="F265" s="51"/>
      <c r="G265" s="51"/>
      <c r="H265" s="51"/>
      <c r="I265" s="51"/>
      <c r="J265" s="51"/>
      <c r="K265" s="51"/>
      <c r="L265" s="51"/>
      <c r="M265" s="51"/>
      <c r="N265" s="325"/>
      <c r="O265" s="325"/>
      <c r="P265" s="325"/>
      <c r="Q265" s="325"/>
      <c r="R265" s="325"/>
      <c r="S265" s="325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</row>
    <row r="266" spans="1:31" ht="13.5" customHeight="1">
      <c r="A266" s="51"/>
      <c r="B266" s="51"/>
      <c r="C266" s="51"/>
      <c r="D266" s="323"/>
      <c r="E266" s="51"/>
      <c r="F266" s="51"/>
      <c r="G266" s="51"/>
      <c r="H266" s="51"/>
      <c r="I266" s="51"/>
      <c r="J266" s="51"/>
      <c r="K266" s="51"/>
      <c r="L266" s="51"/>
      <c r="M266" s="51"/>
      <c r="N266" s="325"/>
      <c r="O266" s="325"/>
      <c r="P266" s="325"/>
      <c r="Q266" s="325"/>
      <c r="R266" s="325"/>
      <c r="S266" s="325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</row>
    <row r="267" spans="1:31" ht="13.5" customHeight="1">
      <c r="A267" s="51"/>
      <c r="B267" s="51"/>
      <c r="C267" s="51"/>
      <c r="D267" s="323"/>
      <c r="E267" s="51"/>
      <c r="F267" s="51"/>
      <c r="G267" s="51"/>
      <c r="H267" s="51"/>
      <c r="I267" s="51"/>
      <c r="J267" s="51"/>
      <c r="K267" s="51"/>
      <c r="L267" s="51"/>
      <c r="M267" s="51"/>
      <c r="N267" s="325"/>
      <c r="O267" s="325"/>
      <c r="P267" s="325"/>
      <c r="Q267" s="325"/>
      <c r="R267" s="325"/>
      <c r="S267" s="325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</row>
    <row r="268" spans="1:31" ht="13.5" customHeight="1">
      <c r="A268" s="51"/>
      <c r="B268" s="51"/>
      <c r="C268" s="51"/>
      <c r="D268" s="323"/>
      <c r="E268" s="51"/>
      <c r="F268" s="51"/>
      <c r="G268" s="51"/>
      <c r="H268" s="51"/>
      <c r="I268" s="51"/>
      <c r="J268" s="51"/>
      <c r="K268" s="51"/>
      <c r="L268" s="51"/>
      <c r="M268" s="51"/>
      <c r="N268" s="325"/>
      <c r="O268" s="325"/>
      <c r="P268" s="325"/>
      <c r="Q268" s="325"/>
      <c r="R268" s="325"/>
      <c r="S268" s="325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</row>
    <row r="269" spans="1:31" ht="13.5" customHeight="1">
      <c r="A269" s="51"/>
      <c r="B269" s="51"/>
      <c r="C269" s="51"/>
      <c r="D269" s="323"/>
      <c r="E269" s="51"/>
      <c r="F269" s="51"/>
      <c r="G269" s="51"/>
      <c r="H269" s="51"/>
      <c r="I269" s="51"/>
      <c r="J269" s="51"/>
      <c r="K269" s="51"/>
      <c r="L269" s="51"/>
      <c r="M269" s="51"/>
      <c r="N269" s="325"/>
      <c r="O269" s="325"/>
      <c r="P269" s="325"/>
      <c r="Q269" s="325"/>
      <c r="R269" s="325"/>
      <c r="S269" s="325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</row>
    <row r="270" spans="1:31" ht="13.5" customHeight="1">
      <c r="A270" s="51"/>
      <c r="B270" s="51"/>
      <c r="C270" s="51"/>
      <c r="D270" s="323"/>
      <c r="E270" s="51"/>
      <c r="F270" s="51"/>
      <c r="G270" s="51"/>
      <c r="H270" s="51"/>
      <c r="I270" s="51"/>
      <c r="J270" s="51"/>
      <c r="K270" s="51"/>
      <c r="L270" s="51"/>
      <c r="M270" s="51"/>
      <c r="N270" s="325"/>
      <c r="O270" s="325"/>
      <c r="P270" s="325"/>
      <c r="Q270" s="325"/>
      <c r="R270" s="325"/>
      <c r="S270" s="325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</row>
    <row r="271" spans="1:31" ht="13.5" customHeight="1">
      <c r="A271" s="51"/>
      <c r="B271" s="51"/>
      <c r="C271" s="51"/>
      <c r="D271" s="323"/>
      <c r="E271" s="51"/>
      <c r="F271" s="51"/>
      <c r="G271" s="51"/>
      <c r="H271" s="51"/>
      <c r="I271" s="51"/>
      <c r="J271" s="51"/>
      <c r="K271" s="51"/>
      <c r="L271" s="51"/>
      <c r="M271" s="51"/>
      <c r="N271" s="325"/>
      <c r="O271" s="325"/>
      <c r="P271" s="325"/>
      <c r="Q271" s="325"/>
      <c r="R271" s="325"/>
      <c r="S271" s="325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</row>
    <row r="272" spans="1:31" ht="13.5" customHeight="1">
      <c r="A272" s="51"/>
      <c r="B272" s="51"/>
      <c r="C272" s="51"/>
      <c r="D272" s="323"/>
      <c r="E272" s="51"/>
      <c r="F272" s="51"/>
      <c r="G272" s="51"/>
      <c r="H272" s="51"/>
      <c r="I272" s="51"/>
      <c r="J272" s="51"/>
      <c r="K272" s="51"/>
      <c r="L272" s="51"/>
      <c r="M272" s="51"/>
      <c r="N272" s="325"/>
      <c r="O272" s="325"/>
      <c r="P272" s="325"/>
      <c r="Q272" s="325"/>
      <c r="R272" s="325"/>
      <c r="S272" s="325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</row>
    <row r="273" spans="1:31" ht="13.5" customHeight="1">
      <c r="A273" s="51"/>
      <c r="B273" s="51"/>
      <c r="C273" s="51"/>
      <c r="D273" s="323"/>
      <c r="E273" s="51"/>
      <c r="F273" s="51"/>
      <c r="G273" s="51"/>
      <c r="H273" s="51"/>
      <c r="I273" s="51"/>
      <c r="J273" s="51"/>
      <c r="K273" s="51"/>
      <c r="L273" s="51"/>
      <c r="M273" s="51"/>
      <c r="N273" s="325"/>
      <c r="O273" s="325"/>
      <c r="P273" s="325"/>
      <c r="Q273" s="325"/>
      <c r="R273" s="325"/>
      <c r="S273" s="325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</row>
    <row r="274" spans="1:31" ht="13.5" customHeight="1">
      <c r="A274" s="51"/>
      <c r="B274" s="51"/>
      <c r="C274" s="51"/>
      <c r="D274" s="323"/>
      <c r="E274" s="51"/>
      <c r="F274" s="51"/>
      <c r="G274" s="51"/>
      <c r="H274" s="51"/>
      <c r="I274" s="51"/>
      <c r="J274" s="51"/>
      <c r="K274" s="51"/>
      <c r="L274" s="51"/>
      <c r="M274" s="51"/>
      <c r="N274" s="325"/>
      <c r="O274" s="325"/>
      <c r="P274" s="325"/>
      <c r="Q274" s="325"/>
      <c r="R274" s="325"/>
      <c r="S274" s="325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</row>
    <row r="275" spans="1:31" ht="13.5" customHeight="1">
      <c r="A275" s="51"/>
      <c r="B275" s="51"/>
      <c r="C275" s="51"/>
      <c r="D275" s="323"/>
      <c r="E275" s="51"/>
      <c r="F275" s="51"/>
      <c r="G275" s="51"/>
      <c r="H275" s="51"/>
      <c r="I275" s="51"/>
      <c r="J275" s="51"/>
      <c r="K275" s="51"/>
      <c r="L275" s="51"/>
      <c r="M275" s="51"/>
      <c r="N275" s="325"/>
      <c r="O275" s="325"/>
      <c r="P275" s="325"/>
      <c r="Q275" s="325"/>
      <c r="R275" s="325"/>
      <c r="S275" s="325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</row>
    <row r="276" spans="1:31" ht="13.5" customHeight="1">
      <c r="A276" s="51"/>
      <c r="B276" s="51"/>
      <c r="C276" s="51"/>
      <c r="D276" s="323"/>
      <c r="E276" s="51"/>
      <c r="F276" s="51"/>
      <c r="G276" s="51"/>
      <c r="H276" s="51"/>
      <c r="I276" s="51"/>
      <c r="J276" s="51"/>
      <c r="K276" s="51"/>
      <c r="L276" s="51"/>
      <c r="M276" s="51"/>
      <c r="N276" s="325"/>
      <c r="O276" s="325"/>
      <c r="P276" s="325"/>
      <c r="Q276" s="325"/>
      <c r="R276" s="325"/>
      <c r="S276" s="325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</row>
    <row r="277" spans="1:31" ht="13.5" customHeight="1">
      <c r="A277" s="51"/>
      <c r="B277" s="51"/>
      <c r="C277" s="51"/>
      <c r="D277" s="323"/>
      <c r="E277" s="51"/>
      <c r="F277" s="51"/>
      <c r="G277" s="51"/>
      <c r="H277" s="51"/>
      <c r="I277" s="51"/>
      <c r="J277" s="51"/>
      <c r="K277" s="51"/>
      <c r="L277" s="51"/>
      <c r="M277" s="51"/>
      <c r="N277" s="325"/>
      <c r="O277" s="325"/>
      <c r="P277" s="325"/>
      <c r="Q277" s="325"/>
      <c r="R277" s="325"/>
      <c r="S277" s="325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</row>
    <row r="278" spans="1:31" ht="13.5" customHeight="1">
      <c r="A278" s="51"/>
      <c r="B278" s="51"/>
      <c r="C278" s="51"/>
      <c r="D278" s="323"/>
      <c r="E278" s="51"/>
      <c r="F278" s="51"/>
      <c r="G278" s="51"/>
      <c r="H278" s="51"/>
      <c r="I278" s="51"/>
      <c r="J278" s="51"/>
      <c r="K278" s="51"/>
      <c r="L278" s="51"/>
      <c r="M278" s="51"/>
      <c r="N278" s="325"/>
      <c r="O278" s="325"/>
      <c r="P278" s="325"/>
      <c r="Q278" s="325"/>
      <c r="R278" s="325"/>
      <c r="S278" s="325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</row>
    <row r="279" spans="1:31" ht="13.5" customHeight="1">
      <c r="A279" s="51"/>
      <c r="B279" s="51"/>
      <c r="C279" s="51"/>
      <c r="D279" s="323"/>
      <c r="E279" s="51"/>
      <c r="F279" s="51"/>
      <c r="G279" s="51"/>
      <c r="H279" s="51"/>
      <c r="I279" s="51"/>
      <c r="J279" s="51"/>
      <c r="K279" s="51"/>
      <c r="L279" s="51"/>
      <c r="M279" s="51"/>
      <c r="N279" s="325"/>
      <c r="O279" s="325"/>
      <c r="P279" s="325"/>
      <c r="Q279" s="325"/>
      <c r="R279" s="325"/>
      <c r="S279" s="325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</row>
    <row r="280" spans="1:31" ht="13.5" customHeight="1">
      <c r="A280" s="51"/>
      <c r="B280" s="51"/>
      <c r="C280" s="51"/>
      <c r="D280" s="323"/>
      <c r="E280" s="51"/>
      <c r="F280" s="51"/>
      <c r="G280" s="51"/>
      <c r="H280" s="51"/>
      <c r="I280" s="51"/>
      <c r="J280" s="51"/>
      <c r="K280" s="51"/>
      <c r="L280" s="51"/>
      <c r="M280" s="51"/>
      <c r="N280" s="325"/>
      <c r="O280" s="325"/>
      <c r="P280" s="325"/>
      <c r="Q280" s="325"/>
      <c r="R280" s="325"/>
      <c r="S280" s="325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</row>
    <row r="281" spans="1:31" ht="13.5" customHeight="1">
      <c r="A281" s="51"/>
      <c r="B281" s="51"/>
      <c r="C281" s="51"/>
      <c r="D281" s="323"/>
      <c r="E281" s="51"/>
      <c r="F281" s="51"/>
      <c r="G281" s="51"/>
      <c r="H281" s="51"/>
      <c r="I281" s="51"/>
      <c r="J281" s="51"/>
      <c r="K281" s="51"/>
      <c r="L281" s="51"/>
      <c r="M281" s="51"/>
      <c r="N281" s="325"/>
      <c r="O281" s="325"/>
      <c r="P281" s="325"/>
      <c r="Q281" s="325"/>
      <c r="R281" s="325"/>
      <c r="S281" s="325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</row>
    <row r="282" spans="1:31" ht="13.5" customHeight="1">
      <c r="A282" s="51"/>
      <c r="B282" s="51"/>
      <c r="C282" s="51"/>
      <c r="D282" s="323"/>
      <c r="E282" s="51"/>
      <c r="F282" s="51"/>
      <c r="G282" s="51"/>
      <c r="H282" s="51"/>
      <c r="I282" s="51"/>
      <c r="J282" s="51"/>
      <c r="K282" s="51"/>
      <c r="L282" s="51"/>
      <c r="M282" s="51"/>
      <c r="N282" s="325"/>
      <c r="O282" s="325"/>
      <c r="P282" s="325"/>
      <c r="Q282" s="325"/>
      <c r="R282" s="325"/>
      <c r="S282" s="325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</row>
    <row r="283" spans="1:31" ht="13.5" customHeight="1">
      <c r="A283" s="51"/>
      <c r="B283" s="51"/>
      <c r="C283" s="51"/>
      <c r="D283" s="323"/>
      <c r="E283" s="51"/>
      <c r="F283" s="51"/>
      <c r="G283" s="51"/>
      <c r="H283" s="51"/>
      <c r="I283" s="51"/>
      <c r="J283" s="51"/>
      <c r="K283" s="51"/>
      <c r="L283" s="51"/>
      <c r="M283" s="51"/>
      <c r="N283" s="325"/>
      <c r="O283" s="325"/>
      <c r="P283" s="325"/>
      <c r="Q283" s="325"/>
      <c r="R283" s="325"/>
      <c r="S283" s="325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E283" s="51"/>
    </row>
    <row r="284" spans="1:31" ht="13.5" customHeight="1">
      <c r="A284" s="51"/>
      <c r="B284" s="51"/>
      <c r="C284" s="51"/>
      <c r="D284" s="323"/>
      <c r="E284" s="51"/>
      <c r="F284" s="51"/>
      <c r="G284" s="51"/>
      <c r="H284" s="51"/>
      <c r="I284" s="51"/>
      <c r="J284" s="51"/>
      <c r="K284" s="51"/>
      <c r="L284" s="51"/>
      <c r="M284" s="51"/>
      <c r="N284" s="325"/>
      <c r="O284" s="325"/>
      <c r="P284" s="325"/>
      <c r="Q284" s="325"/>
      <c r="R284" s="325"/>
      <c r="S284" s="325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</row>
    <row r="285" spans="1:31" ht="13.5" customHeight="1">
      <c r="A285" s="51"/>
      <c r="B285" s="51"/>
      <c r="C285" s="51"/>
      <c r="D285" s="323"/>
      <c r="E285" s="51"/>
      <c r="F285" s="51"/>
      <c r="G285" s="51"/>
      <c r="H285" s="51"/>
      <c r="I285" s="51"/>
      <c r="J285" s="51"/>
      <c r="K285" s="51"/>
      <c r="L285" s="51"/>
      <c r="M285" s="51"/>
      <c r="N285" s="325"/>
      <c r="O285" s="325"/>
      <c r="P285" s="325"/>
      <c r="Q285" s="325"/>
      <c r="R285" s="325"/>
      <c r="S285" s="325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</row>
    <row r="286" spans="1:31" ht="13.5" customHeight="1">
      <c r="A286" s="51"/>
      <c r="B286" s="51"/>
      <c r="C286" s="51"/>
      <c r="D286" s="323"/>
      <c r="E286" s="51"/>
      <c r="F286" s="51"/>
      <c r="G286" s="51"/>
      <c r="H286" s="51"/>
      <c r="I286" s="51"/>
      <c r="J286" s="51"/>
      <c r="K286" s="51"/>
      <c r="L286" s="51"/>
      <c r="M286" s="51"/>
      <c r="N286" s="325"/>
      <c r="O286" s="325"/>
      <c r="P286" s="325"/>
      <c r="Q286" s="325"/>
      <c r="R286" s="325"/>
      <c r="S286" s="325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</row>
    <row r="287" spans="1:31" ht="13.5" customHeight="1">
      <c r="A287" s="51"/>
      <c r="B287" s="51"/>
      <c r="C287" s="51"/>
      <c r="D287" s="323"/>
      <c r="E287" s="51"/>
      <c r="F287" s="51"/>
      <c r="G287" s="51"/>
      <c r="H287" s="51"/>
      <c r="I287" s="51"/>
      <c r="J287" s="51"/>
      <c r="K287" s="51"/>
      <c r="L287" s="51"/>
      <c r="M287" s="51"/>
      <c r="N287" s="325"/>
      <c r="O287" s="325"/>
      <c r="P287" s="325"/>
      <c r="Q287" s="325"/>
      <c r="R287" s="325"/>
      <c r="S287" s="325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</row>
    <row r="288" spans="1:31" ht="13.5" customHeight="1">
      <c r="A288" s="51"/>
      <c r="B288" s="51"/>
      <c r="C288" s="51"/>
      <c r="D288" s="323"/>
      <c r="E288" s="51"/>
      <c r="F288" s="51"/>
      <c r="G288" s="51"/>
      <c r="H288" s="51"/>
      <c r="I288" s="51"/>
      <c r="J288" s="51"/>
      <c r="K288" s="51"/>
      <c r="L288" s="51"/>
      <c r="M288" s="51"/>
      <c r="N288" s="325"/>
      <c r="O288" s="325"/>
      <c r="P288" s="325"/>
      <c r="Q288" s="325"/>
      <c r="R288" s="325"/>
      <c r="S288" s="325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</row>
    <row r="289" spans="1:31" ht="13.5" customHeight="1">
      <c r="A289" s="51"/>
      <c r="B289" s="51"/>
      <c r="C289" s="51"/>
      <c r="D289" s="323"/>
      <c r="E289" s="51"/>
      <c r="F289" s="51"/>
      <c r="G289" s="51"/>
      <c r="H289" s="51"/>
      <c r="I289" s="51"/>
      <c r="J289" s="51"/>
      <c r="K289" s="51"/>
      <c r="L289" s="51"/>
      <c r="M289" s="51"/>
      <c r="N289" s="325"/>
      <c r="O289" s="325"/>
      <c r="P289" s="325"/>
      <c r="Q289" s="325"/>
      <c r="R289" s="325"/>
      <c r="S289" s="325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</row>
    <row r="290" spans="1:31" ht="13.5" customHeight="1">
      <c r="A290" s="51"/>
      <c r="B290" s="51"/>
      <c r="C290" s="51"/>
      <c r="D290" s="323"/>
      <c r="E290" s="51"/>
      <c r="F290" s="51"/>
      <c r="G290" s="51"/>
      <c r="H290" s="51"/>
      <c r="I290" s="51"/>
      <c r="J290" s="51"/>
      <c r="K290" s="51"/>
      <c r="L290" s="51"/>
      <c r="M290" s="51"/>
      <c r="N290" s="325"/>
      <c r="O290" s="325"/>
      <c r="P290" s="325"/>
      <c r="Q290" s="325"/>
      <c r="R290" s="325"/>
      <c r="S290" s="325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</row>
    <row r="291" spans="1:31" ht="13.5" customHeight="1">
      <c r="A291" s="51"/>
      <c r="B291" s="51"/>
      <c r="C291" s="51"/>
      <c r="D291" s="323"/>
      <c r="E291" s="51"/>
      <c r="F291" s="51"/>
      <c r="G291" s="51"/>
      <c r="H291" s="51"/>
      <c r="I291" s="51"/>
      <c r="J291" s="51"/>
      <c r="K291" s="51"/>
      <c r="L291" s="51"/>
      <c r="M291" s="51"/>
      <c r="N291" s="325"/>
      <c r="O291" s="325"/>
      <c r="P291" s="325"/>
      <c r="Q291" s="325"/>
      <c r="R291" s="325"/>
      <c r="S291" s="325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</row>
    <row r="292" spans="1:31" ht="13.5" customHeight="1">
      <c r="A292" s="51"/>
      <c r="B292" s="51"/>
      <c r="C292" s="51"/>
      <c r="D292" s="323"/>
      <c r="E292" s="51"/>
      <c r="F292" s="51"/>
      <c r="G292" s="51"/>
      <c r="H292" s="51"/>
      <c r="I292" s="51"/>
      <c r="J292" s="51"/>
      <c r="K292" s="51"/>
      <c r="L292" s="51"/>
      <c r="M292" s="51"/>
      <c r="N292" s="325"/>
      <c r="O292" s="325"/>
      <c r="P292" s="325"/>
      <c r="Q292" s="325"/>
      <c r="R292" s="325"/>
      <c r="S292" s="325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</row>
    <row r="293" spans="1:31" ht="13.5" customHeight="1">
      <c r="A293" s="51"/>
      <c r="B293" s="51"/>
      <c r="C293" s="51"/>
      <c r="D293" s="323"/>
      <c r="E293" s="51"/>
      <c r="F293" s="51"/>
      <c r="G293" s="51"/>
      <c r="H293" s="51"/>
      <c r="I293" s="51"/>
      <c r="J293" s="51"/>
      <c r="K293" s="51"/>
      <c r="L293" s="51"/>
      <c r="M293" s="51"/>
      <c r="N293" s="325"/>
      <c r="O293" s="325"/>
      <c r="P293" s="325"/>
      <c r="Q293" s="325"/>
      <c r="R293" s="325"/>
      <c r="S293" s="325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</row>
    <row r="294" spans="1:31" ht="13.5" customHeight="1">
      <c r="A294" s="51"/>
      <c r="B294" s="51"/>
      <c r="C294" s="51"/>
      <c r="D294" s="323"/>
      <c r="E294" s="51"/>
      <c r="F294" s="51"/>
      <c r="G294" s="51"/>
      <c r="H294" s="51"/>
      <c r="I294" s="51"/>
      <c r="J294" s="51"/>
      <c r="K294" s="51"/>
      <c r="L294" s="51"/>
      <c r="M294" s="51"/>
      <c r="N294" s="325"/>
      <c r="O294" s="325"/>
      <c r="P294" s="325"/>
      <c r="Q294" s="325"/>
      <c r="R294" s="325"/>
      <c r="S294" s="325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</row>
    <row r="295" spans="1:31" ht="13.5" customHeight="1">
      <c r="A295" s="51"/>
      <c r="B295" s="51"/>
      <c r="C295" s="51"/>
      <c r="D295" s="323"/>
      <c r="E295" s="51"/>
      <c r="F295" s="51"/>
      <c r="G295" s="51"/>
      <c r="H295" s="51"/>
      <c r="I295" s="51"/>
      <c r="J295" s="51"/>
      <c r="K295" s="51"/>
      <c r="L295" s="51"/>
      <c r="M295" s="51"/>
      <c r="N295" s="325"/>
      <c r="O295" s="325"/>
      <c r="P295" s="325"/>
      <c r="Q295" s="325"/>
      <c r="R295" s="325"/>
      <c r="S295" s="325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</row>
    <row r="296" spans="1:31" ht="13.5" customHeight="1">
      <c r="A296" s="51"/>
      <c r="B296" s="51"/>
      <c r="C296" s="51"/>
      <c r="D296" s="323"/>
      <c r="E296" s="51"/>
      <c r="F296" s="51"/>
      <c r="G296" s="51"/>
      <c r="H296" s="51"/>
      <c r="I296" s="51"/>
      <c r="J296" s="51"/>
      <c r="K296" s="51"/>
      <c r="L296" s="51"/>
      <c r="M296" s="51"/>
      <c r="N296" s="325"/>
      <c r="O296" s="325"/>
      <c r="P296" s="325"/>
      <c r="Q296" s="325"/>
      <c r="R296" s="325"/>
      <c r="S296" s="325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</row>
    <row r="297" spans="1:31" ht="13.5" customHeight="1">
      <c r="A297" s="51"/>
      <c r="B297" s="51"/>
      <c r="C297" s="51"/>
      <c r="D297" s="323"/>
      <c r="E297" s="51"/>
      <c r="F297" s="51"/>
      <c r="G297" s="51"/>
      <c r="H297" s="51"/>
      <c r="I297" s="51"/>
      <c r="J297" s="51"/>
      <c r="K297" s="51"/>
      <c r="L297" s="51"/>
      <c r="M297" s="51"/>
      <c r="N297" s="325"/>
      <c r="O297" s="325"/>
      <c r="P297" s="325"/>
      <c r="Q297" s="325"/>
      <c r="R297" s="325"/>
      <c r="S297" s="325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E297" s="51"/>
    </row>
    <row r="298" spans="1:31" ht="13.5" customHeight="1">
      <c r="A298" s="51"/>
      <c r="B298" s="51"/>
      <c r="C298" s="51"/>
      <c r="D298" s="323"/>
      <c r="E298" s="51"/>
      <c r="F298" s="51"/>
      <c r="G298" s="51"/>
      <c r="H298" s="51"/>
      <c r="I298" s="51"/>
      <c r="J298" s="51"/>
      <c r="K298" s="51"/>
      <c r="L298" s="51"/>
      <c r="M298" s="51"/>
      <c r="N298" s="325"/>
      <c r="O298" s="325"/>
      <c r="P298" s="325"/>
      <c r="Q298" s="325"/>
      <c r="R298" s="325"/>
      <c r="S298" s="325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</row>
    <row r="299" spans="1:31" ht="13.5" customHeight="1">
      <c r="A299" s="51"/>
      <c r="B299" s="51"/>
      <c r="C299" s="51"/>
      <c r="D299" s="323"/>
      <c r="E299" s="51"/>
      <c r="F299" s="51"/>
      <c r="G299" s="51"/>
      <c r="H299" s="51"/>
      <c r="I299" s="51"/>
      <c r="J299" s="51"/>
      <c r="K299" s="51"/>
      <c r="L299" s="51"/>
      <c r="M299" s="51"/>
      <c r="N299" s="325"/>
      <c r="O299" s="325"/>
      <c r="P299" s="325"/>
      <c r="Q299" s="325"/>
      <c r="R299" s="325"/>
      <c r="S299" s="325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</row>
    <row r="300" spans="1:31" ht="13.5" customHeight="1">
      <c r="A300" s="51"/>
      <c r="B300" s="51"/>
      <c r="C300" s="51"/>
      <c r="D300" s="323"/>
      <c r="E300" s="51"/>
      <c r="F300" s="51"/>
      <c r="G300" s="51"/>
      <c r="H300" s="51"/>
      <c r="I300" s="51"/>
      <c r="J300" s="51"/>
      <c r="K300" s="51"/>
      <c r="L300" s="51"/>
      <c r="M300" s="51"/>
      <c r="N300" s="325"/>
      <c r="O300" s="325"/>
      <c r="P300" s="325"/>
      <c r="Q300" s="325"/>
      <c r="R300" s="325"/>
      <c r="S300" s="325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</row>
    <row r="301" spans="1:31" ht="13.5" customHeight="1">
      <c r="A301" s="51"/>
      <c r="B301" s="51"/>
      <c r="C301" s="51"/>
      <c r="D301" s="323"/>
      <c r="E301" s="51"/>
      <c r="F301" s="51"/>
      <c r="G301" s="51"/>
      <c r="H301" s="51"/>
      <c r="I301" s="51"/>
      <c r="J301" s="51"/>
      <c r="K301" s="51"/>
      <c r="L301" s="51"/>
      <c r="M301" s="51"/>
      <c r="N301" s="325"/>
      <c r="O301" s="325"/>
      <c r="P301" s="325"/>
      <c r="Q301" s="325"/>
      <c r="R301" s="325"/>
      <c r="S301" s="325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</row>
    <row r="302" spans="1:31" ht="13.5" customHeight="1">
      <c r="A302" s="51"/>
      <c r="B302" s="51"/>
      <c r="C302" s="51"/>
      <c r="D302" s="323"/>
      <c r="E302" s="51"/>
      <c r="F302" s="51"/>
      <c r="G302" s="51"/>
      <c r="H302" s="51"/>
      <c r="I302" s="51"/>
      <c r="J302" s="51"/>
      <c r="K302" s="51"/>
      <c r="L302" s="51"/>
      <c r="M302" s="51"/>
      <c r="N302" s="325"/>
      <c r="O302" s="325"/>
      <c r="P302" s="325"/>
      <c r="Q302" s="325"/>
      <c r="R302" s="325"/>
      <c r="S302" s="325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</row>
    <row r="303" spans="1:31" ht="13.5" customHeight="1">
      <c r="A303" s="51"/>
      <c r="B303" s="51"/>
      <c r="C303" s="51"/>
      <c r="D303" s="323"/>
      <c r="E303" s="51"/>
      <c r="F303" s="51"/>
      <c r="G303" s="51"/>
      <c r="H303" s="51"/>
      <c r="I303" s="51"/>
      <c r="J303" s="51"/>
      <c r="K303" s="51"/>
      <c r="L303" s="51"/>
      <c r="M303" s="51"/>
      <c r="N303" s="325"/>
      <c r="O303" s="325"/>
      <c r="P303" s="325"/>
      <c r="Q303" s="325"/>
      <c r="R303" s="325"/>
      <c r="S303" s="325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</row>
    <row r="304" spans="1:31" ht="13.5" customHeight="1">
      <c r="A304" s="51"/>
      <c r="B304" s="51"/>
      <c r="C304" s="51"/>
      <c r="D304" s="323"/>
      <c r="E304" s="51"/>
      <c r="F304" s="51"/>
      <c r="G304" s="51"/>
      <c r="H304" s="51"/>
      <c r="I304" s="51"/>
      <c r="J304" s="51"/>
      <c r="K304" s="51"/>
      <c r="L304" s="51"/>
      <c r="M304" s="51"/>
      <c r="N304" s="325"/>
      <c r="O304" s="325"/>
      <c r="P304" s="325"/>
      <c r="Q304" s="325"/>
      <c r="R304" s="325"/>
      <c r="S304" s="325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</row>
    <row r="305" spans="1:31" ht="13.5" customHeight="1">
      <c r="A305" s="51"/>
      <c r="B305" s="51"/>
      <c r="C305" s="51"/>
      <c r="D305" s="323"/>
      <c r="E305" s="51"/>
      <c r="F305" s="51"/>
      <c r="G305" s="51"/>
      <c r="H305" s="51"/>
      <c r="I305" s="51"/>
      <c r="J305" s="51"/>
      <c r="K305" s="51"/>
      <c r="L305" s="51"/>
      <c r="M305" s="51"/>
      <c r="N305" s="325"/>
      <c r="O305" s="325"/>
      <c r="P305" s="325"/>
      <c r="Q305" s="325"/>
      <c r="R305" s="325"/>
      <c r="S305" s="325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</row>
    <row r="306" spans="1:31" ht="13.5" customHeight="1">
      <c r="A306" s="51"/>
      <c r="B306" s="51"/>
      <c r="C306" s="51"/>
      <c r="D306" s="323"/>
      <c r="E306" s="51"/>
      <c r="F306" s="51"/>
      <c r="G306" s="51"/>
      <c r="H306" s="51"/>
      <c r="I306" s="51"/>
      <c r="J306" s="51"/>
      <c r="K306" s="51"/>
      <c r="L306" s="51"/>
      <c r="M306" s="51"/>
      <c r="N306" s="325"/>
      <c r="O306" s="325"/>
      <c r="P306" s="325"/>
      <c r="Q306" s="325"/>
      <c r="R306" s="325"/>
      <c r="S306" s="325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</row>
    <row r="307" spans="1:31" ht="13.5" customHeight="1">
      <c r="A307" s="51"/>
      <c r="B307" s="51"/>
      <c r="C307" s="51"/>
      <c r="D307" s="323"/>
      <c r="E307" s="51"/>
      <c r="F307" s="51"/>
      <c r="G307" s="51"/>
      <c r="H307" s="51"/>
      <c r="I307" s="51"/>
      <c r="J307" s="51"/>
      <c r="K307" s="51"/>
      <c r="L307" s="51"/>
      <c r="M307" s="51"/>
      <c r="N307" s="325"/>
      <c r="O307" s="325"/>
      <c r="P307" s="325"/>
      <c r="Q307" s="325"/>
      <c r="R307" s="325"/>
      <c r="S307" s="325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</row>
    <row r="308" spans="1:31" ht="13.5" customHeight="1">
      <c r="A308" s="51"/>
      <c r="B308" s="51"/>
      <c r="C308" s="51"/>
      <c r="D308" s="323"/>
      <c r="E308" s="51"/>
      <c r="F308" s="51"/>
      <c r="G308" s="51"/>
      <c r="H308" s="51"/>
      <c r="I308" s="51"/>
      <c r="J308" s="51"/>
      <c r="K308" s="51"/>
      <c r="L308" s="51"/>
      <c r="M308" s="51"/>
      <c r="N308" s="325"/>
      <c r="O308" s="325"/>
      <c r="P308" s="325"/>
      <c r="Q308" s="325"/>
      <c r="R308" s="325"/>
      <c r="S308" s="325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</row>
    <row r="309" spans="1:31" ht="13.5" customHeight="1">
      <c r="A309" s="51"/>
      <c r="B309" s="51"/>
      <c r="C309" s="51"/>
      <c r="D309" s="323"/>
      <c r="E309" s="51"/>
      <c r="F309" s="51"/>
      <c r="G309" s="51"/>
      <c r="H309" s="51"/>
      <c r="I309" s="51"/>
      <c r="J309" s="51"/>
      <c r="K309" s="51"/>
      <c r="L309" s="51"/>
      <c r="M309" s="51"/>
      <c r="N309" s="325"/>
      <c r="O309" s="325"/>
      <c r="P309" s="325"/>
      <c r="Q309" s="325"/>
      <c r="R309" s="325"/>
      <c r="S309" s="325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</row>
    <row r="310" spans="1:31" ht="13.5" customHeight="1">
      <c r="A310" s="51"/>
      <c r="B310" s="51"/>
      <c r="C310" s="51"/>
      <c r="D310" s="323"/>
      <c r="E310" s="51"/>
      <c r="F310" s="51"/>
      <c r="G310" s="51"/>
      <c r="H310" s="51"/>
      <c r="I310" s="51"/>
      <c r="J310" s="51"/>
      <c r="K310" s="51"/>
      <c r="L310" s="51"/>
      <c r="M310" s="51"/>
      <c r="N310" s="325"/>
      <c r="O310" s="325"/>
      <c r="P310" s="325"/>
      <c r="Q310" s="325"/>
      <c r="R310" s="325"/>
      <c r="S310" s="325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</row>
    <row r="311" spans="1:31" ht="13.5" customHeight="1">
      <c r="A311" s="51"/>
      <c r="B311" s="51"/>
      <c r="C311" s="51"/>
      <c r="D311" s="323"/>
      <c r="E311" s="51"/>
      <c r="F311" s="51"/>
      <c r="G311" s="51"/>
      <c r="H311" s="51"/>
      <c r="I311" s="51"/>
      <c r="J311" s="51"/>
      <c r="K311" s="51"/>
      <c r="L311" s="51"/>
      <c r="M311" s="51"/>
      <c r="N311" s="325"/>
      <c r="O311" s="325"/>
      <c r="P311" s="325"/>
      <c r="Q311" s="325"/>
      <c r="R311" s="325"/>
      <c r="S311" s="325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</row>
    <row r="312" spans="1:31" ht="13.5" customHeight="1">
      <c r="A312" s="51"/>
      <c r="B312" s="51"/>
      <c r="C312" s="51"/>
      <c r="D312" s="323"/>
      <c r="E312" s="51"/>
      <c r="F312" s="51"/>
      <c r="G312" s="51"/>
      <c r="H312" s="51"/>
      <c r="I312" s="51"/>
      <c r="J312" s="51"/>
      <c r="K312" s="51"/>
      <c r="L312" s="51"/>
      <c r="M312" s="51"/>
      <c r="N312" s="325"/>
      <c r="O312" s="325"/>
      <c r="P312" s="325"/>
      <c r="Q312" s="325"/>
      <c r="R312" s="325"/>
      <c r="S312" s="325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</row>
    <row r="313" spans="1:31" ht="13.5" customHeight="1">
      <c r="A313" s="51"/>
      <c r="B313" s="51"/>
      <c r="C313" s="51"/>
      <c r="D313" s="323"/>
      <c r="E313" s="51"/>
      <c r="F313" s="51"/>
      <c r="G313" s="51"/>
      <c r="H313" s="51"/>
      <c r="I313" s="51"/>
      <c r="J313" s="51"/>
      <c r="K313" s="51"/>
      <c r="L313" s="51"/>
      <c r="M313" s="51"/>
      <c r="N313" s="325"/>
      <c r="O313" s="325"/>
      <c r="P313" s="325"/>
      <c r="Q313" s="325"/>
      <c r="R313" s="325"/>
      <c r="S313" s="325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</row>
    <row r="314" spans="1:31" ht="13.5" customHeight="1">
      <c r="A314" s="51"/>
      <c r="B314" s="51"/>
      <c r="C314" s="51"/>
      <c r="D314" s="323"/>
      <c r="E314" s="51"/>
      <c r="F314" s="51"/>
      <c r="G314" s="51"/>
      <c r="H314" s="51"/>
      <c r="I314" s="51"/>
      <c r="J314" s="51"/>
      <c r="K314" s="51"/>
      <c r="L314" s="51"/>
      <c r="M314" s="51"/>
      <c r="N314" s="325"/>
      <c r="O314" s="325"/>
      <c r="P314" s="325"/>
      <c r="Q314" s="325"/>
      <c r="R314" s="325"/>
      <c r="S314" s="325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</row>
    <row r="315" spans="1:31" ht="13.5" customHeight="1">
      <c r="A315" s="51"/>
      <c r="B315" s="51"/>
      <c r="C315" s="51"/>
      <c r="D315" s="323"/>
      <c r="E315" s="51"/>
      <c r="F315" s="51"/>
      <c r="G315" s="51"/>
      <c r="H315" s="51"/>
      <c r="I315" s="51"/>
      <c r="J315" s="51"/>
      <c r="K315" s="51"/>
      <c r="L315" s="51"/>
      <c r="M315" s="51"/>
      <c r="N315" s="325"/>
      <c r="O315" s="325"/>
      <c r="P315" s="325"/>
      <c r="Q315" s="325"/>
      <c r="R315" s="325"/>
      <c r="S315" s="325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</row>
    <row r="316" spans="1:31" ht="13.5" customHeight="1">
      <c r="A316" s="51"/>
      <c r="B316" s="51"/>
      <c r="C316" s="51"/>
      <c r="D316" s="323"/>
      <c r="E316" s="51"/>
      <c r="F316" s="51"/>
      <c r="G316" s="51"/>
      <c r="H316" s="51"/>
      <c r="I316" s="51"/>
      <c r="J316" s="51"/>
      <c r="K316" s="51"/>
      <c r="L316" s="51"/>
      <c r="M316" s="51"/>
      <c r="N316" s="325"/>
      <c r="O316" s="325"/>
      <c r="P316" s="325"/>
      <c r="Q316" s="325"/>
      <c r="R316" s="325"/>
      <c r="S316" s="325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</row>
    <row r="317" spans="1:31" ht="13.5" customHeight="1">
      <c r="A317" s="51"/>
      <c r="B317" s="51"/>
      <c r="C317" s="51"/>
      <c r="D317" s="323"/>
      <c r="E317" s="51"/>
      <c r="F317" s="51"/>
      <c r="G317" s="51"/>
      <c r="H317" s="51"/>
      <c r="I317" s="51"/>
      <c r="J317" s="51"/>
      <c r="K317" s="51"/>
      <c r="L317" s="51"/>
      <c r="M317" s="51"/>
      <c r="N317" s="325"/>
      <c r="O317" s="325"/>
      <c r="P317" s="325"/>
      <c r="Q317" s="325"/>
      <c r="R317" s="325"/>
      <c r="S317" s="325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</row>
    <row r="318" spans="1:31" ht="13.5" customHeight="1">
      <c r="A318" s="51"/>
      <c r="B318" s="51"/>
      <c r="C318" s="51"/>
      <c r="D318" s="323"/>
      <c r="E318" s="51"/>
      <c r="F318" s="51"/>
      <c r="G318" s="51"/>
      <c r="H318" s="51"/>
      <c r="I318" s="51"/>
      <c r="J318" s="51"/>
      <c r="K318" s="51"/>
      <c r="L318" s="51"/>
      <c r="M318" s="51"/>
      <c r="N318" s="325"/>
      <c r="O318" s="325"/>
      <c r="P318" s="325"/>
      <c r="Q318" s="325"/>
      <c r="R318" s="325"/>
      <c r="S318" s="325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</row>
    <row r="319" spans="1:31" ht="13.5" customHeight="1">
      <c r="A319" s="51"/>
      <c r="B319" s="51"/>
      <c r="C319" s="51"/>
      <c r="D319" s="323"/>
      <c r="E319" s="51"/>
      <c r="F319" s="51"/>
      <c r="G319" s="51"/>
      <c r="H319" s="51"/>
      <c r="I319" s="51"/>
      <c r="J319" s="51"/>
      <c r="K319" s="51"/>
      <c r="L319" s="51"/>
      <c r="M319" s="51"/>
      <c r="N319" s="325"/>
      <c r="O319" s="325"/>
      <c r="P319" s="325"/>
      <c r="Q319" s="325"/>
      <c r="R319" s="325"/>
      <c r="S319" s="325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</row>
    <row r="320" spans="1:31" ht="13.5" customHeight="1">
      <c r="A320" s="51"/>
      <c r="B320" s="51"/>
      <c r="C320" s="51"/>
      <c r="D320" s="323"/>
      <c r="E320" s="51"/>
      <c r="F320" s="51"/>
      <c r="G320" s="51"/>
      <c r="H320" s="51"/>
      <c r="I320" s="51"/>
      <c r="J320" s="51"/>
      <c r="K320" s="51"/>
      <c r="L320" s="51"/>
      <c r="M320" s="51"/>
      <c r="N320" s="325"/>
      <c r="O320" s="325"/>
      <c r="P320" s="325"/>
      <c r="Q320" s="325"/>
      <c r="R320" s="325"/>
      <c r="S320" s="325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</row>
    <row r="321" spans="1:31" ht="13.5" customHeight="1">
      <c r="A321" s="51"/>
      <c r="B321" s="51"/>
      <c r="C321" s="51"/>
      <c r="D321" s="323"/>
      <c r="E321" s="51"/>
      <c r="F321" s="51"/>
      <c r="G321" s="51"/>
      <c r="H321" s="51"/>
      <c r="I321" s="51"/>
      <c r="J321" s="51"/>
      <c r="K321" s="51"/>
      <c r="L321" s="51"/>
      <c r="M321" s="51"/>
      <c r="N321" s="325"/>
      <c r="O321" s="325"/>
      <c r="P321" s="325"/>
      <c r="Q321" s="325"/>
      <c r="R321" s="325"/>
      <c r="S321" s="325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E321" s="51"/>
    </row>
    <row r="322" spans="1:31" ht="13.5" customHeight="1">
      <c r="A322" s="51"/>
      <c r="B322" s="51"/>
      <c r="C322" s="51"/>
      <c r="D322" s="323"/>
      <c r="E322" s="51"/>
      <c r="F322" s="51"/>
      <c r="G322" s="51"/>
      <c r="H322" s="51"/>
      <c r="I322" s="51"/>
      <c r="J322" s="51"/>
      <c r="K322" s="51"/>
      <c r="L322" s="51"/>
      <c r="M322" s="51"/>
      <c r="N322" s="325"/>
      <c r="O322" s="325"/>
      <c r="P322" s="325"/>
      <c r="Q322" s="325"/>
      <c r="R322" s="325"/>
      <c r="S322" s="325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</row>
    <row r="323" spans="1:31" ht="13.5" customHeight="1">
      <c r="A323" s="51"/>
      <c r="B323" s="51"/>
      <c r="C323" s="51"/>
      <c r="D323" s="323"/>
      <c r="E323" s="51"/>
      <c r="F323" s="51"/>
      <c r="G323" s="51"/>
      <c r="H323" s="51"/>
      <c r="I323" s="51"/>
      <c r="J323" s="51"/>
      <c r="K323" s="51"/>
      <c r="L323" s="51"/>
      <c r="M323" s="51"/>
      <c r="N323" s="325"/>
      <c r="O323" s="325"/>
      <c r="P323" s="325"/>
      <c r="Q323" s="325"/>
      <c r="R323" s="325"/>
      <c r="S323" s="325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</row>
    <row r="324" spans="1:31" ht="13.5" customHeight="1">
      <c r="A324" s="51"/>
      <c r="B324" s="51"/>
      <c r="C324" s="51"/>
      <c r="D324" s="323"/>
      <c r="E324" s="51"/>
      <c r="F324" s="51"/>
      <c r="G324" s="51"/>
      <c r="H324" s="51"/>
      <c r="I324" s="51"/>
      <c r="J324" s="51"/>
      <c r="K324" s="51"/>
      <c r="L324" s="51"/>
      <c r="M324" s="51"/>
      <c r="N324" s="325"/>
      <c r="O324" s="325"/>
      <c r="P324" s="325"/>
      <c r="Q324" s="325"/>
      <c r="R324" s="325"/>
      <c r="S324" s="325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</row>
    <row r="325" spans="1:31" ht="13.5" customHeight="1">
      <c r="A325" s="51"/>
      <c r="B325" s="51"/>
      <c r="C325" s="51"/>
      <c r="D325" s="323"/>
      <c r="E325" s="51"/>
      <c r="F325" s="51"/>
      <c r="G325" s="51"/>
      <c r="H325" s="51"/>
      <c r="I325" s="51"/>
      <c r="J325" s="51"/>
      <c r="K325" s="51"/>
      <c r="L325" s="51"/>
      <c r="M325" s="51"/>
      <c r="N325" s="325"/>
      <c r="O325" s="325"/>
      <c r="P325" s="325"/>
      <c r="Q325" s="325"/>
      <c r="R325" s="325"/>
      <c r="S325" s="325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</row>
    <row r="326" spans="1:31" ht="13.5" customHeight="1">
      <c r="A326" s="51"/>
      <c r="B326" s="51"/>
      <c r="C326" s="51"/>
      <c r="D326" s="323"/>
      <c r="E326" s="51"/>
      <c r="F326" s="51"/>
      <c r="G326" s="51"/>
      <c r="H326" s="51"/>
      <c r="I326" s="51"/>
      <c r="J326" s="51"/>
      <c r="K326" s="51"/>
      <c r="L326" s="51"/>
      <c r="M326" s="51"/>
      <c r="N326" s="325"/>
      <c r="O326" s="325"/>
      <c r="P326" s="325"/>
      <c r="Q326" s="325"/>
      <c r="R326" s="325"/>
      <c r="S326" s="325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</row>
    <row r="327" spans="1:31" ht="13.5" customHeight="1">
      <c r="A327" s="51"/>
      <c r="B327" s="51"/>
      <c r="C327" s="51"/>
      <c r="D327" s="323"/>
      <c r="E327" s="51"/>
      <c r="F327" s="51"/>
      <c r="G327" s="51"/>
      <c r="H327" s="51"/>
      <c r="I327" s="51"/>
      <c r="J327" s="51"/>
      <c r="K327" s="51"/>
      <c r="L327" s="51"/>
      <c r="M327" s="51"/>
      <c r="N327" s="325"/>
      <c r="O327" s="325"/>
      <c r="P327" s="325"/>
      <c r="Q327" s="325"/>
      <c r="R327" s="325"/>
      <c r="S327" s="325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</row>
    <row r="328" spans="1:31" ht="13.5" customHeight="1">
      <c r="A328" s="51"/>
      <c r="B328" s="51"/>
      <c r="C328" s="51"/>
      <c r="D328" s="323"/>
      <c r="E328" s="51"/>
      <c r="F328" s="51"/>
      <c r="G328" s="51"/>
      <c r="H328" s="51"/>
      <c r="I328" s="51"/>
      <c r="J328" s="51"/>
      <c r="K328" s="51"/>
      <c r="L328" s="51"/>
      <c r="M328" s="51"/>
      <c r="N328" s="325"/>
      <c r="O328" s="325"/>
      <c r="P328" s="325"/>
      <c r="Q328" s="325"/>
      <c r="R328" s="325"/>
      <c r="S328" s="325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</row>
    <row r="329" spans="1:31" ht="13.5" customHeight="1">
      <c r="A329" s="51"/>
      <c r="B329" s="51"/>
      <c r="C329" s="51"/>
      <c r="D329" s="323"/>
      <c r="E329" s="51"/>
      <c r="F329" s="51"/>
      <c r="G329" s="51"/>
      <c r="H329" s="51"/>
      <c r="I329" s="51"/>
      <c r="J329" s="51"/>
      <c r="K329" s="51"/>
      <c r="L329" s="51"/>
      <c r="M329" s="51"/>
      <c r="N329" s="325"/>
      <c r="O329" s="325"/>
      <c r="P329" s="325"/>
      <c r="Q329" s="325"/>
      <c r="R329" s="325"/>
      <c r="S329" s="325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</row>
    <row r="330" spans="1:31" ht="13.5" customHeight="1">
      <c r="A330" s="51"/>
      <c r="B330" s="51"/>
      <c r="C330" s="51"/>
      <c r="D330" s="323"/>
      <c r="E330" s="51"/>
      <c r="F330" s="51"/>
      <c r="G330" s="51"/>
      <c r="H330" s="51"/>
      <c r="I330" s="51"/>
      <c r="J330" s="51"/>
      <c r="K330" s="51"/>
      <c r="L330" s="51"/>
      <c r="M330" s="51"/>
      <c r="N330" s="325"/>
      <c r="O330" s="325"/>
      <c r="P330" s="325"/>
      <c r="Q330" s="325"/>
      <c r="R330" s="325"/>
      <c r="S330" s="325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</row>
    <row r="331" spans="1:31" ht="13.5" customHeight="1">
      <c r="A331" s="51"/>
      <c r="B331" s="51"/>
      <c r="C331" s="51"/>
      <c r="D331" s="323"/>
      <c r="E331" s="51"/>
      <c r="F331" s="51"/>
      <c r="G331" s="51"/>
      <c r="H331" s="51"/>
      <c r="I331" s="51"/>
      <c r="J331" s="51"/>
      <c r="K331" s="51"/>
      <c r="L331" s="51"/>
      <c r="M331" s="51"/>
      <c r="N331" s="325"/>
      <c r="O331" s="325"/>
      <c r="P331" s="325"/>
      <c r="Q331" s="325"/>
      <c r="R331" s="325"/>
      <c r="S331" s="325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</row>
    <row r="332" spans="1:31" ht="13.5" customHeight="1">
      <c r="A332" s="51"/>
      <c r="B332" s="51"/>
      <c r="C332" s="51"/>
      <c r="D332" s="323"/>
      <c r="E332" s="51"/>
      <c r="F332" s="51"/>
      <c r="G332" s="51"/>
      <c r="H332" s="51"/>
      <c r="I332" s="51"/>
      <c r="J332" s="51"/>
      <c r="K332" s="51"/>
      <c r="L332" s="51"/>
      <c r="M332" s="51"/>
      <c r="N332" s="325"/>
      <c r="O332" s="325"/>
      <c r="P332" s="325"/>
      <c r="Q332" s="325"/>
      <c r="R332" s="325"/>
      <c r="S332" s="325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</row>
    <row r="333" spans="1:31" ht="13.5" customHeight="1">
      <c r="A333" s="51"/>
      <c r="B333" s="51"/>
      <c r="C333" s="51"/>
      <c r="D333" s="323"/>
      <c r="E333" s="51"/>
      <c r="F333" s="51"/>
      <c r="G333" s="51"/>
      <c r="H333" s="51"/>
      <c r="I333" s="51"/>
      <c r="J333" s="51"/>
      <c r="K333" s="51"/>
      <c r="L333" s="51"/>
      <c r="M333" s="51"/>
      <c r="N333" s="325"/>
      <c r="O333" s="325"/>
      <c r="P333" s="325"/>
      <c r="Q333" s="325"/>
      <c r="R333" s="325"/>
      <c r="S333" s="325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</row>
    <row r="334" spans="1:31" ht="13.5" customHeight="1">
      <c r="A334" s="51"/>
      <c r="B334" s="51"/>
      <c r="C334" s="51"/>
      <c r="D334" s="323"/>
      <c r="E334" s="51"/>
      <c r="F334" s="51"/>
      <c r="G334" s="51"/>
      <c r="H334" s="51"/>
      <c r="I334" s="51"/>
      <c r="J334" s="51"/>
      <c r="K334" s="51"/>
      <c r="L334" s="51"/>
      <c r="M334" s="51"/>
      <c r="N334" s="325"/>
      <c r="O334" s="325"/>
      <c r="P334" s="325"/>
      <c r="Q334" s="325"/>
      <c r="R334" s="325"/>
      <c r="S334" s="325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</row>
    <row r="335" spans="1:31" ht="13.5" customHeight="1">
      <c r="A335" s="51"/>
      <c r="B335" s="51"/>
      <c r="C335" s="51"/>
      <c r="D335" s="323"/>
      <c r="E335" s="51"/>
      <c r="F335" s="51"/>
      <c r="G335" s="51"/>
      <c r="H335" s="51"/>
      <c r="I335" s="51"/>
      <c r="J335" s="51"/>
      <c r="K335" s="51"/>
      <c r="L335" s="51"/>
      <c r="M335" s="51"/>
      <c r="N335" s="325"/>
      <c r="O335" s="325"/>
      <c r="P335" s="325"/>
      <c r="Q335" s="325"/>
      <c r="R335" s="325"/>
      <c r="S335" s="325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</row>
    <row r="336" spans="1:31" ht="13.5" customHeight="1">
      <c r="A336" s="51"/>
      <c r="B336" s="51"/>
      <c r="C336" s="51"/>
      <c r="D336" s="323"/>
      <c r="E336" s="51"/>
      <c r="F336" s="51"/>
      <c r="G336" s="51"/>
      <c r="H336" s="51"/>
      <c r="I336" s="51"/>
      <c r="J336" s="51"/>
      <c r="K336" s="51"/>
      <c r="L336" s="51"/>
      <c r="M336" s="51"/>
      <c r="N336" s="325"/>
      <c r="O336" s="325"/>
      <c r="P336" s="325"/>
      <c r="Q336" s="325"/>
      <c r="R336" s="325"/>
      <c r="S336" s="325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</row>
    <row r="337" spans="1:31" ht="13.5" customHeight="1">
      <c r="A337" s="51"/>
      <c r="B337" s="51"/>
      <c r="C337" s="51"/>
      <c r="D337" s="323"/>
      <c r="E337" s="51"/>
      <c r="F337" s="51"/>
      <c r="G337" s="51"/>
      <c r="H337" s="51"/>
      <c r="I337" s="51"/>
      <c r="J337" s="51"/>
      <c r="K337" s="51"/>
      <c r="L337" s="51"/>
      <c r="M337" s="51"/>
      <c r="N337" s="325"/>
      <c r="O337" s="325"/>
      <c r="P337" s="325"/>
      <c r="Q337" s="325"/>
      <c r="R337" s="325"/>
      <c r="S337" s="325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</row>
    <row r="338" spans="1:31" ht="13.5" customHeight="1">
      <c r="A338" s="51"/>
      <c r="B338" s="51"/>
      <c r="C338" s="51"/>
      <c r="D338" s="323"/>
      <c r="E338" s="51"/>
      <c r="F338" s="51"/>
      <c r="G338" s="51"/>
      <c r="H338" s="51"/>
      <c r="I338" s="51"/>
      <c r="J338" s="51"/>
      <c r="K338" s="51"/>
      <c r="L338" s="51"/>
      <c r="M338" s="51"/>
      <c r="N338" s="325"/>
      <c r="O338" s="325"/>
      <c r="P338" s="325"/>
      <c r="Q338" s="325"/>
      <c r="R338" s="325"/>
      <c r="S338" s="325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</row>
    <row r="339" spans="1:31" ht="13.5" customHeight="1">
      <c r="A339" s="51"/>
      <c r="B339" s="51"/>
      <c r="C339" s="51"/>
      <c r="D339" s="323"/>
      <c r="E339" s="51"/>
      <c r="F339" s="51"/>
      <c r="G339" s="51"/>
      <c r="H339" s="51"/>
      <c r="I339" s="51"/>
      <c r="J339" s="51"/>
      <c r="K339" s="51"/>
      <c r="L339" s="51"/>
      <c r="M339" s="51"/>
      <c r="N339" s="325"/>
      <c r="O339" s="325"/>
      <c r="P339" s="325"/>
      <c r="Q339" s="325"/>
      <c r="R339" s="325"/>
      <c r="S339" s="325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</row>
    <row r="340" spans="1:31" ht="13.5" customHeight="1">
      <c r="A340" s="51"/>
      <c r="B340" s="51"/>
      <c r="C340" s="51"/>
      <c r="D340" s="323"/>
      <c r="E340" s="51"/>
      <c r="F340" s="51"/>
      <c r="G340" s="51"/>
      <c r="H340" s="51"/>
      <c r="I340" s="51"/>
      <c r="J340" s="51"/>
      <c r="K340" s="51"/>
      <c r="L340" s="51"/>
      <c r="M340" s="51"/>
      <c r="N340" s="325"/>
      <c r="O340" s="325"/>
      <c r="P340" s="325"/>
      <c r="Q340" s="325"/>
      <c r="R340" s="325"/>
      <c r="S340" s="325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</row>
    <row r="341" spans="1:31" ht="13.5" customHeight="1">
      <c r="A341" s="51"/>
      <c r="B341" s="51"/>
      <c r="C341" s="51"/>
      <c r="D341" s="323"/>
      <c r="E341" s="51"/>
      <c r="F341" s="51"/>
      <c r="G341" s="51"/>
      <c r="H341" s="51"/>
      <c r="I341" s="51"/>
      <c r="J341" s="51"/>
      <c r="K341" s="51"/>
      <c r="L341" s="51"/>
      <c r="M341" s="51"/>
      <c r="N341" s="325"/>
      <c r="O341" s="325"/>
      <c r="P341" s="325"/>
      <c r="Q341" s="325"/>
      <c r="R341" s="325"/>
      <c r="S341" s="325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</row>
    <row r="342" spans="1:31" ht="13.5" customHeight="1">
      <c r="A342" s="51"/>
      <c r="B342" s="51"/>
      <c r="C342" s="51"/>
      <c r="D342" s="323"/>
      <c r="E342" s="51"/>
      <c r="F342" s="51"/>
      <c r="G342" s="51"/>
      <c r="H342" s="51"/>
      <c r="I342" s="51"/>
      <c r="J342" s="51"/>
      <c r="K342" s="51"/>
      <c r="L342" s="51"/>
      <c r="M342" s="51"/>
      <c r="N342" s="325"/>
      <c r="O342" s="325"/>
      <c r="P342" s="325"/>
      <c r="Q342" s="325"/>
      <c r="R342" s="325"/>
      <c r="S342" s="325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</row>
    <row r="343" spans="1:31" ht="13.5" customHeight="1">
      <c r="A343" s="51"/>
      <c r="B343" s="51"/>
      <c r="C343" s="51"/>
      <c r="D343" s="323"/>
      <c r="E343" s="51"/>
      <c r="F343" s="51"/>
      <c r="G343" s="51"/>
      <c r="H343" s="51"/>
      <c r="I343" s="51"/>
      <c r="J343" s="51"/>
      <c r="K343" s="51"/>
      <c r="L343" s="51"/>
      <c r="M343" s="51"/>
      <c r="N343" s="325"/>
      <c r="O343" s="325"/>
      <c r="P343" s="325"/>
      <c r="Q343" s="325"/>
      <c r="R343" s="325"/>
      <c r="S343" s="325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</row>
    <row r="344" spans="1:31" ht="13.5" customHeight="1">
      <c r="A344" s="51"/>
      <c r="B344" s="51"/>
      <c r="C344" s="51"/>
      <c r="D344" s="323"/>
      <c r="E344" s="51"/>
      <c r="F344" s="51"/>
      <c r="G344" s="51"/>
      <c r="H344" s="51"/>
      <c r="I344" s="51"/>
      <c r="J344" s="51"/>
      <c r="K344" s="51"/>
      <c r="L344" s="51"/>
      <c r="M344" s="51"/>
      <c r="N344" s="325"/>
      <c r="O344" s="325"/>
      <c r="P344" s="325"/>
      <c r="Q344" s="325"/>
      <c r="R344" s="325"/>
      <c r="S344" s="325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</row>
    <row r="345" spans="1:31" ht="13.5" customHeight="1">
      <c r="A345" s="51"/>
      <c r="B345" s="51"/>
      <c r="C345" s="51"/>
      <c r="D345" s="323"/>
      <c r="E345" s="51"/>
      <c r="F345" s="51"/>
      <c r="G345" s="51"/>
      <c r="H345" s="51"/>
      <c r="I345" s="51"/>
      <c r="J345" s="51"/>
      <c r="K345" s="51"/>
      <c r="L345" s="51"/>
      <c r="M345" s="51"/>
      <c r="N345" s="325"/>
      <c r="O345" s="325"/>
      <c r="P345" s="325"/>
      <c r="Q345" s="325"/>
      <c r="R345" s="325"/>
      <c r="S345" s="325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</row>
    <row r="346" spans="1:31" ht="13.5" customHeight="1">
      <c r="A346" s="51"/>
      <c r="B346" s="51"/>
      <c r="C346" s="51"/>
      <c r="D346" s="323"/>
      <c r="E346" s="51"/>
      <c r="F346" s="51"/>
      <c r="G346" s="51"/>
      <c r="H346" s="51"/>
      <c r="I346" s="51"/>
      <c r="J346" s="51"/>
      <c r="K346" s="51"/>
      <c r="L346" s="51"/>
      <c r="M346" s="51"/>
      <c r="N346" s="325"/>
      <c r="O346" s="325"/>
      <c r="P346" s="325"/>
      <c r="Q346" s="325"/>
      <c r="R346" s="325"/>
      <c r="S346" s="325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</row>
    <row r="347" spans="1:31" ht="13.5" customHeight="1">
      <c r="A347" s="51"/>
      <c r="B347" s="51"/>
      <c r="C347" s="51"/>
      <c r="D347" s="323"/>
      <c r="E347" s="51"/>
      <c r="F347" s="51"/>
      <c r="G347" s="51"/>
      <c r="H347" s="51"/>
      <c r="I347" s="51"/>
      <c r="J347" s="51"/>
      <c r="K347" s="51"/>
      <c r="L347" s="51"/>
      <c r="M347" s="51"/>
      <c r="N347" s="325"/>
      <c r="O347" s="325"/>
      <c r="P347" s="325"/>
      <c r="Q347" s="325"/>
      <c r="R347" s="325"/>
      <c r="S347" s="325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</row>
    <row r="348" spans="1:31" ht="13.5" customHeight="1">
      <c r="A348" s="51"/>
      <c r="B348" s="51"/>
      <c r="C348" s="51"/>
      <c r="D348" s="323"/>
      <c r="E348" s="51"/>
      <c r="F348" s="51"/>
      <c r="G348" s="51"/>
      <c r="H348" s="51"/>
      <c r="I348" s="51"/>
      <c r="J348" s="51"/>
      <c r="K348" s="51"/>
      <c r="L348" s="51"/>
      <c r="M348" s="51"/>
      <c r="N348" s="325"/>
      <c r="O348" s="325"/>
      <c r="P348" s="325"/>
      <c r="Q348" s="325"/>
      <c r="R348" s="325"/>
      <c r="S348" s="325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</row>
    <row r="349" spans="1:31" ht="13.5" customHeight="1">
      <c r="A349" s="51"/>
      <c r="B349" s="51"/>
      <c r="C349" s="51"/>
      <c r="D349" s="323"/>
      <c r="E349" s="51"/>
      <c r="F349" s="51"/>
      <c r="G349" s="51"/>
      <c r="H349" s="51"/>
      <c r="I349" s="51"/>
      <c r="J349" s="51"/>
      <c r="K349" s="51"/>
      <c r="L349" s="51"/>
      <c r="M349" s="51"/>
      <c r="N349" s="325"/>
      <c r="O349" s="325"/>
      <c r="P349" s="325"/>
      <c r="Q349" s="325"/>
      <c r="R349" s="325"/>
      <c r="S349" s="325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</row>
    <row r="350" spans="1:31" ht="13.5" customHeight="1">
      <c r="A350" s="51"/>
      <c r="B350" s="51"/>
      <c r="C350" s="51"/>
      <c r="D350" s="323"/>
      <c r="E350" s="51"/>
      <c r="F350" s="51"/>
      <c r="G350" s="51"/>
      <c r="H350" s="51"/>
      <c r="I350" s="51"/>
      <c r="J350" s="51"/>
      <c r="K350" s="51"/>
      <c r="L350" s="51"/>
      <c r="M350" s="51"/>
      <c r="N350" s="325"/>
      <c r="O350" s="325"/>
      <c r="P350" s="325"/>
      <c r="Q350" s="325"/>
      <c r="R350" s="325"/>
      <c r="S350" s="325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E350" s="51"/>
    </row>
    <row r="351" spans="1:31" ht="13.5" customHeight="1">
      <c r="A351" s="51"/>
      <c r="B351" s="51"/>
      <c r="C351" s="51"/>
      <c r="D351" s="323"/>
      <c r="E351" s="51"/>
      <c r="F351" s="51"/>
      <c r="G351" s="51"/>
      <c r="H351" s="51"/>
      <c r="I351" s="51"/>
      <c r="J351" s="51"/>
      <c r="K351" s="51"/>
      <c r="L351" s="51"/>
      <c r="M351" s="51"/>
      <c r="N351" s="325"/>
      <c r="O351" s="325"/>
      <c r="P351" s="325"/>
      <c r="Q351" s="325"/>
      <c r="R351" s="325"/>
      <c r="S351" s="325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</row>
    <row r="352" spans="1:31" ht="13.5" customHeight="1">
      <c r="A352" s="51"/>
      <c r="B352" s="51"/>
      <c r="C352" s="51"/>
      <c r="D352" s="323"/>
      <c r="E352" s="51"/>
      <c r="F352" s="51"/>
      <c r="G352" s="51"/>
      <c r="H352" s="51"/>
      <c r="I352" s="51"/>
      <c r="J352" s="51"/>
      <c r="K352" s="51"/>
      <c r="L352" s="51"/>
      <c r="M352" s="51"/>
      <c r="N352" s="325"/>
      <c r="O352" s="325"/>
      <c r="P352" s="325"/>
      <c r="Q352" s="325"/>
      <c r="R352" s="325"/>
      <c r="S352" s="325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</row>
    <row r="353" spans="1:31" ht="13.5" customHeight="1">
      <c r="A353" s="51"/>
      <c r="B353" s="51"/>
      <c r="C353" s="51"/>
      <c r="D353" s="323"/>
      <c r="E353" s="51"/>
      <c r="F353" s="51"/>
      <c r="G353" s="51"/>
      <c r="H353" s="51"/>
      <c r="I353" s="51"/>
      <c r="J353" s="51"/>
      <c r="K353" s="51"/>
      <c r="L353" s="51"/>
      <c r="M353" s="51"/>
      <c r="N353" s="325"/>
      <c r="O353" s="325"/>
      <c r="P353" s="325"/>
      <c r="Q353" s="325"/>
      <c r="R353" s="325"/>
      <c r="S353" s="325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</row>
    <row r="354" spans="1:31" ht="13.5" customHeight="1">
      <c r="A354" s="51"/>
      <c r="B354" s="51"/>
      <c r="C354" s="51"/>
      <c r="D354" s="323"/>
      <c r="E354" s="51"/>
      <c r="F354" s="51"/>
      <c r="G354" s="51"/>
      <c r="H354" s="51"/>
      <c r="I354" s="51"/>
      <c r="J354" s="51"/>
      <c r="K354" s="51"/>
      <c r="L354" s="51"/>
      <c r="M354" s="51"/>
      <c r="N354" s="325"/>
      <c r="O354" s="325"/>
      <c r="P354" s="325"/>
      <c r="Q354" s="325"/>
      <c r="R354" s="325"/>
      <c r="S354" s="325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</row>
    <row r="355" spans="1:31" ht="13.5" customHeight="1">
      <c r="A355" s="51"/>
      <c r="B355" s="51"/>
      <c r="C355" s="51"/>
      <c r="D355" s="323"/>
      <c r="E355" s="51"/>
      <c r="F355" s="51"/>
      <c r="G355" s="51"/>
      <c r="H355" s="51"/>
      <c r="I355" s="51"/>
      <c r="J355" s="51"/>
      <c r="K355" s="51"/>
      <c r="L355" s="51"/>
      <c r="M355" s="51"/>
      <c r="N355" s="325"/>
      <c r="O355" s="325"/>
      <c r="P355" s="325"/>
      <c r="Q355" s="325"/>
      <c r="R355" s="325"/>
      <c r="S355" s="325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</row>
    <row r="356" spans="1:31" ht="13.5" customHeight="1">
      <c r="A356" s="51"/>
      <c r="B356" s="51"/>
      <c r="C356" s="51"/>
      <c r="D356" s="323"/>
      <c r="E356" s="51"/>
      <c r="F356" s="51"/>
      <c r="G356" s="51"/>
      <c r="H356" s="51"/>
      <c r="I356" s="51"/>
      <c r="J356" s="51"/>
      <c r="K356" s="51"/>
      <c r="L356" s="51"/>
      <c r="M356" s="51"/>
      <c r="N356" s="325"/>
      <c r="O356" s="325"/>
      <c r="P356" s="325"/>
      <c r="Q356" s="325"/>
      <c r="R356" s="325"/>
      <c r="S356" s="325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</row>
    <row r="357" spans="1:31" ht="13.5" customHeight="1">
      <c r="A357" s="51"/>
      <c r="B357" s="51"/>
      <c r="C357" s="51"/>
      <c r="D357" s="323"/>
      <c r="E357" s="51"/>
      <c r="F357" s="51"/>
      <c r="G357" s="51"/>
      <c r="H357" s="51"/>
      <c r="I357" s="51"/>
      <c r="J357" s="51"/>
      <c r="K357" s="51"/>
      <c r="L357" s="51"/>
      <c r="M357" s="51"/>
      <c r="N357" s="325"/>
      <c r="O357" s="325"/>
      <c r="P357" s="325"/>
      <c r="Q357" s="325"/>
      <c r="R357" s="325"/>
      <c r="S357" s="325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</row>
    <row r="358" spans="1:31" ht="13.5" customHeight="1">
      <c r="A358" s="51"/>
      <c r="B358" s="51"/>
      <c r="C358" s="51"/>
      <c r="D358" s="323"/>
      <c r="E358" s="51"/>
      <c r="F358" s="51"/>
      <c r="G358" s="51"/>
      <c r="H358" s="51"/>
      <c r="I358" s="51"/>
      <c r="J358" s="51"/>
      <c r="K358" s="51"/>
      <c r="L358" s="51"/>
      <c r="M358" s="51"/>
      <c r="N358" s="325"/>
      <c r="O358" s="325"/>
      <c r="P358" s="325"/>
      <c r="Q358" s="325"/>
      <c r="R358" s="325"/>
      <c r="S358" s="325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</row>
    <row r="359" spans="1:31" ht="13.5" customHeight="1">
      <c r="A359" s="51"/>
      <c r="B359" s="51"/>
      <c r="C359" s="51"/>
      <c r="D359" s="323"/>
      <c r="E359" s="51"/>
      <c r="F359" s="51"/>
      <c r="G359" s="51"/>
      <c r="H359" s="51"/>
      <c r="I359" s="51"/>
      <c r="J359" s="51"/>
      <c r="K359" s="51"/>
      <c r="L359" s="51"/>
      <c r="M359" s="51"/>
      <c r="N359" s="325"/>
      <c r="O359" s="325"/>
      <c r="P359" s="325"/>
      <c r="Q359" s="325"/>
      <c r="R359" s="325"/>
      <c r="S359" s="325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</row>
    <row r="360" spans="1:31" ht="13.5" customHeight="1">
      <c r="A360" s="51"/>
      <c r="B360" s="51"/>
      <c r="C360" s="51"/>
      <c r="D360" s="323"/>
      <c r="E360" s="51"/>
      <c r="F360" s="51"/>
      <c r="G360" s="51"/>
      <c r="H360" s="51"/>
      <c r="I360" s="51"/>
      <c r="J360" s="51"/>
      <c r="K360" s="51"/>
      <c r="L360" s="51"/>
      <c r="M360" s="51"/>
      <c r="N360" s="325"/>
      <c r="O360" s="325"/>
      <c r="P360" s="325"/>
      <c r="Q360" s="325"/>
      <c r="R360" s="325"/>
      <c r="S360" s="325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</row>
    <row r="361" spans="1:31" ht="13.5" customHeight="1">
      <c r="A361" s="51"/>
      <c r="B361" s="51"/>
      <c r="C361" s="51"/>
      <c r="D361" s="323"/>
      <c r="E361" s="51"/>
      <c r="F361" s="51"/>
      <c r="G361" s="51"/>
      <c r="H361" s="51"/>
      <c r="I361" s="51"/>
      <c r="J361" s="51"/>
      <c r="K361" s="51"/>
      <c r="L361" s="51"/>
      <c r="M361" s="51"/>
      <c r="N361" s="325"/>
      <c r="O361" s="325"/>
      <c r="P361" s="325"/>
      <c r="Q361" s="325"/>
      <c r="R361" s="325"/>
      <c r="S361" s="325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</row>
    <row r="362" spans="1:31" ht="13.5" customHeight="1">
      <c r="A362" s="51"/>
      <c r="B362" s="51"/>
      <c r="C362" s="51"/>
      <c r="D362" s="323"/>
      <c r="E362" s="51"/>
      <c r="F362" s="51"/>
      <c r="G362" s="51"/>
      <c r="H362" s="51"/>
      <c r="I362" s="51"/>
      <c r="J362" s="51"/>
      <c r="K362" s="51"/>
      <c r="L362" s="51"/>
      <c r="M362" s="51"/>
      <c r="N362" s="325"/>
      <c r="O362" s="325"/>
      <c r="P362" s="325"/>
      <c r="Q362" s="325"/>
      <c r="R362" s="325"/>
      <c r="S362" s="325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</row>
    <row r="363" spans="1:31" ht="13.5" customHeight="1">
      <c r="A363" s="51"/>
      <c r="B363" s="51"/>
      <c r="C363" s="51"/>
      <c r="D363" s="323"/>
      <c r="E363" s="51"/>
      <c r="F363" s="51"/>
      <c r="G363" s="51"/>
      <c r="H363" s="51"/>
      <c r="I363" s="51"/>
      <c r="J363" s="51"/>
      <c r="K363" s="51"/>
      <c r="L363" s="51"/>
      <c r="M363" s="51"/>
      <c r="N363" s="325"/>
      <c r="O363" s="325"/>
      <c r="P363" s="325"/>
      <c r="Q363" s="325"/>
      <c r="R363" s="325"/>
      <c r="S363" s="325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</row>
    <row r="364" spans="1:31" ht="13.5" customHeight="1">
      <c r="A364" s="51"/>
      <c r="B364" s="51"/>
      <c r="C364" s="51"/>
      <c r="D364" s="323"/>
      <c r="E364" s="51"/>
      <c r="F364" s="51"/>
      <c r="G364" s="51"/>
      <c r="H364" s="51"/>
      <c r="I364" s="51"/>
      <c r="J364" s="51"/>
      <c r="K364" s="51"/>
      <c r="L364" s="51"/>
      <c r="M364" s="51"/>
      <c r="N364" s="325"/>
      <c r="O364" s="325"/>
      <c r="P364" s="325"/>
      <c r="Q364" s="325"/>
      <c r="R364" s="325"/>
      <c r="S364" s="325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</row>
    <row r="365" spans="1:31" ht="13.5" customHeight="1">
      <c r="A365" s="51"/>
      <c r="B365" s="51"/>
      <c r="C365" s="51"/>
      <c r="D365" s="323"/>
      <c r="E365" s="51"/>
      <c r="F365" s="51"/>
      <c r="G365" s="51"/>
      <c r="H365" s="51"/>
      <c r="I365" s="51"/>
      <c r="J365" s="51"/>
      <c r="K365" s="51"/>
      <c r="L365" s="51"/>
      <c r="M365" s="51"/>
      <c r="N365" s="325"/>
      <c r="O365" s="325"/>
      <c r="P365" s="325"/>
      <c r="Q365" s="325"/>
      <c r="R365" s="325"/>
      <c r="S365" s="325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</row>
    <row r="366" spans="1:31" ht="13.5" customHeight="1">
      <c r="A366" s="51"/>
      <c r="B366" s="51"/>
      <c r="C366" s="51"/>
      <c r="D366" s="323"/>
      <c r="E366" s="51"/>
      <c r="F366" s="51"/>
      <c r="G366" s="51"/>
      <c r="H366" s="51"/>
      <c r="I366" s="51"/>
      <c r="J366" s="51"/>
      <c r="K366" s="51"/>
      <c r="L366" s="51"/>
      <c r="M366" s="51"/>
      <c r="N366" s="325"/>
      <c r="O366" s="325"/>
      <c r="P366" s="325"/>
      <c r="Q366" s="325"/>
      <c r="R366" s="325"/>
      <c r="S366" s="325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</row>
    <row r="367" spans="1:31" ht="13.5" customHeight="1">
      <c r="A367" s="51"/>
      <c r="B367" s="51"/>
      <c r="C367" s="51"/>
      <c r="D367" s="323"/>
      <c r="E367" s="51"/>
      <c r="F367" s="51"/>
      <c r="G367" s="51"/>
      <c r="H367" s="51"/>
      <c r="I367" s="51"/>
      <c r="J367" s="51"/>
      <c r="K367" s="51"/>
      <c r="L367" s="51"/>
      <c r="M367" s="51"/>
      <c r="N367" s="325"/>
      <c r="O367" s="325"/>
      <c r="P367" s="325"/>
      <c r="Q367" s="325"/>
      <c r="R367" s="325"/>
      <c r="S367" s="325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</row>
    <row r="368" spans="1:31" ht="13.5" customHeight="1">
      <c r="A368" s="51"/>
      <c r="B368" s="51"/>
      <c r="C368" s="51"/>
      <c r="D368" s="323"/>
      <c r="E368" s="51"/>
      <c r="F368" s="51"/>
      <c r="G368" s="51"/>
      <c r="H368" s="51"/>
      <c r="I368" s="51"/>
      <c r="J368" s="51"/>
      <c r="K368" s="51"/>
      <c r="L368" s="51"/>
      <c r="M368" s="51"/>
      <c r="N368" s="325"/>
      <c r="O368" s="325"/>
      <c r="P368" s="325"/>
      <c r="Q368" s="325"/>
      <c r="R368" s="325"/>
      <c r="S368" s="325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</row>
    <row r="369" spans="1:31" ht="13.5" customHeight="1">
      <c r="A369" s="51"/>
      <c r="B369" s="51"/>
      <c r="C369" s="51"/>
      <c r="D369" s="323"/>
      <c r="E369" s="51"/>
      <c r="F369" s="51"/>
      <c r="G369" s="51"/>
      <c r="H369" s="51"/>
      <c r="I369" s="51"/>
      <c r="J369" s="51"/>
      <c r="K369" s="51"/>
      <c r="L369" s="51"/>
      <c r="M369" s="51"/>
      <c r="N369" s="325"/>
      <c r="O369" s="325"/>
      <c r="P369" s="325"/>
      <c r="Q369" s="325"/>
      <c r="R369" s="325"/>
      <c r="S369" s="325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</row>
    <row r="370" spans="1:31" ht="13.5" customHeight="1">
      <c r="A370" s="51"/>
      <c r="B370" s="51"/>
      <c r="C370" s="51"/>
      <c r="D370" s="323"/>
      <c r="E370" s="51"/>
      <c r="F370" s="51"/>
      <c r="G370" s="51"/>
      <c r="H370" s="51"/>
      <c r="I370" s="51"/>
      <c r="J370" s="51"/>
      <c r="K370" s="51"/>
      <c r="L370" s="51"/>
      <c r="M370" s="51"/>
      <c r="N370" s="325"/>
      <c r="O370" s="325"/>
      <c r="P370" s="325"/>
      <c r="Q370" s="325"/>
      <c r="R370" s="325"/>
      <c r="S370" s="325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</row>
    <row r="371" spans="1:31" ht="13.5" customHeight="1">
      <c r="A371" s="51"/>
      <c r="B371" s="51"/>
      <c r="C371" s="51"/>
      <c r="D371" s="323"/>
      <c r="E371" s="51"/>
      <c r="F371" s="51"/>
      <c r="G371" s="51"/>
      <c r="H371" s="51"/>
      <c r="I371" s="51"/>
      <c r="J371" s="51"/>
      <c r="K371" s="51"/>
      <c r="L371" s="51"/>
      <c r="M371" s="51"/>
      <c r="N371" s="325"/>
      <c r="O371" s="325"/>
      <c r="P371" s="325"/>
      <c r="Q371" s="325"/>
      <c r="R371" s="325"/>
      <c r="S371" s="325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</row>
    <row r="372" spans="1:31" ht="13.5" customHeight="1">
      <c r="A372" s="51"/>
      <c r="B372" s="51"/>
      <c r="C372" s="51"/>
      <c r="D372" s="323"/>
      <c r="E372" s="51"/>
      <c r="F372" s="51"/>
      <c r="G372" s="51"/>
      <c r="H372" s="51"/>
      <c r="I372" s="51"/>
      <c r="J372" s="51"/>
      <c r="K372" s="51"/>
      <c r="L372" s="51"/>
      <c r="M372" s="51"/>
      <c r="N372" s="325"/>
      <c r="O372" s="325"/>
      <c r="P372" s="325"/>
      <c r="Q372" s="325"/>
      <c r="R372" s="325"/>
      <c r="S372" s="325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</row>
    <row r="373" spans="1:31" ht="13.5" customHeight="1">
      <c r="A373" s="51"/>
      <c r="B373" s="51"/>
      <c r="C373" s="51"/>
      <c r="D373" s="323"/>
      <c r="E373" s="51"/>
      <c r="F373" s="51"/>
      <c r="G373" s="51"/>
      <c r="H373" s="51"/>
      <c r="I373" s="51"/>
      <c r="J373" s="51"/>
      <c r="K373" s="51"/>
      <c r="L373" s="51"/>
      <c r="M373" s="51"/>
      <c r="N373" s="325"/>
      <c r="O373" s="325"/>
      <c r="P373" s="325"/>
      <c r="Q373" s="325"/>
      <c r="R373" s="325"/>
      <c r="S373" s="325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</row>
    <row r="374" spans="1:31" ht="13.5" customHeight="1">
      <c r="A374" s="51"/>
      <c r="B374" s="51"/>
      <c r="C374" s="51"/>
      <c r="D374" s="323"/>
      <c r="E374" s="51"/>
      <c r="F374" s="51"/>
      <c r="G374" s="51"/>
      <c r="H374" s="51"/>
      <c r="I374" s="51"/>
      <c r="J374" s="51"/>
      <c r="K374" s="51"/>
      <c r="L374" s="51"/>
      <c r="M374" s="51"/>
      <c r="N374" s="325"/>
      <c r="O374" s="325"/>
      <c r="P374" s="325"/>
      <c r="Q374" s="325"/>
      <c r="R374" s="325"/>
      <c r="S374" s="325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</row>
    <row r="375" spans="1:31" ht="13.5" customHeight="1">
      <c r="A375" s="51"/>
      <c r="B375" s="51"/>
      <c r="C375" s="51"/>
      <c r="D375" s="323"/>
      <c r="E375" s="51"/>
      <c r="F375" s="51"/>
      <c r="G375" s="51"/>
      <c r="H375" s="51"/>
      <c r="I375" s="51"/>
      <c r="J375" s="51"/>
      <c r="K375" s="51"/>
      <c r="L375" s="51"/>
      <c r="M375" s="51"/>
      <c r="N375" s="325"/>
      <c r="O375" s="325"/>
      <c r="P375" s="325"/>
      <c r="Q375" s="325"/>
      <c r="R375" s="325"/>
      <c r="S375" s="325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</row>
    <row r="376" spans="1:31" ht="13.5" customHeight="1">
      <c r="A376" s="51"/>
      <c r="B376" s="51"/>
      <c r="C376" s="51"/>
      <c r="D376" s="323"/>
      <c r="E376" s="51"/>
      <c r="F376" s="51"/>
      <c r="G376" s="51"/>
      <c r="H376" s="51"/>
      <c r="I376" s="51"/>
      <c r="J376" s="51"/>
      <c r="K376" s="51"/>
      <c r="L376" s="51"/>
      <c r="M376" s="51"/>
      <c r="N376" s="325"/>
      <c r="O376" s="325"/>
      <c r="P376" s="325"/>
      <c r="Q376" s="325"/>
      <c r="R376" s="325"/>
      <c r="S376" s="325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</row>
    <row r="377" spans="1:31" ht="13.5" customHeight="1">
      <c r="A377" s="51"/>
      <c r="B377" s="51"/>
      <c r="C377" s="51"/>
      <c r="D377" s="323"/>
      <c r="E377" s="51"/>
      <c r="F377" s="51"/>
      <c r="G377" s="51"/>
      <c r="H377" s="51"/>
      <c r="I377" s="51"/>
      <c r="J377" s="51"/>
      <c r="K377" s="51"/>
      <c r="L377" s="51"/>
      <c r="M377" s="51"/>
      <c r="N377" s="325"/>
      <c r="O377" s="325"/>
      <c r="P377" s="325"/>
      <c r="Q377" s="325"/>
      <c r="R377" s="325"/>
      <c r="S377" s="325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</row>
    <row r="378" spans="1:31" ht="13.5" customHeight="1">
      <c r="A378" s="51"/>
      <c r="B378" s="51"/>
      <c r="C378" s="51"/>
      <c r="D378" s="323"/>
      <c r="E378" s="51"/>
      <c r="F378" s="51"/>
      <c r="G378" s="51"/>
      <c r="H378" s="51"/>
      <c r="I378" s="51"/>
      <c r="J378" s="51"/>
      <c r="K378" s="51"/>
      <c r="L378" s="51"/>
      <c r="M378" s="51"/>
      <c r="N378" s="325"/>
      <c r="O378" s="325"/>
      <c r="P378" s="325"/>
      <c r="Q378" s="325"/>
      <c r="R378" s="325"/>
      <c r="S378" s="325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</row>
    <row r="379" spans="1:31" ht="13.5" customHeight="1">
      <c r="A379" s="51"/>
      <c r="B379" s="51"/>
      <c r="C379" s="51"/>
      <c r="D379" s="323"/>
      <c r="E379" s="51"/>
      <c r="F379" s="51"/>
      <c r="G379" s="51"/>
      <c r="H379" s="51"/>
      <c r="I379" s="51"/>
      <c r="J379" s="51"/>
      <c r="K379" s="51"/>
      <c r="L379" s="51"/>
      <c r="M379" s="51"/>
      <c r="N379" s="325"/>
      <c r="O379" s="325"/>
      <c r="P379" s="325"/>
      <c r="Q379" s="325"/>
      <c r="R379" s="325"/>
      <c r="S379" s="325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</row>
    <row r="380" spans="1:31" ht="13.5" customHeight="1">
      <c r="A380" s="51"/>
      <c r="B380" s="51"/>
      <c r="C380" s="51"/>
      <c r="D380" s="323"/>
      <c r="E380" s="51"/>
      <c r="F380" s="51"/>
      <c r="G380" s="51"/>
      <c r="H380" s="51"/>
      <c r="I380" s="51"/>
      <c r="J380" s="51"/>
      <c r="K380" s="51"/>
      <c r="L380" s="51"/>
      <c r="M380" s="51"/>
      <c r="N380" s="325"/>
      <c r="O380" s="325"/>
      <c r="P380" s="325"/>
      <c r="Q380" s="325"/>
      <c r="R380" s="325"/>
      <c r="S380" s="325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</row>
    <row r="381" spans="1:31" ht="13.5" customHeight="1">
      <c r="A381" s="51"/>
      <c r="B381" s="51"/>
      <c r="C381" s="51"/>
      <c r="D381" s="323"/>
      <c r="E381" s="51"/>
      <c r="F381" s="51"/>
      <c r="G381" s="51"/>
      <c r="H381" s="51"/>
      <c r="I381" s="51"/>
      <c r="J381" s="51"/>
      <c r="K381" s="51"/>
      <c r="L381" s="51"/>
      <c r="M381" s="51"/>
      <c r="N381" s="325"/>
      <c r="O381" s="325"/>
      <c r="P381" s="325"/>
      <c r="Q381" s="325"/>
      <c r="R381" s="325"/>
      <c r="S381" s="325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</row>
    <row r="382" spans="1:31" ht="13.5" customHeight="1">
      <c r="A382" s="51"/>
      <c r="B382" s="51"/>
      <c r="C382" s="51"/>
      <c r="D382" s="323"/>
      <c r="E382" s="51"/>
      <c r="F382" s="51"/>
      <c r="G382" s="51"/>
      <c r="H382" s="51"/>
      <c r="I382" s="51"/>
      <c r="J382" s="51"/>
      <c r="K382" s="51"/>
      <c r="L382" s="51"/>
      <c r="M382" s="51"/>
      <c r="N382" s="325"/>
      <c r="O382" s="325"/>
      <c r="P382" s="325"/>
      <c r="Q382" s="325"/>
      <c r="R382" s="325"/>
      <c r="S382" s="325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</row>
    <row r="383" spans="1:31" ht="13.5" customHeight="1">
      <c r="A383" s="51"/>
      <c r="B383" s="51"/>
      <c r="C383" s="51"/>
      <c r="D383" s="323"/>
      <c r="E383" s="51"/>
      <c r="F383" s="51"/>
      <c r="G383" s="51"/>
      <c r="H383" s="51"/>
      <c r="I383" s="51"/>
      <c r="J383" s="51"/>
      <c r="K383" s="51"/>
      <c r="L383" s="51"/>
      <c r="M383" s="51"/>
      <c r="N383" s="325"/>
      <c r="O383" s="325"/>
      <c r="P383" s="325"/>
      <c r="Q383" s="325"/>
      <c r="R383" s="325"/>
      <c r="S383" s="325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</row>
    <row r="384" spans="1:31" ht="13.5" customHeight="1">
      <c r="A384" s="51"/>
      <c r="B384" s="51"/>
      <c r="C384" s="51"/>
      <c r="D384" s="323"/>
      <c r="E384" s="51"/>
      <c r="F384" s="51"/>
      <c r="G384" s="51"/>
      <c r="H384" s="51"/>
      <c r="I384" s="51"/>
      <c r="J384" s="51"/>
      <c r="K384" s="51"/>
      <c r="L384" s="51"/>
      <c r="M384" s="51"/>
      <c r="N384" s="325"/>
      <c r="O384" s="325"/>
      <c r="P384" s="325"/>
      <c r="Q384" s="325"/>
      <c r="R384" s="325"/>
      <c r="S384" s="325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</row>
    <row r="385" spans="1:31" ht="13.5" customHeight="1">
      <c r="A385" s="51"/>
      <c r="B385" s="51"/>
      <c r="C385" s="51"/>
      <c r="D385" s="323"/>
      <c r="E385" s="51"/>
      <c r="F385" s="51"/>
      <c r="G385" s="51"/>
      <c r="H385" s="51"/>
      <c r="I385" s="51"/>
      <c r="J385" s="51"/>
      <c r="K385" s="51"/>
      <c r="L385" s="51"/>
      <c r="M385" s="51"/>
      <c r="N385" s="325"/>
      <c r="O385" s="325"/>
      <c r="P385" s="325"/>
      <c r="Q385" s="325"/>
      <c r="R385" s="325"/>
      <c r="S385" s="325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</row>
    <row r="386" spans="1:31" ht="13.5" customHeight="1">
      <c r="A386" s="51"/>
      <c r="B386" s="51"/>
      <c r="C386" s="51"/>
      <c r="D386" s="323"/>
      <c r="E386" s="51"/>
      <c r="F386" s="51"/>
      <c r="G386" s="51"/>
      <c r="H386" s="51"/>
      <c r="I386" s="51"/>
      <c r="J386" s="51"/>
      <c r="K386" s="51"/>
      <c r="L386" s="51"/>
      <c r="M386" s="51"/>
      <c r="N386" s="325"/>
      <c r="O386" s="325"/>
      <c r="P386" s="325"/>
      <c r="Q386" s="325"/>
      <c r="R386" s="325"/>
      <c r="S386" s="325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</row>
    <row r="387" spans="1:31" ht="13.5" customHeight="1">
      <c r="A387" s="51"/>
      <c r="B387" s="51"/>
      <c r="C387" s="51"/>
      <c r="D387" s="323"/>
      <c r="E387" s="51"/>
      <c r="F387" s="51"/>
      <c r="G387" s="51"/>
      <c r="H387" s="51"/>
      <c r="I387" s="51"/>
      <c r="J387" s="51"/>
      <c r="K387" s="51"/>
      <c r="L387" s="51"/>
      <c r="M387" s="51"/>
      <c r="N387" s="325"/>
      <c r="O387" s="325"/>
      <c r="P387" s="325"/>
      <c r="Q387" s="325"/>
      <c r="R387" s="325"/>
      <c r="S387" s="325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</row>
    <row r="388" spans="1:31" ht="13.5" customHeight="1">
      <c r="A388" s="51"/>
      <c r="B388" s="51"/>
      <c r="C388" s="51"/>
      <c r="D388" s="323"/>
      <c r="E388" s="51"/>
      <c r="F388" s="51"/>
      <c r="G388" s="51"/>
      <c r="H388" s="51"/>
      <c r="I388" s="51"/>
      <c r="J388" s="51"/>
      <c r="K388" s="51"/>
      <c r="L388" s="51"/>
      <c r="M388" s="51"/>
      <c r="N388" s="325"/>
      <c r="O388" s="325"/>
      <c r="P388" s="325"/>
      <c r="Q388" s="325"/>
      <c r="R388" s="325"/>
      <c r="S388" s="325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</row>
    <row r="389" spans="1:31" ht="13.5" customHeight="1">
      <c r="A389" s="51"/>
      <c r="B389" s="51"/>
      <c r="C389" s="51"/>
      <c r="D389" s="323"/>
      <c r="E389" s="51"/>
      <c r="F389" s="51"/>
      <c r="G389" s="51"/>
      <c r="H389" s="51"/>
      <c r="I389" s="51"/>
      <c r="J389" s="51"/>
      <c r="K389" s="51"/>
      <c r="L389" s="51"/>
      <c r="M389" s="51"/>
      <c r="N389" s="325"/>
      <c r="O389" s="325"/>
      <c r="P389" s="325"/>
      <c r="Q389" s="325"/>
      <c r="R389" s="325"/>
      <c r="S389" s="325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</row>
    <row r="390" spans="1:31" ht="13.5" customHeight="1">
      <c r="A390" s="51"/>
      <c r="B390" s="51"/>
      <c r="C390" s="51"/>
      <c r="D390" s="323"/>
      <c r="E390" s="51"/>
      <c r="F390" s="51"/>
      <c r="G390" s="51"/>
      <c r="H390" s="51"/>
      <c r="I390" s="51"/>
      <c r="J390" s="51"/>
      <c r="K390" s="51"/>
      <c r="L390" s="51"/>
      <c r="M390" s="51"/>
      <c r="N390" s="325"/>
      <c r="O390" s="325"/>
      <c r="P390" s="325"/>
      <c r="Q390" s="325"/>
      <c r="R390" s="325"/>
      <c r="S390" s="325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</row>
    <row r="391" spans="1:31" ht="12.75" customHeight="1">
      <c r="A391" s="52"/>
      <c r="B391" s="52"/>
      <c r="C391" s="52"/>
      <c r="D391" s="360"/>
      <c r="E391" s="52"/>
      <c r="F391" s="52"/>
      <c r="G391" s="52"/>
      <c r="H391" s="52"/>
      <c r="I391" s="52"/>
      <c r="J391" s="52"/>
      <c r="K391" s="52"/>
      <c r="L391" s="52"/>
      <c r="M391" s="52"/>
      <c r="N391" s="361"/>
      <c r="O391" s="361"/>
      <c r="P391" s="361"/>
      <c r="Q391" s="361"/>
      <c r="R391" s="361"/>
      <c r="S391" s="36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52"/>
      <c r="AE391" s="52"/>
    </row>
    <row r="392" spans="1:31" ht="12.75" customHeight="1">
      <c r="A392" s="52"/>
      <c r="B392" s="52"/>
      <c r="C392" s="52"/>
      <c r="D392" s="360"/>
      <c r="E392" s="52"/>
      <c r="F392" s="52"/>
      <c r="G392" s="52"/>
      <c r="H392" s="52"/>
      <c r="I392" s="52"/>
      <c r="J392" s="52"/>
      <c r="K392" s="52"/>
      <c r="L392" s="52"/>
      <c r="M392" s="52"/>
      <c r="N392" s="361"/>
      <c r="O392" s="361"/>
      <c r="P392" s="361"/>
      <c r="Q392" s="361"/>
      <c r="R392" s="361"/>
      <c r="S392" s="361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52"/>
      <c r="AE392" s="52"/>
    </row>
    <row r="393" spans="1:31" ht="12.75" customHeight="1">
      <c r="A393" s="52"/>
      <c r="B393" s="52"/>
      <c r="C393" s="52"/>
      <c r="D393" s="360"/>
      <c r="E393" s="52"/>
      <c r="F393" s="52"/>
      <c r="G393" s="52"/>
      <c r="H393" s="52"/>
      <c r="I393" s="52"/>
      <c r="J393" s="52"/>
      <c r="K393" s="52"/>
      <c r="L393" s="52"/>
      <c r="M393" s="52"/>
      <c r="N393" s="361"/>
      <c r="O393" s="361"/>
      <c r="P393" s="361"/>
      <c r="Q393" s="361"/>
      <c r="R393" s="361"/>
      <c r="S393" s="361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52"/>
      <c r="AE393" s="52"/>
    </row>
    <row r="394" spans="1:31" ht="12.75" customHeight="1">
      <c r="A394" s="52"/>
      <c r="B394" s="52"/>
      <c r="C394" s="52"/>
      <c r="D394" s="360"/>
      <c r="E394" s="52"/>
      <c r="F394" s="52"/>
      <c r="G394" s="52"/>
      <c r="H394" s="52"/>
      <c r="I394" s="52"/>
      <c r="J394" s="52"/>
      <c r="K394" s="52"/>
      <c r="L394" s="52"/>
      <c r="M394" s="52"/>
      <c r="N394" s="361"/>
      <c r="O394" s="361"/>
      <c r="P394" s="361"/>
      <c r="Q394" s="361"/>
      <c r="R394" s="361"/>
      <c r="S394" s="361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52"/>
      <c r="AE394" s="52"/>
    </row>
    <row r="395" spans="1:31" ht="12.75" customHeight="1">
      <c r="A395" s="52"/>
      <c r="B395" s="52"/>
      <c r="C395" s="52"/>
      <c r="D395" s="360"/>
      <c r="E395" s="52"/>
      <c r="F395" s="52"/>
      <c r="G395" s="52"/>
      <c r="H395" s="52"/>
      <c r="I395" s="52"/>
      <c r="J395" s="52"/>
      <c r="K395" s="52"/>
      <c r="L395" s="52"/>
      <c r="M395" s="52"/>
      <c r="N395" s="361"/>
      <c r="O395" s="361"/>
      <c r="P395" s="361"/>
      <c r="Q395" s="361"/>
      <c r="R395" s="361"/>
      <c r="S395" s="361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52"/>
      <c r="AE395" s="52"/>
    </row>
    <row r="396" spans="1:31" ht="12.75" customHeight="1">
      <c r="A396" s="52"/>
      <c r="B396" s="52"/>
      <c r="C396" s="52"/>
      <c r="D396" s="360"/>
      <c r="E396" s="52"/>
      <c r="F396" s="52"/>
      <c r="G396" s="52"/>
      <c r="H396" s="52"/>
      <c r="I396" s="52"/>
      <c r="J396" s="52"/>
      <c r="K396" s="52"/>
      <c r="L396" s="52"/>
      <c r="M396" s="52"/>
      <c r="N396" s="361"/>
      <c r="O396" s="361"/>
      <c r="P396" s="361"/>
      <c r="Q396" s="361"/>
      <c r="R396" s="361"/>
      <c r="S396" s="361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52"/>
      <c r="AE396" s="52"/>
    </row>
    <row r="397" spans="1:31" ht="12.75" customHeight="1">
      <c r="A397" s="52"/>
      <c r="B397" s="52"/>
      <c r="C397" s="52"/>
      <c r="D397" s="360"/>
      <c r="E397" s="52"/>
      <c r="F397" s="52"/>
      <c r="G397" s="52"/>
      <c r="H397" s="52"/>
      <c r="I397" s="52"/>
      <c r="J397" s="52"/>
      <c r="K397" s="52"/>
      <c r="L397" s="52"/>
      <c r="M397" s="52"/>
      <c r="N397" s="361"/>
      <c r="O397" s="361"/>
      <c r="P397" s="361"/>
      <c r="Q397" s="361"/>
      <c r="R397" s="361"/>
      <c r="S397" s="361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52"/>
      <c r="AE397" s="52"/>
    </row>
    <row r="398" spans="1:31" ht="12.75" customHeight="1">
      <c r="A398" s="52"/>
      <c r="B398" s="52"/>
      <c r="C398" s="52"/>
      <c r="D398" s="360"/>
      <c r="E398" s="52"/>
      <c r="F398" s="52"/>
      <c r="G398" s="52"/>
      <c r="H398" s="52"/>
      <c r="I398" s="52"/>
      <c r="J398" s="52"/>
      <c r="K398" s="52"/>
      <c r="L398" s="52"/>
      <c r="M398" s="52"/>
      <c r="N398" s="361"/>
      <c r="O398" s="361"/>
      <c r="P398" s="361"/>
      <c r="Q398" s="361"/>
      <c r="R398" s="361"/>
      <c r="S398" s="361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52"/>
      <c r="AE398" s="52"/>
    </row>
    <row r="399" spans="1:31" ht="12.75" customHeight="1">
      <c r="A399" s="52"/>
      <c r="B399" s="52"/>
      <c r="C399" s="52"/>
      <c r="D399" s="360"/>
      <c r="E399" s="52"/>
      <c r="F399" s="52"/>
      <c r="G399" s="52"/>
      <c r="H399" s="52"/>
      <c r="I399" s="52"/>
      <c r="J399" s="52"/>
      <c r="K399" s="52"/>
      <c r="L399" s="52"/>
      <c r="M399" s="52"/>
      <c r="N399" s="361"/>
      <c r="O399" s="361"/>
      <c r="P399" s="361"/>
      <c r="Q399" s="361"/>
      <c r="R399" s="361"/>
      <c r="S399" s="361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52"/>
      <c r="AE399" s="52"/>
    </row>
    <row r="400" spans="1:31" ht="12.75" customHeight="1">
      <c r="A400" s="52"/>
      <c r="B400" s="52"/>
      <c r="C400" s="52"/>
      <c r="D400" s="360"/>
      <c r="E400" s="52"/>
      <c r="F400" s="52"/>
      <c r="G400" s="52"/>
      <c r="H400" s="52"/>
      <c r="I400" s="52"/>
      <c r="J400" s="52"/>
      <c r="K400" s="52"/>
      <c r="L400" s="52"/>
      <c r="M400" s="52"/>
      <c r="N400" s="361"/>
      <c r="O400" s="361"/>
      <c r="P400" s="361"/>
      <c r="Q400" s="361"/>
      <c r="R400" s="361"/>
      <c r="S400" s="361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52"/>
      <c r="AE400" s="52"/>
    </row>
    <row r="401" spans="1:31" ht="12.75" customHeight="1">
      <c r="A401" s="52"/>
      <c r="B401" s="52"/>
      <c r="C401" s="52"/>
      <c r="D401" s="360"/>
      <c r="E401" s="52"/>
      <c r="F401" s="52"/>
      <c r="G401" s="52"/>
      <c r="H401" s="52"/>
      <c r="I401" s="52"/>
      <c r="J401" s="52"/>
      <c r="K401" s="52"/>
      <c r="L401" s="52"/>
      <c r="M401" s="52"/>
      <c r="N401" s="361"/>
      <c r="O401" s="361"/>
      <c r="P401" s="361"/>
      <c r="Q401" s="361"/>
      <c r="R401" s="361"/>
      <c r="S401" s="36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52"/>
      <c r="AE401" s="52"/>
    </row>
    <row r="402" spans="1:31" ht="12.75" customHeight="1">
      <c r="A402" s="52"/>
      <c r="B402" s="52"/>
      <c r="C402" s="52"/>
      <c r="D402" s="360"/>
      <c r="E402" s="52"/>
      <c r="F402" s="52"/>
      <c r="G402" s="52"/>
      <c r="H402" s="52"/>
      <c r="I402" s="52"/>
      <c r="J402" s="52"/>
      <c r="K402" s="52"/>
      <c r="L402" s="52"/>
      <c r="M402" s="52"/>
      <c r="N402" s="361"/>
      <c r="O402" s="361"/>
      <c r="P402" s="361"/>
      <c r="Q402" s="361"/>
      <c r="R402" s="361"/>
      <c r="S402" s="361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52"/>
      <c r="AE402" s="52"/>
    </row>
    <row r="403" spans="1:31" ht="12.75" customHeight="1">
      <c r="A403" s="52"/>
      <c r="B403" s="52"/>
      <c r="C403" s="52"/>
      <c r="D403" s="360"/>
      <c r="E403" s="52"/>
      <c r="F403" s="52"/>
      <c r="G403" s="52"/>
      <c r="H403" s="52"/>
      <c r="I403" s="52"/>
      <c r="J403" s="52"/>
      <c r="K403" s="52"/>
      <c r="L403" s="52"/>
      <c r="M403" s="52"/>
      <c r="N403" s="361"/>
      <c r="O403" s="361"/>
      <c r="P403" s="361"/>
      <c r="Q403" s="361"/>
      <c r="R403" s="361"/>
      <c r="S403" s="361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52"/>
      <c r="AE403" s="52"/>
    </row>
    <row r="404" spans="1:31" ht="12.75" customHeight="1">
      <c r="A404" s="52"/>
      <c r="B404" s="52"/>
      <c r="C404" s="52"/>
      <c r="D404" s="360"/>
      <c r="E404" s="52"/>
      <c r="F404" s="52"/>
      <c r="G404" s="52"/>
      <c r="H404" s="52"/>
      <c r="I404" s="52"/>
      <c r="J404" s="52"/>
      <c r="K404" s="52"/>
      <c r="L404" s="52"/>
      <c r="M404" s="52"/>
      <c r="N404" s="361"/>
      <c r="O404" s="361"/>
      <c r="P404" s="361"/>
      <c r="Q404" s="361"/>
      <c r="R404" s="361"/>
      <c r="S404" s="361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</row>
    <row r="405" spans="1:31" ht="12.75" customHeight="1">
      <c r="A405" s="52"/>
      <c r="B405" s="52"/>
      <c r="C405" s="52"/>
      <c r="D405" s="360"/>
      <c r="E405" s="52"/>
      <c r="F405" s="52"/>
      <c r="G405" s="52"/>
      <c r="H405" s="52"/>
      <c r="I405" s="52"/>
      <c r="J405" s="52"/>
      <c r="K405" s="52"/>
      <c r="L405" s="52"/>
      <c r="M405" s="52"/>
      <c r="N405" s="361"/>
      <c r="O405" s="361"/>
      <c r="P405" s="361"/>
      <c r="Q405" s="361"/>
      <c r="R405" s="361"/>
      <c r="S405" s="361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52"/>
      <c r="AE405" s="52"/>
    </row>
    <row r="406" spans="1:31" ht="12.75" customHeight="1">
      <c r="A406" s="52"/>
      <c r="B406" s="52"/>
      <c r="C406" s="52"/>
      <c r="D406" s="360"/>
      <c r="E406" s="52"/>
      <c r="F406" s="52"/>
      <c r="G406" s="52"/>
      <c r="H406" s="52"/>
      <c r="I406" s="52"/>
      <c r="J406" s="52"/>
      <c r="K406" s="52"/>
      <c r="L406" s="52"/>
      <c r="M406" s="52"/>
      <c r="N406" s="361"/>
      <c r="O406" s="361"/>
      <c r="P406" s="361"/>
      <c r="Q406" s="361"/>
      <c r="R406" s="361"/>
      <c r="S406" s="361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  <c r="AE406" s="52"/>
    </row>
    <row r="407" spans="1:31" ht="12.75" customHeight="1">
      <c r="A407" s="52"/>
      <c r="B407" s="52"/>
      <c r="C407" s="52"/>
      <c r="D407" s="360"/>
      <c r="E407" s="52"/>
      <c r="F407" s="52"/>
      <c r="G407" s="52"/>
      <c r="H407" s="52"/>
      <c r="I407" s="52"/>
      <c r="J407" s="52"/>
      <c r="K407" s="52"/>
      <c r="L407" s="52"/>
      <c r="M407" s="52"/>
      <c r="N407" s="361"/>
      <c r="O407" s="361"/>
      <c r="P407" s="361"/>
      <c r="Q407" s="361"/>
      <c r="R407" s="361"/>
      <c r="S407" s="361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52"/>
      <c r="AE407" s="52"/>
    </row>
    <row r="408" spans="1:31" ht="12.75" customHeight="1">
      <c r="A408" s="52"/>
      <c r="B408" s="52"/>
      <c r="C408" s="52"/>
      <c r="D408" s="360"/>
      <c r="E408" s="52"/>
      <c r="F408" s="52"/>
      <c r="G408" s="52"/>
      <c r="H408" s="52"/>
      <c r="I408" s="52"/>
      <c r="J408" s="52"/>
      <c r="K408" s="52"/>
      <c r="L408" s="52"/>
      <c r="M408" s="52"/>
      <c r="N408" s="361"/>
      <c r="O408" s="361"/>
      <c r="P408" s="361"/>
      <c r="Q408" s="361"/>
      <c r="R408" s="361"/>
      <c r="S408" s="361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52"/>
      <c r="AE408" s="52"/>
    </row>
    <row r="409" spans="1:31" ht="12.75" customHeight="1">
      <c r="A409" s="52"/>
      <c r="B409" s="52"/>
      <c r="C409" s="52"/>
      <c r="D409" s="360"/>
      <c r="E409" s="52"/>
      <c r="F409" s="52"/>
      <c r="G409" s="52"/>
      <c r="H409" s="52"/>
      <c r="I409" s="52"/>
      <c r="J409" s="52"/>
      <c r="K409" s="52"/>
      <c r="L409" s="52"/>
      <c r="M409" s="52"/>
      <c r="N409" s="361"/>
      <c r="O409" s="361"/>
      <c r="P409" s="361"/>
      <c r="Q409" s="361"/>
      <c r="R409" s="361"/>
      <c r="S409" s="361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52"/>
      <c r="AE409" s="52"/>
    </row>
    <row r="410" spans="1:31" ht="12.75" customHeight="1">
      <c r="A410" s="52"/>
      <c r="B410" s="52"/>
      <c r="C410" s="52"/>
      <c r="D410" s="360"/>
      <c r="E410" s="52"/>
      <c r="F410" s="52"/>
      <c r="G410" s="52"/>
      <c r="H410" s="52"/>
      <c r="I410" s="52"/>
      <c r="J410" s="52"/>
      <c r="K410" s="52"/>
      <c r="L410" s="52"/>
      <c r="M410" s="52"/>
      <c r="N410" s="361"/>
      <c r="O410" s="361"/>
      <c r="P410" s="361"/>
      <c r="Q410" s="361"/>
      <c r="R410" s="361"/>
      <c r="S410" s="361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52"/>
      <c r="AE410" s="52"/>
    </row>
    <row r="411" spans="1:31" ht="12.75" customHeight="1">
      <c r="A411" s="52"/>
      <c r="B411" s="52"/>
      <c r="C411" s="52"/>
      <c r="D411" s="360"/>
      <c r="E411" s="52"/>
      <c r="F411" s="52"/>
      <c r="G411" s="52"/>
      <c r="H411" s="52"/>
      <c r="I411" s="52"/>
      <c r="J411" s="52"/>
      <c r="K411" s="52"/>
      <c r="L411" s="52"/>
      <c r="M411" s="52"/>
      <c r="N411" s="361"/>
      <c r="O411" s="361"/>
      <c r="P411" s="361"/>
      <c r="Q411" s="361"/>
      <c r="R411" s="361"/>
      <c r="S411" s="36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52"/>
      <c r="AE411" s="52"/>
    </row>
    <row r="412" spans="1:31" ht="12.75" customHeight="1">
      <c r="A412" s="52"/>
      <c r="B412" s="52"/>
      <c r="C412" s="52"/>
      <c r="D412" s="360"/>
      <c r="E412" s="52"/>
      <c r="F412" s="52"/>
      <c r="G412" s="52"/>
      <c r="H412" s="52"/>
      <c r="I412" s="52"/>
      <c r="J412" s="52"/>
      <c r="K412" s="52"/>
      <c r="L412" s="52"/>
      <c r="M412" s="52"/>
      <c r="N412" s="361"/>
      <c r="O412" s="361"/>
      <c r="P412" s="361"/>
      <c r="Q412" s="361"/>
      <c r="R412" s="361"/>
      <c r="S412" s="361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52"/>
      <c r="AE412" s="52"/>
    </row>
    <row r="413" spans="1:31" ht="12.75" customHeight="1">
      <c r="A413" s="52"/>
      <c r="B413" s="52"/>
      <c r="C413" s="52"/>
      <c r="D413" s="360"/>
      <c r="E413" s="52"/>
      <c r="F413" s="52"/>
      <c r="G413" s="52"/>
      <c r="H413" s="52"/>
      <c r="I413" s="52"/>
      <c r="J413" s="52"/>
      <c r="K413" s="52"/>
      <c r="L413" s="52"/>
      <c r="M413" s="52"/>
      <c r="N413" s="361"/>
      <c r="O413" s="361"/>
      <c r="P413" s="361"/>
      <c r="Q413" s="361"/>
      <c r="R413" s="361"/>
      <c r="S413" s="361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52"/>
      <c r="AE413" s="52"/>
    </row>
    <row r="414" spans="1:31" ht="12.75" customHeight="1">
      <c r="A414" s="52"/>
      <c r="B414" s="52"/>
      <c r="C414" s="52"/>
      <c r="D414" s="360"/>
      <c r="E414" s="52"/>
      <c r="F414" s="52"/>
      <c r="G414" s="52"/>
      <c r="H414" s="52"/>
      <c r="I414" s="52"/>
      <c r="J414" s="52"/>
      <c r="K414" s="52"/>
      <c r="L414" s="52"/>
      <c r="M414" s="52"/>
      <c r="N414" s="361"/>
      <c r="O414" s="361"/>
      <c r="P414" s="361"/>
      <c r="Q414" s="361"/>
      <c r="R414" s="361"/>
      <c r="S414" s="361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52"/>
      <c r="AE414" s="52"/>
    </row>
    <row r="415" spans="1:31" ht="12.75" customHeight="1">
      <c r="A415" s="52"/>
      <c r="B415" s="52"/>
      <c r="C415" s="52"/>
      <c r="D415" s="360"/>
      <c r="E415" s="52"/>
      <c r="F415" s="52"/>
      <c r="G415" s="52"/>
      <c r="H415" s="52"/>
      <c r="I415" s="52"/>
      <c r="J415" s="52"/>
      <c r="K415" s="52"/>
      <c r="L415" s="52"/>
      <c r="M415" s="52"/>
      <c r="N415" s="361"/>
      <c r="O415" s="361"/>
      <c r="P415" s="361"/>
      <c r="Q415" s="361"/>
      <c r="R415" s="361"/>
      <c r="S415" s="361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52"/>
      <c r="AE415" s="52"/>
    </row>
    <row r="416" spans="1:31" ht="12.75" customHeight="1">
      <c r="A416" s="52"/>
      <c r="B416" s="52"/>
      <c r="C416" s="52"/>
      <c r="D416" s="360"/>
      <c r="E416" s="52"/>
      <c r="F416" s="52"/>
      <c r="G416" s="52"/>
      <c r="H416" s="52"/>
      <c r="I416" s="52"/>
      <c r="J416" s="52"/>
      <c r="K416" s="52"/>
      <c r="L416" s="52"/>
      <c r="M416" s="52"/>
      <c r="N416" s="361"/>
      <c r="O416" s="361"/>
      <c r="P416" s="361"/>
      <c r="Q416" s="361"/>
      <c r="R416" s="361"/>
      <c r="S416" s="361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52"/>
      <c r="AE416" s="52"/>
    </row>
    <row r="417" spans="1:31" ht="12.75" customHeight="1">
      <c r="A417" s="52"/>
      <c r="B417" s="52"/>
      <c r="C417" s="52"/>
      <c r="D417" s="360"/>
      <c r="E417" s="52"/>
      <c r="F417" s="52"/>
      <c r="G417" s="52"/>
      <c r="H417" s="52"/>
      <c r="I417" s="52"/>
      <c r="J417" s="52"/>
      <c r="K417" s="52"/>
      <c r="L417" s="52"/>
      <c r="M417" s="52"/>
      <c r="N417" s="361"/>
      <c r="O417" s="361"/>
      <c r="P417" s="361"/>
      <c r="Q417" s="361"/>
      <c r="R417" s="361"/>
      <c r="S417" s="361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52"/>
      <c r="AE417" s="52"/>
    </row>
    <row r="418" spans="1:31" ht="12.75" customHeight="1">
      <c r="A418" s="52"/>
      <c r="B418" s="52"/>
      <c r="C418" s="52"/>
      <c r="D418" s="360"/>
      <c r="E418" s="52"/>
      <c r="F418" s="52"/>
      <c r="G418" s="52"/>
      <c r="H418" s="52"/>
      <c r="I418" s="52"/>
      <c r="J418" s="52"/>
      <c r="K418" s="52"/>
      <c r="L418" s="52"/>
      <c r="M418" s="52"/>
      <c r="N418" s="361"/>
      <c r="O418" s="361"/>
      <c r="P418" s="361"/>
      <c r="Q418" s="361"/>
      <c r="R418" s="361"/>
      <c r="S418" s="361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52"/>
      <c r="AE418" s="52"/>
    </row>
    <row r="419" spans="1:31" ht="12.75" customHeight="1">
      <c r="A419" s="52"/>
      <c r="B419" s="52"/>
      <c r="C419" s="52"/>
      <c r="D419" s="360"/>
      <c r="E419" s="52"/>
      <c r="F419" s="52"/>
      <c r="G419" s="52"/>
      <c r="H419" s="52"/>
      <c r="I419" s="52"/>
      <c r="J419" s="52"/>
      <c r="K419" s="52"/>
      <c r="L419" s="52"/>
      <c r="M419" s="52"/>
      <c r="N419" s="361"/>
      <c r="O419" s="361"/>
      <c r="P419" s="361"/>
      <c r="Q419" s="361"/>
      <c r="R419" s="361"/>
      <c r="S419" s="361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52"/>
      <c r="AE419" s="52"/>
    </row>
    <row r="420" spans="1:31" ht="12.75" customHeight="1">
      <c r="A420" s="52"/>
      <c r="B420" s="52"/>
      <c r="C420" s="52"/>
      <c r="D420" s="360"/>
      <c r="E420" s="52"/>
      <c r="F420" s="52"/>
      <c r="G420" s="52"/>
      <c r="H420" s="52"/>
      <c r="I420" s="52"/>
      <c r="J420" s="52"/>
      <c r="K420" s="52"/>
      <c r="L420" s="52"/>
      <c r="M420" s="52"/>
      <c r="N420" s="361"/>
      <c r="O420" s="361"/>
      <c r="P420" s="361"/>
      <c r="Q420" s="361"/>
      <c r="R420" s="361"/>
      <c r="S420" s="361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52"/>
      <c r="AE420" s="52"/>
    </row>
    <row r="421" spans="1:31" ht="12.75" customHeight="1">
      <c r="A421" s="52"/>
      <c r="B421" s="52"/>
      <c r="C421" s="52"/>
      <c r="D421" s="360"/>
      <c r="E421" s="52"/>
      <c r="F421" s="52"/>
      <c r="G421" s="52"/>
      <c r="H421" s="52"/>
      <c r="I421" s="52"/>
      <c r="J421" s="52"/>
      <c r="K421" s="52"/>
      <c r="L421" s="52"/>
      <c r="M421" s="52"/>
      <c r="N421" s="361"/>
      <c r="O421" s="361"/>
      <c r="P421" s="361"/>
      <c r="Q421" s="361"/>
      <c r="R421" s="361"/>
      <c r="S421" s="36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52"/>
      <c r="AE421" s="52"/>
    </row>
    <row r="422" spans="1:31" ht="12.75" customHeight="1">
      <c r="A422" s="52"/>
      <c r="B422" s="52"/>
      <c r="C422" s="52"/>
      <c r="D422" s="360"/>
      <c r="E422" s="52"/>
      <c r="F422" s="52"/>
      <c r="G422" s="52"/>
      <c r="H422" s="52"/>
      <c r="I422" s="52"/>
      <c r="J422" s="52"/>
      <c r="K422" s="52"/>
      <c r="L422" s="52"/>
      <c r="M422" s="52"/>
      <c r="N422" s="361"/>
      <c r="O422" s="361"/>
      <c r="P422" s="361"/>
      <c r="Q422" s="361"/>
      <c r="R422" s="361"/>
      <c r="S422" s="361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52"/>
      <c r="AE422" s="52"/>
    </row>
    <row r="423" spans="1:31" ht="12.75" customHeight="1">
      <c r="A423" s="52"/>
      <c r="B423" s="52"/>
      <c r="C423" s="52"/>
      <c r="D423" s="360"/>
      <c r="E423" s="52"/>
      <c r="F423" s="52"/>
      <c r="G423" s="52"/>
      <c r="H423" s="52"/>
      <c r="I423" s="52"/>
      <c r="J423" s="52"/>
      <c r="K423" s="52"/>
      <c r="L423" s="52"/>
      <c r="M423" s="52"/>
      <c r="N423" s="361"/>
      <c r="O423" s="361"/>
      <c r="P423" s="361"/>
      <c r="Q423" s="361"/>
      <c r="R423" s="361"/>
      <c r="S423" s="361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52"/>
      <c r="AE423" s="52"/>
    </row>
    <row r="424" spans="1:31" ht="12.75" customHeight="1">
      <c r="A424" s="52"/>
      <c r="B424" s="52"/>
      <c r="C424" s="52"/>
      <c r="D424" s="360"/>
      <c r="E424" s="52"/>
      <c r="F424" s="52"/>
      <c r="G424" s="52"/>
      <c r="H424" s="52"/>
      <c r="I424" s="52"/>
      <c r="J424" s="52"/>
      <c r="K424" s="52"/>
      <c r="L424" s="52"/>
      <c r="M424" s="52"/>
      <c r="N424" s="361"/>
      <c r="O424" s="361"/>
      <c r="P424" s="361"/>
      <c r="Q424" s="361"/>
      <c r="R424" s="361"/>
      <c r="S424" s="361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52"/>
      <c r="AE424" s="52"/>
    </row>
    <row r="425" spans="1:31" ht="12.75" customHeight="1">
      <c r="A425" s="52"/>
      <c r="B425" s="52"/>
      <c r="C425" s="52"/>
      <c r="D425" s="360"/>
      <c r="E425" s="52"/>
      <c r="F425" s="52"/>
      <c r="G425" s="52"/>
      <c r="H425" s="52"/>
      <c r="I425" s="52"/>
      <c r="J425" s="52"/>
      <c r="K425" s="52"/>
      <c r="L425" s="52"/>
      <c r="M425" s="52"/>
      <c r="N425" s="361"/>
      <c r="O425" s="361"/>
      <c r="P425" s="361"/>
      <c r="Q425" s="361"/>
      <c r="R425" s="361"/>
      <c r="S425" s="361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52"/>
      <c r="AE425" s="52"/>
    </row>
    <row r="426" spans="1:31" ht="12.75" customHeight="1">
      <c r="A426" s="52"/>
      <c r="B426" s="52"/>
      <c r="C426" s="52"/>
      <c r="D426" s="360"/>
      <c r="E426" s="52"/>
      <c r="F426" s="52"/>
      <c r="G426" s="52"/>
      <c r="H426" s="52"/>
      <c r="I426" s="52"/>
      <c r="J426" s="52"/>
      <c r="K426" s="52"/>
      <c r="L426" s="52"/>
      <c r="M426" s="52"/>
      <c r="N426" s="361"/>
      <c r="O426" s="361"/>
      <c r="P426" s="361"/>
      <c r="Q426" s="361"/>
      <c r="R426" s="361"/>
      <c r="S426" s="361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52"/>
      <c r="AE426" s="52"/>
    </row>
    <row r="427" spans="1:31" ht="12.75" customHeight="1">
      <c r="A427" s="52"/>
      <c r="B427" s="52"/>
      <c r="C427" s="52"/>
      <c r="D427" s="360"/>
      <c r="E427" s="52"/>
      <c r="F427" s="52"/>
      <c r="G427" s="52"/>
      <c r="H427" s="52"/>
      <c r="I427" s="52"/>
      <c r="J427" s="52"/>
      <c r="K427" s="52"/>
      <c r="L427" s="52"/>
      <c r="M427" s="52"/>
      <c r="N427" s="361"/>
      <c r="O427" s="361"/>
      <c r="P427" s="361"/>
      <c r="Q427" s="361"/>
      <c r="R427" s="361"/>
      <c r="S427" s="361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52"/>
      <c r="AE427" s="52"/>
    </row>
    <row r="428" spans="1:31" ht="12.75" customHeight="1">
      <c r="A428" s="52"/>
      <c r="B428" s="52"/>
      <c r="C428" s="52"/>
      <c r="D428" s="360"/>
      <c r="E428" s="52"/>
      <c r="F428" s="52"/>
      <c r="G428" s="52"/>
      <c r="H428" s="52"/>
      <c r="I428" s="52"/>
      <c r="J428" s="52"/>
      <c r="K428" s="52"/>
      <c r="L428" s="52"/>
      <c r="M428" s="52"/>
      <c r="N428" s="361"/>
      <c r="O428" s="361"/>
      <c r="P428" s="361"/>
      <c r="Q428" s="361"/>
      <c r="R428" s="361"/>
      <c r="S428" s="361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52"/>
      <c r="AE428" s="52"/>
    </row>
    <row r="429" spans="1:31" ht="12.75" customHeight="1">
      <c r="A429" s="52"/>
      <c r="B429" s="52"/>
      <c r="C429" s="52"/>
      <c r="D429" s="360"/>
      <c r="E429" s="52"/>
      <c r="F429" s="52"/>
      <c r="G429" s="52"/>
      <c r="H429" s="52"/>
      <c r="I429" s="52"/>
      <c r="J429" s="52"/>
      <c r="K429" s="52"/>
      <c r="L429" s="52"/>
      <c r="M429" s="52"/>
      <c r="N429" s="361"/>
      <c r="O429" s="361"/>
      <c r="P429" s="361"/>
      <c r="Q429" s="361"/>
      <c r="R429" s="361"/>
      <c r="S429" s="361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52"/>
      <c r="AE429" s="52"/>
    </row>
    <row r="430" spans="1:31" ht="12.75" customHeight="1">
      <c r="A430" s="52"/>
      <c r="B430" s="52"/>
      <c r="C430" s="52"/>
      <c r="D430" s="360"/>
      <c r="E430" s="52"/>
      <c r="F430" s="52"/>
      <c r="G430" s="52"/>
      <c r="H430" s="52"/>
      <c r="I430" s="52"/>
      <c r="J430" s="52"/>
      <c r="K430" s="52"/>
      <c r="L430" s="52"/>
      <c r="M430" s="52"/>
      <c r="N430" s="361"/>
      <c r="O430" s="361"/>
      <c r="P430" s="361"/>
      <c r="Q430" s="361"/>
      <c r="R430" s="361"/>
      <c r="S430" s="361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52"/>
      <c r="AE430" s="52"/>
    </row>
    <row r="431" spans="1:31" ht="12.75" customHeight="1">
      <c r="A431" s="52"/>
      <c r="B431" s="52"/>
      <c r="C431" s="52"/>
      <c r="D431" s="360"/>
      <c r="E431" s="52"/>
      <c r="F431" s="52"/>
      <c r="G431" s="52"/>
      <c r="H431" s="52"/>
      <c r="I431" s="52"/>
      <c r="J431" s="52"/>
      <c r="K431" s="52"/>
      <c r="L431" s="52"/>
      <c r="M431" s="52"/>
      <c r="N431" s="361"/>
      <c r="O431" s="361"/>
      <c r="P431" s="361"/>
      <c r="Q431" s="361"/>
      <c r="R431" s="361"/>
      <c r="S431" s="361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52"/>
      <c r="AE431" s="52"/>
    </row>
    <row r="432" spans="1:31" ht="12.75" customHeight="1">
      <c r="A432" s="52"/>
      <c r="B432" s="52"/>
      <c r="C432" s="52"/>
      <c r="D432" s="360"/>
      <c r="E432" s="52"/>
      <c r="F432" s="52"/>
      <c r="G432" s="52"/>
      <c r="H432" s="52"/>
      <c r="I432" s="52"/>
      <c r="J432" s="52"/>
      <c r="K432" s="52"/>
      <c r="L432" s="52"/>
      <c r="M432" s="52"/>
      <c r="N432" s="361"/>
      <c r="O432" s="361"/>
      <c r="P432" s="361"/>
      <c r="Q432" s="361"/>
      <c r="R432" s="361"/>
      <c r="S432" s="361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52"/>
      <c r="AE432" s="52"/>
    </row>
    <row r="433" spans="1:31" ht="12.75" customHeight="1">
      <c r="A433" s="52"/>
      <c r="B433" s="52"/>
      <c r="C433" s="52"/>
      <c r="D433" s="360"/>
      <c r="E433" s="52"/>
      <c r="F433" s="52"/>
      <c r="G433" s="52"/>
      <c r="H433" s="52"/>
      <c r="I433" s="52"/>
      <c r="J433" s="52"/>
      <c r="K433" s="52"/>
      <c r="L433" s="52"/>
      <c r="M433" s="52"/>
      <c r="N433" s="361"/>
      <c r="O433" s="361"/>
      <c r="P433" s="361"/>
      <c r="Q433" s="361"/>
      <c r="R433" s="361"/>
      <c r="S433" s="361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52"/>
      <c r="AE433" s="52"/>
    </row>
    <row r="434" spans="1:31" ht="12.75" customHeight="1">
      <c r="A434" s="52"/>
      <c r="B434" s="52"/>
      <c r="C434" s="52"/>
      <c r="D434" s="360"/>
      <c r="E434" s="52"/>
      <c r="F434" s="52"/>
      <c r="G434" s="52"/>
      <c r="H434" s="52"/>
      <c r="I434" s="52"/>
      <c r="J434" s="52"/>
      <c r="K434" s="52"/>
      <c r="L434" s="52"/>
      <c r="M434" s="52"/>
      <c r="N434" s="361"/>
      <c r="O434" s="361"/>
      <c r="P434" s="361"/>
      <c r="Q434" s="361"/>
      <c r="R434" s="361"/>
      <c r="S434" s="361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52"/>
      <c r="AE434" s="52"/>
    </row>
    <row r="435" spans="1:31" ht="12.75" customHeight="1">
      <c r="A435" s="52"/>
      <c r="B435" s="52"/>
      <c r="C435" s="52"/>
      <c r="D435" s="360"/>
      <c r="E435" s="52"/>
      <c r="F435" s="52"/>
      <c r="G435" s="52"/>
      <c r="H435" s="52"/>
      <c r="I435" s="52"/>
      <c r="J435" s="52"/>
      <c r="K435" s="52"/>
      <c r="L435" s="52"/>
      <c r="M435" s="52"/>
      <c r="N435" s="361"/>
      <c r="O435" s="361"/>
      <c r="P435" s="361"/>
      <c r="Q435" s="361"/>
      <c r="R435" s="361"/>
      <c r="S435" s="361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52"/>
      <c r="AE435" s="52"/>
    </row>
    <row r="436" spans="1:31" ht="12.75" customHeight="1">
      <c r="A436" s="52"/>
      <c r="B436" s="52"/>
      <c r="C436" s="52"/>
      <c r="D436" s="360"/>
      <c r="E436" s="52"/>
      <c r="F436" s="52"/>
      <c r="G436" s="52"/>
      <c r="H436" s="52"/>
      <c r="I436" s="52"/>
      <c r="J436" s="52"/>
      <c r="K436" s="52"/>
      <c r="L436" s="52"/>
      <c r="M436" s="52"/>
      <c r="N436" s="361"/>
      <c r="O436" s="361"/>
      <c r="P436" s="361"/>
      <c r="Q436" s="361"/>
      <c r="R436" s="361"/>
      <c r="S436" s="361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52"/>
      <c r="AE436" s="52"/>
    </row>
    <row r="437" spans="1:31" ht="12.75" customHeight="1">
      <c r="A437" s="52"/>
      <c r="B437" s="52"/>
      <c r="C437" s="52"/>
      <c r="D437" s="360"/>
      <c r="E437" s="52"/>
      <c r="F437" s="52"/>
      <c r="G437" s="52"/>
      <c r="H437" s="52"/>
      <c r="I437" s="52"/>
      <c r="J437" s="52"/>
      <c r="K437" s="52"/>
      <c r="L437" s="52"/>
      <c r="M437" s="52"/>
      <c r="N437" s="361"/>
      <c r="O437" s="361"/>
      <c r="P437" s="361"/>
      <c r="Q437" s="361"/>
      <c r="R437" s="361"/>
      <c r="S437" s="361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52"/>
      <c r="AE437" s="52"/>
    </row>
    <row r="438" spans="1:31" ht="12.75" customHeight="1">
      <c r="A438" s="52"/>
      <c r="B438" s="52"/>
      <c r="C438" s="52"/>
      <c r="D438" s="360"/>
      <c r="E438" s="52"/>
      <c r="F438" s="52"/>
      <c r="G438" s="52"/>
      <c r="H438" s="52"/>
      <c r="I438" s="52"/>
      <c r="J438" s="52"/>
      <c r="K438" s="52"/>
      <c r="L438" s="52"/>
      <c r="M438" s="52"/>
      <c r="N438" s="361"/>
      <c r="O438" s="361"/>
      <c r="P438" s="361"/>
      <c r="Q438" s="361"/>
      <c r="R438" s="361"/>
      <c r="S438" s="361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52"/>
      <c r="AE438" s="52"/>
    </row>
    <row r="439" spans="1:31" ht="12.75" customHeight="1">
      <c r="A439" s="52"/>
      <c r="B439" s="52"/>
      <c r="C439" s="52"/>
      <c r="D439" s="360"/>
      <c r="E439" s="52"/>
      <c r="F439" s="52"/>
      <c r="G439" s="52"/>
      <c r="H439" s="52"/>
      <c r="I439" s="52"/>
      <c r="J439" s="52"/>
      <c r="K439" s="52"/>
      <c r="L439" s="52"/>
      <c r="M439" s="52"/>
      <c r="N439" s="361"/>
      <c r="O439" s="361"/>
      <c r="P439" s="361"/>
      <c r="Q439" s="361"/>
      <c r="R439" s="361"/>
      <c r="S439" s="361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52"/>
      <c r="AE439" s="52"/>
    </row>
    <row r="440" spans="1:31" ht="12.75" customHeight="1">
      <c r="A440" s="52"/>
      <c r="B440" s="52"/>
      <c r="C440" s="52"/>
      <c r="D440" s="360"/>
      <c r="E440" s="52"/>
      <c r="F440" s="52"/>
      <c r="G440" s="52"/>
      <c r="H440" s="52"/>
      <c r="I440" s="52"/>
      <c r="J440" s="52"/>
      <c r="K440" s="52"/>
      <c r="L440" s="52"/>
      <c r="M440" s="52"/>
      <c r="N440" s="361"/>
      <c r="O440" s="361"/>
      <c r="P440" s="361"/>
      <c r="Q440" s="361"/>
      <c r="R440" s="361"/>
      <c r="S440" s="361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52"/>
      <c r="AE440" s="52"/>
    </row>
    <row r="441" spans="1:31" ht="12.75" customHeight="1">
      <c r="A441" s="52"/>
      <c r="B441" s="52"/>
      <c r="C441" s="52"/>
      <c r="D441" s="360"/>
      <c r="E441" s="52"/>
      <c r="F441" s="52"/>
      <c r="G441" s="52"/>
      <c r="H441" s="52"/>
      <c r="I441" s="52"/>
      <c r="J441" s="52"/>
      <c r="K441" s="52"/>
      <c r="L441" s="52"/>
      <c r="M441" s="52"/>
      <c r="N441" s="361"/>
      <c r="O441" s="361"/>
      <c r="P441" s="361"/>
      <c r="Q441" s="361"/>
      <c r="R441" s="361"/>
      <c r="S441" s="36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52"/>
      <c r="AE441" s="52"/>
    </row>
    <row r="442" spans="1:31" ht="12.75" customHeight="1">
      <c r="A442" s="52"/>
      <c r="B442" s="52"/>
      <c r="C442" s="52"/>
      <c r="D442" s="360"/>
      <c r="E442" s="52"/>
      <c r="F442" s="52"/>
      <c r="G442" s="52"/>
      <c r="H442" s="52"/>
      <c r="I442" s="52"/>
      <c r="J442" s="52"/>
      <c r="K442" s="52"/>
      <c r="L442" s="52"/>
      <c r="M442" s="52"/>
      <c r="N442" s="361"/>
      <c r="O442" s="361"/>
      <c r="P442" s="361"/>
      <c r="Q442" s="361"/>
      <c r="R442" s="361"/>
      <c r="S442" s="361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52"/>
      <c r="AE442" s="52"/>
    </row>
    <row r="443" spans="1:31" ht="12.75" customHeight="1">
      <c r="A443" s="52"/>
      <c r="B443" s="52"/>
      <c r="C443" s="52"/>
      <c r="D443" s="360"/>
      <c r="E443" s="52"/>
      <c r="F443" s="52"/>
      <c r="G443" s="52"/>
      <c r="H443" s="52"/>
      <c r="I443" s="52"/>
      <c r="J443" s="52"/>
      <c r="K443" s="52"/>
      <c r="L443" s="52"/>
      <c r="M443" s="52"/>
      <c r="N443" s="361"/>
      <c r="O443" s="361"/>
      <c r="P443" s="361"/>
      <c r="Q443" s="361"/>
      <c r="R443" s="361"/>
      <c r="S443" s="361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52"/>
      <c r="AE443" s="52"/>
    </row>
    <row r="444" spans="1:31" ht="12.75" customHeight="1">
      <c r="A444" s="52"/>
      <c r="B444" s="52"/>
      <c r="C444" s="52"/>
      <c r="D444" s="360"/>
      <c r="E444" s="52"/>
      <c r="F444" s="52"/>
      <c r="G444" s="52"/>
      <c r="H444" s="52"/>
      <c r="I444" s="52"/>
      <c r="J444" s="52"/>
      <c r="K444" s="52"/>
      <c r="L444" s="52"/>
      <c r="M444" s="52"/>
      <c r="N444" s="361"/>
      <c r="O444" s="361"/>
      <c r="P444" s="361"/>
      <c r="Q444" s="361"/>
      <c r="R444" s="361"/>
      <c r="S444" s="361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52"/>
      <c r="AE444" s="52"/>
    </row>
    <row r="445" spans="1:31" ht="12.75" customHeight="1">
      <c r="A445" s="52"/>
      <c r="B445" s="52"/>
      <c r="C445" s="52"/>
      <c r="D445" s="360"/>
      <c r="E445" s="52"/>
      <c r="F445" s="52"/>
      <c r="G445" s="52"/>
      <c r="H445" s="52"/>
      <c r="I445" s="52"/>
      <c r="J445" s="52"/>
      <c r="K445" s="52"/>
      <c r="L445" s="52"/>
      <c r="M445" s="52"/>
      <c r="N445" s="361"/>
      <c r="O445" s="361"/>
      <c r="P445" s="361"/>
      <c r="Q445" s="361"/>
      <c r="R445" s="361"/>
      <c r="S445" s="361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52"/>
      <c r="AE445" s="52"/>
    </row>
    <row r="446" spans="1:31" ht="12.75" customHeight="1">
      <c r="A446" s="52"/>
      <c r="B446" s="52"/>
      <c r="C446" s="52"/>
      <c r="D446" s="360"/>
      <c r="E446" s="52"/>
      <c r="F446" s="52"/>
      <c r="G446" s="52"/>
      <c r="H446" s="52"/>
      <c r="I446" s="52"/>
      <c r="J446" s="52"/>
      <c r="K446" s="52"/>
      <c r="L446" s="52"/>
      <c r="M446" s="52"/>
      <c r="N446" s="361"/>
      <c r="O446" s="361"/>
      <c r="P446" s="361"/>
      <c r="Q446" s="361"/>
      <c r="R446" s="361"/>
      <c r="S446" s="361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52"/>
      <c r="AE446" s="52"/>
    </row>
    <row r="447" spans="1:31" ht="12.75" customHeight="1">
      <c r="A447" s="52"/>
      <c r="B447" s="52"/>
      <c r="C447" s="52"/>
      <c r="D447" s="360"/>
      <c r="E447" s="52"/>
      <c r="F447" s="52"/>
      <c r="G447" s="52"/>
      <c r="H447" s="52"/>
      <c r="I447" s="52"/>
      <c r="J447" s="52"/>
      <c r="K447" s="52"/>
      <c r="L447" s="52"/>
      <c r="M447" s="52"/>
      <c r="N447" s="361"/>
      <c r="O447" s="361"/>
      <c r="P447" s="361"/>
      <c r="Q447" s="361"/>
      <c r="R447" s="361"/>
      <c r="S447" s="361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52"/>
      <c r="AE447" s="52"/>
    </row>
    <row r="448" spans="1:31" ht="12.75" customHeight="1">
      <c r="A448" s="52"/>
      <c r="B448" s="52"/>
      <c r="C448" s="52"/>
      <c r="D448" s="360"/>
      <c r="E448" s="52"/>
      <c r="F448" s="52"/>
      <c r="G448" s="52"/>
      <c r="H448" s="52"/>
      <c r="I448" s="52"/>
      <c r="J448" s="52"/>
      <c r="K448" s="52"/>
      <c r="L448" s="52"/>
      <c r="M448" s="52"/>
      <c r="N448" s="361"/>
      <c r="O448" s="361"/>
      <c r="P448" s="361"/>
      <c r="Q448" s="361"/>
      <c r="R448" s="361"/>
      <c r="S448" s="361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52"/>
      <c r="AE448" s="52"/>
    </row>
    <row r="449" spans="1:31" ht="12.75" customHeight="1">
      <c r="A449" s="52"/>
      <c r="B449" s="52"/>
      <c r="C449" s="52"/>
      <c r="D449" s="360"/>
      <c r="E449" s="52"/>
      <c r="F449" s="52"/>
      <c r="G449" s="52"/>
      <c r="H449" s="52"/>
      <c r="I449" s="52"/>
      <c r="J449" s="52"/>
      <c r="K449" s="52"/>
      <c r="L449" s="52"/>
      <c r="M449" s="52"/>
      <c r="N449" s="361"/>
      <c r="O449" s="361"/>
      <c r="P449" s="361"/>
      <c r="Q449" s="361"/>
      <c r="R449" s="361"/>
      <c r="S449" s="361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52"/>
      <c r="AE449" s="52"/>
    </row>
    <row r="450" spans="1:31" ht="12.75" customHeight="1">
      <c r="A450" s="52"/>
      <c r="B450" s="52"/>
      <c r="C450" s="52"/>
      <c r="D450" s="360"/>
      <c r="E450" s="52"/>
      <c r="F450" s="52"/>
      <c r="G450" s="52"/>
      <c r="H450" s="52"/>
      <c r="I450" s="52"/>
      <c r="J450" s="52"/>
      <c r="K450" s="52"/>
      <c r="L450" s="52"/>
      <c r="M450" s="52"/>
      <c r="N450" s="361"/>
      <c r="O450" s="361"/>
      <c r="P450" s="361"/>
      <c r="Q450" s="361"/>
      <c r="R450" s="361"/>
      <c r="S450" s="361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52"/>
      <c r="AE450" s="52"/>
    </row>
    <row r="451" spans="1:31" ht="12.75" customHeight="1">
      <c r="A451" s="52"/>
      <c r="B451" s="52"/>
      <c r="C451" s="52"/>
      <c r="D451" s="360"/>
      <c r="E451" s="52"/>
      <c r="F451" s="52"/>
      <c r="G451" s="52"/>
      <c r="H451" s="52"/>
      <c r="I451" s="52"/>
      <c r="J451" s="52"/>
      <c r="K451" s="52"/>
      <c r="L451" s="52"/>
      <c r="M451" s="52"/>
      <c r="N451" s="361"/>
      <c r="O451" s="361"/>
      <c r="P451" s="361"/>
      <c r="Q451" s="361"/>
      <c r="R451" s="361"/>
      <c r="S451" s="36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52"/>
      <c r="AE451" s="52"/>
    </row>
    <row r="452" spans="1:31" ht="12.75" customHeight="1">
      <c r="A452" s="52"/>
      <c r="B452" s="52"/>
      <c r="C452" s="52"/>
      <c r="D452" s="360"/>
      <c r="E452" s="52"/>
      <c r="F452" s="52"/>
      <c r="G452" s="52"/>
      <c r="H452" s="52"/>
      <c r="I452" s="52"/>
      <c r="J452" s="52"/>
      <c r="K452" s="52"/>
      <c r="L452" s="52"/>
      <c r="M452" s="52"/>
      <c r="N452" s="361"/>
      <c r="O452" s="361"/>
      <c r="P452" s="361"/>
      <c r="Q452" s="361"/>
      <c r="R452" s="361"/>
      <c r="S452" s="361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52"/>
      <c r="AE452" s="52"/>
    </row>
    <row r="453" spans="1:31" ht="12.75" customHeight="1">
      <c r="A453" s="52"/>
      <c r="B453" s="52"/>
      <c r="C453" s="52"/>
      <c r="D453" s="360"/>
      <c r="E453" s="52"/>
      <c r="F453" s="52"/>
      <c r="G453" s="52"/>
      <c r="H453" s="52"/>
      <c r="I453" s="52"/>
      <c r="J453" s="52"/>
      <c r="K453" s="52"/>
      <c r="L453" s="52"/>
      <c r="M453" s="52"/>
      <c r="N453" s="361"/>
      <c r="O453" s="361"/>
      <c r="P453" s="361"/>
      <c r="Q453" s="361"/>
      <c r="R453" s="361"/>
      <c r="S453" s="361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52"/>
      <c r="AE453" s="52"/>
    </row>
    <row r="454" spans="1:31" ht="12.75" customHeight="1">
      <c r="A454" s="52"/>
      <c r="B454" s="52"/>
      <c r="C454" s="52"/>
      <c r="D454" s="360"/>
      <c r="E454" s="52"/>
      <c r="F454" s="52"/>
      <c r="G454" s="52"/>
      <c r="H454" s="52"/>
      <c r="I454" s="52"/>
      <c r="J454" s="52"/>
      <c r="K454" s="52"/>
      <c r="L454" s="52"/>
      <c r="M454" s="52"/>
      <c r="N454" s="361"/>
      <c r="O454" s="361"/>
      <c r="P454" s="361"/>
      <c r="Q454" s="361"/>
      <c r="R454" s="361"/>
      <c r="S454" s="361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52"/>
      <c r="AE454" s="52"/>
    </row>
    <row r="455" spans="1:31" ht="12.75" customHeight="1">
      <c r="A455" s="52"/>
      <c r="B455" s="52"/>
      <c r="C455" s="52"/>
      <c r="D455" s="360"/>
      <c r="E455" s="52"/>
      <c r="F455" s="52"/>
      <c r="G455" s="52"/>
      <c r="H455" s="52"/>
      <c r="I455" s="52"/>
      <c r="J455" s="52"/>
      <c r="K455" s="52"/>
      <c r="L455" s="52"/>
      <c r="M455" s="52"/>
      <c r="N455" s="361"/>
      <c r="O455" s="361"/>
      <c r="P455" s="361"/>
      <c r="Q455" s="361"/>
      <c r="R455" s="361"/>
      <c r="S455" s="361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52"/>
      <c r="AE455" s="52"/>
    </row>
    <row r="456" spans="1:31" ht="12.75" customHeight="1">
      <c r="A456" s="52"/>
      <c r="B456" s="52"/>
      <c r="C456" s="52"/>
      <c r="D456" s="360"/>
      <c r="E456" s="52"/>
      <c r="F456" s="52"/>
      <c r="G456" s="52"/>
      <c r="H456" s="52"/>
      <c r="I456" s="52"/>
      <c r="J456" s="52"/>
      <c r="K456" s="52"/>
      <c r="L456" s="52"/>
      <c r="M456" s="52"/>
      <c r="N456" s="361"/>
      <c r="O456" s="361"/>
      <c r="P456" s="361"/>
      <c r="Q456" s="361"/>
      <c r="R456" s="361"/>
      <c r="S456" s="361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52"/>
      <c r="AE456" s="52"/>
    </row>
    <row r="457" spans="1:31" ht="12.75" customHeight="1">
      <c r="A457" s="52"/>
      <c r="B457" s="52"/>
      <c r="C457" s="52"/>
      <c r="D457" s="360"/>
      <c r="E457" s="52"/>
      <c r="F457" s="52"/>
      <c r="G457" s="52"/>
      <c r="H457" s="52"/>
      <c r="I457" s="52"/>
      <c r="J457" s="52"/>
      <c r="K457" s="52"/>
      <c r="L457" s="52"/>
      <c r="M457" s="52"/>
      <c r="N457" s="361"/>
      <c r="O457" s="361"/>
      <c r="P457" s="361"/>
      <c r="Q457" s="361"/>
      <c r="R457" s="361"/>
      <c r="S457" s="361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52"/>
      <c r="AE457" s="52"/>
    </row>
    <row r="458" spans="1:31" ht="12.75" customHeight="1">
      <c r="A458" s="52"/>
      <c r="B458" s="52"/>
      <c r="C458" s="52"/>
      <c r="D458" s="360"/>
      <c r="E458" s="52"/>
      <c r="F458" s="52"/>
      <c r="G458" s="52"/>
      <c r="H458" s="52"/>
      <c r="I458" s="52"/>
      <c r="J458" s="52"/>
      <c r="K458" s="52"/>
      <c r="L458" s="52"/>
      <c r="M458" s="52"/>
      <c r="N458" s="361"/>
      <c r="O458" s="361"/>
      <c r="P458" s="361"/>
      <c r="Q458" s="361"/>
      <c r="R458" s="361"/>
      <c r="S458" s="361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52"/>
      <c r="AE458" s="52"/>
    </row>
    <row r="459" spans="1:31" ht="12.75" customHeight="1">
      <c r="A459" s="52"/>
      <c r="B459" s="52"/>
      <c r="C459" s="52"/>
      <c r="D459" s="360"/>
      <c r="E459" s="52"/>
      <c r="F459" s="52"/>
      <c r="G459" s="52"/>
      <c r="H459" s="52"/>
      <c r="I459" s="52"/>
      <c r="J459" s="52"/>
      <c r="K459" s="52"/>
      <c r="L459" s="52"/>
      <c r="M459" s="52"/>
      <c r="N459" s="361"/>
      <c r="O459" s="361"/>
      <c r="P459" s="361"/>
      <c r="Q459" s="361"/>
      <c r="R459" s="361"/>
      <c r="S459" s="361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52"/>
      <c r="AE459" s="52"/>
    </row>
    <row r="460" spans="1:31" ht="12.75" customHeight="1">
      <c r="A460" s="52"/>
      <c r="B460" s="52"/>
      <c r="C460" s="52"/>
      <c r="D460" s="360"/>
      <c r="E460" s="52"/>
      <c r="F460" s="52"/>
      <c r="G460" s="52"/>
      <c r="H460" s="52"/>
      <c r="I460" s="52"/>
      <c r="J460" s="52"/>
      <c r="K460" s="52"/>
      <c r="L460" s="52"/>
      <c r="M460" s="52"/>
      <c r="N460" s="361"/>
      <c r="O460" s="361"/>
      <c r="P460" s="361"/>
      <c r="Q460" s="361"/>
      <c r="R460" s="361"/>
      <c r="S460" s="361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52"/>
      <c r="AE460" s="52"/>
    </row>
    <row r="461" spans="1:31" ht="12.75" customHeight="1">
      <c r="A461" s="52"/>
      <c r="B461" s="52"/>
      <c r="C461" s="52"/>
      <c r="D461" s="360"/>
      <c r="E461" s="52"/>
      <c r="F461" s="52"/>
      <c r="G461" s="52"/>
      <c r="H461" s="52"/>
      <c r="I461" s="52"/>
      <c r="J461" s="52"/>
      <c r="K461" s="52"/>
      <c r="L461" s="52"/>
      <c r="M461" s="52"/>
      <c r="N461" s="361"/>
      <c r="O461" s="361"/>
      <c r="P461" s="361"/>
      <c r="Q461" s="361"/>
      <c r="R461" s="361"/>
      <c r="S461" s="3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52"/>
      <c r="AE461" s="52"/>
    </row>
    <row r="462" spans="1:31" ht="12.75" customHeight="1">
      <c r="A462" s="52"/>
      <c r="B462" s="52"/>
      <c r="C462" s="52"/>
      <c r="D462" s="360"/>
      <c r="E462" s="52"/>
      <c r="F462" s="52"/>
      <c r="G462" s="52"/>
      <c r="H462" s="52"/>
      <c r="I462" s="52"/>
      <c r="J462" s="52"/>
      <c r="K462" s="52"/>
      <c r="L462" s="52"/>
      <c r="M462" s="52"/>
      <c r="N462" s="361"/>
      <c r="O462" s="361"/>
      <c r="P462" s="361"/>
      <c r="Q462" s="361"/>
      <c r="R462" s="361"/>
      <c r="S462" s="361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52"/>
      <c r="AE462" s="52"/>
    </row>
    <row r="463" spans="1:31" ht="12.75" customHeight="1">
      <c r="A463" s="52"/>
      <c r="B463" s="52"/>
      <c r="C463" s="52"/>
      <c r="D463" s="360"/>
      <c r="E463" s="52"/>
      <c r="F463" s="52"/>
      <c r="G463" s="52"/>
      <c r="H463" s="52"/>
      <c r="I463" s="52"/>
      <c r="J463" s="52"/>
      <c r="K463" s="52"/>
      <c r="L463" s="52"/>
      <c r="M463" s="52"/>
      <c r="N463" s="361"/>
      <c r="O463" s="361"/>
      <c r="P463" s="361"/>
      <c r="Q463" s="361"/>
      <c r="R463" s="361"/>
      <c r="S463" s="361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52"/>
      <c r="AE463" s="52"/>
    </row>
    <row r="464" spans="1:31" ht="12.75" customHeight="1">
      <c r="A464" s="52"/>
      <c r="B464" s="52"/>
      <c r="C464" s="52"/>
      <c r="D464" s="360"/>
      <c r="E464" s="52"/>
      <c r="F464" s="52"/>
      <c r="G464" s="52"/>
      <c r="H464" s="52"/>
      <c r="I464" s="52"/>
      <c r="J464" s="52"/>
      <c r="K464" s="52"/>
      <c r="L464" s="52"/>
      <c r="M464" s="52"/>
      <c r="N464" s="361"/>
      <c r="O464" s="361"/>
      <c r="P464" s="361"/>
      <c r="Q464" s="361"/>
      <c r="R464" s="361"/>
      <c r="S464" s="361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52"/>
      <c r="AE464" s="52"/>
    </row>
    <row r="465" spans="1:31" ht="12.75" customHeight="1">
      <c r="A465" s="52"/>
      <c r="B465" s="52"/>
      <c r="C465" s="52"/>
      <c r="D465" s="360"/>
      <c r="E465" s="52"/>
      <c r="F465" s="52"/>
      <c r="G465" s="52"/>
      <c r="H465" s="52"/>
      <c r="I465" s="52"/>
      <c r="J465" s="52"/>
      <c r="K465" s="52"/>
      <c r="L465" s="52"/>
      <c r="M465" s="52"/>
      <c r="N465" s="361"/>
      <c r="O465" s="361"/>
      <c r="P465" s="361"/>
      <c r="Q465" s="361"/>
      <c r="R465" s="361"/>
      <c r="S465" s="361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52"/>
      <c r="AE465" s="52"/>
    </row>
    <row r="466" spans="1:31" ht="12.75" customHeight="1">
      <c r="A466" s="52"/>
      <c r="B466" s="52"/>
      <c r="C466" s="52"/>
      <c r="D466" s="360"/>
      <c r="E466" s="52"/>
      <c r="F466" s="52"/>
      <c r="G466" s="52"/>
      <c r="H466" s="52"/>
      <c r="I466" s="52"/>
      <c r="J466" s="52"/>
      <c r="K466" s="52"/>
      <c r="L466" s="52"/>
      <c r="M466" s="52"/>
      <c r="N466" s="361"/>
      <c r="O466" s="361"/>
      <c r="P466" s="361"/>
      <c r="Q466" s="361"/>
      <c r="R466" s="361"/>
      <c r="S466" s="361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52"/>
      <c r="AE466" s="52"/>
    </row>
    <row r="467" spans="1:31" ht="12.75" customHeight="1">
      <c r="A467" s="52"/>
      <c r="B467" s="52"/>
      <c r="C467" s="52"/>
      <c r="D467" s="360"/>
      <c r="E467" s="52"/>
      <c r="F467" s="52"/>
      <c r="G467" s="52"/>
      <c r="H467" s="52"/>
      <c r="I467" s="52"/>
      <c r="J467" s="52"/>
      <c r="K467" s="52"/>
      <c r="L467" s="52"/>
      <c r="M467" s="52"/>
      <c r="N467" s="361"/>
      <c r="O467" s="361"/>
      <c r="P467" s="361"/>
      <c r="Q467" s="361"/>
      <c r="R467" s="361"/>
      <c r="S467" s="361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52"/>
      <c r="AE467" s="52"/>
    </row>
    <row r="468" spans="1:31" ht="12.75" customHeight="1">
      <c r="A468" s="52"/>
      <c r="B468" s="52"/>
      <c r="C468" s="52"/>
      <c r="D468" s="360"/>
      <c r="E468" s="52"/>
      <c r="F468" s="52"/>
      <c r="G468" s="52"/>
      <c r="H468" s="52"/>
      <c r="I468" s="52"/>
      <c r="J468" s="52"/>
      <c r="K468" s="52"/>
      <c r="L468" s="52"/>
      <c r="M468" s="52"/>
      <c r="N468" s="361"/>
      <c r="O468" s="361"/>
      <c r="P468" s="361"/>
      <c r="Q468" s="361"/>
      <c r="R468" s="361"/>
      <c r="S468" s="361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52"/>
      <c r="AE468" s="52"/>
    </row>
    <row r="469" spans="1:31" ht="12.75" customHeight="1">
      <c r="A469" s="52"/>
      <c r="B469" s="52"/>
      <c r="C469" s="52"/>
      <c r="D469" s="360"/>
      <c r="E469" s="52"/>
      <c r="F469" s="52"/>
      <c r="G469" s="52"/>
      <c r="H469" s="52"/>
      <c r="I469" s="52"/>
      <c r="J469" s="52"/>
      <c r="K469" s="52"/>
      <c r="L469" s="52"/>
      <c r="M469" s="52"/>
      <c r="N469" s="361"/>
      <c r="O469" s="361"/>
      <c r="P469" s="361"/>
      <c r="Q469" s="361"/>
      <c r="R469" s="361"/>
      <c r="S469" s="361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52"/>
      <c r="AE469" s="52"/>
    </row>
    <row r="470" spans="1:31" ht="12.75" customHeight="1">
      <c r="A470" s="52"/>
      <c r="B470" s="52"/>
      <c r="C470" s="52"/>
      <c r="D470" s="360"/>
      <c r="E470" s="52"/>
      <c r="F470" s="52"/>
      <c r="G470" s="52"/>
      <c r="H470" s="52"/>
      <c r="I470" s="52"/>
      <c r="J470" s="52"/>
      <c r="K470" s="52"/>
      <c r="L470" s="52"/>
      <c r="M470" s="52"/>
      <c r="N470" s="361"/>
      <c r="O470" s="361"/>
      <c r="P470" s="361"/>
      <c r="Q470" s="361"/>
      <c r="R470" s="361"/>
      <c r="S470" s="361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52"/>
      <c r="AE470" s="52"/>
    </row>
    <row r="471" spans="1:31" ht="12.75" customHeight="1">
      <c r="A471" s="52"/>
      <c r="B471" s="52"/>
      <c r="C471" s="52"/>
      <c r="D471" s="360"/>
      <c r="E471" s="52"/>
      <c r="F471" s="52"/>
      <c r="G471" s="52"/>
      <c r="H471" s="52"/>
      <c r="I471" s="52"/>
      <c r="J471" s="52"/>
      <c r="K471" s="52"/>
      <c r="L471" s="52"/>
      <c r="M471" s="52"/>
      <c r="N471" s="361"/>
      <c r="O471" s="361"/>
      <c r="P471" s="361"/>
      <c r="Q471" s="361"/>
      <c r="R471" s="361"/>
      <c r="S471" s="36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52"/>
      <c r="AE471" s="52"/>
    </row>
    <row r="472" spans="1:31" ht="12.75" customHeight="1">
      <c r="A472" s="52"/>
      <c r="B472" s="52"/>
      <c r="C472" s="52"/>
      <c r="D472" s="360"/>
      <c r="E472" s="52"/>
      <c r="F472" s="52"/>
      <c r="G472" s="52"/>
      <c r="H472" s="52"/>
      <c r="I472" s="52"/>
      <c r="J472" s="52"/>
      <c r="K472" s="52"/>
      <c r="L472" s="52"/>
      <c r="M472" s="52"/>
      <c r="N472" s="361"/>
      <c r="O472" s="361"/>
      <c r="P472" s="361"/>
      <c r="Q472" s="361"/>
      <c r="R472" s="361"/>
      <c r="S472" s="361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52"/>
      <c r="AE472" s="52"/>
    </row>
    <row r="473" spans="1:31" ht="12.75" customHeight="1">
      <c r="A473" s="52"/>
      <c r="B473" s="52"/>
      <c r="C473" s="52"/>
      <c r="D473" s="360"/>
      <c r="E473" s="52"/>
      <c r="F473" s="52"/>
      <c r="G473" s="52"/>
      <c r="H473" s="52"/>
      <c r="I473" s="52"/>
      <c r="J473" s="52"/>
      <c r="K473" s="52"/>
      <c r="L473" s="52"/>
      <c r="M473" s="52"/>
      <c r="N473" s="361"/>
      <c r="O473" s="361"/>
      <c r="P473" s="361"/>
      <c r="Q473" s="361"/>
      <c r="R473" s="361"/>
      <c r="S473" s="361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52"/>
      <c r="AE473" s="52"/>
    </row>
    <row r="474" spans="1:31" ht="12.75" customHeight="1">
      <c r="A474" s="52"/>
      <c r="B474" s="52"/>
      <c r="C474" s="52"/>
      <c r="D474" s="360"/>
      <c r="E474" s="52"/>
      <c r="F474" s="52"/>
      <c r="G474" s="52"/>
      <c r="H474" s="52"/>
      <c r="I474" s="52"/>
      <c r="J474" s="52"/>
      <c r="K474" s="52"/>
      <c r="L474" s="52"/>
      <c r="M474" s="52"/>
      <c r="N474" s="361"/>
      <c r="O474" s="361"/>
      <c r="P474" s="361"/>
      <c r="Q474" s="361"/>
      <c r="R474" s="361"/>
      <c r="S474" s="361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52"/>
      <c r="AE474" s="52"/>
    </row>
    <row r="475" spans="1:31" ht="12.75" customHeight="1">
      <c r="A475" s="52"/>
      <c r="B475" s="52"/>
      <c r="C475" s="52"/>
      <c r="D475" s="360"/>
      <c r="E475" s="52"/>
      <c r="F475" s="52"/>
      <c r="G475" s="52"/>
      <c r="H475" s="52"/>
      <c r="I475" s="52"/>
      <c r="J475" s="52"/>
      <c r="K475" s="52"/>
      <c r="L475" s="52"/>
      <c r="M475" s="52"/>
      <c r="N475" s="361"/>
      <c r="O475" s="361"/>
      <c r="P475" s="361"/>
      <c r="Q475" s="361"/>
      <c r="R475" s="361"/>
      <c r="S475" s="361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52"/>
      <c r="AE475" s="52"/>
    </row>
    <row r="476" spans="1:31" ht="12.75" customHeight="1">
      <c r="A476" s="52"/>
      <c r="B476" s="52"/>
      <c r="C476" s="52"/>
      <c r="D476" s="360"/>
      <c r="E476" s="52"/>
      <c r="F476" s="52"/>
      <c r="G476" s="52"/>
      <c r="H476" s="52"/>
      <c r="I476" s="52"/>
      <c r="J476" s="52"/>
      <c r="K476" s="52"/>
      <c r="L476" s="52"/>
      <c r="M476" s="52"/>
      <c r="N476" s="361"/>
      <c r="O476" s="361"/>
      <c r="P476" s="361"/>
      <c r="Q476" s="361"/>
      <c r="R476" s="361"/>
      <c r="S476" s="361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52"/>
      <c r="AE476" s="52"/>
    </row>
    <row r="477" spans="1:31" ht="12.75" customHeight="1">
      <c r="A477" s="52"/>
      <c r="B477" s="52"/>
      <c r="C477" s="52"/>
      <c r="D477" s="360"/>
      <c r="E477" s="52"/>
      <c r="F477" s="52"/>
      <c r="G477" s="52"/>
      <c r="H477" s="52"/>
      <c r="I477" s="52"/>
      <c r="J477" s="52"/>
      <c r="K477" s="52"/>
      <c r="L477" s="52"/>
      <c r="M477" s="52"/>
      <c r="N477" s="361"/>
      <c r="O477" s="361"/>
      <c r="P477" s="361"/>
      <c r="Q477" s="361"/>
      <c r="R477" s="361"/>
      <c r="S477" s="361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52"/>
      <c r="AE477" s="52"/>
    </row>
    <row r="478" spans="1:31" ht="12.75" customHeight="1">
      <c r="A478" s="52"/>
      <c r="B478" s="52"/>
      <c r="C478" s="52"/>
      <c r="D478" s="360"/>
      <c r="E478" s="52"/>
      <c r="F478" s="52"/>
      <c r="G478" s="52"/>
      <c r="H478" s="52"/>
      <c r="I478" s="52"/>
      <c r="J478" s="52"/>
      <c r="K478" s="52"/>
      <c r="L478" s="52"/>
      <c r="M478" s="52"/>
      <c r="N478" s="361"/>
      <c r="O478" s="361"/>
      <c r="P478" s="361"/>
      <c r="Q478" s="361"/>
      <c r="R478" s="361"/>
      <c r="S478" s="361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52"/>
      <c r="AE478" s="52"/>
    </row>
    <row r="479" spans="1:31" ht="12.75" customHeight="1">
      <c r="A479" s="52"/>
      <c r="B479" s="52"/>
      <c r="C479" s="52"/>
      <c r="D479" s="360"/>
      <c r="E479" s="52"/>
      <c r="F479" s="52"/>
      <c r="G479" s="52"/>
      <c r="H479" s="52"/>
      <c r="I479" s="52"/>
      <c r="J479" s="52"/>
      <c r="K479" s="52"/>
      <c r="L479" s="52"/>
      <c r="M479" s="52"/>
      <c r="N479" s="361"/>
      <c r="O479" s="361"/>
      <c r="P479" s="361"/>
      <c r="Q479" s="361"/>
      <c r="R479" s="361"/>
      <c r="S479" s="361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52"/>
      <c r="AE479" s="52"/>
    </row>
    <row r="480" spans="1:31" ht="12.75" customHeight="1">
      <c r="A480" s="52"/>
      <c r="B480" s="52"/>
      <c r="C480" s="52"/>
      <c r="D480" s="360"/>
      <c r="E480" s="52"/>
      <c r="F480" s="52"/>
      <c r="G480" s="52"/>
      <c r="H480" s="52"/>
      <c r="I480" s="52"/>
      <c r="J480" s="52"/>
      <c r="K480" s="52"/>
      <c r="L480" s="52"/>
      <c r="M480" s="52"/>
      <c r="N480" s="361"/>
      <c r="O480" s="361"/>
      <c r="P480" s="361"/>
      <c r="Q480" s="361"/>
      <c r="R480" s="361"/>
      <c r="S480" s="361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52"/>
      <c r="AE480" s="52"/>
    </row>
    <row r="481" spans="1:31" ht="12.75" customHeight="1">
      <c r="A481" s="52"/>
      <c r="B481" s="52"/>
      <c r="C481" s="52"/>
      <c r="D481" s="360"/>
      <c r="E481" s="52"/>
      <c r="F481" s="52"/>
      <c r="G481" s="52"/>
      <c r="H481" s="52"/>
      <c r="I481" s="52"/>
      <c r="J481" s="52"/>
      <c r="K481" s="52"/>
      <c r="L481" s="52"/>
      <c r="M481" s="52"/>
      <c r="N481" s="361"/>
      <c r="O481" s="361"/>
      <c r="P481" s="361"/>
      <c r="Q481" s="361"/>
      <c r="R481" s="361"/>
      <c r="S481" s="36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52"/>
      <c r="AE481" s="52"/>
    </row>
    <row r="482" spans="1:31" ht="12.75" customHeight="1">
      <c r="A482" s="52"/>
      <c r="B482" s="52"/>
      <c r="C482" s="52"/>
      <c r="D482" s="360"/>
      <c r="E482" s="52"/>
      <c r="F482" s="52"/>
      <c r="G482" s="52"/>
      <c r="H482" s="52"/>
      <c r="I482" s="52"/>
      <c r="J482" s="52"/>
      <c r="K482" s="52"/>
      <c r="L482" s="52"/>
      <c r="M482" s="52"/>
      <c r="N482" s="361"/>
      <c r="O482" s="361"/>
      <c r="P482" s="361"/>
      <c r="Q482" s="361"/>
      <c r="R482" s="361"/>
      <c r="S482" s="361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52"/>
      <c r="AE482" s="52"/>
    </row>
    <row r="483" spans="1:31" ht="12.75" customHeight="1">
      <c r="A483" s="52"/>
      <c r="B483" s="52"/>
      <c r="C483" s="52"/>
      <c r="D483" s="360"/>
      <c r="E483" s="52"/>
      <c r="F483" s="52"/>
      <c r="G483" s="52"/>
      <c r="H483" s="52"/>
      <c r="I483" s="52"/>
      <c r="J483" s="52"/>
      <c r="K483" s="52"/>
      <c r="L483" s="52"/>
      <c r="M483" s="52"/>
      <c r="N483" s="361"/>
      <c r="O483" s="361"/>
      <c r="P483" s="361"/>
      <c r="Q483" s="361"/>
      <c r="R483" s="361"/>
      <c r="S483" s="361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52"/>
      <c r="AE483" s="52"/>
    </row>
    <row r="484" spans="1:31" ht="12.75" customHeight="1">
      <c r="A484" s="52"/>
      <c r="B484" s="52"/>
      <c r="C484" s="52"/>
      <c r="D484" s="360"/>
      <c r="E484" s="52"/>
      <c r="F484" s="52"/>
      <c r="G484" s="52"/>
      <c r="H484" s="52"/>
      <c r="I484" s="52"/>
      <c r="J484" s="52"/>
      <c r="K484" s="52"/>
      <c r="L484" s="52"/>
      <c r="M484" s="52"/>
      <c r="N484" s="361"/>
      <c r="O484" s="361"/>
      <c r="P484" s="361"/>
      <c r="Q484" s="361"/>
      <c r="R484" s="361"/>
      <c r="S484" s="361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52"/>
      <c r="AE484" s="52"/>
    </row>
    <row r="485" spans="1:31" ht="12.75" customHeight="1">
      <c r="A485" s="52"/>
      <c r="B485" s="52"/>
      <c r="C485" s="52"/>
      <c r="D485" s="360"/>
      <c r="E485" s="52"/>
      <c r="F485" s="52"/>
      <c r="G485" s="52"/>
      <c r="H485" s="52"/>
      <c r="I485" s="52"/>
      <c r="J485" s="52"/>
      <c r="K485" s="52"/>
      <c r="L485" s="52"/>
      <c r="M485" s="52"/>
      <c r="N485" s="361"/>
      <c r="O485" s="361"/>
      <c r="P485" s="361"/>
      <c r="Q485" s="361"/>
      <c r="R485" s="361"/>
      <c r="S485" s="361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52"/>
      <c r="AE485" s="52"/>
    </row>
    <row r="486" spans="1:31" ht="12.75" customHeight="1">
      <c r="A486" s="52"/>
      <c r="B486" s="52"/>
      <c r="C486" s="52"/>
      <c r="D486" s="360"/>
      <c r="E486" s="52"/>
      <c r="F486" s="52"/>
      <c r="G486" s="52"/>
      <c r="H486" s="52"/>
      <c r="I486" s="52"/>
      <c r="J486" s="52"/>
      <c r="K486" s="52"/>
      <c r="L486" s="52"/>
      <c r="M486" s="52"/>
      <c r="N486" s="361"/>
      <c r="O486" s="361"/>
      <c r="P486" s="361"/>
      <c r="Q486" s="361"/>
      <c r="R486" s="361"/>
      <c r="S486" s="361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52"/>
      <c r="AE486" s="52"/>
    </row>
    <row r="487" spans="1:31" ht="12.75" customHeight="1">
      <c r="A487" s="52"/>
      <c r="B487" s="52"/>
      <c r="C487" s="52"/>
      <c r="D487" s="360"/>
      <c r="E487" s="52"/>
      <c r="F487" s="52"/>
      <c r="G487" s="52"/>
      <c r="H487" s="52"/>
      <c r="I487" s="52"/>
      <c r="J487" s="52"/>
      <c r="K487" s="52"/>
      <c r="L487" s="52"/>
      <c r="M487" s="52"/>
      <c r="N487" s="361"/>
      <c r="O487" s="361"/>
      <c r="P487" s="361"/>
      <c r="Q487" s="361"/>
      <c r="R487" s="361"/>
      <c r="S487" s="361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52"/>
      <c r="AE487" s="52"/>
    </row>
    <row r="488" spans="1:31" ht="12.75" customHeight="1">
      <c r="A488" s="52"/>
      <c r="B488" s="52"/>
      <c r="C488" s="52"/>
      <c r="D488" s="360"/>
      <c r="E488" s="52"/>
      <c r="F488" s="52"/>
      <c r="G488" s="52"/>
      <c r="H488" s="52"/>
      <c r="I488" s="52"/>
      <c r="J488" s="52"/>
      <c r="K488" s="52"/>
      <c r="L488" s="52"/>
      <c r="M488" s="52"/>
      <c r="N488" s="361"/>
      <c r="O488" s="361"/>
      <c r="P488" s="361"/>
      <c r="Q488" s="361"/>
      <c r="R488" s="361"/>
      <c r="S488" s="361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52"/>
      <c r="AE488" s="52"/>
    </row>
    <row r="489" spans="1:31" ht="12.75" customHeight="1">
      <c r="A489" s="52"/>
      <c r="B489" s="52"/>
      <c r="C489" s="52"/>
      <c r="D489" s="360"/>
      <c r="E489" s="52"/>
      <c r="F489" s="52"/>
      <c r="G489" s="52"/>
      <c r="H489" s="52"/>
      <c r="I489" s="52"/>
      <c r="J489" s="52"/>
      <c r="K489" s="52"/>
      <c r="L489" s="52"/>
      <c r="M489" s="52"/>
      <c r="N489" s="361"/>
      <c r="O489" s="361"/>
      <c r="P489" s="361"/>
      <c r="Q489" s="361"/>
      <c r="R489" s="361"/>
      <c r="S489" s="361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52"/>
      <c r="AE489" s="52"/>
    </row>
    <row r="490" spans="1:31" ht="12.75" customHeight="1">
      <c r="A490" s="52"/>
      <c r="B490" s="52"/>
      <c r="C490" s="52"/>
      <c r="D490" s="360"/>
      <c r="E490" s="52"/>
      <c r="F490" s="52"/>
      <c r="G490" s="52"/>
      <c r="H490" s="52"/>
      <c r="I490" s="52"/>
      <c r="J490" s="52"/>
      <c r="K490" s="52"/>
      <c r="L490" s="52"/>
      <c r="M490" s="52"/>
      <c r="N490" s="361"/>
      <c r="O490" s="361"/>
      <c r="P490" s="361"/>
      <c r="Q490" s="361"/>
      <c r="R490" s="361"/>
      <c r="S490" s="361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52"/>
      <c r="AE490" s="52"/>
    </row>
    <row r="491" spans="1:31" ht="12.75" customHeight="1">
      <c r="A491" s="52"/>
      <c r="B491" s="52"/>
      <c r="C491" s="52"/>
      <c r="D491" s="360"/>
      <c r="E491" s="52"/>
      <c r="F491" s="52"/>
      <c r="G491" s="52"/>
      <c r="H491" s="52"/>
      <c r="I491" s="52"/>
      <c r="J491" s="52"/>
      <c r="K491" s="52"/>
      <c r="L491" s="52"/>
      <c r="M491" s="52"/>
      <c r="N491" s="361"/>
      <c r="O491" s="361"/>
      <c r="P491" s="361"/>
      <c r="Q491" s="361"/>
      <c r="R491" s="361"/>
      <c r="S491" s="361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52"/>
      <c r="AE491" s="52"/>
    </row>
    <row r="492" spans="1:31" ht="12.75" customHeight="1">
      <c r="A492" s="52"/>
      <c r="B492" s="52"/>
      <c r="C492" s="52"/>
      <c r="D492" s="360"/>
      <c r="E492" s="52"/>
      <c r="F492" s="52"/>
      <c r="G492" s="52"/>
      <c r="H492" s="52"/>
      <c r="I492" s="52"/>
      <c r="J492" s="52"/>
      <c r="K492" s="52"/>
      <c r="L492" s="52"/>
      <c r="M492" s="52"/>
      <c r="N492" s="361"/>
      <c r="O492" s="361"/>
      <c r="P492" s="361"/>
      <c r="Q492" s="361"/>
      <c r="R492" s="361"/>
      <c r="S492" s="361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52"/>
      <c r="AE492" s="52"/>
    </row>
    <row r="493" spans="1:31" ht="12.75" customHeight="1">
      <c r="A493" s="52"/>
      <c r="B493" s="52"/>
      <c r="C493" s="52"/>
      <c r="D493" s="360"/>
      <c r="E493" s="52"/>
      <c r="F493" s="52"/>
      <c r="G493" s="52"/>
      <c r="H493" s="52"/>
      <c r="I493" s="52"/>
      <c r="J493" s="52"/>
      <c r="K493" s="52"/>
      <c r="L493" s="52"/>
      <c r="M493" s="52"/>
      <c r="N493" s="361"/>
      <c r="O493" s="361"/>
      <c r="P493" s="361"/>
      <c r="Q493" s="361"/>
      <c r="R493" s="361"/>
      <c r="S493" s="361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52"/>
      <c r="AE493" s="52"/>
    </row>
    <row r="494" spans="1:31" ht="12.75" customHeight="1">
      <c r="A494" s="52"/>
      <c r="B494" s="52"/>
      <c r="C494" s="52"/>
      <c r="D494" s="360"/>
      <c r="E494" s="52"/>
      <c r="F494" s="52"/>
      <c r="G494" s="52"/>
      <c r="H494" s="52"/>
      <c r="I494" s="52"/>
      <c r="J494" s="52"/>
      <c r="K494" s="52"/>
      <c r="L494" s="52"/>
      <c r="M494" s="52"/>
      <c r="N494" s="361"/>
      <c r="O494" s="361"/>
      <c r="P494" s="361"/>
      <c r="Q494" s="361"/>
      <c r="R494" s="361"/>
      <c r="S494" s="361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52"/>
      <c r="AE494" s="52"/>
    </row>
    <row r="495" spans="1:31" ht="12.75" customHeight="1">
      <c r="A495" s="52"/>
      <c r="B495" s="52"/>
      <c r="C495" s="52"/>
      <c r="D495" s="360"/>
      <c r="E495" s="52"/>
      <c r="F495" s="52"/>
      <c r="G495" s="52"/>
      <c r="H495" s="52"/>
      <c r="I495" s="52"/>
      <c r="J495" s="52"/>
      <c r="K495" s="52"/>
      <c r="L495" s="52"/>
      <c r="M495" s="52"/>
      <c r="N495" s="361"/>
      <c r="O495" s="361"/>
      <c r="P495" s="361"/>
      <c r="Q495" s="361"/>
      <c r="R495" s="361"/>
      <c r="S495" s="361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52"/>
      <c r="AE495" s="52"/>
    </row>
    <row r="496" spans="1:31" ht="12.75" customHeight="1">
      <c r="A496" s="52"/>
      <c r="B496" s="52"/>
      <c r="C496" s="52"/>
      <c r="D496" s="360"/>
      <c r="E496" s="52"/>
      <c r="F496" s="52"/>
      <c r="G496" s="52"/>
      <c r="H496" s="52"/>
      <c r="I496" s="52"/>
      <c r="J496" s="52"/>
      <c r="K496" s="52"/>
      <c r="L496" s="52"/>
      <c r="M496" s="52"/>
      <c r="N496" s="361"/>
      <c r="O496" s="361"/>
      <c r="P496" s="361"/>
      <c r="Q496" s="361"/>
      <c r="R496" s="361"/>
      <c r="S496" s="361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52"/>
      <c r="AE496" s="52"/>
    </row>
    <row r="497" spans="1:31" ht="12.75" customHeight="1">
      <c r="A497" s="52"/>
      <c r="B497" s="52"/>
      <c r="C497" s="52"/>
      <c r="D497" s="360"/>
      <c r="E497" s="52"/>
      <c r="F497" s="52"/>
      <c r="G497" s="52"/>
      <c r="H497" s="52"/>
      <c r="I497" s="52"/>
      <c r="J497" s="52"/>
      <c r="K497" s="52"/>
      <c r="L497" s="52"/>
      <c r="M497" s="52"/>
      <c r="N497" s="361"/>
      <c r="O497" s="361"/>
      <c r="P497" s="361"/>
      <c r="Q497" s="361"/>
      <c r="R497" s="361"/>
      <c r="S497" s="361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52"/>
      <c r="AE497" s="52"/>
    </row>
    <row r="498" spans="1:31" ht="12.75" customHeight="1">
      <c r="A498" s="52"/>
      <c r="B498" s="52"/>
      <c r="C498" s="52"/>
      <c r="D498" s="360"/>
      <c r="E498" s="52"/>
      <c r="F498" s="52"/>
      <c r="G498" s="52"/>
      <c r="H498" s="52"/>
      <c r="I498" s="52"/>
      <c r="J498" s="52"/>
      <c r="K498" s="52"/>
      <c r="L498" s="52"/>
      <c r="M498" s="52"/>
      <c r="N498" s="361"/>
      <c r="O498" s="361"/>
      <c r="P498" s="361"/>
      <c r="Q498" s="361"/>
      <c r="R498" s="361"/>
      <c r="S498" s="361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52"/>
      <c r="AE498" s="52"/>
    </row>
    <row r="499" spans="1:31" ht="12.75" customHeight="1">
      <c r="A499" s="52"/>
      <c r="B499" s="52"/>
      <c r="C499" s="52"/>
      <c r="D499" s="360"/>
      <c r="E499" s="52"/>
      <c r="F499" s="52"/>
      <c r="G499" s="52"/>
      <c r="H499" s="52"/>
      <c r="I499" s="52"/>
      <c r="J499" s="52"/>
      <c r="K499" s="52"/>
      <c r="L499" s="52"/>
      <c r="M499" s="52"/>
      <c r="N499" s="361"/>
      <c r="O499" s="361"/>
      <c r="P499" s="361"/>
      <c r="Q499" s="361"/>
      <c r="R499" s="361"/>
      <c r="S499" s="361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52"/>
      <c r="AE499" s="52"/>
    </row>
    <row r="500" spans="1:31" ht="12.75" customHeight="1">
      <c r="A500" s="52"/>
      <c r="B500" s="52"/>
      <c r="C500" s="52"/>
      <c r="D500" s="360"/>
      <c r="E500" s="52"/>
      <c r="F500" s="52"/>
      <c r="G500" s="52"/>
      <c r="H500" s="52"/>
      <c r="I500" s="52"/>
      <c r="J500" s="52"/>
      <c r="K500" s="52"/>
      <c r="L500" s="52"/>
      <c r="M500" s="52"/>
      <c r="N500" s="361"/>
      <c r="O500" s="361"/>
      <c r="P500" s="361"/>
      <c r="Q500" s="361"/>
      <c r="R500" s="361"/>
      <c r="S500" s="361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52"/>
      <c r="AE500" s="52"/>
    </row>
    <row r="501" spans="1:31" ht="12.75" customHeight="1">
      <c r="A501" s="52"/>
      <c r="B501" s="52"/>
      <c r="C501" s="52"/>
      <c r="D501" s="360"/>
      <c r="E501" s="52"/>
      <c r="F501" s="52"/>
      <c r="G501" s="52"/>
      <c r="H501" s="52"/>
      <c r="I501" s="52"/>
      <c r="J501" s="52"/>
      <c r="K501" s="52"/>
      <c r="L501" s="52"/>
      <c r="M501" s="52"/>
      <c r="N501" s="361"/>
      <c r="O501" s="361"/>
      <c r="P501" s="361"/>
      <c r="Q501" s="361"/>
      <c r="R501" s="361"/>
      <c r="S501" s="361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52"/>
      <c r="AE501" s="52"/>
    </row>
    <row r="502" spans="1:31" ht="12.75" customHeight="1">
      <c r="A502" s="52"/>
      <c r="B502" s="52"/>
      <c r="C502" s="52"/>
      <c r="D502" s="360"/>
      <c r="E502" s="52"/>
      <c r="F502" s="52"/>
      <c r="G502" s="52"/>
      <c r="H502" s="52"/>
      <c r="I502" s="52"/>
      <c r="J502" s="52"/>
      <c r="K502" s="52"/>
      <c r="L502" s="52"/>
      <c r="M502" s="52"/>
      <c r="N502" s="361"/>
      <c r="O502" s="361"/>
      <c r="P502" s="361"/>
      <c r="Q502" s="361"/>
      <c r="R502" s="361"/>
      <c r="S502" s="361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52"/>
      <c r="AE502" s="52"/>
    </row>
    <row r="503" spans="1:31" ht="12.75" customHeight="1">
      <c r="A503" s="52"/>
      <c r="B503" s="52"/>
      <c r="C503" s="52"/>
      <c r="D503" s="360"/>
      <c r="E503" s="52"/>
      <c r="F503" s="52"/>
      <c r="G503" s="52"/>
      <c r="H503" s="52"/>
      <c r="I503" s="52"/>
      <c r="J503" s="52"/>
      <c r="K503" s="52"/>
      <c r="L503" s="52"/>
      <c r="M503" s="52"/>
      <c r="N503" s="361"/>
      <c r="O503" s="361"/>
      <c r="P503" s="361"/>
      <c r="Q503" s="361"/>
      <c r="R503" s="361"/>
      <c r="S503" s="361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52"/>
      <c r="AE503" s="52"/>
    </row>
    <row r="504" spans="1:31" ht="12.75" customHeight="1">
      <c r="A504" s="52"/>
      <c r="B504" s="52"/>
      <c r="C504" s="52"/>
      <c r="D504" s="360"/>
      <c r="E504" s="52"/>
      <c r="F504" s="52"/>
      <c r="G504" s="52"/>
      <c r="H504" s="52"/>
      <c r="I504" s="52"/>
      <c r="J504" s="52"/>
      <c r="K504" s="52"/>
      <c r="L504" s="52"/>
      <c r="M504" s="52"/>
      <c r="N504" s="361"/>
      <c r="O504" s="361"/>
      <c r="P504" s="361"/>
      <c r="Q504" s="361"/>
      <c r="R504" s="361"/>
      <c r="S504" s="361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52"/>
      <c r="AE504" s="52"/>
    </row>
    <row r="505" spans="1:31" ht="12.75" customHeight="1">
      <c r="A505" s="52"/>
      <c r="B505" s="52"/>
      <c r="C505" s="52"/>
      <c r="D505" s="360"/>
      <c r="E505" s="52"/>
      <c r="F505" s="52"/>
      <c r="G505" s="52"/>
      <c r="H505" s="52"/>
      <c r="I505" s="52"/>
      <c r="J505" s="52"/>
      <c r="K505" s="52"/>
      <c r="L505" s="52"/>
      <c r="M505" s="52"/>
      <c r="N505" s="361"/>
      <c r="O505" s="361"/>
      <c r="P505" s="361"/>
      <c r="Q505" s="361"/>
      <c r="R505" s="361"/>
      <c r="S505" s="361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52"/>
      <c r="AE505" s="52"/>
    </row>
    <row r="506" spans="1:31" ht="12.75" customHeight="1">
      <c r="A506" s="52"/>
      <c r="B506" s="52"/>
      <c r="C506" s="52"/>
      <c r="D506" s="360"/>
      <c r="E506" s="52"/>
      <c r="F506" s="52"/>
      <c r="G506" s="52"/>
      <c r="H506" s="52"/>
      <c r="I506" s="52"/>
      <c r="J506" s="52"/>
      <c r="K506" s="52"/>
      <c r="L506" s="52"/>
      <c r="M506" s="52"/>
      <c r="N506" s="361"/>
      <c r="O506" s="361"/>
      <c r="P506" s="361"/>
      <c r="Q506" s="361"/>
      <c r="R506" s="361"/>
      <c r="S506" s="361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52"/>
      <c r="AE506" s="52"/>
    </row>
    <row r="507" spans="1:31" ht="12.75" customHeight="1">
      <c r="A507" s="52"/>
      <c r="B507" s="52"/>
      <c r="C507" s="52"/>
      <c r="D507" s="360"/>
      <c r="E507" s="52"/>
      <c r="F507" s="52"/>
      <c r="G507" s="52"/>
      <c r="H507" s="52"/>
      <c r="I507" s="52"/>
      <c r="J507" s="52"/>
      <c r="K507" s="52"/>
      <c r="L507" s="52"/>
      <c r="M507" s="52"/>
      <c r="N507" s="361"/>
      <c r="O507" s="361"/>
      <c r="P507" s="361"/>
      <c r="Q507" s="361"/>
      <c r="R507" s="361"/>
      <c r="S507" s="361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52"/>
      <c r="AE507" s="52"/>
    </row>
    <row r="508" spans="1:31" ht="12.75" customHeight="1">
      <c r="A508" s="52"/>
      <c r="B508" s="52"/>
      <c r="C508" s="52"/>
      <c r="D508" s="360"/>
      <c r="E508" s="52"/>
      <c r="F508" s="52"/>
      <c r="G508" s="52"/>
      <c r="H508" s="52"/>
      <c r="I508" s="52"/>
      <c r="J508" s="52"/>
      <c r="K508" s="52"/>
      <c r="L508" s="52"/>
      <c r="M508" s="52"/>
      <c r="N508" s="361"/>
      <c r="O508" s="361"/>
      <c r="P508" s="361"/>
      <c r="Q508" s="361"/>
      <c r="R508" s="361"/>
      <c r="S508" s="361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52"/>
      <c r="AE508" s="52"/>
    </row>
    <row r="509" spans="1:31" ht="12.75" customHeight="1">
      <c r="A509" s="52"/>
      <c r="B509" s="52"/>
      <c r="C509" s="52"/>
      <c r="D509" s="360"/>
      <c r="E509" s="52"/>
      <c r="F509" s="52"/>
      <c r="G509" s="52"/>
      <c r="H509" s="52"/>
      <c r="I509" s="52"/>
      <c r="J509" s="52"/>
      <c r="K509" s="52"/>
      <c r="L509" s="52"/>
      <c r="M509" s="52"/>
      <c r="N509" s="361"/>
      <c r="O509" s="361"/>
      <c r="P509" s="361"/>
      <c r="Q509" s="361"/>
      <c r="R509" s="361"/>
      <c r="S509" s="361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52"/>
      <c r="AE509" s="52"/>
    </row>
    <row r="510" spans="1:31" ht="12.75" customHeight="1">
      <c r="A510" s="52"/>
      <c r="B510" s="52"/>
      <c r="C510" s="52"/>
      <c r="D510" s="360"/>
      <c r="E510" s="52"/>
      <c r="F510" s="52"/>
      <c r="G510" s="52"/>
      <c r="H510" s="52"/>
      <c r="I510" s="52"/>
      <c r="J510" s="52"/>
      <c r="K510" s="52"/>
      <c r="L510" s="52"/>
      <c r="M510" s="52"/>
      <c r="N510" s="361"/>
      <c r="O510" s="361"/>
      <c r="P510" s="361"/>
      <c r="Q510" s="361"/>
      <c r="R510" s="361"/>
      <c r="S510" s="361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52"/>
      <c r="AE510" s="52"/>
    </row>
    <row r="511" spans="1:31" ht="12.75" customHeight="1">
      <c r="A511" s="52"/>
      <c r="B511" s="52"/>
      <c r="C511" s="52"/>
      <c r="D511" s="360"/>
      <c r="E511" s="52"/>
      <c r="F511" s="52"/>
      <c r="G511" s="52"/>
      <c r="H511" s="52"/>
      <c r="I511" s="52"/>
      <c r="J511" s="52"/>
      <c r="K511" s="52"/>
      <c r="L511" s="52"/>
      <c r="M511" s="52"/>
      <c r="N511" s="361"/>
      <c r="O511" s="361"/>
      <c r="P511" s="361"/>
      <c r="Q511" s="361"/>
      <c r="R511" s="361"/>
      <c r="S511" s="361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52"/>
      <c r="AE511" s="52"/>
    </row>
    <row r="512" spans="1:31" ht="12.75" customHeight="1">
      <c r="A512" s="52"/>
      <c r="B512" s="52"/>
      <c r="C512" s="52"/>
      <c r="D512" s="360"/>
      <c r="E512" s="52"/>
      <c r="F512" s="52"/>
      <c r="G512" s="52"/>
      <c r="H512" s="52"/>
      <c r="I512" s="52"/>
      <c r="J512" s="52"/>
      <c r="K512" s="52"/>
      <c r="L512" s="52"/>
      <c r="M512" s="52"/>
      <c r="N512" s="361"/>
      <c r="O512" s="361"/>
      <c r="P512" s="361"/>
      <c r="Q512" s="361"/>
      <c r="R512" s="361"/>
      <c r="S512" s="361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52"/>
      <c r="AE512" s="52"/>
    </row>
    <row r="513" spans="1:31" ht="12.75" customHeight="1">
      <c r="A513" s="52"/>
      <c r="B513" s="52"/>
      <c r="C513" s="52"/>
      <c r="D513" s="360"/>
      <c r="E513" s="52"/>
      <c r="F513" s="52"/>
      <c r="G513" s="52"/>
      <c r="H513" s="52"/>
      <c r="I513" s="52"/>
      <c r="J513" s="52"/>
      <c r="K513" s="52"/>
      <c r="L513" s="52"/>
      <c r="M513" s="52"/>
      <c r="N513" s="361"/>
      <c r="O513" s="361"/>
      <c r="P513" s="361"/>
      <c r="Q513" s="361"/>
      <c r="R513" s="361"/>
      <c r="S513" s="361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52"/>
      <c r="AE513" s="52"/>
    </row>
    <row r="514" spans="1:31" ht="12.75" customHeight="1">
      <c r="A514" s="52"/>
      <c r="B514" s="52"/>
      <c r="C514" s="52"/>
      <c r="D514" s="360"/>
      <c r="E514" s="52"/>
      <c r="F514" s="52"/>
      <c r="G514" s="52"/>
      <c r="H514" s="52"/>
      <c r="I514" s="52"/>
      <c r="J514" s="52"/>
      <c r="K514" s="52"/>
      <c r="L514" s="52"/>
      <c r="M514" s="52"/>
      <c r="N514" s="361"/>
      <c r="O514" s="361"/>
      <c r="P514" s="361"/>
      <c r="Q514" s="361"/>
      <c r="R514" s="361"/>
      <c r="S514" s="361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52"/>
      <c r="AE514" s="52"/>
    </row>
    <row r="515" spans="1:31" ht="12.75" customHeight="1">
      <c r="A515" s="52"/>
      <c r="B515" s="52"/>
      <c r="C515" s="52"/>
      <c r="D515" s="360"/>
      <c r="E515" s="52"/>
      <c r="F515" s="52"/>
      <c r="G515" s="52"/>
      <c r="H515" s="52"/>
      <c r="I515" s="52"/>
      <c r="J515" s="52"/>
      <c r="K515" s="52"/>
      <c r="L515" s="52"/>
      <c r="M515" s="52"/>
      <c r="N515" s="361"/>
      <c r="O515" s="361"/>
      <c r="P515" s="361"/>
      <c r="Q515" s="361"/>
      <c r="R515" s="361"/>
      <c r="S515" s="361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52"/>
      <c r="AE515" s="52"/>
    </row>
    <row r="516" spans="1:31" ht="12.75" customHeight="1">
      <c r="A516" s="52"/>
      <c r="B516" s="52"/>
      <c r="C516" s="52"/>
      <c r="D516" s="360"/>
      <c r="E516" s="52"/>
      <c r="F516" s="52"/>
      <c r="G516" s="52"/>
      <c r="H516" s="52"/>
      <c r="I516" s="52"/>
      <c r="J516" s="52"/>
      <c r="K516" s="52"/>
      <c r="L516" s="52"/>
      <c r="M516" s="52"/>
      <c r="N516" s="361"/>
      <c r="O516" s="361"/>
      <c r="P516" s="361"/>
      <c r="Q516" s="361"/>
      <c r="R516" s="361"/>
      <c r="S516" s="361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52"/>
      <c r="AE516" s="52"/>
    </row>
    <row r="517" spans="1:31" ht="12.75" customHeight="1">
      <c r="A517" s="52"/>
      <c r="B517" s="52"/>
      <c r="C517" s="52"/>
      <c r="D517" s="360"/>
      <c r="E517" s="52"/>
      <c r="F517" s="52"/>
      <c r="G517" s="52"/>
      <c r="H517" s="52"/>
      <c r="I517" s="52"/>
      <c r="J517" s="52"/>
      <c r="K517" s="52"/>
      <c r="L517" s="52"/>
      <c r="M517" s="52"/>
      <c r="N517" s="361"/>
      <c r="O517" s="361"/>
      <c r="P517" s="361"/>
      <c r="Q517" s="361"/>
      <c r="R517" s="361"/>
      <c r="S517" s="361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52"/>
      <c r="AE517" s="52"/>
    </row>
    <row r="518" spans="1:31" ht="12.75" customHeight="1">
      <c r="A518" s="52"/>
      <c r="B518" s="52"/>
      <c r="C518" s="52"/>
      <c r="D518" s="360"/>
      <c r="E518" s="52"/>
      <c r="F518" s="52"/>
      <c r="G518" s="52"/>
      <c r="H518" s="52"/>
      <c r="I518" s="52"/>
      <c r="J518" s="52"/>
      <c r="K518" s="52"/>
      <c r="L518" s="52"/>
      <c r="M518" s="52"/>
      <c r="N518" s="361"/>
      <c r="O518" s="361"/>
      <c r="P518" s="361"/>
      <c r="Q518" s="361"/>
      <c r="R518" s="361"/>
      <c r="S518" s="361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52"/>
      <c r="AE518" s="52"/>
    </row>
    <row r="519" spans="1:31" ht="12.75" customHeight="1">
      <c r="A519" s="52"/>
      <c r="B519" s="52"/>
      <c r="C519" s="52"/>
      <c r="D519" s="360"/>
      <c r="E519" s="52"/>
      <c r="F519" s="52"/>
      <c r="G519" s="52"/>
      <c r="H519" s="52"/>
      <c r="I519" s="52"/>
      <c r="J519" s="52"/>
      <c r="K519" s="52"/>
      <c r="L519" s="52"/>
      <c r="M519" s="52"/>
      <c r="N519" s="361"/>
      <c r="O519" s="361"/>
      <c r="P519" s="361"/>
      <c r="Q519" s="361"/>
      <c r="R519" s="361"/>
      <c r="S519" s="361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52"/>
      <c r="AE519" s="52"/>
    </row>
    <row r="520" spans="1:31" ht="12.75" customHeight="1">
      <c r="A520" s="52"/>
      <c r="B520" s="52"/>
      <c r="C520" s="52"/>
      <c r="D520" s="360"/>
      <c r="E520" s="52"/>
      <c r="F520" s="52"/>
      <c r="G520" s="52"/>
      <c r="H520" s="52"/>
      <c r="I520" s="52"/>
      <c r="J520" s="52"/>
      <c r="K520" s="52"/>
      <c r="L520" s="52"/>
      <c r="M520" s="52"/>
      <c r="N520" s="361"/>
      <c r="O520" s="361"/>
      <c r="P520" s="361"/>
      <c r="Q520" s="361"/>
      <c r="R520" s="361"/>
      <c r="S520" s="361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52"/>
      <c r="AE520" s="52"/>
    </row>
    <row r="521" spans="1:31" ht="12.75" customHeight="1">
      <c r="A521" s="52"/>
      <c r="B521" s="52"/>
      <c r="C521" s="52"/>
      <c r="D521" s="360"/>
      <c r="E521" s="52"/>
      <c r="F521" s="52"/>
      <c r="G521" s="52"/>
      <c r="H521" s="52"/>
      <c r="I521" s="52"/>
      <c r="J521" s="52"/>
      <c r="K521" s="52"/>
      <c r="L521" s="52"/>
      <c r="M521" s="52"/>
      <c r="N521" s="361"/>
      <c r="O521" s="361"/>
      <c r="P521" s="361"/>
      <c r="Q521" s="361"/>
      <c r="R521" s="361"/>
      <c r="S521" s="361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52"/>
      <c r="AE521" s="52"/>
    </row>
    <row r="522" spans="1:31" ht="12.75" customHeight="1">
      <c r="A522" s="52"/>
      <c r="B522" s="52"/>
      <c r="C522" s="52"/>
      <c r="D522" s="360"/>
      <c r="E522" s="52"/>
      <c r="F522" s="52"/>
      <c r="G522" s="52"/>
      <c r="H522" s="52"/>
      <c r="I522" s="52"/>
      <c r="J522" s="52"/>
      <c r="K522" s="52"/>
      <c r="L522" s="52"/>
      <c r="M522" s="52"/>
      <c r="N522" s="361"/>
      <c r="O522" s="361"/>
      <c r="P522" s="361"/>
      <c r="Q522" s="361"/>
      <c r="R522" s="361"/>
      <c r="S522" s="361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52"/>
      <c r="AE522" s="52"/>
    </row>
    <row r="523" spans="1:31" ht="12.75" customHeight="1">
      <c r="A523" s="52"/>
      <c r="B523" s="52"/>
      <c r="C523" s="52"/>
      <c r="D523" s="360"/>
      <c r="E523" s="52"/>
      <c r="F523" s="52"/>
      <c r="G523" s="52"/>
      <c r="H523" s="52"/>
      <c r="I523" s="52"/>
      <c r="J523" s="52"/>
      <c r="K523" s="52"/>
      <c r="L523" s="52"/>
      <c r="M523" s="52"/>
      <c r="N523" s="361"/>
      <c r="O523" s="361"/>
      <c r="P523" s="361"/>
      <c r="Q523" s="361"/>
      <c r="R523" s="361"/>
      <c r="S523" s="361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52"/>
      <c r="AE523" s="52"/>
    </row>
    <row r="524" spans="1:31" ht="12.75" customHeight="1">
      <c r="A524" s="52"/>
      <c r="B524" s="52"/>
      <c r="C524" s="52"/>
      <c r="D524" s="360"/>
      <c r="E524" s="52"/>
      <c r="F524" s="52"/>
      <c r="G524" s="52"/>
      <c r="H524" s="52"/>
      <c r="I524" s="52"/>
      <c r="J524" s="52"/>
      <c r="K524" s="52"/>
      <c r="L524" s="52"/>
      <c r="M524" s="52"/>
      <c r="N524" s="361"/>
      <c r="O524" s="361"/>
      <c r="P524" s="361"/>
      <c r="Q524" s="361"/>
      <c r="R524" s="361"/>
      <c r="S524" s="361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52"/>
      <c r="AE524" s="52"/>
    </row>
    <row r="525" spans="1:31" ht="12.75" customHeight="1">
      <c r="A525" s="52"/>
      <c r="B525" s="52"/>
      <c r="C525" s="52"/>
      <c r="D525" s="360"/>
      <c r="E525" s="52"/>
      <c r="F525" s="52"/>
      <c r="G525" s="52"/>
      <c r="H525" s="52"/>
      <c r="I525" s="52"/>
      <c r="J525" s="52"/>
      <c r="K525" s="52"/>
      <c r="L525" s="52"/>
      <c r="M525" s="52"/>
      <c r="N525" s="361"/>
      <c r="O525" s="361"/>
      <c r="P525" s="361"/>
      <c r="Q525" s="361"/>
      <c r="R525" s="361"/>
      <c r="S525" s="361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52"/>
      <c r="AE525" s="52"/>
    </row>
    <row r="526" spans="1:31" ht="12.75" customHeight="1">
      <c r="A526" s="52"/>
      <c r="B526" s="52"/>
      <c r="C526" s="52"/>
      <c r="D526" s="360"/>
      <c r="E526" s="52"/>
      <c r="F526" s="52"/>
      <c r="G526" s="52"/>
      <c r="H526" s="52"/>
      <c r="I526" s="52"/>
      <c r="J526" s="52"/>
      <c r="K526" s="52"/>
      <c r="L526" s="52"/>
      <c r="M526" s="52"/>
      <c r="N526" s="361"/>
      <c r="O526" s="361"/>
      <c r="P526" s="361"/>
      <c r="Q526" s="361"/>
      <c r="R526" s="361"/>
      <c r="S526" s="361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52"/>
      <c r="AE526" s="52"/>
    </row>
    <row r="527" spans="1:31" ht="12.75" customHeight="1">
      <c r="A527" s="52"/>
      <c r="B527" s="52"/>
      <c r="C527" s="52"/>
      <c r="D527" s="360"/>
      <c r="E527" s="52"/>
      <c r="F527" s="52"/>
      <c r="G527" s="52"/>
      <c r="H527" s="52"/>
      <c r="I527" s="52"/>
      <c r="J527" s="52"/>
      <c r="K527" s="52"/>
      <c r="L527" s="52"/>
      <c r="M527" s="52"/>
      <c r="N527" s="361"/>
      <c r="O527" s="361"/>
      <c r="P527" s="361"/>
      <c r="Q527" s="361"/>
      <c r="R527" s="361"/>
      <c r="S527" s="361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52"/>
      <c r="AE527" s="52"/>
    </row>
    <row r="528" spans="1:31" ht="12.75" customHeight="1">
      <c r="A528" s="52"/>
      <c r="B528" s="52"/>
      <c r="C528" s="52"/>
      <c r="D528" s="360"/>
      <c r="E528" s="52"/>
      <c r="F528" s="52"/>
      <c r="G528" s="52"/>
      <c r="H528" s="52"/>
      <c r="I528" s="52"/>
      <c r="J528" s="52"/>
      <c r="K528" s="52"/>
      <c r="L528" s="52"/>
      <c r="M528" s="52"/>
      <c r="N528" s="361"/>
      <c r="O528" s="361"/>
      <c r="P528" s="361"/>
      <c r="Q528" s="361"/>
      <c r="R528" s="361"/>
      <c r="S528" s="361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52"/>
      <c r="AE528" s="52"/>
    </row>
    <row r="529" spans="1:31" ht="12.75" customHeight="1">
      <c r="A529" s="52"/>
      <c r="B529" s="52"/>
      <c r="C529" s="52"/>
      <c r="D529" s="360"/>
      <c r="E529" s="52"/>
      <c r="F529" s="52"/>
      <c r="G529" s="52"/>
      <c r="H529" s="52"/>
      <c r="I529" s="52"/>
      <c r="J529" s="52"/>
      <c r="K529" s="52"/>
      <c r="L529" s="52"/>
      <c r="M529" s="52"/>
      <c r="N529" s="361"/>
      <c r="O529" s="361"/>
      <c r="P529" s="361"/>
      <c r="Q529" s="361"/>
      <c r="R529" s="361"/>
      <c r="S529" s="361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52"/>
      <c r="AE529" s="52"/>
    </row>
    <row r="530" spans="1:31" ht="12.75" customHeight="1">
      <c r="A530" s="52"/>
      <c r="B530" s="52"/>
      <c r="C530" s="52"/>
      <c r="D530" s="360"/>
      <c r="E530" s="52"/>
      <c r="F530" s="52"/>
      <c r="G530" s="52"/>
      <c r="H530" s="52"/>
      <c r="I530" s="52"/>
      <c r="J530" s="52"/>
      <c r="K530" s="52"/>
      <c r="L530" s="52"/>
      <c r="M530" s="52"/>
      <c r="N530" s="361"/>
      <c r="O530" s="361"/>
      <c r="P530" s="361"/>
      <c r="Q530" s="361"/>
      <c r="R530" s="361"/>
      <c r="S530" s="361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52"/>
      <c r="AE530" s="52"/>
    </row>
    <row r="531" spans="1:31" ht="12.75" customHeight="1">
      <c r="A531" s="52"/>
      <c r="B531" s="52"/>
      <c r="C531" s="52"/>
      <c r="D531" s="360"/>
      <c r="E531" s="52"/>
      <c r="F531" s="52"/>
      <c r="G531" s="52"/>
      <c r="H531" s="52"/>
      <c r="I531" s="52"/>
      <c r="J531" s="52"/>
      <c r="K531" s="52"/>
      <c r="L531" s="52"/>
      <c r="M531" s="52"/>
      <c r="N531" s="361"/>
      <c r="O531" s="361"/>
      <c r="P531" s="361"/>
      <c r="Q531" s="361"/>
      <c r="R531" s="361"/>
      <c r="S531" s="361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52"/>
      <c r="AE531" s="52"/>
    </row>
    <row r="532" spans="1:31" ht="12.75" customHeight="1">
      <c r="A532" s="52"/>
      <c r="B532" s="52"/>
      <c r="C532" s="52"/>
      <c r="D532" s="360"/>
      <c r="E532" s="52"/>
      <c r="F532" s="52"/>
      <c r="G532" s="52"/>
      <c r="H532" s="52"/>
      <c r="I532" s="52"/>
      <c r="J532" s="52"/>
      <c r="K532" s="52"/>
      <c r="L532" s="52"/>
      <c r="M532" s="52"/>
      <c r="N532" s="361"/>
      <c r="O532" s="361"/>
      <c r="P532" s="361"/>
      <c r="Q532" s="361"/>
      <c r="R532" s="361"/>
      <c r="S532" s="361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52"/>
      <c r="AE532" s="52"/>
    </row>
    <row r="533" spans="1:31" ht="12.75" customHeight="1">
      <c r="A533" s="52"/>
      <c r="B533" s="52"/>
      <c r="C533" s="52"/>
      <c r="D533" s="360"/>
      <c r="E533" s="52"/>
      <c r="F533" s="52"/>
      <c r="G533" s="52"/>
      <c r="H533" s="52"/>
      <c r="I533" s="52"/>
      <c r="J533" s="52"/>
      <c r="K533" s="52"/>
      <c r="L533" s="52"/>
      <c r="M533" s="52"/>
      <c r="N533" s="361"/>
      <c r="O533" s="361"/>
      <c r="P533" s="361"/>
      <c r="Q533" s="361"/>
      <c r="R533" s="361"/>
      <c r="S533" s="361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52"/>
      <c r="AE533" s="52"/>
    </row>
    <row r="534" spans="1:31" ht="12.75" customHeight="1">
      <c r="A534" s="52"/>
      <c r="B534" s="52"/>
      <c r="C534" s="52"/>
      <c r="D534" s="360"/>
      <c r="E534" s="52"/>
      <c r="F534" s="52"/>
      <c r="G534" s="52"/>
      <c r="H534" s="52"/>
      <c r="I534" s="52"/>
      <c r="J534" s="52"/>
      <c r="K534" s="52"/>
      <c r="L534" s="52"/>
      <c r="M534" s="52"/>
      <c r="N534" s="361"/>
      <c r="O534" s="361"/>
      <c r="P534" s="361"/>
      <c r="Q534" s="361"/>
      <c r="R534" s="361"/>
      <c r="S534" s="361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  <c r="AE534" s="52"/>
    </row>
    <row r="535" spans="1:31" ht="12.75" customHeight="1">
      <c r="A535" s="52"/>
      <c r="B535" s="52"/>
      <c r="C535" s="52"/>
      <c r="D535" s="360"/>
      <c r="E535" s="52"/>
      <c r="F535" s="52"/>
      <c r="G535" s="52"/>
      <c r="H535" s="52"/>
      <c r="I535" s="52"/>
      <c r="J535" s="52"/>
      <c r="K535" s="52"/>
      <c r="L535" s="52"/>
      <c r="M535" s="52"/>
      <c r="N535" s="361"/>
      <c r="O535" s="361"/>
      <c r="P535" s="361"/>
      <c r="Q535" s="361"/>
      <c r="R535" s="361"/>
      <c r="S535" s="361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52"/>
      <c r="AE535" s="52"/>
    </row>
    <row r="536" spans="1:31" ht="12.75" customHeight="1">
      <c r="A536" s="52"/>
      <c r="B536" s="52"/>
      <c r="C536" s="52"/>
      <c r="D536" s="360"/>
      <c r="E536" s="52"/>
      <c r="F536" s="52"/>
      <c r="G536" s="52"/>
      <c r="H536" s="52"/>
      <c r="I536" s="52"/>
      <c r="J536" s="52"/>
      <c r="K536" s="52"/>
      <c r="L536" s="52"/>
      <c r="M536" s="52"/>
      <c r="N536" s="361"/>
      <c r="O536" s="361"/>
      <c r="P536" s="361"/>
      <c r="Q536" s="361"/>
      <c r="R536" s="361"/>
      <c r="S536" s="361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52"/>
      <c r="AE536" s="52"/>
    </row>
    <row r="537" spans="1:31" ht="12.75" customHeight="1">
      <c r="A537" s="52"/>
      <c r="B537" s="52"/>
      <c r="C537" s="52"/>
      <c r="D537" s="360"/>
      <c r="E537" s="52"/>
      <c r="F537" s="52"/>
      <c r="G537" s="52"/>
      <c r="H537" s="52"/>
      <c r="I537" s="52"/>
      <c r="J537" s="52"/>
      <c r="K537" s="52"/>
      <c r="L537" s="52"/>
      <c r="M537" s="52"/>
      <c r="N537" s="361"/>
      <c r="O537" s="361"/>
      <c r="P537" s="361"/>
      <c r="Q537" s="361"/>
      <c r="R537" s="361"/>
      <c r="S537" s="361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52"/>
      <c r="AE537" s="52"/>
    </row>
    <row r="538" spans="1:31" ht="12.75" customHeight="1">
      <c r="A538" s="52"/>
      <c r="B538" s="52"/>
      <c r="C538" s="52"/>
      <c r="D538" s="360"/>
      <c r="E538" s="52"/>
      <c r="F538" s="52"/>
      <c r="G538" s="52"/>
      <c r="H538" s="52"/>
      <c r="I538" s="52"/>
      <c r="J538" s="52"/>
      <c r="K538" s="52"/>
      <c r="L538" s="52"/>
      <c r="M538" s="52"/>
      <c r="N538" s="361"/>
      <c r="O538" s="361"/>
      <c r="P538" s="361"/>
      <c r="Q538" s="361"/>
      <c r="R538" s="361"/>
      <c r="S538" s="361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52"/>
      <c r="AE538" s="52"/>
    </row>
    <row r="539" spans="1:31" ht="12.75" customHeight="1">
      <c r="A539" s="52"/>
      <c r="B539" s="52"/>
      <c r="C539" s="52"/>
      <c r="D539" s="360"/>
      <c r="E539" s="52"/>
      <c r="F539" s="52"/>
      <c r="G539" s="52"/>
      <c r="H539" s="52"/>
      <c r="I539" s="52"/>
      <c r="J539" s="52"/>
      <c r="K539" s="52"/>
      <c r="L539" s="52"/>
      <c r="M539" s="52"/>
      <c r="N539" s="361"/>
      <c r="O539" s="361"/>
      <c r="P539" s="361"/>
      <c r="Q539" s="361"/>
      <c r="R539" s="361"/>
      <c r="S539" s="361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52"/>
      <c r="AE539" s="52"/>
    </row>
    <row r="540" spans="1:31" ht="12.75" customHeight="1">
      <c r="A540" s="52"/>
      <c r="B540" s="52"/>
      <c r="C540" s="52"/>
      <c r="D540" s="360"/>
      <c r="E540" s="52"/>
      <c r="F540" s="52"/>
      <c r="G540" s="52"/>
      <c r="H540" s="52"/>
      <c r="I540" s="52"/>
      <c r="J540" s="52"/>
      <c r="K540" s="52"/>
      <c r="L540" s="52"/>
      <c r="M540" s="52"/>
      <c r="N540" s="361"/>
      <c r="O540" s="361"/>
      <c r="P540" s="361"/>
      <c r="Q540" s="361"/>
      <c r="R540" s="361"/>
      <c r="S540" s="361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52"/>
      <c r="AE540" s="52"/>
    </row>
    <row r="541" spans="1:31" ht="12.75" customHeight="1">
      <c r="A541" s="52"/>
      <c r="B541" s="52"/>
      <c r="C541" s="52"/>
      <c r="D541" s="360"/>
      <c r="E541" s="52"/>
      <c r="F541" s="52"/>
      <c r="G541" s="52"/>
      <c r="H541" s="52"/>
      <c r="I541" s="52"/>
      <c r="J541" s="52"/>
      <c r="K541" s="52"/>
      <c r="L541" s="52"/>
      <c r="M541" s="52"/>
      <c r="N541" s="361"/>
      <c r="O541" s="361"/>
      <c r="P541" s="361"/>
      <c r="Q541" s="361"/>
      <c r="R541" s="361"/>
      <c r="S541" s="361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52"/>
      <c r="AE541" s="52"/>
    </row>
    <row r="542" spans="1:31" ht="12.75" customHeight="1">
      <c r="A542" s="52"/>
      <c r="B542" s="52"/>
      <c r="C542" s="52"/>
      <c r="D542" s="360"/>
      <c r="E542" s="52"/>
      <c r="F542" s="52"/>
      <c r="G542" s="52"/>
      <c r="H542" s="52"/>
      <c r="I542" s="52"/>
      <c r="J542" s="52"/>
      <c r="K542" s="52"/>
      <c r="L542" s="52"/>
      <c r="M542" s="52"/>
      <c r="N542" s="361"/>
      <c r="O542" s="361"/>
      <c r="P542" s="361"/>
      <c r="Q542" s="361"/>
      <c r="R542" s="361"/>
      <c r="S542" s="361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52"/>
      <c r="AE542" s="52"/>
    </row>
    <row r="543" spans="1:31" ht="12.75" customHeight="1">
      <c r="A543" s="52"/>
      <c r="B543" s="52"/>
      <c r="C543" s="52"/>
      <c r="D543" s="360"/>
      <c r="E543" s="52"/>
      <c r="F543" s="52"/>
      <c r="G543" s="52"/>
      <c r="H543" s="52"/>
      <c r="I543" s="52"/>
      <c r="J543" s="52"/>
      <c r="K543" s="52"/>
      <c r="L543" s="52"/>
      <c r="M543" s="52"/>
      <c r="N543" s="361"/>
      <c r="O543" s="361"/>
      <c r="P543" s="361"/>
      <c r="Q543" s="361"/>
      <c r="R543" s="361"/>
      <c r="S543" s="361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52"/>
      <c r="AE543" s="52"/>
    </row>
    <row r="544" spans="1:31" ht="12.75" customHeight="1">
      <c r="A544" s="52"/>
      <c r="B544" s="52"/>
      <c r="C544" s="52"/>
      <c r="D544" s="360"/>
      <c r="E544" s="52"/>
      <c r="F544" s="52"/>
      <c r="G544" s="52"/>
      <c r="H544" s="52"/>
      <c r="I544" s="52"/>
      <c r="J544" s="52"/>
      <c r="K544" s="52"/>
      <c r="L544" s="52"/>
      <c r="M544" s="52"/>
      <c r="N544" s="361"/>
      <c r="O544" s="361"/>
      <c r="P544" s="361"/>
      <c r="Q544" s="361"/>
      <c r="R544" s="361"/>
      <c r="S544" s="361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52"/>
      <c r="AE544" s="52"/>
    </row>
    <row r="545" spans="1:31" ht="12.75" customHeight="1">
      <c r="A545" s="52"/>
      <c r="B545" s="52"/>
      <c r="C545" s="52"/>
      <c r="D545" s="360"/>
      <c r="E545" s="52"/>
      <c r="F545" s="52"/>
      <c r="G545" s="52"/>
      <c r="H545" s="52"/>
      <c r="I545" s="52"/>
      <c r="J545" s="52"/>
      <c r="K545" s="52"/>
      <c r="L545" s="52"/>
      <c r="M545" s="52"/>
      <c r="N545" s="361"/>
      <c r="O545" s="361"/>
      <c r="P545" s="361"/>
      <c r="Q545" s="361"/>
      <c r="R545" s="361"/>
      <c r="S545" s="361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52"/>
      <c r="AE545" s="52"/>
    </row>
    <row r="546" spans="1:31" ht="12.75" customHeight="1">
      <c r="A546" s="52"/>
      <c r="B546" s="52"/>
      <c r="C546" s="52"/>
      <c r="D546" s="360"/>
      <c r="E546" s="52"/>
      <c r="F546" s="52"/>
      <c r="G546" s="52"/>
      <c r="H546" s="52"/>
      <c r="I546" s="52"/>
      <c r="J546" s="52"/>
      <c r="K546" s="52"/>
      <c r="L546" s="52"/>
      <c r="M546" s="52"/>
      <c r="N546" s="361"/>
      <c r="O546" s="361"/>
      <c r="P546" s="361"/>
      <c r="Q546" s="361"/>
      <c r="R546" s="361"/>
      <c r="S546" s="361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52"/>
      <c r="AE546" s="52"/>
    </row>
    <row r="547" spans="1:31" ht="12.75" customHeight="1">
      <c r="A547" s="52"/>
      <c r="B547" s="52"/>
      <c r="C547" s="52"/>
      <c r="D547" s="360"/>
      <c r="E547" s="52"/>
      <c r="F547" s="52"/>
      <c r="G547" s="52"/>
      <c r="H547" s="52"/>
      <c r="I547" s="52"/>
      <c r="J547" s="52"/>
      <c r="K547" s="52"/>
      <c r="L547" s="52"/>
      <c r="M547" s="52"/>
      <c r="N547" s="361"/>
      <c r="O547" s="361"/>
      <c r="P547" s="361"/>
      <c r="Q547" s="361"/>
      <c r="R547" s="361"/>
      <c r="S547" s="361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52"/>
      <c r="AE547" s="52"/>
    </row>
    <row r="548" spans="1:31" ht="12.75" customHeight="1">
      <c r="A548" s="52"/>
      <c r="B548" s="52"/>
      <c r="C548" s="52"/>
      <c r="D548" s="360"/>
      <c r="E548" s="52"/>
      <c r="F548" s="52"/>
      <c r="G548" s="52"/>
      <c r="H548" s="52"/>
      <c r="I548" s="52"/>
      <c r="J548" s="52"/>
      <c r="K548" s="52"/>
      <c r="L548" s="52"/>
      <c r="M548" s="52"/>
      <c r="N548" s="361"/>
      <c r="O548" s="361"/>
      <c r="P548" s="361"/>
      <c r="Q548" s="361"/>
      <c r="R548" s="361"/>
      <c r="S548" s="361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52"/>
      <c r="AE548" s="52"/>
    </row>
    <row r="549" spans="1:31" ht="12.75" customHeight="1">
      <c r="A549" s="52"/>
      <c r="B549" s="52"/>
      <c r="C549" s="52"/>
      <c r="D549" s="360"/>
      <c r="E549" s="52"/>
      <c r="F549" s="52"/>
      <c r="G549" s="52"/>
      <c r="H549" s="52"/>
      <c r="I549" s="52"/>
      <c r="J549" s="52"/>
      <c r="K549" s="52"/>
      <c r="L549" s="52"/>
      <c r="M549" s="52"/>
      <c r="N549" s="361"/>
      <c r="O549" s="361"/>
      <c r="P549" s="361"/>
      <c r="Q549" s="361"/>
      <c r="R549" s="361"/>
      <c r="S549" s="361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52"/>
      <c r="AE549" s="52"/>
    </row>
    <row r="550" spans="1:31" ht="12.75" customHeight="1">
      <c r="A550" s="52"/>
      <c r="B550" s="52"/>
      <c r="C550" s="52"/>
      <c r="D550" s="360"/>
      <c r="E550" s="52"/>
      <c r="F550" s="52"/>
      <c r="G550" s="52"/>
      <c r="H550" s="52"/>
      <c r="I550" s="52"/>
      <c r="J550" s="52"/>
      <c r="K550" s="52"/>
      <c r="L550" s="52"/>
      <c r="M550" s="52"/>
      <c r="N550" s="361"/>
      <c r="O550" s="361"/>
      <c r="P550" s="361"/>
      <c r="Q550" s="361"/>
      <c r="R550" s="361"/>
      <c r="S550" s="361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52"/>
      <c r="AE550" s="52"/>
    </row>
    <row r="551" spans="1:31" ht="12.75" customHeight="1">
      <c r="A551" s="52"/>
      <c r="B551" s="52"/>
      <c r="C551" s="52"/>
      <c r="D551" s="360"/>
      <c r="E551" s="52"/>
      <c r="F551" s="52"/>
      <c r="G551" s="52"/>
      <c r="H551" s="52"/>
      <c r="I551" s="52"/>
      <c r="J551" s="52"/>
      <c r="K551" s="52"/>
      <c r="L551" s="52"/>
      <c r="M551" s="52"/>
      <c r="N551" s="361"/>
      <c r="O551" s="361"/>
      <c r="P551" s="361"/>
      <c r="Q551" s="361"/>
      <c r="R551" s="361"/>
      <c r="S551" s="361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52"/>
      <c r="AE551" s="52"/>
    </row>
    <row r="552" spans="1:31" ht="12.75" customHeight="1">
      <c r="A552" s="52"/>
      <c r="B552" s="52"/>
      <c r="C552" s="52"/>
      <c r="D552" s="360"/>
      <c r="E552" s="52"/>
      <c r="F552" s="52"/>
      <c r="G552" s="52"/>
      <c r="H552" s="52"/>
      <c r="I552" s="52"/>
      <c r="J552" s="52"/>
      <c r="K552" s="52"/>
      <c r="L552" s="52"/>
      <c r="M552" s="52"/>
      <c r="N552" s="361"/>
      <c r="O552" s="361"/>
      <c r="P552" s="361"/>
      <c r="Q552" s="361"/>
      <c r="R552" s="361"/>
      <c r="S552" s="361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52"/>
      <c r="AE552" s="52"/>
    </row>
    <row r="553" spans="1:31" ht="12.75" customHeight="1">
      <c r="A553" s="52"/>
      <c r="B553" s="52"/>
      <c r="C553" s="52"/>
      <c r="D553" s="360"/>
      <c r="E553" s="52"/>
      <c r="F553" s="52"/>
      <c r="G553" s="52"/>
      <c r="H553" s="52"/>
      <c r="I553" s="52"/>
      <c r="J553" s="52"/>
      <c r="K553" s="52"/>
      <c r="L553" s="52"/>
      <c r="M553" s="52"/>
      <c r="N553" s="361"/>
      <c r="O553" s="361"/>
      <c r="P553" s="361"/>
      <c r="Q553" s="361"/>
      <c r="R553" s="361"/>
      <c r="S553" s="361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52"/>
      <c r="AE553" s="52"/>
    </row>
    <row r="554" spans="1:31" ht="12.75" customHeight="1">
      <c r="A554" s="52"/>
      <c r="B554" s="52"/>
      <c r="C554" s="52"/>
      <c r="D554" s="360"/>
      <c r="E554" s="52"/>
      <c r="F554" s="52"/>
      <c r="G554" s="52"/>
      <c r="H554" s="52"/>
      <c r="I554" s="52"/>
      <c r="J554" s="52"/>
      <c r="K554" s="52"/>
      <c r="L554" s="52"/>
      <c r="M554" s="52"/>
      <c r="N554" s="361"/>
      <c r="O554" s="361"/>
      <c r="P554" s="361"/>
      <c r="Q554" s="361"/>
      <c r="R554" s="361"/>
      <c r="S554" s="361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52"/>
      <c r="AE554" s="52"/>
    </row>
    <row r="555" spans="1:31" ht="12.75" customHeight="1">
      <c r="A555" s="52"/>
      <c r="B555" s="52"/>
      <c r="C555" s="52"/>
      <c r="D555" s="360"/>
      <c r="E555" s="52"/>
      <c r="F555" s="52"/>
      <c r="G555" s="52"/>
      <c r="H555" s="52"/>
      <c r="I555" s="52"/>
      <c r="J555" s="52"/>
      <c r="K555" s="52"/>
      <c r="L555" s="52"/>
      <c r="M555" s="52"/>
      <c r="N555" s="361"/>
      <c r="O555" s="361"/>
      <c r="P555" s="361"/>
      <c r="Q555" s="361"/>
      <c r="R555" s="361"/>
      <c r="S555" s="361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52"/>
      <c r="AE555" s="52"/>
    </row>
    <row r="556" spans="1:31" ht="12.75" customHeight="1">
      <c r="A556" s="52"/>
      <c r="B556" s="52"/>
      <c r="C556" s="52"/>
      <c r="D556" s="360"/>
      <c r="E556" s="52"/>
      <c r="F556" s="52"/>
      <c r="G556" s="52"/>
      <c r="H556" s="52"/>
      <c r="I556" s="52"/>
      <c r="J556" s="52"/>
      <c r="K556" s="52"/>
      <c r="L556" s="52"/>
      <c r="M556" s="52"/>
      <c r="N556" s="361"/>
      <c r="O556" s="361"/>
      <c r="P556" s="361"/>
      <c r="Q556" s="361"/>
      <c r="R556" s="361"/>
      <c r="S556" s="361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52"/>
      <c r="AE556" s="52"/>
    </row>
    <row r="557" spans="1:31" ht="12.75" customHeight="1">
      <c r="A557" s="52"/>
      <c r="B557" s="52"/>
      <c r="C557" s="52"/>
      <c r="D557" s="360"/>
      <c r="E557" s="52"/>
      <c r="F557" s="52"/>
      <c r="G557" s="52"/>
      <c r="H557" s="52"/>
      <c r="I557" s="52"/>
      <c r="J557" s="52"/>
      <c r="K557" s="52"/>
      <c r="L557" s="52"/>
      <c r="M557" s="52"/>
      <c r="N557" s="361"/>
      <c r="O557" s="361"/>
      <c r="P557" s="361"/>
      <c r="Q557" s="361"/>
      <c r="R557" s="361"/>
      <c r="S557" s="361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52"/>
      <c r="AE557" s="52"/>
    </row>
    <row r="558" spans="1:31" ht="12.75" customHeight="1">
      <c r="A558" s="52"/>
      <c r="B558" s="52"/>
      <c r="C558" s="52"/>
      <c r="D558" s="360"/>
      <c r="E558" s="52"/>
      <c r="F558" s="52"/>
      <c r="G558" s="52"/>
      <c r="H558" s="52"/>
      <c r="I558" s="52"/>
      <c r="J558" s="52"/>
      <c r="K558" s="52"/>
      <c r="L558" s="52"/>
      <c r="M558" s="52"/>
      <c r="N558" s="361"/>
      <c r="O558" s="361"/>
      <c r="P558" s="361"/>
      <c r="Q558" s="361"/>
      <c r="R558" s="361"/>
      <c r="S558" s="361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52"/>
      <c r="AE558" s="52"/>
    </row>
    <row r="559" spans="1:31" ht="12.75" customHeight="1">
      <c r="A559" s="52"/>
      <c r="B559" s="52"/>
      <c r="C559" s="52"/>
      <c r="D559" s="360"/>
      <c r="E559" s="52"/>
      <c r="F559" s="52"/>
      <c r="G559" s="52"/>
      <c r="H559" s="52"/>
      <c r="I559" s="52"/>
      <c r="J559" s="52"/>
      <c r="K559" s="52"/>
      <c r="L559" s="52"/>
      <c r="M559" s="52"/>
      <c r="N559" s="361"/>
      <c r="O559" s="361"/>
      <c r="P559" s="361"/>
      <c r="Q559" s="361"/>
      <c r="R559" s="361"/>
      <c r="S559" s="361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52"/>
      <c r="AE559" s="52"/>
    </row>
    <row r="560" spans="1:31" ht="12.75" customHeight="1">
      <c r="A560" s="52"/>
      <c r="B560" s="52"/>
      <c r="C560" s="52"/>
      <c r="D560" s="360"/>
      <c r="E560" s="52"/>
      <c r="F560" s="52"/>
      <c r="G560" s="52"/>
      <c r="H560" s="52"/>
      <c r="I560" s="52"/>
      <c r="J560" s="52"/>
      <c r="K560" s="52"/>
      <c r="L560" s="52"/>
      <c r="M560" s="52"/>
      <c r="N560" s="361"/>
      <c r="O560" s="361"/>
      <c r="P560" s="361"/>
      <c r="Q560" s="361"/>
      <c r="R560" s="361"/>
      <c r="S560" s="361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52"/>
      <c r="AE560" s="52"/>
    </row>
    <row r="561" spans="1:31" ht="12.75" customHeight="1">
      <c r="A561" s="52"/>
      <c r="B561" s="52"/>
      <c r="C561" s="52"/>
      <c r="D561" s="360"/>
      <c r="E561" s="52"/>
      <c r="F561" s="52"/>
      <c r="G561" s="52"/>
      <c r="H561" s="52"/>
      <c r="I561" s="52"/>
      <c r="J561" s="52"/>
      <c r="K561" s="52"/>
      <c r="L561" s="52"/>
      <c r="M561" s="52"/>
      <c r="N561" s="361"/>
      <c r="O561" s="361"/>
      <c r="P561" s="361"/>
      <c r="Q561" s="361"/>
      <c r="R561" s="361"/>
      <c r="S561" s="361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52"/>
      <c r="AE561" s="52"/>
    </row>
    <row r="562" spans="1:31" ht="12.75" customHeight="1">
      <c r="A562" s="52"/>
      <c r="B562" s="52"/>
      <c r="C562" s="52"/>
      <c r="D562" s="360"/>
      <c r="E562" s="52"/>
      <c r="F562" s="52"/>
      <c r="G562" s="52"/>
      <c r="H562" s="52"/>
      <c r="I562" s="52"/>
      <c r="J562" s="52"/>
      <c r="K562" s="52"/>
      <c r="L562" s="52"/>
      <c r="M562" s="52"/>
      <c r="N562" s="361"/>
      <c r="O562" s="361"/>
      <c r="P562" s="361"/>
      <c r="Q562" s="361"/>
      <c r="R562" s="361"/>
      <c r="S562" s="361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52"/>
      <c r="AE562" s="52"/>
    </row>
    <row r="563" spans="1:31" ht="12.75" customHeight="1">
      <c r="A563" s="52"/>
      <c r="B563" s="52"/>
      <c r="C563" s="52"/>
      <c r="D563" s="360"/>
      <c r="E563" s="52"/>
      <c r="F563" s="52"/>
      <c r="G563" s="52"/>
      <c r="H563" s="52"/>
      <c r="I563" s="52"/>
      <c r="J563" s="52"/>
      <c r="K563" s="52"/>
      <c r="L563" s="52"/>
      <c r="M563" s="52"/>
      <c r="N563" s="361"/>
      <c r="O563" s="361"/>
      <c r="P563" s="361"/>
      <c r="Q563" s="361"/>
      <c r="R563" s="361"/>
      <c r="S563" s="361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52"/>
      <c r="AE563" s="52"/>
    </row>
    <row r="564" spans="1:31" ht="12.75" customHeight="1">
      <c r="A564" s="52"/>
      <c r="B564" s="52"/>
      <c r="C564" s="52"/>
      <c r="D564" s="360"/>
      <c r="E564" s="52"/>
      <c r="F564" s="52"/>
      <c r="G564" s="52"/>
      <c r="H564" s="52"/>
      <c r="I564" s="52"/>
      <c r="J564" s="52"/>
      <c r="K564" s="52"/>
      <c r="L564" s="52"/>
      <c r="M564" s="52"/>
      <c r="N564" s="361"/>
      <c r="O564" s="361"/>
      <c r="P564" s="361"/>
      <c r="Q564" s="361"/>
      <c r="R564" s="361"/>
      <c r="S564" s="361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52"/>
      <c r="AE564" s="52"/>
    </row>
    <row r="565" spans="1:31" ht="12.75" customHeight="1">
      <c r="A565" s="52"/>
      <c r="B565" s="52"/>
      <c r="C565" s="52"/>
      <c r="D565" s="360"/>
      <c r="E565" s="52"/>
      <c r="F565" s="52"/>
      <c r="G565" s="52"/>
      <c r="H565" s="52"/>
      <c r="I565" s="52"/>
      <c r="J565" s="52"/>
      <c r="K565" s="52"/>
      <c r="L565" s="52"/>
      <c r="M565" s="52"/>
      <c r="N565" s="361"/>
      <c r="O565" s="361"/>
      <c r="P565" s="361"/>
      <c r="Q565" s="361"/>
      <c r="R565" s="361"/>
      <c r="S565" s="361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52"/>
      <c r="AE565" s="52"/>
    </row>
    <row r="566" spans="1:31" ht="12.75" customHeight="1">
      <c r="A566" s="52"/>
      <c r="B566" s="52"/>
      <c r="C566" s="52"/>
      <c r="D566" s="360"/>
      <c r="E566" s="52"/>
      <c r="F566" s="52"/>
      <c r="G566" s="52"/>
      <c r="H566" s="52"/>
      <c r="I566" s="52"/>
      <c r="J566" s="52"/>
      <c r="K566" s="52"/>
      <c r="L566" s="52"/>
      <c r="M566" s="52"/>
      <c r="N566" s="361"/>
      <c r="O566" s="361"/>
      <c r="P566" s="361"/>
      <c r="Q566" s="361"/>
      <c r="R566" s="361"/>
      <c r="S566" s="361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52"/>
      <c r="AE566" s="52"/>
    </row>
    <row r="567" spans="1:31" ht="12.75" customHeight="1">
      <c r="A567" s="52"/>
      <c r="B567" s="52"/>
      <c r="C567" s="52"/>
      <c r="D567" s="360"/>
      <c r="E567" s="52"/>
      <c r="F567" s="52"/>
      <c r="G567" s="52"/>
      <c r="H567" s="52"/>
      <c r="I567" s="52"/>
      <c r="J567" s="52"/>
      <c r="K567" s="52"/>
      <c r="L567" s="52"/>
      <c r="M567" s="52"/>
      <c r="N567" s="361"/>
      <c r="O567" s="361"/>
      <c r="P567" s="361"/>
      <c r="Q567" s="361"/>
      <c r="R567" s="361"/>
      <c r="S567" s="361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52"/>
      <c r="AE567" s="52"/>
    </row>
    <row r="568" spans="1:31" ht="12.75" customHeight="1">
      <c r="A568" s="52"/>
      <c r="B568" s="52"/>
      <c r="C568" s="52"/>
      <c r="D568" s="360"/>
      <c r="E568" s="52"/>
      <c r="F568" s="52"/>
      <c r="G568" s="52"/>
      <c r="H568" s="52"/>
      <c r="I568" s="52"/>
      <c r="J568" s="52"/>
      <c r="K568" s="52"/>
      <c r="L568" s="52"/>
      <c r="M568" s="52"/>
      <c r="N568" s="361"/>
      <c r="O568" s="361"/>
      <c r="P568" s="361"/>
      <c r="Q568" s="361"/>
      <c r="R568" s="361"/>
      <c r="S568" s="361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52"/>
      <c r="AE568" s="52"/>
    </row>
    <row r="569" spans="1:31" ht="12.75" customHeight="1">
      <c r="A569" s="52"/>
      <c r="B569" s="52"/>
      <c r="C569" s="52"/>
      <c r="D569" s="360"/>
      <c r="E569" s="52"/>
      <c r="F569" s="52"/>
      <c r="G569" s="52"/>
      <c r="H569" s="52"/>
      <c r="I569" s="52"/>
      <c r="J569" s="52"/>
      <c r="K569" s="52"/>
      <c r="L569" s="52"/>
      <c r="M569" s="52"/>
      <c r="N569" s="361"/>
      <c r="O569" s="361"/>
      <c r="P569" s="361"/>
      <c r="Q569" s="361"/>
      <c r="R569" s="361"/>
      <c r="S569" s="361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52"/>
      <c r="AE569" s="52"/>
    </row>
    <row r="570" spans="1:31" ht="12.75" customHeight="1">
      <c r="A570" s="52"/>
      <c r="B570" s="52"/>
      <c r="C570" s="52"/>
      <c r="D570" s="360"/>
      <c r="E570" s="52"/>
      <c r="F570" s="52"/>
      <c r="G570" s="52"/>
      <c r="H570" s="52"/>
      <c r="I570" s="52"/>
      <c r="J570" s="52"/>
      <c r="K570" s="52"/>
      <c r="L570" s="52"/>
      <c r="M570" s="52"/>
      <c r="N570" s="361"/>
      <c r="O570" s="361"/>
      <c r="P570" s="361"/>
      <c r="Q570" s="361"/>
      <c r="R570" s="361"/>
      <c r="S570" s="361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52"/>
      <c r="AE570" s="52"/>
    </row>
    <row r="571" spans="1:31" ht="12.75" customHeight="1">
      <c r="A571" s="52"/>
      <c r="B571" s="52"/>
      <c r="C571" s="52"/>
      <c r="D571" s="360"/>
      <c r="E571" s="52"/>
      <c r="F571" s="52"/>
      <c r="G571" s="52"/>
      <c r="H571" s="52"/>
      <c r="I571" s="52"/>
      <c r="J571" s="52"/>
      <c r="K571" s="52"/>
      <c r="L571" s="52"/>
      <c r="M571" s="52"/>
      <c r="N571" s="361"/>
      <c r="O571" s="361"/>
      <c r="P571" s="361"/>
      <c r="Q571" s="361"/>
      <c r="R571" s="361"/>
      <c r="S571" s="361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52"/>
      <c r="AE571" s="52"/>
    </row>
    <row r="572" spans="1:31" ht="12.75" customHeight="1">
      <c r="A572" s="52"/>
      <c r="B572" s="52"/>
      <c r="C572" s="52"/>
      <c r="D572" s="360"/>
      <c r="E572" s="52"/>
      <c r="F572" s="52"/>
      <c r="G572" s="52"/>
      <c r="H572" s="52"/>
      <c r="I572" s="52"/>
      <c r="J572" s="52"/>
      <c r="K572" s="52"/>
      <c r="L572" s="52"/>
      <c r="M572" s="52"/>
      <c r="N572" s="361"/>
      <c r="O572" s="361"/>
      <c r="P572" s="361"/>
      <c r="Q572" s="361"/>
      <c r="R572" s="361"/>
      <c r="S572" s="361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52"/>
      <c r="AE572" s="52"/>
    </row>
    <row r="573" spans="1:31" ht="12.75" customHeight="1">
      <c r="A573" s="52"/>
      <c r="B573" s="52"/>
      <c r="C573" s="52"/>
      <c r="D573" s="360"/>
      <c r="E573" s="52"/>
      <c r="F573" s="52"/>
      <c r="G573" s="52"/>
      <c r="H573" s="52"/>
      <c r="I573" s="52"/>
      <c r="J573" s="52"/>
      <c r="K573" s="52"/>
      <c r="L573" s="52"/>
      <c r="M573" s="52"/>
      <c r="N573" s="361"/>
      <c r="O573" s="361"/>
      <c r="P573" s="361"/>
      <c r="Q573" s="361"/>
      <c r="R573" s="361"/>
      <c r="S573" s="361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52"/>
      <c r="AE573" s="52"/>
    </row>
    <row r="574" spans="1:31" ht="12.75" customHeight="1">
      <c r="A574" s="52"/>
      <c r="B574" s="52"/>
      <c r="C574" s="52"/>
      <c r="D574" s="360"/>
      <c r="E574" s="52"/>
      <c r="F574" s="52"/>
      <c r="G574" s="52"/>
      <c r="H574" s="52"/>
      <c r="I574" s="52"/>
      <c r="J574" s="52"/>
      <c r="K574" s="52"/>
      <c r="L574" s="52"/>
      <c r="M574" s="52"/>
      <c r="N574" s="361"/>
      <c r="O574" s="361"/>
      <c r="P574" s="361"/>
      <c r="Q574" s="361"/>
      <c r="R574" s="361"/>
      <c r="S574" s="361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52"/>
      <c r="AE574" s="52"/>
    </row>
    <row r="575" spans="1:31" ht="12.75" customHeight="1">
      <c r="A575" s="52"/>
      <c r="B575" s="52"/>
      <c r="C575" s="52"/>
      <c r="D575" s="360"/>
      <c r="E575" s="52"/>
      <c r="F575" s="52"/>
      <c r="G575" s="52"/>
      <c r="H575" s="52"/>
      <c r="I575" s="52"/>
      <c r="J575" s="52"/>
      <c r="K575" s="52"/>
      <c r="L575" s="52"/>
      <c r="M575" s="52"/>
      <c r="N575" s="361"/>
      <c r="O575" s="361"/>
      <c r="P575" s="361"/>
      <c r="Q575" s="361"/>
      <c r="R575" s="361"/>
      <c r="S575" s="361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52"/>
      <c r="AE575" s="52"/>
    </row>
    <row r="576" spans="1:31" ht="12.75" customHeight="1">
      <c r="A576" s="52"/>
      <c r="B576" s="52"/>
      <c r="C576" s="52"/>
      <c r="D576" s="360"/>
      <c r="E576" s="52"/>
      <c r="F576" s="52"/>
      <c r="G576" s="52"/>
      <c r="H576" s="52"/>
      <c r="I576" s="52"/>
      <c r="J576" s="52"/>
      <c r="K576" s="52"/>
      <c r="L576" s="52"/>
      <c r="M576" s="52"/>
      <c r="N576" s="361"/>
      <c r="O576" s="361"/>
      <c r="P576" s="361"/>
      <c r="Q576" s="361"/>
      <c r="R576" s="361"/>
      <c r="S576" s="361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52"/>
      <c r="AE576" s="52"/>
    </row>
    <row r="577" spans="1:31" ht="12.75" customHeight="1">
      <c r="A577" s="52"/>
      <c r="B577" s="52"/>
      <c r="C577" s="52"/>
      <c r="D577" s="360"/>
      <c r="E577" s="52"/>
      <c r="F577" s="52"/>
      <c r="G577" s="52"/>
      <c r="H577" s="52"/>
      <c r="I577" s="52"/>
      <c r="J577" s="52"/>
      <c r="K577" s="52"/>
      <c r="L577" s="52"/>
      <c r="M577" s="52"/>
      <c r="N577" s="361"/>
      <c r="O577" s="361"/>
      <c r="P577" s="361"/>
      <c r="Q577" s="361"/>
      <c r="R577" s="361"/>
      <c r="S577" s="361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52"/>
      <c r="AE577" s="52"/>
    </row>
    <row r="578" spans="1:31" ht="12.75" customHeight="1">
      <c r="A578" s="52"/>
      <c r="B578" s="52"/>
      <c r="C578" s="52"/>
      <c r="D578" s="360"/>
      <c r="E578" s="52"/>
      <c r="F578" s="52"/>
      <c r="G578" s="52"/>
      <c r="H578" s="52"/>
      <c r="I578" s="52"/>
      <c r="J578" s="52"/>
      <c r="K578" s="52"/>
      <c r="L578" s="52"/>
      <c r="M578" s="52"/>
      <c r="N578" s="361"/>
      <c r="O578" s="361"/>
      <c r="P578" s="361"/>
      <c r="Q578" s="361"/>
      <c r="R578" s="361"/>
      <c r="S578" s="361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52"/>
      <c r="AE578" s="52"/>
    </row>
    <row r="579" spans="1:31" ht="12.75" customHeight="1">
      <c r="A579" s="52"/>
      <c r="B579" s="52"/>
      <c r="C579" s="52"/>
      <c r="D579" s="360"/>
      <c r="E579" s="52"/>
      <c r="F579" s="52"/>
      <c r="G579" s="52"/>
      <c r="H579" s="52"/>
      <c r="I579" s="52"/>
      <c r="J579" s="52"/>
      <c r="K579" s="52"/>
      <c r="L579" s="52"/>
      <c r="M579" s="52"/>
      <c r="N579" s="361"/>
      <c r="O579" s="361"/>
      <c r="P579" s="361"/>
      <c r="Q579" s="361"/>
      <c r="R579" s="361"/>
      <c r="S579" s="361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52"/>
      <c r="AE579" s="52"/>
    </row>
    <row r="580" spans="1:31" ht="12.75" customHeight="1">
      <c r="A580" s="52"/>
      <c r="B580" s="52"/>
      <c r="C580" s="52"/>
      <c r="D580" s="360"/>
      <c r="E580" s="52"/>
      <c r="F580" s="52"/>
      <c r="G580" s="52"/>
      <c r="H580" s="52"/>
      <c r="I580" s="52"/>
      <c r="J580" s="52"/>
      <c r="K580" s="52"/>
      <c r="L580" s="52"/>
      <c r="M580" s="52"/>
      <c r="N580" s="361"/>
      <c r="O580" s="361"/>
      <c r="P580" s="361"/>
      <c r="Q580" s="361"/>
      <c r="R580" s="361"/>
      <c r="S580" s="361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52"/>
      <c r="AE580" s="52"/>
    </row>
    <row r="581" spans="1:31" ht="12.75" customHeight="1">
      <c r="A581" s="52"/>
      <c r="B581" s="52"/>
      <c r="C581" s="52"/>
      <c r="D581" s="360"/>
      <c r="E581" s="52"/>
      <c r="F581" s="52"/>
      <c r="G581" s="52"/>
      <c r="H581" s="52"/>
      <c r="I581" s="52"/>
      <c r="J581" s="52"/>
      <c r="K581" s="52"/>
      <c r="L581" s="52"/>
      <c r="M581" s="52"/>
      <c r="N581" s="361"/>
      <c r="O581" s="361"/>
      <c r="P581" s="361"/>
      <c r="Q581" s="361"/>
      <c r="R581" s="361"/>
      <c r="S581" s="361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52"/>
      <c r="AE581" s="52"/>
    </row>
    <row r="582" spans="1:31" ht="12.75" customHeight="1">
      <c r="A582" s="52"/>
      <c r="B582" s="52"/>
      <c r="C582" s="52"/>
      <c r="D582" s="360"/>
      <c r="E582" s="52"/>
      <c r="F582" s="52"/>
      <c r="G582" s="52"/>
      <c r="H582" s="52"/>
      <c r="I582" s="52"/>
      <c r="J582" s="52"/>
      <c r="K582" s="52"/>
      <c r="L582" s="52"/>
      <c r="M582" s="52"/>
      <c r="N582" s="361"/>
      <c r="O582" s="361"/>
      <c r="P582" s="361"/>
      <c r="Q582" s="361"/>
      <c r="R582" s="361"/>
      <c r="S582" s="361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52"/>
      <c r="AE582" s="52"/>
    </row>
    <row r="583" spans="1:31" ht="12.75" customHeight="1">
      <c r="A583" s="52"/>
      <c r="B583" s="52"/>
      <c r="C583" s="52"/>
      <c r="D583" s="360"/>
      <c r="E583" s="52"/>
      <c r="F583" s="52"/>
      <c r="G583" s="52"/>
      <c r="H583" s="52"/>
      <c r="I583" s="52"/>
      <c r="J583" s="52"/>
      <c r="K583" s="52"/>
      <c r="L583" s="52"/>
      <c r="M583" s="52"/>
      <c r="N583" s="361"/>
      <c r="O583" s="361"/>
      <c r="P583" s="361"/>
      <c r="Q583" s="361"/>
      <c r="R583" s="361"/>
      <c r="S583" s="361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52"/>
      <c r="AE583" s="52"/>
    </row>
    <row r="584" spans="1:31" ht="12.75" customHeight="1">
      <c r="A584" s="52"/>
      <c r="B584" s="52"/>
      <c r="C584" s="52"/>
      <c r="D584" s="360"/>
      <c r="E584" s="52"/>
      <c r="F584" s="52"/>
      <c r="G584" s="52"/>
      <c r="H584" s="52"/>
      <c r="I584" s="52"/>
      <c r="J584" s="52"/>
      <c r="K584" s="52"/>
      <c r="L584" s="52"/>
      <c r="M584" s="52"/>
      <c r="N584" s="361"/>
      <c r="O584" s="361"/>
      <c r="P584" s="361"/>
      <c r="Q584" s="361"/>
      <c r="R584" s="361"/>
      <c r="S584" s="361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52"/>
      <c r="AE584" s="52"/>
    </row>
    <row r="585" spans="1:31" ht="12.75" customHeight="1">
      <c r="A585" s="52"/>
      <c r="B585" s="52"/>
      <c r="C585" s="52"/>
      <c r="D585" s="360"/>
      <c r="E585" s="52"/>
      <c r="F585" s="52"/>
      <c r="G585" s="52"/>
      <c r="H585" s="52"/>
      <c r="I585" s="52"/>
      <c r="J585" s="52"/>
      <c r="K585" s="52"/>
      <c r="L585" s="52"/>
      <c r="M585" s="52"/>
      <c r="N585" s="361"/>
      <c r="O585" s="361"/>
      <c r="P585" s="361"/>
      <c r="Q585" s="361"/>
      <c r="R585" s="361"/>
      <c r="S585" s="361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52"/>
      <c r="AE585" s="52"/>
    </row>
    <row r="586" spans="1:31" ht="12.75" customHeight="1">
      <c r="A586" s="52"/>
      <c r="B586" s="52"/>
      <c r="C586" s="52"/>
      <c r="D586" s="360"/>
      <c r="E586" s="52"/>
      <c r="F586" s="52"/>
      <c r="G586" s="52"/>
      <c r="H586" s="52"/>
      <c r="I586" s="52"/>
      <c r="J586" s="52"/>
      <c r="K586" s="52"/>
      <c r="L586" s="52"/>
      <c r="M586" s="52"/>
      <c r="N586" s="361"/>
      <c r="O586" s="361"/>
      <c r="P586" s="361"/>
      <c r="Q586" s="361"/>
      <c r="R586" s="361"/>
      <c r="S586" s="361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52"/>
      <c r="AE586" s="52"/>
    </row>
    <row r="587" spans="1:31" ht="12.75" customHeight="1">
      <c r="A587" s="52"/>
      <c r="B587" s="52"/>
      <c r="C587" s="52"/>
      <c r="D587" s="360"/>
      <c r="E587" s="52"/>
      <c r="F587" s="52"/>
      <c r="G587" s="52"/>
      <c r="H587" s="52"/>
      <c r="I587" s="52"/>
      <c r="J587" s="52"/>
      <c r="K587" s="52"/>
      <c r="L587" s="52"/>
      <c r="M587" s="52"/>
      <c r="N587" s="361"/>
      <c r="O587" s="361"/>
      <c r="P587" s="361"/>
      <c r="Q587" s="361"/>
      <c r="R587" s="361"/>
      <c r="S587" s="361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52"/>
      <c r="AE587" s="52"/>
    </row>
    <row r="588" spans="1:31" ht="12.75" customHeight="1">
      <c r="A588" s="52"/>
      <c r="B588" s="52"/>
      <c r="C588" s="52"/>
      <c r="D588" s="360"/>
      <c r="E588" s="52"/>
      <c r="F588" s="52"/>
      <c r="G588" s="52"/>
      <c r="H588" s="52"/>
      <c r="I588" s="52"/>
      <c r="J588" s="52"/>
      <c r="K588" s="52"/>
      <c r="L588" s="52"/>
      <c r="M588" s="52"/>
      <c r="N588" s="361"/>
      <c r="O588" s="361"/>
      <c r="P588" s="361"/>
      <c r="Q588" s="361"/>
      <c r="R588" s="361"/>
      <c r="S588" s="361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52"/>
      <c r="AE588" s="52"/>
    </row>
    <row r="589" spans="1:31" ht="12.75" customHeight="1">
      <c r="A589" s="52"/>
      <c r="B589" s="52"/>
      <c r="C589" s="52"/>
      <c r="D589" s="360"/>
      <c r="E589" s="52"/>
      <c r="F589" s="52"/>
      <c r="G589" s="52"/>
      <c r="H589" s="52"/>
      <c r="I589" s="52"/>
      <c r="J589" s="52"/>
      <c r="K589" s="52"/>
      <c r="L589" s="52"/>
      <c r="M589" s="52"/>
      <c r="N589" s="361"/>
      <c r="O589" s="361"/>
      <c r="P589" s="361"/>
      <c r="Q589" s="361"/>
      <c r="R589" s="361"/>
      <c r="S589" s="361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52"/>
      <c r="AE589" s="52"/>
    </row>
    <row r="590" spans="1:31" ht="12.75" customHeight="1">
      <c r="A590" s="52"/>
      <c r="B590" s="52"/>
      <c r="C590" s="52"/>
      <c r="D590" s="360"/>
      <c r="E590" s="52"/>
      <c r="F590" s="52"/>
      <c r="G590" s="52"/>
      <c r="H590" s="52"/>
      <c r="I590" s="52"/>
      <c r="J590" s="52"/>
      <c r="K590" s="52"/>
      <c r="L590" s="52"/>
      <c r="M590" s="52"/>
      <c r="N590" s="361"/>
      <c r="O590" s="361"/>
      <c r="P590" s="361"/>
      <c r="Q590" s="361"/>
      <c r="R590" s="361"/>
      <c r="S590" s="361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52"/>
      <c r="AE590" s="52"/>
    </row>
    <row r="591" spans="1:31" ht="12.75" customHeight="1">
      <c r="A591" s="52"/>
      <c r="B591" s="52"/>
      <c r="C591" s="52"/>
      <c r="D591" s="360"/>
      <c r="E591" s="52"/>
      <c r="F591" s="52"/>
      <c r="G591" s="52"/>
      <c r="H591" s="52"/>
      <c r="I591" s="52"/>
      <c r="J591" s="52"/>
      <c r="K591" s="52"/>
      <c r="L591" s="52"/>
      <c r="M591" s="52"/>
      <c r="N591" s="361"/>
      <c r="O591" s="361"/>
      <c r="P591" s="361"/>
      <c r="Q591" s="361"/>
      <c r="R591" s="361"/>
      <c r="S591" s="361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52"/>
      <c r="AE591" s="52"/>
    </row>
    <row r="592" spans="1:31" ht="12.75" customHeight="1">
      <c r="A592" s="52"/>
      <c r="B592" s="52"/>
      <c r="C592" s="52"/>
      <c r="D592" s="360"/>
      <c r="E592" s="52"/>
      <c r="F592" s="52"/>
      <c r="G592" s="52"/>
      <c r="H592" s="52"/>
      <c r="I592" s="52"/>
      <c r="J592" s="52"/>
      <c r="K592" s="52"/>
      <c r="L592" s="52"/>
      <c r="M592" s="52"/>
      <c r="N592" s="361"/>
      <c r="O592" s="361"/>
      <c r="P592" s="361"/>
      <c r="Q592" s="361"/>
      <c r="R592" s="361"/>
      <c r="S592" s="361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52"/>
      <c r="AE592" s="52"/>
    </row>
    <row r="593" spans="1:31" ht="12.75" customHeight="1">
      <c r="A593" s="52"/>
      <c r="B593" s="52"/>
      <c r="C593" s="52"/>
      <c r="D593" s="360"/>
      <c r="E593" s="52"/>
      <c r="F593" s="52"/>
      <c r="G593" s="52"/>
      <c r="H593" s="52"/>
      <c r="I593" s="52"/>
      <c r="J593" s="52"/>
      <c r="K593" s="52"/>
      <c r="L593" s="52"/>
      <c r="M593" s="52"/>
      <c r="N593" s="361"/>
      <c r="O593" s="361"/>
      <c r="P593" s="361"/>
      <c r="Q593" s="361"/>
      <c r="R593" s="361"/>
      <c r="S593" s="361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52"/>
      <c r="AE593" s="52"/>
    </row>
    <row r="594" spans="1:31" ht="12.75" customHeight="1">
      <c r="A594" s="52"/>
      <c r="B594" s="52"/>
      <c r="C594" s="52"/>
      <c r="D594" s="360"/>
      <c r="E594" s="52"/>
      <c r="F594" s="52"/>
      <c r="G594" s="52"/>
      <c r="H594" s="52"/>
      <c r="I594" s="52"/>
      <c r="J594" s="52"/>
      <c r="K594" s="52"/>
      <c r="L594" s="52"/>
      <c r="M594" s="52"/>
      <c r="N594" s="361"/>
      <c r="O594" s="361"/>
      <c r="P594" s="361"/>
      <c r="Q594" s="361"/>
      <c r="R594" s="361"/>
      <c r="S594" s="361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52"/>
      <c r="AE594" s="52"/>
    </row>
    <row r="595" spans="1:31" ht="12.75" customHeight="1">
      <c r="A595" s="52"/>
      <c r="B595" s="52"/>
      <c r="C595" s="52"/>
      <c r="D595" s="360"/>
      <c r="E595" s="52"/>
      <c r="F595" s="52"/>
      <c r="G595" s="52"/>
      <c r="H595" s="52"/>
      <c r="I595" s="52"/>
      <c r="J595" s="52"/>
      <c r="K595" s="52"/>
      <c r="L595" s="52"/>
      <c r="M595" s="52"/>
      <c r="N595" s="361"/>
      <c r="O595" s="361"/>
      <c r="P595" s="361"/>
      <c r="Q595" s="361"/>
      <c r="R595" s="361"/>
      <c r="S595" s="361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52"/>
      <c r="AE595" s="52"/>
    </row>
    <row r="596" spans="1:31" ht="12.75" customHeight="1">
      <c r="A596" s="52"/>
      <c r="B596" s="52"/>
      <c r="C596" s="52"/>
      <c r="D596" s="360"/>
      <c r="E596" s="52"/>
      <c r="F596" s="52"/>
      <c r="G596" s="52"/>
      <c r="H596" s="52"/>
      <c r="I596" s="52"/>
      <c r="J596" s="52"/>
      <c r="K596" s="52"/>
      <c r="L596" s="52"/>
      <c r="M596" s="52"/>
      <c r="N596" s="361"/>
      <c r="O596" s="361"/>
      <c r="P596" s="361"/>
      <c r="Q596" s="361"/>
      <c r="R596" s="361"/>
      <c r="S596" s="361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52"/>
      <c r="AE596" s="52"/>
    </row>
    <row r="597" spans="1:31" ht="12.75" customHeight="1">
      <c r="A597" s="52"/>
      <c r="B597" s="52"/>
      <c r="C597" s="52"/>
      <c r="D597" s="360"/>
      <c r="E597" s="52"/>
      <c r="F597" s="52"/>
      <c r="G597" s="52"/>
      <c r="H597" s="52"/>
      <c r="I597" s="52"/>
      <c r="J597" s="52"/>
      <c r="K597" s="52"/>
      <c r="L597" s="52"/>
      <c r="M597" s="52"/>
      <c r="N597" s="361"/>
      <c r="O597" s="361"/>
      <c r="P597" s="361"/>
      <c r="Q597" s="361"/>
      <c r="R597" s="361"/>
      <c r="S597" s="361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52"/>
      <c r="AE597" s="52"/>
    </row>
    <row r="598" spans="1:31" ht="12.75" customHeight="1">
      <c r="A598" s="52"/>
      <c r="B598" s="52"/>
      <c r="C598" s="52"/>
      <c r="D598" s="360"/>
      <c r="E598" s="52"/>
      <c r="F598" s="52"/>
      <c r="G598" s="52"/>
      <c r="H598" s="52"/>
      <c r="I598" s="52"/>
      <c r="J598" s="52"/>
      <c r="K598" s="52"/>
      <c r="L598" s="52"/>
      <c r="M598" s="52"/>
      <c r="N598" s="361"/>
      <c r="O598" s="361"/>
      <c r="P598" s="361"/>
      <c r="Q598" s="361"/>
      <c r="R598" s="361"/>
      <c r="S598" s="361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52"/>
      <c r="AE598" s="52"/>
    </row>
    <row r="599" spans="1:31" ht="12.75" customHeight="1">
      <c r="A599" s="52"/>
      <c r="B599" s="52"/>
      <c r="C599" s="52"/>
      <c r="D599" s="360"/>
      <c r="E599" s="52"/>
      <c r="F599" s="52"/>
      <c r="G599" s="52"/>
      <c r="H599" s="52"/>
      <c r="I599" s="52"/>
      <c r="J599" s="52"/>
      <c r="K599" s="52"/>
      <c r="L599" s="52"/>
      <c r="M599" s="52"/>
      <c r="N599" s="361"/>
      <c r="O599" s="361"/>
      <c r="P599" s="361"/>
      <c r="Q599" s="361"/>
      <c r="R599" s="361"/>
      <c r="S599" s="361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52"/>
      <c r="AE599" s="52"/>
    </row>
    <row r="600" spans="1:31" ht="12.75" customHeight="1">
      <c r="A600" s="52"/>
      <c r="B600" s="52"/>
      <c r="C600" s="52"/>
      <c r="D600" s="360"/>
      <c r="E600" s="52"/>
      <c r="F600" s="52"/>
      <c r="G600" s="52"/>
      <c r="H600" s="52"/>
      <c r="I600" s="52"/>
      <c r="J600" s="52"/>
      <c r="K600" s="52"/>
      <c r="L600" s="52"/>
      <c r="M600" s="52"/>
      <c r="N600" s="361"/>
      <c r="O600" s="361"/>
      <c r="P600" s="361"/>
      <c r="Q600" s="361"/>
      <c r="R600" s="361"/>
      <c r="S600" s="361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52"/>
      <c r="AE600" s="52"/>
    </row>
    <row r="601" spans="1:31" ht="12.75" customHeight="1">
      <c r="A601" s="52"/>
      <c r="B601" s="52"/>
      <c r="C601" s="52"/>
      <c r="D601" s="360"/>
      <c r="E601" s="52"/>
      <c r="F601" s="52"/>
      <c r="G601" s="52"/>
      <c r="H601" s="52"/>
      <c r="I601" s="52"/>
      <c r="J601" s="52"/>
      <c r="K601" s="52"/>
      <c r="L601" s="52"/>
      <c r="M601" s="52"/>
      <c r="N601" s="361"/>
      <c r="O601" s="361"/>
      <c r="P601" s="361"/>
      <c r="Q601" s="361"/>
      <c r="R601" s="361"/>
      <c r="S601" s="361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52"/>
      <c r="AE601" s="52"/>
    </row>
    <row r="602" spans="1:31" ht="12.75" customHeight="1">
      <c r="A602" s="52"/>
      <c r="B602" s="52"/>
      <c r="C602" s="52"/>
      <c r="D602" s="360"/>
      <c r="E602" s="52"/>
      <c r="F602" s="52"/>
      <c r="G602" s="52"/>
      <c r="H602" s="52"/>
      <c r="I602" s="52"/>
      <c r="J602" s="52"/>
      <c r="K602" s="52"/>
      <c r="L602" s="52"/>
      <c r="M602" s="52"/>
      <c r="N602" s="361"/>
      <c r="O602" s="361"/>
      <c r="P602" s="361"/>
      <c r="Q602" s="361"/>
      <c r="R602" s="361"/>
      <c r="S602" s="361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52"/>
      <c r="AE602" s="52"/>
    </row>
    <row r="603" spans="1:31" ht="12.75" customHeight="1">
      <c r="A603" s="52"/>
      <c r="B603" s="52"/>
      <c r="C603" s="52"/>
      <c r="D603" s="360"/>
      <c r="E603" s="52"/>
      <c r="F603" s="52"/>
      <c r="G603" s="52"/>
      <c r="H603" s="52"/>
      <c r="I603" s="52"/>
      <c r="J603" s="52"/>
      <c r="K603" s="52"/>
      <c r="L603" s="52"/>
      <c r="M603" s="52"/>
      <c r="N603" s="361"/>
      <c r="O603" s="361"/>
      <c r="P603" s="361"/>
      <c r="Q603" s="361"/>
      <c r="R603" s="361"/>
      <c r="S603" s="361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52"/>
      <c r="AE603" s="52"/>
    </row>
    <row r="604" spans="1:31" ht="12.75" customHeight="1">
      <c r="A604" s="52"/>
      <c r="B604" s="52"/>
      <c r="C604" s="52"/>
      <c r="D604" s="360"/>
      <c r="E604" s="52"/>
      <c r="F604" s="52"/>
      <c r="G604" s="52"/>
      <c r="H604" s="52"/>
      <c r="I604" s="52"/>
      <c r="J604" s="52"/>
      <c r="K604" s="52"/>
      <c r="L604" s="52"/>
      <c r="M604" s="52"/>
      <c r="N604" s="361"/>
      <c r="O604" s="361"/>
      <c r="P604" s="361"/>
      <c r="Q604" s="361"/>
      <c r="R604" s="361"/>
      <c r="S604" s="361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52"/>
      <c r="AE604" s="52"/>
    </row>
    <row r="605" spans="1:31" ht="12.75" customHeight="1">
      <c r="A605" s="52"/>
      <c r="B605" s="52"/>
      <c r="C605" s="52"/>
      <c r="D605" s="360"/>
      <c r="E605" s="52"/>
      <c r="F605" s="52"/>
      <c r="G605" s="52"/>
      <c r="H605" s="52"/>
      <c r="I605" s="52"/>
      <c r="J605" s="52"/>
      <c r="K605" s="52"/>
      <c r="L605" s="52"/>
      <c r="M605" s="52"/>
      <c r="N605" s="361"/>
      <c r="O605" s="361"/>
      <c r="P605" s="361"/>
      <c r="Q605" s="361"/>
      <c r="R605" s="361"/>
      <c r="S605" s="361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52"/>
      <c r="AE605" s="52"/>
    </row>
    <row r="606" spans="1:31" ht="12.75" customHeight="1">
      <c r="A606" s="52"/>
      <c r="B606" s="52"/>
      <c r="C606" s="52"/>
      <c r="D606" s="360"/>
      <c r="E606" s="52"/>
      <c r="F606" s="52"/>
      <c r="G606" s="52"/>
      <c r="H606" s="52"/>
      <c r="I606" s="52"/>
      <c r="J606" s="52"/>
      <c r="K606" s="52"/>
      <c r="L606" s="52"/>
      <c r="M606" s="52"/>
      <c r="N606" s="361"/>
      <c r="O606" s="361"/>
      <c r="P606" s="361"/>
      <c r="Q606" s="361"/>
      <c r="R606" s="361"/>
      <c r="S606" s="361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52"/>
      <c r="AE606" s="52"/>
    </row>
    <row r="607" spans="1:31" ht="12.75" customHeight="1">
      <c r="A607" s="52"/>
      <c r="B607" s="52"/>
      <c r="C607" s="52"/>
      <c r="D607" s="360"/>
      <c r="E607" s="52"/>
      <c r="F607" s="52"/>
      <c r="G607" s="52"/>
      <c r="H607" s="52"/>
      <c r="I607" s="52"/>
      <c r="J607" s="52"/>
      <c r="K607" s="52"/>
      <c r="L607" s="52"/>
      <c r="M607" s="52"/>
      <c r="N607" s="361"/>
      <c r="O607" s="361"/>
      <c r="P607" s="361"/>
      <c r="Q607" s="361"/>
      <c r="R607" s="361"/>
      <c r="S607" s="361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52"/>
      <c r="AE607" s="52"/>
    </row>
    <row r="608" spans="1:31" ht="12.75" customHeight="1">
      <c r="A608" s="52"/>
      <c r="B608" s="52"/>
      <c r="C608" s="52"/>
      <c r="D608" s="360"/>
      <c r="E608" s="52"/>
      <c r="F608" s="52"/>
      <c r="G608" s="52"/>
      <c r="H608" s="52"/>
      <c r="I608" s="52"/>
      <c r="J608" s="52"/>
      <c r="K608" s="52"/>
      <c r="L608" s="52"/>
      <c r="M608" s="52"/>
      <c r="N608" s="361"/>
      <c r="O608" s="361"/>
      <c r="P608" s="361"/>
      <c r="Q608" s="361"/>
      <c r="R608" s="361"/>
      <c r="S608" s="361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52"/>
      <c r="AE608" s="52"/>
    </row>
    <row r="609" spans="1:31" ht="12.75" customHeight="1">
      <c r="A609" s="52"/>
      <c r="B609" s="52"/>
      <c r="C609" s="52"/>
      <c r="D609" s="360"/>
      <c r="E609" s="52"/>
      <c r="F609" s="52"/>
      <c r="G609" s="52"/>
      <c r="H609" s="52"/>
      <c r="I609" s="52"/>
      <c r="J609" s="52"/>
      <c r="K609" s="52"/>
      <c r="L609" s="52"/>
      <c r="M609" s="52"/>
      <c r="N609" s="361"/>
      <c r="O609" s="361"/>
      <c r="P609" s="361"/>
      <c r="Q609" s="361"/>
      <c r="R609" s="361"/>
      <c r="S609" s="361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52"/>
      <c r="AE609" s="52"/>
    </row>
    <row r="610" spans="1:31" ht="12.75" customHeight="1">
      <c r="A610" s="52"/>
      <c r="B610" s="52"/>
      <c r="C610" s="52"/>
      <c r="D610" s="360"/>
      <c r="E610" s="52"/>
      <c r="F610" s="52"/>
      <c r="G610" s="52"/>
      <c r="H610" s="52"/>
      <c r="I610" s="52"/>
      <c r="J610" s="52"/>
      <c r="K610" s="52"/>
      <c r="L610" s="52"/>
      <c r="M610" s="52"/>
      <c r="N610" s="361"/>
      <c r="O610" s="361"/>
      <c r="P610" s="361"/>
      <c r="Q610" s="361"/>
      <c r="R610" s="361"/>
      <c r="S610" s="361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52"/>
      <c r="AE610" s="52"/>
    </row>
    <row r="611" spans="1:31" ht="12.75" customHeight="1">
      <c r="A611" s="52"/>
      <c r="B611" s="52"/>
      <c r="C611" s="52"/>
      <c r="D611" s="360"/>
      <c r="E611" s="52"/>
      <c r="F611" s="52"/>
      <c r="G611" s="52"/>
      <c r="H611" s="52"/>
      <c r="I611" s="52"/>
      <c r="J611" s="52"/>
      <c r="K611" s="52"/>
      <c r="L611" s="52"/>
      <c r="M611" s="52"/>
      <c r="N611" s="361"/>
      <c r="O611" s="361"/>
      <c r="P611" s="361"/>
      <c r="Q611" s="361"/>
      <c r="R611" s="361"/>
      <c r="S611" s="361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52"/>
      <c r="AE611" s="52"/>
    </row>
    <row r="612" spans="1:31" ht="12.75" customHeight="1">
      <c r="A612" s="52"/>
      <c r="B612" s="52"/>
      <c r="C612" s="52"/>
      <c r="D612" s="360"/>
      <c r="E612" s="52"/>
      <c r="F612" s="52"/>
      <c r="G612" s="52"/>
      <c r="H612" s="52"/>
      <c r="I612" s="52"/>
      <c r="J612" s="52"/>
      <c r="K612" s="52"/>
      <c r="L612" s="52"/>
      <c r="M612" s="52"/>
      <c r="N612" s="361"/>
      <c r="O612" s="361"/>
      <c r="P612" s="361"/>
      <c r="Q612" s="361"/>
      <c r="R612" s="361"/>
      <c r="S612" s="361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52"/>
      <c r="AE612" s="52"/>
    </row>
    <row r="613" spans="1:31" ht="12.75" customHeight="1">
      <c r="A613" s="52"/>
      <c r="B613" s="52"/>
      <c r="C613" s="52"/>
      <c r="D613" s="360"/>
      <c r="E613" s="52"/>
      <c r="F613" s="52"/>
      <c r="G613" s="52"/>
      <c r="H613" s="52"/>
      <c r="I613" s="52"/>
      <c r="J613" s="52"/>
      <c r="K613" s="52"/>
      <c r="L613" s="52"/>
      <c r="M613" s="52"/>
      <c r="N613" s="361"/>
      <c r="O613" s="361"/>
      <c r="P613" s="361"/>
      <c r="Q613" s="361"/>
      <c r="R613" s="361"/>
      <c r="S613" s="361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52"/>
      <c r="AE613" s="52"/>
    </row>
    <row r="614" spans="1:31" ht="12.75" customHeight="1">
      <c r="A614" s="52"/>
      <c r="B614" s="52"/>
      <c r="C614" s="52"/>
      <c r="D614" s="360"/>
      <c r="E614" s="52"/>
      <c r="F614" s="52"/>
      <c r="G614" s="52"/>
      <c r="H614" s="52"/>
      <c r="I614" s="52"/>
      <c r="J614" s="52"/>
      <c r="K614" s="52"/>
      <c r="L614" s="52"/>
      <c r="M614" s="52"/>
      <c r="N614" s="361"/>
      <c r="O614" s="361"/>
      <c r="P614" s="361"/>
      <c r="Q614" s="361"/>
      <c r="R614" s="361"/>
      <c r="S614" s="361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52"/>
      <c r="AE614" s="52"/>
    </row>
    <row r="615" spans="1:31" ht="12.75" customHeight="1">
      <c r="A615" s="52"/>
      <c r="B615" s="52"/>
      <c r="C615" s="52"/>
      <c r="D615" s="360"/>
      <c r="E615" s="52"/>
      <c r="F615" s="52"/>
      <c r="G615" s="52"/>
      <c r="H615" s="52"/>
      <c r="I615" s="52"/>
      <c r="J615" s="52"/>
      <c r="K615" s="52"/>
      <c r="L615" s="52"/>
      <c r="M615" s="52"/>
      <c r="N615" s="361"/>
      <c r="O615" s="361"/>
      <c r="P615" s="361"/>
      <c r="Q615" s="361"/>
      <c r="R615" s="361"/>
      <c r="S615" s="361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52"/>
      <c r="AE615" s="52"/>
    </row>
    <row r="616" spans="1:31" ht="12.75" customHeight="1">
      <c r="A616" s="52"/>
      <c r="B616" s="52"/>
      <c r="C616" s="52"/>
      <c r="D616" s="360"/>
      <c r="E616" s="52"/>
      <c r="F616" s="52"/>
      <c r="G616" s="52"/>
      <c r="H616" s="52"/>
      <c r="I616" s="52"/>
      <c r="J616" s="52"/>
      <c r="K616" s="52"/>
      <c r="L616" s="52"/>
      <c r="M616" s="52"/>
      <c r="N616" s="361"/>
      <c r="O616" s="361"/>
      <c r="P616" s="361"/>
      <c r="Q616" s="361"/>
      <c r="R616" s="361"/>
      <c r="S616" s="361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52"/>
      <c r="AE616" s="52"/>
    </row>
    <row r="617" spans="1:31" ht="12.75" customHeight="1">
      <c r="A617" s="52"/>
      <c r="B617" s="52"/>
      <c r="C617" s="52"/>
      <c r="D617" s="360"/>
      <c r="E617" s="52"/>
      <c r="F617" s="52"/>
      <c r="G617" s="52"/>
      <c r="H617" s="52"/>
      <c r="I617" s="52"/>
      <c r="J617" s="52"/>
      <c r="K617" s="52"/>
      <c r="L617" s="52"/>
      <c r="M617" s="52"/>
      <c r="N617" s="361"/>
      <c r="O617" s="361"/>
      <c r="P617" s="361"/>
      <c r="Q617" s="361"/>
      <c r="R617" s="361"/>
      <c r="S617" s="361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52"/>
      <c r="AE617" s="52"/>
    </row>
    <row r="618" spans="1:31" ht="12.75" customHeight="1">
      <c r="A618" s="52"/>
      <c r="B618" s="52"/>
      <c r="C618" s="52"/>
      <c r="D618" s="360"/>
      <c r="E618" s="52"/>
      <c r="F618" s="52"/>
      <c r="G618" s="52"/>
      <c r="H618" s="52"/>
      <c r="I618" s="52"/>
      <c r="J618" s="52"/>
      <c r="K618" s="52"/>
      <c r="L618" s="52"/>
      <c r="M618" s="52"/>
      <c r="N618" s="361"/>
      <c r="O618" s="361"/>
      <c r="P618" s="361"/>
      <c r="Q618" s="361"/>
      <c r="R618" s="361"/>
      <c r="S618" s="361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52"/>
      <c r="AE618" s="52"/>
    </row>
    <row r="619" spans="1:31" ht="12.75" customHeight="1">
      <c r="A619" s="52"/>
      <c r="B619" s="52"/>
      <c r="C619" s="52"/>
      <c r="D619" s="360"/>
      <c r="E619" s="52"/>
      <c r="F619" s="52"/>
      <c r="G619" s="52"/>
      <c r="H619" s="52"/>
      <c r="I619" s="52"/>
      <c r="J619" s="52"/>
      <c r="K619" s="52"/>
      <c r="L619" s="52"/>
      <c r="M619" s="52"/>
      <c r="N619" s="361"/>
      <c r="O619" s="361"/>
      <c r="P619" s="361"/>
      <c r="Q619" s="361"/>
      <c r="R619" s="361"/>
      <c r="S619" s="361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52"/>
      <c r="AE619" s="52"/>
    </row>
    <row r="620" spans="1:31" ht="12.75" customHeight="1">
      <c r="A620" s="52"/>
      <c r="B620" s="52"/>
      <c r="C620" s="52"/>
      <c r="D620" s="360"/>
      <c r="E620" s="52"/>
      <c r="F620" s="52"/>
      <c r="G620" s="52"/>
      <c r="H620" s="52"/>
      <c r="I620" s="52"/>
      <c r="J620" s="52"/>
      <c r="K620" s="52"/>
      <c r="L620" s="52"/>
      <c r="M620" s="52"/>
      <c r="N620" s="361"/>
      <c r="O620" s="361"/>
      <c r="P620" s="361"/>
      <c r="Q620" s="361"/>
      <c r="R620" s="361"/>
      <c r="S620" s="361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52"/>
      <c r="AE620" s="52"/>
    </row>
    <row r="621" spans="1:31" ht="12.75" customHeight="1">
      <c r="A621" s="52"/>
      <c r="B621" s="52"/>
      <c r="C621" s="52"/>
      <c r="D621" s="360"/>
      <c r="E621" s="52"/>
      <c r="F621" s="52"/>
      <c r="G621" s="52"/>
      <c r="H621" s="52"/>
      <c r="I621" s="52"/>
      <c r="J621" s="52"/>
      <c r="K621" s="52"/>
      <c r="L621" s="52"/>
      <c r="M621" s="52"/>
      <c r="N621" s="361"/>
      <c r="O621" s="361"/>
      <c r="P621" s="361"/>
      <c r="Q621" s="361"/>
      <c r="R621" s="361"/>
      <c r="S621" s="361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52"/>
      <c r="AE621" s="52"/>
    </row>
    <row r="622" spans="1:31" ht="12.75" customHeight="1">
      <c r="A622" s="52"/>
      <c r="B622" s="52"/>
      <c r="C622" s="52"/>
      <c r="D622" s="360"/>
      <c r="E622" s="52"/>
      <c r="F622" s="52"/>
      <c r="G622" s="52"/>
      <c r="H622" s="52"/>
      <c r="I622" s="52"/>
      <c r="J622" s="52"/>
      <c r="K622" s="52"/>
      <c r="L622" s="52"/>
      <c r="M622" s="52"/>
      <c r="N622" s="361"/>
      <c r="O622" s="361"/>
      <c r="P622" s="361"/>
      <c r="Q622" s="361"/>
      <c r="R622" s="361"/>
      <c r="S622" s="361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52"/>
      <c r="AE622" s="52"/>
    </row>
    <row r="623" spans="1:31" ht="12.75" customHeight="1">
      <c r="A623" s="52"/>
      <c r="B623" s="52"/>
      <c r="C623" s="52"/>
      <c r="D623" s="360"/>
      <c r="E623" s="52"/>
      <c r="F623" s="52"/>
      <c r="G623" s="52"/>
      <c r="H623" s="52"/>
      <c r="I623" s="52"/>
      <c r="J623" s="52"/>
      <c r="K623" s="52"/>
      <c r="L623" s="52"/>
      <c r="M623" s="52"/>
      <c r="N623" s="361"/>
      <c r="O623" s="361"/>
      <c r="P623" s="361"/>
      <c r="Q623" s="361"/>
      <c r="R623" s="361"/>
      <c r="S623" s="361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52"/>
      <c r="AE623" s="52"/>
    </row>
    <row r="624" spans="1:31" ht="12.75" customHeight="1">
      <c r="A624" s="52"/>
      <c r="B624" s="52"/>
      <c r="C624" s="52"/>
      <c r="D624" s="360"/>
      <c r="E624" s="52"/>
      <c r="F624" s="52"/>
      <c r="G624" s="52"/>
      <c r="H624" s="52"/>
      <c r="I624" s="52"/>
      <c r="J624" s="52"/>
      <c r="K624" s="52"/>
      <c r="L624" s="52"/>
      <c r="M624" s="52"/>
      <c r="N624" s="361"/>
      <c r="O624" s="361"/>
      <c r="P624" s="361"/>
      <c r="Q624" s="361"/>
      <c r="R624" s="361"/>
      <c r="S624" s="361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52"/>
      <c r="AE624" s="52"/>
    </row>
    <row r="625" spans="1:31" ht="12.75" customHeight="1">
      <c r="A625" s="52"/>
      <c r="B625" s="52"/>
      <c r="C625" s="52"/>
      <c r="D625" s="360"/>
      <c r="E625" s="52"/>
      <c r="F625" s="52"/>
      <c r="G625" s="52"/>
      <c r="H625" s="52"/>
      <c r="I625" s="52"/>
      <c r="J625" s="52"/>
      <c r="K625" s="52"/>
      <c r="L625" s="52"/>
      <c r="M625" s="52"/>
      <c r="N625" s="361"/>
      <c r="O625" s="361"/>
      <c r="P625" s="361"/>
      <c r="Q625" s="361"/>
      <c r="R625" s="361"/>
      <c r="S625" s="361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52"/>
      <c r="AE625" s="52"/>
    </row>
    <row r="626" spans="1:31" ht="12.75" customHeight="1">
      <c r="A626" s="52"/>
      <c r="B626" s="52"/>
      <c r="C626" s="52"/>
      <c r="D626" s="360"/>
      <c r="E626" s="52"/>
      <c r="F626" s="52"/>
      <c r="G626" s="52"/>
      <c r="H626" s="52"/>
      <c r="I626" s="52"/>
      <c r="J626" s="52"/>
      <c r="K626" s="52"/>
      <c r="L626" s="52"/>
      <c r="M626" s="52"/>
      <c r="N626" s="361"/>
      <c r="O626" s="361"/>
      <c r="P626" s="361"/>
      <c r="Q626" s="361"/>
      <c r="R626" s="361"/>
      <c r="S626" s="361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52"/>
      <c r="AE626" s="52"/>
    </row>
    <row r="627" spans="1:31" ht="12.75" customHeight="1">
      <c r="A627" s="52"/>
      <c r="B627" s="52"/>
      <c r="C627" s="52"/>
      <c r="D627" s="360"/>
      <c r="E627" s="52"/>
      <c r="F627" s="52"/>
      <c r="G627" s="52"/>
      <c r="H627" s="52"/>
      <c r="I627" s="52"/>
      <c r="J627" s="52"/>
      <c r="K627" s="52"/>
      <c r="L627" s="52"/>
      <c r="M627" s="52"/>
      <c r="N627" s="361"/>
      <c r="O627" s="361"/>
      <c r="P627" s="361"/>
      <c r="Q627" s="361"/>
      <c r="R627" s="361"/>
      <c r="S627" s="361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52"/>
      <c r="AE627" s="52"/>
    </row>
    <row r="628" spans="1:31" ht="12.75" customHeight="1">
      <c r="A628" s="52"/>
      <c r="B628" s="52"/>
      <c r="C628" s="52"/>
      <c r="D628" s="360"/>
      <c r="E628" s="52"/>
      <c r="F628" s="52"/>
      <c r="G628" s="52"/>
      <c r="H628" s="52"/>
      <c r="I628" s="52"/>
      <c r="J628" s="52"/>
      <c r="K628" s="52"/>
      <c r="L628" s="52"/>
      <c r="M628" s="52"/>
      <c r="N628" s="361"/>
      <c r="O628" s="361"/>
      <c r="P628" s="361"/>
      <c r="Q628" s="361"/>
      <c r="R628" s="361"/>
      <c r="S628" s="361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52"/>
      <c r="AE628" s="52"/>
    </row>
    <row r="629" spans="1:31" ht="12.75" customHeight="1">
      <c r="A629" s="52"/>
      <c r="B629" s="52"/>
      <c r="C629" s="52"/>
      <c r="D629" s="360"/>
      <c r="E629" s="52"/>
      <c r="F629" s="52"/>
      <c r="G629" s="52"/>
      <c r="H629" s="52"/>
      <c r="I629" s="52"/>
      <c r="J629" s="52"/>
      <c r="K629" s="52"/>
      <c r="L629" s="52"/>
      <c r="M629" s="52"/>
      <c r="N629" s="361"/>
      <c r="O629" s="361"/>
      <c r="P629" s="361"/>
      <c r="Q629" s="361"/>
      <c r="R629" s="361"/>
      <c r="S629" s="361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52"/>
      <c r="AE629" s="52"/>
    </row>
    <row r="630" spans="1:31" ht="12.75" customHeight="1">
      <c r="A630" s="52"/>
      <c r="B630" s="52"/>
      <c r="C630" s="52"/>
      <c r="D630" s="360"/>
      <c r="E630" s="52"/>
      <c r="F630" s="52"/>
      <c r="G630" s="52"/>
      <c r="H630" s="52"/>
      <c r="I630" s="52"/>
      <c r="J630" s="52"/>
      <c r="K630" s="52"/>
      <c r="L630" s="52"/>
      <c r="M630" s="52"/>
      <c r="N630" s="361"/>
      <c r="O630" s="361"/>
      <c r="P630" s="361"/>
      <c r="Q630" s="361"/>
      <c r="R630" s="361"/>
      <c r="S630" s="361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52"/>
      <c r="AE630" s="52"/>
    </row>
    <row r="631" spans="1:31" ht="12.75" customHeight="1">
      <c r="A631" s="52"/>
      <c r="B631" s="52"/>
      <c r="C631" s="52"/>
      <c r="D631" s="360"/>
      <c r="E631" s="52"/>
      <c r="F631" s="52"/>
      <c r="G631" s="52"/>
      <c r="H631" s="52"/>
      <c r="I631" s="52"/>
      <c r="J631" s="52"/>
      <c r="K631" s="52"/>
      <c r="L631" s="52"/>
      <c r="M631" s="52"/>
      <c r="N631" s="361"/>
      <c r="O631" s="361"/>
      <c r="P631" s="361"/>
      <c r="Q631" s="361"/>
      <c r="R631" s="361"/>
      <c r="S631" s="361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52"/>
      <c r="AE631" s="52"/>
    </row>
    <row r="632" spans="1:31" ht="12.75" customHeight="1">
      <c r="A632" s="52"/>
      <c r="B632" s="52"/>
      <c r="C632" s="52"/>
      <c r="D632" s="360"/>
      <c r="E632" s="52"/>
      <c r="F632" s="52"/>
      <c r="G632" s="52"/>
      <c r="H632" s="52"/>
      <c r="I632" s="52"/>
      <c r="J632" s="52"/>
      <c r="K632" s="52"/>
      <c r="L632" s="52"/>
      <c r="M632" s="52"/>
      <c r="N632" s="361"/>
      <c r="O632" s="361"/>
      <c r="P632" s="361"/>
      <c r="Q632" s="361"/>
      <c r="R632" s="361"/>
      <c r="S632" s="361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52"/>
      <c r="AE632" s="52"/>
    </row>
    <row r="633" spans="1:31" ht="12.75" customHeight="1">
      <c r="A633" s="52"/>
      <c r="B633" s="52"/>
      <c r="C633" s="52"/>
      <c r="D633" s="360"/>
      <c r="E633" s="52"/>
      <c r="F633" s="52"/>
      <c r="G633" s="52"/>
      <c r="H633" s="52"/>
      <c r="I633" s="52"/>
      <c r="J633" s="52"/>
      <c r="K633" s="52"/>
      <c r="L633" s="52"/>
      <c r="M633" s="52"/>
      <c r="N633" s="361"/>
      <c r="O633" s="361"/>
      <c r="P633" s="361"/>
      <c r="Q633" s="361"/>
      <c r="R633" s="361"/>
      <c r="S633" s="361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52"/>
      <c r="AE633" s="52"/>
    </row>
    <row r="634" spans="1:31" ht="12.75" customHeight="1">
      <c r="A634" s="52"/>
      <c r="B634" s="52"/>
      <c r="C634" s="52"/>
      <c r="D634" s="360"/>
      <c r="E634" s="52"/>
      <c r="F634" s="52"/>
      <c r="G634" s="52"/>
      <c r="H634" s="52"/>
      <c r="I634" s="52"/>
      <c r="J634" s="52"/>
      <c r="K634" s="52"/>
      <c r="L634" s="52"/>
      <c r="M634" s="52"/>
      <c r="N634" s="361"/>
      <c r="O634" s="361"/>
      <c r="P634" s="361"/>
      <c r="Q634" s="361"/>
      <c r="R634" s="361"/>
      <c r="S634" s="361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52"/>
      <c r="AE634" s="52"/>
    </row>
    <row r="635" spans="1:31" ht="12.75" customHeight="1">
      <c r="A635" s="52"/>
      <c r="B635" s="52"/>
      <c r="C635" s="52"/>
      <c r="D635" s="360"/>
      <c r="E635" s="52"/>
      <c r="F635" s="52"/>
      <c r="G635" s="52"/>
      <c r="H635" s="52"/>
      <c r="I635" s="52"/>
      <c r="J635" s="52"/>
      <c r="K635" s="52"/>
      <c r="L635" s="52"/>
      <c r="M635" s="52"/>
      <c r="N635" s="361"/>
      <c r="O635" s="361"/>
      <c r="P635" s="361"/>
      <c r="Q635" s="361"/>
      <c r="R635" s="361"/>
      <c r="S635" s="361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52"/>
      <c r="AE635" s="52"/>
    </row>
    <row r="636" spans="1:31" ht="12.75" customHeight="1">
      <c r="A636" s="52"/>
      <c r="B636" s="52"/>
      <c r="C636" s="52"/>
      <c r="D636" s="360"/>
      <c r="E636" s="52"/>
      <c r="F636" s="52"/>
      <c r="G636" s="52"/>
      <c r="H636" s="52"/>
      <c r="I636" s="52"/>
      <c r="J636" s="52"/>
      <c r="K636" s="52"/>
      <c r="L636" s="52"/>
      <c r="M636" s="52"/>
      <c r="N636" s="361"/>
      <c r="O636" s="361"/>
      <c r="P636" s="361"/>
      <c r="Q636" s="361"/>
      <c r="R636" s="361"/>
      <c r="S636" s="361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52"/>
      <c r="AE636" s="52"/>
    </row>
    <row r="637" spans="1:31" ht="12.75" customHeight="1">
      <c r="A637" s="52"/>
      <c r="B637" s="52"/>
      <c r="C637" s="52"/>
      <c r="D637" s="360"/>
      <c r="E637" s="52"/>
      <c r="F637" s="52"/>
      <c r="G637" s="52"/>
      <c r="H637" s="52"/>
      <c r="I637" s="52"/>
      <c r="J637" s="52"/>
      <c r="K637" s="52"/>
      <c r="L637" s="52"/>
      <c r="M637" s="52"/>
      <c r="N637" s="361"/>
      <c r="O637" s="361"/>
      <c r="P637" s="361"/>
      <c r="Q637" s="361"/>
      <c r="R637" s="361"/>
      <c r="S637" s="361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52"/>
      <c r="AE637" s="52"/>
    </row>
    <row r="638" spans="1:31" ht="12.75" customHeight="1">
      <c r="A638" s="52"/>
      <c r="B638" s="52"/>
      <c r="C638" s="52"/>
      <c r="D638" s="360"/>
      <c r="E638" s="52"/>
      <c r="F638" s="52"/>
      <c r="G638" s="52"/>
      <c r="H638" s="52"/>
      <c r="I638" s="52"/>
      <c r="J638" s="52"/>
      <c r="K638" s="52"/>
      <c r="L638" s="52"/>
      <c r="M638" s="52"/>
      <c r="N638" s="361"/>
      <c r="O638" s="361"/>
      <c r="P638" s="361"/>
      <c r="Q638" s="361"/>
      <c r="R638" s="361"/>
      <c r="S638" s="361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52"/>
      <c r="AE638" s="52"/>
    </row>
    <row r="639" spans="1:31" ht="12.75" customHeight="1">
      <c r="A639" s="52"/>
      <c r="B639" s="52"/>
      <c r="C639" s="52"/>
      <c r="D639" s="360"/>
      <c r="E639" s="52"/>
      <c r="F639" s="52"/>
      <c r="G639" s="52"/>
      <c r="H639" s="52"/>
      <c r="I639" s="52"/>
      <c r="J639" s="52"/>
      <c r="K639" s="52"/>
      <c r="L639" s="52"/>
      <c r="M639" s="52"/>
      <c r="N639" s="361"/>
      <c r="O639" s="361"/>
      <c r="P639" s="361"/>
      <c r="Q639" s="361"/>
      <c r="R639" s="361"/>
      <c r="S639" s="361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52"/>
      <c r="AE639" s="52"/>
    </row>
    <row r="640" spans="1:31" ht="12.75" customHeight="1">
      <c r="A640" s="52"/>
      <c r="B640" s="52"/>
      <c r="C640" s="52"/>
      <c r="D640" s="360"/>
      <c r="E640" s="52"/>
      <c r="F640" s="52"/>
      <c r="G640" s="52"/>
      <c r="H640" s="52"/>
      <c r="I640" s="52"/>
      <c r="J640" s="52"/>
      <c r="K640" s="52"/>
      <c r="L640" s="52"/>
      <c r="M640" s="52"/>
      <c r="N640" s="361"/>
      <c r="O640" s="361"/>
      <c r="P640" s="361"/>
      <c r="Q640" s="361"/>
      <c r="R640" s="361"/>
      <c r="S640" s="361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52"/>
      <c r="AE640" s="52"/>
    </row>
    <row r="641" spans="1:31" ht="12.75" customHeight="1">
      <c r="A641" s="52"/>
      <c r="B641" s="52"/>
      <c r="C641" s="52"/>
      <c r="D641" s="360"/>
      <c r="E641" s="52"/>
      <c r="F641" s="52"/>
      <c r="G641" s="52"/>
      <c r="H641" s="52"/>
      <c r="I641" s="52"/>
      <c r="J641" s="52"/>
      <c r="K641" s="52"/>
      <c r="L641" s="52"/>
      <c r="M641" s="52"/>
      <c r="N641" s="361"/>
      <c r="O641" s="361"/>
      <c r="P641" s="361"/>
      <c r="Q641" s="361"/>
      <c r="R641" s="361"/>
      <c r="S641" s="361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52"/>
      <c r="AE641" s="52"/>
    </row>
    <row r="642" spans="1:31" ht="12.75" customHeight="1">
      <c r="A642" s="52"/>
      <c r="B642" s="52"/>
      <c r="C642" s="52"/>
      <c r="D642" s="360"/>
      <c r="E642" s="52"/>
      <c r="F642" s="52"/>
      <c r="G642" s="52"/>
      <c r="H642" s="52"/>
      <c r="I642" s="52"/>
      <c r="J642" s="52"/>
      <c r="K642" s="52"/>
      <c r="L642" s="52"/>
      <c r="M642" s="52"/>
      <c r="N642" s="361"/>
      <c r="O642" s="361"/>
      <c r="P642" s="361"/>
      <c r="Q642" s="361"/>
      <c r="R642" s="361"/>
      <c r="S642" s="361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52"/>
      <c r="AE642" s="52"/>
    </row>
    <row r="643" spans="1:31" ht="12.75" customHeight="1">
      <c r="A643" s="52"/>
      <c r="B643" s="52"/>
      <c r="C643" s="52"/>
      <c r="D643" s="360"/>
      <c r="E643" s="52"/>
      <c r="F643" s="52"/>
      <c r="G643" s="52"/>
      <c r="H643" s="52"/>
      <c r="I643" s="52"/>
      <c r="J643" s="52"/>
      <c r="K643" s="52"/>
      <c r="L643" s="52"/>
      <c r="M643" s="52"/>
      <c r="N643" s="361"/>
      <c r="O643" s="361"/>
      <c r="P643" s="361"/>
      <c r="Q643" s="361"/>
      <c r="R643" s="361"/>
      <c r="S643" s="361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52"/>
      <c r="AE643" s="52"/>
    </row>
    <row r="644" spans="1:31" ht="12.75" customHeight="1">
      <c r="A644" s="52"/>
      <c r="B644" s="52"/>
      <c r="C644" s="52"/>
      <c r="D644" s="360"/>
      <c r="E644" s="52"/>
      <c r="F644" s="52"/>
      <c r="G644" s="52"/>
      <c r="H644" s="52"/>
      <c r="I644" s="52"/>
      <c r="J644" s="52"/>
      <c r="K644" s="52"/>
      <c r="L644" s="52"/>
      <c r="M644" s="52"/>
      <c r="N644" s="361"/>
      <c r="O644" s="361"/>
      <c r="P644" s="361"/>
      <c r="Q644" s="361"/>
      <c r="R644" s="361"/>
      <c r="S644" s="361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52"/>
      <c r="AE644" s="52"/>
    </row>
    <row r="645" spans="1:31" ht="12.75" customHeight="1">
      <c r="A645" s="52"/>
      <c r="B645" s="52"/>
      <c r="C645" s="52"/>
      <c r="D645" s="360"/>
      <c r="E645" s="52"/>
      <c r="F645" s="52"/>
      <c r="G645" s="52"/>
      <c r="H645" s="52"/>
      <c r="I645" s="52"/>
      <c r="J645" s="52"/>
      <c r="K645" s="52"/>
      <c r="L645" s="52"/>
      <c r="M645" s="52"/>
      <c r="N645" s="361"/>
      <c r="O645" s="361"/>
      <c r="P645" s="361"/>
      <c r="Q645" s="361"/>
      <c r="R645" s="361"/>
      <c r="S645" s="361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52"/>
      <c r="AE645" s="52"/>
    </row>
    <row r="646" spans="1:31" ht="12.75" customHeight="1">
      <c r="A646" s="52"/>
      <c r="B646" s="52"/>
      <c r="C646" s="52"/>
      <c r="D646" s="360"/>
      <c r="E646" s="52"/>
      <c r="F646" s="52"/>
      <c r="G646" s="52"/>
      <c r="H646" s="52"/>
      <c r="I646" s="52"/>
      <c r="J646" s="52"/>
      <c r="K646" s="52"/>
      <c r="L646" s="52"/>
      <c r="M646" s="52"/>
      <c r="N646" s="361"/>
      <c r="O646" s="361"/>
      <c r="P646" s="361"/>
      <c r="Q646" s="361"/>
      <c r="R646" s="361"/>
      <c r="S646" s="361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52"/>
      <c r="AE646" s="52"/>
    </row>
    <row r="647" spans="1:31" ht="12.75" customHeight="1">
      <c r="A647" s="52"/>
      <c r="B647" s="52"/>
      <c r="C647" s="52"/>
      <c r="D647" s="360"/>
      <c r="E647" s="52"/>
      <c r="F647" s="52"/>
      <c r="G647" s="52"/>
      <c r="H647" s="52"/>
      <c r="I647" s="52"/>
      <c r="J647" s="52"/>
      <c r="K647" s="52"/>
      <c r="L647" s="52"/>
      <c r="M647" s="52"/>
      <c r="N647" s="361"/>
      <c r="O647" s="361"/>
      <c r="P647" s="361"/>
      <c r="Q647" s="361"/>
      <c r="R647" s="361"/>
      <c r="S647" s="361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52"/>
      <c r="AE647" s="52"/>
    </row>
    <row r="648" spans="1:31" ht="12.75" customHeight="1">
      <c r="A648" s="52"/>
      <c r="B648" s="52"/>
      <c r="C648" s="52"/>
      <c r="D648" s="360"/>
      <c r="E648" s="52"/>
      <c r="F648" s="52"/>
      <c r="G648" s="52"/>
      <c r="H648" s="52"/>
      <c r="I648" s="52"/>
      <c r="J648" s="52"/>
      <c r="K648" s="52"/>
      <c r="L648" s="52"/>
      <c r="M648" s="52"/>
      <c r="N648" s="361"/>
      <c r="O648" s="361"/>
      <c r="P648" s="361"/>
      <c r="Q648" s="361"/>
      <c r="R648" s="361"/>
      <c r="S648" s="361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52"/>
      <c r="AE648" s="52"/>
    </row>
    <row r="649" spans="1:31" ht="12.75" customHeight="1">
      <c r="A649" s="52"/>
      <c r="B649" s="52"/>
      <c r="C649" s="52"/>
      <c r="D649" s="360"/>
      <c r="E649" s="52"/>
      <c r="F649" s="52"/>
      <c r="G649" s="52"/>
      <c r="H649" s="52"/>
      <c r="I649" s="52"/>
      <c r="J649" s="52"/>
      <c r="K649" s="52"/>
      <c r="L649" s="52"/>
      <c r="M649" s="52"/>
      <c r="N649" s="361"/>
      <c r="O649" s="361"/>
      <c r="P649" s="361"/>
      <c r="Q649" s="361"/>
      <c r="R649" s="361"/>
      <c r="S649" s="361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52"/>
      <c r="AE649" s="52"/>
    </row>
    <row r="650" spans="1:31" ht="12.75" customHeight="1">
      <c r="A650" s="52"/>
      <c r="B650" s="52"/>
      <c r="C650" s="52"/>
      <c r="D650" s="360"/>
      <c r="E650" s="52"/>
      <c r="F650" s="52"/>
      <c r="G650" s="52"/>
      <c r="H650" s="52"/>
      <c r="I650" s="52"/>
      <c r="J650" s="52"/>
      <c r="K650" s="52"/>
      <c r="L650" s="52"/>
      <c r="M650" s="52"/>
      <c r="N650" s="361"/>
      <c r="O650" s="361"/>
      <c r="P650" s="361"/>
      <c r="Q650" s="361"/>
      <c r="R650" s="361"/>
      <c r="S650" s="361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52"/>
      <c r="AE650" s="52"/>
    </row>
    <row r="651" spans="1:31" ht="12.75" customHeight="1">
      <c r="A651" s="52"/>
      <c r="B651" s="52"/>
      <c r="C651" s="52"/>
      <c r="D651" s="360"/>
      <c r="E651" s="52"/>
      <c r="F651" s="52"/>
      <c r="G651" s="52"/>
      <c r="H651" s="52"/>
      <c r="I651" s="52"/>
      <c r="J651" s="52"/>
      <c r="K651" s="52"/>
      <c r="L651" s="52"/>
      <c r="M651" s="52"/>
      <c r="N651" s="361"/>
      <c r="O651" s="361"/>
      <c r="P651" s="361"/>
      <c r="Q651" s="361"/>
      <c r="R651" s="361"/>
      <c r="S651" s="361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52"/>
      <c r="AE651" s="52"/>
    </row>
    <row r="652" spans="1:31" ht="12.75" customHeight="1">
      <c r="A652" s="52"/>
      <c r="B652" s="52"/>
      <c r="C652" s="52"/>
      <c r="D652" s="360"/>
      <c r="E652" s="52"/>
      <c r="F652" s="52"/>
      <c r="G652" s="52"/>
      <c r="H652" s="52"/>
      <c r="I652" s="52"/>
      <c r="J652" s="52"/>
      <c r="K652" s="52"/>
      <c r="L652" s="52"/>
      <c r="M652" s="52"/>
      <c r="N652" s="361"/>
      <c r="O652" s="361"/>
      <c r="P652" s="361"/>
      <c r="Q652" s="361"/>
      <c r="R652" s="361"/>
      <c r="S652" s="361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52"/>
      <c r="AE652" s="52"/>
    </row>
    <row r="653" spans="1:31" ht="12.75" customHeight="1">
      <c r="A653" s="52"/>
      <c r="B653" s="52"/>
      <c r="C653" s="52"/>
      <c r="D653" s="360"/>
      <c r="E653" s="52"/>
      <c r="F653" s="52"/>
      <c r="G653" s="52"/>
      <c r="H653" s="52"/>
      <c r="I653" s="52"/>
      <c r="J653" s="52"/>
      <c r="K653" s="52"/>
      <c r="L653" s="52"/>
      <c r="M653" s="52"/>
      <c r="N653" s="361"/>
      <c r="O653" s="361"/>
      <c r="P653" s="361"/>
      <c r="Q653" s="361"/>
      <c r="R653" s="361"/>
      <c r="S653" s="361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52"/>
      <c r="AE653" s="52"/>
    </row>
    <row r="654" spans="1:31" ht="12.75" customHeight="1">
      <c r="A654" s="52"/>
      <c r="B654" s="52"/>
      <c r="C654" s="52"/>
      <c r="D654" s="360"/>
      <c r="E654" s="52"/>
      <c r="F654" s="52"/>
      <c r="G654" s="52"/>
      <c r="H654" s="52"/>
      <c r="I654" s="52"/>
      <c r="J654" s="52"/>
      <c r="K654" s="52"/>
      <c r="L654" s="52"/>
      <c r="M654" s="52"/>
      <c r="N654" s="361"/>
      <c r="O654" s="361"/>
      <c r="P654" s="361"/>
      <c r="Q654" s="361"/>
      <c r="R654" s="361"/>
      <c r="S654" s="361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52"/>
      <c r="AE654" s="52"/>
    </row>
    <row r="655" spans="1:31" ht="12.75" customHeight="1">
      <c r="A655" s="52"/>
      <c r="B655" s="52"/>
      <c r="C655" s="52"/>
      <c r="D655" s="360"/>
      <c r="E655" s="52"/>
      <c r="F655" s="52"/>
      <c r="G655" s="52"/>
      <c r="H655" s="52"/>
      <c r="I655" s="52"/>
      <c r="J655" s="52"/>
      <c r="K655" s="52"/>
      <c r="L655" s="52"/>
      <c r="M655" s="52"/>
      <c r="N655" s="361"/>
      <c r="O655" s="361"/>
      <c r="P655" s="361"/>
      <c r="Q655" s="361"/>
      <c r="R655" s="361"/>
      <c r="S655" s="361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52"/>
      <c r="AE655" s="52"/>
    </row>
    <row r="656" spans="1:31" ht="12.75" customHeight="1">
      <c r="A656" s="52"/>
      <c r="B656" s="52"/>
      <c r="C656" s="52"/>
      <c r="D656" s="360"/>
      <c r="E656" s="52"/>
      <c r="F656" s="52"/>
      <c r="G656" s="52"/>
      <c r="H656" s="52"/>
      <c r="I656" s="52"/>
      <c r="J656" s="52"/>
      <c r="K656" s="52"/>
      <c r="L656" s="52"/>
      <c r="M656" s="52"/>
      <c r="N656" s="361"/>
      <c r="O656" s="361"/>
      <c r="P656" s="361"/>
      <c r="Q656" s="361"/>
      <c r="R656" s="361"/>
      <c r="S656" s="361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52"/>
      <c r="AE656" s="52"/>
    </row>
    <row r="657" spans="1:31" ht="12.75" customHeight="1">
      <c r="A657" s="52"/>
      <c r="B657" s="52"/>
      <c r="C657" s="52"/>
      <c r="D657" s="360"/>
      <c r="E657" s="52"/>
      <c r="F657" s="52"/>
      <c r="G657" s="52"/>
      <c r="H657" s="52"/>
      <c r="I657" s="52"/>
      <c r="J657" s="52"/>
      <c r="K657" s="52"/>
      <c r="L657" s="52"/>
      <c r="M657" s="52"/>
      <c r="N657" s="361"/>
      <c r="O657" s="361"/>
      <c r="P657" s="361"/>
      <c r="Q657" s="361"/>
      <c r="R657" s="361"/>
      <c r="S657" s="361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52"/>
      <c r="AE657" s="52"/>
    </row>
    <row r="658" spans="1:31" ht="12.75" customHeight="1">
      <c r="A658" s="52"/>
      <c r="B658" s="52"/>
      <c r="C658" s="52"/>
      <c r="D658" s="360"/>
      <c r="E658" s="52"/>
      <c r="F658" s="52"/>
      <c r="G658" s="52"/>
      <c r="H658" s="52"/>
      <c r="I658" s="52"/>
      <c r="J658" s="52"/>
      <c r="K658" s="52"/>
      <c r="L658" s="52"/>
      <c r="M658" s="52"/>
      <c r="N658" s="361"/>
      <c r="O658" s="361"/>
      <c r="P658" s="361"/>
      <c r="Q658" s="361"/>
      <c r="R658" s="361"/>
      <c r="S658" s="361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52"/>
      <c r="AE658" s="52"/>
    </row>
    <row r="659" spans="1:31" ht="12.75" customHeight="1">
      <c r="A659" s="52"/>
      <c r="B659" s="52"/>
      <c r="C659" s="52"/>
      <c r="D659" s="360"/>
      <c r="E659" s="52"/>
      <c r="F659" s="52"/>
      <c r="G659" s="52"/>
      <c r="H659" s="52"/>
      <c r="I659" s="52"/>
      <c r="J659" s="52"/>
      <c r="K659" s="52"/>
      <c r="L659" s="52"/>
      <c r="M659" s="52"/>
      <c r="N659" s="361"/>
      <c r="O659" s="361"/>
      <c r="P659" s="361"/>
      <c r="Q659" s="361"/>
      <c r="R659" s="361"/>
      <c r="S659" s="361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52"/>
      <c r="AE659" s="52"/>
    </row>
    <row r="660" spans="1:31" ht="12.75" customHeight="1">
      <c r="A660" s="52"/>
      <c r="B660" s="52"/>
      <c r="C660" s="52"/>
      <c r="D660" s="360"/>
      <c r="E660" s="52"/>
      <c r="F660" s="52"/>
      <c r="G660" s="52"/>
      <c r="H660" s="52"/>
      <c r="I660" s="52"/>
      <c r="J660" s="52"/>
      <c r="K660" s="52"/>
      <c r="L660" s="52"/>
      <c r="M660" s="52"/>
      <c r="N660" s="361"/>
      <c r="O660" s="361"/>
      <c r="P660" s="361"/>
      <c r="Q660" s="361"/>
      <c r="R660" s="361"/>
      <c r="S660" s="361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52"/>
      <c r="AE660" s="52"/>
    </row>
    <row r="661" spans="1:31" ht="12.75" customHeight="1">
      <c r="A661" s="52"/>
      <c r="B661" s="52"/>
      <c r="C661" s="52"/>
      <c r="D661" s="360"/>
      <c r="E661" s="52"/>
      <c r="F661" s="52"/>
      <c r="G661" s="52"/>
      <c r="H661" s="52"/>
      <c r="I661" s="52"/>
      <c r="J661" s="52"/>
      <c r="K661" s="52"/>
      <c r="L661" s="52"/>
      <c r="M661" s="52"/>
      <c r="N661" s="361"/>
      <c r="O661" s="361"/>
      <c r="P661" s="361"/>
      <c r="Q661" s="361"/>
      <c r="R661" s="361"/>
      <c r="S661" s="361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52"/>
      <c r="AE661" s="52"/>
    </row>
    <row r="662" spans="1:31" ht="12.75" customHeight="1">
      <c r="A662" s="52"/>
      <c r="B662" s="52"/>
      <c r="C662" s="52"/>
      <c r="D662" s="360"/>
      <c r="E662" s="52"/>
      <c r="F662" s="52"/>
      <c r="G662" s="52"/>
      <c r="H662" s="52"/>
      <c r="I662" s="52"/>
      <c r="J662" s="52"/>
      <c r="K662" s="52"/>
      <c r="L662" s="52"/>
      <c r="M662" s="52"/>
      <c r="N662" s="361"/>
      <c r="O662" s="361"/>
      <c r="P662" s="361"/>
      <c r="Q662" s="361"/>
      <c r="R662" s="361"/>
      <c r="S662" s="361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52"/>
      <c r="AE662" s="52"/>
    </row>
    <row r="663" spans="1:31" ht="12.75" customHeight="1">
      <c r="A663" s="52"/>
      <c r="B663" s="52"/>
      <c r="C663" s="52"/>
      <c r="D663" s="360"/>
      <c r="E663" s="52"/>
      <c r="F663" s="52"/>
      <c r="G663" s="52"/>
      <c r="H663" s="52"/>
      <c r="I663" s="52"/>
      <c r="J663" s="52"/>
      <c r="K663" s="52"/>
      <c r="L663" s="52"/>
      <c r="M663" s="52"/>
      <c r="N663" s="361"/>
      <c r="O663" s="361"/>
      <c r="P663" s="361"/>
      <c r="Q663" s="361"/>
      <c r="R663" s="361"/>
      <c r="S663" s="361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52"/>
      <c r="AE663" s="52"/>
    </row>
    <row r="664" spans="1:31" ht="12.75" customHeight="1">
      <c r="A664" s="52"/>
      <c r="B664" s="52"/>
      <c r="C664" s="52"/>
      <c r="D664" s="360"/>
      <c r="E664" s="52"/>
      <c r="F664" s="52"/>
      <c r="G664" s="52"/>
      <c r="H664" s="52"/>
      <c r="I664" s="52"/>
      <c r="J664" s="52"/>
      <c r="K664" s="52"/>
      <c r="L664" s="52"/>
      <c r="M664" s="52"/>
      <c r="N664" s="361"/>
      <c r="O664" s="361"/>
      <c r="P664" s="361"/>
      <c r="Q664" s="361"/>
      <c r="R664" s="361"/>
      <c r="S664" s="361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52"/>
      <c r="AE664" s="52"/>
    </row>
    <row r="665" spans="1:31" ht="12.75" customHeight="1">
      <c r="A665" s="52"/>
      <c r="B665" s="52"/>
      <c r="C665" s="52"/>
      <c r="D665" s="360"/>
      <c r="E665" s="52"/>
      <c r="F665" s="52"/>
      <c r="G665" s="52"/>
      <c r="H665" s="52"/>
      <c r="I665" s="52"/>
      <c r="J665" s="52"/>
      <c r="K665" s="52"/>
      <c r="L665" s="52"/>
      <c r="M665" s="52"/>
      <c r="N665" s="361"/>
      <c r="O665" s="361"/>
      <c r="P665" s="361"/>
      <c r="Q665" s="361"/>
      <c r="R665" s="361"/>
      <c r="S665" s="361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52"/>
      <c r="AE665" s="52"/>
    </row>
    <row r="666" spans="1:31" ht="12.75" customHeight="1">
      <c r="A666" s="52"/>
      <c r="B666" s="52"/>
      <c r="C666" s="52"/>
      <c r="D666" s="360"/>
      <c r="E666" s="52"/>
      <c r="F666" s="52"/>
      <c r="G666" s="52"/>
      <c r="H666" s="52"/>
      <c r="I666" s="52"/>
      <c r="J666" s="52"/>
      <c r="K666" s="52"/>
      <c r="L666" s="52"/>
      <c r="M666" s="52"/>
      <c r="N666" s="361"/>
      <c r="O666" s="361"/>
      <c r="P666" s="361"/>
      <c r="Q666" s="361"/>
      <c r="R666" s="361"/>
      <c r="S666" s="361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52"/>
      <c r="AE666" s="52"/>
    </row>
    <row r="667" spans="1:31" ht="12.75" customHeight="1">
      <c r="A667" s="52"/>
      <c r="B667" s="52"/>
      <c r="C667" s="52"/>
      <c r="D667" s="360"/>
      <c r="E667" s="52"/>
      <c r="F667" s="52"/>
      <c r="G667" s="52"/>
      <c r="H667" s="52"/>
      <c r="I667" s="52"/>
      <c r="J667" s="52"/>
      <c r="K667" s="52"/>
      <c r="L667" s="52"/>
      <c r="M667" s="52"/>
      <c r="N667" s="361"/>
      <c r="O667" s="361"/>
      <c r="P667" s="361"/>
      <c r="Q667" s="361"/>
      <c r="R667" s="361"/>
      <c r="S667" s="361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52"/>
      <c r="AE667" s="52"/>
    </row>
    <row r="668" spans="1:31" ht="12.75" customHeight="1">
      <c r="A668" s="52"/>
      <c r="B668" s="52"/>
      <c r="C668" s="52"/>
      <c r="D668" s="360"/>
      <c r="E668" s="52"/>
      <c r="F668" s="52"/>
      <c r="G668" s="52"/>
      <c r="H668" s="52"/>
      <c r="I668" s="52"/>
      <c r="J668" s="52"/>
      <c r="K668" s="52"/>
      <c r="L668" s="52"/>
      <c r="M668" s="52"/>
      <c r="N668" s="361"/>
      <c r="O668" s="361"/>
      <c r="P668" s="361"/>
      <c r="Q668" s="361"/>
      <c r="R668" s="361"/>
      <c r="S668" s="361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52"/>
      <c r="AE668" s="52"/>
    </row>
    <row r="669" spans="1:31" ht="12.75" customHeight="1">
      <c r="A669" s="52"/>
      <c r="B669" s="52"/>
      <c r="C669" s="52"/>
      <c r="D669" s="360"/>
      <c r="E669" s="52"/>
      <c r="F669" s="52"/>
      <c r="G669" s="52"/>
      <c r="H669" s="52"/>
      <c r="I669" s="52"/>
      <c r="J669" s="52"/>
      <c r="K669" s="52"/>
      <c r="L669" s="52"/>
      <c r="M669" s="52"/>
      <c r="N669" s="361"/>
      <c r="O669" s="361"/>
      <c r="P669" s="361"/>
      <c r="Q669" s="361"/>
      <c r="R669" s="361"/>
      <c r="S669" s="361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52"/>
      <c r="AE669" s="52"/>
    </row>
    <row r="670" spans="1:31" ht="12.75" customHeight="1">
      <c r="A670" s="52"/>
      <c r="B670" s="52"/>
      <c r="C670" s="52"/>
      <c r="D670" s="360"/>
      <c r="E670" s="52"/>
      <c r="F670" s="52"/>
      <c r="G670" s="52"/>
      <c r="H670" s="52"/>
      <c r="I670" s="52"/>
      <c r="J670" s="52"/>
      <c r="K670" s="52"/>
      <c r="L670" s="52"/>
      <c r="M670" s="52"/>
      <c r="N670" s="361"/>
      <c r="O670" s="361"/>
      <c r="P670" s="361"/>
      <c r="Q670" s="361"/>
      <c r="R670" s="361"/>
      <c r="S670" s="361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52"/>
      <c r="AE670" s="52"/>
    </row>
    <row r="671" spans="1:31" ht="12.75" customHeight="1">
      <c r="A671" s="52"/>
      <c r="B671" s="52"/>
      <c r="C671" s="52"/>
      <c r="D671" s="360"/>
      <c r="E671" s="52"/>
      <c r="F671" s="52"/>
      <c r="G671" s="52"/>
      <c r="H671" s="52"/>
      <c r="I671" s="52"/>
      <c r="J671" s="52"/>
      <c r="K671" s="52"/>
      <c r="L671" s="52"/>
      <c r="M671" s="52"/>
      <c r="N671" s="361"/>
      <c r="O671" s="361"/>
      <c r="P671" s="361"/>
      <c r="Q671" s="361"/>
      <c r="R671" s="361"/>
      <c r="S671" s="361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52"/>
      <c r="AE671" s="52"/>
    </row>
    <row r="672" spans="1:31" ht="12.75" customHeight="1">
      <c r="A672" s="52"/>
      <c r="B672" s="52"/>
      <c r="C672" s="52"/>
      <c r="D672" s="360"/>
      <c r="E672" s="52"/>
      <c r="F672" s="52"/>
      <c r="G672" s="52"/>
      <c r="H672" s="52"/>
      <c r="I672" s="52"/>
      <c r="J672" s="52"/>
      <c r="K672" s="52"/>
      <c r="L672" s="52"/>
      <c r="M672" s="52"/>
      <c r="N672" s="361"/>
      <c r="O672" s="361"/>
      <c r="P672" s="361"/>
      <c r="Q672" s="361"/>
      <c r="R672" s="361"/>
      <c r="S672" s="361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52"/>
      <c r="AE672" s="52"/>
    </row>
    <row r="673" spans="1:31" ht="12.75" customHeight="1">
      <c r="A673" s="52"/>
      <c r="B673" s="52"/>
      <c r="C673" s="52"/>
      <c r="D673" s="360"/>
      <c r="E673" s="52"/>
      <c r="F673" s="52"/>
      <c r="G673" s="52"/>
      <c r="H673" s="52"/>
      <c r="I673" s="52"/>
      <c r="J673" s="52"/>
      <c r="K673" s="52"/>
      <c r="L673" s="52"/>
      <c r="M673" s="52"/>
      <c r="N673" s="361"/>
      <c r="O673" s="361"/>
      <c r="P673" s="361"/>
      <c r="Q673" s="361"/>
      <c r="R673" s="361"/>
      <c r="S673" s="361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52"/>
      <c r="AE673" s="52"/>
    </row>
    <row r="674" spans="1:31" ht="12.75" customHeight="1">
      <c r="A674" s="52"/>
      <c r="B674" s="52"/>
      <c r="C674" s="52"/>
      <c r="D674" s="360"/>
      <c r="E674" s="52"/>
      <c r="F674" s="52"/>
      <c r="G674" s="52"/>
      <c r="H674" s="52"/>
      <c r="I674" s="52"/>
      <c r="J674" s="52"/>
      <c r="K674" s="52"/>
      <c r="L674" s="52"/>
      <c r="M674" s="52"/>
      <c r="N674" s="361"/>
      <c r="O674" s="361"/>
      <c r="P674" s="361"/>
      <c r="Q674" s="361"/>
      <c r="R674" s="361"/>
      <c r="S674" s="361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52"/>
      <c r="AE674" s="52"/>
    </row>
    <row r="675" spans="1:31" ht="12.75" customHeight="1">
      <c r="A675" s="52"/>
      <c r="B675" s="52"/>
      <c r="C675" s="52"/>
      <c r="D675" s="360"/>
      <c r="E675" s="52"/>
      <c r="F675" s="52"/>
      <c r="G675" s="52"/>
      <c r="H675" s="52"/>
      <c r="I675" s="52"/>
      <c r="J675" s="52"/>
      <c r="K675" s="52"/>
      <c r="L675" s="52"/>
      <c r="M675" s="52"/>
      <c r="N675" s="361"/>
      <c r="O675" s="361"/>
      <c r="P675" s="361"/>
      <c r="Q675" s="361"/>
      <c r="R675" s="361"/>
      <c r="S675" s="361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52"/>
      <c r="AE675" s="52"/>
    </row>
    <row r="676" spans="1:31" ht="12.75" customHeight="1">
      <c r="A676" s="52"/>
      <c r="B676" s="52"/>
      <c r="C676" s="52"/>
      <c r="D676" s="360"/>
      <c r="E676" s="52"/>
      <c r="F676" s="52"/>
      <c r="G676" s="52"/>
      <c r="H676" s="52"/>
      <c r="I676" s="52"/>
      <c r="J676" s="52"/>
      <c r="K676" s="52"/>
      <c r="L676" s="52"/>
      <c r="M676" s="52"/>
      <c r="N676" s="361"/>
      <c r="O676" s="361"/>
      <c r="P676" s="361"/>
      <c r="Q676" s="361"/>
      <c r="R676" s="361"/>
      <c r="S676" s="361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52"/>
      <c r="AE676" s="52"/>
    </row>
    <row r="677" spans="1:31" ht="12.75" customHeight="1">
      <c r="A677" s="52"/>
      <c r="B677" s="52"/>
      <c r="C677" s="52"/>
      <c r="D677" s="360"/>
      <c r="E677" s="52"/>
      <c r="F677" s="52"/>
      <c r="G677" s="52"/>
      <c r="H677" s="52"/>
      <c r="I677" s="52"/>
      <c r="J677" s="52"/>
      <c r="K677" s="52"/>
      <c r="L677" s="52"/>
      <c r="M677" s="52"/>
      <c r="N677" s="361"/>
      <c r="O677" s="361"/>
      <c r="P677" s="361"/>
      <c r="Q677" s="361"/>
      <c r="R677" s="361"/>
      <c r="S677" s="361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52"/>
      <c r="AE677" s="52"/>
    </row>
    <row r="678" spans="1:31" ht="12.75" customHeight="1">
      <c r="A678" s="52"/>
      <c r="B678" s="52"/>
      <c r="C678" s="52"/>
      <c r="D678" s="360"/>
      <c r="E678" s="52"/>
      <c r="F678" s="52"/>
      <c r="G678" s="52"/>
      <c r="H678" s="52"/>
      <c r="I678" s="52"/>
      <c r="J678" s="52"/>
      <c r="K678" s="52"/>
      <c r="L678" s="52"/>
      <c r="M678" s="52"/>
      <c r="N678" s="361"/>
      <c r="O678" s="361"/>
      <c r="P678" s="361"/>
      <c r="Q678" s="361"/>
      <c r="R678" s="361"/>
      <c r="S678" s="361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52"/>
      <c r="AE678" s="52"/>
    </row>
    <row r="679" spans="1:31" ht="12.75" customHeight="1">
      <c r="A679" s="52"/>
      <c r="B679" s="52"/>
      <c r="C679" s="52"/>
      <c r="D679" s="360"/>
      <c r="E679" s="52"/>
      <c r="F679" s="52"/>
      <c r="G679" s="52"/>
      <c r="H679" s="52"/>
      <c r="I679" s="52"/>
      <c r="J679" s="52"/>
      <c r="K679" s="52"/>
      <c r="L679" s="52"/>
      <c r="M679" s="52"/>
      <c r="N679" s="361"/>
      <c r="O679" s="361"/>
      <c r="P679" s="361"/>
      <c r="Q679" s="361"/>
      <c r="R679" s="361"/>
      <c r="S679" s="361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52"/>
      <c r="AE679" s="52"/>
    </row>
    <row r="680" spans="1:31" ht="12.75" customHeight="1">
      <c r="A680" s="52"/>
      <c r="B680" s="52"/>
      <c r="C680" s="52"/>
      <c r="D680" s="360"/>
      <c r="E680" s="52"/>
      <c r="F680" s="52"/>
      <c r="G680" s="52"/>
      <c r="H680" s="52"/>
      <c r="I680" s="52"/>
      <c r="J680" s="52"/>
      <c r="K680" s="52"/>
      <c r="L680" s="52"/>
      <c r="M680" s="52"/>
      <c r="N680" s="361"/>
      <c r="O680" s="361"/>
      <c r="P680" s="361"/>
      <c r="Q680" s="361"/>
      <c r="R680" s="361"/>
      <c r="S680" s="361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52"/>
      <c r="AE680" s="52"/>
    </row>
    <row r="681" spans="1:31" ht="12.75" customHeight="1">
      <c r="A681" s="52"/>
      <c r="B681" s="52"/>
      <c r="C681" s="52"/>
      <c r="D681" s="360"/>
      <c r="E681" s="52"/>
      <c r="F681" s="52"/>
      <c r="G681" s="52"/>
      <c r="H681" s="52"/>
      <c r="I681" s="52"/>
      <c r="J681" s="52"/>
      <c r="K681" s="52"/>
      <c r="L681" s="52"/>
      <c r="M681" s="52"/>
      <c r="N681" s="361"/>
      <c r="O681" s="361"/>
      <c r="P681" s="361"/>
      <c r="Q681" s="361"/>
      <c r="R681" s="361"/>
      <c r="S681" s="361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52"/>
      <c r="AE681" s="52"/>
    </row>
    <row r="682" spans="1:31" ht="12.75" customHeight="1">
      <c r="A682" s="52"/>
      <c r="B682" s="52"/>
      <c r="C682" s="52"/>
      <c r="D682" s="360"/>
      <c r="E682" s="52"/>
      <c r="F682" s="52"/>
      <c r="G682" s="52"/>
      <c r="H682" s="52"/>
      <c r="I682" s="52"/>
      <c r="J682" s="52"/>
      <c r="K682" s="52"/>
      <c r="L682" s="52"/>
      <c r="M682" s="52"/>
      <c r="N682" s="361"/>
      <c r="O682" s="361"/>
      <c r="P682" s="361"/>
      <c r="Q682" s="361"/>
      <c r="R682" s="361"/>
      <c r="S682" s="361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52"/>
      <c r="AE682" s="52"/>
    </row>
    <row r="683" spans="1:31" ht="12.75" customHeight="1">
      <c r="A683" s="52"/>
      <c r="B683" s="52"/>
      <c r="C683" s="52"/>
      <c r="D683" s="360"/>
      <c r="E683" s="52"/>
      <c r="F683" s="52"/>
      <c r="G683" s="52"/>
      <c r="H683" s="52"/>
      <c r="I683" s="52"/>
      <c r="J683" s="52"/>
      <c r="K683" s="52"/>
      <c r="L683" s="52"/>
      <c r="M683" s="52"/>
      <c r="N683" s="361"/>
      <c r="O683" s="361"/>
      <c r="P683" s="361"/>
      <c r="Q683" s="361"/>
      <c r="R683" s="361"/>
      <c r="S683" s="361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52"/>
      <c r="AE683" s="52"/>
    </row>
    <row r="684" spans="1:31" ht="12.75" customHeight="1">
      <c r="A684" s="52"/>
      <c r="B684" s="52"/>
      <c r="C684" s="52"/>
      <c r="D684" s="360"/>
      <c r="E684" s="52"/>
      <c r="F684" s="52"/>
      <c r="G684" s="52"/>
      <c r="H684" s="52"/>
      <c r="I684" s="52"/>
      <c r="J684" s="52"/>
      <c r="K684" s="52"/>
      <c r="L684" s="52"/>
      <c r="M684" s="52"/>
      <c r="N684" s="361"/>
      <c r="O684" s="361"/>
      <c r="P684" s="361"/>
      <c r="Q684" s="361"/>
      <c r="R684" s="361"/>
      <c r="S684" s="361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52"/>
      <c r="AE684" s="52"/>
    </row>
    <row r="685" spans="1:31" ht="12.75" customHeight="1">
      <c r="A685" s="52"/>
      <c r="B685" s="52"/>
      <c r="C685" s="52"/>
      <c r="D685" s="360"/>
      <c r="E685" s="52"/>
      <c r="F685" s="52"/>
      <c r="G685" s="52"/>
      <c r="H685" s="52"/>
      <c r="I685" s="52"/>
      <c r="J685" s="52"/>
      <c r="K685" s="52"/>
      <c r="L685" s="52"/>
      <c r="M685" s="52"/>
      <c r="N685" s="361"/>
      <c r="O685" s="361"/>
      <c r="P685" s="361"/>
      <c r="Q685" s="361"/>
      <c r="R685" s="361"/>
      <c r="S685" s="361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52"/>
      <c r="AE685" s="52"/>
    </row>
    <row r="686" spans="1:31" ht="12.75" customHeight="1">
      <c r="A686" s="52"/>
      <c r="B686" s="52"/>
      <c r="C686" s="52"/>
      <c r="D686" s="360"/>
      <c r="E686" s="52"/>
      <c r="F686" s="52"/>
      <c r="G686" s="52"/>
      <c r="H686" s="52"/>
      <c r="I686" s="52"/>
      <c r="J686" s="52"/>
      <c r="K686" s="52"/>
      <c r="L686" s="52"/>
      <c r="M686" s="52"/>
      <c r="N686" s="361"/>
      <c r="O686" s="361"/>
      <c r="P686" s="361"/>
      <c r="Q686" s="361"/>
      <c r="R686" s="361"/>
      <c r="S686" s="361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52"/>
      <c r="AE686" s="52"/>
    </row>
    <row r="687" spans="1:31" ht="12.75" customHeight="1">
      <c r="A687" s="52"/>
      <c r="B687" s="52"/>
      <c r="C687" s="52"/>
      <c r="D687" s="360"/>
      <c r="E687" s="52"/>
      <c r="F687" s="52"/>
      <c r="G687" s="52"/>
      <c r="H687" s="52"/>
      <c r="I687" s="52"/>
      <c r="J687" s="52"/>
      <c r="K687" s="52"/>
      <c r="L687" s="52"/>
      <c r="M687" s="52"/>
      <c r="N687" s="361"/>
      <c r="O687" s="361"/>
      <c r="P687" s="361"/>
      <c r="Q687" s="361"/>
      <c r="R687" s="361"/>
      <c r="S687" s="361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52"/>
      <c r="AE687" s="52"/>
    </row>
    <row r="688" spans="1:31" ht="12.75" customHeight="1">
      <c r="A688" s="52"/>
      <c r="B688" s="52"/>
      <c r="C688" s="52"/>
      <c r="D688" s="360"/>
      <c r="E688" s="52"/>
      <c r="F688" s="52"/>
      <c r="G688" s="52"/>
      <c r="H688" s="52"/>
      <c r="I688" s="52"/>
      <c r="J688" s="52"/>
      <c r="K688" s="52"/>
      <c r="L688" s="52"/>
      <c r="M688" s="52"/>
      <c r="N688" s="361"/>
      <c r="O688" s="361"/>
      <c r="P688" s="361"/>
      <c r="Q688" s="361"/>
      <c r="R688" s="361"/>
      <c r="S688" s="361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52"/>
      <c r="AE688" s="52"/>
    </row>
    <row r="689" spans="1:31" ht="12.75" customHeight="1">
      <c r="A689" s="52"/>
      <c r="B689" s="52"/>
      <c r="C689" s="52"/>
      <c r="D689" s="360"/>
      <c r="E689" s="52"/>
      <c r="F689" s="52"/>
      <c r="G689" s="52"/>
      <c r="H689" s="52"/>
      <c r="I689" s="52"/>
      <c r="J689" s="52"/>
      <c r="K689" s="52"/>
      <c r="L689" s="52"/>
      <c r="M689" s="52"/>
      <c r="N689" s="361"/>
      <c r="O689" s="361"/>
      <c r="P689" s="361"/>
      <c r="Q689" s="361"/>
      <c r="R689" s="361"/>
      <c r="S689" s="361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52"/>
      <c r="AE689" s="52"/>
    </row>
    <row r="690" spans="1:31" ht="12.75" customHeight="1">
      <c r="A690" s="52"/>
      <c r="B690" s="52"/>
      <c r="C690" s="52"/>
      <c r="D690" s="360"/>
      <c r="E690" s="52"/>
      <c r="F690" s="52"/>
      <c r="G690" s="52"/>
      <c r="H690" s="52"/>
      <c r="I690" s="52"/>
      <c r="J690" s="52"/>
      <c r="K690" s="52"/>
      <c r="L690" s="52"/>
      <c r="M690" s="52"/>
      <c r="N690" s="361"/>
      <c r="O690" s="361"/>
      <c r="P690" s="361"/>
      <c r="Q690" s="361"/>
      <c r="R690" s="361"/>
      <c r="S690" s="361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52"/>
      <c r="AE690" s="52"/>
    </row>
    <row r="691" spans="1:31" ht="12.75" customHeight="1">
      <c r="A691" s="52"/>
      <c r="B691" s="52"/>
      <c r="C691" s="52"/>
      <c r="D691" s="360"/>
      <c r="E691" s="52"/>
      <c r="F691" s="52"/>
      <c r="G691" s="52"/>
      <c r="H691" s="52"/>
      <c r="I691" s="52"/>
      <c r="J691" s="52"/>
      <c r="K691" s="52"/>
      <c r="L691" s="52"/>
      <c r="M691" s="52"/>
      <c r="N691" s="361"/>
      <c r="O691" s="361"/>
      <c r="P691" s="361"/>
      <c r="Q691" s="361"/>
      <c r="R691" s="361"/>
      <c r="S691" s="361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52"/>
      <c r="AE691" s="52"/>
    </row>
    <row r="692" spans="1:31" ht="12.75" customHeight="1">
      <c r="A692" s="52"/>
      <c r="B692" s="52"/>
      <c r="C692" s="52"/>
      <c r="D692" s="360"/>
      <c r="E692" s="52"/>
      <c r="F692" s="52"/>
      <c r="G692" s="52"/>
      <c r="H692" s="52"/>
      <c r="I692" s="52"/>
      <c r="J692" s="52"/>
      <c r="K692" s="52"/>
      <c r="L692" s="52"/>
      <c r="M692" s="52"/>
      <c r="N692" s="361"/>
      <c r="O692" s="361"/>
      <c r="P692" s="361"/>
      <c r="Q692" s="361"/>
      <c r="R692" s="361"/>
      <c r="S692" s="361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52"/>
      <c r="AE692" s="52"/>
    </row>
    <row r="693" spans="1:31" ht="12.75" customHeight="1">
      <c r="A693" s="52"/>
      <c r="B693" s="52"/>
      <c r="C693" s="52"/>
      <c r="D693" s="360"/>
      <c r="E693" s="52"/>
      <c r="F693" s="52"/>
      <c r="G693" s="52"/>
      <c r="H693" s="52"/>
      <c r="I693" s="52"/>
      <c r="J693" s="52"/>
      <c r="K693" s="52"/>
      <c r="L693" s="52"/>
      <c r="M693" s="52"/>
      <c r="N693" s="361"/>
      <c r="O693" s="361"/>
      <c r="P693" s="361"/>
      <c r="Q693" s="361"/>
      <c r="R693" s="361"/>
      <c r="S693" s="361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52"/>
      <c r="AE693" s="52"/>
    </row>
    <row r="694" spans="1:31" ht="12.75" customHeight="1">
      <c r="A694" s="52"/>
      <c r="B694" s="52"/>
      <c r="C694" s="52"/>
      <c r="D694" s="360"/>
      <c r="E694" s="52"/>
      <c r="F694" s="52"/>
      <c r="G694" s="52"/>
      <c r="H694" s="52"/>
      <c r="I694" s="52"/>
      <c r="J694" s="52"/>
      <c r="K694" s="52"/>
      <c r="L694" s="52"/>
      <c r="M694" s="52"/>
      <c r="N694" s="361"/>
      <c r="O694" s="361"/>
      <c r="P694" s="361"/>
      <c r="Q694" s="361"/>
      <c r="R694" s="361"/>
      <c r="S694" s="361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52"/>
      <c r="AE694" s="52"/>
    </row>
    <row r="695" spans="1:31" ht="12.75" customHeight="1">
      <c r="A695" s="52"/>
      <c r="B695" s="52"/>
      <c r="C695" s="52"/>
      <c r="D695" s="360"/>
      <c r="E695" s="52"/>
      <c r="F695" s="52"/>
      <c r="G695" s="52"/>
      <c r="H695" s="52"/>
      <c r="I695" s="52"/>
      <c r="J695" s="52"/>
      <c r="K695" s="52"/>
      <c r="L695" s="52"/>
      <c r="M695" s="52"/>
      <c r="N695" s="361"/>
      <c r="O695" s="361"/>
      <c r="P695" s="361"/>
      <c r="Q695" s="361"/>
      <c r="R695" s="361"/>
      <c r="S695" s="361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52"/>
      <c r="AE695" s="52"/>
    </row>
    <row r="696" spans="1:31" ht="12.75" customHeight="1">
      <c r="A696" s="52"/>
      <c r="B696" s="52"/>
      <c r="C696" s="52"/>
      <c r="D696" s="360"/>
      <c r="E696" s="52"/>
      <c r="F696" s="52"/>
      <c r="G696" s="52"/>
      <c r="H696" s="52"/>
      <c r="I696" s="52"/>
      <c r="J696" s="52"/>
      <c r="K696" s="52"/>
      <c r="L696" s="52"/>
      <c r="M696" s="52"/>
      <c r="N696" s="361"/>
      <c r="O696" s="361"/>
      <c r="P696" s="361"/>
      <c r="Q696" s="361"/>
      <c r="R696" s="361"/>
      <c r="S696" s="361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52"/>
      <c r="AE696" s="52"/>
    </row>
    <row r="697" spans="1:31" ht="12.75" customHeight="1">
      <c r="A697" s="52"/>
      <c r="B697" s="52"/>
      <c r="C697" s="52"/>
      <c r="D697" s="360"/>
      <c r="E697" s="52"/>
      <c r="F697" s="52"/>
      <c r="G697" s="52"/>
      <c r="H697" s="52"/>
      <c r="I697" s="52"/>
      <c r="J697" s="52"/>
      <c r="K697" s="52"/>
      <c r="L697" s="52"/>
      <c r="M697" s="52"/>
      <c r="N697" s="361"/>
      <c r="O697" s="361"/>
      <c r="P697" s="361"/>
      <c r="Q697" s="361"/>
      <c r="R697" s="361"/>
      <c r="S697" s="361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52"/>
      <c r="AE697" s="52"/>
    </row>
    <row r="698" spans="1:31" ht="12.75" customHeight="1">
      <c r="A698" s="52"/>
      <c r="B698" s="52"/>
      <c r="C698" s="52"/>
      <c r="D698" s="360"/>
      <c r="E698" s="52"/>
      <c r="F698" s="52"/>
      <c r="G698" s="52"/>
      <c r="H698" s="52"/>
      <c r="I698" s="52"/>
      <c r="J698" s="52"/>
      <c r="K698" s="52"/>
      <c r="L698" s="52"/>
      <c r="M698" s="52"/>
      <c r="N698" s="361"/>
      <c r="O698" s="361"/>
      <c r="P698" s="361"/>
      <c r="Q698" s="361"/>
      <c r="R698" s="361"/>
      <c r="S698" s="361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52"/>
      <c r="AE698" s="52"/>
    </row>
    <row r="699" spans="1:31" ht="12.75" customHeight="1">
      <c r="A699" s="52"/>
      <c r="B699" s="52"/>
      <c r="C699" s="52"/>
      <c r="D699" s="360"/>
      <c r="E699" s="52"/>
      <c r="F699" s="52"/>
      <c r="G699" s="52"/>
      <c r="H699" s="52"/>
      <c r="I699" s="52"/>
      <c r="J699" s="52"/>
      <c r="K699" s="52"/>
      <c r="L699" s="52"/>
      <c r="M699" s="52"/>
      <c r="N699" s="361"/>
      <c r="O699" s="361"/>
      <c r="P699" s="361"/>
      <c r="Q699" s="361"/>
      <c r="R699" s="361"/>
      <c r="S699" s="361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52"/>
      <c r="AE699" s="52"/>
    </row>
    <row r="700" spans="1:31" ht="12.75" customHeight="1">
      <c r="A700" s="52"/>
      <c r="B700" s="52"/>
      <c r="C700" s="52"/>
      <c r="D700" s="360"/>
      <c r="E700" s="52"/>
      <c r="F700" s="52"/>
      <c r="G700" s="52"/>
      <c r="H700" s="52"/>
      <c r="I700" s="52"/>
      <c r="J700" s="52"/>
      <c r="K700" s="52"/>
      <c r="L700" s="52"/>
      <c r="M700" s="52"/>
      <c r="N700" s="361"/>
      <c r="O700" s="361"/>
      <c r="P700" s="361"/>
      <c r="Q700" s="361"/>
      <c r="R700" s="361"/>
      <c r="S700" s="361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52"/>
      <c r="AE700" s="52"/>
    </row>
    <row r="701" spans="1:31" ht="12.75" customHeight="1">
      <c r="A701" s="52"/>
      <c r="B701" s="52"/>
      <c r="C701" s="52"/>
      <c r="D701" s="360"/>
      <c r="E701" s="52"/>
      <c r="F701" s="52"/>
      <c r="G701" s="52"/>
      <c r="H701" s="52"/>
      <c r="I701" s="52"/>
      <c r="J701" s="52"/>
      <c r="K701" s="52"/>
      <c r="L701" s="52"/>
      <c r="M701" s="52"/>
      <c r="N701" s="361"/>
      <c r="O701" s="361"/>
      <c r="P701" s="361"/>
      <c r="Q701" s="361"/>
      <c r="R701" s="361"/>
      <c r="S701" s="361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52"/>
      <c r="AE701" s="52"/>
    </row>
    <row r="702" spans="1:31" ht="12.75" customHeight="1">
      <c r="A702" s="52"/>
      <c r="B702" s="52"/>
      <c r="C702" s="52"/>
      <c r="D702" s="360"/>
      <c r="E702" s="52"/>
      <c r="F702" s="52"/>
      <c r="G702" s="52"/>
      <c r="H702" s="52"/>
      <c r="I702" s="52"/>
      <c r="J702" s="52"/>
      <c r="K702" s="52"/>
      <c r="L702" s="52"/>
      <c r="M702" s="52"/>
      <c r="N702" s="361"/>
      <c r="O702" s="361"/>
      <c r="P702" s="361"/>
      <c r="Q702" s="361"/>
      <c r="R702" s="361"/>
      <c r="S702" s="361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52"/>
      <c r="AE702" s="52"/>
    </row>
    <row r="703" spans="1:31" ht="12.75" customHeight="1">
      <c r="A703" s="52"/>
      <c r="B703" s="52"/>
      <c r="C703" s="52"/>
      <c r="D703" s="360"/>
      <c r="E703" s="52"/>
      <c r="F703" s="52"/>
      <c r="G703" s="52"/>
      <c r="H703" s="52"/>
      <c r="I703" s="52"/>
      <c r="J703" s="52"/>
      <c r="K703" s="52"/>
      <c r="L703" s="52"/>
      <c r="M703" s="52"/>
      <c r="N703" s="361"/>
      <c r="O703" s="361"/>
      <c r="P703" s="361"/>
      <c r="Q703" s="361"/>
      <c r="R703" s="361"/>
      <c r="S703" s="361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52"/>
      <c r="AE703" s="52"/>
    </row>
    <row r="704" spans="1:31" ht="12.75" customHeight="1">
      <c r="A704" s="52"/>
      <c r="B704" s="52"/>
      <c r="C704" s="52"/>
      <c r="D704" s="360"/>
      <c r="E704" s="52"/>
      <c r="F704" s="52"/>
      <c r="G704" s="52"/>
      <c r="H704" s="52"/>
      <c r="I704" s="52"/>
      <c r="J704" s="52"/>
      <c r="K704" s="52"/>
      <c r="L704" s="52"/>
      <c r="M704" s="52"/>
      <c r="N704" s="361"/>
      <c r="O704" s="361"/>
      <c r="P704" s="361"/>
      <c r="Q704" s="361"/>
      <c r="R704" s="361"/>
      <c r="S704" s="361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52"/>
      <c r="AE704" s="52"/>
    </row>
    <row r="705" spans="1:31" ht="12.75" customHeight="1">
      <c r="A705" s="52"/>
      <c r="B705" s="52"/>
      <c r="C705" s="52"/>
      <c r="D705" s="360"/>
      <c r="E705" s="52"/>
      <c r="F705" s="52"/>
      <c r="G705" s="52"/>
      <c r="H705" s="52"/>
      <c r="I705" s="52"/>
      <c r="J705" s="52"/>
      <c r="K705" s="52"/>
      <c r="L705" s="52"/>
      <c r="M705" s="52"/>
      <c r="N705" s="361"/>
      <c r="O705" s="361"/>
      <c r="P705" s="361"/>
      <c r="Q705" s="361"/>
      <c r="R705" s="361"/>
      <c r="S705" s="361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52"/>
      <c r="AE705" s="52"/>
    </row>
    <row r="706" spans="1:31" ht="12.75" customHeight="1">
      <c r="A706" s="52"/>
      <c r="B706" s="52"/>
      <c r="C706" s="52"/>
      <c r="D706" s="360"/>
      <c r="E706" s="52"/>
      <c r="F706" s="52"/>
      <c r="G706" s="52"/>
      <c r="H706" s="52"/>
      <c r="I706" s="52"/>
      <c r="J706" s="52"/>
      <c r="K706" s="52"/>
      <c r="L706" s="52"/>
      <c r="M706" s="52"/>
      <c r="N706" s="361"/>
      <c r="O706" s="361"/>
      <c r="P706" s="361"/>
      <c r="Q706" s="361"/>
      <c r="R706" s="361"/>
      <c r="S706" s="361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52"/>
      <c r="AE706" s="52"/>
    </row>
    <row r="707" spans="1:31" ht="12.75" customHeight="1">
      <c r="A707" s="52"/>
      <c r="B707" s="52"/>
      <c r="C707" s="52"/>
      <c r="D707" s="360"/>
      <c r="E707" s="52"/>
      <c r="F707" s="52"/>
      <c r="G707" s="52"/>
      <c r="H707" s="52"/>
      <c r="I707" s="52"/>
      <c r="J707" s="52"/>
      <c r="K707" s="52"/>
      <c r="L707" s="52"/>
      <c r="M707" s="52"/>
      <c r="N707" s="361"/>
      <c r="O707" s="361"/>
      <c r="P707" s="361"/>
      <c r="Q707" s="361"/>
      <c r="R707" s="361"/>
      <c r="S707" s="361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52"/>
      <c r="AE707" s="52"/>
    </row>
    <row r="708" spans="1:31" ht="12.75" customHeight="1">
      <c r="A708" s="52"/>
      <c r="B708" s="52"/>
      <c r="C708" s="52"/>
      <c r="D708" s="360"/>
      <c r="E708" s="52"/>
      <c r="F708" s="52"/>
      <c r="G708" s="52"/>
      <c r="H708" s="52"/>
      <c r="I708" s="52"/>
      <c r="J708" s="52"/>
      <c r="K708" s="52"/>
      <c r="L708" s="52"/>
      <c r="M708" s="52"/>
      <c r="N708" s="361"/>
      <c r="O708" s="361"/>
      <c r="P708" s="361"/>
      <c r="Q708" s="361"/>
      <c r="R708" s="361"/>
      <c r="S708" s="361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52"/>
      <c r="AE708" s="52"/>
    </row>
    <row r="709" spans="1:31" ht="12.75" customHeight="1">
      <c r="A709" s="52"/>
      <c r="B709" s="52"/>
      <c r="C709" s="52"/>
      <c r="D709" s="360"/>
      <c r="E709" s="52"/>
      <c r="F709" s="52"/>
      <c r="G709" s="52"/>
      <c r="H709" s="52"/>
      <c r="I709" s="52"/>
      <c r="J709" s="52"/>
      <c r="K709" s="52"/>
      <c r="L709" s="52"/>
      <c r="M709" s="52"/>
      <c r="N709" s="361"/>
      <c r="O709" s="361"/>
      <c r="P709" s="361"/>
      <c r="Q709" s="361"/>
      <c r="R709" s="361"/>
      <c r="S709" s="361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52"/>
      <c r="AE709" s="52"/>
    </row>
    <row r="710" spans="1:31" ht="12.75" customHeight="1">
      <c r="A710" s="52"/>
      <c r="B710" s="52"/>
      <c r="C710" s="52"/>
      <c r="D710" s="360"/>
      <c r="E710" s="52"/>
      <c r="F710" s="52"/>
      <c r="G710" s="52"/>
      <c r="H710" s="52"/>
      <c r="I710" s="52"/>
      <c r="J710" s="52"/>
      <c r="K710" s="52"/>
      <c r="L710" s="52"/>
      <c r="M710" s="52"/>
      <c r="N710" s="361"/>
      <c r="O710" s="361"/>
      <c r="P710" s="361"/>
      <c r="Q710" s="361"/>
      <c r="R710" s="361"/>
      <c r="S710" s="361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52"/>
      <c r="AE710" s="52"/>
    </row>
    <row r="711" spans="1:31" ht="12.75" customHeight="1">
      <c r="A711" s="52"/>
      <c r="B711" s="52"/>
      <c r="C711" s="52"/>
      <c r="D711" s="360"/>
      <c r="E711" s="52"/>
      <c r="F711" s="52"/>
      <c r="G711" s="52"/>
      <c r="H711" s="52"/>
      <c r="I711" s="52"/>
      <c r="J711" s="52"/>
      <c r="K711" s="52"/>
      <c r="L711" s="52"/>
      <c r="M711" s="52"/>
      <c r="N711" s="361"/>
      <c r="O711" s="361"/>
      <c r="P711" s="361"/>
      <c r="Q711" s="361"/>
      <c r="R711" s="361"/>
      <c r="S711" s="361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52"/>
      <c r="AE711" s="52"/>
    </row>
    <row r="712" spans="1:31" ht="12.75" customHeight="1">
      <c r="A712" s="52"/>
      <c r="B712" s="52"/>
      <c r="C712" s="52"/>
      <c r="D712" s="360"/>
      <c r="E712" s="52"/>
      <c r="F712" s="52"/>
      <c r="G712" s="52"/>
      <c r="H712" s="52"/>
      <c r="I712" s="52"/>
      <c r="J712" s="52"/>
      <c r="K712" s="52"/>
      <c r="L712" s="52"/>
      <c r="M712" s="52"/>
      <c r="N712" s="361"/>
      <c r="O712" s="361"/>
      <c r="P712" s="361"/>
      <c r="Q712" s="361"/>
      <c r="R712" s="361"/>
      <c r="S712" s="361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52"/>
      <c r="AE712" s="52"/>
    </row>
    <row r="713" spans="1:31" ht="12.75" customHeight="1">
      <c r="A713" s="52"/>
      <c r="B713" s="52"/>
      <c r="C713" s="52"/>
      <c r="D713" s="360"/>
      <c r="E713" s="52"/>
      <c r="F713" s="52"/>
      <c r="G713" s="52"/>
      <c r="H713" s="52"/>
      <c r="I713" s="52"/>
      <c r="J713" s="52"/>
      <c r="K713" s="52"/>
      <c r="L713" s="52"/>
      <c r="M713" s="52"/>
      <c r="N713" s="361"/>
      <c r="O713" s="361"/>
      <c r="P713" s="361"/>
      <c r="Q713" s="361"/>
      <c r="R713" s="361"/>
      <c r="S713" s="361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52"/>
      <c r="AE713" s="52"/>
    </row>
    <row r="714" spans="1:31" ht="12.75" customHeight="1">
      <c r="A714" s="52"/>
      <c r="B714" s="52"/>
      <c r="C714" s="52"/>
      <c r="D714" s="360"/>
      <c r="E714" s="52"/>
      <c r="F714" s="52"/>
      <c r="G714" s="52"/>
      <c r="H714" s="52"/>
      <c r="I714" s="52"/>
      <c r="J714" s="52"/>
      <c r="K714" s="52"/>
      <c r="L714" s="52"/>
      <c r="M714" s="52"/>
      <c r="N714" s="361"/>
      <c r="O714" s="361"/>
      <c r="P714" s="361"/>
      <c r="Q714" s="361"/>
      <c r="R714" s="361"/>
      <c r="S714" s="361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52"/>
      <c r="AE714" s="52"/>
    </row>
    <row r="715" spans="1:31" ht="12.75" customHeight="1">
      <c r="A715" s="52"/>
      <c r="B715" s="52"/>
      <c r="C715" s="52"/>
      <c r="D715" s="360"/>
      <c r="E715" s="52"/>
      <c r="F715" s="52"/>
      <c r="G715" s="52"/>
      <c r="H715" s="52"/>
      <c r="I715" s="52"/>
      <c r="J715" s="52"/>
      <c r="K715" s="52"/>
      <c r="L715" s="52"/>
      <c r="M715" s="52"/>
      <c r="N715" s="361"/>
      <c r="O715" s="361"/>
      <c r="P715" s="361"/>
      <c r="Q715" s="361"/>
      <c r="R715" s="361"/>
      <c r="S715" s="361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52"/>
      <c r="AE715" s="52"/>
    </row>
    <row r="716" spans="1:31" ht="12.75" customHeight="1">
      <c r="A716" s="52"/>
      <c r="B716" s="52"/>
      <c r="C716" s="52"/>
      <c r="D716" s="360"/>
      <c r="E716" s="52"/>
      <c r="F716" s="52"/>
      <c r="G716" s="52"/>
      <c r="H716" s="52"/>
      <c r="I716" s="52"/>
      <c r="J716" s="52"/>
      <c r="K716" s="52"/>
      <c r="L716" s="52"/>
      <c r="M716" s="52"/>
      <c r="N716" s="361"/>
      <c r="O716" s="361"/>
      <c r="P716" s="361"/>
      <c r="Q716" s="361"/>
      <c r="R716" s="361"/>
      <c r="S716" s="361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52"/>
      <c r="AE716" s="52"/>
    </row>
    <row r="717" spans="1:31" ht="12.75" customHeight="1">
      <c r="A717" s="52"/>
      <c r="B717" s="52"/>
      <c r="C717" s="52"/>
      <c r="D717" s="360"/>
      <c r="E717" s="52"/>
      <c r="F717" s="52"/>
      <c r="G717" s="52"/>
      <c r="H717" s="52"/>
      <c r="I717" s="52"/>
      <c r="J717" s="52"/>
      <c r="K717" s="52"/>
      <c r="L717" s="52"/>
      <c r="M717" s="52"/>
      <c r="N717" s="361"/>
      <c r="O717" s="361"/>
      <c r="P717" s="361"/>
      <c r="Q717" s="361"/>
      <c r="R717" s="361"/>
      <c r="S717" s="361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52"/>
      <c r="AE717" s="52"/>
    </row>
    <row r="718" spans="1:31" ht="12.75" customHeight="1">
      <c r="A718" s="52"/>
      <c r="B718" s="52"/>
      <c r="C718" s="52"/>
      <c r="D718" s="360"/>
      <c r="E718" s="52"/>
      <c r="F718" s="52"/>
      <c r="G718" s="52"/>
      <c r="H718" s="52"/>
      <c r="I718" s="52"/>
      <c r="J718" s="52"/>
      <c r="K718" s="52"/>
      <c r="L718" s="52"/>
      <c r="M718" s="52"/>
      <c r="N718" s="361"/>
      <c r="O718" s="361"/>
      <c r="P718" s="361"/>
      <c r="Q718" s="361"/>
      <c r="R718" s="361"/>
      <c r="S718" s="361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52"/>
      <c r="AE718" s="52"/>
    </row>
    <row r="719" spans="1:31" ht="12.75" customHeight="1">
      <c r="A719" s="52"/>
      <c r="B719" s="52"/>
      <c r="C719" s="52"/>
      <c r="D719" s="360"/>
      <c r="E719" s="52"/>
      <c r="F719" s="52"/>
      <c r="G719" s="52"/>
      <c r="H719" s="52"/>
      <c r="I719" s="52"/>
      <c r="J719" s="52"/>
      <c r="K719" s="52"/>
      <c r="L719" s="52"/>
      <c r="M719" s="52"/>
      <c r="N719" s="361"/>
      <c r="O719" s="361"/>
      <c r="P719" s="361"/>
      <c r="Q719" s="361"/>
      <c r="R719" s="361"/>
      <c r="S719" s="361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52"/>
      <c r="AE719" s="52"/>
    </row>
    <row r="720" spans="1:31" ht="12.75" customHeight="1">
      <c r="A720" s="52"/>
      <c r="B720" s="52"/>
      <c r="C720" s="52"/>
      <c r="D720" s="360"/>
      <c r="E720" s="52"/>
      <c r="F720" s="52"/>
      <c r="G720" s="52"/>
      <c r="H720" s="52"/>
      <c r="I720" s="52"/>
      <c r="J720" s="52"/>
      <c r="K720" s="52"/>
      <c r="L720" s="52"/>
      <c r="M720" s="52"/>
      <c r="N720" s="361"/>
      <c r="O720" s="361"/>
      <c r="P720" s="361"/>
      <c r="Q720" s="361"/>
      <c r="R720" s="361"/>
      <c r="S720" s="361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52"/>
      <c r="AE720" s="52"/>
    </row>
    <row r="721" spans="1:31" ht="12.75" customHeight="1">
      <c r="A721" s="52"/>
      <c r="B721" s="52"/>
      <c r="C721" s="52"/>
      <c r="D721" s="360"/>
      <c r="E721" s="52"/>
      <c r="F721" s="52"/>
      <c r="G721" s="52"/>
      <c r="H721" s="52"/>
      <c r="I721" s="52"/>
      <c r="J721" s="52"/>
      <c r="K721" s="52"/>
      <c r="L721" s="52"/>
      <c r="M721" s="52"/>
      <c r="N721" s="361"/>
      <c r="O721" s="361"/>
      <c r="P721" s="361"/>
      <c r="Q721" s="361"/>
      <c r="R721" s="361"/>
      <c r="S721" s="361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52"/>
      <c r="AE721" s="52"/>
    </row>
    <row r="722" spans="1:31" ht="12.75" customHeight="1">
      <c r="A722" s="52"/>
      <c r="B722" s="52"/>
      <c r="C722" s="52"/>
      <c r="D722" s="360"/>
      <c r="E722" s="52"/>
      <c r="F722" s="52"/>
      <c r="G722" s="52"/>
      <c r="H722" s="52"/>
      <c r="I722" s="52"/>
      <c r="J722" s="52"/>
      <c r="K722" s="52"/>
      <c r="L722" s="52"/>
      <c r="M722" s="52"/>
      <c r="N722" s="361"/>
      <c r="O722" s="361"/>
      <c r="P722" s="361"/>
      <c r="Q722" s="361"/>
      <c r="R722" s="361"/>
      <c r="S722" s="361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52"/>
      <c r="AE722" s="52"/>
    </row>
    <row r="723" spans="1:31" ht="12.75" customHeight="1">
      <c r="A723" s="52"/>
      <c r="B723" s="52"/>
      <c r="C723" s="52"/>
      <c r="D723" s="360"/>
      <c r="E723" s="52"/>
      <c r="F723" s="52"/>
      <c r="G723" s="52"/>
      <c r="H723" s="52"/>
      <c r="I723" s="52"/>
      <c r="J723" s="52"/>
      <c r="K723" s="52"/>
      <c r="L723" s="52"/>
      <c r="M723" s="52"/>
      <c r="N723" s="361"/>
      <c r="O723" s="361"/>
      <c r="P723" s="361"/>
      <c r="Q723" s="361"/>
      <c r="R723" s="361"/>
      <c r="S723" s="361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52"/>
      <c r="AE723" s="52"/>
    </row>
    <row r="724" spans="1:31" ht="12.75" customHeight="1">
      <c r="A724" s="52"/>
      <c r="B724" s="52"/>
      <c r="C724" s="52"/>
      <c r="D724" s="360"/>
      <c r="E724" s="52"/>
      <c r="F724" s="52"/>
      <c r="G724" s="52"/>
      <c r="H724" s="52"/>
      <c r="I724" s="52"/>
      <c r="J724" s="52"/>
      <c r="K724" s="52"/>
      <c r="L724" s="52"/>
      <c r="M724" s="52"/>
      <c r="N724" s="361"/>
      <c r="O724" s="361"/>
      <c r="P724" s="361"/>
      <c r="Q724" s="361"/>
      <c r="R724" s="361"/>
      <c r="S724" s="361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52"/>
      <c r="AE724" s="52"/>
    </row>
    <row r="725" spans="1:31" ht="12.75" customHeight="1">
      <c r="A725" s="52"/>
      <c r="B725" s="52"/>
      <c r="C725" s="52"/>
      <c r="D725" s="360"/>
      <c r="E725" s="52"/>
      <c r="F725" s="52"/>
      <c r="G725" s="52"/>
      <c r="H725" s="52"/>
      <c r="I725" s="52"/>
      <c r="J725" s="52"/>
      <c r="K725" s="52"/>
      <c r="L725" s="52"/>
      <c r="M725" s="52"/>
      <c r="N725" s="361"/>
      <c r="O725" s="361"/>
      <c r="P725" s="361"/>
      <c r="Q725" s="361"/>
      <c r="R725" s="361"/>
      <c r="S725" s="361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52"/>
      <c r="AE725" s="52"/>
    </row>
    <row r="726" spans="1:31" ht="12.75" customHeight="1">
      <c r="A726" s="52"/>
      <c r="B726" s="52"/>
      <c r="C726" s="52"/>
      <c r="D726" s="360"/>
      <c r="E726" s="52"/>
      <c r="F726" s="52"/>
      <c r="G726" s="52"/>
      <c r="H726" s="52"/>
      <c r="I726" s="52"/>
      <c r="J726" s="52"/>
      <c r="K726" s="52"/>
      <c r="L726" s="52"/>
      <c r="M726" s="52"/>
      <c r="N726" s="361"/>
      <c r="O726" s="361"/>
      <c r="P726" s="361"/>
      <c r="Q726" s="361"/>
      <c r="R726" s="361"/>
      <c r="S726" s="361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52"/>
      <c r="AE726" s="52"/>
    </row>
    <row r="727" spans="1:31" ht="12.75" customHeight="1">
      <c r="A727" s="52"/>
      <c r="B727" s="52"/>
      <c r="C727" s="52"/>
      <c r="D727" s="360"/>
      <c r="E727" s="52"/>
      <c r="F727" s="52"/>
      <c r="G727" s="52"/>
      <c r="H727" s="52"/>
      <c r="I727" s="52"/>
      <c r="J727" s="52"/>
      <c r="K727" s="52"/>
      <c r="L727" s="52"/>
      <c r="M727" s="52"/>
      <c r="N727" s="361"/>
      <c r="O727" s="361"/>
      <c r="P727" s="361"/>
      <c r="Q727" s="361"/>
      <c r="R727" s="361"/>
      <c r="S727" s="361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52"/>
      <c r="AE727" s="52"/>
    </row>
    <row r="728" spans="1:31" ht="12.75" customHeight="1">
      <c r="A728" s="52"/>
      <c r="B728" s="52"/>
      <c r="C728" s="52"/>
      <c r="D728" s="360"/>
      <c r="E728" s="52"/>
      <c r="F728" s="52"/>
      <c r="G728" s="52"/>
      <c r="H728" s="52"/>
      <c r="I728" s="52"/>
      <c r="J728" s="52"/>
      <c r="K728" s="52"/>
      <c r="L728" s="52"/>
      <c r="M728" s="52"/>
      <c r="N728" s="361"/>
      <c r="O728" s="361"/>
      <c r="P728" s="361"/>
      <c r="Q728" s="361"/>
      <c r="R728" s="361"/>
      <c r="S728" s="361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52"/>
      <c r="AE728" s="52"/>
    </row>
    <row r="729" spans="1:31" ht="12.75" customHeight="1">
      <c r="A729" s="52"/>
      <c r="B729" s="52"/>
      <c r="C729" s="52"/>
      <c r="D729" s="360"/>
      <c r="E729" s="52"/>
      <c r="F729" s="52"/>
      <c r="G729" s="52"/>
      <c r="H729" s="52"/>
      <c r="I729" s="52"/>
      <c r="J729" s="52"/>
      <c r="K729" s="52"/>
      <c r="L729" s="52"/>
      <c r="M729" s="52"/>
      <c r="N729" s="361"/>
      <c r="O729" s="361"/>
      <c r="P729" s="361"/>
      <c r="Q729" s="361"/>
      <c r="R729" s="361"/>
      <c r="S729" s="361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52"/>
      <c r="AE729" s="52"/>
    </row>
    <row r="730" spans="1:31" ht="12.75" customHeight="1">
      <c r="A730" s="52"/>
      <c r="B730" s="52"/>
      <c r="C730" s="52"/>
      <c r="D730" s="360"/>
      <c r="E730" s="52"/>
      <c r="F730" s="52"/>
      <c r="G730" s="52"/>
      <c r="H730" s="52"/>
      <c r="I730" s="52"/>
      <c r="J730" s="52"/>
      <c r="K730" s="52"/>
      <c r="L730" s="52"/>
      <c r="M730" s="52"/>
      <c r="N730" s="361"/>
      <c r="O730" s="361"/>
      <c r="P730" s="361"/>
      <c r="Q730" s="361"/>
      <c r="R730" s="361"/>
      <c r="S730" s="361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52"/>
      <c r="AE730" s="52"/>
    </row>
    <row r="731" spans="1:31" ht="12.75" customHeight="1">
      <c r="A731" s="52"/>
      <c r="B731" s="52"/>
      <c r="C731" s="52"/>
      <c r="D731" s="360"/>
      <c r="E731" s="52"/>
      <c r="F731" s="52"/>
      <c r="G731" s="52"/>
      <c r="H731" s="52"/>
      <c r="I731" s="52"/>
      <c r="J731" s="52"/>
      <c r="K731" s="52"/>
      <c r="L731" s="52"/>
      <c r="M731" s="52"/>
      <c r="N731" s="361"/>
      <c r="O731" s="361"/>
      <c r="P731" s="361"/>
      <c r="Q731" s="361"/>
      <c r="R731" s="361"/>
      <c r="S731" s="361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52"/>
      <c r="AE731" s="52"/>
    </row>
    <row r="732" spans="1:31" ht="12.75" customHeight="1">
      <c r="A732" s="52"/>
      <c r="B732" s="52"/>
      <c r="C732" s="52"/>
      <c r="D732" s="360"/>
      <c r="E732" s="52"/>
      <c r="F732" s="52"/>
      <c r="G732" s="52"/>
      <c r="H732" s="52"/>
      <c r="I732" s="52"/>
      <c r="J732" s="52"/>
      <c r="K732" s="52"/>
      <c r="L732" s="52"/>
      <c r="M732" s="52"/>
      <c r="N732" s="361"/>
      <c r="O732" s="361"/>
      <c r="P732" s="361"/>
      <c r="Q732" s="361"/>
      <c r="R732" s="361"/>
      <c r="S732" s="361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52"/>
      <c r="AE732" s="52"/>
    </row>
    <row r="733" spans="1:31" ht="12.75" customHeight="1">
      <c r="A733" s="52"/>
      <c r="B733" s="52"/>
      <c r="C733" s="52"/>
      <c r="D733" s="360"/>
      <c r="E733" s="52"/>
      <c r="F733" s="52"/>
      <c r="G733" s="52"/>
      <c r="H733" s="52"/>
      <c r="I733" s="52"/>
      <c r="J733" s="52"/>
      <c r="K733" s="52"/>
      <c r="L733" s="52"/>
      <c r="M733" s="52"/>
      <c r="N733" s="361"/>
      <c r="O733" s="361"/>
      <c r="P733" s="361"/>
      <c r="Q733" s="361"/>
      <c r="R733" s="361"/>
      <c r="S733" s="361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52"/>
      <c r="AE733" s="52"/>
    </row>
    <row r="734" spans="1:31" ht="12.75" customHeight="1">
      <c r="A734" s="52"/>
      <c r="B734" s="52"/>
      <c r="C734" s="52"/>
      <c r="D734" s="360"/>
      <c r="E734" s="52"/>
      <c r="F734" s="52"/>
      <c r="G734" s="52"/>
      <c r="H734" s="52"/>
      <c r="I734" s="52"/>
      <c r="J734" s="52"/>
      <c r="K734" s="52"/>
      <c r="L734" s="52"/>
      <c r="M734" s="52"/>
      <c r="N734" s="361"/>
      <c r="O734" s="361"/>
      <c r="P734" s="361"/>
      <c r="Q734" s="361"/>
      <c r="R734" s="361"/>
      <c r="S734" s="361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52"/>
      <c r="AE734" s="52"/>
    </row>
    <row r="735" spans="1:31" ht="12.75" customHeight="1">
      <c r="A735" s="52"/>
      <c r="B735" s="52"/>
      <c r="C735" s="52"/>
      <c r="D735" s="360"/>
      <c r="E735" s="52"/>
      <c r="F735" s="52"/>
      <c r="G735" s="52"/>
      <c r="H735" s="52"/>
      <c r="I735" s="52"/>
      <c r="J735" s="52"/>
      <c r="K735" s="52"/>
      <c r="L735" s="52"/>
      <c r="M735" s="52"/>
      <c r="N735" s="361"/>
      <c r="O735" s="361"/>
      <c r="P735" s="361"/>
      <c r="Q735" s="361"/>
      <c r="R735" s="361"/>
      <c r="S735" s="361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52"/>
      <c r="AE735" s="52"/>
    </row>
    <row r="736" spans="1:31" ht="12.75" customHeight="1">
      <c r="A736" s="52"/>
      <c r="B736" s="52"/>
      <c r="C736" s="52"/>
      <c r="D736" s="360"/>
      <c r="E736" s="52"/>
      <c r="F736" s="52"/>
      <c r="G736" s="52"/>
      <c r="H736" s="52"/>
      <c r="I736" s="52"/>
      <c r="J736" s="52"/>
      <c r="K736" s="52"/>
      <c r="L736" s="52"/>
      <c r="M736" s="52"/>
      <c r="N736" s="361"/>
      <c r="O736" s="361"/>
      <c r="P736" s="361"/>
      <c r="Q736" s="361"/>
      <c r="R736" s="361"/>
      <c r="S736" s="361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52"/>
      <c r="AE736" s="52"/>
    </row>
    <row r="737" spans="1:31" ht="12.75" customHeight="1">
      <c r="A737" s="52"/>
      <c r="B737" s="52"/>
      <c r="C737" s="52"/>
      <c r="D737" s="360"/>
      <c r="E737" s="52"/>
      <c r="F737" s="52"/>
      <c r="G737" s="52"/>
      <c r="H737" s="52"/>
      <c r="I737" s="52"/>
      <c r="J737" s="52"/>
      <c r="K737" s="52"/>
      <c r="L737" s="52"/>
      <c r="M737" s="52"/>
      <c r="N737" s="361"/>
      <c r="O737" s="361"/>
      <c r="P737" s="361"/>
      <c r="Q737" s="361"/>
      <c r="R737" s="361"/>
      <c r="S737" s="361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52"/>
      <c r="AE737" s="52"/>
    </row>
    <row r="738" spans="1:31" ht="12.75" customHeight="1">
      <c r="A738" s="52"/>
      <c r="B738" s="52"/>
      <c r="C738" s="52"/>
      <c r="D738" s="360"/>
      <c r="E738" s="52"/>
      <c r="F738" s="52"/>
      <c r="G738" s="52"/>
      <c r="H738" s="52"/>
      <c r="I738" s="52"/>
      <c r="J738" s="52"/>
      <c r="K738" s="52"/>
      <c r="L738" s="52"/>
      <c r="M738" s="52"/>
      <c r="N738" s="361"/>
      <c r="O738" s="361"/>
      <c r="P738" s="361"/>
      <c r="Q738" s="361"/>
      <c r="R738" s="361"/>
      <c r="S738" s="361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52"/>
      <c r="AE738" s="52"/>
    </row>
    <row r="739" spans="1:31" ht="12.75" customHeight="1">
      <c r="A739" s="52"/>
      <c r="B739" s="52"/>
      <c r="C739" s="52"/>
      <c r="D739" s="360"/>
      <c r="E739" s="52"/>
      <c r="F739" s="52"/>
      <c r="G739" s="52"/>
      <c r="H739" s="52"/>
      <c r="I739" s="52"/>
      <c r="J739" s="52"/>
      <c r="K739" s="52"/>
      <c r="L739" s="52"/>
      <c r="M739" s="52"/>
      <c r="N739" s="361"/>
      <c r="O739" s="361"/>
      <c r="P739" s="361"/>
      <c r="Q739" s="361"/>
      <c r="R739" s="361"/>
      <c r="S739" s="361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52"/>
      <c r="AE739" s="52"/>
    </row>
    <row r="740" spans="1:31" ht="12.75" customHeight="1">
      <c r="A740" s="52"/>
      <c r="B740" s="52"/>
      <c r="C740" s="52"/>
      <c r="D740" s="360"/>
      <c r="E740" s="52"/>
      <c r="F740" s="52"/>
      <c r="G740" s="52"/>
      <c r="H740" s="52"/>
      <c r="I740" s="52"/>
      <c r="J740" s="52"/>
      <c r="K740" s="52"/>
      <c r="L740" s="52"/>
      <c r="M740" s="52"/>
      <c r="N740" s="361"/>
      <c r="O740" s="361"/>
      <c r="P740" s="361"/>
      <c r="Q740" s="361"/>
      <c r="R740" s="361"/>
      <c r="S740" s="361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52"/>
      <c r="AE740" s="52"/>
    </row>
    <row r="741" spans="1:31" ht="12.75" customHeight="1">
      <c r="A741" s="52"/>
      <c r="B741" s="52"/>
      <c r="C741" s="52"/>
      <c r="D741" s="360"/>
      <c r="E741" s="52"/>
      <c r="F741" s="52"/>
      <c r="G741" s="52"/>
      <c r="H741" s="52"/>
      <c r="I741" s="52"/>
      <c r="J741" s="52"/>
      <c r="K741" s="52"/>
      <c r="L741" s="52"/>
      <c r="M741" s="52"/>
      <c r="N741" s="361"/>
      <c r="O741" s="361"/>
      <c r="P741" s="361"/>
      <c r="Q741" s="361"/>
      <c r="R741" s="361"/>
      <c r="S741" s="361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52"/>
      <c r="AE741" s="52"/>
    </row>
    <row r="742" spans="1:31" ht="12.75" customHeight="1">
      <c r="A742" s="52"/>
      <c r="B742" s="52"/>
      <c r="C742" s="52"/>
      <c r="D742" s="360"/>
      <c r="E742" s="52"/>
      <c r="F742" s="52"/>
      <c r="G742" s="52"/>
      <c r="H742" s="52"/>
      <c r="I742" s="52"/>
      <c r="J742" s="52"/>
      <c r="K742" s="52"/>
      <c r="L742" s="52"/>
      <c r="M742" s="52"/>
      <c r="N742" s="361"/>
      <c r="O742" s="361"/>
      <c r="P742" s="361"/>
      <c r="Q742" s="361"/>
      <c r="R742" s="361"/>
      <c r="S742" s="361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52"/>
      <c r="AE742" s="52"/>
    </row>
    <row r="743" spans="1:31" ht="12.75" customHeight="1">
      <c r="A743" s="52"/>
      <c r="B743" s="52"/>
      <c r="C743" s="52"/>
      <c r="D743" s="360"/>
      <c r="E743" s="52"/>
      <c r="F743" s="52"/>
      <c r="G743" s="52"/>
      <c r="H743" s="52"/>
      <c r="I743" s="52"/>
      <c r="J743" s="52"/>
      <c r="K743" s="52"/>
      <c r="L743" s="52"/>
      <c r="M743" s="52"/>
      <c r="N743" s="361"/>
      <c r="O743" s="361"/>
      <c r="P743" s="361"/>
      <c r="Q743" s="361"/>
      <c r="R743" s="361"/>
      <c r="S743" s="361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52"/>
      <c r="AE743" s="52"/>
    </row>
    <row r="744" spans="1:31" ht="12.75" customHeight="1">
      <c r="A744" s="52"/>
      <c r="B744" s="52"/>
      <c r="C744" s="52"/>
      <c r="D744" s="360"/>
      <c r="E744" s="52"/>
      <c r="F744" s="52"/>
      <c r="G744" s="52"/>
      <c r="H744" s="52"/>
      <c r="I744" s="52"/>
      <c r="J744" s="52"/>
      <c r="K744" s="52"/>
      <c r="L744" s="52"/>
      <c r="M744" s="52"/>
      <c r="N744" s="361"/>
      <c r="O744" s="361"/>
      <c r="P744" s="361"/>
      <c r="Q744" s="361"/>
      <c r="R744" s="361"/>
      <c r="S744" s="361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52"/>
      <c r="AE744" s="52"/>
    </row>
    <row r="745" spans="1:31" ht="12.75" customHeight="1">
      <c r="A745" s="52"/>
      <c r="B745" s="52"/>
      <c r="C745" s="52"/>
      <c r="D745" s="360"/>
      <c r="E745" s="52"/>
      <c r="F745" s="52"/>
      <c r="G745" s="52"/>
      <c r="H745" s="52"/>
      <c r="I745" s="52"/>
      <c r="J745" s="52"/>
      <c r="K745" s="52"/>
      <c r="L745" s="52"/>
      <c r="M745" s="52"/>
      <c r="N745" s="361"/>
      <c r="O745" s="361"/>
      <c r="P745" s="361"/>
      <c r="Q745" s="361"/>
      <c r="R745" s="361"/>
      <c r="S745" s="361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52"/>
      <c r="AE745" s="52"/>
    </row>
    <row r="746" spans="1:31" ht="12.75" customHeight="1">
      <c r="A746" s="52"/>
      <c r="B746" s="52"/>
      <c r="C746" s="52"/>
      <c r="D746" s="360"/>
      <c r="E746" s="52"/>
      <c r="F746" s="52"/>
      <c r="G746" s="52"/>
      <c r="H746" s="52"/>
      <c r="I746" s="52"/>
      <c r="J746" s="52"/>
      <c r="K746" s="52"/>
      <c r="L746" s="52"/>
      <c r="M746" s="52"/>
      <c r="N746" s="361"/>
      <c r="O746" s="361"/>
      <c r="P746" s="361"/>
      <c r="Q746" s="361"/>
      <c r="R746" s="361"/>
      <c r="S746" s="361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52"/>
      <c r="AE746" s="52"/>
    </row>
    <row r="747" spans="1:31" ht="12.75" customHeight="1">
      <c r="A747" s="52"/>
      <c r="B747" s="52"/>
      <c r="C747" s="52"/>
      <c r="D747" s="360"/>
      <c r="E747" s="52"/>
      <c r="F747" s="52"/>
      <c r="G747" s="52"/>
      <c r="H747" s="52"/>
      <c r="I747" s="52"/>
      <c r="J747" s="52"/>
      <c r="K747" s="52"/>
      <c r="L747" s="52"/>
      <c r="M747" s="52"/>
      <c r="N747" s="361"/>
      <c r="O747" s="361"/>
      <c r="P747" s="361"/>
      <c r="Q747" s="361"/>
      <c r="R747" s="361"/>
      <c r="S747" s="361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52"/>
      <c r="AE747" s="52"/>
    </row>
    <row r="748" spans="1:31" ht="12.75" customHeight="1">
      <c r="A748" s="52"/>
      <c r="B748" s="52"/>
      <c r="C748" s="52"/>
      <c r="D748" s="360"/>
      <c r="E748" s="52"/>
      <c r="F748" s="52"/>
      <c r="G748" s="52"/>
      <c r="H748" s="52"/>
      <c r="I748" s="52"/>
      <c r="J748" s="52"/>
      <c r="K748" s="52"/>
      <c r="L748" s="52"/>
      <c r="M748" s="52"/>
      <c r="N748" s="361"/>
      <c r="O748" s="361"/>
      <c r="P748" s="361"/>
      <c r="Q748" s="361"/>
      <c r="R748" s="361"/>
      <c r="S748" s="361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52"/>
      <c r="AE748" s="52"/>
    </row>
    <row r="749" spans="1:31" ht="12.75" customHeight="1">
      <c r="A749" s="52"/>
      <c r="B749" s="52"/>
      <c r="C749" s="52"/>
      <c r="D749" s="360"/>
      <c r="E749" s="52"/>
      <c r="F749" s="52"/>
      <c r="G749" s="52"/>
      <c r="H749" s="52"/>
      <c r="I749" s="52"/>
      <c r="J749" s="52"/>
      <c r="K749" s="52"/>
      <c r="L749" s="52"/>
      <c r="M749" s="52"/>
      <c r="N749" s="361"/>
      <c r="O749" s="361"/>
      <c r="P749" s="361"/>
      <c r="Q749" s="361"/>
      <c r="R749" s="361"/>
      <c r="S749" s="361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52"/>
      <c r="AE749" s="52"/>
    </row>
    <row r="750" spans="1:31" ht="12.75" customHeight="1">
      <c r="A750" s="52"/>
      <c r="B750" s="52"/>
      <c r="C750" s="52"/>
      <c r="D750" s="360"/>
      <c r="E750" s="52"/>
      <c r="F750" s="52"/>
      <c r="G750" s="52"/>
      <c r="H750" s="52"/>
      <c r="I750" s="52"/>
      <c r="J750" s="52"/>
      <c r="K750" s="52"/>
      <c r="L750" s="52"/>
      <c r="M750" s="52"/>
      <c r="N750" s="361"/>
      <c r="O750" s="361"/>
      <c r="P750" s="361"/>
      <c r="Q750" s="361"/>
      <c r="R750" s="361"/>
      <c r="S750" s="361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52"/>
      <c r="AE750" s="52"/>
    </row>
    <row r="751" spans="1:31" ht="12.75" customHeight="1">
      <c r="A751" s="52"/>
      <c r="B751" s="52"/>
      <c r="C751" s="52"/>
      <c r="D751" s="360"/>
      <c r="E751" s="52"/>
      <c r="F751" s="52"/>
      <c r="G751" s="52"/>
      <c r="H751" s="52"/>
      <c r="I751" s="52"/>
      <c r="J751" s="52"/>
      <c r="K751" s="52"/>
      <c r="L751" s="52"/>
      <c r="M751" s="52"/>
      <c r="N751" s="361"/>
      <c r="O751" s="361"/>
      <c r="P751" s="361"/>
      <c r="Q751" s="361"/>
      <c r="R751" s="361"/>
      <c r="S751" s="361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52"/>
      <c r="AE751" s="52"/>
    </row>
    <row r="752" spans="1:31" ht="12.75" customHeight="1">
      <c r="A752" s="52"/>
      <c r="B752" s="52"/>
      <c r="C752" s="52"/>
      <c r="D752" s="360"/>
      <c r="E752" s="52"/>
      <c r="F752" s="52"/>
      <c r="G752" s="52"/>
      <c r="H752" s="52"/>
      <c r="I752" s="52"/>
      <c r="J752" s="52"/>
      <c r="K752" s="52"/>
      <c r="L752" s="52"/>
      <c r="M752" s="52"/>
      <c r="N752" s="361"/>
      <c r="O752" s="361"/>
      <c r="P752" s="361"/>
      <c r="Q752" s="361"/>
      <c r="R752" s="361"/>
      <c r="S752" s="361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52"/>
      <c r="AE752" s="52"/>
    </row>
    <row r="753" spans="1:31" ht="12.75" customHeight="1">
      <c r="A753" s="52"/>
      <c r="B753" s="52"/>
      <c r="C753" s="52"/>
      <c r="D753" s="360"/>
      <c r="E753" s="52"/>
      <c r="F753" s="52"/>
      <c r="G753" s="52"/>
      <c r="H753" s="52"/>
      <c r="I753" s="52"/>
      <c r="J753" s="52"/>
      <c r="K753" s="52"/>
      <c r="L753" s="52"/>
      <c r="M753" s="52"/>
      <c r="N753" s="361"/>
      <c r="O753" s="361"/>
      <c r="P753" s="361"/>
      <c r="Q753" s="361"/>
      <c r="R753" s="361"/>
      <c r="S753" s="361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52"/>
      <c r="AE753" s="52"/>
    </row>
    <row r="754" spans="1:31" ht="12.75" customHeight="1">
      <c r="A754" s="52"/>
      <c r="B754" s="52"/>
      <c r="C754" s="52"/>
      <c r="D754" s="360"/>
      <c r="E754" s="52"/>
      <c r="F754" s="52"/>
      <c r="G754" s="52"/>
      <c r="H754" s="52"/>
      <c r="I754" s="52"/>
      <c r="J754" s="52"/>
      <c r="K754" s="52"/>
      <c r="L754" s="52"/>
      <c r="M754" s="52"/>
      <c r="N754" s="361"/>
      <c r="O754" s="361"/>
      <c r="P754" s="361"/>
      <c r="Q754" s="361"/>
      <c r="R754" s="361"/>
      <c r="S754" s="361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52"/>
      <c r="AE754" s="52"/>
    </row>
    <row r="755" spans="1:31" ht="12.75" customHeight="1">
      <c r="A755" s="52"/>
      <c r="B755" s="52"/>
      <c r="C755" s="52"/>
      <c r="D755" s="360"/>
      <c r="E755" s="52"/>
      <c r="F755" s="52"/>
      <c r="G755" s="52"/>
      <c r="H755" s="52"/>
      <c r="I755" s="52"/>
      <c r="J755" s="52"/>
      <c r="K755" s="52"/>
      <c r="L755" s="52"/>
      <c r="M755" s="52"/>
      <c r="N755" s="361"/>
      <c r="O755" s="361"/>
      <c r="P755" s="361"/>
      <c r="Q755" s="361"/>
      <c r="R755" s="361"/>
      <c r="S755" s="361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52"/>
      <c r="AE755" s="52"/>
    </row>
    <row r="756" spans="1:31" ht="12.75" customHeight="1">
      <c r="A756" s="52"/>
      <c r="B756" s="52"/>
      <c r="C756" s="52"/>
      <c r="D756" s="360"/>
      <c r="E756" s="52"/>
      <c r="F756" s="52"/>
      <c r="G756" s="52"/>
      <c r="H756" s="52"/>
      <c r="I756" s="52"/>
      <c r="J756" s="52"/>
      <c r="K756" s="52"/>
      <c r="L756" s="52"/>
      <c r="M756" s="52"/>
      <c r="N756" s="361"/>
      <c r="O756" s="361"/>
      <c r="P756" s="361"/>
      <c r="Q756" s="361"/>
      <c r="R756" s="361"/>
      <c r="S756" s="361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52"/>
      <c r="AE756" s="52"/>
    </row>
    <row r="757" spans="1:31" ht="12.75" customHeight="1">
      <c r="A757" s="52"/>
      <c r="B757" s="52"/>
      <c r="C757" s="52"/>
      <c r="D757" s="360"/>
      <c r="E757" s="52"/>
      <c r="F757" s="52"/>
      <c r="G757" s="52"/>
      <c r="H757" s="52"/>
      <c r="I757" s="52"/>
      <c r="J757" s="52"/>
      <c r="K757" s="52"/>
      <c r="L757" s="52"/>
      <c r="M757" s="52"/>
      <c r="N757" s="361"/>
      <c r="O757" s="361"/>
      <c r="P757" s="361"/>
      <c r="Q757" s="361"/>
      <c r="R757" s="361"/>
      <c r="S757" s="361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52"/>
      <c r="AE757" s="52"/>
    </row>
    <row r="758" spans="1:31" ht="12.75" customHeight="1">
      <c r="A758" s="52"/>
      <c r="B758" s="52"/>
      <c r="C758" s="52"/>
      <c r="D758" s="360"/>
      <c r="E758" s="52"/>
      <c r="F758" s="52"/>
      <c r="G758" s="52"/>
      <c r="H758" s="52"/>
      <c r="I758" s="52"/>
      <c r="J758" s="52"/>
      <c r="K758" s="52"/>
      <c r="L758" s="52"/>
      <c r="M758" s="52"/>
      <c r="N758" s="361"/>
      <c r="O758" s="361"/>
      <c r="P758" s="361"/>
      <c r="Q758" s="361"/>
      <c r="R758" s="361"/>
      <c r="S758" s="361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52"/>
      <c r="AE758" s="52"/>
    </row>
    <row r="759" spans="1:31" ht="12.75" customHeight="1">
      <c r="A759" s="52"/>
      <c r="B759" s="52"/>
      <c r="C759" s="52"/>
      <c r="D759" s="360"/>
      <c r="E759" s="52"/>
      <c r="F759" s="52"/>
      <c r="G759" s="52"/>
      <c r="H759" s="52"/>
      <c r="I759" s="52"/>
      <c r="J759" s="52"/>
      <c r="K759" s="52"/>
      <c r="L759" s="52"/>
      <c r="M759" s="52"/>
      <c r="N759" s="361"/>
      <c r="O759" s="361"/>
      <c r="P759" s="361"/>
      <c r="Q759" s="361"/>
      <c r="R759" s="361"/>
      <c r="S759" s="361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52"/>
      <c r="AE759" s="52"/>
    </row>
    <row r="760" spans="1:31" ht="12.75" customHeight="1">
      <c r="A760" s="52"/>
      <c r="B760" s="52"/>
      <c r="C760" s="52"/>
      <c r="D760" s="360"/>
      <c r="E760" s="52"/>
      <c r="F760" s="52"/>
      <c r="G760" s="52"/>
      <c r="H760" s="52"/>
      <c r="I760" s="52"/>
      <c r="J760" s="52"/>
      <c r="K760" s="52"/>
      <c r="L760" s="52"/>
      <c r="M760" s="52"/>
      <c r="N760" s="361"/>
      <c r="O760" s="361"/>
      <c r="P760" s="361"/>
      <c r="Q760" s="361"/>
      <c r="R760" s="361"/>
      <c r="S760" s="361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52"/>
      <c r="AE760" s="52"/>
    </row>
    <row r="761" spans="1:31" ht="12.75" customHeight="1">
      <c r="A761" s="52"/>
      <c r="B761" s="52"/>
      <c r="C761" s="52"/>
      <c r="D761" s="360"/>
      <c r="E761" s="52"/>
      <c r="F761" s="52"/>
      <c r="G761" s="52"/>
      <c r="H761" s="52"/>
      <c r="I761" s="52"/>
      <c r="J761" s="52"/>
      <c r="K761" s="52"/>
      <c r="L761" s="52"/>
      <c r="M761" s="52"/>
      <c r="N761" s="361"/>
      <c r="O761" s="361"/>
      <c r="P761" s="361"/>
      <c r="Q761" s="361"/>
      <c r="R761" s="361"/>
      <c r="S761" s="361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52"/>
      <c r="AE761" s="52"/>
    </row>
    <row r="762" spans="1:31" ht="12.75" customHeight="1">
      <c r="A762" s="52"/>
      <c r="B762" s="52"/>
      <c r="C762" s="52"/>
      <c r="D762" s="360"/>
      <c r="E762" s="52"/>
      <c r="F762" s="52"/>
      <c r="G762" s="52"/>
      <c r="H762" s="52"/>
      <c r="I762" s="52"/>
      <c r="J762" s="52"/>
      <c r="K762" s="52"/>
      <c r="L762" s="52"/>
      <c r="M762" s="52"/>
      <c r="N762" s="361"/>
      <c r="O762" s="361"/>
      <c r="P762" s="361"/>
      <c r="Q762" s="361"/>
      <c r="R762" s="361"/>
      <c r="S762" s="361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52"/>
      <c r="AE762" s="52"/>
    </row>
    <row r="763" spans="1:31" ht="12.75" customHeight="1">
      <c r="A763" s="52"/>
      <c r="B763" s="52"/>
      <c r="C763" s="52"/>
      <c r="D763" s="360"/>
      <c r="E763" s="52"/>
      <c r="F763" s="52"/>
      <c r="G763" s="52"/>
      <c r="H763" s="52"/>
      <c r="I763" s="52"/>
      <c r="J763" s="52"/>
      <c r="K763" s="52"/>
      <c r="L763" s="52"/>
      <c r="M763" s="52"/>
      <c r="N763" s="361"/>
      <c r="O763" s="361"/>
      <c r="P763" s="361"/>
      <c r="Q763" s="361"/>
      <c r="R763" s="361"/>
      <c r="S763" s="361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52"/>
      <c r="AE763" s="52"/>
    </row>
    <row r="764" spans="1:31" ht="12.75" customHeight="1">
      <c r="A764" s="52"/>
      <c r="B764" s="52"/>
      <c r="C764" s="52"/>
      <c r="D764" s="360"/>
      <c r="E764" s="52"/>
      <c r="F764" s="52"/>
      <c r="G764" s="52"/>
      <c r="H764" s="52"/>
      <c r="I764" s="52"/>
      <c r="J764" s="52"/>
      <c r="K764" s="52"/>
      <c r="L764" s="52"/>
      <c r="M764" s="52"/>
      <c r="N764" s="361"/>
      <c r="O764" s="361"/>
      <c r="P764" s="361"/>
      <c r="Q764" s="361"/>
      <c r="R764" s="361"/>
      <c r="S764" s="361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52"/>
      <c r="AE764" s="52"/>
    </row>
    <row r="765" spans="1:31" ht="12.75" customHeight="1">
      <c r="A765" s="52"/>
      <c r="B765" s="52"/>
      <c r="C765" s="52"/>
      <c r="D765" s="360"/>
      <c r="E765" s="52"/>
      <c r="F765" s="52"/>
      <c r="G765" s="52"/>
      <c r="H765" s="52"/>
      <c r="I765" s="52"/>
      <c r="J765" s="52"/>
      <c r="K765" s="52"/>
      <c r="L765" s="52"/>
      <c r="M765" s="52"/>
      <c r="N765" s="361"/>
      <c r="O765" s="361"/>
      <c r="P765" s="361"/>
      <c r="Q765" s="361"/>
      <c r="R765" s="361"/>
      <c r="S765" s="361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52"/>
      <c r="AE765" s="52"/>
    </row>
    <row r="766" spans="1:31" ht="12.75" customHeight="1">
      <c r="A766" s="52"/>
      <c r="B766" s="52"/>
      <c r="C766" s="52"/>
      <c r="D766" s="360"/>
      <c r="E766" s="52"/>
      <c r="F766" s="52"/>
      <c r="G766" s="52"/>
      <c r="H766" s="52"/>
      <c r="I766" s="52"/>
      <c r="J766" s="52"/>
      <c r="K766" s="52"/>
      <c r="L766" s="52"/>
      <c r="M766" s="52"/>
      <c r="N766" s="361"/>
      <c r="O766" s="361"/>
      <c r="P766" s="361"/>
      <c r="Q766" s="361"/>
      <c r="R766" s="361"/>
      <c r="S766" s="361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52"/>
      <c r="AE766" s="52"/>
    </row>
    <row r="767" spans="1:31" ht="12.75" customHeight="1">
      <c r="A767" s="52"/>
      <c r="B767" s="52"/>
      <c r="C767" s="52"/>
      <c r="D767" s="360"/>
      <c r="E767" s="52"/>
      <c r="F767" s="52"/>
      <c r="G767" s="52"/>
      <c r="H767" s="52"/>
      <c r="I767" s="52"/>
      <c r="J767" s="52"/>
      <c r="K767" s="52"/>
      <c r="L767" s="52"/>
      <c r="M767" s="52"/>
      <c r="N767" s="361"/>
      <c r="O767" s="361"/>
      <c r="P767" s="361"/>
      <c r="Q767" s="361"/>
      <c r="R767" s="361"/>
      <c r="S767" s="361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52"/>
      <c r="AE767" s="52"/>
    </row>
    <row r="768" spans="1:31" ht="12.75" customHeight="1">
      <c r="A768" s="52"/>
      <c r="B768" s="52"/>
      <c r="C768" s="52"/>
      <c r="D768" s="360"/>
      <c r="E768" s="52"/>
      <c r="F768" s="52"/>
      <c r="G768" s="52"/>
      <c r="H768" s="52"/>
      <c r="I768" s="52"/>
      <c r="J768" s="52"/>
      <c r="K768" s="52"/>
      <c r="L768" s="52"/>
      <c r="M768" s="52"/>
      <c r="N768" s="361"/>
      <c r="O768" s="361"/>
      <c r="P768" s="361"/>
      <c r="Q768" s="361"/>
      <c r="R768" s="361"/>
      <c r="S768" s="361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52"/>
      <c r="AE768" s="52"/>
    </row>
    <row r="769" spans="1:31" ht="12.75" customHeight="1">
      <c r="A769" s="52"/>
      <c r="B769" s="52"/>
      <c r="C769" s="52"/>
      <c r="D769" s="360"/>
      <c r="E769" s="52"/>
      <c r="F769" s="52"/>
      <c r="G769" s="52"/>
      <c r="H769" s="52"/>
      <c r="I769" s="52"/>
      <c r="J769" s="52"/>
      <c r="K769" s="52"/>
      <c r="L769" s="52"/>
      <c r="M769" s="52"/>
      <c r="N769" s="361"/>
      <c r="O769" s="361"/>
      <c r="P769" s="361"/>
      <c r="Q769" s="361"/>
      <c r="R769" s="361"/>
      <c r="S769" s="361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52"/>
      <c r="AE769" s="52"/>
    </row>
    <row r="770" spans="1:31" ht="12.75" customHeight="1">
      <c r="A770" s="52"/>
      <c r="B770" s="52"/>
      <c r="C770" s="52"/>
      <c r="D770" s="360"/>
      <c r="E770" s="52"/>
      <c r="F770" s="52"/>
      <c r="G770" s="52"/>
      <c r="H770" s="52"/>
      <c r="I770" s="52"/>
      <c r="J770" s="52"/>
      <c r="K770" s="52"/>
      <c r="L770" s="52"/>
      <c r="M770" s="52"/>
      <c r="N770" s="361"/>
      <c r="O770" s="361"/>
      <c r="P770" s="361"/>
      <c r="Q770" s="361"/>
      <c r="R770" s="361"/>
      <c r="S770" s="361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52"/>
      <c r="AE770" s="52"/>
    </row>
    <row r="771" spans="1:31" ht="12.75" customHeight="1">
      <c r="A771" s="52"/>
      <c r="B771" s="52"/>
      <c r="C771" s="52"/>
      <c r="D771" s="360"/>
      <c r="E771" s="52"/>
      <c r="F771" s="52"/>
      <c r="G771" s="52"/>
      <c r="H771" s="52"/>
      <c r="I771" s="52"/>
      <c r="J771" s="52"/>
      <c r="K771" s="52"/>
      <c r="L771" s="52"/>
      <c r="M771" s="52"/>
      <c r="N771" s="361"/>
      <c r="O771" s="361"/>
      <c r="P771" s="361"/>
      <c r="Q771" s="361"/>
      <c r="R771" s="361"/>
      <c r="S771" s="361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52"/>
      <c r="AE771" s="52"/>
    </row>
    <row r="772" spans="1:31" ht="12.75" customHeight="1">
      <c r="A772" s="52"/>
      <c r="B772" s="52"/>
      <c r="C772" s="52"/>
      <c r="D772" s="360"/>
      <c r="E772" s="52"/>
      <c r="F772" s="52"/>
      <c r="G772" s="52"/>
      <c r="H772" s="52"/>
      <c r="I772" s="52"/>
      <c r="J772" s="52"/>
      <c r="K772" s="52"/>
      <c r="L772" s="52"/>
      <c r="M772" s="52"/>
      <c r="N772" s="361"/>
      <c r="O772" s="361"/>
      <c r="P772" s="361"/>
      <c r="Q772" s="361"/>
      <c r="R772" s="361"/>
      <c r="S772" s="361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52"/>
      <c r="AE772" s="52"/>
    </row>
    <row r="773" spans="1:31" ht="12.75" customHeight="1">
      <c r="A773" s="52"/>
      <c r="B773" s="52"/>
      <c r="C773" s="52"/>
      <c r="D773" s="360"/>
      <c r="E773" s="52"/>
      <c r="F773" s="52"/>
      <c r="G773" s="52"/>
      <c r="H773" s="52"/>
      <c r="I773" s="52"/>
      <c r="J773" s="52"/>
      <c r="K773" s="52"/>
      <c r="L773" s="52"/>
      <c r="M773" s="52"/>
      <c r="N773" s="361"/>
      <c r="O773" s="361"/>
      <c r="P773" s="361"/>
      <c r="Q773" s="361"/>
      <c r="R773" s="361"/>
      <c r="S773" s="361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52"/>
      <c r="AE773" s="52"/>
    </row>
    <row r="774" spans="1:31" ht="12.75" customHeight="1">
      <c r="A774" s="52"/>
      <c r="B774" s="52"/>
      <c r="C774" s="52"/>
      <c r="D774" s="360"/>
      <c r="E774" s="52"/>
      <c r="F774" s="52"/>
      <c r="G774" s="52"/>
      <c r="H774" s="52"/>
      <c r="I774" s="52"/>
      <c r="J774" s="52"/>
      <c r="K774" s="52"/>
      <c r="L774" s="52"/>
      <c r="M774" s="52"/>
      <c r="N774" s="361"/>
      <c r="O774" s="361"/>
      <c r="P774" s="361"/>
      <c r="Q774" s="361"/>
      <c r="R774" s="361"/>
      <c r="S774" s="361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52"/>
      <c r="AE774" s="52"/>
    </row>
    <row r="775" spans="1:31" ht="12.75" customHeight="1">
      <c r="A775" s="52"/>
      <c r="B775" s="52"/>
      <c r="C775" s="52"/>
      <c r="D775" s="360"/>
      <c r="E775" s="52"/>
      <c r="F775" s="52"/>
      <c r="G775" s="52"/>
      <c r="H775" s="52"/>
      <c r="I775" s="52"/>
      <c r="J775" s="52"/>
      <c r="K775" s="52"/>
      <c r="L775" s="52"/>
      <c r="M775" s="52"/>
      <c r="N775" s="361"/>
      <c r="O775" s="361"/>
      <c r="P775" s="361"/>
      <c r="Q775" s="361"/>
      <c r="R775" s="361"/>
      <c r="S775" s="361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52"/>
      <c r="AE775" s="52"/>
    </row>
    <row r="776" spans="1:31" ht="12.75" customHeight="1">
      <c r="A776" s="52"/>
      <c r="B776" s="52"/>
      <c r="C776" s="52"/>
      <c r="D776" s="360"/>
      <c r="E776" s="52"/>
      <c r="F776" s="52"/>
      <c r="G776" s="52"/>
      <c r="H776" s="52"/>
      <c r="I776" s="52"/>
      <c r="J776" s="52"/>
      <c r="K776" s="52"/>
      <c r="L776" s="52"/>
      <c r="M776" s="52"/>
      <c r="N776" s="361"/>
      <c r="O776" s="361"/>
      <c r="P776" s="361"/>
      <c r="Q776" s="361"/>
      <c r="R776" s="361"/>
      <c r="S776" s="361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52"/>
      <c r="AE776" s="52"/>
    </row>
    <row r="777" spans="1:31" ht="12.75" customHeight="1">
      <c r="A777" s="52"/>
      <c r="B777" s="52"/>
      <c r="C777" s="52"/>
      <c r="D777" s="360"/>
      <c r="E777" s="52"/>
      <c r="F777" s="52"/>
      <c r="G777" s="52"/>
      <c r="H777" s="52"/>
      <c r="I777" s="52"/>
      <c r="J777" s="52"/>
      <c r="K777" s="52"/>
      <c r="L777" s="52"/>
      <c r="M777" s="52"/>
      <c r="N777" s="361"/>
      <c r="O777" s="361"/>
      <c r="P777" s="361"/>
      <c r="Q777" s="361"/>
      <c r="R777" s="361"/>
      <c r="S777" s="361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52"/>
      <c r="AE777" s="52"/>
    </row>
    <row r="778" spans="1:31" ht="12.75" customHeight="1">
      <c r="A778" s="52"/>
      <c r="B778" s="52"/>
      <c r="C778" s="52"/>
      <c r="D778" s="360"/>
      <c r="E778" s="52"/>
      <c r="F778" s="52"/>
      <c r="G778" s="52"/>
      <c r="H778" s="52"/>
      <c r="I778" s="52"/>
      <c r="J778" s="52"/>
      <c r="K778" s="52"/>
      <c r="L778" s="52"/>
      <c r="M778" s="52"/>
      <c r="N778" s="361"/>
      <c r="O778" s="361"/>
      <c r="P778" s="361"/>
      <c r="Q778" s="361"/>
      <c r="R778" s="361"/>
      <c r="S778" s="361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52"/>
      <c r="AE778" s="52"/>
    </row>
    <row r="779" spans="1:31" ht="12.75" customHeight="1">
      <c r="A779" s="52"/>
      <c r="B779" s="52"/>
      <c r="C779" s="52"/>
      <c r="D779" s="360"/>
      <c r="E779" s="52"/>
      <c r="F779" s="52"/>
      <c r="G779" s="52"/>
      <c r="H779" s="52"/>
      <c r="I779" s="52"/>
      <c r="J779" s="52"/>
      <c r="K779" s="52"/>
      <c r="L779" s="52"/>
      <c r="M779" s="52"/>
      <c r="N779" s="361"/>
      <c r="O779" s="361"/>
      <c r="P779" s="361"/>
      <c r="Q779" s="361"/>
      <c r="R779" s="361"/>
      <c r="S779" s="361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52"/>
      <c r="AE779" s="52"/>
    </row>
    <row r="780" spans="1:31" ht="12.75" customHeight="1">
      <c r="A780" s="52"/>
      <c r="B780" s="52"/>
      <c r="C780" s="52"/>
      <c r="D780" s="360"/>
      <c r="E780" s="52"/>
      <c r="F780" s="52"/>
      <c r="G780" s="52"/>
      <c r="H780" s="52"/>
      <c r="I780" s="52"/>
      <c r="J780" s="52"/>
      <c r="K780" s="52"/>
      <c r="L780" s="52"/>
      <c r="M780" s="52"/>
      <c r="N780" s="361"/>
      <c r="O780" s="361"/>
      <c r="P780" s="361"/>
      <c r="Q780" s="361"/>
      <c r="R780" s="361"/>
      <c r="S780" s="361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52"/>
      <c r="AE780" s="52"/>
    </row>
    <row r="781" spans="1:31" ht="12.75" customHeight="1">
      <c r="A781" s="52"/>
      <c r="B781" s="52"/>
      <c r="C781" s="52"/>
      <c r="D781" s="360"/>
      <c r="E781" s="52"/>
      <c r="F781" s="52"/>
      <c r="G781" s="52"/>
      <c r="H781" s="52"/>
      <c r="I781" s="52"/>
      <c r="J781" s="52"/>
      <c r="K781" s="52"/>
      <c r="L781" s="52"/>
      <c r="M781" s="52"/>
      <c r="N781" s="361"/>
      <c r="O781" s="361"/>
      <c r="P781" s="361"/>
      <c r="Q781" s="361"/>
      <c r="R781" s="361"/>
      <c r="S781" s="361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52"/>
      <c r="AE781" s="52"/>
    </row>
    <row r="782" spans="1:31" ht="12.75" customHeight="1">
      <c r="A782" s="52"/>
      <c r="B782" s="52"/>
      <c r="C782" s="52"/>
      <c r="D782" s="360"/>
      <c r="E782" s="52"/>
      <c r="F782" s="52"/>
      <c r="G782" s="52"/>
      <c r="H782" s="52"/>
      <c r="I782" s="52"/>
      <c r="J782" s="52"/>
      <c r="K782" s="52"/>
      <c r="L782" s="52"/>
      <c r="M782" s="52"/>
      <c r="N782" s="361"/>
      <c r="O782" s="361"/>
      <c r="P782" s="361"/>
      <c r="Q782" s="361"/>
      <c r="R782" s="361"/>
      <c r="S782" s="361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52"/>
      <c r="AE782" s="52"/>
    </row>
    <row r="783" spans="1:31" ht="12.75" customHeight="1">
      <c r="A783" s="52"/>
      <c r="B783" s="52"/>
      <c r="C783" s="52"/>
      <c r="D783" s="360"/>
      <c r="E783" s="52"/>
      <c r="F783" s="52"/>
      <c r="G783" s="52"/>
      <c r="H783" s="52"/>
      <c r="I783" s="52"/>
      <c r="J783" s="52"/>
      <c r="K783" s="52"/>
      <c r="L783" s="52"/>
      <c r="M783" s="52"/>
      <c r="N783" s="361"/>
      <c r="O783" s="361"/>
      <c r="P783" s="361"/>
      <c r="Q783" s="361"/>
      <c r="R783" s="361"/>
      <c r="S783" s="361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52"/>
      <c r="AE783" s="52"/>
    </row>
    <row r="784" spans="1:31" ht="12.75" customHeight="1">
      <c r="A784" s="52"/>
      <c r="B784" s="52"/>
      <c r="C784" s="52"/>
      <c r="D784" s="360"/>
      <c r="E784" s="52"/>
      <c r="F784" s="52"/>
      <c r="G784" s="52"/>
      <c r="H784" s="52"/>
      <c r="I784" s="52"/>
      <c r="J784" s="52"/>
      <c r="K784" s="52"/>
      <c r="L784" s="52"/>
      <c r="M784" s="52"/>
      <c r="N784" s="361"/>
      <c r="O784" s="361"/>
      <c r="P784" s="361"/>
      <c r="Q784" s="361"/>
      <c r="R784" s="361"/>
      <c r="S784" s="361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52"/>
      <c r="AE784" s="52"/>
    </row>
    <row r="785" spans="1:31" ht="12.75" customHeight="1">
      <c r="A785" s="52"/>
      <c r="B785" s="52"/>
      <c r="C785" s="52"/>
      <c r="D785" s="360"/>
      <c r="E785" s="52"/>
      <c r="F785" s="52"/>
      <c r="G785" s="52"/>
      <c r="H785" s="52"/>
      <c r="I785" s="52"/>
      <c r="J785" s="52"/>
      <c r="K785" s="52"/>
      <c r="L785" s="52"/>
      <c r="M785" s="52"/>
      <c r="N785" s="361"/>
      <c r="O785" s="361"/>
      <c r="P785" s="361"/>
      <c r="Q785" s="361"/>
      <c r="R785" s="361"/>
      <c r="S785" s="361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52"/>
      <c r="AE785" s="52"/>
    </row>
    <row r="786" spans="1:31" ht="12.75" customHeight="1">
      <c r="A786" s="52"/>
      <c r="B786" s="52"/>
      <c r="C786" s="52"/>
      <c r="D786" s="360"/>
      <c r="E786" s="52"/>
      <c r="F786" s="52"/>
      <c r="G786" s="52"/>
      <c r="H786" s="52"/>
      <c r="I786" s="52"/>
      <c r="J786" s="52"/>
      <c r="K786" s="52"/>
      <c r="L786" s="52"/>
      <c r="M786" s="52"/>
      <c r="N786" s="361"/>
      <c r="O786" s="361"/>
      <c r="P786" s="361"/>
      <c r="Q786" s="361"/>
      <c r="R786" s="361"/>
      <c r="S786" s="361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  <c r="AE786" s="52"/>
    </row>
    <row r="787" spans="1:31" ht="12.75" customHeight="1">
      <c r="A787" s="52"/>
      <c r="B787" s="52"/>
      <c r="C787" s="52"/>
      <c r="D787" s="360"/>
      <c r="E787" s="52"/>
      <c r="F787" s="52"/>
      <c r="G787" s="52"/>
      <c r="H787" s="52"/>
      <c r="I787" s="52"/>
      <c r="J787" s="52"/>
      <c r="K787" s="52"/>
      <c r="L787" s="52"/>
      <c r="M787" s="52"/>
      <c r="N787" s="361"/>
      <c r="O787" s="361"/>
      <c r="P787" s="361"/>
      <c r="Q787" s="361"/>
      <c r="R787" s="361"/>
      <c r="S787" s="361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52"/>
      <c r="AE787" s="52"/>
    </row>
    <row r="788" spans="1:31" ht="12.75" customHeight="1">
      <c r="A788" s="52"/>
      <c r="B788" s="52"/>
      <c r="C788" s="52"/>
      <c r="D788" s="360"/>
      <c r="E788" s="52"/>
      <c r="F788" s="52"/>
      <c r="G788" s="52"/>
      <c r="H788" s="52"/>
      <c r="I788" s="52"/>
      <c r="J788" s="52"/>
      <c r="K788" s="52"/>
      <c r="L788" s="52"/>
      <c r="M788" s="52"/>
      <c r="N788" s="361"/>
      <c r="O788" s="361"/>
      <c r="P788" s="361"/>
      <c r="Q788" s="361"/>
      <c r="R788" s="361"/>
      <c r="S788" s="361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52"/>
      <c r="AE788" s="52"/>
    </row>
    <row r="789" spans="1:31" ht="12.75" customHeight="1">
      <c r="A789" s="52"/>
      <c r="B789" s="52"/>
      <c r="C789" s="52"/>
      <c r="D789" s="360"/>
      <c r="E789" s="52"/>
      <c r="F789" s="52"/>
      <c r="G789" s="52"/>
      <c r="H789" s="52"/>
      <c r="I789" s="52"/>
      <c r="J789" s="52"/>
      <c r="K789" s="52"/>
      <c r="L789" s="52"/>
      <c r="M789" s="52"/>
      <c r="N789" s="361"/>
      <c r="O789" s="361"/>
      <c r="P789" s="361"/>
      <c r="Q789" s="361"/>
      <c r="R789" s="361"/>
      <c r="S789" s="361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52"/>
      <c r="AE789" s="52"/>
    </row>
    <row r="790" spans="1:31" ht="12.75" customHeight="1">
      <c r="A790" s="52"/>
      <c r="B790" s="52"/>
      <c r="C790" s="52"/>
      <c r="D790" s="360"/>
      <c r="E790" s="52"/>
      <c r="F790" s="52"/>
      <c r="G790" s="52"/>
      <c r="H790" s="52"/>
      <c r="I790" s="52"/>
      <c r="J790" s="52"/>
      <c r="K790" s="52"/>
      <c r="L790" s="52"/>
      <c r="M790" s="52"/>
      <c r="N790" s="361"/>
      <c r="O790" s="361"/>
      <c r="P790" s="361"/>
      <c r="Q790" s="361"/>
      <c r="R790" s="361"/>
      <c r="S790" s="361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52"/>
      <c r="AE790" s="52"/>
    </row>
    <row r="791" spans="1:31" ht="12.75" customHeight="1">
      <c r="A791" s="52"/>
      <c r="B791" s="52"/>
      <c r="C791" s="52"/>
      <c r="D791" s="360"/>
      <c r="E791" s="52"/>
      <c r="F791" s="52"/>
      <c r="G791" s="52"/>
      <c r="H791" s="52"/>
      <c r="I791" s="52"/>
      <c r="J791" s="52"/>
      <c r="K791" s="52"/>
      <c r="L791" s="52"/>
      <c r="M791" s="52"/>
      <c r="N791" s="361"/>
      <c r="O791" s="361"/>
      <c r="P791" s="361"/>
      <c r="Q791" s="361"/>
      <c r="R791" s="361"/>
      <c r="S791" s="361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52"/>
      <c r="AE791" s="52"/>
    </row>
    <row r="792" spans="1:31" ht="12.75" customHeight="1">
      <c r="A792" s="52"/>
      <c r="B792" s="52"/>
      <c r="C792" s="52"/>
      <c r="D792" s="360"/>
      <c r="E792" s="52"/>
      <c r="F792" s="52"/>
      <c r="G792" s="52"/>
      <c r="H792" s="52"/>
      <c r="I792" s="52"/>
      <c r="J792" s="52"/>
      <c r="K792" s="52"/>
      <c r="L792" s="52"/>
      <c r="M792" s="52"/>
      <c r="N792" s="361"/>
      <c r="O792" s="361"/>
      <c r="P792" s="361"/>
      <c r="Q792" s="361"/>
      <c r="R792" s="361"/>
      <c r="S792" s="361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52"/>
      <c r="AE792" s="52"/>
    </row>
    <row r="793" spans="1:31" ht="12.75" customHeight="1">
      <c r="A793" s="52"/>
      <c r="B793" s="52"/>
      <c r="C793" s="52"/>
      <c r="D793" s="360"/>
      <c r="E793" s="52"/>
      <c r="F793" s="52"/>
      <c r="G793" s="52"/>
      <c r="H793" s="52"/>
      <c r="I793" s="52"/>
      <c r="J793" s="52"/>
      <c r="K793" s="52"/>
      <c r="L793" s="52"/>
      <c r="M793" s="52"/>
      <c r="N793" s="361"/>
      <c r="O793" s="361"/>
      <c r="P793" s="361"/>
      <c r="Q793" s="361"/>
      <c r="R793" s="361"/>
      <c r="S793" s="361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52"/>
      <c r="AE793" s="52"/>
    </row>
    <row r="794" spans="1:31" ht="12.75" customHeight="1">
      <c r="A794" s="52"/>
      <c r="B794" s="52"/>
      <c r="C794" s="52"/>
      <c r="D794" s="360"/>
      <c r="E794" s="52"/>
      <c r="F794" s="52"/>
      <c r="G794" s="52"/>
      <c r="H794" s="52"/>
      <c r="I794" s="52"/>
      <c r="J794" s="52"/>
      <c r="K794" s="52"/>
      <c r="L794" s="52"/>
      <c r="M794" s="52"/>
      <c r="N794" s="361"/>
      <c r="O794" s="361"/>
      <c r="P794" s="361"/>
      <c r="Q794" s="361"/>
      <c r="R794" s="361"/>
      <c r="S794" s="361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52"/>
      <c r="AE794" s="52"/>
    </row>
    <row r="795" spans="1:31" ht="12.75" customHeight="1">
      <c r="A795" s="52"/>
      <c r="B795" s="52"/>
      <c r="C795" s="52"/>
      <c r="D795" s="360"/>
      <c r="E795" s="52"/>
      <c r="F795" s="52"/>
      <c r="G795" s="52"/>
      <c r="H795" s="52"/>
      <c r="I795" s="52"/>
      <c r="J795" s="52"/>
      <c r="K795" s="52"/>
      <c r="L795" s="52"/>
      <c r="M795" s="52"/>
      <c r="N795" s="361"/>
      <c r="O795" s="361"/>
      <c r="P795" s="361"/>
      <c r="Q795" s="361"/>
      <c r="R795" s="361"/>
      <c r="S795" s="361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52"/>
      <c r="AE795" s="52"/>
    </row>
    <row r="796" spans="1:31" ht="12.75" customHeight="1">
      <c r="A796" s="52"/>
      <c r="B796" s="52"/>
      <c r="C796" s="52"/>
      <c r="D796" s="360"/>
      <c r="E796" s="52"/>
      <c r="F796" s="52"/>
      <c r="G796" s="52"/>
      <c r="H796" s="52"/>
      <c r="I796" s="52"/>
      <c r="J796" s="52"/>
      <c r="K796" s="52"/>
      <c r="L796" s="52"/>
      <c r="M796" s="52"/>
      <c r="N796" s="361"/>
      <c r="O796" s="361"/>
      <c r="P796" s="361"/>
      <c r="Q796" s="361"/>
      <c r="R796" s="361"/>
      <c r="S796" s="361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52"/>
      <c r="AE796" s="52"/>
    </row>
    <row r="797" spans="1:31" ht="12.75" customHeight="1">
      <c r="A797" s="52"/>
      <c r="B797" s="52"/>
      <c r="C797" s="52"/>
      <c r="D797" s="360"/>
      <c r="E797" s="52"/>
      <c r="F797" s="52"/>
      <c r="G797" s="52"/>
      <c r="H797" s="52"/>
      <c r="I797" s="52"/>
      <c r="J797" s="52"/>
      <c r="K797" s="52"/>
      <c r="L797" s="52"/>
      <c r="M797" s="52"/>
      <c r="N797" s="361"/>
      <c r="O797" s="361"/>
      <c r="P797" s="361"/>
      <c r="Q797" s="361"/>
      <c r="R797" s="361"/>
      <c r="S797" s="361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52"/>
      <c r="AE797" s="52"/>
    </row>
    <row r="798" spans="1:31" ht="12.75" customHeight="1">
      <c r="A798" s="52"/>
      <c r="B798" s="52"/>
      <c r="C798" s="52"/>
      <c r="D798" s="360"/>
      <c r="E798" s="52"/>
      <c r="F798" s="52"/>
      <c r="G798" s="52"/>
      <c r="H798" s="52"/>
      <c r="I798" s="52"/>
      <c r="J798" s="52"/>
      <c r="K798" s="52"/>
      <c r="L798" s="52"/>
      <c r="M798" s="52"/>
      <c r="N798" s="361"/>
      <c r="O798" s="361"/>
      <c r="P798" s="361"/>
      <c r="Q798" s="361"/>
      <c r="R798" s="361"/>
      <c r="S798" s="361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52"/>
      <c r="AE798" s="52"/>
    </row>
    <row r="799" spans="1:31" ht="12.75" customHeight="1">
      <c r="A799" s="52"/>
      <c r="B799" s="52"/>
      <c r="C799" s="52"/>
      <c r="D799" s="360"/>
      <c r="E799" s="52"/>
      <c r="F799" s="52"/>
      <c r="G799" s="52"/>
      <c r="H799" s="52"/>
      <c r="I799" s="52"/>
      <c r="J799" s="52"/>
      <c r="K799" s="52"/>
      <c r="L799" s="52"/>
      <c r="M799" s="52"/>
      <c r="N799" s="361"/>
      <c r="O799" s="361"/>
      <c r="P799" s="361"/>
      <c r="Q799" s="361"/>
      <c r="R799" s="361"/>
      <c r="S799" s="361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52"/>
      <c r="AE799" s="52"/>
    </row>
    <row r="800" spans="1:31" ht="12.75" customHeight="1">
      <c r="A800" s="52"/>
      <c r="B800" s="52"/>
      <c r="C800" s="52"/>
      <c r="D800" s="360"/>
      <c r="E800" s="52"/>
      <c r="F800" s="52"/>
      <c r="G800" s="52"/>
      <c r="H800" s="52"/>
      <c r="I800" s="52"/>
      <c r="J800" s="52"/>
      <c r="K800" s="52"/>
      <c r="L800" s="52"/>
      <c r="M800" s="52"/>
      <c r="N800" s="361"/>
      <c r="O800" s="361"/>
      <c r="P800" s="361"/>
      <c r="Q800" s="361"/>
      <c r="R800" s="361"/>
      <c r="S800" s="361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52"/>
      <c r="AE800" s="52"/>
    </row>
    <row r="801" spans="1:31" ht="12.75" customHeight="1">
      <c r="A801" s="52"/>
      <c r="B801" s="52"/>
      <c r="C801" s="52"/>
      <c r="D801" s="360"/>
      <c r="E801" s="52"/>
      <c r="F801" s="52"/>
      <c r="G801" s="52"/>
      <c r="H801" s="52"/>
      <c r="I801" s="52"/>
      <c r="J801" s="52"/>
      <c r="K801" s="52"/>
      <c r="L801" s="52"/>
      <c r="M801" s="52"/>
      <c r="N801" s="361"/>
      <c r="O801" s="361"/>
      <c r="P801" s="361"/>
      <c r="Q801" s="361"/>
      <c r="R801" s="361"/>
      <c r="S801" s="361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52"/>
      <c r="AE801" s="52"/>
    </row>
    <row r="802" spans="1:31" ht="12.75" customHeight="1">
      <c r="A802" s="52"/>
      <c r="B802" s="52"/>
      <c r="C802" s="52"/>
      <c r="D802" s="360"/>
      <c r="E802" s="52"/>
      <c r="F802" s="52"/>
      <c r="G802" s="52"/>
      <c r="H802" s="52"/>
      <c r="I802" s="52"/>
      <c r="J802" s="52"/>
      <c r="K802" s="52"/>
      <c r="L802" s="52"/>
      <c r="M802" s="52"/>
      <c r="N802" s="361"/>
      <c r="O802" s="361"/>
      <c r="P802" s="361"/>
      <c r="Q802" s="361"/>
      <c r="R802" s="361"/>
      <c r="S802" s="361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52"/>
      <c r="AE802" s="52"/>
    </row>
    <row r="803" spans="1:31" ht="12.75" customHeight="1">
      <c r="A803" s="52"/>
      <c r="B803" s="52"/>
      <c r="C803" s="52"/>
      <c r="D803" s="360"/>
      <c r="E803" s="52"/>
      <c r="F803" s="52"/>
      <c r="G803" s="52"/>
      <c r="H803" s="52"/>
      <c r="I803" s="52"/>
      <c r="J803" s="52"/>
      <c r="K803" s="52"/>
      <c r="L803" s="52"/>
      <c r="M803" s="52"/>
      <c r="N803" s="361"/>
      <c r="O803" s="361"/>
      <c r="P803" s="361"/>
      <c r="Q803" s="361"/>
      <c r="R803" s="361"/>
      <c r="S803" s="361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52"/>
      <c r="AE803" s="52"/>
    </row>
    <row r="804" spans="1:31" ht="12.75" customHeight="1">
      <c r="A804" s="52"/>
      <c r="B804" s="52"/>
      <c r="C804" s="52"/>
      <c r="D804" s="360"/>
      <c r="E804" s="52"/>
      <c r="F804" s="52"/>
      <c r="G804" s="52"/>
      <c r="H804" s="52"/>
      <c r="I804" s="52"/>
      <c r="J804" s="52"/>
      <c r="K804" s="52"/>
      <c r="L804" s="52"/>
      <c r="M804" s="52"/>
      <c r="N804" s="361"/>
      <c r="O804" s="361"/>
      <c r="P804" s="361"/>
      <c r="Q804" s="361"/>
      <c r="R804" s="361"/>
      <c r="S804" s="361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52"/>
      <c r="AE804" s="52"/>
    </row>
    <row r="805" spans="1:31" ht="12.75" customHeight="1">
      <c r="A805" s="52"/>
      <c r="B805" s="52"/>
      <c r="C805" s="52"/>
      <c r="D805" s="360"/>
      <c r="E805" s="52"/>
      <c r="F805" s="52"/>
      <c r="G805" s="52"/>
      <c r="H805" s="52"/>
      <c r="I805" s="52"/>
      <c r="J805" s="52"/>
      <c r="K805" s="52"/>
      <c r="L805" s="52"/>
      <c r="M805" s="52"/>
      <c r="N805" s="361"/>
      <c r="O805" s="361"/>
      <c r="P805" s="361"/>
      <c r="Q805" s="361"/>
      <c r="R805" s="361"/>
      <c r="S805" s="361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52"/>
      <c r="AE805" s="52"/>
    </row>
    <row r="806" spans="1:31" ht="12.75" customHeight="1">
      <c r="A806" s="52"/>
      <c r="B806" s="52"/>
      <c r="C806" s="52"/>
      <c r="D806" s="360"/>
      <c r="E806" s="52"/>
      <c r="F806" s="52"/>
      <c r="G806" s="52"/>
      <c r="H806" s="52"/>
      <c r="I806" s="52"/>
      <c r="J806" s="52"/>
      <c r="K806" s="52"/>
      <c r="L806" s="52"/>
      <c r="M806" s="52"/>
      <c r="N806" s="361"/>
      <c r="O806" s="361"/>
      <c r="P806" s="361"/>
      <c r="Q806" s="361"/>
      <c r="R806" s="361"/>
      <c r="S806" s="361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52"/>
      <c r="AE806" s="52"/>
    </row>
    <row r="807" spans="1:31" ht="12.75" customHeight="1">
      <c r="A807" s="52"/>
      <c r="B807" s="52"/>
      <c r="C807" s="52"/>
      <c r="D807" s="360"/>
      <c r="E807" s="52"/>
      <c r="F807" s="52"/>
      <c r="G807" s="52"/>
      <c r="H807" s="52"/>
      <c r="I807" s="52"/>
      <c r="J807" s="52"/>
      <c r="K807" s="52"/>
      <c r="L807" s="52"/>
      <c r="M807" s="52"/>
      <c r="N807" s="361"/>
      <c r="O807" s="361"/>
      <c r="P807" s="361"/>
      <c r="Q807" s="361"/>
      <c r="R807" s="361"/>
      <c r="S807" s="361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52"/>
      <c r="AE807" s="52"/>
    </row>
    <row r="808" spans="1:31" ht="12.75" customHeight="1">
      <c r="A808" s="52"/>
      <c r="B808" s="52"/>
      <c r="C808" s="52"/>
      <c r="D808" s="360"/>
      <c r="E808" s="52"/>
      <c r="F808" s="52"/>
      <c r="G808" s="52"/>
      <c r="H808" s="52"/>
      <c r="I808" s="52"/>
      <c r="J808" s="52"/>
      <c r="K808" s="52"/>
      <c r="L808" s="52"/>
      <c r="M808" s="52"/>
      <c r="N808" s="361"/>
      <c r="O808" s="361"/>
      <c r="P808" s="361"/>
      <c r="Q808" s="361"/>
      <c r="R808" s="361"/>
      <c r="S808" s="361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52"/>
      <c r="AE808" s="52"/>
    </row>
    <row r="809" spans="1:31" ht="12.75" customHeight="1">
      <c r="A809" s="52"/>
      <c r="B809" s="52"/>
      <c r="C809" s="52"/>
      <c r="D809" s="360"/>
      <c r="E809" s="52"/>
      <c r="F809" s="52"/>
      <c r="G809" s="52"/>
      <c r="H809" s="52"/>
      <c r="I809" s="52"/>
      <c r="J809" s="52"/>
      <c r="K809" s="52"/>
      <c r="L809" s="52"/>
      <c r="M809" s="52"/>
      <c r="N809" s="361"/>
      <c r="O809" s="361"/>
      <c r="P809" s="361"/>
      <c r="Q809" s="361"/>
      <c r="R809" s="361"/>
      <c r="S809" s="361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52"/>
      <c r="AE809" s="52"/>
    </row>
    <row r="810" spans="1:31" ht="12.75" customHeight="1">
      <c r="A810" s="52"/>
      <c r="B810" s="52"/>
      <c r="C810" s="52"/>
      <c r="D810" s="360"/>
      <c r="E810" s="52"/>
      <c r="F810" s="52"/>
      <c r="G810" s="52"/>
      <c r="H810" s="52"/>
      <c r="I810" s="52"/>
      <c r="J810" s="52"/>
      <c r="K810" s="52"/>
      <c r="L810" s="52"/>
      <c r="M810" s="52"/>
      <c r="N810" s="361"/>
      <c r="O810" s="361"/>
      <c r="P810" s="361"/>
      <c r="Q810" s="361"/>
      <c r="R810" s="361"/>
      <c r="S810" s="361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52"/>
      <c r="AE810" s="52"/>
    </row>
    <row r="811" spans="1:31" ht="12.75" customHeight="1">
      <c r="A811" s="52"/>
      <c r="B811" s="52"/>
      <c r="C811" s="52"/>
      <c r="D811" s="360"/>
      <c r="E811" s="52"/>
      <c r="F811" s="52"/>
      <c r="G811" s="52"/>
      <c r="H811" s="52"/>
      <c r="I811" s="52"/>
      <c r="J811" s="52"/>
      <c r="K811" s="52"/>
      <c r="L811" s="52"/>
      <c r="M811" s="52"/>
      <c r="N811" s="361"/>
      <c r="O811" s="361"/>
      <c r="P811" s="361"/>
      <c r="Q811" s="361"/>
      <c r="R811" s="361"/>
      <c r="S811" s="361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52"/>
      <c r="AE811" s="52"/>
    </row>
    <row r="812" spans="1:31" ht="12.75" customHeight="1">
      <c r="A812" s="52"/>
      <c r="B812" s="52"/>
      <c r="C812" s="52"/>
      <c r="D812" s="360"/>
      <c r="E812" s="52"/>
      <c r="F812" s="52"/>
      <c r="G812" s="52"/>
      <c r="H812" s="52"/>
      <c r="I812" s="52"/>
      <c r="J812" s="52"/>
      <c r="K812" s="52"/>
      <c r="L812" s="52"/>
      <c r="M812" s="52"/>
      <c r="N812" s="361"/>
      <c r="O812" s="361"/>
      <c r="P812" s="361"/>
      <c r="Q812" s="361"/>
      <c r="R812" s="361"/>
      <c r="S812" s="361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52"/>
      <c r="AE812" s="52"/>
    </row>
    <row r="813" spans="1:31" ht="12.75" customHeight="1">
      <c r="A813" s="52"/>
      <c r="B813" s="52"/>
      <c r="C813" s="52"/>
      <c r="D813" s="360"/>
      <c r="E813" s="52"/>
      <c r="F813" s="52"/>
      <c r="G813" s="52"/>
      <c r="H813" s="52"/>
      <c r="I813" s="52"/>
      <c r="J813" s="52"/>
      <c r="K813" s="52"/>
      <c r="L813" s="52"/>
      <c r="M813" s="52"/>
      <c r="N813" s="361"/>
      <c r="O813" s="361"/>
      <c r="P813" s="361"/>
      <c r="Q813" s="361"/>
      <c r="R813" s="361"/>
      <c r="S813" s="361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52"/>
      <c r="AE813" s="52"/>
    </row>
    <row r="814" spans="1:31" ht="12.75" customHeight="1">
      <c r="A814" s="52"/>
      <c r="B814" s="52"/>
      <c r="C814" s="52"/>
      <c r="D814" s="360"/>
      <c r="E814" s="52"/>
      <c r="F814" s="52"/>
      <c r="G814" s="52"/>
      <c r="H814" s="52"/>
      <c r="I814" s="52"/>
      <c r="J814" s="52"/>
      <c r="K814" s="52"/>
      <c r="L814" s="52"/>
      <c r="M814" s="52"/>
      <c r="N814" s="361"/>
      <c r="O814" s="361"/>
      <c r="P814" s="361"/>
      <c r="Q814" s="361"/>
      <c r="R814" s="361"/>
      <c r="S814" s="361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52"/>
      <c r="AE814" s="52"/>
    </row>
    <row r="815" spans="1:31" ht="12.75" customHeight="1">
      <c r="A815" s="52"/>
      <c r="B815" s="52"/>
      <c r="C815" s="52"/>
      <c r="D815" s="360"/>
      <c r="E815" s="52"/>
      <c r="F815" s="52"/>
      <c r="G815" s="52"/>
      <c r="H815" s="52"/>
      <c r="I815" s="52"/>
      <c r="J815" s="52"/>
      <c r="K815" s="52"/>
      <c r="L815" s="52"/>
      <c r="M815" s="52"/>
      <c r="N815" s="361"/>
      <c r="O815" s="361"/>
      <c r="P815" s="361"/>
      <c r="Q815" s="361"/>
      <c r="R815" s="361"/>
      <c r="S815" s="361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52"/>
      <c r="AE815" s="52"/>
    </row>
    <row r="816" spans="1:31" ht="12.75" customHeight="1">
      <c r="A816" s="52"/>
      <c r="B816" s="52"/>
      <c r="C816" s="52"/>
      <c r="D816" s="360"/>
      <c r="E816" s="52"/>
      <c r="F816" s="52"/>
      <c r="G816" s="52"/>
      <c r="H816" s="52"/>
      <c r="I816" s="52"/>
      <c r="J816" s="52"/>
      <c r="K816" s="52"/>
      <c r="L816" s="52"/>
      <c r="M816" s="52"/>
      <c r="N816" s="361"/>
      <c r="O816" s="361"/>
      <c r="P816" s="361"/>
      <c r="Q816" s="361"/>
      <c r="R816" s="361"/>
      <c r="S816" s="361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52"/>
      <c r="AE816" s="52"/>
    </row>
    <row r="817" spans="1:31" ht="12.75" customHeight="1">
      <c r="A817" s="52"/>
      <c r="B817" s="52"/>
      <c r="C817" s="52"/>
      <c r="D817" s="360"/>
      <c r="E817" s="52"/>
      <c r="F817" s="52"/>
      <c r="G817" s="52"/>
      <c r="H817" s="52"/>
      <c r="I817" s="52"/>
      <c r="J817" s="52"/>
      <c r="K817" s="52"/>
      <c r="L817" s="52"/>
      <c r="M817" s="52"/>
      <c r="N817" s="361"/>
      <c r="O817" s="361"/>
      <c r="P817" s="361"/>
      <c r="Q817" s="361"/>
      <c r="R817" s="361"/>
      <c r="S817" s="361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52"/>
      <c r="AE817" s="52"/>
    </row>
    <row r="818" spans="1:31" ht="12.75" customHeight="1">
      <c r="A818" s="52"/>
      <c r="B818" s="52"/>
      <c r="C818" s="52"/>
      <c r="D818" s="360"/>
      <c r="E818" s="52"/>
      <c r="F818" s="52"/>
      <c r="G818" s="52"/>
      <c r="H818" s="52"/>
      <c r="I818" s="52"/>
      <c r="J818" s="52"/>
      <c r="K818" s="52"/>
      <c r="L818" s="52"/>
      <c r="M818" s="52"/>
      <c r="N818" s="361"/>
      <c r="O818" s="361"/>
      <c r="P818" s="361"/>
      <c r="Q818" s="361"/>
      <c r="R818" s="361"/>
      <c r="S818" s="361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52"/>
      <c r="AE818" s="52"/>
    </row>
    <row r="819" spans="1:31" ht="12.75" customHeight="1">
      <c r="A819" s="52"/>
      <c r="B819" s="52"/>
      <c r="C819" s="52"/>
      <c r="D819" s="360"/>
      <c r="E819" s="52"/>
      <c r="F819" s="52"/>
      <c r="G819" s="52"/>
      <c r="H819" s="52"/>
      <c r="I819" s="52"/>
      <c r="J819" s="52"/>
      <c r="K819" s="52"/>
      <c r="L819" s="52"/>
      <c r="M819" s="52"/>
      <c r="N819" s="361"/>
      <c r="O819" s="361"/>
      <c r="P819" s="361"/>
      <c r="Q819" s="361"/>
      <c r="R819" s="361"/>
      <c r="S819" s="361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52"/>
      <c r="AE819" s="52"/>
    </row>
    <row r="820" spans="1:31" ht="12.75" customHeight="1">
      <c r="A820" s="52"/>
      <c r="B820" s="52"/>
      <c r="C820" s="52"/>
      <c r="D820" s="360"/>
      <c r="E820" s="52"/>
      <c r="F820" s="52"/>
      <c r="G820" s="52"/>
      <c r="H820" s="52"/>
      <c r="I820" s="52"/>
      <c r="J820" s="52"/>
      <c r="K820" s="52"/>
      <c r="L820" s="52"/>
      <c r="M820" s="52"/>
      <c r="N820" s="361"/>
      <c r="O820" s="361"/>
      <c r="P820" s="361"/>
      <c r="Q820" s="361"/>
      <c r="R820" s="361"/>
      <c r="S820" s="361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52"/>
      <c r="AE820" s="52"/>
    </row>
    <row r="821" spans="1:31" ht="12.75" customHeight="1">
      <c r="A821" s="52"/>
      <c r="B821" s="52"/>
      <c r="C821" s="52"/>
      <c r="D821" s="360"/>
      <c r="E821" s="52"/>
      <c r="F821" s="52"/>
      <c r="G821" s="52"/>
      <c r="H821" s="52"/>
      <c r="I821" s="52"/>
      <c r="J821" s="52"/>
      <c r="K821" s="52"/>
      <c r="L821" s="52"/>
      <c r="M821" s="52"/>
      <c r="N821" s="361"/>
      <c r="O821" s="361"/>
      <c r="P821" s="361"/>
      <c r="Q821" s="361"/>
      <c r="R821" s="361"/>
      <c r="S821" s="361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52"/>
      <c r="AE821" s="52"/>
    </row>
    <row r="822" spans="1:31" ht="12.75" customHeight="1">
      <c r="A822" s="52"/>
      <c r="B822" s="52"/>
      <c r="C822" s="52"/>
      <c r="D822" s="360"/>
      <c r="E822" s="52"/>
      <c r="F822" s="52"/>
      <c r="G822" s="52"/>
      <c r="H822" s="52"/>
      <c r="I822" s="52"/>
      <c r="J822" s="52"/>
      <c r="K822" s="52"/>
      <c r="L822" s="52"/>
      <c r="M822" s="52"/>
      <c r="N822" s="361"/>
      <c r="O822" s="361"/>
      <c r="P822" s="361"/>
      <c r="Q822" s="361"/>
      <c r="R822" s="361"/>
      <c r="S822" s="361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52"/>
      <c r="AE822" s="52"/>
    </row>
    <row r="823" spans="1:31" ht="12.75" customHeight="1">
      <c r="A823" s="52"/>
      <c r="B823" s="52"/>
      <c r="C823" s="52"/>
      <c r="D823" s="360"/>
      <c r="E823" s="52"/>
      <c r="F823" s="52"/>
      <c r="G823" s="52"/>
      <c r="H823" s="52"/>
      <c r="I823" s="52"/>
      <c r="J823" s="52"/>
      <c r="K823" s="52"/>
      <c r="L823" s="52"/>
      <c r="M823" s="52"/>
      <c r="N823" s="361"/>
      <c r="O823" s="361"/>
      <c r="P823" s="361"/>
      <c r="Q823" s="361"/>
      <c r="R823" s="361"/>
      <c r="S823" s="361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52"/>
      <c r="AE823" s="52"/>
    </row>
    <row r="824" spans="1:31" ht="12.75" customHeight="1">
      <c r="A824" s="52"/>
      <c r="B824" s="52"/>
      <c r="C824" s="52"/>
      <c r="D824" s="360"/>
      <c r="E824" s="52"/>
      <c r="F824" s="52"/>
      <c r="G824" s="52"/>
      <c r="H824" s="52"/>
      <c r="I824" s="52"/>
      <c r="J824" s="52"/>
      <c r="K824" s="52"/>
      <c r="L824" s="52"/>
      <c r="M824" s="52"/>
      <c r="N824" s="361"/>
      <c r="O824" s="361"/>
      <c r="P824" s="361"/>
      <c r="Q824" s="361"/>
      <c r="R824" s="361"/>
      <c r="S824" s="361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52"/>
      <c r="AE824" s="52"/>
    </row>
    <row r="825" spans="1:31" ht="12.75" customHeight="1">
      <c r="A825" s="52"/>
      <c r="B825" s="52"/>
      <c r="C825" s="52"/>
      <c r="D825" s="360"/>
      <c r="E825" s="52"/>
      <c r="F825" s="52"/>
      <c r="G825" s="52"/>
      <c r="H825" s="52"/>
      <c r="I825" s="52"/>
      <c r="J825" s="52"/>
      <c r="K825" s="52"/>
      <c r="L825" s="52"/>
      <c r="M825" s="52"/>
      <c r="N825" s="361"/>
      <c r="O825" s="361"/>
      <c r="P825" s="361"/>
      <c r="Q825" s="361"/>
      <c r="R825" s="361"/>
      <c r="S825" s="361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52"/>
      <c r="AE825" s="52"/>
    </row>
    <row r="826" spans="1:31" ht="12.75" customHeight="1">
      <c r="A826" s="52"/>
      <c r="B826" s="52"/>
      <c r="C826" s="52"/>
      <c r="D826" s="360"/>
      <c r="E826" s="52"/>
      <c r="F826" s="52"/>
      <c r="G826" s="52"/>
      <c r="H826" s="52"/>
      <c r="I826" s="52"/>
      <c r="J826" s="52"/>
      <c r="K826" s="52"/>
      <c r="L826" s="52"/>
      <c r="M826" s="52"/>
      <c r="N826" s="361"/>
      <c r="O826" s="361"/>
      <c r="P826" s="361"/>
      <c r="Q826" s="361"/>
      <c r="R826" s="361"/>
      <c r="S826" s="361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52"/>
      <c r="AE826" s="52"/>
    </row>
    <row r="827" spans="1:31" ht="12.75" customHeight="1">
      <c r="A827" s="52"/>
      <c r="B827" s="52"/>
      <c r="C827" s="52"/>
      <c r="D827" s="360"/>
      <c r="E827" s="52"/>
      <c r="F827" s="52"/>
      <c r="G827" s="52"/>
      <c r="H827" s="52"/>
      <c r="I827" s="52"/>
      <c r="J827" s="52"/>
      <c r="K827" s="52"/>
      <c r="L827" s="52"/>
      <c r="M827" s="52"/>
      <c r="N827" s="361"/>
      <c r="O827" s="361"/>
      <c r="P827" s="361"/>
      <c r="Q827" s="361"/>
      <c r="R827" s="361"/>
      <c r="S827" s="361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52"/>
      <c r="AE827" s="52"/>
    </row>
    <row r="828" spans="1:31" ht="12.75" customHeight="1">
      <c r="A828" s="52"/>
      <c r="B828" s="52"/>
      <c r="C828" s="52"/>
      <c r="D828" s="360"/>
      <c r="E828" s="52"/>
      <c r="F828" s="52"/>
      <c r="G828" s="52"/>
      <c r="H828" s="52"/>
      <c r="I828" s="52"/>
      <c r="J828" s="52"/>
      <c r="K828" s="52"/>
      <c r="L828" s="52"/>
      <c r="M828" s="52"/>
      <c r="N828" s="361"/>
      <c r="O828" s="361"/>
      <c r="P828" s="361"/>
      <c r="Q828" s="361"/>
      <c r="R828" s="361"/>
      <c r="S828" s="361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52"/>
      <c r="AE828" s="52"/>
    </row>
    <row r="829" spans="1:31" ht="12.75" customHeight="1">
      <c r="A829" s="52"/>
      <c r="B829" s="52"/>
      <c r="C829" s="52"/>
      <c r="D829" s="360"/>
      <c r="E829" s="52"/>
      <c r="F829" s="52"/>
      <c r="G829" s="52"/>
      <c r="H829" s="52"/>
      <c r="I829" s="52"/>
      <c r="J829" s="52"/>
      <c r="K829" s="52"/>
      <c r="L829" s="52"/>
      <c r="M829" s="52"/>
      <c r="N829" s="361"/>
      <c r="O829" s="361"/>
      <c r="P829" s="361"/>
      <c r="Q829" s="361"/>
      <c r="R829" s="361"/>
      <c r="S829" s="361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52"/>
      <c r="AE829" s="52"/>
    </row>
    <row r="830" spans="1:31" ht="12.75" customHeight="1">
      <c r="A830" s="52"/>
      <c r="B830" s="52"/>
      <c r="C830" s="52"/>
      <c r="D830" s="360"/>
      <c r="E830" s="52"/>
      <c r="F830" s="52"/>
      <c r="G830" s="52"/>
      <c r="H830" s="52"/>
      <c r="I830" s="52"/>
      <c r="J830" s="52"/>
      <c r="K830" s="52"/>
      <c r="L830" s="52"/>
      <c r="M830" s="52"/>
      <c r="N830" s="361"/>
      <c r="O830" s="361"/>
      <c r="P830" s="361"/>
      <c r="Q830" s="361"/>
      <c r="R830" s="361"/>
      <c r="S830" s="361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52"/>
      <c r="AE830" s="52"/>
    </row>
    <row r="831" spans="1:31" ht="12.75" customHeight="1">
      <c r="A831" s="52"/>
      <c r="B831" s="52"/>
      <c r="C831" s="52"/>
      <c r="D831" s="360"/>
      <c r="E831" s="52"/>
      <c r="F831" s="52"/>
      <c r="G831" s="52"/>
      <c r="H831" s="52"/>
      <c r="I831" s="52"/>
      <c r="J831" s="52"/>
      <c r="K831" s="52"/>
      <c r="L831" s="52"/>
      <c r="M831" s="52"/>
      <c r="N831" s="361"/>
      <c r="O831" s="361"/>
      <c r="P831" s="361"/>
      <c r="Q831" s="361"/>
      <c r="R831" s="361"/>
      <c r="S831" s="361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52"/>
      <c r="AE831" s="52"/>
    </row>
    <row r="832" spans="1:31" ht="12.75" customHeight="1">
      <c r="A832" s="52"/>
      <c r="B832" s="52"/>
      <c r="C832" s="52"/>
      <c r="D832" s="360"/>
      <c r="E832" s="52"/>
      <c r="F832" s="52"/>
      <c r="G832" s="52"/>
      <c r="H832" s="52"/>
      <c r="I832" s="52"/>
      <c r="J832" s="52"/>
      <c r="K832" s="52"/>
      <c r="L832" s="52"/>
      <c r="M832" s="52"/>
      <c r="N832" s="361"/>
      <c r="O832" s="361"/>
      <c r="P832" s="361"/>
      <c r="Q832" s="361"/>
      <c r="R832" s="361"/>
      <c r="S832" s="361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52"/>
      <c r="AE832" s="52"/>
    </row>
    <row r="833" spans="1:31" ht="12.75" customHeight="1">
      <c r="A833" s="52"/>
      <c r="B833" s="52"/>
      <c r="C833" s="52"/>
      <c r="D833" s="360"/>
      <c r="E833" s="52"/>
      <c r="F833" s="52"/>
      <c r="G833" s="52"/>
      <c r="H833" s="52"/>
      <c r="I833" s="52"/>
      <c r="J833" s="52"/>
      <c r="K833" s="52"/>
      <c r="L833" s="52"/>
      <c r="M833" s="52"/>
      <c r="N833" s="361"/>
      <c r="O833" s="361"/>
      <c r="P833" s="361"/>
      <c r="Q833" s="361"/>
      <c r="R833" s="361"/>
      <c r="S833" s="361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52"/>
      <c r="AE833" s="52"/>
    </row>
    <row r="834" spans="1:31" ht="12.75" customHeight="1">
      <c r="A834" s="52"/>
      <c r="B834" s="52"/>
      <c r="C834" s="52"/>
      <c r="D834" s="360"/>
      <c r="E834" s="52"/>
      <c r="F834" s="52"/>
      <c r="G834" s="52"/>
      <c r="H834" s="52"/>
      <c r="I834" s="52"/>
      <c r="J834" s="52"/>
      <c r="K834" s="52"/>
      <c r="L834" s="52"/>
      <c r="M834" s="52"/>
      <c r="N834" s="361"/>
      <c r="O834" s="361"/>
      <c r="P834" s="361"/>
      <c r="Q834" s="361"/>
      <c r="R834" s="361"/>
      <c r="S834" s="361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52"/>
      <c r="AE834" s="52"/>
    </row>
    <row r="835" spans="1:31" ht="12.75" customHeight="1">
      <c r="A835" s="52"/>
      <c r="B835" s="52"/>
      <c r="C835" s="52"/>
      <c r="D835" s="360"/>
      <c r="E835" s="52"/>
      <c r="F835" s="52"/>
      <c r="G835" s="52"/>
      <c r="H835" s="52"/>
      <c r="I835" s="52"/>
      <c r="J835" s="52"/>
      <c r="K835" s="52"/>
      <c r="L835" s="52"/>
      <c r="M835" s="52"/>
      <c r="N835" s="361"/>
      <c r="O835" s="361"/>
      <c r="P835" s="361"/>
      <c r="Q835" s="361"/>
      <c r="R835" s="361"/>
      <c r="S835" s="361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52"/>
      <c r="AE835" s="52"/>
    </row>
    <row r="836" spans="1:31" ht="12.75" customHeight="1">
      <c r="A836" s="52"/>
      <c r="B836" s="52"/>
      <c r="C836" s="52"/>
      <c r="D836" s="360"/>
      <c r="E836" s="52"/>
      <c r="F836" s="52"/>
      <c r="G836" s="52"/>
      <c r="H836" s="52"/>
      <c r="I836" s="52"/>
      <c r="J836" s="52"/>
      <c r="K836" s="52"/>
      <c r="L836" s="52"/>
      <c r="M836" s="52"/>
      <c r="N836" s="361"/>
      <c r="O836" s="361"/>
      <c r="P836" s="361"/>
      <c r="Q836" s="361"/>
      <c r="R836" s="361"/>
      <c r="S836" s="361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52"/>
      <c r="AE836" s="52"/>
    </row>
    <row r="837" spans="1:31" ht="12.75" customHeight="1">
      <c r="A837" s="52"/>
      <c r="B837" s="52"/>
      <c r="C837" s="52"/>
      <c r="D837" s="360"/>
      <c r="E837" s="52"/>
      <c r="F837" s="52"/>
      <c r="G837" s="52"/>
      <c r="H837" s="52"/>
      <c r="I837" s="52"/>
      <c r="J837" s="52"/>
      <c r="K837" s="52"/>
      <c r="L837" s="52"/>
      <c r="M837" s="52"/>
      <c r="N837" s="361"/>
      <c r="O837" s="361"/>
      <c r="P837" s="361"/>
      <c r="Q837" s="361"/>
      <c r="R837" s="361"/>
      <c r="S837" s="361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52"/>
      <c r="AE837" s="52"/>
    </row>
    <row r="838" spans="1:31" ht="12.75" customHeight="1">
      <c r="A838" s="52"/>
      <c r="B838" s="52"/>
      <c r="C838" s="52"/>
      <c r="D838" s="360"/>
      <c r="E838" s="52"/>
      <c r="F838" s="52"/>
      <c r="G838" s="52"/>
      <c r="H838" s="52"/>
      <c r="I838" s="52"/>
      <c r="J838" s="52"/>
      <c r="K838" s="52"/>
      <c r="L838" s="52"/>
      <c r="M838" s="52"/>
      <c r="N838" s="361"/>
      <c r="O838" s="361"/>
      <c r="P838" s="361"/>
      <c r="Q838" s="361"/>
      <c r="R838" s="361"/>
      <c r="S838" s="361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52"/>
      <c r="AE838" s="52"/>
    </row>
    <row r="839" spans="1:31" ht="12.75" customHeight="1">
      <c r="A839" s="52"/>
      <c r="B839" s="52"/>
      <c r="C839" s="52"/>
      <c r="D839" s="360"/>
      <c r="E839" s="52"/>
      <c r="F839" s="52"/>
      <c r="G839" s="52"/>
      <c r="H839" s="52"/>
      <c r="I839" s="52"/>
      <c r="J839" s="52"/>
      <c r="K839" s="52"/>
      <c r="L839" s="52"/>
      <c r="M839" s="52"/>
      <c r="N839" s="361"/>
      <c r="O839" s="361"/>
      <c r="P839" s="361"/>
      <c r="Q839" s="361"/>
      <c r="R839" s="361"/>
      <c r="S839" s="361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52"/>
      <c r="AE839" s="52"/>
    </row>
    <row r="840" spans="1:31" ht="12.75" customHeight="1">
      <c r="A840" s="52"/>
      <c r="B840" s="52"/>
      <c r="C840" s="52"/>
      <c r="D840" s="360"/>
      <c r="E840" s="52"/>
      <c r="F840" s="52"/>
      <c r="G840" s="52"/>
      <c r="H840" s="52"/>
      <c r="I840" s="52"/>
      <c r="J840" s="52"/>
      <c r="K840" s="52"/>
      <c r="L840" s="52"/>
      <c r="M840" s="52"/>
      <c r="N840" s="361"/>
      <c r="O840" s="361"/>
      <c r="P840" s="361"/>
      <c r="Q840" s="361"/>
      <c r="R840" s="361"/>
      <c r="S840" s="361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52"/>
      <c r="AE840" s="52"/>
    </row>
    <row r="841" spans="1:31" ht="12.75" customHeight="1">
      <c r="A841" s="52"/>
      <c r="B841" s="52"/>
      <c r="C841" s="52"/>
      <c r="D841" s="360"/>
      <c r="E841" s="52"/>
      <c r="F841" s="52"/>
      <c r="G841" s="52"/>
      <c r="H841" s="52"/>
      <c r="I841" s="52"/>
      <c r="J841" s="52"/>
      <c r="K841" s="52"/>
      <c r="L841" s="52"/>
      <c r="M841" s="52"/>
      <c r="N841" s="361"/>
      <c r="O841" s="361"/>
      <c r="P841" s="361"/>
      <c r="Q841" s="361"/>
      <c r="R841" s="361"/>
      <c r="S841" s="361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52"/>
      <c r="AE841" s="52"/>
    </row>
    <row r="842" spans="1:31" ht="12.75" customHeight="1">
      <c r="A842" s="52"/>
      <c r="B842" s="52"/>
      <c r="C842" s="52"/>
      <c r="D842" s="360"/>
      <c r="E842" s="52"/>
      <c r="F842" s="52"/>
      <c r="G842" s="52"/>
      <c r="H842" s="52"/>
      <c r="I842" s="52"/>
      <c r="J842" s="52"/>
      <c r="K842" s="52"/>
      <c r="L842" s="52"/>
      <c r="M842" s="52"/>
      <c r="N842" s="361"/>
      <c r="O842" s="361"/>
      <c r="P842" s="361"/>
      <c r="Q842" s="361"/>
      <c r="R842" s="361"/>
      <c r="S842" s="361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52"/>
      <c r="AE842" s="52"/>
    </row>
    <row r="843" spans="1:31" ht="12.75" customHeight="1">
      <c r="A843" s="52"/>
      <c r="B843" s="52"/>
      <c r="C843" s="52"/>
      <c r="D843" s="360"/>
      <c r="E843" s="52"/>
      <c r="F843" s="52"/>
      <c r="G843" s="52"/>
      <c r="H843" s="52"/>
      <c r="I843" s="52"/>
      <c r="J843" s="52"/>
      <c r="K843" s="52"/>
      <c r="L843" s="52"/>
      <c r="M843" s="52"/>
      <c r="N843" s="361"/>
      <c r="O843" s="361"/>
      <c r="P843" s="361"/>
      <c r="Q843" s="361"/>
      <c r="R843" s="361"/>
      <c r="S843" s="361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52"/>
      <c r="AE843" s="52"/>
    </row>
    <row r="844" spans="1:31" ht="12.75" customHeight="1">
      <c r="A844" s="52"/>
      <c r="B844" s="52"/>
      <c r="C844" s="52"/>
      <c r="D844" s="360"/>
      <c r="E844" s="52"/>
      <c r="F844" s="52"/>
      <c r="G844" s="52"/>
      <c r="H844" s="52"/>
      <c r="I844" s="52"/>
      <c r="J844" s="52"/>
      <c r="K844" s="52"/>
      <c r="L844" s="52"/>
      <c r="M844" s="52"/>
      <c r="N844" s="361"/>
      <c r="O844" s="361"/>
      <c r="P844" s="361"/>
      <c r="Q844" s="361"/>
      <c r="R844" s="361"/>
      <c r="S844" s="361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52"/>
      <c r="AE844" s="52"/>
    </row>
    <row r="845" spans="1:31" ht="12.75" customHeight="1">
      <c r="A845" s="52"/>
      <c r="B845" s="52"/>
      <c r="C845" s="52"/>
      <c r="D845" s="360"/>
      <c r="E845" s="52"/>
      <c r="F845" s="52"/>
      <c r="G845" s="52"/>
      <c r="H845" s="52"/>
      <c r="I845" s="52"/>
      <c r="J845" s="52"/>
      <c r="K845" s="52"/>
      <c r="L845" s="52"/>
      <c r="M845" s="52"/>
      <c r="N845" s="361"/>
      <c r="O845" s="361"/>
      <c r="P845" s="361"/>
      <c r="Q845" s="361"/>
      <c r="R845" s="361"/>
      <c r="S845" s="361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52"/>
      <c r="AE845" s="52"/>
    </row>
    <row r="846" spans="1:31" ht="12.75" customHeight="1">
      <c r="A846" s="52"/>
      <c r="B846" s="52"/>
      <c r="C846" s="52"/>
      <c r="D846" s="360"/>
      <c r="E846" s="52"/>
      <c r="F846" s="52"/>
      <c r="G846" s="52"/>
      <c r="H846" s="52"/>
      <c r="I846" s="52"/>
      <c r="J846" s="52"/>
      <c r="K846" s="52"/>
      <c r="L846" s="52"/>
      <c r="M846" s="52"/>
      <c r="N846" s="361"/>
      <c r="O846" s="361"/>
      <c r="P846" s="361"/>
      <c r="Q846" s="361"/>
      <c r="R846" s="361"/>
      <c r="S846" s="361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52"/>
      <c r="AE846" s="52"/>
    </row>
    <row r="847" spans="1:31" ht="12.75" customHeight="1">
      <c r="A847" s="52"/>
      <c r="B847" s="52"/>
      <c r="C847" s="52"/>
      <c r="D847" s="360"/>
      <c r="E847" s="52"/>
      <c r="F847" s="52"/>
      <c r="G847" s="52"/>
      <c r="H847" s="52"/>
      <c r="I847" s="52"/>
      <c r="J847" s="52"/>
      <c r="K847" s="52"/>
      <c r="L847" s="52"/>
      <c r="M847" s="52"/>
      <c r="N847" s="361"/>
      <c r="O847" s="361"/>
      <c r="P847" s="361"/>
      <c r="Q847" s="361"/>
      <c r="R847" s="361"/>
      <c r="S847" s="361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52"/>
      <c r="AE847" s="52"/>
    </row>
    <row r="848" spans="1:31" ht="12.75" customHeight="1">
      <c r="A848" s="52"/>
      <c r="B848" s="52"/>
      <c r="C848" s="52"/>
      <c r="D848" s="360"/>
      <c r="E848" s="52"/>
      <c r="F848" s="52"/>
      <c r="G848" s="52"/>
      <c r="H848" s="52"/>
      <c r="I848" s="52"/>
      <c r="J848" s="52"/>
      <c r="K848" s="52"/>
      <c r="L848" s="52"/>
      <c r="M848" s="52"/>
      <c r="N848" s="361"/>
      <c r="O848" s="361"/>
      <c r="P848" s="361"/>
      <c r="Q848" s="361"/>
      <c r="R848" s="361"/>
      <c r="S848" s="361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52"/>
      <c r="AE848" s="52"/>
    </row>
    <row r="849" spans="1:31" ht="12.75" customHeight="1">
      <c r="A849" s="52"/>
      <c r="B849" s="52"/>
      <c r="C849" s="52"/>
      <c r="D849" s="360"/>
      <c r="E849" s="52"/>
      <c r="F849" s="52"/>
      <c r="G849" s="52"/>
      <c r="H849" s="52"/>
      <c r="I849" s="52"/>
      <c r="J849" s="52"/>
      <c r="K849" s="52"/>
      <c r="L849" s="52"/>
      <c r="M849" s="52"/>
      <c r="N849" s="361"/>
      <c r="O849" s="361"/>
      <c r="P849" s="361"/>
      <c r="Q849" s="361"/>
      <c r="R849" s="361"/>
      <c r="S849" s="361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52"/>
      <c r="AE849" s="52"/>
    </row>
    <row r="850" spans="1:31" ht="12.75" customHeight="1">
      <c r="A850" s="52"/>
      <c r="B850" s="52"/>
      <c r="C850" s="52"/>
      <c r="D850" s="360"/>
      <c r="E850" s="52"/>
      <c r="F850" s="52"/>
      <c r="G850" s="52"/>
      <c r="H850" s="52"/>
      <c r="I850" s="52"/>
      <c r="J850" s="52"/>
      <c r="K850" s="52"/>
      <c r="L850" s="52"/>
      <c r="M850" s="52"/>
      <c r="N850" s="361"/>
      <c r="O850" s="361"/>
      <c r="P850" s="361"/>
      <c r="Q850" s="361"/>
      <c r="R850" s="361"/>
      <c r="S850" s="361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52"/>
      <c r="AE850" s="52"/>
    </row>
    <row r="851" spans="1:31" ht="12.75" customHeight="1">
      <c r="A851" s="52"/>
      <c r="B851" s="52"/>
      <c r="C851" s="52"/>
      <c r="D851" s="360"/>
      <c r="E851" s="52"/>
      <c r="F851" s="52"/>
      <c r="G851" s="52"/>
      <c r="H851" s="52"/>
      <c r="I851" s="52"/>
      <c r="J851" s="52"/>
      <c r="K851" s="52"/>
      <c r="L851" s="52"/>
      <c r="M851" s="52"/>
      <c r="N851" s="361"/>
      <c r="O851" s="361"/>
      <c r="P851" s="361"/>
      <c r="Q851" s="361"/>
      <c r="R851" s="361"/>
      <c r="S851" s="361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52"/>
      <c r="AE851" s="52"/>
    </row>
    <row r="852" spans="1:31" ht="12.75" customHeight="1">
      <c r="A852" s="52"/>
      <c r="B852" s="52"/>
      <c r="C852" s="52"/>
      <c r="D852" s="360"/>
      <c r="E852" s="52"/>
      <c r="F852" s="52"/>
      <c r="G852" s="52"/>
      <c r="H852" s="52"/>
      <c r="I852" s="52"/>
      <c r="J852" s="52"/>
      <c r="K852" s="52"/>
      <c r="L852" s="52"/>
      <c r="M852" s="52"/>
      <c r="N852" s="361"/>
      <c r="O852" s="361"/>
      <c r="P852" s="361"/>
      <c r="Q852" s="361"/>
      <c r="R852" s="361"/>
      <c r="S852" s="361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52"/>
      <c r="AE852" s="52"/>
    </row>
    <row r="853" spans="1:31" ht="12.75" customHeight="1">
      <c r="A853" s="52"/>
      <c r="B853" s="52"/>
      <c r="C853" s="52"/>
      <c r="D853" s="360"/>
      <c r="E853" s="52"/>
      <c r="F853" s="52"/>
      <c r="G853" s="52"/>
      <c r="H853" s="52"/>
      <c r="I853" s="52"/>
      <c r="J853" s="52"/>
      <c r="K853" s="52"/>
      <c r="L853" s="52"/>
      <c r="M853" s="52"/>
      <c r="N853" s="361"/>
      <c r="O853" s="361"/>
      <c r="P853" s="361"/>
      <c r="Q853" s="361"/>
      <c r="R853" s="361"/>
      <c r="S853" s="361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52"/>
      <c r="AE853" s="52"/>
    </row>
    <row r="854" spans="1:31" ht="12.75" customHeight="1">
      <c r="A854" s="52"/>
      <c r="B854" s="52"/>
      <c r="C854" s="52"/>
      <c r="D854" s="360"/>
      <c r="E854" s="52"/>
      <c r="F854" s="52"/>
      <c r="G854" s="52"/>
      <c r="H854" s="52"/>
      <c r="I854" s="52"/>
      <c r="J854" s="52"/>
      <c r="K854" s="52"/>
      <c r="L854" s="52"/>
      <c r="M854" s="52"/>
      <c r="N854" s="361"/>
      <c r="O854" s="361"/>
      <c r="P854" s="361"/>
      <c r="Q854" s="361"/>
      <c r="R854" s="361"/>
      <c r="S854" s="361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52"/>
      <c r="AE854" s="52"/>
    </row>
    <row r="855" spans="1:31" ht="12.75" customHeight="1">
      <c r="A855" s="52"/>
      <c r="B855" s="52"/>
      <c r="C855" s="52"/>
      <c r="D855" s="360"/>
      <c r="E855" s="52"/>
      <c r="F855" s="52"/>
      <c r="G855" s="52"/>
      <c r="H855" s="52"/>
      <c r="I855" s="52"/>
      <c r="J855" s="52"/>
      <c r="K855" s="52"/>
      <c r="L855" s="52"/>
      <c r="M855" s="52"/>
      <c r="N855" s="361"/>
      <c r="O855" s="361"/>
      <c r="P855" s="361"/>
      <c r="Q855" s="361"/>
      <c r="R855" s="361"/>
      <c r="S855" s="361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52"/>
      <c r="AE855" s="52"/>
    </row>
    <row r="856" spans="1:31" ht="12.75" customHeight="1">
      <c r="A856" s="52"/>
      <c r="B856" s="52"/>
      <c r="C856" s="52"/>
      <c r="D856" s="360"/>
      <c r="E856" s="52"/>
      <c r="F856" s="52"/>
      <c r="G856" s="52"/>
      <c r="H856" s="52"/>
      <c r="I856" s="52"/>
      <c r="J856" s="52"/>
      <c r="K856" s="52"/>
      <c r="L856" s="52"/>
      <c r="M856" s="52"/>
      <c r="N856" s="361"/>
      <c r="O856" s="361"/>
      <c r="P856" s="361"/>
      <c r="Q856" s="361"/>
      <c r="R856" s="361"/>
      <c r="S856" s="361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52"/>
      <c r="AE856" s="52"/>
    </row>
    <row r="857" spans="1:31" ht="12.75" customHeight="1">
      <c r="A857" s="52"/>
      <c r="B857" s="52"/>
      <c r="C857" s="52"/>
      <c r="D857" s="360"/>
      <c r="E857" s="52"/>
      <c r="F857" s="52"/>
      <c r="G857" s="52"/>
      <c r="H857" s="52"/>
      <c r="I857" s="52"/>
      <c r="J857" s="52"/>
      <c r="K857" s="52"/>
      <c r="L857" s="52"/>
      <c r="M857" s="52"/>
      <c r="N857" s="361"/>
      <c r="O857" s="361"/>
      <c r="P857" s="361"/>
      <c r="Q857" s="361"/>
      <c r="R857" s="361"/>
      <c r="S857" s="361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52"/>
      <c r="AE857" s="52"/>
    </row>
    <row r="858" spans="1:31" ht="12.75" customHeight="1">
      <c r="A858" s="52"/>
      <c r="B858" s="52"/>
      <c r="C858" s="52"/>
      <c r="D858" s="360"/>
      <c r="E858" s="52"/>
      <c r="F858" s="52"/>
      <c r="G858" s="52"/>
      <c r="H858" s="52"/>
      <c r="I858" s="52"/>
      <c r="J858" s="52"/>
      <c r="K858" s="52"/>
      <c r="L858" s="52"/>
      <c r="M858" s="52"/>
      <c r="N858" s="361"/>
      <c r="O858" s="361"/>
      <c r="P858" s="361"/>
      <c r="Q858" s="361"/>
      <c r="R858" s="361"/>
      <c r="S858" s="361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52"/>
      <c r="AE858" s="52"/>
    </row>
    <row r="859" spans="1:31" ht="12.75" customHeight="1">
      <c r="A859" s="52"/>
      <c r="B859" s="52"/>
      <c r="C859" s="52"/>
      <c r="D859" s="360"/>
      <c r="E859" s="52"/>
      <c r="F859" s="52"/>
      <c r="G859" s="52"/>
      <c r="H859" s="52"/>
      <c r="I859" s="52"/>
      <c r="J859" s="52"/>
      <c r="K859" s="52"/>
      <c r="L859" s="52"/>
      <c r="M859" s="52"/>
      <c r="N859" s="361"/>
      <c r="O859" s="361"/>
      <c r="P859" s="361"/>
      <c r="Q859" s="361"/>
      <c r="R859" s="361"/>
      <c r="S859" s="361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52"/>
      <c r="AE859" s="52"/>
    </row>
    <row r="860" spans="1:31" ht="12.75" customHeight="1">
      <c r="A860" s="52"/>
      <c r="B860" s="52"/>
      <c r="C860" s="52"/>
      <c r="D860" s="360"/>
      <c r="E860" s="52"/>
      <c r="F860" s="52"/>
      <c r="G860" s="52"/>
      <c r="H860" s="52"/>
      <c r="I860" s="52"/>
      <c r="J860" s="52"/>
      <c r="K860" s="52"/>
      <c r="L860" s="52"/>
      <c r="M860" s="52"/>
      <c r="N860" s="361"/>
      <c r="O860" s="361"/>
      <c r="P860" s="361"/>
      <c r="Q860" s="361"/>
      <c r="R860" s="361"/>
      <c r="S860" s="361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52"/>
      <c r="AE860" s="52"/>
    </row>
    <row r="861" spans="1:31" ht="12.75" customHeight="1">
      <c r="A861" s="52"/>
      <c r="B861" s="52"/>
      <c r="C861" s="52"/>
      <c r="D861" s="360"/>
      <c r="E861" s="52"/>
      <c r="F861" s="52"/>
      <c r="G861" s="52"/>
      <c r="H861" s="52"/>
      <c r="I861" s="52"/>
      <c r="J861" s="52"/>
      <c r="K861" s="52"/>
      <c r="L861" s="52"/>
      <c r="M861" s="52"/>
      <c r="N861" s="361"/>
      <c r="O861" s="361"/>
      <c r="P861" s="361"/>
      <c r="Q861" s="361"/>
      <c r="R861" s="361"/>
      <c r="S861" s="361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52"/>
      <c r="AE861" s="52"/>
    </row>
    <row r="862" spans="1:31" ht="12.75" customHeight="1">
      <c r="A862" s="52"/>
      <c r="B862" s="52"/>
      <c r="C862" s="52"/>
      <c r="D862" s="360"/>
      <c r="E862" s="52"/>
      <c r="F862" s="52"/>
      <c r="G862" s="52"/>
      <c r="H862" s="52"/>
      <c r="I862" s="52"/>
      <c r="J862" s="52"/>
      <c r="K862" s="52"/>
      <c r="L862" s="52"/>
      <c r="M862" s="52"/>
      <c r="N862" s="361"/>
      <c r="O862" s="361"/>
      <c r="P862" s="361"/>
      <c r="Q862" s="361"/>
      <c r="R862" s="361"/>
      <c r="S862" s="361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52"/>
      <c r="AE862" s="52"/>
    </row>
    <row r="863" spans="1:31" ht="12.75" customHeight="1">
      <c r="A863" s="52"/>
      <c r="B863" s="52"/>
      <c r="C863" s="52"/>
      <c r="D863" s="360"/>
      <c r="E863" s="52"/>
      <c r="F863" s="52"/>
      <c r="G863" s="52"/>
      <c r="H863" s="52"/>
      <c r="I863" s="52"/>
      <c r="J863" s="52"/>
      <c r="K863" s="52"/>
      <c r="L863" s="52"/>
      <c r="M863" s="52"/>
      <c r="N863" s="361"/>
      <c r="O863" s="361"/>
      <c r="P863" s="361"/>
      <c r="Q863" s="361"/>
      <c r="R863" s="361"/>
      <c r="S863" s="361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52"/>
      <c r="AE863" s="52"/>
    </row>
    <row r="864" spans="1:31" ht="12.75" customHeight="1">
      <c r="A864" s="52"/>
      <c r="B864" s="52"/>
      <c r="C864" s="52"/>
      <c r="D864" s="360"/>
      <c r="E864" s="52"/>
      <c r="F864" s="52"/>
      <c r="G864" s="52"/>
      <c r="H864" s="52"/>
      <c r="I864" s="52"/>
      <c r="J864" s="52"/>
      <c r="K864" s="52"/>
      <c r="L864" s="52"/>
      <c r="M864" s="52"/>
      <c r="N864" s="361"/>
      <c r="O864" s="361"/>
      <c r="P864" s="361"/>
      <c r="Q864" s="361"/>
      <c r="R864" s="361"/>
      <c r="S864" s="361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52"/>
      <c r="AE864" s="52"/>
    </row>
    <row r="865" spans="1:31" ht="12.75" customHeight="1">
      <c r="A865" s="52"/>
      <c r="B865" s="52"/>
      <c r="C865" s="52"/>
      <c r="D865" s="360"/>
      <c r="E865" s="52"/>
      <c r="F865" s="52"/>
      <c r="G865" s="52"/>
      <c r="H865" s="52"/>
      <c r="I865" s="52"/>
      <c r="J865" s="52"/>
      <c r="K865" s="52"/>
      <c r="L865" s="52"/>
      <c r="M865" s="52"/>
      <c r="N865" s="361"/>
      <c r="O865" s="361"/>
      <c r="P865" s="361"/>
      <c r="Q865" s="361"/>
      <c r="R865" s="361"/>
      <c r="S865" s="361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52"/>
      <c r="AE865" s="52"/>
    </row>
    <row r="866" spans="1:31" ht="12.75" customHeight="1">
      <c r="A866" s="52"/>
      <c r="B866" s="52"/>
      <c r="C866" s="52"/>
      <c r="D866" s="360"/>
      <c r="E866" s="52"/>
      <c r="F866" s="52"/>
      <c r="G866" s="52"/>
      <c r="H866" s="52"/>
      <c r="I866" s="52"/>
      <c r="J866" s="52"/>
      <c r="K866" s="52"/>
      <c r="L866" s="52"/>
      <c r="M866" s="52"/>
      <c r="N866" s="361"/>
      <c r="O866" s="361"/>
      <c r="P866" s="361"/>
      <c r="Q866" s="361"/>
      <c r="R866" s="361"/>
      <c r="S866" s="361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52"/>
      <c r="AE866" s="52"/>
    </row>
    <row r="867" spans="1:31" ht="12.75" customHeight="1">
      <c r="A867" s="52"/>
      <c r="B867" s="52"/>
      <c r="C867" s="52"/>
      <c r="D867" s="360"/>
      <c r="E867" s="52"/>
      <c r="F867" s="52"/>
      <c r="G867" s="52"/>
      <c r="H867" s="52"/>
      <c r="I867" s="52"/>
      <c r="J867" s="52"/>
      <c r="K867" s="52"/>
      <c r="L867" s="52"/>
      <c r="M867" s="52"/>
      <c r="N867" s="361"/>
      <c r="O867" s="361"/>
      <c r="P867" s="361"/>
      <c r="Q867" s="361"/>
      <c r="R867" s="361"/>
      <c r="S867" s="361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52"/>
      <c r="AE867" s="52"/>
    </row>
    <row r="868" spans="1:31" ht="12.75" customHeight="1">
      <c r="A868" s="52"/>
      <c r="B868" s="52"/>
      <c r="C868" s="52"/>
      <c r="D868" s="360"/>
      <c r="E868" s="52"/>
      <c r="F868" s="52"/>
      <c r="G868" s="52"/>
      <c r="H868" s="52"/>
      <c r="I868" s="52"/>
      <c r="J868" s="52"/>
      <c r="K868" s="52"/>
      <c r="L868" s="52"/>
      <c r="M868" s="52"/>
      <c r="N868" s="361"/>
      <c r="O868" s="361"/>
      <c r="P868" s="361"/>
      <c r="Q868" s="361"/>
      <c r="R868" s="361"/>
      <c r="S868" s="361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52"/>
      <c r="AE868" s="52"/>
    </row>
    <row r="869" spans="1:31" ht="12.75" customHeight="1">
      <c r="A869" s="52"/>
      <c r="B869" s="52"/>
      <c r="C869" s="52"/>
      <c r="D869" s="360"/>
      <c r="E869" s="52"/>
      <c r="F869" s="52"/>
      <c r="G869" s="52"/>
      <c r="H869" s="52"/>
      <c r="I869" s="52"/>
      <c r="J869" s="52"/>
      <c r="K869" s="52"/>
      <c r="L869" s="52"/>
      <c r="M869" s="52"/>
      <c r="N869" s="361"/>
      <c r="O869" s="361"/>
      <c r="P869" s="361"/>
      <c r="Q869" s="361"/>
      <c r="R869" s="361"/>
      <c r="S869" s="361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52"/>
      <c r="AE869" s="52"/>
    </row>
    <row r="870" spans="1:31" ht="12.75" customHeight="1">
      <c r="A870" s="52"/>
      <c r="B870" s="52"/>
      <c r="C870" s="52"/>
      <c r="D870" s="360"/>
      <c r="E870" s="52"/>
      <c r="F870" s="52"/>
      <c r="G870" s="52"/>
      <c r="H870" s="52"/>
      <c r="I870" s="52"/>
      <c r="J870" s="52"/>
      <c r="K870" s="52"/>
      <c r="L870" s="52"/>
      <c r="M870" s="52"/>
      <c r="N870" s="361"/>
      <c r="O870" s="361"/>
      <c r="P870" s="361"/>
      <c r="Q870" s="361"/>
      <c r="R870" s="361"/>
      <c r="S870" s="361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52"/>
      <c r="AE870" s="52"/>
    </row>
    <row r="871" spans="1:31" ht="12.75" customHeight="1">
      <c r="A871" s="52"/>
      <c r="B871" s="52"/>
      <c r="C871" s="52"/>
      <c r="D871" s="360"/>
      <c r="E871" s="52"/>
      <c r="F871" s="52"/>
      <c r="G871" s="52"/>
      <c r="H871" s="52"/>
      <c r="I871" s="52"/>
      <c r="J871" s="52"/>
      <c r="K871" s="52"/>
      <c r="L871" s="52"/>
      <c r="M871" s="52"/>
      <c r="N871" s="361"/>
      <c r="O871" s="361"/>
      <c r="P871" s="361"/>
      <c r="Q871" s="361"/>
      <c r="R871" s="361"/>
      <c r="S871" s="361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52"/>
      <c r="AE871" s="52"/>
    </row>
    <row r="872" spans="1:31" ht="12.75" customHeight="1">
      <c r="A872" s="52"/>
      <c r="B872" s="52"/>
      <c r="C872" s="52"/>
      <c r="D872" s="360"/>
      <c r="E872" s="52"/>
      <c r="F872" s="52"/>
      <c r="G872" s="52"/>
      <c r="H872" s="52"/>
      <c r="I872" s="52"/>
      <c r="J872" s="52"/>
      <c r="K872" s="52"/>
      <c r="L872" s="52"/>
      <c r="M872" s="52"/>
      <c r="N872" s="361"/>
      <c r="O872" s="361"/>
      <c r="P872" s="361"/>
      <c r="Q872" s="361"/>
      <c r="R872" s="361"/>
      <c r="S872" s="361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52"/>
      <c r="AE872" s="52"/>
    </row>
    <row r="873" spans="1:31" ht="12.75" customHeight="1">
      <c r="A873" s="52"/>
      <c r="B873" s="52"/>
      <c r="C873" s="52"/>
      <c r="D873" s="360"/>
      <c r="E873" s="52"/>
      <c r="F873" s="52"/>
      <c r="G873" s="52"/>
      <c r="H873" s="52"/>
      <c r="I873" s="52"/>
      <c r="J873" s="52"/>
      <c r="K873" s="52"/>
      <c r="L873" s="52"/>
      <c r="M873" s="52"/>
      <c r="N873" s="361"/>
      <c r="O873" s="361"/>
      <c r="P873" s="361"/>
      <c r="Q873" s="361"/>
      <c r="R873" s="361"/>
      <c r="S873" s="361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52"/>
      <c r="AE873" s="52"/>
    </row>
    <row r="874" spans="1:31" ht="12.75" customHeight="1">
      <c r="A874" s="52"/>
      <c r="B874" s="52"/>
      <c r="C874" s="52"/>
      <c r="D874" s="360"/>
      <c r="E874" s="52"/>
      <c r="F874" s="52"/>
      <c r="G874" s="52"/>
      <c r="H874" s="52"/>
      <c r="I874" s="52"/>
      <c r="J874" s="52"/>
      <c r="K874" s="52"/>
      <c r="L874" s="52"/>
      <c r="M874" s="52"/>
      <c r="N874" s="361"/>
      <c r="O874" s="361"/>
      <c r="P874" s="361"/>
      <c r="Q874" s="361"/>
      <c r="R874" s="361"/>
      <c r="S874" s="361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52"/>
      <c r="AE874" s="52"/>
    </row>
    <row r="875" spans="1:31" ht="12.75" customHeight="1">
      <c r="A875" s="52"/>
      <c r="B875" s="52"/>
      <c r="C875" s="52"/>
      <c r="D875" s="360"/>
      <c r="E875" s="52"/>
      <c r="F875" s="52"/>
      <c r="G875" s="52"/>
      <c r="H875" s="52"/>
      <c r="I875" s="52"/>
      <c r="J875" s="52"/>
      <c r="K875" s="52"/>
      <c r="L875" s="52"/>
      <c r="M875" s="52"/>
      <c r="N875" s="361"/>
      <c r="O875" s="361"/>
      <c r="P875" s="361"/>
      <c r="Q875" s="361"/>
      <c r="R875" s="361"/>
      <c r="S875" s="361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52"/>
      <c r="AE875" s="52"/>
    </row>
    <row r="876" spans="1:31" ht="12.75" customHeight="1">
      <c r="A876" s="52"/>
      <c r="B876" s="52"/>
      <c r="C876" s="52"/>
      <c r="D876" s="360"/>
      <c r="E876" s="52"/>
      <c r="F876" s="52"/>
      <c r="G876" s="52"/>
      <c r="H876" s="52"/>
      <c r="I876" s="52"/>
      <c r="J876" s="52"/>
      <c r="K876" s="52"/>
      <c r="L876" s="52"/>
      <c r="M876" s="52"/>
      <c r="N876" s="361"/>
      <c r="O876" s="361"/>
      <c r="P876" s="361"/>
      <c r="Q876" s="361"/>
      <c r="R876" s="361"/>
      <c r="S876" s="361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52"/>
      <c r="AE876" s="52"/>
    </row>
    <row r="877" spans="1:31" ht="12.75" customHeight="1">
      <c r="A877" s="52"/>
      <c r="B877" s="52"/>
      <c r="C877" s="52"/>
      <c r="D877" s="360"/>
      <c r="E877" s="52"/>
      <c r="F877" s="52"/>
      <c r="G877" s="52"/>
      <c r="H877" s="52"/>
      <c r="I877" s="52"/>
      <c r="J877" s="52"/>
      <c r="K877" s="52"/>
      <c r="L877" s="52"/>
      <c r="M877" s="52"/>
      <c r="N877" s="361"/>
      <c r="O877" s="361"/>
      <c r="P877" s="361"/>
      <c r="Q877" s="361"/>
      <c r="R877" s="361"/>
      <c r="S877" s="361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52"/>
      <c r="AE877" s="52"/>
    </row>
    <row r="878" spans="1:31" ht="12.75" customHeight="1">
      <c r="A878" s="52"/>
      <c r="B878" s="52"/>
      <c r="C878" s="52"/>
      <c r="D878" s="360"/>
      <c r="E878" s="52"/>
      <c r="F878" s="52"/>
      <c r="G878" s="52"/>
      <c r="H878" s="52"/>
      <c r="I878" s="52"/>
      <c r="J878" s="52"/>
      <c r="K878" s="52"/>
      <c r="L878" s="52"/>
      <c r="M878" s="52"/>
      <c r="N878" s="361"/>
      <c r="O878" s="361"/>
      <c r="P878" s="361"/>
      <c r="Q878" s="361"/>
      <c r="R878" s="361"/>
      <c r="S878" s="361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52"/>
      <c r="AE878" s="52"/>
    </row>
    <row r="879" spans="1:31" ht="12.75" customHeight="1">
      <c r="A879" s="52"/>
      <c r="B879" s="52"/>
      <c r="C879" s="52"/>
      <c r="D879" s="360"/>
      <c r="E879" s="52"/>
      <c r="F879" s="52"/>
      <c r="G879" s="52"/>
      <c r="H879" s="52"/>
      <c r="I879" s="52"/>
      <c r="J879" s="52"/>
      <c r="K879" s="52"/>
      <c r="L879" s="52"/>
      <c r="M879" s="52"/>
      <c r="N879" s="361"/>
      <c r="O879" s="361"/>
      <c r="P879" s="361"/>
      <c r="Q879" s="361"/>
      <c r="R879" s="361"/>
      <c r="S879" s="361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52"/>
      <c r="AE879" s="52"/>
    </row>
    <row r="880" spans="1:31" ht="12.75" customHeight="1">
      <c r="A880" s="52"/>
      <c r="B880" s="52"/>
      <c r="C880" s="52"/>
      <c r="D880" s="360"/>
      <c r="E880" s="52"/>
      <c r="F880" s="52"/>
      <c r="G880" s="52"/>
      <c r="H880" s="52"/>
      <c r="I880" s="52"/>
      <c r="J880" s="52"/>
      <c r="K880" s="52"/>
      <c r="L880" s="52"/>
      <c r="M880" s="52"/>
      <c r="N880" s="361"/>
      <c r="O880" s="361"/>
      <c r="P880" s="361"/>
      <c r="Q880" s="361"/>
      <c r="R880" s="361"/>
      <c r="S880" s="361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52"/>
      <c r="AE880" s="52"/>
    </row>
    <row r="881" spans="1:31" ht="12.75" customHeight="1">
      <c r="A881" s="52"/>
      <c r="B881" s="52"/>
      <c r="C881" s="52"/>
      <c r="D881" s="360"/>
      <c r="E881" s="52"/>
      <c r="F881" s="52"/>
      <c r="G881" s="52"/>
      <c r="H881" s="52"/>
      <c r="I881" s="52"/>
      <c r="J881" s="52"/>
      <c r="K881" s="52"/>
      <c r="L881" s="52"/>
      <c r="M881" s="52"/>
      <c r="N881" s="361"/>
      <c r="O881" s="361"/>
      <c r="P881" s="361"/>
      <c r="Q881" s="361"/>
      <c r="R881" s="361"/>
      <c r="S881" s="361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52"/>
      <c r="AE881" s="52"/>
    </row>
    <row r="882" spans="1:31" ht="12.75" customHeight="1">
      <c r="A882" s="52"/>
      <c r="B882" s="52"/>
      <c r="C882" s="52"/>
      <c r="D882" s="360"/>
      <c r="E882" s="52"/>
      <c r="F882" s="52"/>
      <c r="G882" s="52"/>
      <c r="H882" s="52"/>
      <c r="I882" s="52"/>
      <c r="J882" s="52"/>
      <c r="K882" s="52"/>
      <c r="L882" s="52"/>
      <c r="M882" s="52"/>
      <c r="N882" s="361"/>
      <c r="O882" s="361"/>
      <c r="P882" s="361"/>
      <c r="Q882" s="361"/>
      <c r="R882" s="361"/>
      <c r="S882" s="361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52"/>
      <c r="AE882" s="52"/>
    </row>
    <row r="883" spans="1:31" ht="12.75" customHeight="1">
      <c r="A883" s="52"/>
      <c r="B883" s="52"/>
      <c r="C883" s="52"/>
      <c r="D883" s="360"/>
      <c r="E883" s="52"/>
      <c r="F883" s="52"/>
      <c r="G883" s="52"/>
      <c r="H883" s="52"/>
      <c r="I883" s="52"/>
      <c r="J883" s="52"/>
      <c r="K883" s="52"/>
      <c r="L883" s="52"/>
      <c r="M883" s="52"/>
      <c r="N883" s="361"/>
      <c r="O883" s="361"/>
      <c r="P883" s="361"/>
      <c r="Q883" s="361"/>
      <c r="R883" s="361"/>
      <c r="S883" s="361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52"/>
      <c r="AE883" s="52"/>
    </row>
    <row r="884" spans="1:31" ht="12.75" customHeight="1">
      <c r="A884" s="52"/>
      <c r="B884" s="52"/>
      <c r="C884" s="52"/>
      <c r="D884" s="360"/>
      <c r="E884" s="52"/>
      <c r="F884" s="52"/>
      <c r="G884" s="52"/>
      <c r="H884" s="52"/>
      <c r="I884" s="52"/>
      <c r="J884" s="52"/>
      <c r="K884" s="52"/>
      <c r="L884" s="52"/>
      <c r="M884" s="52"/>
      <c r="N884" s="361"/>
      <c r="O884" s="361"/>
      <c r="P884" s="361"/>
      <c r="Q884" s="361"/>
      <c r="R884" s="361"/>
      <c r="S884" s="361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52"/>
      <c r="AE884" s="52"/>
    </row>
    <row r="885" spans="1:31" ht="12.75" customHeight="1">
      <c r="A885" s="52"/>
      <c r="B885" s="52"/>
      <c r="C885" s="52"/>
      <c r="D885" s="360"/>
      <c r="E885" s="52"/>
      <c r="F885" s="52"/>
      <c r="G885" s="52"/>
      <c r="H885" s="52"/>
      <c r="I885" s="52"/>
      <c r="J885" s="52"/>
      <c r="K885" s="52"/>
      <c r="L885" s="52"/>
      <c r="M885" s="52"/>
      <c r="N885" s="361"/>
      <c r="O885" s="361"/>
      <c r="P885" s="361"/>
      <c r="Q885" s="361"/>
      <c r="R885" s="361"/>
      <c r="S885" s="361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52"/>
      <c r="AE885" s="52"/>
    </row>
    <row r="886" spans="1:31" ht="12.75" customHeight="1">
      <c r="A886" s="52"/>
      <c r="B886" s="52"/>
      <c r="C886" s="52"/>
      <c r="D886" s="360"/>
      <c r="E886" s="52"/>
      <c r="F886" s="52"/>
      <c r="G886" s="52"/>
      <c r="H886" s="52"/>
      <c r="I886" s="52"/>
      <c r="J886" s="52"/>
      <c r="K886" s="52"/>
      <c r="L886" s="52"/>
      <c r="M886" s="52"/>
      <c r="N886" s="361"/>
      <c r="O886" s="361"/>
      <c r="P886" s="361"/>
      <c r="Q886" s="361"/>
      <c r="R886" s="361"/>
      <c r="S886" s="361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52"/>
      <c r="AE886" s="52"/>
    </row>
    <row r="887" spans="1:31" ht="12.75" customHeight="1">
      <c r="A887" s="52"/>
      <c r="B887" s="52"/>
      <c r="C887" s="52"/>
      <c r="D887" s="360"/>
      <c r="E887" s="52"/>
      <c r="F887" s="52"/>
      <c r="G887" s="52"/>
      <c r="H887" s="52"/>
      <c r="I887" s="52"/>
      <c r="J887" s="52"/>
      <c r="K887" s="52"/>
      <c r="L887" s="52"/>
      <c r="M887" s="52"/>
      <c r="N887" s="361"/>
      <c r="O887" s="361"/>
      <c r="P887" s="361"/>
      <c r="Q887" s="361"/>
      <c r="R887" s="361"/>
      <c r="S887" s="361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52"/>
      <c r="AE887" s="52"/>
    </row>
    <row r="888" spans="1:31" ht="12.75" customHeight="1">
      <c r="A888" s="52"/>
      <c r="B888" s="52"/>
      <c r="C888" s="52"/>
      <c r="D888" s="360"/>
      <c r="E888" s="52"/>
      <c r="F888" s="52"/>
      <c r="G888" s="52"/>
      <c r="H888" s="52"/>
      <c r="I888" s="52"/>
      <c r="J888" s="52"/>
      <c r="K888" s="52"/>
      <c r="L888" s="52"/>
      <c r="M888" s="52"/>
      <c r="N888" s="361"/>
      <c r="O888" s="361"/>
      <c r="P888" s="361"/>
      <c r="Q888" s="361"/>
      <c r="R888" s="361"/>
      <c r="S888" s="361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52"/>
      <c r="AE888" s="52"/>
    </row>
    <row r="889" spans="1:31" ht="12.75" customHeight="1">
      <c r="A889" s="52"/>
      <c r="B889" s="52"/>
      <c r="C889" s="52"/>
      <c r="D889" s="360"/>
      <c r="E889" s="52"/>
      <c r="F889" s="52"/>
      <c r="G889" s="52"/>
      <c r="H889" s="52"/>
      <c r="I889" s="52"/>
      <c r="J889" s="52"/>
      <c r="K889" s="52"/>
      <c r="L889" s="52"/>
      <c r="M889" s="52"/>
      <c r="N889" s="361"/>
      <c r="O889" s="361"/>
      <c r="P889" s="361"/>
      <c r="Q889" s="361"/>
      <c r="R889" s="361"/>
      <c r="S889" s="361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52"/>
      <c r="AE889" s="52"/>
    </row>
    <row r="890" spans="1:31" ht="12.75" customHeight="1">
      <c r="A890" s="52"/>
      <c r="B890" s="52"/>
      <c r="C890" s="52"/>
      <c r="D890" s="360"/>
      <c r="E890" s="52"/>
      <c r="F890" s="52"/>
      <c r="G890" s="52"/>
      <c r="H890" s="52"/>
      <c r="I890" s="52"/>
      <c r="J890" s="52"/>
      <c r="K890" s="52"/>
      <c r="L890" s="52"/>
      <c r="M890" s="52"/>
      <c r="N890" s="361"/>
      <c r="O890" s="361"/>
      <c r="P890" s="361"/>
      <c r="Q890" s="361"/>
      <c r="R890" s="361"/>
      <c r="S890" s="361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52"/>
      <c r="AE890" s="52"/>
    </row>
    <row r="891" spans="1:31" ht="12.75" customHeight="1">
      <c r="A891" s="52"/>
      <c r="B891" s="52"/>
      <c r="C891" s="52"/>
      <c r="D891" s="360"/>
      <c r="E891" s="52"/>
      <c r="F891" s="52"/>
      <c r="G891" s="52"/>
      <c r="H891" s="52"/>
      <c r="I891" s="52"/>
      <c r="J891" s="52"/>
      <c r="K891" s="52"/>
      <c r="L891" s="52"/>
      <c r="M891" s="52"/>
      <c r="N891" s="361"/>
      <c r="O891" s="361"/>
      <c r="P891" s="361"/>
      <c r="Q891" s="361"/>
      <c r="R891" s="361"/>
      <c r="S891" s="361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52"/>
      <c r="AE891" s="52"/>
    </row>
    <row r="892" spans="1:31" ht="12.75" customHeight="1">
      <c r="A892" s="52"/>
      <c r="B892" s="52"/>
      <c r="C892" s="52"/>
      <c r="D892" s="360"/>
      <c r="E892" s="52"/>
      <c r="F892" s="52"/>
      <c r="G892" s="52"/>
      <c r="H892" s="52"/>
      <c r="I892" s="52"/>
      <c r="J892" s="52"/>
      <c r="K892" s="52"/>
      <c r="L892" s="52"/>
      <c r="M892" s="52"/>
      <c r="N892" s="361"/>
      <c r="O892" s="361"/>
      <c r="P892" s="361"/>
      <c r="Q892" s="361"/>
      <c r="R892" s="361"/>
      <c r="S892" s="361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52"/>
      <c r="AE892" s="52"/>
    </row>
    <row r="893" spans="1:31" ht="12.75" customHeight="1">
      <c r="A893" s="52"/>
      <c r="B893" s="52"/>
      <c r="C893" s="52"/>
      <c r="D893" s="360"/>
      <c r="E893" s="52"/>
      <c r="F893" s="52"/>
      <c r="G893" s="52"/>
      <c r="H893" s="52"/>
      <c r="I893" s="52"/>
      <c r="J893" s="52"/>
      <c r="K893" s="52"/>
      <c r="L893" s="52"/>
      <c r="M893" s="52"/>
      <c r="N893" s="361"/>
      <c r="O893" s="361"/>
      <c r="P893" s="361"/>
      <c r="Q893" s="361"/>
      <c r="R893" s="361"/>
      <c r="S893" s="361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52"/>
      <c r="AE893" s="52"/>
    </row>
    <row r="894" spans="1:31" ht="12.75" customHeight="1">
      <c r="A894" s="52"/>
      <c r="B894" s="52"/>
      <c r="C894" s="52"/>
      <c r="D894" s="360"/>
      <c r="E894" s="52"/>
      <c r="F894" s="52"/>
      <c r="G894" s="52"/>
      <c r="H894" s="52"/>
      <c r="I894" s="52"/>
      <c r="J894" s="52"/>
      <c r="K894" s="52"/>
      <c r="L894" s="52"/>
      <c r="M894" s="52"/>
      <c r="N894" s="361"/>
      <c r="O894" s="361"/>
      <c r="P894" s="361"/>
      <c r="Q894" s="361"/>
      <c r="R894" s="361"/>
      <c r="S894" s="361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52"/>
      <c r="AE894" s="52"/>
    </row>
    <row r="895" spans="1:31" ht="12.75" customHeight="1">
      <c r="A895" s="52"/>
      <c r="B895" s="52"/>
      <c r="C895" s="52"/>
      <c r="D895" s="360"/>
      <c r="E895" s="52"/>
      <c r="F895" s="52"/>
      <c r="G895" s="52"/>
      <c r="H895" s="52"/>
      <c r="I895" s="52"/>
      <c r="J895" s="52"/>
      <c r="K895" s="52"/>
      <c r="L895" s="52"/>
      <c r="M895" s="52"/>
      <c r="N895" s="361"/>
      <c r="O895" s="361"/>
      <c r="P895" s="361"/>
      <c r="Q895" s="361"/>
      <c r="R895" s="361"/>
      <c r="S895" s="361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52"/>
      <c r="AE895" s="52"/>
    </row>
    <row r="896" spans="1:31" ht="12.75" customHeight="1">
      <c r="A896" s="52"/>
      <c r="B896" s="52"/>
      <c r="C896" s="52"/>
      <c r="D896" s="360"/>
      <c r="E896" s="52"/>
      <c r="F896" s="52"/>
      <c r="G896" s="52"/>
      <c r="H896" s="52"/>
      <c r="I896" s="52"/>
      <c r="J896" s="52"/>
      <c r="K896" s="52"/>
      <c r="L896" s="52"/>
      <c r="M896" s="52"/>
      <c r="N896" s="361"/>
      <c r="O896" s="361"/>
      <c r="P896" s="361"/>
      <c r="Q896" s="361"/>
      <c r="R896" s="361"/>
      <c r="S896" s="361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52"/>
      <c r="AE896" s="52"/>
    </row>
    <row r="897" spans="1:31" ht="12.75" customHeight="1">
      <c r="A897" s="52"/>
      <c r="B897" s="52"/>
      <c r="C897" s="52"/>
      <c r="D897" s="360"/>
      <c r="E897" s="52"/>
      <c r="F897" s="52"/>
      <c r="G897" s="52"/>
      <c r="H897" s="52"/>
      <c r="I897" s="52"/>
      <c r="J897" s="52"/>
      <c r="K897" s="52"/>
      <c r="L897" s="52"/>
      <c r="M897" s="52"/>
      <c r="N897" s="361"/>
      <c r="O897" s="361"/>
      <c r="P897" s="361"/>
      <c r="Q897" s="361"/>
      <c r="R897" s="361"/>
      <c r="S897" s="361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52"/>
      <c r="AE897" s="52"/>
    </row>
    <row r="898" spans="1:31" ht="12.75" customHeight="1">
      <c r="A898" s="52"/>
      <c r="B898" s="52"/>
      <c r="C898" s="52"/>
      <c r="D898" s="360"/>
      <c r="E898" s="52"/>
      <c r="F898" s="52"/>
      <c r="G898" s="52"/>
      <c r="H898" s="52"/>
      <c r="I898" s="52"/>
      <c r="J898" s="52"/>
      <c r="K898" s="52"/>
      <c r="L898" s="52"/>
      <c r="M898" s="52"/>
      <c r="N898" s="361"/>
      <c r="O898" s="361"/>
      <c r="P898" s="361"/>
      <c r="Q898" s="361"/>
      <c r="R898" s="361"/>
      <c r="S898" s="361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52"/>
      <c r="AE898" s="52"/>
    </row>
    <row r="899" spans="1:31" ht="12.75" customHeight="1">
      <c r="A899" s="52"/>
      <c r="B899" s="52"/>
      <c r="C899" s="52"/>
      <c r="D899" s="360"/>
      <c r="E899" s="52"/>
      <c r="F899" s="52"/>
      <c r="G899" s="52"/>
      <c r="H899" s="52"/>
      <c r="I899" s="52"/>
      <c r="J899" s="52"/>
      <c r="K899" s="52"/>
      <c r="L899" s="52"/>
      <c r="M899" s="52"/>
      <c r="N899" s="361"/>
      <c r="O899" s="361"/>
      <c r="P899" s="361"/>
      <c r="Q899" s="361"/>
      <c r="R899" s="361"/>
      <c r="S899" s="361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52"/>
      <c r="AE899" s="52"/>
    </row>
    <row r="900" spans="1:31" ht="12.75" customHeight="1">
      <c r="A900" s="52"/>
      <c r="B900" s="52"/>
      <c r="C900" s="52"/>
      <c r="D900" s="360"/>
      <c r="E900" s="52"/>
      <c r="F900" s="52"/>
      <c r="G900" s="52"/>
      <c r="H900" s="52"/>
      <c r="I900" s="52"/>
      <c r="J900" s="52"/>
      <c r="K900" s="52"/>
      <c r="L900" s="52"/>
      <c r="M900" s="52"/>
      <c r="N900" s="361"/>
      <c r="O900" s="361"/>
      <c r="P900" s="361"/>
      <c r="Q900" s="361"/>
      <c r="R900" s="361"/>
      <c r="S900" s="361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52"/>
      <c r="AE900" s="52"/>
    </row>
    <row r="901" spans="1:31" ht="12.75" customHeight="1">
      <c r="A901" s="52"/>
      <c r="B901" s="52"/>
      <c r="C901" s="52"/>
      <c r="D901" s="360"/>
      <c r="E901" s="52"/>
      <c r="F901" s="52"/>
      <c r="G901" s="52"/>
      <c r="H901" s="52"/>
      <c r="I901" s="52"/>
      <c r="J901" s="52"/>
      <c r="K901" s="52"/>
      <c r="L901" s="52"/>
      <c r="M901" s="52"/>
      <c r="N901" s="361"/>
      <c r="O901" s="361"/>
      <c r="P901" s="361"/>
      <c r="Q901" s="361"/>
      <c r="R901" s="361"/>
      <c r="S901" s="361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52"/>
      <c r="AE901" s="52"/>
    </row>
    <row r="902" spans="1:31" ht="12.75" customHeight="1">
      <c r="A902" s="52"/>
      <c r="B902" s="52"/>
      <c r="C902" s="52"/>
      <c r="D902" s="360"/>
      <c r="E902" s="52"/>
      <c r="F902" s="52"/>
      <c r="G902" s="52"/>
      <c r="H902" s="52"/>
      <c r="I902" s="52"/>
      <c r="J902" s="52"/>
      <c r="K902" s="52"/>
      <c r="L902" s="52"/>
      <c r="M902" s="52"/>
      <c r="N902" s="361"/>
      <c r="O902" s="361"/>
      <c r="P902" s="361"/>
      <c r="Q902" s="361"/>
      <c r="R902" s="361"/>
      <c r="S902" s="361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52"/>
      <c r="AE902" s="52"/>
    </row>
    <row r="903" spans="1:31" ht="12.75" customHeight="1">
      <c r="A903" s="52"/>
      <c r="B903" s="52"/>
      <c r="C903" s="52"/>
      <c r="D903" s="360"/>
      <c r="E903" s="52"/>
      <c r="F903" s="52"/>
      <c r="G903" s="52"/>
      <c r="H903" s="52"/>
      <c r="I903" s="52"/>
      <c r="J903" s="52"/>
      <c r="K903" s="52"/>
      <c r="L903" s="52"/>
      <c r="M903" s="52"/>
      <c r="N903" s="361"/>
      <c r="O903" s="361"/>
      <c r="P903" s="361"/>
      <c r="Q903" s="361"/>
      <c r="R903" s="361"/>
      <c r="S903" s="361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52"/>
      <c r="AE903" s="52"/>
    </row>
    <row r="904" spans="1:31" ht="12.75" customHeight="1">
      <c r="A904" s="52"/>
      <c r="B904" s="52"/>
      <c r="C904" s="52"/>
      <c r="D904" s="360"/>
      <c r="E904" s="52"/>
      <c r="F904" s="52"/>
      <c r="G904" s="52"/>
      <c r="H904" s="52"/>
      <c r="I904" s="52"/>
      <c r="J904" s="52"/>
      <c r="K904" s="52"/>
      <c r="L904" s="52"/>
      <c r="M904" s="52"/>
      <c r="N904" s="361"/>
      <c r="O904" s="361"/>
      <c r="P904" s="361"/>
      <c r="Q904" s="361"/>
      <c r="R904" s="361"/>
      <c r="S904" s="361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52"/>
      <c r="AE904" s="52"/>
    </row>
    <row r="905" spans="1:31" ht="12.75" customHeight="1">
      <c r="A905" s="52"/>
      <c r="B905" s="52"/>
      <c r="C905" s="52"/>
      <c r="D905" s="360"/>
      <c r="E905" s="52"/>
      <c r="F905" s="52"/>
      <c r="G905" s="52"/>
      <c r="H905" s="52"/>
      <c r="I905" s="52"/>
      <c r="J905" s="52"/>
      <c r="K905" s="52"/>
      <c r="L905" s="52"/>
      <c r="M905" s="52"/>
      <c r="N905" s="361"/>
      <c r="O905" s="361"/>
      <c r="P905" s="361"/>
      <c r="Q905" s="361"/>
      <c r="R905" s="361"/>
      <c r="S905" s="361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52"/>
      <c r="AE905" s="52"/>
    </row>
    <row r="906" spans="1:31" ht="12.75" customHeight="1">
      <c r="A906" s="52"/>
      <c r="B906" s="52"/>
      <c r="C906" s="52"/>
      <c r="D906" s="360"/>
      <c r="E906" s="52"/>
      <c r="F906" s="52"/>
      <c r="G906" s="52"/>
      <c r="H906" s="52"/>
      <c r="I906" s="52"/>
      <c r="J906" s="52"/>
      <c r="K906" s="52"/>
      <c r="L906" s="52"/>
      <c r="M906" s="52"/>
      <c r="N906" s="361"/>
      <c r="O906" s="361"/>
      <c r="P906" s="361"/>
      <c r="Q906" s="361"/>
      <c r="R906" s="361"/>
      <c r="S906" s="361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52"/>
      <c r="AE906" s="52"/>
    </row>
    <row r="907" spans="1:31" ht="12.75" customHeight="1">
      <c r="A907" s="52"/>
      <c r="B907" s="52"/>
      <c r="C907" s="52"/>
      <c r="D907" s="360"/>
      <c r="E907" s="52"/>
      <c r="F907" s="52"/>
      <c r="G907" s="52"/>
      <c r="H907" s="52"/>
      <c r="I907" s="52"/>
      <c r="J907" s="52"/>
      <c r="K907" s="52"/>
      <c r="L907" s="52"/>
      <c r="M907" s="52"/>
      <c r="N907" s="361"/>
      <c r="O907" s="361"/>
      <c r="P907" s="361"/>
      <c r="Q907" s="361"/>
      <c r="R907" s="361"/>
      <c r="S907" s="361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52"/>
      <c r="AE907" s="52"/>
    </row>
    <row r="908" spans="1:31" ht="12.75" customHeight="1">
      <c r="A908" s="52"/>
      <c r="B908" s="52"/>
      <c r="C908" s="52"/>
      <c r="D908" s="360"/>
      <c r="E908" s="52"/>
      <c r="F908" s="52"/>
      <c r="G908" s="52"/>
      <c r="H908" s="52"/>
      <c r="I908" s="52"/>
      <c r="J908" s="52"/>
      <c r="K908" s="52"/>
      <c r="L908" s="52"/>
      <c r="M908" s="52"/>
      <c r="N908" s="361"/>
      <c r="O908" s="361"/>
      <c r="P908" s="361"/>
      <c r="Q908" s="361"/>
      <c r="R908" s="361"/>
      <c r="S908" s="361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52"/>
      <c r="AE908" s="52"/>
    </row>
    <row r="909" spans="1:31" ht="12.75" customHeight="1">
      <c r="A909" s="52"/>
      <c r="B909" s="52"/>
      <c r="C909" s="52"/>
      <c r="D909" s="360"/>
      <c r="E909" s="52"/>
      <c r="F909" s="52"/>
      <c r="G909" s="52"/>
      <c r="H909" s="52"/>
      <c r="I909" s="52"/>
      <c r="J909" s="52"/>
      <c r="K909" s="52"/>
      <c r="L909" s="52"/>
      <c r="M909" s="52"/>
      <c r="N909" s="361"/>
      <c r="O909" s="361"/>
      <c r="P909" s="361"/>
      <c r="Q909" s="361"/>
      <c r="R909" s="361"/>
      <c r="S909" s="361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52"/>
      <c r="AE909" s="52"/>
    </row>
    <row r="910" spans="1:31" ht="12.75" customHeight="1">
      <c r="A910" s="52"/>
      <c r="B910" s="52"/>
      <c r="C910" s="52"/>
      <c r="D910" s="360"/>
      <c r="E910" s="52"/>
      <c r="F910" s="52"/>
      <c r="G910" s="52"/>
      <c r="H910" s="52"/>
      <c r="I910" s="52"/>
      <c r="J910" s="52"/>
      <c r="K910" s="52"/>
      <c r="L910" s="52"/>
      <c r="M910" s="52"/>
      <c r="N910" s="361"/>
      <c r="O910" s="361"/>
      <c r="P910" s="361"/>
      <c r="Q910" s="361"/>
      <c r="R910" s="361"/>
      <c r="S910" s="361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52"/>
      <c r="AE910" s="52"/>
    </row>
    <row r="911" spans="1:31" ht="12.75" customHeight="1">
      <c r="A911" s="52"/>
      <c r="B911" s="52"/>
      <c r="C911" s="52"/>
      <c r="D911" s="360"/>
      <c r="E911" s="52"/>
      <c r="F911" s="52"/>
      <c r="G911" s="52"/>
      <c r="H911" s="52"/>
      <c r="I911" s="52"/>
      <c r="J911" s="52"/>
      <c r="K911" s="52"/>
      <c r="L911" s="52"/>
      <c r="M911" s="52"/>
      <c r="N911" s="361"/>
      <c r="O911" s="361"/>
      <c r="P911" s="361"/>
      <c r="Q911" s="361"/>
      <c r="R911" s="361"/>
      <c r="S911" s="361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52"/>
      <c r="AE911" s="52"/>
    </row>
    <row r="912" spans="1:31" ht="12.75" customHeight="1">
      <c r="A912" s="52"/>
      <c r="B912" s="52"/>
      <c r="C912" s="52"/>
      <c r="D912" s="360"/>
      <c r="E912" s="52"/>
      <c r="F912" s="52"/>
      <c r="G912" s="52"/>
      <c r="H912" s="52"/>
      <c r="I912" s="52"/>
      <c r="J912" s="52"/>
      <c r="K912" s="52"/>
      <c r="L912" s="52"/>
      <c r="M912" s="52"/>
      <c r="N912" s="361"/>
      <c r="O912" s="361"/>
      <c r="P912" s="361"/>
      <c r="Q912" s="361"/>
      <c r="R912" s="361"/>
      <c r="S912" s="361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52"/>
      <c r="AE912" s="52"/>
    </row>
    <row r="913" spans="1:31" ht="12.75" customHeight="1">
      <c r="A913" s="52"/>
      <c r="B913" s="52"/>
      <c r="C913" s="52"/>
      <c r="D913" s="360"/>
      <c r="E913" s="52"/>
      <c r="F913" s="52"/>
      <c r="G913" s="52"/>
      <c r="H913" s="52"/>
      <c r="I913" s="52"/>
      <c r="J913" s="52"/>
      <c r="K913" s="52"/>
      <c r="L913" s="52"/>
      <c r="M913" s="52"/>
      <c r="N913" s="361"/>
      <c r="O913" s="361"/>
      <c r="P913" s="361"/>
      <c r="Q913" s="361"/>
      <c r="R913" s="361"/>
      <c r="S913" s="361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52"/>
      <c r="AE913" s="52"/>
    </row>
    <row r="914" spans="1:31" ht="12.75" customHeight="1">
      <c r="A914" s="52"/>
      <c r="B914" s="52"/>
      <c r="C914" s="52"/>
      <c r="D914" s="360"/>
      <c r="E914" s="52"/>
      <c r="F914" s="52"/>
      <c r="G914" s="52"/>
      <c r="H914" s="52"/>
      <c r="I914" s="52"/>
      <c r="J914" s="52"/>
      <c r="K914" s="52"/>
      <c r="L914" s="52"/>
      <c r="M914" s="52"/>
      <c r="N914" s="361"/>
      <c r="O914" s="361"/>
      <c r="P914" s="361"/>
      <c r="Q914" s="361"/>
      <c r="R914" s="361"/>
      <c r="S914" s="361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52"/>
      <c r="AE914" s="52"/>
    </row>
    <row r="915" spans="1:31" ht="12.75" customHeight="1">
      <c r="A915" s="52"/>
      <c r="B915" s="52"/>
      <c r="C915" s="52"/>
      <c r="D915" s="360"/>
      <c r="E915" s="52"/>
      <c r="F915" s="52"/>
      <c r="G915" s="52"/>
      <c r="H915" s="52"/>
      <c r="I915" s="52"/>
      <c r="J915" s="52"/>
      <c r="K915" s="52"/>
      <c r="L915" s="52"/>
      <c r="M915" s="52"/>
      <c r="N915" s="361"/>
      <c r="O915" s="361"/>
      <c r="P915" s="361"/>
      <c r="Q915" s="361"/>
      <c r="R915" s="361"/>
      <c r="S915" s="361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52"/>
      <c r="AE915" s="52"/>
    </row>
    <row r="916" spans="1:31" ht="12.75" customHeight="1">
      <c r="A916" s="52"/>
      <c r="B916" s="52"/>
      <c r="C916" s="52"/>
      <c r="D916" s="360"/>
      <c r="E916" s="52"/>
      <c r="F916" s="52"/>
      <c r="G916" s="52"/>
      <c r="H916" s="52"/>
      <c r="I916" s="52"/>
      <c r="J916" s="52"/>
      <c r="K916" s="52"/>
      <c r="L916" s="52"/>
      <c r="M916" s="52"/>
      <c r="N916" s="361"/>
      <c r="O916" s="361"/>
      <c r="P916" s="361"/>
      <c r="Q916" s="361"/>
      <c r="R916" s="361"/>
      <c r="S916" s="361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52"/>
      <c r="AE916" s="52"/>
    </row>
    <row r="917" spans="1:31" ht="12.75" customHeight="1">
      <c r="A917" s="52"/>
      <c r="B917" s="52"/>
      <c r="C917" s="52"/>
      <c r="D917" s="360"/>
      <c r="E917" s="52"/>
      <c r="F917" s="52"/>
      <c r="G917" s="52"/>
      <c r="H917" s="52"/>
      <c r="I917" s="52"/>
      <c r="J917" s="52"/>
      <c r="K917" s="52"/>
      <c r="L917" s="52"/>
      <c r="M917" s="52"/>
      <c r="N917" s="361"/>
      <c r="O917" s="361"/>
      <c r="P917" s="361"/>
      <c r="Q917" s="361"/>
      <c r="R917" s="361"/>
      <c r="S917" s="361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52"/>
      <c r="AE917" s="52"/>
    </row>
    <row r="918" spans="1:31" ht="12.75" customHeight="1">
      <c r="A918" s="52"/>
      <c r="B918" s="52"/>
      <c r="C918" s="52"/>
      <c r="D918" s="360"/>
      <c r="E918" s="52"/>
      <c r="F918" s="52"/>
      <c r="G918" s="52"/>
      <c r="H918" s="52"/>
      <c r="I918" s="52"/>
      <c r="J918" s="52"/>
      <c r="K918" s="52"/>
      <c r="L918" s="52"/>
      <c r="M918" s="52"/>
      <c r="N918" s="361"/>
      <c r="O918" s="361"/>
      <c r="P918" s="361"/>
      <c r="Q918" s="361"/>
      <c r="R918" s="361"/>
      <c r="S918" s="361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52"/>
      <c r="AE918" s="52"/>
    </row>
    <row r="919" spans="1:31" ht="12.75" customHeight="1">
      <c r="A919" s="52"/>
      <c r="B919" s="52"/>
      <c r="C919" s="52"/>
      <c r="D919" s="360"/>
      <c r="E919" s="52"/>
      <c r="F919" s="52"/>
      <c r="G919" s="52"/>
      <c r="H919" s="52"/>
      <c r="I919" s="52"/>
      <c r="J919" s="52"/>
      <c r="K919" s="52"/>
      <c r="L919" s="52"/>
      <c r="M919" s="52"/>
      <c r="N919" s="361"/>
      <c r="O919" s="361"/>
      <c r="P919" s="361"/>
      <c r="Q919" s="361"/>
      <c r="R919" s="361"/>
      <c r="S919" s="361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52"/>
      <c r="AE919" s="52"/>
    </row>
    <row r="920" spans="1:31" ht="12.75" customHeight="1">
      <c r="A920" s="52"/>
      <c r="B920" s="52"/>
      <c r="C920" s="52"/>
      <c r="D920" s="360"/>
      <c r="E920" s="52"/>
      <c r="F920" s="52"/>
      <c r="G920" s="52"/>
      <c r="H920" s="52"/>
      <c r="I920" s="52"/>
      <c r="J920" s="52"/>
      <c r="K920" s="52"/>
      <c r="L920" s="52"/>
      <c r="M920" s="52"/>
      <c r="N920" s="361"/>
      <c r="O920" s="361"/>
      <c r="P920" s="361"/>
      <c r="Q920" s="361"/>
      <c r="R920" s="361"/>
      <c r="S920" s="361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52"/>
      <c r="AE920" s="52"/>
    </row>
    <row r="921" spans="1:31" ht="12.75" customHeight="1">
      <c r="A921" s="52"/>
      <c r="B921" s="52"/>
      <c r="C921" s="52"/>
      <c r="D921" s="360"/>
      <c r="E921" s="52"/>
      <c r="F921" s="52"/>
      <c r="G921" s="52"/>
      <c r="H921" s="52"/>
      <c r="I921" s="52"/>
      <c r="J921" s="52"/>
      <c r="K921" s="52"/>
      <c r="L921" s="52"/>
      <c r="M921" s="52"/>
      <c r="N921" s="361"/>
      <c r="O921" s="361"/>
      <c r="P921" s="361"/>
      <c r="Q921" s="361"/>
      <c r="R921" s="361"/>
      <c r="S921" s="361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52"/>
      <c r="AE921" s="52"/>
    </row>
    <row r="922" spans="1:31" ht="12.75" customHeight="1">
      <c r="A922" s="52"/>
      <c r="B922" s="52"/>
      <c r="C922" s="52"/>
      <c r="D922" s="360"/>
      <c r="E922" s="52"/>
      <c r="F922" s="52"/>
      <c r="G922" s="52"/>
      <c r="H922" s="52"/>
      <c r="I922" s="52"/>
      <c r="J922" s="52"/>
      <c r="K922" s="52"/>
      <c r="L922" s="52"/>
      <c r="M922" s="52"/>
      <c r="N922" s="361"/>
      <c r="O922" s="361"/>
      <c r="P922" s="361"/>
      <c r="Q922" s="361"/>
      <c r="R922" s="361"/>
      <c r="S922" s="361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52"/>
      <c r="AE922" s="52"/>
    </row>
    <row r="923" spans="1:31" ht="12.75" customHeight="1">
      <c r="A923" s="52"/>
      <c r="B923" s="52"/>
      <c r="C923" s="52"/>
      <c r="D923" s="360"/>
      <c r="E923" s="52"/>
      <c r="F923" s="52"/>
      <c r="G923" s="52"/>
      <c r="H923" s="52"/>
      <c r="I923" s="52"/>
      <c r="J923" s="52"/>
      <c r="K923" s="52"/>
      <c r="L923" s="52"/>
      <c r="M923" s="52"/>
      <c r="N923" s="361"/>
      <c r="O923" s="361"/>
      <c r="P923" s="361"/>
      <c r="Q923" s="361"/>
      <c r="R923" s="361"/>
      <c r="S923" s="361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52"/>
      <c r="AE923" s="52"/>
    </row>
    <row r="924" spans="1:31" ht="12.75" customHeight="1">
      <c r="A924" s="52"/>
      <c r="B924" s="52"/>
      <c r="C924" s="52"/>
      <c r="D924" s="360"/>
      <c r="E924" s="52"/>
      <c r="F924" s="52"/>
      <c r="G924" s="52"/>
      <c r="H924" s="52"/>
      <c r="I924" s="52"/>
      <c r="J924" s="52"/>
      <c r="K924" s="52"/>
      <c r="L924" s="52"/>
      <c r="M924" s="52"/>
      <c r="N924" s="361"/>
      <c r="O924" s="361"/>
      <c r="P924" s="361"/>
      <c r="Q924" s="361"/>
      <c r="R924" s="361"/>
      <c r="S924" s="361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52"/>
      <c r="AE924" s="52"/>
    </row>
    <row r="925" spans="1:31" ht="12.75" customHeight="1">
      <c r="A925" s="52"/>
      <c r="B925" s="52"/>
      <c r="C925" s="52"/>
      <c r="D925" s="360"/>
      <c r="E925" s="52"/>
      <c r="F925" s="52"/>
      <c r="G925" s="52"/>
      <c r="H925" s="52"/>
      <c r="I925" s="52"/>
      <c r="J925" s="52"/>
      <c r="K925" s="52"/>
      <c r="L925" s="52"/>
      <c r="M925" s="52"/>
      <c r="N925" s="361"/>
      <c r="O925" s="361"/>
      <c r="P925" s="361"/>
      <c r="Q925" s="361"/>
      <c r="R925" s="361"/>
      <c r="S925" s="361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52"/>
      <c r="AE925" s="52"/>
    </row>
    <row r="926" spans="1:31" ht="12.75" customHeight="1">
      <c r="A926" s="52"/>
      <c r="B926" s="52"/>
      <c r="C926" s="52"/>
      <c r="D926" s="360"/>
      <c r="E926" s="52"/>
      <c r="F926" s="52"/>
      <c r="G926" s="52"/>
      <c r="H926" s="52"/>
      <c r="I926" s="52"/>
      <c r="J926" s="52"/>
      <c r="K926" s="52"/>
      <c r="L926" s="52"/>
      <c r="M926" s="52"/>
      <c r="N926" s="361"/>
      <c r="O926" s="361"/>
      <c r="P926" s="361"/>
      <c r="Q926" s="361"/>
      <c r="R926" s="361"/>
      <c r="S926" s="361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52"/>
      <c r="AE926" s="52"/>
    </row>
    <row r="927" spans="1:31" ht="12.75" customHeight="1">
      <c r="A927" s="52"/>
      <c r="B927" s="52"/>
      <c r="C927" s="52"/>
      <c r="D927" s="360"/>
      <c r="E927" s="52"/>
      <c r="F927" s="52"/>
      <c r="G927" s="52"/>
      <c r="H927" s="52"/>
      <c r="I927" s="52"/>
      <c r="J927" s="52"/>
      <c r="K927" s="52"/>
      <c r="L927" s="52"/>
      <c r="M927" s="52"/>
      <c r="N927" s="361"/>
      <c r="O927" s="361"/>
      <c r="P927" s="361"/>
      <c r="Q927" s="361"/>
      <c r="R927" s="361"/>
      <c r="S927" s="361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52"/>
      <c r="AE927" s="52"/>
    </row>
    <row r="928" spans="1:31" ht="12.75" customHeight="1">
      <c r="A928" s="52"/>
      <c r="B928" s="52"/>
      <c r="C928" s="52"/>
      <c r="D928" s="360"/>
      <c r="E928" s="52"/>
      <c r="F928" s="52"/>
      <c r="G928" s="52"/>
      <c r="H928" s="52"/>
      <c r="I928" s="52"/>
      <c r="J928" s="52"/>
      <c r="K928" s="52"/>
      <c r="L928" s="52"/>
      <c r="M928" s="52"/>
      <c r="N928" s="361"/>
      <c r="O928" s="361"/>
      <c r="P928" s="361"/>
      <c r="Q928" s="361"/>
      <c r="R928" s="361"/>
      <c r="S928" s="361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52"/>
      <c r="AE928" s="52"/>
    </row>
    <row r="929" spans="1:31" ht="12.75" customHeight="1">
      <c r="A929" s="52"/>
      <c r="B929" s="52"/>
      <c r="C929" s="52"/>
      <c r="D929" s="360"/>
      <c r="E929" s="52"/>
      <c r="F929" s="52"/>
      <c r="G929" s="52"/>
      <c r="H929" s="52"/>
      <c r="I929" s="52"/>
      <c r="J929" s="52"/>
      <c r="K929" s="52"/>
      <c r="L929" s="52"/>
      <c r="M929" s="52"/>
      <c r="N929" s="361"/>
      <c r="O929" s="361"/>
      <c r="P929" s="361"/>
      <c r="Q929" s="361"/>
      <c r="R929" s="361"/>
      <c r="S929" s="361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52"/>
      <c r="AE929" s="52"/>
    </row>
    <row r="930" spans="1:31" ht="12.75" customHeight="1">
      <c r="A930" s="52"/>
      <c r="B930" s="52"/>
      <c r="C930" s="52"/>
      <c r="D930" s="360"/>
      <c r="E930" s="52"/>
      <c r="F930" s="52"/>
      <c r="G930" s="52"/>
      <c r="H930" s="52"/>
      <c r="I930" s="52"/>
      <c r="J930" s="52"/>
      <c r="K930" s="52"/>
      <c r="L930" s="52"/>
      <c r="M930" s="52"/>
      <c r="N930" s="361"/>
      <c r="O930" s="361"/>
      <c r="P930" s="361"/>
      <c r="Q930" s="361"/>
      <c r="R930" s="361"/>
      <c r="S930" s="361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52"/>
      <c r="AE930" s="52"/>
    </row>
    <row r="931" spans="1:31" ht="12.75" customHeight="1">
      <c r="A931" s="52"/>
      <c r="B931" s="52"/>
      <c r="C931" s="52"/>
      <c r="D931" s="360"/>
      <c r="E931" s="52"/>
      <c r="F931" s="52"/>
      <c r="G931" s="52"/>
      <c r="H931" s="52"/>
      <c r="I931" s="52"/>
      <c r="J931" s="52"/>
      <c r="K931" s="52"/>
      <c r="L931" s="52"/>
      <c r="M931" s="52"/>
      <c r="N931" s="361"/>
      <c r="O931" s="361"/>
      <c r="P931" s="361"/>
      <c r="Q931" s="361"/>
      <c r="R931" s="361"/>
      <c r="S931" s="361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52"/>
      <c r="AE931" s="52"/>
    </row>
    <row r="932" spans="1:31" ht="12.75" customHeight="1">
      <c r="A932" s="52"/>
      <c r="B932" s="52"/>
      <c r="C932" s="52"/>
      <c r="D932" s="360"/>
      <c r="E932" s="52"/>
      <c r="F932" s="52"/>
      <c r="G932" s="52"/>
      <c r="H932" s="52"/>
      <c r="I932" s="52"/>
      <c r="J932" s="52"/>
      <c r="K932" s="52"/>
      <c r="L932" s="52"/>
      <c r="M932" s="52"/>
      <c r="N932" s="361"/>
      <c r="O932" s="361"/>
      <c r="P932" s="361"/>
      <c r="Q932" s="361"/>
      <c r="R932" s="361"/>
      <c r="S932" s="361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52"/>
      <c r="AE932" s="52"/>
    </row>
    <row r="933" spans="1:31" ht="12.75" customHeight="1">
      <c r="A933" s="52"/>
      <c r="B933" s="52"/>
      <c r="C933" s="52"/>
      <c r="D933" s="360"/>
      <c r="E933" s="52"/>
      <c r="F933" s="52"/>
      <c r="G933" s="52"/>
      <c r="H933" s="52"/>
      <c r="I933" s="52"/>
      <c r="J933" s="52"/>
      <c r="K933" s="52"/>
      <c r="L933" s="52"/>
      <c r="M933" s="52"/>
      <c r="N933" s="361"/>
      <c r="O933" s="361"/>
      <c r="P933" s="361"/>
      <c r="Q933" s="361"/>
      <c r="R933" s="361"/>
      <c r="S933" s="361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52"/>
      <c r="AE933" s="52"/>
    </row>
    <row r="934" spans="1:31" ht="12.75" customHeight="1">
      <c r="A934" s="52"/>
      <c r="B934" s="52"/>
      <c r="C934" s="52"/>
      <c r="D934" s="360"/>
      <c r="E934" s="52"/>
      <c r="F934" s="52"/>
      <c r="G934" s="52"/>
      <c r="H934" s="52"/>
      <c r="I934" s="52"/>
      <c r="J934" s="52"/>
      <c r="K934" s="52"/>
      <c r="L934" s="52"/>
      <c r="M934" s="52"/>
      <c r="N934" s="361"/>
      <c r="O934" s="361"/>
      <c r="P934" s="361"/>
      <c r="Q934" s="361"/>
      <c r="R934" s="361"/>
      <c r="S934" s="361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52"/>
      <c r="AE934" s="52"/>
    </row>
    <row r="935" spans="1:31" ht="12.75" customHeight="1">
      <c r="A935" s="52"/>
      <c r="B935" s="52"/>
      <c r="C935" s="52"/>
      <c r="D935" s="360"/>
      <c r="E935" s="52"/>
      <c r="F935" s="52"/>
      <c r="G935" s="52"/>
      <c r="H935" s="52"/>
      <c r="I935" s="52"/>
      <c r="J935" s="52"/>
      <c r="K935" s="52"/>
      <c r="L935" s="52"/>
      <c r="M935" s="52"/>
      <c r="N935" s="361"/>
      <c r="O935" s="361"/>
      <c r="P935" s="361"/>
      <c r="Q935" s="361"/>
      <c r="R935" s="361"/>
      <c r="S935" s="361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52"/>
      <c r="AE935" s="52"/>
    </row>
    <row r="936" spans="1:31" ht="12.75" customHeight="1">
      <c r="A936" s="52"/>
      <c r="B936" s="52"/>
      <c r="C936" s="52"/>
      <c r="D936" s="360"/>
      <c r="E936" s="52"/>
      <c r="F936" s="52"/>
      <c r="G936" s="52"/>
      <c r="H936" s="52"/>
      <c r="I936" s="52"/>
      <c r="J936" s="52"/>
      <c r="K936" s="52"/>
      <c r="L936" s="52"/>
      <c r="M936" s="52"/>
      <c r="N936" s="361"/>
      <c r="O936" s="361"/>
      <c r="P936" s="361"/>
      <c r="Q936" s="361"/>
      <c r="R936" s="361"/>
      <c r="S936" s="361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52"/>
      <c r="AE936" s="52"/>
    </row>
    <row r="937" spans="1:31" ht="12.75" customHeight="1">
      <c r="A937" s="52"/>
      <c r="B937" s="52"/>
      <c r="C937" s="52"/>
      <c r="D937" s="360"/>
      <c r="E937" s="52"/>
      <c r="F937" s="52"/>
      <c r="G937" s="52"/>
      <c r="H937" s="52"/>
      <c r="I937" s="52"/>
      <c r="J937" s="52"/>
      <c r="K937" s="52"/>
      <c r="L937" s="52"/>
      <c r="M937" s="52"/>
      <c r="N937" s="361"/>
      <c r="O937" s="361"/>
      <c r="P937" s="361"/>
      <c r="Q937" s="361"/>
      <c r="R937" s="361"/>
      <c r="S937" s="361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52"/>
      <c r="AE937" s="52"/>
    </row>
    <row r="938" spans="1:31" ht="12.75" customHeight="1">
      <c r="A938" s="52"/>
      <c r="B938" s="52"/>
      <c r="C938" s="52"/>
      <c r="D938" s="360"/>
      <c r="E938" s="52"/>
      <c r="F938" s="52"/>
      <c r="G938" s="52"/>
      <c r="H938" s="52"/>
      <c r="I938" s="52"/>
      <c r="J938" s="52"/>
      <c r="K938" s="52"/>
      <c r="L938" s="52"/>
      <c r="M938" s="52"/>
      <c r="N938" s="361"/>
      <c r="O938" s="361"/>
      <c r="P938" s="361"/>
      <c r="Q938" s="361"/>
      <c r="R938" s="361"/>
      <c r="S938" s="361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52"/>
      <c r="AE938" s="52"/>
    </row>
    <row r="939" spans="1:31" ht="12.75" customHeight="1">
      <c r="A939" s="52"/>
      <c r="B939" s="52"/>
      <c r="C939" s="52"/>
      <c r="D939" s="360"/>
      <c r="E939" s="52"/>
      <c r="F939" s="52"/>
      <c r="G939" s="52"/>
      <c r="H939" s="52"/>
      <c r="I939" s="52"/>
      <c r="J939" s="52"/>
      <c r="K939" s="52"/>
      <c r="L939" s="52"/>
      <c r="M939" s="52"/>
      <c r="N939" s="361"/>
      <c r="O939" s="361"/>
      <c r="P939" s="361"/>
      <c r="Q939" s="361"/>
      <c r="R939" s="361"/>
      <c r="S939" s="361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52"/>
      <c r="AE939" s="52"/>
    </row>
    <row r="940" spans="1:31" ht="12.75" customHeight="1">
      <c r="A940" s="52"/>
      <c r="B940" s="52"/>
      <c r="C940" s="52"/>
      <c r="D940" s="360"/>
      <c r="E940" s="52"/>
      <c r="F940" s="52"/>
      <c r="G940" s="52"/>
      <c r="H940" s="52"/>
      <c r="I940" s="52"/>
      <c r="J940" s="52"/>
      <c r="K940" s="52"/>
      <c r="L940" s="52"/>
      <c r="M940" s="52"/>
      <c r="N940" s="361"/>
      <c r="O940" s="361"/>
      <c r="P940" s="361"/>
      <c r="Q940" s="361"/>
      <c r="R940" s="361"/>
      <c r="S940" s="361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52"/>
      <c r="AE940" s="52"/>
    </row>
    <row r="941" spans="1:31" ht="12.75" customHeight="1">
      <c r="A941" s="52"/>
      <c r="B941" s="52"/>
      <c r="C941" s="52"/>
      <c r="D941" s="360"/>
      <c r="E941" s="52"/>
      <c r="F941" s="52"/>
      <c r="G941" s="52"/>
      <c r="H941" s="52"/>
      <c r="I941" s="52"/>
      <c r="J941" s="52"/>
      <c r="K941" s="52"/>
      <c r="L941" s="52"/>
      <c r="M941" s="52"/>
      <c r="N941" s="361"/>
      <c r="O941" s="361"/>
      <c r="P941" s="361"/>
      <c r="Q941" s="361"/>
      <c r="R941" s="361"/>
      <c r="S941" s="361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52"/>
      <c r="AE941" s="52"/>
    </row>
    <row r="942" spans="1:31" ht="12.75" customHeight="1">
      <c r="A942" s="52"/>
      <c r="B942" s="52"/>
      <c r="C942" s="52"/>
      <c r="D942" s="360"/>
      <c r="E942" s="52"/>
      <c r="F942" s="52"/>
      <c r="G942" s="52"/>
      <c r="H942" s="52"/>
      <c r="I942" s="52"/>
      <c r="J942" s="52"/>
      <c r="K942" s="52"/>
      <c r="L942" s="52"/>
      <c r="M942" s="52"/>
      <c r="N942" s="361"/>
      <c r="O942" s="361"/>
      <c r="P942" s="361"/>
      <c r="Q942" s="361"/>
      <c r="R942" s="361"/>
      <c r="S942" s="361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52"/>
      <c r="AE942" s="52"/>
    </row>
    <row r="943" spans="1:31" ht="12.75" customHeight="1">
      <c r="A943" s="52"/>
      <c r="B943" s="52"/>
      <c r="C943" s="52"/>
      <c r="D943" s="360"/>
      <c r="E943" s="52"/>
      <c r="F943" s="52"/>
      <c r="G943" s="52"/>
      <c r="H943" s="52"/>
      <c r="I943" s="52"/>
      <c r="J943" s="52"/>
      <c r="K943" s="52"/>
      <c r="L943" s="52"/>
      <c r="M943" s="52"/>
      <c r="N943" s="361"/>
      <c r="O943" s="361"/>
      <c r="P943" s="361"/>
      <c r="Q943" s="361"/>
      <c r="R943" s="361"/>
      <c r="S943" s="361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52"/>
      <c r="AE943" s="52"/>
    </row>
    <row r="944" spans="1:31" ht="12.75" customHeight="1">
      <c r="A944" s="52"/>
      <c r="B944" s="52"/>
      <c r="C944" s="52"/>
      <c r="D944" s="360"/>
      <c r="E944" s="52"/>
      <c r="F944" s="52"/>
      <c r="G944" s="52"/>
      <c r="H944" s="52"/>
      <c r="I944" s="52"/>
      <c r="J944" s="52"/>
      <c r="K944" s="52"/>
      <c r="L944" s="52"/>
      <c r="M944" s="52"/>
      <c r="N944" s="361"/>
      <c r="O944" s="361"/>
      <c r="P944" s="361"/>
      <c r="Q944" s="361"/>
      <c r="R944" s="361"/>
      <c r="S944" s="361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52"/>
      <c r="AE944" s="52"/>
    </row>
    <row r="945" spans="1:31" ht="12.75" customHeight="1">
      <c r="A945" s="52"/>
      <c r="B945" s="52"/>
      <c r="C945" s="52"/>
      <c r="D945" s="360"/>
      <c r="E945" s="52"/>
      <c r="F945" s="52"/>
      <c r="G945" s="52"/>
      <c r="H945" s="52"/>
      <c r="I945" s="52"/>
      <c r="J945" s="52"/>
      <c r="K945" s="52"/>
      <c r="L945" s="52"/>
      <c r="M945" s="52"/>
      <c r="N945" s="361"/>
      <c r="O945" s="361"/>
      <c r="P945" s="361"/>
      <c r="Q945" s="361"/>
      <c r="R945" s="361"/>
      <c r="S945" s="361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52"/>
      <c r="AE945" s="52"/>
    </row>
    <row r="946" spans="1:31" ht="12.75" customHeight="1">
      <c r="A946" s="52"/>
      <c r="B946" s="52"/>
      <c r="C946" s="52"/>
      <c r="D946" s="360"/>
      <c r="E946" s="52"/>
      <c r="F946" s="52"/>
      <c r="G946" s="52"/>
      <c r="H946" s="52"/>
      <c r="I946" s="52"/>
      <c r="J946" s="52"/>
      <c r="K946" s="52"/>
      <c r="L946" s="52"/>
      <c r="M946" s="52"/>
      <c r="N946" s="361"/>
      <c r="O946" s="361"/>
      <c r="P946" s="361"/>
      <c r="Q946" s="361"/>
      <c r="R946" s="361"/>
      <c r="S946" s="361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52"/>
      <c r="AE946" s="52"/>
    </row>
    <row r="947" spans="1:31" ht="12.75" customHeight="1">
      <c r="A947" s="52"/>
      <c r="B947" s="52"/>
      <c r="C947" s="52"/>
      <c r="D947" s="360"/>
      <c r="E947" s="52"/>
      <c r="F947" s="52"/>
      <c r="G947" s="52"/>
      <c r="H947" s="52"/>
      <c r="I947" s="52"/>
      <c r="J947" s="52"/>
      <c r="K947" s="52"/>
      <c r="L947" s="52"/>
      <c r="M947" s="52"/>
      <c r="N947" s="361"/>
      <c r="O947" s="361"/>
      <c r="P947" s="361"/>
      <c r="Q947" s="361"/>
      <c r="R947" s="361"/>
      <c r="S947" s="361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52"/>
      <c r="AE947" s="52"/>
    </row>
    <row r="948" spans="1:31" ht="12.75" customHeight="1">
      <c r="A948" s="52"/>
      <c r="B948" s="52"/>
      <c r="C948" s="52"/>
      <c r="D948" s="360"/>
      <c r="E948" s="52"/>
      <c r="F948" s="52"/>
      <c r="G948" s="52"/>
      <c r="H948" s="52"/>
      <c r="I948" s="52"/>
      <c r="J948" s="52"/>
      <c r="K948" s="52"/>
      <c r="L948" s="52"/>
      <c r="M948" s="52"/>
      <c r="N948" s="361"/>
      <c r="O948" s="361"/>
      <c r="P948" s="361"/>
      <c r="Q948" s="361"/>
      <c r="R948" s="361"/>
      <c r="S948" s="361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52"/>
      <c r="AE948" s="52"/>
    </row>
    <row r="949" spans="1:31" ht="12.75" customHeight="1">
      <c r="A949" s="52"/>
      <c r="B949" s="52"/>
      <c r="C949" s="52"/>
      <c r="D949" s="360"/>
      <c r="E949" s="52"/>
      <c r="F949" s="52"/>
      <c r="G949" s="52"/>
      <c r="H949" s="52"/>
      <c r="I949" s="52"/>
      <c r="J949" s="52"/>
      <c r="K949" s="52"/>
      <c r="L949" s="52"/>
      <c r="M949" s="52"/>
      <c r="N949" s="361"/>
      <c r="O949" s="361"/>
      <c r="P949" s="361"/>
      <c r="Q949" s="361"/>
      <c r="R949" s="361"/>
      <c r="S949" s="361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52"/>
      <c r="AE949" s="52"/>
    </row>
    <row r="950" spans="1:31" ht="12.75" customHeight="1">
      <c r="A950" s="52"/>
      <c r="B950" s="52"/>
      <c r="C950" s="52"/>
      <c r="D950" s="360"/>
      <c r="E950" s="52"/>
      <c r="F950" s="52"/>
      <c r="G950" s="52"/>
      <c r="H950" s="52"/>
      <c r="I950" s="52"/>
      <c r="J950" s="52"/>
      <c r="K950" s="52"/>
      <c r="L950" s="52"/>
      <c r="M950" s="52"/>
      <c r="N950" s="361"/>
      <c r="O950" s="361"/>
      <c r="P950" s="361"/>
      <c r="Q950" s="361"/>
      <c r="R950" s="361"/>
      <c r="S950" s="361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52"/>
      <c r="AE950" s="52"/>
    </row>
    <row r="951" spans="1:31" ht="12.75" customHeight="1">
      <c r="A951" s="52"/>
      <c r="B951" s="52"/>
      <c r="C951" s="52"/>
      <c r="D951" s="360"/>
      <c r="E951" s="52"/>
      <c r="F951" s="52"/>
      <c r="G951" s="52"/>
      <c r="H951" s="52"/>
      <c r="I951" s="52"/>
      <c r="J951" s="52"/>
      <c r="K951" s="52"/>
      <c r="L951" s="52"/>
      <c r="M951" s="52"/>
      <c r="N951" s="361"/>
      <c r="O951" s="361"/>
      <c r="P951" s="361"/>
      <c r="Q951" s="361"/>
      <c r="R951" s="361"/>
      <c r="S951" s="361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52"/>
      <c r="AE951" s="52"/>
    </row>
    <row r="952" spans="1:31" ht="12.75" customHeight="1">
      <c r="A952" s="52"/>
      <c r="B952" s="52"/>
      <c r="C952" s="52"/>
      <c r="D952" s="360"/>
      <c r="E952" s="52"/>
      <c r="F952" s="52"/>
      <c r="G952" s="52"/>
      <c r="H952" s="52"/>
      <c r="I952" s="52"/>
      <c r="J952" s="52"/>
      <c r="K952" s="52"/>
      <c r="L952" s="52"/>
      <c r="M952" s="52"/>
      <c r="N952" s="361"/>
      <c r="O952" s="361"/>
      <c r="P952" s="361"/>
      <c r="Q952" s="361"/>
      <c r="R952" s="361"/>
      <c r="S952" s="361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52"/>
      <c r="AE952" s="52"/>
    </row>
    <row r="953" spans="1:31" ht="12.75" customHeight="1">
      <c r="A953" s="52"/>
      <c r="B953" s="52"/>
      <c r="C953" s="52"/>
      <c r="D953" s="360"/>
      <c r="E953" s="52"/>
      <c r="F953" s="52"/>
      <c r="G953" s="52"/>
      <c r="H953" s="52"/>
      <c r="I953" s="52"/>
      <c r="J953" s="52"/>
      <c r="K953" s="52"/>
      <c r="L953" s="52"/>
      <c r="M953" s="52"/>
      <c r="N953" s="361"/>
      <c r="O953" s="361"/>
      <c r="P953" s="361"/>
      <c r="Q953" s="361"/>
      <c r="R953" s="361"/>
      <c r="S953" s="361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52"/>
      <c r="AE953" s="52"/>
    </row>
    <row r="954" spans="1:31" ht="12.75" customHeight="1">
      <c r="A954" s="52"/>
      <c r="B954" s="52"/>
      <c r="C954" s="52"/>
      <c r="D954" s="360"/>
      <c r="E954" s="52"/>
      <c r="F954" s="52"/>
      <c r="G954" s="52"/>
      <c r="H954" s="52"/>
      <c r="I954" s="52"/>
      <c r="J954" s="52"/>
      <c r="K954" s="52"/>
      <c r="L954" s="52"/>
      <c r="M954" s="52"/>
      <c r="N954" s="361"/>
      <c r="O954" s="361"/>
      <c r="P954" s="361"/>
      <c r="Q954" s="361"/>
      <c r="R954" s="361"/>
      <c r="S954" s="361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52"/>
      <c r="AE954" s="52"/>
    </row>
    <row r="955" spans="1:31" ht="12.75" customHeight="1">
      <c r="A955" s="52"/>
      <c r="B955" s="52"/>
      <c r="C955" s="52"/>
      <c r="D955" s="360"/>
      <c r="E955" s="52"/>
      <c r="F955" s="52"/>
      <c r="G955" s="52"/>
      <c r="H955" s="52"/>
      <c r="I955" s="52"/>
      <c r="J955" s="52"/>
      <c r="K955" s="52"/>
      <c r="L955" s="52"/>
      <c r="M955" s="52"/>
      <c r="N955" s="361"/>
      <c r="O955" s="361"/>
      <c r="P955" s="361"/>
      <c r="Q955" s="361"/>
      <c r="R955" s="361"/>
      <c r="S955" s="361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52"/>
      <c r="AE955" s="52"/>
    </row>
    <row r="956" spans="1:31" ht="12.75" customHeight="1">
      <c r="A956" s="52"/>
      <c r="B956" s="52"/>
      <c r="C956" s="52"/>
      <c r="D956" s="360"/>
      <c r="E956" s="52"/>
      <c r="F956" s="52"/>
      <c r="G956" s="52"/>
      <c r="H956" s="52"/>
      <c r="I956" s="52"/>
      <c r="J956" s="52"/>
      <c r="K956" s="52"/>
      <c r="L956" s="52"/>
      <c r="M956" s="52"/>
      <c r="N956" s="361"/>
      <c r="O956" s="361"/>
      <c r="P956" s="361"/>
      <c r="Q956" s="361"/>
      <c r="R956" s="361"/>
      <c r="S956" s="361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52"/>
      <c r="AE956" s="52"/>
    </row>
    <row r="957" spans="1:31" ht="12.75" customHeight="1">
      <c r="A957" s="52"/>
      <c r="B957" s="52"/>
      <c r="C957" s="52"/>
      <c r="D957" s="360"/>
      <c r="E957" s="52"/>
      <c r="F957" s="52"/>
      <c r="G957" s="52"/>
      <c r="H957" s="52"/>
      <c r="I957" s="52"/>
      <c r="J957" s="52"/>
      <c r="K957" s="52"/>
      <c r="L957" s="52"/>
      <c r="M957" s="52"/>
      <c r="N957" s="361"/>
      <c r="O957" s="361"/>
      <c r="P957" s="361"/>
      <c r="Q957" s="361"/>
      <c r="R957" s="361"/>
      <c r="S957" s="361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52"/>
      <c r="AE957" s="52"/>
    </row>
    <row r="958" spans="1:31" ht="12.75" customHeight="1">
      <c r="A958" s="52"/>
      <c r="B958" s="52"/>
      <c r="C958" s="52"/>
      <c r="D958" s="360"/>
      <c r="E958" s="52"/>
      <c r="F958" s="52"/>
      <c r="G958" s="52"/>
      <c r="H958" s="52"/>
      <c r="I958" s="52"/>
      <c r="J958" s="52"/>
      <c r="K958" s="52"/>
      <c r="L958" s="52"/>
      <c r="M958" s="52"/>
      <c r="N958" s="361"/>
      <c r="O958" s="361"/>
      <c r="P958" s="361"/>
      <c r="Q958" s="361"/>
      <c r="R958" s="361"/>
      <c r="S958" s="361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52"/>
      <c r="AE958" s="52"/>
    </row>
    <row r="959" spans="1:31" ht="12.75" customHeight="1">
      <c r="A959" s="52"/>
      <c r="B959" s="52"/>
      <c r="C959" s="52"/>
      <c r="D959" s="360"/>
      <c r="E959" s="52"/>
      <c r="F959" s="52"/>
      <c r="G959" s="52"/>
      <c r="H959" s="52"/>
      <c r="I959" s="52"/>
      <c r="J959" s="52"/>
      <c r="K959" s="52"/>
      <c r="L959" s="52"/>
      <c r="M959" s="52"/>
      <c r="N959" s="361"/>
      <c r="O959" s="361"/>
      <c r="P959" s="361"/>
      <c r="Q959" s="361"/>
      <c r="R959" s="361"/>
      <c r="S959" s="361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52"/>
      <c r="AE959" s="52"/>
    </row>
    <row r="960" spans="1:31" ht="12.75" customHeight="1">
      <c r="A960" s="52"/>
      <c r="B960" s="52"/>
      <c r="C960" s="52"/>
      <c r="D960" s="360"/>
      <c r="E960" s="52"/>
      <c r="F960" s="52"/>
      <c r="G960" s="52"/>
      <c r="H960" s="52"/>
      <c r="I960" s="52"/>
      <c r="J960" s="52"/>
      <c r="K960" s="52"/>
      <c r="L960" s="52"/>
      <c r="M960" s="52"/>
      <c r="N960" s="361"/>
      <c r="O960" s="361"/>
      <c r="P960" s="361"/>
      <c r="Q960" s="361"/>
      <c r="R960" s="361"/>
      <c r="S960" s="361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52"/>
      <c r="AE960" s="52"/>
    </row>
    <row r="961" spans="1:31" ht="12.75" customHeight="1">
      <c r="A961" s="52"/>
      <c r="B961" s="52"/>
      <c r="C961" s="52"/>
      <c r="D961" s="360"/>
      <c r="E961" s="52"/>
      <c r="F961" s="52"/>
      <c r="G961" s="52"/>
      <c r="H961" s="52"/>
      <c r="I961" s="52"/>
      <c r="J961" s="52"/>
      <c r="K961" s="52"/>
      <c r="L961" s="52"/>
      <c r="M961" s="52"/>
      <c r="N961" s="361"/>
      <c r="O961" s="361"/>
      <c r="P961" s="361"/>
      <c r="Q961" s="361"/>
      <c r="R961" s="361"/>
      <c r="S961" s="361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52"/>
      <c r="AE961" s="52"/>
    </row>
    <row r="962" spans="1:31" ht="12.75" customHeight="1">
      <c r="A962" s="52"/>
      <c r="B962" s="52"/>
      <c r="C962" s="52"/>
      <c r="D962" s="360"/>
      <c r="E962" s="52"/>
      <c r="F962" s="52"/>
      <c r="G962" s="52"/>
      <c r="H962" s="52"/>
      <c r="I962" s="52"/>
      <c r="J962" s="52"/>
      <c r="K962" s="52"/>
      <c r="L962" s="52"/>
      <c r="M962" s="52"/>
      <c r="N962" s="361"/>
      <c r="O962" s="361"/>
      <c r="P962" s="361"/>
      <c r="Q962" s="361"/>
      <c r="R962" s="361"/>
      <c r="S962" s="361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52"/>
      <c r="AE962" s="52"/>
    </row>
    <row r="963" spans="1:31" ht="12.75" customHeight="1">
      <c r="A963" s="52"/>
      <c r="B963" s="52"/>
      <c r="C963" s="52"/>
      <c r="D963" s="360"/>
      <c r="E963" s="52"/>
      <c r="F963" s="52"/>
      <c r="G963" s="52"/>
      <c r="H963" s="52"/>
      <c r="I963" s="52"/>
      <c r="J963" s="52"/>
      <c r="K963" s="52"/>
      <c r="L963" s="52"/>
      <c r="M963" s="52"/>
      <c r="N963" s="361"/>
      <c r="O963" s="361"/>
      <c r="P963" s="361"/>
      <c r="Q963" s="361"/>
      <c r="R963" s="361"/>
      <c r="S963" s="361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52"/>
      <c r="AE963" s="52"/>
    </row>
    <row r="964" spans="1:31" ht="12.75" customHeight="1">
      <c r="A964" s="52"/>
      <c r="B964" s="52"/>
      <c r="C964" s="52"/>
      <c r="D964" s="360"/>
      <c r="E964" s="52"/>
      <c r="F964" s="52"/>
      <c r="G964" s="52"/>
      <c r="H964" s="52"/>
      <c r="I964" s="52"/>
      <c r="J964" s="52"/>
      <c r="K964" s="52"/>
      <c r="L964" s="52"/>
      <c r="M964" s="52"/>
      <c r="N964" s="361"/>
      <c r="O964" s="361"/>
      <c r="P964" s="361"/>
      <c r="Q964" s="361"/>
      <c r="R964" s="361"/>
      <c r="S964" s="361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52"/>
      <c r="AE964" s="52"/>
    </row>
    <row r="965" spans="1:31" ht="12.75" customHeight="1">
      <c r="A965" s="52"/>
      <c r="B965" s="52"/>
      <c r="C965" s="52"/>
      <c r="D965" s="360"/>
      <c r="E965" s="52"/>
      <c r="F965" s="52"/>
      <c r="G965" s="52"/>
      <c r="H965" s="52"/>
      <c r="I965" s="52"/>
      <c r="J965" s="52"/>
      <c r="K965" s="52"/>
      <c r="L965" s="52"/>
      <c r="M965" s="52"/>
      <c r="N965" s="361"/>
      <c r="O965" s="361"/>
      <c r="P965" s="361"/>
      <c r="Q965" s="361"/>
      <c r="R965" s="361"/>
      <c r="S965" s="361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52"/>
      <c r="AE965" s="52"/>
    </row>
    <row r="966" spans="1:31" ht="12.75" customHeight="1">
      <c r="A966" s="52"/>
      <c r="B966" s="52"/>
      <c r="C966" s="52"/>
      <c r="D966" s="360"/>
      <c r="E966" s="52"/>
      <c r="F966" s="52"/>
      <c r="G966" s="52"/>
      <c r="H966" s="52"/>
      <c r="I966" s="52"/>
      <c r="J966" s="52"/>
      <c r="K966" s="52"/>
      <c r="L966" s="52"/>
      <c r="M966" s="52"/>
      <c r="N966" s="361"/>
      <c r="O966" s="361"/>
      <c r="P966" s="361"/>
      <c r="Q966" s="361"/>
      <c r="R966" s="361"/>
      <c r="S966" s="361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52"/>
      <c r="AE966" s="52"/>
    </row>
    <row r="967" spans="1:31" ht="12.75" customHeight="1">
      <c r="A967" s="52"/>
      <c r="B967" s="52"/>
      <c r="C967" s="52"/>
      <c r="D967" s="360"/>
      <c r="E967" s="52"/>
      <c r="F967" s="52"/>
      <c r="G967" s="52"/>
      <c r="H967" s="52"/>
      <c r="I967" s="52"/>
      <c r="J967" s="52"/>
      <c r="K967" s="52"/>
      <c r="L967" s="52"/>
      <c r="M967" s="52"/>
      <c r="N967" s="361"/>
      <c r="O967" s="361"/>
      <c r="P967" s="361"/>
      <c r="Q967" s="361"/>
      <c r="R967" s="361"/>
      <c r="S967" s="361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52"/>
      <c r="AE967" s="52"/>
    </row>
    <row r="968" spans="1:31" ht="12.75" customHeight="1">
      <c r="A968" s="52"/>
      <c r="B968" s="52"/>
      <c r="C968" s="52"/>
      <c r="D968" s="360"/>
      <c r="E968" s="52"/>
      <c r="F968" s="52"/>
      <c r="G968" s="52"/>
      <c r="H968" s="52"/>
      <c r="I968" s="52"/>
      <c r="J968" s="52"/>
      <c r="K968" s="52"/>
      <c r="L968" s="52"/>
      <c r="M968" s="52"/>
      <c r="N968" s="361"/>
      <c r="O968" s="361"/>
      <c r="P968" s="361"/>
      <c r="Q968" s="361"/>
      <c r="R968" s="361"/>
      <c r="S968" s="361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52"/>
      <c r="AE968" s="52"/>
    </row>
    <row r="969" spans="1:31" ht="12.75" customHeight="1">
      <c r="A969" s="52"/>
      <c r="B969" s="52"/>
      <c r="C969" s="52"/>
      <c r="D969" s="360"/>
      <c r="E969" s="52"/>
      <c r="F969" s="52"/>
      <c r="G969" s="52"/>
      <c r="H969" s="52"/>
      <c r="I969" s="52"/>
      <c r="J969" s="52"/>
      <c r="K969" s="52"/>
      <c r="L969" s="52"/>
      <c r="M969" s="52"/>
      <c r="N969" s="361"/>
      <c r="O969" s="361"/>
      <c r="P969" s="361"/>
      <c r="Q969" s="361"/>
      <c r="R969" s="361"/>
      <c r="S969" s="361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52"/>
      <c r="AE969" s="52"/>
    </row>
    <row r="970" spans="1:31" ht="12.75" customHeight="1">
      <c r="A970" s="52"/>
      <c r="B970" s="52"/>
      <c r="C970" s="52"/>
      <c r="D970" s="360"/>
      <c r="E970" s="52"/>
      <c r="F970" s="52"/>
      <c r="G970" s="52"/>
      <c r="H970" s="52"/>
      <c r="I970" s="52"/>
      <c r="J970" s="52"/>
      <c r="K970" s="52"/>
      <c r="L970" s="52"/>
      <c r="M970" s="52"/>
      <c r="N970" s="361"/>
      <c r="O970" s="361"/>
      <c r="P970" s="361"/>
      <c r="Q970" s="361"/>
      <c r="R970" s="361"/>
      <c r="S970" s="361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52"/>
      <c r="AE970" s="52"/>
    </row>
    <row r="971" spans="1:31" ht="12.75" customHeight="1">
      <c r="A971" s="52"/>
      <c r="B971" s="52"/>
      <c r="C971" s="52"/>
      <c r="D971" s="360"/>
      <c r="E971" s="52"/>
      <c r="F971" s="52"/>
      <c r="G971" s="52"/>
      <c r="H971" s="52"/>
      <c r="I971" s="52"/>
      <c r="J971" s="52"/>
      <c r="K971" s="52"/>
      <c r="L971" s="52"/>
      <c r="M971" s="52"/>
      <c r="N971" s="361"/>
      <c r="O971" s="361"/>
      <c r="P971" s="361"/>
      <c r="Q971" s="361"/>
      <c r="R971" s="361"/>
      <c r="S971" s="361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52"/>
      <c r="AE971" s="52"/>
    </row>
    <row r="972" spans="1:31" ht="12.75" customHeight="1">
      <c r="A972" s="52"/>
      <c r="B972" s="52"/>
      <c r="C972" s="52"/>
      <c r="D972" s="360"/>
      <c r="E972" s="52"/>
      <c r="F972" s="52"/>
      <c r="G972" s="52"/>
      <c r="H972" s="52"/>
      <c r="I972" s="52"/>
      <c r="J972" s="52"/>
      <c r="K972" s="52"/>
      <c r="L972" s="52"/>
      <c r="M972" s="52"/>
      <c r="N972" s="361"/>
      <c r="O972" s="361"/>
      <c r="P972" s="361"/>
      <c r="Q972" s="361"/>
      <c r="R972" s="361"/>
      <c r="S972" s="361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52"/>
      <c r="AE972" s="52"/>
    </row>
    <row r="973" spans="1:31" ht="12.75" customHeight="1">
      <c r="A973" s="52"/>
      <c r="B973" s="52"/>
      <c r="C973" s="52"/>
      <c r="D973" s="360"/>
      <c r="E973" s="52"/>
      <c r="F973" s="52"/>
      <c r="G973" s="52"/>
      <c r="H973" s="52"/>
      <c r="I973" s="52"/>
      <c r="J973" s="52"/>
      <c r="K973" s="52"/>
      <c r="L973" s="52"/>
      <c r="M973" s="52"/>
      <c r="N973" s="361"/>
      <c r="O973" s="361"/>
      <c r="P973" s="361"/>
      <c r="Q973" s="361"/>
      <c r="R973" s="361"/>
      <c r="S973" s="361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52"/>
      <c r="AE973" s="52"/>
    </row>
    <row r="974" spans="1:31" ht="12.75" customHeight="1">
      <c r="A974" s="52"/>
      <c r="B974" s="52"/>
      <c r="C974" s="52"/>
      <c r="D974" s="360"/>
      <c r="E974" s="52"/>
      <c r="F974" s="52"/>
      <c r="G974" s="52"/>
      <c r="H974" s="52"/>
      <c r="I974" s="52"/>
      <c r="J974" s="52"/>
      <c r="K974" s="52"/>
      <c r="L974" s="52"/>
      <c r="M974" s="52"/>
      <c r="N974" s="361"/>
      <c r="O974" s="361"/>
      <c r="P974" s="361"/>
      <c r="Q974" s="361"/>
      <c r="R974" s="361"/>
      <c r="S974" s="361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52"/>
      <c r="AE974" s="52"/>
    </row>
    <row r="975" spans="1:31" ht="12.75" customHeight="1">
      <c r="A975" s="52"/>
      <c r="B975" s="52"/>
      <c r="C975" s="52"/>
      <c r="D975" s="360"/>
      <c r="E975" s="52"/>
      <c r="F975" s="52"/>
      <c r="G975" s="52"/>
      <c r="H975" s="52"/>
      <c r="I975" s="52"/>
      <c r="J975" s="52"/>
      <c r="K975" s="52"/>
      <c r="L975" s="52"/>
      <c r="M975" s="52"/>
      <c r="N975" s="361"/>
      <c r="O975" s="361"/>
      <c r="P975" s="361"/>
      <c r="Q975" s="361"/>
      <c r="R975" s="361"/>
      <c r="S975" s="361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52"/>
      <c r="AE975" s="52"/>
    </row>
    <row r="976" spans="1:31" ht="12.75" customHeight="1">
      <c r="A976" s="52"/>
      <c r="B976" s="52"/>
      <c r="C976" s="52"/>
      <c r="D976" s="360"/>
      <c r="E976" s="52"/>
      <c r="F976" s="52"/>
      <c r="G976" s="52"/>
      <c r="H976" s="52"/>
      <c r="I976" s="52"/>
      <c r="J976" s="52"/>
      <c r="K976" s="52"/>
      <c r="L976" s="52"/>
      <c r="M976" s="52"/>
      <c r="N976" s="361"/>
      <c r="O976" s="361"/>
      <c r="P976" s="361"/>
      <c r="Q976" s="361"/>
      <c r="R976" s="361"/>
      <c r="S976" s="361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52"/>
      <c r="AE976" s="52"/>
    </row>
    <row r="977" spans="1:31" ht="12.75" customHeight="1">
      <c r="A977" s="52"/>
      <c r="B977" s="52"/>
      <c r="C977" s="52"/>
      <c r="D977" s="360"/>
      <c r="E977" s="52"/>
      <c r="F977" s="52"/>
      <c r="G977" s="52"/>
      <c r="H977" s="52"/>
      <c r="I977" s="52"/>
      <c r="J977" s="52"/>
      <c r="K977" s="52"/>
      <c r="L977" s="52"/>
      <c r="M977" s="52"/>
      <c r="N977" s="361"/>
      <c r="O977" s="361"/>
      <c r="P977" s="361"/>
      <c r="Q977" s="361"/>
      <c r="R977" s="361"/>
      <c r="S977" s="361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52"/>
      <c r="AE977" s="52"/>
    </row>
    <row r="978" spans="1:31" ht="12.75" customHeight="1">
      <c r="A978" s="52"/>
      <c r="B978" s="52"/>
      <c r="C978" s="52"/>
      <c r="D978" s="360"/>
      <c r="E978" s="52"/>
      <c r="F978" s="52"/>
      <c r="G978" s="52"/>
      <c r="H978" s="52"/>
      <c r="I978" s="52"/>
      <c r="J978" s="52"/>
      <c r="K978" s="52"/>
      <c r="L978" s="52"/>
      <c r="M978" s="52"/>
      <c r="N978" s="361"/>
      <c r="O978" s="361"/>
      <c r="P978" s="361"/>
      <c r="Q978" s="361"/>
      <c r="R978" s="361"/>
      <c r="S978" s="361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52"/>
      <c r="AE978" s="52"/>
    </row>
    <row r="979" spans="1:31" ht="12.75" customHeight="1">
      <c r="A979" s="52"/>
      <c r="B979" s="52"/>
      <c r="C979" s="52"/>
      <c r="D979" s="360"/>
      <c r="E979" s="52"/>
      <c r="F979" s="52"/>
      <c r="G979" s="52"/>
      <c r="H979" s="52"/>
      <c r="I979" s="52"/>
      <c r="J979" s="52"/>
      <c r="K979" s="52"/>
      <c r="L979" s="52"/>
      <c r="M979" s="52"/>
      <c r="N979" s="361"/>
      <c r="O979" s="361"/>
      <c r="P979" s="361"/>
      <c r="Q979" s="361"/>
      <c r="R979" s="361"/>
      <c r="S979" s="361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52"/>
      <c r="AE979" s="52"/>
    </row>
    <row r="980" spans="1:31" ht="12.75" customHeight="1">
      <c r="A980" s="52"/>
      <c r="B980" s="52"/>
      <c r="C980" s="52"/>
      <c r="D980" s="360"/>
      <c r="E980" s="52"/>
      <c r="F980" s="52"/>
      <c r="G980" s="52"/>
      <c r="H980" s="52"/>
      <c r="I980" s="52"/>
      <c r="J980" s="52"/>
      <c r="K980" s="52"/>
      <c r="L980" s="52"/>
      <c r="M980" s="52"/>
      <c r="N980" s="361"/>
      <c r="O980" s="361"/>
      <c r="P980" s="361"/>
      <c r="Q980" s="361"/>
      <c r="R980" s="361"/>
      <c r="S980" s="361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52"/>
      <c r="AE980" s="52"/>
    </row>
    <row r="981" spans="1:31" ht="12.75" customHeight="1">
      <c r="A981" s="52"/>
      <c r="B981" s="52"/>
      <c r="C981" s="52"/>
      <c r="D981" s="360"/>
      <c r="E981" s="52"/>
      <c r="F981" s="52"/>
      <c r="G981" s="52"/>
      <c r="H981" s="52"/>
      <c r="I981" s="52"/>
      <c r="J981" s="52"/>
      <c r="K981" s="52"/>
      <c r="L981" s="52"/>
      <c r="M981" s="52"/>
      <c r="N981" s="361"/>
      <c r="O981" s="361"/>
      <c r="P981" s="361"/>
      <c r="Q981" s="361"/>
      <c r="R981" s="361"/>
      <c r="S981" s="361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52"/>
      <c r="AE981" s="52"/>
    </row>
    <row r="982" spans="1:31" ht="12.75" customHeight="1">
      <c r="A982" s="52"/>
      <c r="B982" s="52"/>
      <c r="C982" s="52"/>
      <c r="D982" s="360"/>
      <c r="E982" s="52"/>
      <c r="F982" s="52"/>
      <c r="G982" s="52"/>
      <c r="H982" s="52"/>
      <c r="I982" s="52"/>
      <c r="J982" s="52"/>
      <c r="K982" s="52"/>
      <c r="L982" s="52"/>
      <c r="M982" s="52"/>
      <c r="N982" s="361"/>
      <c r="O982" s="361"/>
      <c r="P982" s="361"/>
      <c r="Q982" s="361"/>
      <c r="R982" s="361"/>
      <c r="S982" s="361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52"/>
      <c r="AE982" s="52"/>
    </row>
    <row r="983" spans="1:31" ht="12.75" customHeight="1">
      <c r="A983" s="52"/>
      <c r="B983" s="52"/>
      <c r="C983" s="52"/>
      <c r="D983" s="360"/>
      <c r="E983" s="52"/>
      <c r="F983" s="52"/>
      <c r="G983" s="52"/>
      <c r="H983" s="52"/>
      <c r="I983" s="52"/>
      <c r="J983" s="52"/>
      <c r="K983" s="52"/>
      <c r="L983" s="52"/>
      <c r="M983" s="52"/>
      <c r="N983" s="361"/>
      <c r="O983" s="361"/>
      <c r="P983" s="361"/>
      <c r="Q983" s="361"/>
      <c r="R983" s="361"/>
      <c r="S983" s="361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52"/>
      <c r="AE983" s="52"/>
    </row>
    <row r="984" spans="1:31" ht="12.75" customHeight="1">
      <c r="A984" s="52"/>
      <c r="B984" s="52"/>
      <c r="C984" s="52"/>
      <c r="D984" s="360"/>
      <c r="E984" s="52"/>
      <c r="F984" s="52"/>
      <c r="G984" s="52"/>
      <c r="H984" s="52"/>
      <c r="I984" s="52"/>
      <c r="J984" s="52"/>
      <c r="K984" s="52"/>
      <c r="L984" s="52"/>
      <c r="M984" s="52"/>
      <c r="N984" s="361"/>
      <c r="O984" s="361"/>
      <c r="P984" s="361"/>
      <c r="Q984" s="361"/>
      <c r="R984" s="361"/>
      <c r="S984" s="361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52"/>
      <c r="AE984" s="52"/>
    </row>
    <row r="985" spans="1:31" ht="12.75" customHeight="1">
      <c r="A985" s="52"/>
      <c r="B985" s="52"/>
      <c r="C985" s="52"/>
      <c r="D985" s="360"/>
      <c r="E985" s="52"/>
      <c r="F985" s="52"/>
      <c r="G985" s="52"/>
      <c r="H985" s="52"/>
      <c r="I985" s="52"/>
      <c r="J985" s="52"/>
      <c r="K985" s="52"/>
      <c r="L985" s="52"/>
      <c r="M985" s="52"/>
      <c r="N985" s="361"/>
      <c r="O985" s="361"/>
      <c r="P985" s="361"/>
      <c r="Q985" s="361"/>
      <c r="R985" s="361"/>
      <c r="S985" s="361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52"/>
      <c r="AE985" s="52"/>
    </row>
    <row r="986" spans="1:31" ht="12.75" customHeight="1">
      <c r="A986" s="52"/>
      <c r="B986" s="52"/>
      <c r="C986" s="52"/>
      <c r="D986" s="360"/>
      <c r="E986" s="52"/>
      <c r="F986" s="52"/>
      <c r="G986" s="52"/>
      <c r="H986" s="52"/>
      <c r="I986" s="52"/>
      <c r="J986" s="52"/>
      <c r="K986" s="52"/>
      <c r="L986" s="52"/>
      <c r="M986" s="52"/>
      <c r="N986" s="361"/>
      <c r="O986" s="361"/>
      <c r="P986" s="361"/>
      <c r="Q986" s="361"/>
      <c r="R986" s="361"/>
      <c r="S986" s="361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52"/>
      <c r="AE986" s="52"/>
    </row>
    <row r="987" spans="1:31" ht="12.75" customHeight="1">
      <c r="A987" s="52"/>
      <c r="B987" s="52"/>
      <c r="C987" s="52"/>
      <c r="D987" s="360"/>
      <c r="E987" s="52"/>
      <c r="F987" s="52"/>
      <c r="G987" s="52"/>
      <c r="H987" s="52"/>
      <c r="I987" s="52"/>
      <c r="J987" s="52"/>
      <c r="K987" s="52"/>
      <c r="L987" s="52"/>
      <c r="M987" s="52"/>
      <c r="N987" s="361"/>
      <c r="O987" s="361"/>
      <c r="P987" s="361"/>
      <c r="Q987" s="361"/>
      <c r="R987" s="361"/>
      <c r="S987" s="361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52"/>
      <c r="AE987" s="52"/>
    </row>
    <row r="988" spans="1:31" ht="12.75" customHeight="1">
      <c r="A988" s="52"/>
      <c r="B988" s="52"/>
      <c r="C988" s="52"/>
      <c r="D988" s="360"/>
      <c r="E988" s="52"/>
      <c r="F988" s="52"/>
      <c r="G988" s="52"/>
      <c r="H988" s="52"/>
      <c r="I988" s="52"/>
      <c r="J988" s="52"/>
      <c r="K988" s="52"/>
      <c r="L988" s="52"/>
      <c r="M988" s="52"/>
      <c r="N988" s="361"/>
      <c r="O988" s="361"/>
      <c r="P988" s="361"/>
      <c r="Q988" s="361"/>
      <c r="R988" s="361"/>
      <c r="S988" s="361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52"/>
      <c r="AE988" s="52"/>
    </row>
    <row r="989" spans="1:31" ht="12.75" customHeight="1">
      <c r="A989" s="52"/>
      <c r="B989" s="52"/>
      <c r="C989" s="52"/>
      <c r="D989" s="360"/>
      <c r="E989" s="52"/>
      <c r="F989" s="52"/>
      <c r="G989" s="52"/>
      <c r="H989" s="52"/>
      <c r="I989" s="52"/>
      <c r="J989" s="52"/>
      <c r="K989" s="52"/>
      <c r="L989" s="52"/>
      <c r="M989" s="52"/>
      <c r="N989" s="361"/>
      <c r="O989" s="361"/>
      <c r="P989" s="361"/>
      <c r="Q989" s="361"/>
      <c r="R989" s="361"/>
      <c r="S989" s="361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52"/>
      <c r="AE989" s="52"/>
    </row>
    <row r="990" spans="1:31" ht="12.75" customHeight="1">
      <c r="A990" s="52"/>
      <c r="B990" s="52"/>
      <c r="C990" s="52"/>
      <c r="D990" s="360"/>
      <c r="E990" s="52"/>
      <c r="F990" s="52"/>
      <c r="G990" s="52"/>
      <c r="H990" s="52"/>
      <c r="I990" s="52"/>
      <c r="J990" s="52"/>
      <c r="K990" s="52"/>
      <c r="L990" s="52"/>
      <c r="M990" s="52"/>
      <c r="N990" s="361"/>
      <c r="O990" s="361"/>
      <c r="P990" s="361"/>
      <c r="Q990" s="361"/>
      <c r="R990" s="361"/>
      <c r="S990" s="361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52"/>
      <c r="AE990" s="52"/>
    </row>
    <row r="991" spans="1:31" ht="12.75" customHeight="1">
      <c r="A991" s="52"/>
      <c r="B991" s="52"/>
      <c r="C991" s="52"/>
      <c r="D991" s="360"/>
      <c r="E991" s="52"/>
      <c r="F991" s="52"/>
      <c r="G991" s="52"/>
      <c r="H991" s="52"/>
      <c r="I991" s="52"/>
      <c r="J991" s="52"/>
      <c r="K991" s="52"/>
      <c r="L991" s="52"/>
      <c r="M991" s="52"/>
      <c r="N991" s="361"/>
      <c r="O991" s="361"/>
      <c r="P991" s="361"/>
      <c r="Q991" s="361"/>
      <c r="R991" s="361"/>
      <c r="S991" s="361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52"/>
      <c r="AE991" s="52"/>
    </row>
    <row r="992" spans="1:31" ht="12.75" customHeight="1">
      <c r="A992" s="52"/>
      <c r="B992" s="52"/>
      <c r="C992" s="52"/>
      <c r="D992" s="360"/>
      <c r="E992" s="52"/>
      <c r="F992" s="52"/>
      <c r="G992" s="52"/>
      <c r="H992" s="52"/>
      <c r="I992" s="52"/>
      <c r="J992" s="52"/>
      <c r="K992" s="52"/>
      <c r="L992" s="52"/>
      <c r="M992" s="52"/>
      <c r="N992" s="361"/>
      <c r="O992" s="361"/>
      <c r="P992" s="361"/>
      <c r="Q992" s="361"/>
      <c r="R992" s="361"/>
      <c r="S992" s="361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52"/>
      <c r="AE992" s="52"/>
    </row>
    <row r="993" spans="1:31" ht="12.75" customHeight="1">
      <c r="A993" s="52"/>
      <c r="B993" s="52"/>
      <c r="C993" s="52"/>
      <c r="D993" s="360"/>
      <c r="E993" s="52"/>
      <c r="F993" s="52"/>
      <c r="G993" s="52"/>
      <c r="H993" s="52"/>
      <c r="I993" s="52"/>
      <c r="J993" s="52"/>
      <c r="K993" s="52"/>
      <c r="L993" s="52"/>
      <c r="M993" s="52"/>
      <c r="N993" s="361"/>
      <c r="O993" s="361"/>
      <c r="P993" s="361"/>
      <c r="Q993" s="361"/>
      <c r="R993" s="361"/>
      <c r="S993" s="361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52"/>
      <c r="AE993" s="52"/>
    </row>
    <row r="994" spans="1:31" ht="12.75" customHeight="1">
      <c r="A994" s="52"/>
      <c r="B994" s="52"/>
      <c r="C994" s="52"/>
      <c r="D994" s="360"/>
      <c r="E994" s="52"/>
      <c r="F994" s="52"/>
      <c r="G994" s="52"/>
      <c r="H994" s="52"/>
      <c r="I994" s="52"/>
      <c r="J994" s="52"/>
      <c r="K994" s="52"/>
      <c r="L994" s="52"/>
      <c r="M994" s="52"/>
      <c r="N994" s="361"/>
      <c r="O994" s="361"/>
      <c r="P994" s="361"/>
      <c r="Q994" s="361"/>
      <c r="R994" s="361"/>
      <c r="S994" s="361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52"/>
      <c r="AE994" s="52"/>
    </row>
    <row r="995" spans="1:31" ht="12.75" customHeight="1">
      <c r="A995" s="52"/>
      <c r="B995" s="52"/>
      <c r="C995" s="52"/>
      <c r="D995" s="360"/>
      <c r="E995" s="52"/>
      <c r="F995" s="52"/>
      <c r="G995" s="52"/>
      <c r="H995" s="52"/>
      <c r="I995" s="52"/>
      <c r="J995" s="52"/>
      <c r="K995" s="52"/>
      <c r="L995" s="52"/>
      <c r="M995" s="52"/>
      <c r="N995" s="361"/>
      <c r="O995" s="361"/>
      <c r="P995" s="361"/>
      <c r="Q995" s="361"/>
      <c r="R995" s="361"/>
      <c r="S995" s="361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52"/>
      <c r="AE995" s="52"/>
    </row>
    <row r="996" spans="1:31" ht="12.75" customHeight="1">
      <c r="A996" s="52"/>
      <c r="B996" s="52"/>
      <c r="C996" s="52"/>
      <c r="D996" s="360"/>
      <c r="E996" s="52"/>
      <c r="F996" s="52"/>
      <c r="G996" s="52"/>
      <c r="H996" s="52"/>
      <c r="I996" s="52"/>
      <c r="J996" s="52"/>
      <c r="K996" s="52"/>
      <c r="L996" s="52"/>
      <c r="M996" s="52"/>
      <c r="N996" s="361"/>
      <c r="O996" s="361"/>
      <c r="P996" s="361"/>
      <c r="Q996" s="361"/>
      <c r="R996" s="361"/>
      <c r="S996" s="361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52"/>
      <c r="AE996" s="52"/>
    </row>
    <row r="997" spans="1:31" ht="12.75" customHeight="1">
      <c r="A997" s="52"/>
      <c r="B997" s="52"/>
      <c r="C997" s="52"/>
      <c r="D997" s="360"/>
      <c r="E997" s="52"/>
      <c r="F997" s="52"/>
      <c r="G997" s="52"/>
      <c r="H997" s="52"/>
      <c r="I997" s="52"/>
      <c r="J997" s="52"/>
      <c r="K997" s="52"/>
      <c r="L997" s="52"/>
      <c r="M997" s="52"/>
      <c r="N997" s="361"/>
      <c r="O997" s="361"/>
      <c r="P997" s="361"/>
      <c r="Q997" s="361"/>
      <c r="R997" s="361"/>
      <c r="S997" s="361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52"/>
      <c r="AE997" s="52"/>
    </row>
    <row r="998" spans="1:31" ht="12.75" customHeight="1">
      <c r="A998" s="52"/>
      <c r="B998" s="52"/>
      <c r="C998" s="52"/>
      <c r="D998" s="360"/>
      <c r="E998" s="52"/>
      <c r="F998" s="52"/>
      <c r="G998" s="52"/>
      <c r="H998" s="52"/>
      <c r="I998" s="52"/>
      <c r="J998" s="52"/>
      <c r="K998" s="52"/>
      <c r="L998" s="52"/>
      <c r="M998" s="52"/>
      <c r="N998" s="361"/>
      <c r="O998" s="361"/>
      <c r="P998" s="361"/>
      <c r="Q998" s="361"/>
      <c r="R998" s="361"/>
      <c r="S998" s="361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52"/>
      <c r="AE998" s="52"/>
    </row>
    <row r="999" spans="1:31" ht="12.75" customHeight="1">
      <c r="A999" s="52"/>
      <c r="B999" s="52"/>
      <c r="C999" s="52"/>
      <c r="D999" s="360"/>
      <c r="E999" s="52"/>
      <c r="F999" s="52"/>
      <c r="G999" s="52"/>
      <c r="H999" s="52"/>
      <c r="I999" s="52"/>
      <c r="J999" s="52"/>
      <c r="K999" s="52"/>
      <c r="L999" s="52"/>
      <c r="M999" s="52"/>
      <c r="N999" s="361"/>
      <c r="O999" s="361"/>
      <c r="P999" s="361"/>
      <c r="Q999" s="361"/>
      <c r="R999" s="361"/>
      <c r="S999" s="361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52"/>
      <c r="AE999" s="52"/>
    </row>
    <row r="1000" spans="1:31" ht="12.75" customHeight="1">
      <c r="A1000" s="52"/>
      <c r="B1000" s="52"/>
      <c r="C1000" s="52"/>
      <c r="D1000" s="360"/>
      <c r="E1000" s="52"/>
      <c r="F1000" s="52"/>
      <c r="G1000" s="52"/>
      <c r="H1000" s="52"/>
      <c r="I1000" s="52"/>
      <c r="J1000" s="52"/>
      <c r="K1000" s="52"/>
      <c r="L1000" s="52"/>
      <c r="M1000" s="52"/>
      <c r="N1000" s="361"/>
      <c r="O1000" s="361"/>
      <c r="P1000" s="361"/>
      <c r="Q1000" s="361"/>
      <c r="R1000" s="361"/>
      <c r="S1000" s="361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52"/>
      <c r="AE1000" s="52"/>
    </row>
    <row r="1001" spans="1:31" ht="12.75" customHeight="1">
      <c r="A1001" s="52"/>
      <c r="B1001" s="52"/>
      <c r="C1001" s="52"/>
      <c r="D1001" s="360"/>
      <c r="E1001" s="52"/>
      <c r="F1001" s="52"/>
      <c r="G1001" s="52"/>
      <c r="H1001" s="52"/>
      <c r="I1001" s="52"/>
      <c r="J1001" s="52"/>
      <c r="K1001" s="52"/>
      <c r="L1001" s="52"/>
      <c r="M1001" s="52"/>
      <c r="N1001" s="361"/>
      <c r="O1001" s="361"/>
      <c r="P1001" s="361"/>
      <c r="Q1001" s="361"/>
      <c r="R1001" s="361"/>
      <c r="S1001" s="361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52"/>
      <c r="AE1001" s="52"/>
    </row>
    <row r="1002" spans="1:31" ht="12.75" customHeight="1">
      <c r="A1002" s="52"/>
      <c r="B1002" s="52"/>
      <c r="C1002" s="52"/>
      <c r="D1002" s="360"/>
      <c r="E1002" s="52"/>
      <c r="F1002" s="52"/>
      <c r="G1002" s="52"/>
      <c r="H1002" s="52"/>
      <c r="I1002" s="52"/>
      <c r="J1002" s="52"/>
      <c r="K1002" s="52"/>
      <c r="L1002" s="52"/>
      <c r="M1002" s="52"/>
      <c r="N1002" s="361"/>
      <c r="O1002" s="361"/>
      <c r="P1002" s="361"/>
      <c r="Q1002" s="361"/>
      <c r="R1002" s="361"/>
      <c r="S1002" s="361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52"/>
      <c r="AE1002" s="52"/>
    </row>
    <row r="1003" spans="1:31" ht="12.75" customHeight="1">
      <c r="A1003" s="52"/>
      <c r="B1003" s="52"/>
      <c r="C1003" s="52"/>
      <c r="D1003" s="360"/>
      <c r="E1003" s="52"/>
      <c r="F1003" s="52"/>
      <c r="G1003" s="52"/>
      <c r="H1003" s="52"/>
      <c r="I1003" s="52"/>
      <c r="J1003" s="52"/>
      <c r="K1003" s="52"/>
      <c r="L1003" s="52"/>
      <c r="M1003" s="52"/>
      <c r="N1003" s="361"/>
      <c r="O1003" s="361"/>
      <c r="P1003" s="361"/>
      <c r="Q1003" s="361"/>
      <c r="R1003" s="361"/>
      <c r="S1003" s="361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52"/>
      <c r="AE1003" s="52"/>
    </row>
    <row r="1004" spans="1:31" ht="12.75" customHeight="1">
      <c r="A1004" s="52"/>
      <c r="B1004" s="52"/>
      <c r="C1004" s="52"/>
      <c r="D1004" s="360"/>
      <c r="E1004" s="52"/>
      <c r="F1004" s="52"/>
      <c r="G1004" s="52"/>
      <c r="H1004" s="52"/>
      <c r="I1004" s="52"/>
      <c r="J1004" s="52"/>
      <c r="K1004" s="52"/>
      <c r="L1004" s="52"/>
      <c r="M1004" s="52"/>
      <c r="N1004" s="361"/>
      <c r="O1004" s="361"/>
      <c r="P1004" s="361"/>
      <c r="Q1004" s="361"/>
      <c r="R1004" s="361"/>
      <c r="S1004" s="361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52"/>
      <c r="AE1004" s="52"/>
    </row>
    <row r="1005" spans="1:31" ht="12.75" customHeight="1">
      <c r="A1005" s="52"/>
      <c r="B1005" s="52"/>
      <c r="C1005" s="52"/>
      <c r="D1005" s="360"/>
      <c r="E1005" s="52"/>
      <c r="F1005" s="52"/>
      <c r="G1005" s="52"/>
      <c r="H1005" s="52"/>
      <c r="I1005" s="52"/>
      <c r="J1005" s="52"/>
      <c r="K1005" s="52"/>
      <c r="L1005" s="52"/>
      <c r="M1005" s="52"/>
      <c r="N1005" s="361"/>
      <c r="O1005" s="361"/>
      <c r="P1005" s="361"/>
      <c r="Q1005" s="361"/>
      <c r="R1005" s="361"/>
      <c r="S1005" s="361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52"/>
      <c r="AE1005" s="52"/>
    </row>
    <row r="1006" spans="1:31" ht="12.75" customHeight="1">
      <c r="A1006" s="52"/>
      <c r="B1006" s="52"/>
      <c r="C1006" s="52"/>
      <c r="D1006" s="360"/>
      <c r="E1006" s="52"/>
      <c r="F1006" s="52"/>
      <c r="G1006" s="52"/>
      <c r="H1006" s="52"/>
      <c r="I1006" s="52"/>
      <c r="J1006" s="52"/>
      <c r="K1006" s="52"/>
      <c r="L1006" s="52"/>
      <c r="M1006" s="52"/>
      <c r="N1006" s="361"/>
      <c r="O1006" s="361"/>
      <c r="P1006" s="361"/>
      <c r="Q1006" s="361"/>
      <c r="R1006" s="361"/>
      <c r="S1006" s="361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52"/>
      <c r="AE1006" s="52"/>
    </row>
    <row r="1007" spans="1:31" ht="12.75" customHeight="1">
      <c r="A1007" s="52"/>
      <c r="B1007" s="52"/>
      <c r="C1007" s="52"/>
      <c r="D1007" s="360"/>
      <c r="E1007" s="52"/>
      <c r="F1007" s="52"/>
      <c r="G1007" s="52"/>
      <c r="H1007" s="52"/>
      <c r="I1007" s="52"/>
      <c r="J1007" s="52"/>
      <c r="K1007" s="52"/>
      <c r="L1007" s="52"/>
      <c r="M1007" s="52"/>
      <c r="N1007" s="361"/>
      <c r="O1007" s="361"/>
      <c r="P1007" s="361"/>
      <c r="Q1007" s="361"/>
      <c r="R1007" s="361"/>
      <c r="S1007" s="361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52"/>
      <c r="AE1007" s="52"/>
    </row>
    <row r="1008" spans="1:31" ht="12.75" customHeight="1">
      <c r="A1008" s="52"/>
      <c r="B1008" s="52"/>
      <c r="C1008" s="52"/>
      <c r="D1008" s="360"/>
      <c r="E1008" s="52"/>
      <c r="F1008" s="52"/>
      <c r="G1008" s="52"/>
      <c r="H1008" s="52"/>
      <c r="I1008" s="52"/>
      <c r="J1008" s="52"/>
      <c r="K1008" s="52"/>
      <c r="L1008" s="52"/>
      <c r="M1008" s="52"/>
      <c r="N1008" s="361"/>
      <c r="O1008" s="361"/>
      <c r="P1008" s="361"/>
      <c r="Q1008" s="361"/>
      <c r="R1008" s="361"/>
      <c r="S1008" s="361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52"/>
      <c r="AE1008" s="52"/>
    </row>
    <row r="1009" spans="1:31" ht="12.75" customHeight="1">
      <c r="A1009" s="52"/>
      <c r="B1009" s="52"/>
      <c r="C1009" s="52"/>
      <c r="D1009" s="360"/>
      <c r="E1009" s="52"/>
      <c r="F1009" s="52"/>
      <c r="G1009" s="52"/>
      <c r="H1009" s="52"/>
      <c r="I1009" s="52"/>
      <c r="J1009" s="52"/>
      <c r="K1009" s="52"/>
      <c r="L1009" s="52"/>
      <c r="M1009" s="52"/>
      <c r="N1009" s="361"/>
      <c r="O1009" s="361"/>
      <c r="P1009" s="361"/>
      <c r="Q1009" s="361"/>
      <c r="R1009" s="361"/>
      <c r="S1009" s="361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52"/>
      <c r="AE1009" s="52"/>
    </row>
    <row r="1010" spans="1:31" ht="12.75" customHeight="1">
      <c r="A1010" s="52"/>
      <c r="B1010" s="52"/>
      <c r="C1010" s="52"/>
      <c r="D1010" s="360"/>
      <c r="E1010" s="52"/>
      <c r="F1010" s="52"/>
      <c r="G1010" s="52"/>
      <c r="H1010" s="52"/>
      <c r="I1010" s="52"/>
      <c r="J1010" s="52"/>
      <c r="K1010" s="52"/>
      <c r="L1010" s="52"/>
      <c r="M1010" s="52"/>
      <c r="N1010" s="361"/>
      <c r="O1010" s="361"/>
      <c r="P1010" s="361"/>
      <c r="Q1010" s="361"/>
      <c r="R1010" s="361"/>
      <c r="S1010" s="361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52"/>
      <c r="AE1010" s="52"/>
    </row>
    <row r="1011" spans="1:31" ht="12.75" customHeight="1">
      <c r="A1011" s="52"/>
      <c r="B1011" s="52"/>
      <c r="C1011" s="52"/>
      <c r="D1011" s="360"/>
      <c r="E1011" s="52"/>
      <c r="F1011" s="52"/>
      <c r="G1011" s="52"/>
      <c r="H1011" s="52"/>
      <c r="I1011" s="52"/>
      <c r="J1011" s="52"/>
      <c r="K1011" s="52"/>
      <c r="L1011" s="52"/>
      <c r="M1011" s="52"/>
      <c r="N1011" s="361"/>
      <c r="O1011" s="361"/>
      <c r="P1011" s="361"/>
      <c r="Q1011" s="361"/>
      <c r="R1011" s="361"/>
      <c r="S1011" s="361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52"/>
      <c r="AE1011" s="52"/>
    </row>
    <row r="1012" spans="1:31" ht="12.75" customHeight="1">
      <c r="A1012" s="52"/>
      <c r="B1012" s="52"/>
      <c r="C1012" s="52"/>
      <c r="D1012" s="360"/>
      <c r="E1012" s="52"/>
      <c r="F1012" s="52"/>
      <c r="G1012" s="52"/>
      <c r="H1012" s="52"/>
      <c r="I1012" s="52"/>
      <c r="J1012" s="52"/>
      <c r="K1012" s="52"/>
      <c r="L1012" s="52"/>
      <c r="M1012" s="52"/>
      <c r="N1012" s="361"/>
      <c r="O1012" s="361"/>
      <c r="P1012" s="361"/>
      <c r="Q1012" s="361"/>
      <c r="R1012" s="361"/>
      <c r="S1012" s="361"/>
      <c r="T1012" s="52"/>
      <c r="U1012" s="52"/>
      <c r="V1012" s="52"/>
      <c r="W1012" s="52"/>
      <c r="X1012" s="52"/>
      <c r="Y1012" s="52"/>
      <c r="Z1012" s="52"/>
      <c r="AA1012" s="52"/>
      <c r="AB1012" s="52"/>
      <c r="AC1012" s="52"/>
      <c r="AD1012" s="52"/>
      <c r="AE1012" s="52"/>
    </row>
    <row r="1013" spans="1:31" ht="12.75" customHeight="1">
      <c r="A1013" s="52"/>
      <c r="B1013" s="52"/>
      <c r="C1013" s="52"/>
      <c r="D1013" s="360"/>
      <c r="E1013" s="52"/>
      <c r="F1013" s="52"/>
      <c r="G1013" s="52"/>
      <c r="H1013" s="52"/>
      <c r="I1013" s="52"/>
      <c r="J1013" s="52"/>
      <c r="K1013" s="52"/>
      <c r="L1013" s="52"/>
      <c r="M1013" s="52"/>
      <c r="N1013" s="361"/>
      <c r="O1013" s="361"/>
      <c r="P1013" s="361"/>
      <c r="Q1013" s="361"/>
      <c r="R1013" s="361"/>
      <c r="S1013" s="361"/>
      <c r="T1013" s="52"/>
      <c r="U1013" s="52"/>
      <c r="V1013" s="52"/>
      <c r="W1013" s="52"/>
      <c r="X1013" s="52"/>
      <c r="Y1013" s="52"/>
      <c r="Z1013" s="52"/>
      <c r="AA1013" s="52"/>
      <c r="AB1013" s="52"/>
      <c r="AC1013" s="52"/>
      <c r="AD1013" s="52"/>
      <c r="AE1013" s="52"/>
    </row>
    <row r="1014" spans="1:31" ht="12.75" customHeight="1">
      <c r="A1014" s="52"/>
      <c r="B1014" s="52"/>
      <c r="C1014" s="52"/>
      <c r="D1014" s="360"/>
      <c r="E1014" s="52"/>
      <c r="F1014" s="52"/>
      <c r="G1014" s="52"/>
      <c r="H1014" s="52"/>
      <c r="I1014" s="52"/>
      <c r="J1014" s="52"/>
      <c r="K1014" s="52"/>
      <c r="L1014" s="52"/>
      <c r="M1014" s="52"/>
      <c r="N1014" s="361"/>
      <c r="O1014" s="361"/>
      <c r="P1014" s="361"/>
      <c r="Q1014" s="361"/>
      <c r="R1014" s="361"/>
      <c r="S1014" s="361"/>
      <c r="T1014" s="52"/>
      <c r="U1014" s="52"/>
      <c r="V1014" s="52"/>
      <c r="W1014" s="52"/>
      <c r="X1014" s="52"/>
      <c r="Y1014" s="52"/>
      <c r="Z1014" s="52"/>
      <c r="AA1014" s="52"/>
      <c r="AB1014" s="52"/>
      <c r="AC1014" s="52"/>
      <c r="AD1014" s="52"/>
      <c r="AE1014" s="52"/>
    </row>
    <row r="1015" spans="1:31" ht="12.75" customHeight="1">
      <c r="A1015" s="52"/>
      <c r="B1015" s="52"/>
      <c r="C1015" s="52"/>
      <c r="D1015" s="360"/>
      <c r="E1015" s="52"/>
      <c r="F1015" s="52"/>
      <c r="G1015" s="52"/>
      <c r="H1015" s="52"/>
      <c r="I1015" s="52"/>
      <c r="J1015" s="52"/>
      <c r="K1015" s="52"/>
      <c r="L1015" s="52"/>
      <c r="M1015" s="52"/>
      <c r="N1015" s="361"/>
      <c r="O1015" s="361"/>
      <c r="P1015" s="361"/>
      <c r="Q1015" s="361"/>
      <c r="R1015" s="361"/>
      <c r="S1015" s="361"/>
      <c r="T1015" s="52"/>
      <c r="U1015" s="52"/>
      <c r="V1015" s="52"/>
      <c r="W1015" s="52"/>
      <c r="X1015" s="52"/>
      <c r="Y1015" s="52"/>
      <c r="Z1015" s="52"/>
      <c r="AA1015" s="52"/>
      <c r="AB1015" s="52"/>
      <c r="AC1015" s="52"/>
      <c r="AD1015" s="52"/>
      <c r="AE1015" s="52"/>
    </row>
    <row r="1016" spans="1:31" ht="12.75" customHeight="1">
      <c r="A1016" s="52"/>
      <c r="B1016" s="52"/>
      <c r="C1016" s="52"/>
      <c r="D1016" s="360"/>
      <c r="E1016" s="52"/>
      <c r="F1016" s="52"/>
      <c r="G1016" s="52"/>
      <c r="H1016" s="52"/>
      <c r="I1016" s="52"/>
      <c r="J1016" s="52"/>
      <c r="K1016" s="52"/>
      <c r="L1016" s="52"/>
      <c r="M1016" s="52"/>
      <c r="N1016" s="361"/>
      <c r="O1016" s="361"/>
      <c r="P1016" s="361"/>
      <c r="Q1016" s="361"/>
      <c r="R1016" s="361"/>
      <c r="S1016" s="361"/>
      <c r="T1016" s="52"/>
      <c r="U1016" s="52"/>
      <c r="V1016" s="52"/>
      <c r="W1016" s="52"/>
      <c r="X1016" s="52"/>
      <c r="Y1016" s="52"/>
      <c r="Z1016" s="52"/>
      <c r="AA1016" s="52"/>
      <c r="AB1016" s="52"/>
      <c r="AC1016" s="52"/>
      <c r="AD1016" s="52"/>
      <c r="AE1016" s="52"/>
    </row>
    <row r="1017" spans="1:31" ht="12.75" customHeight="1">
      <c r="A1017" s="52"/>
      <c r="B1017" s="52"/>
      <c r="C1017" s="52"/>
      <c r="D1017" s="360"/>
      <c r="E1017" s="52"/>
      <c r="F1017" s="52"/>
      <c r="G1017" s="52"/>
      <c r="H1017" s="52"/>
      <c r="I1017" s="52"/>
      <c r="J1017" s="52"/>
      <c r="K1017" s="52"/>
      <c r="L1017" s="52"/>
      <c r="M1017" s="52"/>
      <c r="N1017" s="361"/>
      <c r="O1017" s="361"/>
      <c r="P1017" s="361"/>
      <c r="Q1017" s="361"/>
      <c r="R1017" s="361"/>
      <c r="S1017" s="361"/>
      <c r="T1017" s="52"/>
      <c r="U1017" s="52"/>
      <c r="V1017" s="52"/>
      <c r="W1017" s="52"/>
      <c r="X1017" s="52"/>
      <c r="Y1017" s="52"/>
      <c r="Z1017" s="52"/>
      <c r="AA1017" s="52"/>
      <c r="AB1017" s="52"/>
      <c r="AC1017" s="52"/>
      <c r="AD1017" s="52"/>
      <c r="AE1017" s="52"/>
    </row>
    <row r="1018" spans="1:31" ht="12.75" customHeight="1">
      <c r="A1018" s="52"/>
      <c r="B1018" s="52"/>
      <c r="C1018" s="52"/>
      <c r="D1018" s="360"/>
      <c r="E1018" s="52"/>
      <c r="F1018" s="52"/>
      <c r="G1018" s="52"/>
      <c r="H1018" s="52"/>
      <c r="I1018" s="52"/>
      <c r="J1018" s="52"/>
      <c r="K1018" s="52"/>
      <c r="L1018" s="52"/>
      <c r="M1018" s="52"/>
      <c r="N1018" s="361"/>
      <c r="O1018" s="361"/>
      <c r="P1018" s="361"/>
      <c r="Q1018" s="361"/>
      <c r="R1018" s="361"/>
      <c r="S1018" s="361"/>
      <c r="T1018" s="52"/>
      <c r="U1018" s="52"/>
      <c r="V1018" s="52"/>
      <c r="W1018" s="52"/>
      <c r="X1018" s="52"/>
      <c r="Y1018" s="52"/>
      <c r="Z1018" s="52"/>
      <c r="AA1018" s="52"/>
      <c r="AB1018" s="52"/>
      <c r="AC1018" s="52"/>
      <c r="AD1018" s="52"/>
      <c r="AE1018" s="52"/>
    </row>
    <row r="1019" spans="1:31" ht="12.75" customHeight="1">
      <c r="A1019" s="52"/>
      <c r="B1019" s="52"/>
      <c r="C1019" s="52"/>
      <c r="D1019" s="360"/>
      <c r="E1019" s="52"/>
      <c r="F1019" s="52"/>
      <c r="G1019" s="52"/>
      <c r="H1019" s="52"/>
      <c r="I1019" s="52"/>
      <c r="J1019" s="52"/>
      <c r="K1019" s="52"/>
      <c r="L1019" s="52"/>
      <c r="M1019" s="52"/>
      <c r="N1019" s="361"/>
      <c r="O1019" s="361"/>
      <c r="P1019" s="361"/>
      <c r="Q1019" s="361"/>
      <c r="R1019" s="361"/>
      <c r="S1019" s="361"/>
      <c r="T1019" s="52"/>
      <c r="U1019" s="52"/>
      <c r="V1019" s="52"/>
      <c r="W1019" s="52"/>
      <c r="X1019" s="52"/>
      <c r="Y1019" s="52"/>
      <c r="Z1019" s="52"/>
      <c r="AA1019" s="52"/>
      <c r="AB1019" s="52"/>
      <c r="AC1019" s="52"/>
      <c r="AD1019" s="52"/>
      <c r="AE1019" s="52"/>
    </row>
    <row r="1020" spans="1:31" ht="12.75" customHeight="1">
      <c r="A1020" s="52"/>
      <c r="B1020" s="52"/>
      <c r="C1020" s="52"/>
      <c r="D1020" s="360"/>
      <c r="E1020" s="52"/>
      <c r="F1020" s="52"/>
      <c r="G1020" s="52"/>
      <c r="H1020" s="52"/>
      <c r="I1020" s="52"/>
      <c r="J1020" s="52"/>
      <c r="K1020" s="52"/>
      <c r="L1020" s="52"/>
      <c r="M1020" s="52"/>
      <c r="N1020" s="361"/>
      <c r="O1020" s="361"/>
      <c r="P1020" s="361"/>
      <c r="Q1020" s="361"/>
      <c r="R1020" s="361"/>
      <c r="S1020" s="361"/>
      <c r="T1020" s="52"/>
      <c r="U1020" s="52"/>
      <c r="V1020" s="52"/>
      <c r="W1020" s="52"/>
      <c r="X1020" s="52"/>
      <c r="Y1020" s="52"/>
      <c r="Z1020" s="52"/>
      <c r="AA1020" s="52"/>
      <c r="AB1020" s="52"/>
      <c r="AC1020" s="52"/>
      <c r="AD1020" s="52"/>
      <c r="AE1020" s="52"/>
    </row>
    <row r="1021" spans="1:31" ht="12.75" customHeight="1">
      <c r="A1021" s="52"/>
      <c r="B1021" s="52"/>
      <c r="C1021" s="52"/>
      <c r="D1021" s="360"/>
      <c r="E1021" s="52"/>
      <c r="F1021" s="52"/>
      <c r="G1021" s="52"/>
      <c r="H1021" s="52"/>
      <c r="I1021" s="52"/>
      <c r="J1021" s="52"/>
      <c r="K1021" s="52"/>
      <c r="L1021" s="52"/>
      <c r="M1021" s="52"/>
      <c r="N1021" s="361"/>
      <c r="O1021" s="361"/>
      <c r="P1021" s="361"/>
      <c r="Q1021" s="361"/>
      <c r="R1021" s="361"/>
      <c r="S1021" s="361"/>
      <c r="T1021" s="52"/>
      <c r="U1021" s="52"/>
      <c r="V1021" s="52"/>
      <c r="W1021" s="52"/>
      <c r="X1021" s="52"/>
      <c r="Y1021" s="52"/>
      <c r="Z1021" s="52"/>
      <c r="AA1021" s="52"/>
      <c r="AB1021" s="52"/>
      <c r="AC1021" s="52"/>
      <c r="AD1021" s="52"/>
      <c r="AE1021" s="52"/>
    </row>
    <row r="1022" spans="1:31" ht="12.75" customHeight="1">
      <c r="A1022" s="52"/>
      <c r="B1022" s="52"/>
      <c r="C1022" s="52"/>
      <c r="D1022" s="360"/>
      <c r="E1022" s="52"/>
      <c r="F1022" s="52"/>
      <c r="G1022" s="52"/>
      <c r="H1022" s="52"/>
      <c r="I1022" s="52"/>
      <c r="J1022" s="52"/>
      <c r="K1022" s="52"/>
      <c r="L1022" s="52"/>
      <c r="M1022" s="52"/>
      <c r="N1022" s="361"/>
      <c r="O1022" s="361"/>
      <c r="P1022" s="361"/>
      <c r="Q1022" s="361"/>
      <c r="R1022" s="361"/>
      <c r="S1022" s="361"/>
      <c r="T1022" s="52"/>
      <c r="U1022" s="52"/>
      <c r="V1022" s="52"/>
      <c r="W1022" s="52"/>
      <c r="X1022" s="52"/>
      <c r="Y1022" s="52"/>
      <c r="Z1022" s="52"/>
      <c r="AA1022" s="52"/>
      <c r="AB1022" s="52"/>
      <c r="AC1022" s="52"/>
      <c r="AD1022" s="52"/>
      <c r="AE1022" s="52"/>
    </row>
    <row r="1023" spans="1:31" ht="12.75" customHeight="1">
      <c r="A1023" s="52"/>
      <c r="B1023" s="52"/>
      <c r="C1023" s="52"/>
      <c r="D1023" s="360"/>
      <c r="E1023" s="52"/>
      <c r="F1023" s="52"/>
      <c r="G1023" s="52"/>
      <c r="H1023" s="52"/>
      <c r="I1023" s="52"/>
      <c r="J1023" s="52"/>
      <c r="K1023" s="52"/>
      <c r="L1023" s="52"/>
      <c r="M1023" s="52"/>
      <c r="N1023" s="361"/>
      <c r="O1023" s="361"/>
      <c r="P1023" s="361"/>
      <c r="Q1023" s="361"/>
      <c r="R1023" s="361"/>
      <c r="S1023" s="361"/>
      <c r="T1023" s="52"/>
      <c r="U1023" s="52"/>
      <c r="V1023" s="52"/>
      <c r="W1023" s="52"/>
      <c r="X1023" s="52"/>
      <c r="Y1023" s="52"/>
      <c r="Z1023" s="52"/>
      <c r="AA1023" s="52"/>
      <c r="AB1023" s="52"/>
      <c r="AC1023" s="52"/>
      <c r="AD1023" s="52"/>
      <c r="AE1023" s="52"/>
    </row>
    <row r="1024" spans="1:31" ht="12.75" customHeight="1">
      <c r="A1024" s="52"/>
      <c r="B1024" s="52"/>
      <c r="C1024" s="52"/>
      <c r="D1024" s="360"/>
      <c r="E1024" s="52"/>
      <c r="F1024" s="52"/>
      <c r="G1024" s="52"/>
      <c r="H1024" s="52"/>
      <c r="I1024" s="52"/>
      <c r="J1024" s="52"/>
      <c r="K1024" s="52"/>
      <c r="L1024" s="52"/>
      <c r="M1024" s="52"/>
      <c r="N1024" s="361"/>
      <c r="O1024" s="361"/>
      <c r="P1024" s="361"/>
      <c r="Q1024" s="361"/>
      <c r="R1024" s="361"/>
      <c r="S1024" s="361"/>
      <c r="T1024" s="52"/>
      <c r="U1024" s="52"/>
      <c r="V1024" s="52"/>
      <c r="W1024" s="52"/>
      <c r="X1024" s="52"/>
      <c r="Y1024" s="52"/>
      <c r="Z1024" s="52"/>
      <c r="AA1024" s="52"/>
      <c r="AB1024" s="52"/>
      <c r="AC1024" s="52"/>
      <c r="AD1024" s="52"/>
      <c r="AE1024" s="52"/>
    </row>
    <row r="1025" spans="1:31" ht="12.75" customHeight="1">
      <c r="A1025" s="52"/>
      <c r="B1025" s="52"/>
      <c r="C1025" s="52"/>
      <c r="D1025" s="360"/>
      <c r="E1025" s="52"/>
      <c r="F1025" s="52"/>
      <c r="G1025" s="52"/>
      <c r="H1025" s="52"/>
      <c r="I1025" s="52"/>
      <c r="J1025" s="52"/>
      <c r="K1025" s="52"/>
      <c r="L1025" s="52"/>
      <c r="M1025" s="52"/>
      <c r="N1025" s="361"/>
      <c r="O1025" s="361"/>
      <c r="P1025" s="361"/>
      <c r="Q1025" s="361"/>
      <c r="R1025" s="361"/>
      <c r="S1025" s="361"/>
      <c r="T1025" s="52"/>
      <c r="U1025" s="52"/>
      <c r="V1025" s="52"/>
      <c r="W1025" s="52"/>
      <c r="X1025" s="52"/>
      <c r="Y1025" s="52"/>
      <c r="Z1025" s="52"/>
      <c r="AA1025" s="52"/>
      <c r="AB1025" s="52"/>
      <c r="AC1025" s="52"/>
      <c r="AD1025" s="52"/>
      <c r="AE1025" s="52"/>
    </row>
    <row r="1026" spans="1:31" ht="12.75" customHeight="1">
      <c r="A1026" s="52"/>
      <c r="B1026" s="52"/>
      <c r="C1026" s="52"/>
      <c r="D1026" s="360"/>
      <c r="E1026" s="52"/>
      <c r="F1026" s="52"/>
      <c r="G1026" s="52"/>
      <c r="H1026" s="52"/>
      <c r="I1026" s="52"/>
      <c r="J1026" s="52"/>
      <c r="K1026" s="52"/>
      <c r="L1026" s="52"/>
      <c r="M1026" s="52"/>
      <c r="N1026" s="361"/>
      <c r="O1026" s="361"/>
      <c r="P1026" s="361"/>
      <c r="Q1026" s="361"/>
      <c r="R1026" s="361"/>
      <c r="S1026" s="361"/>
      <c r="T1026" s="52"/>
      <c r="U1026" s="52"/>
      <c r="V1026" s="52"/>
      <c r="W1026" s="52"/>
      <c r="X1026" s="52"/>
      <c r="Y1026" s="52"/>
      <c r="Z1026" s="52"/>
      <c r="AA1026" s="52"/>
      <c r="AB1026" s="52"/>
      <c r="AC1026" s="52"/>
      <c r="AD1026" s="52"/>
      <c r="AE1026" s="52"/>
    </row>
    <row r="1027" spans="1:31" ht="12.75" customHeight="1">
      <c r="A1027" s="52"/>
      <c r="B1027" s="52"/>
      <c r="C1027" s="52"/>
      <c r="D1027" s="360"/>
      <c r="E1027" s="52"/>
      <c r="F1027" s="52"/>
      <c r="G1027" s="52"/>
      <c r="H1027" s="52"/>
      <c r="I1027" s="52"/>
      <c r="J1027" s="52"/>
      <c r="K1027" s="52"/>
      <c r="L1027" s="52"/>
      <c r="M1027" s="52"/>
      <c r="N1027" s="361"/>
      <c r="O1027" s="361"/>
      <c r="P1027" s="361"/>
      <c r="Q1027" s="361"/>
      <c r="R1027" s="361"/>
      <c r="S1027" s="361"/>
      <c r="T1027" s="52"/>
      <c r="U1027" s="52"/>
      <c r="V1027" s="52"/>
      <c r="W1027" s="52"/>
      <c r="X1027" s="52"/>
      <c r="Y1027" s="52"/>
      <c r="Z1027" s="52"/>
      <c r="AA1027" s="52"/>
      <c r="AB1027" s="52"/>
      <c r="AC1027" s="52"/>
      <c r="AD1027" s="52"/>
      <c r="AE1027" s="52"/>
    </row>
    <row r="1028" spans="1:31" ht="12.75" customHeight="1">
      <c r="A1028" s="52"/>
      <c r="B1028" s="52"/>
      <c r="C1028" s="52"/>
      <c r="D1028" s="360"/>
      <c r="E1028" s="52"/>
      <c r="F1028" s="52"/>
      <c r="G1028" s="52"/>
      <c r="H1028" s="52"/>
      <c r="I1028" s="52"/>
      <c r="J1028" s="52"/>
      <c r="K1028" s="52"/>
      <c r="L1028" s="52"/>
      <c r="M1028" s="52"/>
      <c r="N1028" s="361"/>
      <c r="O1028" s="361"/>
      <c r="P1028" s="361"/>
      <c r="Q1028" s="361"/>
      <c r="R1028" s="361"/>
      <c r="S1028" s="361"/>
      <c r="T1028" s="52"/>
      <c r="U1028" s="52"/>
      <c r="V1028" s="52"/>
      <c r="W1028" s="52"/>
      <c r="X1028" s="52"/>
      <c r="Y1028" s="52"/>
      <c r="Z1028" s="52"/>
      <c r="AA1028" s="52"/>
      <c r="AB1028" s="52"/>
      <c r="AC1028" s="52"/>
      <c r="AD1028" s="52"/>
      <c r="AE1028" s="52"/>
    </row>
    <row r="1029" spans="1:31" ht="12.75" customHeight="1">
      <c r="A1029" s="52"/>
      <c r="B1029" s="52"/>
      <c r="C1029" s="52"/>
      <c r="D1029" s="360"/>
      <c r="E1029" s="52"/>
      <c r="F1029" s="52"/>
      <c r="G1029" s="52"/>
      <c r="H1029" s="52"/>
      <c r="I1029" s="52"/>
      <c r="J1029" s="52"/>
      <c r="K1029" s="52"/>
      <c r="L1029" s="52"/>
      <c r="M1029" s="52"/>
      <c r="N1029" s="361"/>
      <c r="O1029" s="361"/>
      <c r="P1029" s="361"/>
      <c r="Q1029" s="361"/>
      <c r="R1029" s="361"/>
      <c r="S1029" s="361"/>
      <c r="T1029" s="52"/>
      <c r="U1029" s="52"/>
      <c r="V1029" s="52"/>
      <c r="W1029" s="52"/>
      <c r="X1029" s="52"/>
      <c r="Y1029" s="52"/>
      <c r="Z1029" s="52"/>
      <c r="AA1029" s="52"/>
      <c r="AB1029" s="52"/>
      <c r="AC1029" s="52"/>
      <c r="AD1029" s="52"/>
      <c r="AE1029" s="52"/>
    </row>
    <row r="1030" spans="1:31" ht="12.75" customHeight="1">
      <c r="A1030" s="52"/>
      <c r="B1030" s="52"/>
      <c r="C1030" s="52"/>
      <c r="D1030" s="360"/>
      <c r="E1030" s="52"/>
      <c r="F1030" s="52"/>
      <c r="G1030" s="52"/>
      <c r="H1030" s="52"/>
      <c r="I1030" s="52"/>
      <c r="J1030" s="52"/>
      <c r="K1030" s="52"/>
      <c r="L1030" s="52"/>
      <c r="M1030" s="52"/>
      <c r="N1030" s="361"/>
      <c r="O1030" s="361"/>
      <c r="P1030" s="361"/>
      <c r="Q1030" s="361"/>
      <c r="R1030" s="361"/>
      <c r="S1030" s="361"/>
      <c r="T1030" s="52"/>
      <c r="U1030" s="52"/>
      <c r="V1030" s="52"/>
      <c r="W1030" s="52"/>
      <c r="X1030" s="52"/>
      <c r="Y1030" s="52"/>
      <c r="Z1030" s="52"/>
      <c r="AA1030" s="52"/>
      <c r="AB1030" s="52"/>
      <c r="AC1030" s="52"/>
      <c r="AD1030" s="52"/>
      <c r="AE1030" s="52"/>
    </row>
    <row r="1031" spans="1:31" ht="12.75" customHeight="1">
      <c r="A1031" s="52"/>
      <c r="B1031" s="52"/>
      <c r="C1031" s="52"/>
      <c r="D1031" s="360"/>
      <c r="E1031" s="52"/>
      <c r="F1031" s="52"/>
      <c r="G1031" s="52"/>
      <c r="H1031" s="52"/>
      <c r="I1031" s="52"/>
      <c r="J1031" s="52"/>
      <c r="K1031" s="52"/>
      <c r="L1031" s="52"/>
      <c r="M1031" s="52"/>
      <c r="N1031" s="361"/>
      <c r="O1031" s="361"/>
      <c r="P1031" s="361"/>
      <c r="Q1031" s="361"/>
      <c r="R1031" s="361"/>
      <c r="S1031" s="361"/>
      <c r="T1031" s="52"/>
      <c r="U1031" s="52"/>
      <c r="V1031" s="52"/>
      <c r="W1031" s="52"/>
      <c r="X1031" s="52"/>
      <c r="Y1031" s="52"/>
      <c r="Z1031" s="52"/>
      <c r="AA1031" s="52"/>
      <c r="AB1031" s="52"/>
      <c r="AC1031" s="52"/>
      <c r="AD1031" s="52"/>
      <c r="AE1031" s="52"/>
    </row>
    <row r="1032" spans="1:31" ht="12.75" customHeight="1">
      <c r="A1032" s="52"/>
      <c r="B1032" s="52"/>
      <c r="C1032" s="52"/>
      <c r="D1032" s="360"/>
      <c r="E1032" s="52"/>
      <c r="F1032" s="52"/>
      <c r="G1032" s="52"/>
      <c r="H1032" s="52"/>
      <c r="I1032" s="52"/>
      <c r="J1032" s="52"/>
      <c r="K1032" s="52"/>
      <c r="L1032" s="52"/>
      <c r="M1032" s="52"/>
      <c r="N1032" s="361"/>
      <c r="O1032" s="361"/>
      <c r="P1032" s="361"/>
      <c r="Q1032" s="361"/>
      <c r="R1032" s="361"/>
      <c r="S1032" s="361"/>
      <c r="T1032" s="52"/>
      <c r="U1032" s="52"/>
      <c r="V1032" s="52"/>
      <c r="W1032" s="52"/>
      <c r="X1032" s="52"/>
      <c r="Y1032" s="52"/>
      <c r="Z1032" s="52"/>
      <c r="AA1032" s="52"/>
      <c r="AB1032" s="52"/>
      <c r="AC1032" s="52"/>
      <c r="AD1032" s="52"/>
      <c r="AE1032" s="52"/>
    </row>
    <row r="1033" spans="1:31" ht="12.75" customHeight="1">
      <c r="A1033" s="52"/>
      <c r="B1033" s="52"/>
      <c r="C1033" s="52"/>
      <c r="D1033" s="360"/>
      <c r="E1033" s="52"/>
      <c r="F1033" s="52"/>
      <c r="G1033" s="52"/>
      <c r="H1033" s="52"/>
      <c r="I1033" s="52"/>
      <c r="J1033" s="52"/>
      <c r="K1033" s="52"/>
      <c r="L1033" s="52"/>
      <c r="M1033" s="52"/>
      <c r="N1033" s="361"/>
      <c r="O1033" s="361"/>
      <c r="P1033" s="361"/>
      <c r="Q1033" s="361"/>
      <c r="R1033" s="361"/>
      <c r="S1033" s="361"/>
      <c r="T1033" s="52"/>
      <c r="U1033" s="52"/>
      <c r="V1033" s="52"/>
      <c r="W1033" s="52"/>
      <c r="X1033" s="52"/>
      <c r="Y1033" s="52"/>
      <c r="Z1033" s="52"/>
      <c r="AA1033" s="52"/>
      <c r="AB1033" s="52"/>
      <c r="AC1033" s="52"/>
      <c r="AD1033" s="52"/>
      <c r="AE1033" s="52"/>
    </row>
    <row r="1034" spans="1:31" ht="12.75" customHeight="1">
      <c r="A1034" s="52"/>
      <c r="B1034" s="52"/>
      <c r="C1034" s="52"/>
      <c r="D1034" s="360"/>
      <c r="E1034" s="52"/>
      <c r="F1034" s="52"/>
      <c r="G1034" s="52"/>
      <c r="H1034" s="52"/>
      <c r="I1034" s="52"/>
      <c r="J1034" s="52"/>
      <c r="K1034" s="52"/>
      <c r="L1034" s="52"/>
      <c r="M1034" s="52"/>
      <c r="N1034" s="361"/>
      <c r="O1034" s="361"/>
      <c r="P1034" s="361"/>
      <c r="Q1034" s="361"/>
      <c r="R1034" s="361"/>
      <c r="S1034" s="361"/>
      <c r="T1034" s="52"/>
      <c r="U1034" s="52"/>
      <c r="V1034" s="52"/>
      <c r="W1034" s="52"/>
      <c r="X1034" s="52"/>
      <c r="Y1034" s="52"/>
      <c r="Z1034" s="52"/>
      <c r="AA1034" s="52"/>
      <c r="AB1034" s="52"/>
      <c r="AC1034" s="52"/>
      <c r="AD1034" s="52"/>
      <c r="AE1034" s="52"/>
    </row>
    <row r="1035" spans="1:31" ht="12.75" customHeight="1">
      <c r="A1035" s="52"/>
      <c r="B1035" s="52"/>
      <c r="C1035" s="52"/>
      <c r="D1035" s="360"/>
      <c r="E1035" s="52"/>
      <c r="F1035" s="52"/>
      <c r="G1035" s="52"/>
      <c r="H1035" s="52"/>
      <c r="I1035" s="52"/>
      <c r="J1035" s="52"/>
      <c r="K1035" s="52"/>
      <c r="L1035" s="52"/>
      <c r="M1035" s="52"/>
      <c r="N1035" s="361"/>
      <c r="O1035" s="361"/>
      <c r="P1035" s="361"/>
      <c r="Q1035" s="361"/>
      <c r="R1035" s="361"/>
      <c r="S1035" s="361"/>
      <c r="T1035" s="52"/>
      <c r="U1035" s="52"/>
      <c r="V1035" s="52"/>
      <c r="W1035" s="52"/>
      <c r="X1035" s="52"/>
      <c r="Y1035" s="52"/>
      <c r="Z1035" s="52"/>
      <c r="AA1035" s="52"/>
      <c r="AB1035" s="52"/>
      <c r="AC1035" s="52"/>
      <c r="AD1035" s="52"/>
      <c r="AE1035" s="52"/>
    </row>
    <row r="1036" spans="1:31" ht="12.75" customHeight="1">
      <c r="A1036" s="52"/>
      <c r="B1036" s="52"/>
      <c r="C1036" s="52"/>
      <c r="D1036" s="360"/>
      <c r="E1036" s="52"/>
      <c r="F1036" s="52"/>
      <c r="G1036" s="52"/>
      <c r="H1036" s="52"/>
      <c r="I1036" s="52"/>
      <c r="J1036" s="52"/>
      <c r="K1036" s="52"/>
      <c r="L1036" s="52"/>
      <c r="M1036" s="52"/>
      <c r="N1036" s="361"/>
      <c r="O1036" s="361"/>
      <c r="P1036" s="361"/>
      <c r="Q1036" s="361"/>
      <c r="R1036" s="361"/>
      <c r="S1036" s="361"/>
      <c r="T1036" s="52"/>
      <c r="U1036" s="52"/>
      <c r="V1036" s="52"/>
      <c r="W1036" s="52"/>
      <c r="X1036" s="52"/>
      <c r="Y1036" s="52"/>
      <c r="Z1036" s="52"/>
      <c r="AA1036" s="52"/>
      <c r="AB1036" s="52"/>
      <c r="AC1036" s="52"/>
      <c r="AD1036" s="52"/>
      <c r="AE1036" s="52"/>
    </row>
    <row r="1037" spans="1:31" ht="12.75" customHeight="1">
      <c r="A1037" s="52"/>
      <c r="B1037" s="52"/>
      <c r="C1037" s="52"/>
      <c r="D1037" s="360"/>
      <c r="E1037" s="52"/>
      <c r="F1037" s="52"/>
      <c r="G1037" s="52"/>
      <c r="H1037" s="52"/>
      <c r="I1037" s="52"/>
      <c r="J1037" s="52"/>
      <c r="K1037" s="52"/>
      <c r="L1037" s="52"/>
      <c r="M1037" s="52"/>
      <c r="N1037" s="361"/>
      <c r="O1037" s="361"/>
      <c r="P1037" s="361"/>
      <c r="Q1037" s="361"/>
      <c r="R1037" s="361"/>
      <c r="S1037" s="361"/>
      <c r="T1037" s="52"/>
      <c r="U1037" s="52"/>
      <c r="V1037" s="52"/>
      <c r="W1037" s="52"/>
      <c r="X1037" s="52"/>
      <c r="Y1037" s="52"/>
      <c r="Z1037" s="52"/>
      <c r="AA1037" s="52"/>
      <c r="AB1037" s="52"/>
      <c r="AC1037" s="52"/>
      <c r="AD1037" s="52"/>
      <c r="AE1037" s="52"/>
    </row>
    <row r="1038" spans="1:31" ht="12.75" customHeight="1">
      <c r="A1038" s="52"/>
      <c r="B1038" s="52"/>
      <c r="C1038" s="52"/>
      <c r="D1038" s="360"/>
      <c r="E1038" s="52"/>
      <c r="F1038" s="52"/>
      <c r="G1038" s="52"/>
      <c r="H1038" s="52"/>
      <c r="I1038" s="52"/>
      <c r="J1038" s="52"/>
      <c r="K1038" s="52"/>
      <c r="L1038" s="52"/>
      <c r="M1038" s="52"/>
      <c r="N1038" s="361"/>
      <c r="O1038" s="361"/>
      <c r="P1038" s="361"/>
      <c r="Q1038" s="361"/>
      <c r="R1038" s="361"/>
      <c r="S1038" s="361"/>
      <c r="T1038" s="52"/>
      <c r="U1038" s="52"/>
      <c r="V1038" s="52"/>
      <c r="W1038" s="52"/>
      <c r="X1038" s="52"/>
      <c r="Y1038" s="52"/>
      <c r="Z1038" s="52"/>
      <c r="AA1038" s="52"/>
      <c r="AB1038" s="52"/>
      <c r="AC1038" s="52"/>
      <c r="AD1038" s="52"/>
      <c r="AE1038" s="52"/>
    </row>
    <row r="1039" spans="1:31" ht="12.75" customHeight="1">
      <c r="A1039" s="52"/>
      <c r="B1039" s="52"/>
      <c r="C1039" s="52"/>
      <c r="D1039" s="360"/>
      <c r="E1039" s="52"/>
      <c r="F1039" s="52"/>
      <c r="G1039" s="52"/>
      <c r="H1039" s="52"/>
      <c r="I1039" s="52"/>
      <c r="J1039" s="52"/>
      <c r="K1039" s="52"/>
      <c r="L1039" s="52"/>
      <c r="M1039" s="52"/>
      <c r="N1039" s="361"/>
      <c r="O1039" s="361"/>
      <c r="P1039" s="361"/>
      <c r="Q1039" s="361"/>
      <c r="R1039" s="361"/>
      <c r="S1039" s="361"/>
      <c r="T1039" s="52"/>
      <c r="U1039" s="52"/>
      <c r="V1039" s="52"/>
      <c r="W1039" s="52"/>
      <c r="X1039" s="52"/>
      <c r="Y1039" s="52"/>
      <c r="Z1039" s="52"/>
      <c r="AA1039" s="52"/>
      <c r="AB1039" s="52"/>
      <c r="AC1039" s="52"/>
      <c r="AD1039" s="52"/>
      <c r="AE1039" s="52"/>
    </row>
    <row r="1040" spans="1:31" ht="12.75" customHeight="1">
      <c r="A1040" s="52"/>
      <c r="B1040" s="52"/>
      <c r="C1040" s="52"/>
      <c r="D1040" s="360"/>
      <c r="E1040" s="52"/>
      <c r="F1040" s="52"/>
      <c r="G1040" s="52"/>
      <c r="H1040" s="52"/>
      <c r="I1040" s="52"/>
      <c r="J1040" s="52"/>
      <c r="K1040" s="52"/>
      <c r="L1040" s="52"/>
      <c r="M1040" s="52"/>
      <c r="N1040" s="361"/>
      <c r="O1040" s="361"/>
      <c r="P1040" s="361"/>
      <c r="Q1040" s="361"/>
      <c r="R1040" s="361"/>
      <c r="S1040" s="361"/>
      <c r="T1040" s="52"/>
      <c r="U1040" s="52"/>
      <c r="V1040" s="52"/>
      <c r="W1040" s="52"/>
      <c r="X1040" s="52"/>
      <c r="Y1040" s="52"/>
      <c r="Z1040" s="52"/>
      <c r="AA1040" s="52"/>
      <c r="AB1040" s="52"/>
      <c r="AC1040" s="52"/>
      <c r="AD1040" s="52"/>
      <c r="AE1040" s="52"/>
    </row>
    <row r="1041" spans="1:31" ht="12.75" customHeight="1">
      <c r="A1041" s="52"/>
      <c r="B1041" s="52"/>
      <c r="C1041" s="52"/>
      <c r="D1041" s="360"/>
      <c r="E1041" s="52"/>
      <c r="F1041" s="52"/>
      <c r="G1041" s="52"/>
      <c r="H1041" s="52"/>
      <c r="I1041" s="52"/>
      <c r="J1041" s="52"/>
      <c r="K1041" s="52"/>
      <c r="L1041" s="52"/>
      <c r="M1041" s="52"/>
      <c r="N1041" s="361"/>
      <c r="O1041" s="361"/>
      <c r="P1041" s="361"/>
      <c r="Q1041" s="361"/>
      <c r="R1041" s="361"/>
      <c r="S1041" s="361"/>
      <c r="T1041" s="52"/>
      <c r="U1041" s="52"/>
      <c r="V1041" s="52"/>
      <c r="W1041" s="52"/>
      <c r="X1041" s="52"/>
      <c r="Y1041" s="52"/>
      <c r="Z1041" s="52"/>
      <c r="AA1041" s="52"/>
      <c r="AB1041" s="52"/>
      <c r="AC1041" s="52"/>
      <c r="AD1041" s="52"/>
      <c r="AE1041" s="52"/>
    </row>
    <row r="1042" spans="1:31" ht="12.75" customHeight="1">
      <c r="A1042" s="52"/>
      <c r="B1042" s="52"/>
      <c r="C1042" s="52"/>
      <c r="D1042" s="360"/>
      <c r="E1042" s="52"/>
      <c r="F1042" s="52"/>
      <c r="G1042" s="52"/>
      <c r="H1042" s="52"/>
      <c r="I1042" s="52"/>
      <c r="J1042" s="52"/>
      <c r="K1042" s="52"/>
      <c r="L1042" s="52"/>
      <c r="M1042" s="52"/>
      <c r="N1042" s="361"/>
      <c r="O1042" s="361"/>
      <c r="P1042" s="361"/>
      <c r="Q1042" s="361"/>
      <c r="R1042" s="361"/>
      <c r="S1042" s="361"/>
      <c r="T1042" s="52"/>
      <c r="U1042" s="52"/>
      <c r="V1042" s="52"/>
      <c r="W1042" s="52"/>
      <c r="X1042" s="52"/>
      <c r="Y1042" s="52"/>
      <c r="Z1042" s="52"/>
      <c r="AA1042" s="52"/>
      <c r="AB1042" s="52"/>
      <c r="AC1042" s="52"/>
      <c r="AD1042" s="52"/>
      <c r="AE1042" s="52"/>
    </row>
    <row r="1043" spans="1:31" ht="12.75" customHeight="1">
      <c r="A1043" s="52"/>
      <c r="B1043" s="52"/>
      <c r="C1043" s="52"/>
      <c r="D1043" s="360"/>
      <c r="E1043" s="52"/>
      <c r="F1043" s="52"/>
      <c r="G1043" s="52"/>
      <c r="H1043" s="52"/>
      <c r="I1043" s="52"/>
      <c r="J1043" s="52"/>
      <c r="K1043" s="52"/>
      <c r="L1043" s="52"/>
      <c r="M1043" s="52"/>
      <c r="N1043" s="361"/>
      <c r="O1043" s="361"/>
      <c r="P1043" s="361"/>
      <c r="Q1043" s="361"/>
      <c r="R1043" s="361"/>
      <c r="S1043" s="361"/>
      <c r="T1043" s="52"/>
      <c r="U1043" s="52"/>
      <c r="V1043" s="52"/>
      <c r="W1043" s="52"/>
      <c r="X1043" s="52"/>
      <c r="Y1043" s="52"/>
      <c r="Z1043" s="52"/>
      <c r="AA1043" s="52"/>
      <c r="AB1043" s="52"/>
      <c r="AC1043" s="52"/>
      <c r="AD1043" s="52"/>
      <c r="AE1043" s="52"/>
    </row>
    <row r="1044" spans="1:31" ht="12.75" customHeight="1">
      <c r="A1044" s="52"/>
      <c r="B1044" s="52"/>
      <c r="C1044" s="52"/>
      <c r="D1044" s="360"/>
      <c r="E1044" s="52"/>
      <c r="F1044" s="52"/>
      <c r="G1044" s="52"/>
      <c r="H1044" s="52"/>
      <c r="I1044" s="52"/>
      <c r="J1044" s="52"/>
      <c r="K1044" s="52"/>
      <c r="L1044" s="52"/>
      <c r="M1044" s="52"/>
      <c r="N1044" s="361"/>
      <c r="O1044" s="361"/>
      <c r="P1044" s="361"/>
      <c r="Q1044" s="361"/>
      <c r="R1044" s="361"/>
      <c r="S1044" s="361"/>
      <c r="T1044" s="52"/>
      <c r="U1044" s="52"/>
      <c r="V1044" s="52"/>
      <c r="W1044" s="52"/>
      <c r="X1044" s="52"/>
      <c r="Y1044" s="52"/>
      <c r="Z1044" s="52"/>
      <c r="AA1044" s="52"/>
      <c r="AB1044" s="52"/>
      <c r="AC1044" s="52"/>
      <c r="AD1044" s="52"/>
      <c r="AE1044" s="52"/>
    </row>
  </sheetData>
  <sheetProtection sheet="1" objects="1" scenarios="1"/>
  <mergeCells count="284">
    <mergeCell ref="I89:J89"/>
    <mergeCell ref="I90:J90"/>
    <mergeCell ref="C89:E89"/>
    <mergeCell ref="C90:E90"/>
    <mergeCell ref="F89:H89"/>
    <mergeCell ref="F90:H90"/>
    <mergeCell ref="C64:E64"/>
    <mergeCell ref="F61:H61"/>
    <mergeCell ref="F62:H62"/>
    <mergeCell ref="F63:H63"/>
    <mergeCell ref="F64:H64"/>
    <mergeCell ref="I61:J61"/>
    <mergeCell ref="I62:J62"/>
    <mergeCell ref="I63:J63"/>
    <mergeCell ref="I64:J64"/>
    <mergeCell ref="I87:J87"/>
    <mergeCell ref="C88:E88"/>
    <mergeCell ref="C87:E87"/>
    <mergeCell ref="F87:H87"/>
    <mergeCell ref="F88:H88"/>
    <mergeCell ref="I88:J88"/>
    <mergeCell ref="C80:E80"/>
    <mergeCell ref="C81:E81"/>
    <mergeCell ref="C82:E82"/>
    <mergeCell ref="B130:B131"/>
    <mergeCell ref="B142:B143"/>
    <mergeCell ref="C142:H142"/>
    <mergeCell ref="I142:I143"/>
    <mergeCell ref="J142:J143"/>
    <mergeCell ref="C124:J124"/>
    <mergeCell ref="C91:E91"/>
    <mergeCell ref="F91:H91"/>
    <mergeCell ref="I91:J91"/>
    <mergeCell ref="G95:J95"/>
    <mergeCell ref="C95:F95"/>
    <mergeCell ref="C96:F96"/>
    <mergeCell ref="C97:F97"/>
    <mergeCell ref="C98:F98"/>
    <mergeCell ref="C99:F99"/>
    <mergeCell ref="C100:F100"/>
    <mergeCell ref="C102:F102"/>
    <mergeCell ref="G96:J96"/>
    <mergeCell ref="G97:J97"/>
    <mergeCell ref="C122:J122"/>
    <mergeCell ref="C123:J123"/>
    <mergeCell ref="G98:J98"/>
    <mergeCell ref="G99:J99"/>
    <mergeCell ref="G100:J100"/>
    <mergeCell ref="E189:J189"/>
    <mergeCell ref="B159:I185"/>
    <mergeCell ref="E190:J190"/>
    <mergeCell ref="G102:J102"/>
    <mergeCell ref="G103:J103"/>
    <mergeCell ref="C112:F112"/>
    <mergeCell ref="C113:F113"/>
    <mergeCell ref="C114:F114"/>
    <mergeCell ref="C103:F103"/>
    <mergeCell ref="C104:F104"/>
    <mergeCell ref="C105:F105"/>
    <mergeCell ref="C106:F106"/>
    <mergeCell ref="C107:F107"/>
    <mergeCell ref="C110:F110"/>
    <mergeCell ref="C111:F111"/>
    <mergeCell ref="G104:J104"/>
    <mergeCell ref="G105:J105"/>
    <mergeCell ref="G106:J106"/>
    <mergeCell ref="G107:J107"/>
    <mergeCell ref="C125:J125"/>
    <mergeCell ref="C126:J126"/>
    <mergeCell ref="C130:H130"/>
    <mergeCell ref="I130:I131"/>
    <mergeCell ref="J130:J131"/>
    <mergeCell ref="G113:J113"/>
    <mergeCell ref="G114:J114"/>
    <mergeCell ref="C118:J118"/>
    <mergeCell ref="C119:J119"/>
    <mergeCell ref="C120:J120"/>
    <mergeCell ref="C121:J121"/>
    <mergeCell ref="G110:J110"/>
    <mergeCell ref="G111:J111"/>
    <mergeCell ref="G112:J112"/>
    <mergeCell ref="C55:E55"/>
    <mergeCell ref="F55:H55"/>
    <mergeCell ref="I55:J55"/>
    <mergeCell ref="F85:H85"/>
    <mergeCell ref="I85:J85"/>
    <mergeCell ref="C85:E85"/>
    <mergeCell ref="C56:E56"/>
    <mergeCell ref="F56:H56"/>
    <mergeCell ref="I56:J56"/>
    <mergeCell ref="C57:E57"/>
    <mergeCell ref="F57:H57"/>
    <mergeCell ref="I57:J57"/>
    <mergeCell ref="C58:E58"/>
    <mergeCell ref="F58:H58"/>
    <mergeCell ref="C59:E59"/>
    <mergeCell ref="F59:H59"/>
    <mergeCell ref="C60:E60"/>
    <mergeCell ref="F60:H60"/>
    <mergeCell ref="I58:J58"/>
    <mergeCell ref="I59:J59"/>
    <mergeCell ref="I60:J60"/>
    <mergeCell ref="C61:E61"/>
    <mergeCell ref="C62:E62"/>
    <mergeCell ref="C63:E63"/>
    <mergeCell ref="C47:J47"/>
    <mergeCell ref="C48:J48"/>
    <mergeCell ref="C49:J49"/>
    <mergeCell ref="B51:J51"/>
    <mergeCell ref="F53:H53"/>
    <mergeCell ref="I53:J53"/>
    <mergeCell ref="C53:E53"/>
    <mergeCell ref="C54:E54"/>
    <mergeCell ref="F54:H54"/>
    <mergeCell ref="I54:J54"/>
    <mergeCell ref="E43:F43"/>
    <mergeCell ref="G43:H43"/>
    <mergeCell ref="G41:H41"/>
    <mergeCell ref="I41:J41"/>
    <mergeCell ref="C42:D42"/>
    <mergeCell ref="E42:F42"/>
    <mergeCell ref="G42:H42"/>
    <mergeCell ref="I42:J42"/>
    <mergeCell ref="C43:D43"/>
    <mergeCell ref="I43:J43"/>
    <mergeCell ref="C41:D41"/>
    <mergeCell ref="E41:F41"/>
    <mergeCell ref="I27:J27"/>
    <mergeCell ref="E28:F28"/>
    <mergeCell ref="G28:H28"/>
    <mergeCell ref="I28:J28"/>
    <mergeCell ref="C20:D20"/>
    <mergeCell ref="E20:F20"/>
    <mergeCell ref="G20:H20"/>
    <mergeCell ref="I20:J20"/>
    <mergeCell ref="E21:F21"/>
    <mergeCell ref="G21:H21"/>
    <mergeCell ref="I21:J21"/>
    <mergeCell ref="C21:D21"/>
    <mergeCell ref="C22:D22"/>
    <mergeCell ref="E22:F22"/>
    <mergeCell ref="G22:H22"/>
    <mergeCell ref="I22:J22"/>
    <mergeCell ref="I40:J40"/>
    <mergeCell ref="E32:F32"/>
    <mergeCell ref="G32:H32"/>
    <mergeCell ref="I32:J32"/>
    <mergeCell ref="C32:D32"/>
    <mergeCell ref="C36:D36"/>
    <mergeCell ref="E36:F36"/>
    <mergeCell ref="G36:H36"/>
    <mergeCell ref="I36:J36"/>
    <mergeCell ref="C37:D37"/>
    <mergeCell ref="E37:F37"/>
    <mergeCell ref="G37:H37"/>
    <mergeCell ref="I37:J37"/>
    <mergeCell ref="C38:D38"/>
    <mergeCell ref="E38:F38"/>
    <mergeCell ref="G38:H38"/>
    <mergeCell ref="I38:J38"/>
    <mergeCell ref="E39:F39"/>
    <mergeCell ref="G39:H39"/>
    <mergeCell ref="I39:J39"/>
    <mergeCell ref="C39:D39"/>
    <mergeCell ref="C19:D19"/>
    <mergeCell ref="E19:F19"/>
    <mergeCell ref="G30:H30"/>
    <mergeCell ref="C23:D23"/>
    <mergeCell ref="E23:F23"/>
    <mergeCell ref="C27:D27"/>
    <mergeCell ref="E27:F27"/>
    <mergeCell ref="G27:H27"/>
    <mergeCell ref="C40:D40"/>
    <mergeCell ref="E40:F40"/>
    <mergeCell ref="G40:H40"/>
    <mergeCell ref="G31:H31"/>
    <mergeCell ref="G19:H19"/>
    <mergeCell ref="I31:J31"/>
    <mergeCell ref="I30:J30"/>
    <mergeCell ref="C28:D28"/>
    <mergeCell ref="C29:D29"/>
    <mergeCell ref="E29:F29"/>
    <mergeCell ref="G29:H29"/>
    <mergeCell ref="I29:J29"/>
    <mergeCell ref="C30:D30"/>
    <mergeCell ref="E30:F30"/>
    <mergeCell ref="G8:H8"/>
    <mergeCell ref="I8:J8"/>
    <mergeCell ref="C8:D8"/>
    <mergeCell ref="E8:F8"/>
    <mergeCell ref="C9:D9"/>
    <mergeCell ref="E9:F9"/>
    <mergeCell ref="G9:H9"/>
    <mergeCell ref="I9:J9"/>
    <mergeCell ref="I1:J3"/>
    <mergeCell ref="B2:H2"/>
    <mergeCell ref="B3:H3"/>
    <mergeCell ref="B4:H4"/>
    <mergeCell ref="E10:F10"/>
    <mergeCell ref="G10:H10"/>
    <mergeCell ref="I10:J10"/>
    <mergeCell ref="G12:H12"/>
    <mergeCell ref="I12:J12"/>
    <mergeCell ref="C10:D10"/>
    <mergeCell ref="C11:D11"/>
    <mergeCell ref="E11:F11"/>
    <mergeCell ref="G11:H11"/>
    <mergeCell ref="I11:J11"/>
    <mergeCell ref="C12:D12"/>
    <mergeCell ref="E12:F12"/>
    <mergeCell ref="I16:J16"/>
    <mergeCell ref="E17:F17"/>
    <mergeCell ref="G17:H17"/>
    <mergeCell ref="I17:J17"/>
    <mergeCell ref="C17:D17"/>
    <mergeCell ref="C18:D18"/>
    <mergeCell ref="E18:F18"/>
    <mergeCell ref="G18:H18"/>
    <mergeCell ref="I18:J18"/>
    <mergeCell ref="C16:D16"/>
    <mergeCell ref="E16:F16"/>
    <mergeCell ref="G16:H16"/>
    <mergeCell ref="I19:J19"/>
    <mergeCell ref="G23:H23"/>
    <mergeCell ref="I23:J23"/>
    <mergeCell ref="C31:D31"/>
    <mergeCell ref="E31:F31"/>
    <mergeCell ref="C76:E76"/>
    <mergeCell ref="C77:E77"/>
    <mergeCell ref="C78:E78"/>
    <mergeCell ref="C79:E79"/>
    <mergeCell ref="C65:E65"/>
    <mergeCell ref="C66:E66"/>
    <mergeCell ref="C67:E67"/>
    <mergeCell ref="C68:E68"/>
    <mergeCell ref="C69:E69"/>
    <mergeCell ref="C70:E70"/>
    <mergeCell ref="C71:E71"/>
    <mergeCell ref="C72:E72"/>
    <mergeCell ref="C73:E73"/>
    <mergeCell ref="I65:J65"/>
    <mergeCell ref="I66:J66"/>
    <mergeCell ref="I67:J67"/>
    <mergeCell ref="I68:J68"/>
    <mergeCell ref="I69:J69"/>
    <mergeCell ref="I70:J70"/>
    <mergeCell ref="C83:E83"/>
    <mergeCell ref="C84:E8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C74:E74"/>
    <mergeCell ref="C75:E75"/>
    <mergeCell ref="I71:J71"/>
    <mergeCell ref="I72:J72"/>
    <mergeCell ref="I73:J73"/>
    <mergeCell ref="I83:J83"/>
    <mergeCell ref="I84:J84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</mergeCells>
  <printOptions horizontalCentered="1"/>
  <pageMargins left="0.39370078740157483" right="0.39370078740157483" top="0.74803149606299213" bottom="0.74803149606299213" header="0" footer="0"/>
  <pageSetup paperSize="9" scale="75" orientation="portrait" horizontalDpi="360" verticalDpi="360" r:id="rId1"/>
  <rowBreaks count="2" manualBreakCount="2">
    <brk id="68" max="9" man="1"/>
    <brk id="127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Z1001"/>
  <sheetViews>
    <sheetView showGridLines="0" zoomScale="85" zoomScaleNormal="95" zoomScaleSheetLayoutView="100" workbookViewId="0">
      <selection activeCell="I24" sqref="I24"/>
    </sheetView>
  </sheetViews>
  <sheetFormatPr defaultColWidth="12.5546875" defaultRowHeight="15" customHeight="1"/>
  <cols>
    <col min="1" max="1" width="8.5546875" customWidth="1"/>
    <col min="2" max="2" width="45.6640625" customWidth="1"/>
    <col min="3" max="3" width="22.109375" customWidth="1"/>
    <col min="4" max="4" width="35.44140625" customWidth="1"/>
    <col min="5" max="6" width="8.5546875" customWidth="1"/>
    <col min="7" max="7" width="6.5546875" customWidth="1"/>
    <col min="8" max="26" width="8.5546875" customWidth="1"/>
  </cols>
  <sheetData>
    <row r="1" spans="1:26" ht="12.75" customHeight="1">
      <c r="A1" s="42"/>
      <c r="B1" s="43"/>
      <c r="C1" s="44"/>
      <c r="D1" s="946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ht="12.75" customHeight="1">
      <c r="A2" s="42"/>
      <c r="B2" s="45"/>
      <c r="C2" s="483"/>
      <c r="D2" s="947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ht="12.75" customHeight="1">
      <c r="A3" s="42"/>
      <c r="B3" s="45"/>
      <c r="C3" s="483"/>
      <c r="D3" s="947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ht="12.75" customHeight="1">
      <c r="A4" s="42"/>
      <c r="B4" s="45"/>
      <c r="C4" s="484"/>
      <c r="D4" s="948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ht="12.75" customHeight="1">
      <c r="A5" s="42"/>
      <c r="B5" s="45"/>
      <c r="C5" s="957"/>
      <c r="D5" s="958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ht="33" customHeight="1">
      <c r="A6" s="42"/>
      <c r="B6" s="959" t="s">
        <v>612</v>
      </c>
      <c r="C6" s="960"/>
      <c r="D6" s="961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ht="33" customHeight="1">
      <c r="A7" s="42"/>
      <c r="B7" s="962" t="s">
        <v>93</v>
      </c>
      <c r="C7" s="960"/>
      <c r="D7" s="961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s="247" customFormat="1" ht="16.95" customHeight="1">
      <c r="A8" s="314"/>
      <c r="B8" s="402" t="s">
        <v>94</v>
      </c>
      <c r="C8" s="965" t="str">
        <f>IF(FRONT!D41="","",FRONT!D43)</f>
        <v/>
      </c>
      <c r="D8" s="966"/>
      <c r="E8" s="314"/>
      <c r="F8" s="314"/>
      <c r="G8" s="314"/>
      <c r="H8" s="314"/>
      <c r="I8" s="314"/>
      <c r="J8" s="314"/>
      <c r="K8" s="314"/>
      <c r="L8" s="314"/>
      <c r="M8" s="314"/>
      <c r="N8" s="314"/>
      <c r="O8" s="314"/>
      <c r="P8" s="314"/>
      <c r="Q8" s="314"/>
      <c r="R8" s="314"/>
      <c r="S8" s="314"/>
      <c r="T8" s="314"/>
      <c r="U8" s="314"/>
      <c r="V8" s="314"/>
      <c r="W8" s="314"/>
      <c r="X8" s="314"/>
      <c r="Y8" s="314"/>
      <c r="Z8" s="314"/>
    </row>
    <row r="9" spans="1:26" s="247" customFormat="1" ht="16.95" customHeight="1">
      <c r="A9" s="314"/>
      <c r="B9" s="402" t="s">
        <v>95</v>
      </c>
      <c r="C9" s="949" t="str">
        <f>IF(FRONT!D37="","",FRONT!D37)</f>
        <v/>
      </c>
      <c r="D9" s="950"/>
      <c r="E9" s="314"/>
      <c r="F9" s="314"/>
      <c r="G9" s="314"/>
      <c r="H9" s="314"/>
      <c r="I9" s="314"/>
      <c r="J9" s="314"/>
      <c r="K9" s="314"/>
      <c r="L9" s="314"/>
      <c r="M9" s="314"/>
      <c r="N9" s="314"/>
      <c r="O9" s="314"/>
      <c r="P9" s="314"/>
      <c r="Q9" s="314"/>
      <c r="R9" s="314"/>
      <c r="S9" s="314"/>
      <c r="T9" s="314"/>
      <c r="U9" s="314"/>
      <c r="V9" s="314"/>
      <c r="W9" s="314"/>
      <c r="X9" s="314"/>
      <c r="Y9" s="314"/>
      <c r="Z9" s="314"/>
    </row>
    <row r="10" spans="1:26" ht="13.5" customHeight="1">
      <c r="A10" s="42"/>
      <c r="B10" s="403"/>
      <c r="C10" s="404"/>
      <c r="D10" s="40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ht="30" customHeight="1">
      <c r="A11" s="46"/>
      <c r="B11" s="620" t="s">
        <v>96</v>
      </c>
      <c r="C11" s="963" t="s">
        <v>97</v>
      </c>
      <c r="D11" s="964"/>
      <c r="E11" s="47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ht="25.2" customHeight="1">
      <c r="A12" s="46"/>
      <c r="B12" s="652" t="s">
        <v>98</v>
      </c>
      <c r="C12" s="951"/>
      <c r="D12" s="952"/>
      <c r="E12" s="47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ht="25.2" customHeight="1">
      <c r="A13" s="46"/>
      <c r="B13" s="652" t="s">
        <v>99</v>
      </c>
      <c r="C13" s="951"/>
      <c r="D13" s="952"/>
      <c r="E13" s="47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ht="25.2" customHeight="1">
      <c r="A14" s="46"/>
      <c r="B14" s="652" t="s">
        <v>100</v>
      </c>
      <c r="C14" s="951"/>
      <c r="D14" s="952"/>
      <c r="E14" s="47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ht="25.2" customHeight="1">
      <c r="A15" s="46"/>
      <c r="B15" s="652" t="s">
        <v>101</v>
      </c>
      <c r="C15" s="951"/>
      <c r="D15" s="952"/>
      <c r="E15" s="47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ht="25.2" customHeight="1">
      <c r="A16" s="46"/>
      <c r="B16" s="652" t="s">
        <v>609</v>
      </c>
      <c r="C16" s="967"/>
      <c r="D16" s="968"/>
      <c r="E16" s="47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ht="25.2" customHeight="1">
      <c r="A17" s="46"/>
      <c r="B17" s="652" t="s">
        <v>102</v>
      </c>
      <c r="C17" s="951"/>
      <c r="D17" s="952"/>
      <c r="E17" s="47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ht="30" customHeight="1">
      <c r="A18" s="46"/>
      <c r="B18" s="406" t="s">
        <v>103</v>
      </c>
      <c r="C18" s="953">
        <f>SUM(C12:D17)</f>
        <v>0</v>
      </c>
      <c r="D18" s="954"/>
      <c r="E18" s="47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ht="12.75" customHeight="1">
      <c r="A19" s="42"/>
      <c r="B19" s="407"/>
      <c r="C19" s="407"/>
      <c r="D19" s="408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ht="12.75" customHeight="1">
      <c r="A20" s="42"/>
      <c r="B20" s="409"/>
      <c r="C20" s="44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ht="12.75" customHeight="1">
      <c r="A21" s="42"/>
      <c r="B21" s="409"/>
      <c r="C21" s="44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ht="12.75" customHeight="1">
      <c r="A22" s="42"/>
      <c r="B22" s="409"/>
      <c r="C22" s="44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ht="24" customHeight="1">
      <c r="A23" s="42"/>
      <c r="B23" s="410" t="s">
        <v>36</v>
      </c>
      <c r="C23" s="411"/>
      <c r="D23" s="412" t="s">
        <v>37</v>
      </c>
      <c r="E23" s="42"/>
      <c r="F23" s="955"/>
      <c r="G23" s="956"/>
      <c r="H23" s="42"/>
      <c r="I23" s="48"/>
      <c r="J23" s="49"/>
      <c r="K23" s="50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ht="15.6">
      <c r="A24" s="42"/>
      <c r="B24" s="410"/>
      <c r="C24" s="413"/>
      <c r="D24" s="414"/>
      <c r="E24" s="49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s="121" customFormat="1" ht="17.399999999999999">
      <c r="A25" s="149"/>
      <c r="B25" s="653" t="str">
        <f>IF(FRONT!D40="","",FRONT!D40)</f>
        <v/>
      </c>
      <c r="C25" s="415"/>
      <c r="D25" s="653" t="str">
        <f>IF(FRONT!D38="","",FRONT!D38)</f>
        <v/>
      </c>
      <c r="E25" s="150"/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49"/>
      <c r="R25" s="149"/>
      <c r="S25" s="149"/>
      <c r="T25" s="149"/>
      <c r="U25" s="149"/>
      <c r="V25" s="149"/>
      <c r="W25" s="149"/>
      <c r="X25" s="149"/>
      <c r="Y25" s="149"/>
      <c r="Z25" s="149"/>
    </row>
    <row r="26" spans="1:26" ht="15.6">
      <c r="A26" s="42"/>
      <c r="B26" s="654" t="s">
        <v>278</v>
      </c>
      <c r="C26" s="413"/>
      <c r="D26" s="654" t="str">
        <f>IF(FRONT!D39="","",FRONT!D39)</f>
        <v/>
      </c>
      <c r="E26" s="49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2.75" customHeight="1">
      <c r="A27" s="42"/>
      <c r="B27" s="151"/>
      <c r="C27" s="151"/>
      <c r="D27" s="151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ht="12.75" customHeight="1">
      <c r="A28" s="42"/>
      <c r="B28" s="44"/>
      <c r="C28" s="44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ht="12.75" customHeight="1">
      <c r="A29" s="42"/>
      <c r="B29" s="44"/>
      <c r="C29" s="44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ht="12.75" customHeight="1">
      <c r="A30" s="42"/>
      <c r="B30" s="44"/>
      <c r="C30" s="44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ht="12.75" customHeight="1">
      <c r="A31" s="42"/>
      <c r="B31" s="44"/>
      <c r="C31" s="44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ht="12.75" customHeight="1">
      <c r="A32" s="42"/>
      <c r="B32" s="44"/>
      <c r="C32" s="44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ht="12.75" customHeight="1">
      <c r="A33" s="42"/>
      <c r="B33" s="44"/>
      <c r="C33" s="44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ht="12.75" customHeight="1">
      <c r="A34" s="42"/>
      <c r="B34" s="44"/>
      <c r="C34" s="44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ht="12.75" customHeight="1">
      <c r="A35" s="42"/>
      <c r="B35" s="44"/>
      <c r="C35" s="44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ht="12.75" customHeight="1">
      <c r="A36" s="42"/>
      <c r="B36" s="44"/>
      <c r="C36" s="44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ht="12.75" customHeight="1">
      <c r="A37" s="42"/>
      <c r="B37" s="44"/>
      <c r="C37" s="44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ht="12.75" customHeight="1">
      <c r="A38" s="42"/>
      <c r="B38" s="44"/>
      <c r="C38" s="44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ht="12.75" customHeight="1">
      <c r="A39" s="42"/>
      <c r="B39" s="44"/>
      <c r="C39" s="44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ht="12.75" customHeight="1">
      <c r="A40" s="42"/>
      <c r="B40" s="44"/>
      <c r="C40" s="44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ht="12.75" customHeight="1">
      <c r="A41" s="42"/>
      <c r="B41" s="44"/>
      <c r="C41" s="44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ht="12.75" customHeight="1">
      <c r="A42" s="42"/>
      <c r="B42" s="44"/>
      <c r="C42" s="44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ht="12.75" customHeight="1">
      <c r="A43" s="42"/>
      <c r="B43" s="44"/>
      <c r="C43" s="44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ht="12.75" customHeight="1">
      <c r="A44" s="42"/>
      <c r="B44" s="44"/>
      <c r="C44" s="44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ht="12.75" customHeight="1">
      <c r="A45" s="42"/>
      <c r="B45" s="44"/>
      <c r="C45" s="44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ht="12.75" customHeight="1">
      <c r="A46" s="42"/>
      <c r="B46" s="44"/>
      <c r="C46" s="44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ht="12.75" customHeight="1">
      <c r="A47" s="42"/>
      <c r="B47" s="44"/>
      <c r="C47" s="44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ht="12.75" customHeight="1">
      <c r="A48" s="42"/>
      <c r="B48" s="44"/>
      <c r="C48" s="44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ht="12.75" customHeight="1">
      <c r="A49" s="42"/>
      <c r="B49" s="44"/>
      <c r="C49" s="44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ht="12.75" customHeight="1">
      <c r="A50" s="42"/>
      <c r="B50" s="44"/>
      <c r="C50" s="44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ht="12.75" customHeight="1">
      <c r="A51" s="42"/>
      <c r="B51" s="44"/>
      <c r="C51" s="44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ht="12.75" customHeight="1">
      <c r="A52" s="42"/>
      <c r="B52" s="44"/>
      <c r="C52" s="44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ht="12.75" customHeight="1">
      <c r="A53" s="42"/>
      <c r="B53" s="44"/>
      <c r="C53" s="44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ht="12.75" customHeight="1">
      <c r="A54" s="42"/>
      <c r="B54" s="44"/>
      <c r="C54" s="44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ht="12.75" customHeight="1">
      <c r="A55" s="42"/>
      <c r="B55" s="44"/>
      <c r="C55" s="44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ht="12.75" customHeight="1">
      <c r="A56" s="42"/>
      <c r="B56" s="44"/>
      <c r="C56" s="44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ht="12.75" customHeight="1">
      <c r="A57" s="42"/>
      <c r="B57" s="44"/>
      <c r="C57" s="44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ht="12.75" customHeight="1">
      <c r="A58" s="42"/>
      <c r="B58" s="44"/>
      <c r="C58" s="44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ht="12.75" customHeight="1">
      <c r="A59" s="42"/>
      <c r="B59" s="44"/>
      <c r="C59" s="44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ht="12.75" customHeight="1">
      <c r="A60" s="42"/>
      <c r="B60" s="44"/>
      <c r="C60" s="44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ht="12.75" customHeight="1">
      <c r="A61" s="42"/>
      <c r="B61" s="44"/>
      <c r="C61" s="44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ht="12.75" customHeight="1">
      <c r="A62" s="42"/>
      <c r="B62" s="44"/>
      <c r="C62" s="44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ht="12.75" customHeight="1">
      <c r="A63" s="42"/>
      <c r="B63" s="44"/>
      <c r="C63" s="44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ht="12.75" customHeight="1">
      <c r="A64" s="42"/>
      <c r="B64" s="44"/>
      <c r="C64" s="44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ht="12.75" customHeight="1">
      <c r="A65" s="42"/>
      <c r="B65" s="44"/>
      <c r="C65" s="44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ht="12.75" customHeight="1">
      <c r="A66" s="42"/>
      <c r="B66" s="44"/>
      <c r="C66" s="44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ht="12.75" customHeight="1">
      <c r="A67" s="42"/>
      <c r="B67" s="44"/>
      <c r="C67" s="44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ht="12.75" customHeight="1">
      <c r="A68" s="42"/>
      <c r="B68" s="44"/>
      <c r="C68" s="44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ht="12.75" customHeight="1">
      <c r="A69" s="42"/>
      <c r="B69" s="44"/>
      <c r="C69" s="44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ht="12.75" customHeight="1">
      <c r="A70" s="42"/>
      <c r="B70" s="44"/>
      <c r="C70" s="44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ht="12.75" customHeight="1">
      <c r="A71" s="42"/>
      <c r="B71" s="44"/>
      <c r="C71" s="44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ht="12.75" customHeight="1">
      <c r="A72" s="42"/>
      <c r="B72" s="44"/>
      <c r="C72" s="44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ht="12.75" customHeight="1">
      <c r="A73" s="42"/>
      <c r="B73" s="44"/>
      <c r="C73" s="44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ht="12.75" customHeight="1">
      <c r="A74" s="42"/>
      <c r="B74" s="44"/>
      <c r="C74" s="44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ht="12.75" customHeight="1">
      <c r="A75" s="42"/>
      <c r="B75" s="44"/>
      <c r="C75" s="44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ht="12.75" customHeight="1">
      <c r="A76" s="42"/>
      <c r="B76" s="44"/>
      <c r="C76" s="44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ht="12.75" customHeight="1">
      <c r="A77" s="42"/>
      <c r="B77" s="44"/>
      <c r="C77" s="44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ht="12.75" customHeight="1">
      <c r="A78" s="42"/>
      <c r="B78" s="44"/>
      <c r="C78" s="44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ht="12.75" customHeight="1">
      <c r="A79" s="42"/>
      <c r="B79" s="44"/>
      <c r="C79" s="44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ht="12.75" customHeight="1">
      <c r="A80" s="42"/>
      <c r="B80" s="44"/>
      <c r="C80" s="44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ht="12.75" customHeight="1">
      <c r="A81" s="42"/>
      <c r="B81" s="44"/>
      <c r="C81" s="44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ht="12.75" customHeight="1">
      <c r="A82" s="42"/>
      <c r="B82" s="44"/>
      <c r="C82" s="44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ht="12.75" customHeight="1">
      <c r="A83" s="42"/>
      <c r="B83" s="44"/>
      <c r="C83" s="44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ht="12.75" customHeight="1">
      <c r="A84" s="42"/>
      <c r="B84" s="44"/>
      <c r="C84" s="44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ht="12.75" customHeight="1">
      <c r="A85" s="42"/>
      <c r="B85" s="44"/>
      <c r="C85" s="44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ht="12.75" customHeight="1">
      <c r="A86" s="42"/>
      <c r="B86" s="44"/>
      <c r="C86" s="44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ht="12.75" customHeight="1">
      <c r="A87" s="42"/>
      <c r="B87" s="44"/>
      <c r="C87" s="44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ht="12.75" customHeight="1">
      <c r="A88" s="42"/>
      <c r="B88" s="44"/>
      <c r="C88" s="44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ht="12.75" customHeight="1">
      <c r="A89" s="42"/>
      <c r="B89" s="44"/>
      <c r="C89" s="44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ht="12.75" customHeight="1">
      <c r="A90" s="42"/>
      <c r="B90" s="44"/>
      <c r="C90" s="44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ht="12.75" customHeight="1">
      <c r="A91" s="42"/>
      <c r="B91" s="44"/>
      <c r="C91" s="44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ht="12.75" customHeight="1">
      <c r="A92" s="42"/>
      <c r="B92" s="44"/>
      <c r="C92" s="44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ht="12.75" customHeight="1">
      <c r="A93" s="42"/>
      <c r="B93" s="44"/>
      <c r="C93" s="44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ht="12.75" customHeight="1">
      <c r="A94" s="42"/>
      <c r="B94" s="44"/>
      <c r="C94" s="44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ht="12.75" customHeight="1">
      <c r="A95" s="42"/>
      <c r="B95" s="44"/>
      <c r="C95" s="44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ht="12.75" customHeight="1">
      <c r="A96" s="42"/>
      <c r="B96" s="44"/>
      <c r="C96" s="44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ht="12.75" customHeight="1">
      <c r="A97" s="42"/>
      <c r="B97" s="44"/>
      <c r="C97" s="44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ht="12.75" customHeight="1">
      <c r="A98" s="42"/>
      <c r="B98" s="44"/>
      <c r="C98" s="44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ht="12.75" customHeight="1">
      <c r="A99" s="42"/>
      <c r="B99" s="44"/>
      <c r="C99" s="44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ht="12.75" customHeight="1">
      <c r="A100" s="42"/>
      <c r="B100" s="44"/>
      <c r="C100" s="44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ht="12.75" customHeight="1">
      <c r="A101" s="42"/>
      <c r="B101" s="44"/>
      <c r="C101" s="44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ht="12.75" customHeight="1">
      <c r="A102" s="42"/>
      <c r="B102" s="44"/>
      <c r="C102" s="44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ht="12.75" customHeight="1">
      <c r="A103" s="42"/>
      <c r="B103" s="44"/>
      <c r="C103" s="44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ht="12.75" customHeight="1">
      <c r="A104" s="42"/>
      <c r="B104" s="44"/>
      <c r="C104" s="44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ht="12.75" customHeight="1">
      <c r="A105" s="42"/>
      <c r="B105" s="44"/>
      <c r="C105" s="44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ht="12.75" customHeight="1">
      <c r="A106" s="42"/>
      <c r="B106" s="44"/>
      <c r="C106" s="44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ht="12.75" customHeight="1">
      <c r="A107" s="42"/>
      <c r="B107" s="44"/>
      <c r="C107" s="44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ht="12.75" customHeight="1">
      <c r="A108" s="42"/>
      <c r="B108" s="44"/>
      <c r="C108" s="44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ht="12.75" customHeight="1">
      <c r="A109" s="42"/>
      <c r="B109" s="44"/>
      <c r="C109" s="44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ht="12.75" customHeight="1">
      <c r="A110" s="42"/>
      <c r="B110" s="44"/>
      <c r="C110" s="44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ht="12.75" customHeight="1">
      <c r="A111" s="42"/>
      <c r="B111" s="44"/>
      <c r="C111" s="44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ht="12.75" customHeight="1">
      <c r="A112" s="42"/>
      <c r="B112" s="44"/>
      <c r="C112" s="44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ht="12.75" customHeight="1">
      <c r="A113" s="42"/>
      <c r="B113" s="44"/>
      <c r="C113" s="44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ht="12.75" customHeight="1">
      <c r="A114" s="42"/>
      <c r="B114" s="44"/>
      <c r="C114" s="44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ht="12.75" customHeight="1">
      <c r="A115" s="42"/>
      <c r="B115" s="44"/>
      <c r="C115" s="44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ht="12.75" customHeight="1">
      <c r="A116" s="42"/>
      <c r="B116" s="44"/>
      <c r="C116" s="44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ht="12.75" customHeight="1">
      <c r="A117" s="42"/>
      <c r="B117" s="44"/>
      <c r="C117" s="44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ht="12.75" customHeight="1">
      <c r="A118" s="42"/>
      <c r="B118" s="44"/>
      <c r="C118" s="44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ht="12.75" customHeight="1">
      <c r="A119" s="42"/>
      <c r="B119" s="44"/>
      <c r="C119" s="44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ht="12.75" customHeight="1">
      <c r="A120" s="42"/>
      <c r="B120" s="44"/>
      <c r="C120" s="44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ht="12.75" customHeight="1">
      <c r="A121" s="42"/>
      <c r="B121" s="44"/>
      <c r="C121" s="44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ht="12.75" customHeight="1">
      <c r="A122" s="42"/>
      <c r="B122" s="44"/>
      <c r="C122" s="44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ht="12.75" customHeight="1">
      <c r="A123" s="42"/>
      <c r="B123" s="44"/>
      <c r="C123" s="44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ht="12.75" customHeight="1">
      <c r="A124" s="42"/>
      <c r="B124" s="44"/>
      <c r="C124" s="44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ht="12.75" customHeight="1">
      <c r="A125" s="42"/>
      <c r="B125" s="44"/>
      <c r="C125" s="44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ht="12.75" customHeight="1">
      <c r="A126" s="42"/>
      <c r="B126" s="44"/>
      <c r="C126" s="44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ht="12.75" customHeight="1">
      <c r="A127" s="42"/>
      <c r="B127" s="44"/>
      <c r="C127" s="44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ht="12.75" customHeight="1">
      <c r="A128" s="42"/>
      <c r="B128" s="44"/>
      <c r="C128" s="44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ht="12.75" customHeight="1">
      <c r="A129" s="42"/>
      <c r="B129" s="44"/>
      <c r="C129" s="44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ht="12.75" customHeight="1">
      <c r="A130" s="42"/>
      <c r="B130" s="44"/>
      <c r="C130" s="44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ht="12.75" customHeight="1">
      <c r="A131" s="42"/>
      <c r="B131" s="44"/>
      <c r="C131" s="44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ht="12.75" customHeight="1">
      <c r="A132" s="42"/>
      <c r="B132" s="44"/>
      <c r="C132" s="44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ht="12.75" customHeight="1">
      <c r="A133" s="42"/>
      <c r="B133" s="44"/>
      <c r="C133" s="44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ht="12.75" customHeight="1">
      <c r="A134" s="42"/>
      <c r="B134" s="44"/>
      <c r="C134" s="44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ht="12.75" customHeight="1">
      <c r="A135" s="42"/>
      <c r="B135" s="44"/>
      <c r="C135" s="44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ht="12.75" customHeight="1">
      <c r="A136" s="42"/>
      <c r="B136" s="44"/>
      <c r="C136" s="44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ht="12.75" customHeight="1">
      <c r="A137" s="42"/>
      <c r="B137" s="44"/>
      <c r="C137" s="44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ht="12.75" customHeight="1">
      <c r="A138" s="42"/>
      <c r="B138" s="44"/>
      <c r="C138" s="44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ht="12.75" customHeight="1">
      <c r="A139" s="42"/>
      <c r="B139" s="44"/>
      <c r="C139" s="44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ht="12.75" customHeight="1">
      <c r="A140" s="42"/>
      <c r="B140" s="44"/>
      <c r="C140" s="44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ht="12.75" customHeight="1">
      <c r="A141" s="42"/>
      <c r="B141" s="44"/>
      <c r="C141" s="44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ht="12.75" customHeight="1">
      <c r="A142" s="42"/>
      <c r="B142" s="44"/>
      <c r="C142" s="44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ht="12.75" customHeight="1">
      <c r="A143" s="42"/>
      <c r="B143" s="44"/>
      <c r="C143" s="44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ht="12.75" customHeight="1">
      <c r="A144" s="42"/>
      <c r="B144" s="44"/>
      <c r="C144" s="44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ht="12.75" customHeight="1">
      <c r="A145" s="42"/>
      <c r="B145" s="44"/>
      <c r="C145" s="44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ht="12.75" customHeight="1">
      <c r="A146" s="42"/>
      <c r="B146" s="44"/>
      <c r="C146" s="44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ht="12.75" customHeight="1">
      <c r="A147" s="42"/>
      <c r="B147" s="44"/>
      <c r="C147" s="44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ht="12.75" customHeight="1">
      <c r="A148" s="42"/>
      <c r="B148" s="44"/>
      <c r="C148" s="44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ht="12.75" customHeight="1">
      <c r="A149" s="42"/>
      <c r="B149" s="44"/>
      <c r="C149" s="44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ht="12.75" customHeight="1">
      <c r="A150" s="42"/>
      <c r="B150" s="44"/>
      <c r="C150" s="44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ht="12.75" customHeight="1">
      <c r="A151" s="42"/>
      <c r="B151" s="44"/>
      <c r="C151" s="44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ht="12.75" customHeight="1">
      <c r="A152" s="42"/>
      <c r="B152" s="44"/>
      <c r="C152" s="44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ht="12.75" customHeight="1">
      <c r="A153" s="42"/>
      <c r="B153" s="44"/>
      <c r="C153" s="44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ht="12.75" customHeight="1">
      <c r="A154" s="42"/>
      <c r="B154" s="44"/>
      <c r="C154" s="44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ht="12.75" customHeight="1">
      <c r="A155" s="42"/>
      <c r="B155" s="44"/>
      <c r="C155" s="44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ht="12.75" customHeight="1">
      <c r="A156" s="42"/>
      <c r="B156" s="44"/>
      <c r="C156" s="44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ht="12.75" customHeight="1">
      <c r="A157" s="42"/>
      <c r="B157" s="44"/>
      <c r="C157" s="44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ht="12.75" customHeight="1">
      <c r="A158" s="42"/>
      <c r="B158" s="44"/>
      <c r="C158" s="44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ht="12.75" customHeight="1">
      <c r="A159" s="42"/>
      <c r="B159" s="44"/>
      <c r="C159" s="44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ht="12.75" customHeight="1">
      <c r="A160" s="42"/>
      <c r="B160" s="44"/>
      <c r="C160" s="44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ht="12.75" customHeight="1">
      <c r="A161" s="42"/>
      <c r="B161" s="44"/>
      <c r="C161" s="44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ht="12.75" customHeight="1">
      <c r="A162" s="42"/>
      <c r="B162" s="44"/>
      <c r="C162" s="44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ht="12.75" customHeight="1">
      <c r="A163" s="42"/>
      <c r="B163" s="44"/>
      <c r="C163" s="44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ht="12.75" customHeight="1">
      <c r="A164" s="42"/>
      <c r="B164" s="44"/>
      <c r="C164" s="44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ht="12.75" customHeight="1">
      <c r="A165" s="42"/>
      <c r="B165" s="44"/>
      <c r="C165" s="44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ht="12.75" customHeight="1">
      <c r="A166" s="42"/>
      <c r="B166" s="44"/>
      <c r="C166" s="44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ht="12.75" customHeight="1">
      <c r="A167" s="42"/>
      <c r="B167" s="44"/>
      <c r="C167" s="44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ht="12.75" customHeight="1">
      <c r="A168" s="42"/>
      <c r="B168" s="44"/>
      <c r="C168" s="44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ht="12.75" customHeight="1">
      <c r="A169" s="42"/>
      <c r="B169" s="44"/>
      <c r="C169" s="44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ht="12.75" customHeight="1">
      <c r="A170" s="42"/>
      <c r="B170" s="44"/>
      <c r="C170" s="44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ht="12.75" customHeight="1">
      <c r="A171" s="42"/>
      <c r="B171" s="44"/>
      <c r="C171" s="44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ht="12.75" customHeight="1">
      <c r="A172" s="42"/>
      <c r="B172" s="44"/>
      <c r="C172" s="44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ht="12.75" customHeight="1">
      <c r="A173" s="42"/>
      <c r="B173" s="44"/>
      <c r="C173" s="44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ht="12.75" customHeight="1">
      <c r="A174" s="42"/>
      <c r="B174" s="44"/>
      <c r="C174" s="44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ht="12.75" customHeight="1">
      <c r="A175" s="42"/>
      <c r="B175" s="44"/>
      <c r="C175" s="44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ht="12.75" customHeight="1">
      <c r="A176" s="42"/>
      <c r="B176" s="44"/>
      <c r="C176" s="44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ht="12.75" customHeight="1">
      <c r="A177" s="42"/>
      <c r="B177" s="44"/>
      <c r="C177" s="44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ht="12.75" customHeight="1">
      <c r="A178" s="42"/>
      <c r="B178" s="44"/>
      <c r="C178" s="44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ht="12.75" customHeight="1">
      <c r="A179" s="42"/>
      <c r="B179" s="44"/>
      <c r="C179" s="44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ht="12.75" customHeight="1">
      <c r="A180" s="42"/>
      <c r="B180" s="44"/>
      <c r="C180" s="44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ht="12.75" customHeight="1">
      <c r="A181" s="42"/>
      <c r="B181" s="44"/>
      <c r="C181" s="44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ht="12.75" customHeight="1">
      <c r="A182" s="42"/>
      <c r="B182" s="44"/>
      <c r="C182" s="44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ht="12.75" customHeight="1">
      <c r="A183" s="42"/>
      <c r="B183" s="44"/>
      <c r="C183" s="44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ht="12.75" customHeight="1">
      <c r="A184" s="42"/>
      <c r="B184" s="44"/>
      <c r="C184" s="44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ht="12.75" customHeight="1">
      <c r="A185" s="42"/>
      <c r="B185" s="44"/>
      <c r="C185" s="44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ht="12.75" customHeight="1">
      <c r="A186" s="42"/>
      <c r="B186" s="44"/>
      <c r="C186" s="44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ht="12.75" customHeight="1">
      <c r="A187" s="42"/>
      <c r="B187" s="44"/>
      <c r="C187" s="44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ht="12.75" customHeight="1">
      <c r="A188" s="42"/>
      <c r="B188" s="44"/>
      <c r="C188" s="44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ht="12.75" customHeight="1">
      <c r="A189" s="42"/>
      <c r="B189" s="44"/>
      <c r="C189" s="44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ht="12.75" customHeight="1">
      <c r="A190" s="42"/>
      <c r="B190" s="44"/>
      <c r="C190" s="44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ht="12.75" customHeight="1">
      <c r="A191" s="42"/>
      <c r="B191" s="44"/>
      <c r="C191" s="44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ht="12.75" customHeight="1">
      <c r="A192" s="42"/>
      <c r="B192" s="44"/>
      <c r="C192" s="44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ht="12.75" customHeight="1">
      <c r="A193" s="42"/>
      <c r="B193" s="44"/>
      <c r="C193" s="44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ht="12.75" customHeight="1">
      <c r="A194" s="42"/>
      <c r="B194" s="44"/>
      <c r="C194" s="44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ht="12.75" customHeight="1">
      <c r="A195" s="42"/>
      <c r="B195" s="44"/>
      <c r="C195" s="44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ht="12.75" customHeight="1">
      <c r="A196" s="42"/>
      <c r="B196" s="44"/>
      <c r="C196" s="44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ht="12.75" customHeight="1">
      <c r="A197" s="42"/>
      <c r="B197" s="44"/>
      <c r="C197" s="44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ht="12.75" customHeight="1">
      <c r="A198" s="42"/>
      <c r="B198" s="44"/>
      <c r="C198" s="44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ht="12.75" customHeight="1">
      <c r="A199" s="42"/>
      <c r="B199" s="44"/>
      <c r="C199" s="44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ht="12.75" customHeight="1">
      <c r="A200" s="42"/>
      <c r="B200" s="44"/>
      <c r="C200" s="44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ht="12.75" customHeight="1">
      <c r="A201" s="42"/>
      <c r="B201" s="44"/>
      <c r="C201" s="44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ht="12.75" customHeight="1">
      <c r="A202" s="42"/>
      <c r="B202" s="44"/>
      <c r="C202" s="44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ht="12.75" customHeight="1">
      <c r="A203" s="42"/>
      <c r="B203" s="44"/>
      <c r="C203" s="44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ht="12.75" customHeight="1">
      <c r="A204" s="42"/>
      <c r="B204" s="44"/>
      <c r="C204" s="44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ht="12.75" customHeight="1">
      <c r="A205" s="42"/>
      <c r="B205" s="44"/>
      <c r="C205" s="44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ht="12.75" customHeight="1">
      <c r="A206" s="42"/>
      <c r="B206" s="44"/>
      <c r="C206" s="44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ht="12.75" customHeight="1">
      <c r="A207" s="42"/>
      <c r="B207" s="44"/>
      <c r="C207" s="44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ht="12.75" customHeight="1">
      <c r="A208" s="42"/>
      <c r="B208" s="44"/>
      <c r="C208" s="44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ht="12.75" customHeight="1">
      <c r="A209" s="42"/>
      <c r="B209" s="44"/>
      <c r="C209" s="44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ht="12.75" customHeight="1">
      <c r="A210" s="42"/>
      <c r="B210" s="44"/>
      <c r="C210" s="44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ht="12.75" customHeight="1">
      <c r="A211" s="42"/>
      <c r="B211" s="44"/>
      <c r="C211" s="44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ht="12.75" customHeight="1">
      <c r="A212" s="42"/>
      <c r="B212" s="44"/>
      <c r="C212" s="44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ht="12.75" customHeight="1">
      <c r="A213" s="42"/>
      <c r="B213" s="44"/>
      <c r="C213" s="44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ht="12.75" customHeight="1">
      <c r="A214" s="42"/>
      <c r="B214" s="44"/>
      <c r="C214" s="44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ht="12.75" customHeight="1">
      <c r="A215" s="42"/>
      <c r="B215" s="44"/>
      <c r="C215" s="44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ht="12.75" customHeight="1">
      <c r="A216" s="42"/>
      <c r="B216" s="44"/>
      <c r="C216" s="44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ht="12.75" customHeight="1">
      <c r="A217" s="42"/>
      <c r="B217" s="44"/>
      <c r="C217" s="44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ht="12.75" customHeight="1">
      <c r="A218" s="42"/>
      <c r="B218" s="44"/>
      <c r="C218" s="44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ht="12.75" customHeight="1">
      <c r="A219" s="42"/>
      <c r="B219" s="44"/>
      <c r="C219" s="44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ht="12.75" customHeight="1">
      <c r="A220" s="42"/>
      <c r="B220" s="44"/>
      <c r="C220" s="44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ht="12.75" customHeight="1">
      <c r="A221" s="42"/>
      <c r="B221" s="44"/>
      <c r="C221" s="44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ht="12.75" customHeight="1">
      <c r="A222" s="42"/>
      <c r="B222" s="44"/>
      <c r="C222" s="44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ht="12.75" customHeight="1">
      <c r="A223" s="42"/>
      <c r="B223" s="44"/>
      <c r="C223" s="44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ht="12.75" customHeight="1">
      <c r="A224" s="42"/>
      <c r="B224" s="44"/>
      <c r="C224" s="44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ht="12.75" customHeight="1">
      <c r="A225" s="42"/>
      <c r="B225" s="44"/>
      <c r="C225" s="44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ht="12.75" customHeight="1">
      <c r="A226" s="42"/>
      <c r="B226" s="44"/>
      <c r="C226" s="44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ht="12.75" customHeight="1">
      <c r="A227" s="42"/>
      <c r="B227" s="44"/>
      <c r="C227" s="44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ht="12.75" customHeight="1">
      <c r="A228" s="42"/>
      <c r="B228" s="44"/>
      <c r="C228" s="44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ht="12.75" customHeight="1">
      <c r="A229" s="42"/>
      <c r="B229" s="44"/>
      <c r="C229" s="44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ht="12.75" customHeight="1">
      <c r="A230" s="42"/>
      <c r="B230" s="44"/>
      <c r="C230" s="44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ht="12.75" customHeight="1">
      <c r="A231" s="42"/>
      <c r="B231" s="44"/>
      <c r="C231" s="44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ht="12.75" customHeight="1">
      <c r="A232" s="42"/>
      <c r="B232" s="44"/>
      <c r="C232" s="44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ht="12.75" customHeight="1">
      <c r="A233" s="42"/>
      <c r="B233" s="44"/>
      <c r="C233" s="44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ht="12.75" customHeight="1">
      <c r="A234" s="42"/>
      <c r="B234" s="44"/>
      <c r="C234" s="44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ht="12.75" customHeight="1">
      <c r="A235" s="42"/>
      <c r="B235" s="44"/>
      <c r="C235" s="44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ht="12.75" customHeight="1">
      <c r="A236" s="42"/>
      <c r="B236" s="44"/>
      <c r="C236" s="44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ht="12.75" customHeight="1">
      <c r="A237" s="42"/>
      <c r="B237" s="44"/>
      <c r="C237" s="44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ht="12.75" customHeight="1">
      <c r="A238" s="42"/>
      <c r="B238" s="44"/>
      <c r="C238" s="44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ht="12.75" customHeight="1">
      <c r="A239" s="42"/>
      <c r="B239" s="44"/>
      <c r="C239" s="44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ht="12.75" customHeight="1">
      <c r="A240" s="42"/>
      <c r="B240" s="44"/>
      <c r="C240" s="44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ht="12.75" customHeight="1">
      <c r="A241" s="42"/>
      <c r="B241" s="44"/>
      <c r="C241" s="44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ht="12.75" customHeight="1">
      <c r="A242" s="42"/>
      <c r="B242" s="44"/>
      <c r="C242" s="44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ht="12.75" customHeight="1">
      <c r="A243" s="42"/>
      <c r="B243" s="44"/>
      <c r="C243" s="44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ht="12.75" customHeight="1">
      <c r="A244" s="42"/>
      <c r="B244" s="44"/>
      <c r="C244" s="44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ht="12.75" customHeight="1">
      <c r="A245" s="42"/>
      <c r="B245" s="44"/>
      <c r="C245" s="44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ht="12.75" customHeight="1">
      <c r="A246" s="42"/>
      <c r="B246" s="44"/>
      <c r="C246" s="44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ht="12.75" customHeight="1">
      <c r="A247" s="42"/>
      <c r="B247" s="44"/>
      <c r="C247" s="44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ht="12.75" customHeight="1">
      <c r="A248" s="42"/>
      <c r="B248" s="44"/>
      <c r="C248" s="44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ht="12.75" customHeight="1">
      <c r="A249" s="42"/>
      <c r="B249" s="44"/>
      <c r="C249" s="44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ht="12.75" customHeight="1">
      <c r="A250" s="42"/>
      <c r="B250" s="44"/>
      <c r="C250" s="44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ht="12.75" customHeight="1">
      <c r="A251" s="42"/>
      <c r="B251" s="44"/>
      <c r="C251" s="44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ht="12.75" customHeight="1">
      <c r="A252" s="42"/>
      <c r="B252" s="44"/>
      <c r="C252" s="44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ht="12.75" customHeight="1">
      <c r="A253" s="42"/>
      <c r="B253" s="44"/>
      <c r="C253" s="44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ht="12.75" customHeight="1">
      <c r="A254" s="42"/>
      <c r="B254" s="44"/>
      <c r="C254" s="44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ht="12.75" customHeight="1">
      <c r="A255" s="42"/>
      <c r="B255" s="44"/>
      <c r="C255" s="44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ht="12.75" customHeight="1">
      <c r="A256" s="42"/>
      <c r="B256" s="44"/>
      <c r="C256" s="44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ht="12.75" customHeight="1">
      <c r="A257" s="42"/>
      <c r="B257" s="44"/>
      <c r="C257" s="44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ht="12.75" customHeight="1">
      <c r="A258" s="42"/>
      <c r="B258" s="44"/>
      <c r="C258" s="44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ht="12.75" customHeight="1">
      <c r="A259" s="42"/>
      <c r="B259" s="44"/>
      <c r="C259" s="44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ht="12.75" customHeight="1">
      <c r="A260" s="42"/>
      <c r="B260" s="44"/>
      <c r="C260" s="44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ht="12.75" customHeight="1">
      <c r="A261" s="42"/>
      <c r="B261" s="44"/>
      <c r="C261" s="44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ht="12.75" customHeight="1">
      <c r="A262" s="42"/>
      <c r="B262" s="44"/>
      <c r="C262" s="44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ht="12.75" customHeight="1">
      <c r="A263" s="42"/>
      <c r="B263" s="44"/>
      <c r="C263" s="44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ht="12.75" customHeight="1">
      <c r="A264" s="42"/>
      <c r="B264" s="44"/>
      <c r="C264" s="44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ht="12.75" customHeight="1">
      <c r="A265" s="42"/>
      <c r="B265" s="44"/>
      <c r="C265" s="44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ht="12.75" customHeight="1">
      <c r="A266" s="42"/>
      <c r="B266" s="44"/>
      <c r="C266" s="44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ht="12.75" customHeight="1">
      <c r="A267" s="42"/>
      <c r="B267" s="44"/>
      <c r="C267" s="44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ht="12.75" customHeight="1">
      <c r="A268" s="42"/>
      <c r="B268" s="44"/>
      <c r="C268" s="44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ht="12.75" customHeight="1">
      <c r="A269" s="42"/>
      <c r="B269" s="44"/>
      <c r="C269" s="44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ht="12.75" customHeight="1">
      <c r="A270" s="42"/>
      <c r="B270" s="44"/>
      <c r="C270" s="44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ht="12.75" customHeight="1">
      <c r="A271" s="42"/>
      <c r="B271" s="44"/>
      <c r="C271" s="44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ht="12.75" customHeight="1">
      <c r="A272" s="42"/>
      <c r="B272" s="44"/>
      <c r="C272" s="44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ht="12.75" customHeight="1">
      <c r="A273" s="42"/>
      <c r="B273" s="44"/>
      <c r="C273" s="44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ht="12.75" customHeight="1">
      <c r="A274" s="42"/>
      <c r="B274" s="44"/>
      <c r="C274" s="44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ht="12.75" customHeight="1">
      <c r="A275" s="42"/>
      <c r="B275" s="44"/>
      <c r="C275" s="44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ht="12.75" customHeight="1">
      <c r="A276" s="42"/>
      <c r="B276" s="44"/>
      <c r="C276" s="44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ht="12.75" customHeight="1">
      <c r="A277" s="42"/>
      <c r="B277" s="44"/>
      <c r="C277" s="44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ht="12.75" customHeight="1">
      <c r="A278" s="42"/>
      <c r="B278" s="44"/>
      <c r="C278" s="44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ht="12.75" customHeight="1">
      <c r="A279" s="42"/>
      <c r="B279" s="44"/>
      <c r="C279" s="44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ht="12.75" customHeight="1">
      <c r="A280" s="42"/>
      <c r="B280" s="44"/>
      <c r="C280" s="44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ht="12.75" customHeight="1">
      <c r="A281" s="42"/>
      <c r="B281" s="44"/>
      <c r="C281" s="44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ht="12.75" customHeight="1">
      <c r="A282" s="42"/>
      <c r="B282" s="44"/>
      <c r="C282" s="44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ht="12.75" customHeight="1">
      <c r="A283" s="42"/>
      <c r="B283" s="44"/>
      <c r="C283" s="44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ht="12.75" customHeight="1">
      <c r="A284" s="42"/>
      <c r="B284" s="44"/>
      <c r="C284" s="44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ht="12.75" customHeight="1">
      <c r="A285" s="42"/>
      <c r="B285" s="44"/>
      <c r="C285" s="44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ht="12.75" customHeight="1">
      <c r="A286" s="42"/>
      <c r="B286" s="44"/>
      <c r="C286" s="44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ht="12.75" customHeight="1">
      <c r="A287" s="42"/>
      <c r="B287" s="44"/>
      <c r="C287" s="44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ht="12.75" customHeight="1">
      <c r="A288" s="42"/>
      <c r="B288" s="44"/>
      <c r="C288" s="44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ht="12.75" customHeight="1">
      <c r="A289" s="42"/>
      <c r="B289" s="44"/>
      <c r="C289" s="44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ht="12.75" customHeight="1">
      <c r="A290" s="42"/>
      <c r="B290" s="44"/>
      <c r="C290" s="44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ht="12.75" customHeight="1">
      <c r="A291" s="42"/>
      <c r="B291" s="44"/>
      <c r="C291" s="44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ht="12.75" customHeight="1">
      <c r="A292" s="42"/>
      <c r="B292" s="44"/>
      <c r="C292" s="44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ht="12.75" customHeight="1">
      <c r="A293" s="42"/>
      <c r="B293" s="44"/>
      <c r="C293" s="44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ht="12.75" customHeight="1">
      <c r="A294" s="42"/>
      <c r="B294" s="44"/>
      <c r="C294" s="44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ht="12.75" customHeight="1">
      <c r="A295" s="42"/>
      <c r="B295" s="44"/>
      <c r="C295" s="44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ht="12.75" customHeight="1">
      <c r="A296" s="42"/>
      <c r="B296" s="44"/>
      <c r="C296" s="44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ht="12.75" customHeight="1">
      <c r="A297" s="42"/>
      <c r="B297" s="44"/>
      <c r="C297" s="44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ht="12.75" customHeight="1">
      <c r="A298" s="42"/>
      <c r="B298" s="44"/>
      <c r="C298" s="44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ht="12.75" customHeight="1">
      <c r="A299" s="42"/>
      <c r="B299" s="44"/>
      <c r="C299" s="44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ht="12.75" customHeight="1">
      <c r="A300" s="42"/>
      <c r="B300" s="44"/>
      <c r="C300" s="44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ht="12.75" customHeight="1">
      <c r="A301" s="42"/>
      <c r="B301" s="44"/>
      <c r="C301" s="44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ht="12.75" customHeight="1">
      <c r="A302" s="42"/>
      <c r="B302" s="44"/>
      <c r="C302" s="44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ht="12.75" customHeight="1">
      <c r="A303" s="42"/>
      <c r="B303" s="44"/>
      <c r="C303" s="44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ht="12.75" customHeight="1">
      <c r="A304" s="42"/>
      <c r="B304" s="44"/>
      <c r="C304" s="44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ht="12.75" customHeight="1">
      <c r="A305" s="42"/>
      <c r="B305" s="44"/>
      <c r="C305" s="44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ht="12.75" customHeight="1">
      <c r="A306" s="42"/>
      <c r="B306" s="44"/>
      <c r="C306" s="44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ht="12.75" customHeight="1">
      <c r="A307" s="42"/>
      <c r="B307" s="44"/>
      <c r="C307" s="44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ht="12.75" customHeight="1">
      <c r="A308" s="42"/>
      <c r="B308" s="44"/>
      <c r="C308" s="44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ht="12.75" customHeight="1">
      <c r="A309" s="42"/>
      <c r="B309" s="44"/>
      <c r="C309" s="44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ht="12.75" customHeight="1">
      <c r="A310" s="42"/>
      <c r="B310" s="44"/>
      <c r="C310" s="44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ht="12.75" customHeight="1">
      <c r="A311" s="42"/>
      <c r="B311" s="44"/>
      <c r="C311" s="44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ht="12.75" customHeight="1">
      <c r="A312" s="42"/>
      <c r="B312" s="44"/>
      <c r="C312" s="44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ht="12.75" customHeight="1">
      <c r="A313" s="42"/>
      <c r="B313" s="44"/>
      <c r="C313" s="44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ht="12.75" customHeight="1">
      <c r="A314" s="42"/>
      <c r="B314" s="44"/>
      <c r="C314" s="44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ht="12.75" customHeight="1">
      <c r="A315" s="42"/>
      <c r="B315" s="44"/>
      <c r="C315" s="44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ht="12.75" customHeight="1">
      <c r="A316" s="42"/>
      <c r="B316" s="44"/>
      <c r="C316" s="44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ht="12.75" customHeight="1">
      <c r="A317" s="42"/>
      <c r="B317" s="44"/>
      <c r="C317" s="44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ht="12.75" customHeight="1">
      <c r="A318" s="42"/>
      <c r="B318" s="44"/>
      <c r="C318" s="44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ht="12.75" customHeight="1">
      <c r="A319" s="42"/>
      <c r="B319" s="44"/>
      <c r="C319" s="44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ht="12.75" customHeight="1">
      <c r="A320" s="42"/>
      <c r="B320" s="44"/>
      <c r="C320" s="44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ht="12.75" customHeight="1">
      <c r="A321" s="42"/>
      <c r="B321" s="44"/>
      <c r="C321" s="44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ht="12.75" customHeight="1">
      <c r="A322" s="42"/>
      <c r="B322" s="44"/>
      <c r="C322" s="44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ht="12.75" customHeight="1">
      <c r="A323" s="42"/>
      <c r="B323" s="44"/>
      <c r="C323" s="44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ht="12.75" customHeight="1">
      <c r="A324" s="42"/>
      <c r="B324" s="44"/>
      <c r="C324" s="44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ht="12.75" customHeight="1">
      <c r="A325" s="42"/>
      <c r="B325" s="44"/>
      <c r="C325" s="44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ht="12.75" customHeight="1">
      <c r="A326" s="42"/>
      <c r="B326" s="44"/>
      <c r="C326" s="44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ht="12.75" customHeight="1">
      <c r="A327" s="42"/>
      <c r="B327" s="44"/>
      <c r="C327" s="44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ht="12.75" customHeight="1">
      <c r="A328" s="42"/>
      <c r="B328" s="44"/>
      <c r="C328" s="44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ht="12.75" customHeight="1">
      <c r="A329" s="42"/>
      <c r="B329" s="44"/>
      <c r="C329" s="44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ht="12.75" customHeight="1">
      <c r="A330" s="42"/>
      <c r="B330" s="44"/>
      <c r="C330" s="44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ht="12.75" customHeight="1">
      <c r="A331" s="42"/>
      <c r="B331" s="44"/>
      <c r="C331" s="44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ht="12.75" customHeight="1">
      <c r="A332" s="42"/>
      <c r="B332" s="44"/>
      <c r="C332" s="44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ht="12.75" customHeight="1">
      <c r="A333" s="42"/>
      <c r="B333" s="44"/>
      <c r="C333" s="44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ht="12.75" customHeight="1">
      <c r="A334" s="42"/>
      <c r="B334" s="44"/>
      <c r="C334" s="44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ht="12.75" customHeight="1">
      <c r="A335" s="42"/>
      <c r="B335" s="44"/>
      <c r="C335" s="44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ht="12.75" customHeight="1">
      <c r="A336" s="42"/>
      <c r="B336" s="44"/>
      <c r="C336" s="44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ht="12.75" customHeight="1">
      <c r="A337" s="42"/>
      <c r="B337" s="44"/>
      <c r="C337" s="44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ht="12.75" customHeight="1">
      <c r="A338" s="42"/>
      <c r="B338" s="44"/>
      <c r="C338" s="44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ht="12.75" customHeight="1">
      <c r="A339" s="42"/>
      <c r="B339" s="44"/>
      <c r="C339" s="44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ht="12.75" customHeight="1">
      <c r="A340" s="42"/>
      <c r="B340" s="44"/>
      <c r="C340" s="44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ht="12.75" customHeight="1">
      <c r="A341" s="42"/>
      <c r="B341" s="44"/>
      <c r="C341" s="44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ht="12.75" customHeight="1">
      <c r="A342" s="42"/>
      <c r="B342" s="44"/>
      <c r="C342" s="44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ht="12.75" customHeight="1">
      <c r="A343" s="42"/>
      <c r="B343" s="44"/>
      <c r="C343" s="44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ht="12.75" customHeight="1">
      <c r="A344" s="42"/>
      <c r="B344" s="44"/>
      <c r="C344" s="44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ht="12.75" customHeight="1">
      <c r="A345" s="42"/>
      <c r="B345" s="44"/>
      <c r="C345" s="44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ht="12.75" customHeight="1">
      <c r="A346" s="42"/>
      <c r="B346" s="44"/>
      <c r="C346" s="44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ht="12.75" customHeight="1">
      <c r="A347" s="42"/>
      <c r="B347" s="44"/>
      <c r="C347" s="44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ht="12.75" customHeight="1">
      <c r="A348" s="42"/>
      <c r="B348" s="44"/>
      <c r="C348" s="44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ht="12.75" customHeight="1">
      <c r="A349" s="42"/>
      <c r="B349" s="44"/>
      <c r="C349" s="44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ht="12.75" customHeight="1">
      <c r="A350" s="42"/>
      <c r="B350" s="44"/>
      <c r="C350" s="44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ht="12.75" customHeight="1">
      <c r="A351" s="42"/>
      <c r="B351" s="44"/>
      <c r="C351" s="44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ht="12.75" customHeight="1">
      <c r="A352" s="42"/>
      <c r="B352" s="44"/>
      <c r="C352" s="44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ht="12.75" customHeight="1">
      <c r="A353" s="42"/>
      <c r="B353" s="44"/>
      <c r="C353" s="44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ht="12.75" customHeight="1">
      <c r="A354" s="42"/>
      <c r="B354" s="44"/>
      <c r="C354" s="44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ht="12.75" customHeight="1">
      <c r="A355" s="42"/>
      <c r="B355" s="44"/>
      <c r="C355" s="44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ht="12.75" customHeight="1">
      <c r="A356" s="42"/>
      <c r="B356" s="44"/>
      <c r="C356" s="44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ht="12.75" customHeight="1">
      <c r="A357" s="42"/>
      <c r="B357" s="44"/>
      <c r="C357" s="44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ht="12.75" customHeight="1">
      <c r="A358" s="42"/>
      <c r="B358" s="44"/>
      <c r="C358" s="44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ht="12.75" customHeight="1">
      <c r="A359" s="42"/>
      <c r="B359" s="44"/>
      <c r="C359" s="44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ht="12.75" customHeight="1">
      <c r="A360" s="42"/>
      <c r="B360" s="44"/>
      <c r="C360" s="44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ht="12.75" customHeight="1">
      <c r="A361" s="42"/>
      <c r="B361" s="44"/>
      <c r="C361" s="44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ht="12.75" customHeight="1">
      <c r="A362" s="42"/>
      <c r="B362" s="44"/>
      <c r="C362" s="44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ht="12.75" customHeight="1">
      <c r="A363" s="42"/>
      <c r="B363" s="44"/>
      <c r="C363" s="44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ht="12.75" customHeight="1">
      <c r="A364" s="42"/>
      <c r="B364" s="44"/>
      <c r="C364" s="44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ht="12.75" customHeight="1">
      <c r="A365" s="42"/>
      <c r="B365" s="44"/>
      <c r="C365" s="44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ht="12.75" customHeight="1">
      <c r="A366" s="42"/>
      <c r="B366" s="44"/>
      <c r="C366" s="44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ht="12.75" customHeight="1">
      <c r="A367" s="42"/>
      <c r="B367" s="44"/>
      <c r="C367" s="44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ht="12.75" customHeight="1">
      <c r="A368" s="42"/>
      <c r="B368" s="44"/>
      <c r="C368" s="44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ht="12.75" customHeight="1">
      <c r="A369" s="42"/>
      <c r="B369" s="44"/>
      <c r="C369" s="44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ht="12.75" customHeight="1">
      <c r="A370" s="42"/>
      <c r="B370" s="44"/>
      <c r="C370" s="44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ht="12.75" customHeight="1">
      <c r="A371" s="42"/>
      <c r="B371" s="44"/>
      <c r="C371" s="44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ht="12.75" customHeight="1">
      <c r="A372" s="42"/>
      <c r="B372" s="44"/>
      <c r="C372" s="44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ht="12.75" customHeight="1">
      <c r="A373" s="42"/>
      <c r="B373" s="44"/>
      <c r="C373" s="44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ht="12.75" customHeight="1">
      <c r="A374" s="42"/>
      <c r="B374" s="44"/>
      <c r="C374" s="44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ht="12.75" customHeight="1">
      <c r="A375" s="42"/>
      <c r="B375" s="44"/>
      <c r="C375" s="44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ht="12.75" customHeight="1">
      <c r="A376" s="42"/>
      <c r="B376" s="44"/>
      <c r="C376" s="44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ht="12.75" customHeight="1">
      <c r="A377" s="42"/>
      <c r="B377" s="44"/>
      <c r="C377" s="44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ht="12.75" customHeight="1">
      <c r="A378" s="42"/>
      <c r="B378" s="44"/>
      <c r="C378" s="44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ht="12.75" customHeight="1">
      <c r="A379" s="42"/>
      <c r="B379" s="44"/>
      <c r="C379" s="44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ht="12.75" customHeight="1">
      <c r="A380" s="42"/>
      <c r="B380" s="44"/>
      <c r="C380" s="44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ht="12.75" customHeight="1">
      <c r="A381" s="42"/>
      <c r="B381" s="44"/>
      <c r="C381" s="44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ht="12.75" customHeight="1">
      <c r="A382" s="42"/>
      <c r="B382" s="44"/>
      <c r="C382" s="44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ht="12.75" customHeight="1">
      <c r="A383" s="42"/>
      <c r="B383" s="44"/>
      <c r="C383" s="44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ht="12.75" customHeight="1">
      <c r="A384" s="42"/>
      <c r="B384" s="44"/>
      <c r="C384" s="44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ht="12.75" customHeight="1">
      <c r="A385" s="42"/>
      <c r="B385" s="44"/>
      <c r="C385" s="44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ht="12.75" customHeight="1">
      <c r="A386" s="42"/>
      <c r="B386" s="44"/>
      <c r="C386" s="44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ht="12.75" customHeight="1">
      <c r="A387" s="42"/>
      <c r="B387" s="44"/>
      <c r="C387" s="44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ht="12.75" customHeight="1">
      <c r="A388" s="42"/>
      <c r="B388" s="44"/>
      <c r="C388" s="44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ht="12.75" customHeight="1">
      <c r="A389" s="42"/>
      <c r="B389" s="44"/>
      <c r="C389" s="44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ht="12.75" customHeight="1">
      <c r="A390" s="42"/>
      <c r="B390" s="44"/>
      <c r="C390" s="44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ht="12.75" customHeight="1">
      <c r="A391" s="42"/>
      <c r="B391" s="44"/>
      <c r="C391" s="44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ht="12.75" customHeight="1">
      <c r="A392" s="42"/>
      <c r="B392" s="44"/>
      <c r="C392" s="44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ht="12.75" customHeight="1">
      <c r="A393" s="42"/>
      <c r="B393" s="44"/>
      <c r="C393" s="44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ht="12.75" customHeight="1">
      <c r="A394" s="42"/>
      <c r="B394" s="44"/>
      <c r="C394" s="44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ht="12.75" customHeight="1">
      <c r="A395" s="42"/>
      <c r="B395" s="44"/>
      <c r="C395" s="44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ht="12.75" customHeight="1">
      <c r="A396" s="42"/>
      <c r="B396" s="44"/>
      <c r="C396" s="44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ht="12.75" customHeight="1">
      <c r="A397" s="42"/>
      <c r="B397" s="44"/>
      <c r="C397" s="44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ht="12.75" customHeight="1">
      <c r="A398" s="42"/>
      <c r="B398" s="44"/>
      <c r="C398" s="44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ht="12.75" customHeight="1">
      <c r="A399" s="42"/>
      <c r="B399" s="44"/>
      <c r="C399" s="44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ht="12.75" customHeight="1">
      <c r="A400" s="42"/>
      <c r="B400" s="44"/>
      <c r="C400" s="44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ht="12.75" customHeight="1">
      <c r="A401" s="42"/>
      <c r="B401" s="44"/>
      <c r="C401" s="44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ht="12.75" customHeight="1">
      <c r="A402" s="42"/>
      <c r="B402" s="44"/>
      <c r="C402" s="44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ht="12.75" customHeight="1">
      <c r="A403" s="42"/>
      <c r="B403" s="44"/>
      <c r="C403" s="44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ht="12.75" customHeight="1">
      <c r="A404" s="42"/>
      <c r="B404" s="44"/>
      <c r="C404" s="44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ht="12.75" customHeight="1">
      <c r="A405" s="42"/>
      <c r="B405" s="44"/>
      <c r="C405" s="44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ht="12.75" customHeight="1">
      <c r="A406" s="42"/>
      <c r="B406" s="44"/>
      <c r="C406" s="44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ht="12.75" customHeight="1">
      <c r="A407" s="42"/>
      <c r="B407" s="44"/>
      <c r="C407" s="44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ht="12.75" customHeight="1">
      <c r="A408" s="42"/>
      <c r="B408" s="44"/>
      <c r="C408" s="44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ht="12.75" customHeight="1">
      <c r="A409" s="42"/>
      <c r="B409" s="44"/>
      <c r="C409" s="44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ht="12.75" customHeight="1">
      <c r="A410" s="42"/>
      <c r="B410" s="44"/>
      <c r="C410" s="44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ht="12.75" customHeight="1">
      <c r="A411" s="42"/>
      <c r="B411" s="44"/>
      <c r="C411" s="44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ht="12.75" customHeight="1">
      <c r="A412" s="42"/>
      <c r="B412" s="44"/>
      <c r="C412" s="44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ht="12.75" customHeight="1">
      <c r="A413" s="42"/>
      <c r="B413" s="44"/>
      <c r="C413" s="44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ht="12.75" customHeight="1">
      <c r="A414" s="42"/>
      <c r="B414" s="44"/>
      <c r="C414" s="44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ht="12.75" customHeight="1">
      <c r="A415" s="42"/>
      <c r="B415" s="44"/>
      <c r="C415" s="44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ht="12.75" customHeight="1">
      <c r="A416" s="42"/>
      <c r="B416" s="44"/>
      <c r="C416" s="44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ht="12.75" customHeight="1">
      <c r="A417" s="42"/>
      <c r="B417" s="44"/>
      <c r="C417" s="44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ht="12.75" customHeight="1">
      <c r="A418" s="42"/>
      <c r="B418" s="44"/>
      <c r="C418" s="44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ht="12.75" customHeight="1">
      <c r="A419" s="42"/>
      <c r="B419" s="44"/>
      <c r="C419" s="44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ht="12.75" customHeight="1">
      <c r="A420" s="42"/>
      <c r="B420" s="44"/>
      <c r="C420" s="44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ht="12.75" customHeight="1">
      <c r="A421" s="42"/>
      <c r="B421" s="44"/>
      <c r="C421" s="44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ht="12.75" customHeight="1">
      <c r="A422" s="42"/>
      <c r="B422" s="44"/>
      <c r="C422" s="44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ht="12.75" customHeight="1">
      <c r="A423" s="42"/>
      <c r="B423" s="44"/>
      <c r="C423" s="44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ht="12.75" customHeight="1">
      <c r="A424" s="42"/>
      <c r="B424" s="44"/>
      <c r="C424" s="44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ht="12.75" customHeight="1">
      <c r="A425" s="42"/>
      <c r="B425" s="44"/>
      <c r="C425" s="44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ht="12.75" customHeight="1">
      <c r="A426" s="42"/>
      <c r="B426" s="44"/>
      <c r="C426" s="44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ht="12.75" customHeight="1">
      <c r="A427" s="42"/>
      <c r="B427" s="44"/>
      <c r="C427" s="44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ht="12.75" customHeight="1">
      <c r="A428" s="42"/>
      <c r="B428" s="44"/>
      <c r="C428" s="44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ht="12.75" customHeight="1">
      <c r="A429" s="42"/>
      <c r="B429" s="44"/>
      <c r="C429" s="44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ht="12.75" customHeight="1">
      <c r="A430" s="42"/>
      <c r="B430" s="44"/>
      <c r="C430" s="44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ht="12.75" customHeight="1">
      <c r="A431" s="42"/>
      <c r="B431" s="44"/>
      <c r="C431" s="44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ht="12.75" customHeight="1">
      <c r="A432" s="42"/>
      <c r="B432" s="44"/>
      <c r="C432" s="44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ht="12.75" customHeight="1">
      <c r="A433" s="42"/>
      <c r="B433" s="44"/>
      <c r="C433" s="44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ht="12.75" customHeight="1">
      <c r="A434" s="42"/>
      <c r="B434" s="44"/>
      <c r="C434" s="44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ht="12.75" customHeight="1">
      <c r="A435" s="42"/>
      <c r="B435" s="44"/>
      <c r="C435" s="44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ht="12.75" customHeight="1">
      <c r="A436" s="42"/>
      <c r="B436" s="44"/>
      <c r="C436" s="44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ht="12.75" customHeight="1">
      <c r="A437" s="42"/>
      <c r="B437" s="44"/>
      <c r="C437" s="44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ht="12.75" customHeight="1">
      <c r="A438" s="42"/>
      <c r="B438" s="44"/>
      <c r="C438" s="44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ht="12.75" customHeight="1">
      <c r="A439" s="42"/>
      <c r="B439" s="44"/>
      <c r="C439" s="44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ht="12.75" customHeight="1">
      <c r="A440" s="42"/>
      <c r="B440" s="44"/>
      <c r="C440" s="44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ht="12.75" customHeight="1">
      <c r="A441" s="42"/>
      <c r="B441" s="44"/>
      <c r="C441" s="44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ht="12.75" customHeight="1">
      <c r="A442" s="42"/>
      <c r="B442" s="44"/>
      <c r="C442" s="44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ht="12.75" customHeight="1">
      <c r="A443" s="42"/>
      <c r="B443" s="44"/>
      <c r="C443" s="44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ht="12.75" customHeight="1">
      <c r="A444" s="42"/>
      <c r="B444" s="44"/>
      <c r="C444" s="44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ht="12.75" customHeight="1">
      <c r="A445" s="42"/>
      <c r="B445" s="44"/>
      <c r="C445" s="44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ht="12.75" customHeight="1">
      <c r="A446" s="42"/>
      <c r="B446" s="44"/>
      <c r="C446" s="44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ht="12.75" customHeight="1">
      <c r="A447" s="42"/>
      <c r="B447" s="44"/>
      <c r="C447" s="44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ht="12.75" customHeight="1">
      <c r="A448" s="42"/>
      <c r="B448" s="44"/>
      <c r="C448" s="44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ht="12.75" customHeight="1">
      <c r="A449" s="42"/>
      <c r="B449" s="44"/>
      <c r="C449" s="44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ht="12.75" customHeight="1">
      <c r="A450" s="42"/>
      <c r="B450" s="44"/>
      <c r="C450" s="44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ht="12.75" customHeight="1">
      <c r="A451" s="42"/>
      <c r="B451" s="44"/>
      <c r="C451" s="44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ht="12.75" customHeight="1">
      <c r="A452" s="42"/>
      <c r="B452" s="44"/>
      <c r="C452" s="44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ht="12.75" customHeight="1">
      <c r="A453" s="42"/>
      <c r="B453" s="44"/>
      <c r="C453" s="44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ht="12.75" customHeight="1">
      <c r="A454" s="42"/>
      <c r="B454" s="44"/>
      <c r="C454" s="44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ht="12.75" customHeight="1">
      <c r="A455" s="42"/>
      <c r="B455" s="44"/>
      <c r="C455" s="44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ht="12.75" customHeight="1">
      <c r="A456" s="42"/>
      <c r="B456" s="44"/>
      <c r="C456" s="44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ht="12.75" customHeight="1">
      <c r="A457" s="42"/>
      <c r="B457" s="44"/>
      <c r="C457" s="44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ht="12.75" customHeight="1">
      <c r="A458" s="42"/>
      <c r="B458" s="44"/>
      <c r="C458" s="44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ht="12.75" customHeight="1">
      <c r="A459" s="42"/>
      <c r="B459" s="44"/>
      <c r="C459" s="44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ht="12.75" customHeight="1">
      <c r="A460" s="42"/>
      <c r="B460" s="44"/>
      <c r="C460" s="44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ht="12.75" customHeight="1">
      <c r="A461" s="42"/>
      <c r="B461" s="44"/>
      <c r="C461" s="44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ht="12.75" customHeight="1">
      <c r="A462" s="42"/>
      <c r="B462" s="44"/>
      <c r="C462" s="44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ht="12.75" customHeight="1">
      <c r="A463" s="42"/>
      <c r="B463" s="44"/>
      <c r="C463" s="44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ht="12.75" customHeight="1">
      <c r="A464" s="42"/>
      <c r="B464" s="44"/>
      <c r="C464" s="44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ht="12.75" customHeight="1">
      <c r="A465" s="42"/>
      <c r="B465" s="44"/>
      <c r="C465" s="44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ht="12.75" customHeight="1">
      <c r="A466" s="42"/>
      <c r="B466" s="44"/>
      <c r="C466" s="44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ht="12.75" customHeight="1">
      <c r="A467" s="42"/>
      <c r="B467" s="44"/>
      <c r="C467" s="44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ht="12.75" customHeight="1">
      <c r="A468" s="42"/>
      <c r="B468" s="44"/>
      <c r="C468" s="44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ht="12.75" customHeight="1">
      <c r="A469" s="42"/>
      <c r="B469" s="44"/>
      <c r="C469" s="44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ht="12.75" customHeight="1">
      <c r="A470" s="42"/>
      <c r="B470" s="44"/>
      <c r="C470" s="44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ht="12.75" customHeight="1">
      <c r="A471" s="42"/>
      <c r="B471" s="44"/>
      <c r="C471" s="44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ht="12.75" customHeight="1">
      <c r="A472" s="42"/>
      <c r="B472" s="44"/>
      <c r="C472" s="44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ht="12.75" customHeight="1">
      <c r="A473" s="42"/>
      <c r="B473" s="44"/>
      <c r="C473" s="44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ht="12.75" customHeight="1">
      <c r="A474" s="42"/>
      <c r="B474" s="44"/>
      <c r="C474" s="44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ht="12.75" customHeight="1">
      <c r="A475" s="42"/>
      <c r="B475" s="44"/>
      <c r="C475" s="44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ht="12.75" customHeight="1">
      <c r="A476" s="42"/>
      <c r="B476" s="44"/>
      <c r="C476" s="44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ht="12.75" customHeight="1">
      <c r="A477" s="42"/>
      <c r="B477" s="44"/>
      <c r="C477" s="44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ht="12.75" customHeight="1">
      <c r="A478" s="42"/>
      <c r="B478" s="44"/>
      <c r="C478" s="44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ht="12.75" customHeight="1">
      <c r="A479" s="42"/>
      <c r="B479" s="44"/>
      <c r="C479" s="44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ht="12.75" customHeight="1">
      <c r="A480" s="42"/>
      <c r="B480" s="44"/>
      <c r="C480" s="44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ht="12.75" customHeight="1">
      <c r="A481" s="42"/>
      <c r="B481" s="44"/>
      <c r="C481" s="44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ht="12.75" customHeight="1">
      <c r="A482" s="42"/>
      <c r="B482" s="44"/>
      <c r="C482" s="44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ht="12.75" customHeight="1">
      <c r="A483" s="42"/>
      <c r="B483" s="44"/>
      <c r="C483" s="44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ht="12.75" customHeight="1">
      <c r="A484" s="42"/>
      <c r="B484" s="44"/>
      <c r="C484" s="44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ht="12.75" customHeight="1">
      <c r="A485" s="42"/>
      <c r="B485" s="44"/>
      <c r="C485" s="44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ht="12.75" customHeight="1">
      <c r="A486" s="42"/>
      <c r="B486" s="44"/>
      <c r="C486" s="44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ht="12.75" customHeight="1">
      <c r="A487" s="42"/>
      <c r="B487" s="44"/>
      <c r="C487" s="44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ht="12.75" customHeight="1">
      <c r="A488" s="42"/>
      <c r="B488" s="44"/>
      <c r="C488" s="44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ht="12.75" customHeight="1">
      <c r="A489" s="42"/>
      <c r="B489" s="44"/>
      <c r="C489" s="44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ht="12.75" customHeight="1">
      <c r="A490" s="42"/>
      <c r="B490" s="44"/>
      <c r="C490" s="44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ht="12.75" customHeight="1">
      <c r="A491" s="42"/>
      <c r="B491" s="44"/>
      <c r="C491" s="44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ht="12.75" customHeight="1">
      <c r="A492" s="42"/>
      <c r="B492" s="44"/>
      <c r="C492" s="44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ht="12.75" customHeight="1">
      <c r="A493" s="42"/>
      <c r="B493" s="44"/>
      <c r="C493" s="44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ht="12.75" customHeight="1">
      <c r="A494" s="42"/>
      <c r="B494" s="44"/>
      <c r="C494" s="44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ht="12.75" customHeight="1">
      <c r="A495" s="42"/>
      <c r="B495" s="44"/>
      <c r="C495" s="44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ht="12.75" customHeight="1">
      <c r="A496" s="42"/>
      <c r="B496" s="44"/>
      <c r="C496" s="44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ht="12.75" customHeight="1">
      <c r="A497" s="42"/>
      <c r="B497" s="44"/>
      <c r="C497" s="44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ht="12.75" customHeight="1">
      <c r="A498" s="42"/>
      <c r="B498" s="44"/>
      <c r="C498" s="44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ht="12.75" customHeight="1">
      <c r="A499" s="42"/>
      <c r="B499" s="44"/>
      <c r="C499" s="44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ht="12.75" customHeight="1">
      <c r="A500" s="42"/>
      <c r="B500" s="44"/>
      <c r="C500" s="44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ht="12.75" customHeight="1">
      <c r="A501" s="42"/>
      <c r="B501" s="44"/>
      <c r="C501" s="44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ht="12.75" customHeight="1">
      <c r="A502" s="42"/>
      <c r="B502" s="44"/>
      <c r="C502" s="44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ht="12.75" customHeight="1">
      <c r="A503" s="42"/>
      <c r="B503" s="44"/>
      <c r="C503" s="44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ht="12.75" customHeight="1">
      <c r="A504" s="42"/>
      <c r="B504" s="44"/>
      <c r="C504" s="44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ht="12.75" customHeight="1">
      <c r="A505" s="42"/>
      <c r="B505" s="44"/>
      <c r="C505" s="44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ht="12.75" customHeight="1">
      <c r="A506" s="42"/>
      <c r="B506" s="44"/>
      <c r="C506" s="44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ht="12.75" customHeight="1">
      <c r="A507" s="42"/>
      <c r="B507" s="44"/>
      <c r="C507" s="44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ht="12.75" customHeight="1">
      <c r="A508" s="42"/>
      <c r="B508" s="44"/>
      <c r="C508" s="44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ht="12.75" customHeight="1">
      <c r="A509" s="42"/>
      <c r="B509" s="44"/>
      <c r="C509" s="44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ht="12.75" customHeight="1">
      <c r="A510" s="42"/>
      <c r="B510" s="44"/>
      <c r="C510" s="44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ht="12.75" customHeight="1">
      <c r="A511" s="42"/>
      <c r="B511" s="44"/>
      <c r="C511" s="44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ht="12.75" customHeight="1">
      <c r="A512" s="42"/>
      <c r="B512" s="44"/>
      <c r="C512" s="44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ht="12.75" customHeight="1">
      <c r="A513" s="42"/>
      <c r="B513" s="44"/>
      <c r="C513" s="44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ht="12.75" customHeight="1">
      <c r="A514" s="42"/>
      <c r="B514" s="44"/>
      <c r="C514" s="44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ht="12.75" customHeight="1">
      <c r="A515" s="42"/>
      <c r="B515" s="44"/>
      <c r="C515" s="44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ht="12.75" customHeight="1">
      <c r="A516" s="42"/>
      <c r="B516" s="44"/>
      <c r="C516" s="44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ht="12.75" customHeight="1">
      <c r="A517" s="42"/>
      <c r="B517" s="44"/>
      <c r="C517" s="44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ht="12.75" customHeight="1">
      <c r="A518" s="42"/>
      <c r="B518" s="44"/>
      <c r="C518" s="44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ht="12.75" customHeight="1">
      <c r="A519" s="42"/>
      <c r="B519" s="44"/>
      <c r="C519" s="44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ht="12.75" customHeight="1">
      <c r="A520" s="42"/>
      <c r="B520" s="44"/>
      <c r="C520" s="44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ht="12.75" customHeight="1">
      <c r="A521" s="42"/>
      <c r="B521" s="44"/>
      <c r="C521" s="44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ht="12.75" customHeight="1">
      <c r="A522" s="42"/>
      <c r="B522" s="44"/>
      <c r="C522" s="44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ht="12.75" customHeight="1">
      <c r="A523" s="42"/>
      <c r="B523" s="44"/>
      <c r="C523" s="44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ht="12.75" customHeight="1">
      <c r="A524" s="42"/>
      <c r="B524" s="44"/>
      <c r="C524" s="44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ht="12.75" customHeight="1">
      <c r="A525" s="42"/>
      <c r="B525" s="44"/>
      <c r="C525" s="44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ht="12.75" customHeight="1">
      <c r="A526" s="42"/>
      <c r="B526" s="44"/>
      <c r="C526" s="44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ht="12.75" customHeight="1">
      <c r="A527" s="42"/>
      <c r="B527" s="44"/>
      <c r="C527" s="44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ht="12.75" customHeight="1">
      <c r="A528" s="42"/>
      <c r="B528" s="44"/>
      <c r="C528" s="44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ht="12.75" customHeight="1">
      <c r="A529" s="42"/>
      <c r="B529" s="44"/>
      <c r="C529" s="44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ht="12.75" customHeight="1">
      <c r="A530" s="42"/>
      <c r="B530" s="44"/>
      <c r="C530" s="44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ht="12.75" customHeight="1">
      <c r="A531" s="42"/>
      <c r="B531" s="44"/>
      <c r="C531" s="44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ht="12.75" customHeight="1">
      <c r="A532" s="42"/>
      <c r="B532" s="44"/>
      <c r="C532" s="44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ht="12.75" customHeight="1">
      <c r="A533" s="42"/>
      <c r="B533" s="44"/>
      <c r="C533" s="44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ht="12.75" customHeight="1">
      <c r="A534" s="42"/>
      <c r="B534" s="44"/>
      <c r="C534" s="44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ht="12.75" customHeight="1">
      <c r="A535" s="42"/>
      <c r="B535" s="44"/>
      <c r="C535" s="44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ht="12.75" customHeight="1">
      <c r="A536" s="42"/>
      <c r="B536" s="44"/>
      <c r="C536" s="44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ht="12.75" customHeight="1">
      <c r="A537" s="42"/>
      <c r="B537" s="44"/>
      <c r="C537" s="44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ht="12.75" customHeight="1">
      <c r="A538" s="42"/>
      <c r="B538" s="44"/>
      <c r="C538" s="44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ht="12.75" customHeight="1">
      <c r="A539" s="42"/>
      <c r="B539" s="44"/>
      <c r="C539" s="44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ht="12.75" customHeight="1">
      <c r="A540" s="42"/>
      <c r="B540" s="44"/>
      <c r="C540" s="44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ht="12.75" customHeight="1">
      <c r="A541" s="42"/>
      <c r="B541" s="44"/>
      <c r="C541" s="44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ht="12.75" customHeight="1">
      <c r="A542" s="42"/>
      <c r="B542" s="44"/>
      <c r="C542" s="44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ht="12.75" customHeight="1">
      <c r="A543" s="42"/>
      <c r="B543" s="44"/>
      <c r="C543" s="44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ht="12.75" customHeight="1">
      <c r="A544" s="42"/>
      <c r="B544" s="44"/>
      <c r="C544" s="44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ht="12.75" customHeight="1">
      <c r="A545" s="42"/>
      <c r="B545" s="44"/>
      <c r="C545" s="44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ht="12.75" customHeight="1">
      <c r="A546" s="42"/>
      <c r="B546" s="44"/>
      <c r="C546" s="44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ht="12.75" customHeight="1">
      <c r="A547" s="42"/>
      <c r="B547" s="44"/>
      <c r="C547" s="44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ht="12.75" customHeight="1">
      <c r="A548" s="42"/>
      <c r="B548" s="44"/>
      <c r="C548" s="44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ht="12.75" customHeight="1">
      <c r="A549" s="42"/>
      <c r="B549" s="44"/>
      <c r="C549" s="44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ht="12.75" customHeight="1">
      <c r="A550" s="42"/>
      <c r="B550" s="44"/>
      <c r="C550" s="44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ht="12.75" customHeight="1">
      <c r="A551" s="42"/>
      <c r="B551" s="44"/>
      <c r="C551" s="44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ht="12.75" customHeight="1">
      <c r="A552" s="42"/>
      <c r="B552" s="44"/>
      <c r="C552" s="44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ht="12.75" customHeight="1">
      <c r="A553" s="42"/>
      <c r="B553" s="44"/>
      <c r="C553" s="44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ht="12.75" customHeight="1">
      <c r="A554" s="42"/>
      <c r="B554" s="44"/>
      <c r="C554" s="44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ht="12.75" customHeight="1">
      <c r="A555" s="42"/>
      <c r="B555" s="44"/>
      <c r="C555" s="44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ht="12.75" customHeight="1">
      <c r="A556" s="42"/>
      <c r="B556" s="44"/>
      <c r="C556" s="44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ht="12.75" customHeight="1">
      <c r="A557" s="42"/>
      <c r="B557" s="44"/>
      <c r="C557" s="44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ht="12.75" customHeight="1">
      <c r="A558" s="42"/>
      <c r="B558" s="44"/>
      <c r="C558" s="44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ht="12.75" customHeight="1">
      <c r="A559" s="42"/>
      <c r="B559" s="44"/>
      <c r="C559" s="44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ht="12.75" customHeight="1">
      <c r="A560" s="42"/>
      <c r="B560" s="44"/>
      <c r="C560" s="44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ht="12.75" customHeight="1">
      <c r="A561" s="42"/>
      <c r="B561" s="44"/>
      <c r="C561" s="44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ht="12.75" customHeight="1">
      <c r="A562" s="42"/>
      <c r="B562" s="44"/>
      <c r="C562" s="44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ht="12.75" customHeight="1">
      <c r="A563" s="42"/>
      <c r="B563" s="44"/>
      <c r="C563" s="44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ht="12.75" customHeight="1">
      <c r="A564" s="42"/>
      <c r="B564" s="44"/>
      <c r="C564" s="44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ht="12.75" customHeight="1">
      <c r="A565" s="42"/>
      <c r="B565" s="44"/>
      <c r="C565" s="44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ht="12.75" customHeight="1">
      <c r="A566" s="42"/>
      <c r="B566" s="44"/>
      <c r="C566" s="44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ht="12.75" customHeight="1">
      <c r="A567" s="42"/>
      <c r="B567" s="44"/>
      <c r="C567" s="44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ht="12.75" customHeight="1">
      <c r="A568" s="42"/>
      <c r="B568" s="44"/>
      <c r="C568" s="44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ht="12.75" customHeight="1">
      <c r="A569" s="42"/>
      <c r="B569" s="44"/>
      <c r="C569" s="44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ht="12.75" customHeight="1">
      <c r="A570" s="42"/>
      <c r="B570" s="44"/>
      <c r="C570" s="44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ht="12.75" customHeight="1">
      <c r="A571" s="42"/>
      <c r="B571" s="44"/>
      <c r="C571" s="44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ht="12.75" customHeight="1">
      <c r="A572" s="42"/>
      <c r="B572" s="44"/>
      <c r="C572" s="44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ht="12.75" customHeight="1">
      <c r="A573" s="42"/>
      <c r="B573" s="44"/>
      <c r="C573" s="44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ht="12.75" customHeight="1">
      <c r="A574" s="42"/>
      <c r="B574" s="44"/>
      <c r="C574" s="44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ht="12.75" customHeight="1">
      <c r="A575" s="42"/>
      <c r="B575" s="44"/>
      <c r="C575" s="44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ht="12.75" customHeight="1">
      <c r="A576" s="42"/>
      <c r="B576" s="44"/>
      <c r="C576" s="44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ht="12.75" customHeight="1">
      <c r="A577" s="42"/>
      <c r="B577" s="44"/>
      <c r="C577" s="44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ht="12.75" customHeight="1">
      <c r="A578" s="42"/>
      <c r="B578" s="44"/>
      <c r="C578" s="44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ht="12.75" customHeight="1">
      <c r="A579" s="42"/>
      <c r="B579" s="44"/>
      <c r="C579" s="44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ht="12.75" customHeight="1">
      <c r="A580" s="42"/>
      <c r="B580" s="44"/>
      <c r="C580" s="44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ht="12.75" customHeight="1">
      <c r="A581" s="42"/>
      <c r="B581" s="44"/>
      <c r="C581" s="44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ht="12.75" customHeight="1">
      <c r="A582" s="42"/>
      <c r="B582" s="44"/>
      <c r="C582" s="44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ht="12.75" customHeight="1">
      <c r="A583" s="42"/>
      <c r="B583" s="44"/>
      <c r="C583" s="44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ht="12.75" customHeight="1">
      <c r="A584" s="42"/>
      <c r="B584" s="44"/>
      <c r="C584" s="44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ht="12.75" customHeight="1">
      <c r="A585" s="42"/>
      <c r="B585" s="44"/>
      <c r="C585" s="44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ht="12.75" customHeight="1">
      <c r="A586" s="42"/>
      <c r="B586" s="44"/>
      <c r="C586" s="44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ht="12.75" customHeight="1">
      <c r="A587" s="42"/>
      <c r="B587" s="44"/>
      <c r="C587" s="44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ht="12.75" customHeight="1">
      <c r="A588" s="42"/>
      <c r="B588" s="44"/>
      <c r="C588" s="44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ht="12.75" customHeight="1">
      <c r="A589" s="42"/>
      <c r="B589" s="44"/>
      <c r="C589" s="44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ht="12.75" customHeight="1">
      <c r="A590" s="42"/>
      <c r="B590" s="44"/>
      <c r="C590" s="44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ht="12.75" customHeight="1">
      <c r="A591" s="42"/>
      <c r="B591" s="44"/>
      <c r="C591" s="44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ht="12.75" customHeight="1">
      <c r="A592" s="42"/>
      <c r="B592" s="44"/>
      <c r="C592" s="44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ht="12.75" customHeight="1">
      <c r="A593" s="42"/>
      <c r="B593" s="44"/>
      <c r="C593" s="44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ht="12.75" customHeight="1">
      <c r="A594" s="42"/>
      <c r="B594" s="44"/>
      <c r="C594" s="44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ht="12.75" customHeight="1">
      <c r="A595" s="42"/>
      <c r="B595" s="44"/>
      <c r="C595" s="44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ht="12.75" customHeight="1">
      <c r="A596" s="42"/>
      <c r="B596" s="44"/>
      <c r="C596" s="44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ht="12.75" customHeight="1">
      <c r="A597" s="42"/>
      <c r="B597" s="44"/>
      <c r="C597" s="44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ht="12.75" customHeight="1">
      <c r="A598" s="42"/>
      <c r="B598" s="44"/>
      <c r="C598" s="44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ht="12.75" customHeight="1">
      <c r="A599" s="42"/>
      <c r="B599" s="44"/>
      <c r="C599" s="44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ht="12.75" customHeight="1">
      <c r="A600" s="42"/>
      <c r="B600" s="44"/>
      <c r="C600" s="44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ht="12.75" customHeight="1">
      <c r="A601" s="42"/>
      <c r="B601" s="44"/>
      <c r="C601" s="44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ht="12.75" customHeight="1">
      <c r="A602" s="42"/>
      <c r="B602" s="44"/>
      <c r="C602" s="44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ht="12.75" customHeight="1">
      <c r="A603" s="42"/>
      <c r="B603" s="44"/>
      <c r="C603" s="44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ht="12.75" customHeight="1">
      <c r="A604" s="42"/>
      <c r="B604" s="44"/>
      <c r="C604" s="44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ht="12.75" customHeight="1">
      <c r="A605" s="42"/>
      <c r="B605" s="44"/>
      <c r="C605" s="44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ht="12.75" customHeight="1">
      <c r="A606" s="42"/>
      <c r="B606" s="44"/>
      <c r="C606" s="44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ht="12.75" customHeight="1">
      <c r="A607" s="42"/>
      <c r="B607" s="44"/>
      <c r="C607" s="44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ht="12.75" customHeight="1">
      <c r="A608" s="42"/>
      <c r="B608" s="44"/>
      <c r="C608" s="44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ht="12.75" customHeight="1">
      <c r="A609" s="42"/>
      <c r="B609" s="44"/>
      <c r="C609" s="44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ht="12.75" customHeight="1">
      <c r="A610" s="42"/>
      <c r="B610" s="44"/>
      <c r="C610" s="44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ht="12.75" customHeight="1">
      <c r="A611" s="42"/>
      <c r="B611" s="44"/>
      <c r="C611" s="44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ht="12.75" customHeight="1">
      <c r="A612" s="42"/>
      <c r="B612" s="44"/>
      <c r="C612" s="44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ht="12.75" customHeight="1">
      <c r="A613" s="42"/>
      <c r="B613" s="44"/>
      <c r="C613" s="44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ht="12.75" customHeight="1">
      <c r="A614" s="42"/>
      <c r="B614" s="44"/>
      <c r="C614" s="44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ht="12.75" customHeight="1">
      <c r="A615" s="42"/>
      <c r="B615" s="44"/>
      <c r="C615" s="44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ht="12.75" customHeight="1">
      <c r="A616" s="42"/>
      <c r="B616" s="44"/>
      <c r="C616" s="44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ht="12.75" customHeight="1">
      <c r="A617" s="42"/>
      <c r="B617" s="44"/>
      <c r="C617" s="44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ht="12.75" customHeight="1">
      <c r="A618" s="42"/>
      <c r="B618" s="44"/>
      <c r="C618" s="44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ht="12.75" customHeight="1">
      <c r="A619" s="42"/>
      <c r="B619" s="44"/>
      <c r="C619" s="44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ht="12.75" customHeight="1">
      <c r="A620" s="42"/>
      <c r="B620" s="44"/>
      <c r="C620" s="44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ht="12.75" customHeight="1">
      <c r="A621" s="42"/>
      <c r="B621" s="44"/>
      <c r="C621" s="44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ht="12.75" customHeight="1">
      <c r="A622" s="42"/>
      <c r="B622" s="44"/>
      <c r="C622" s="44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ht="12.75" customHeight="1">
      <c r="A623" s="42"/>
      <c r="B623" s="44"/>
      <c r="C623" s="44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ht="12.75" customHeight="1">
      <c r="A624" s="42"/>
      <c r="B624" s="44"/>
      <c r="C624" s="44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ht="12.75" customHeight="1">
      <c r="A625" s="42"/>
      <c r="B625" s="44"/>
      <c r="C625" s="44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ht="12.75" customHeight="1">
      <c r="A626" s="42"/>
      <c r="B626" s="44"/>
      <c r="C626" s="44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ht="12.75" customHeight="1">
      <c r="A627" s="42"/>
      <c r="B627" s="44"/>
      <c r="C627" s="44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ht="12.75" customHeight="1">
      <c r="A628" s="42"/>
      <c r="B628" s="44"/>
      <c r="C628" s="44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ht="12.75" customHeight="1">
      <c r="A629" s="42"/>
      <c r="B629" s="44"/>
      <c r="C629" s="44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ht="12.75" customHeight="1">
      <c r="A630" s="42"/>
      <c r="B630" s="44"/>
      <c r="C630" s="44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ht="12.75" customHeight="1">
      <c r="A631" s="42"/>
      <c r="B631" s="44"/>
      <c r="C631" s="44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ht="12.75" customHeight="1">
      <c r="A632" s="42"/>
      <c r="B632" s="44"/>
      <c r="C632" s="44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ht="12.75" customHeight="1">
      <c r="A633" s="42"/>
      <c r="B633" s="44"/>
      <c r="C633" s="44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ht="12.75" customHeight="1">
      <c r="A634" s="42"/>
      <c r="B634" s="44"/>
      <c r="C634" s="44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ht="12.75" customHeight="1">
      <c r="A635" s="42"/>
      <c r="B635" s="44"/>
      <c r="C635" s="44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ht="12.75" customHeight="1">
      <c r="A636" s="42"/>
      <c r="B636" s="44"/>
      <c r="C636" s="44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ht="12.75" customHeight="1">
      <c r="A637" s="42"/>
      <c r="B637" s="44"/>
      <c r="C637" s="44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ht="12.75" customHeight="1">
      <c r="A638" s="42"/>
      <c r="B638" s="44"/>
      <c r="C638" s="44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ht="12.75" customHeight="1">
      <c r="A639" s="42"/>
      <c r="B639" s="44"/>
      <c r="C639" s="44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ht="12.75" customHeight="1">
      <c r="A640" s="42"/>
      <c r="B640" s="44"/>
      <c r="C640" s="44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ht="12.75" customHeight="1">
      <c r="A641" s="42"/>
      <c r="B641" s="44"/>
      <c r="C641" s="44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ht="12.75" customHeight="1">
      <c r="A642" s="42"/>
      <c r="B642" s="44"/>
      <c r="C642" s="44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ht="12.75" customHeight="1">
      <c r="A643" s="42"/>
      <c r="B643" s="44"/>
      <c r="C643" s="44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ht="12.75" customHeight="1">
      <c r="A644" s="42"/>
      <c r="B644" s="44"/>
      <c r="C644" s="44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ht="12.75" customHeight="1">
      <c r="A645" s="42"/>
      <c r="B645" s="44"/>
      <c r="C645" s="44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ht="12.75" customHeight="1">
      <c r="A646" s="42"/>
      <c r="B646" s="44"/>
      <c r="C646" s="44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ht="12.75" customHeight="1">
      <c r="A647" s="42"/>
      <c r="B647" s="44"/>
      <c r="C647" s="44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ht="12.75" customHeight="1">
      <c r="A648" s="42"/>
      <c r="B648" s="44"/>
      <c r="C648" s="44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ht="12.75" customHeight="1">
      <c r="A649" s="42"/>
      <c r="B649" s="44"/>
      <c r="C649" s="44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ht="12.75" customHeight="1">
      <c r="A650" s="42"/>
      <c r="B650" s="44"/>
      <c r="C650" s="44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ht="12.75" customHeight="1">
      <c r="A651" s="42"/>
      <c r="B651" s="44"/>
      <c r="C651" s="44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ht="12.75" customHeight="1">
      <c r="A652" s="42"/>
      <c r="B652" s="44"/>
      <c r="C652" s="44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ht="12.75" customHeight="1">
      <c r="A653" s="42"/>
      <c r="B653" s="44"/>
      <c r="C653" s="44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ht="12.75" customHeight="1">
      <c r="A654" s="42"/>
      <c r="B654" s="44"/>
      <c r="C654" s="44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ht="12.75" customHeight="1">
      <c r="A655" s="42"/>
      <c r="B655" s="44"/>
      <c r="C655" s="44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ht="12.75" customHeight="1">
      <c r="A656" s="42"/>
      <c r="B656" s="44"/>
      <c r="C656" s="44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ht="12.75" customHeight="1">
      <c r="A657" s="42"/>
      <c r="B657" s="44"/>
      <c r="C657" s="44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ht="12.75" customHeight="1">
      <c r="A658" s="42"/>
      <c r="B658" s="44"/>
      <c r="C658" s="44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ht="12.75" customHeight="1">
      <c r="A659" s="42"/>
      <c r="B659" s="44"/>
      <c r="C659" s="44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ht="12.75" customHeight="1">
      <c r="A660" s="42"/>
      <c r="B660" s="44"/>
      <c r="C660" s="44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ht="12.75" customHeight="1">
      <c r="A661" s="42"/>
      <c r="B661" s="44"/>
      <c r="C661" s="44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ht="12.75" customHeight="1">
      <c r="A662" s="42"/>
      <c r="B662" s="44"/>
      <c r="C662" s="44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ht="12.75" customHeight="1">
      <c r="A663" s="42"/>
      <c r="B663" s="44"/>
      <c r="C663" s="44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ht="12.75" customHeight="1">
      <c r="A664" s="42"/>
      <c r="B664" s="44"/>
      <c r="C664" s="44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ht="12.75" customHeight="1">
      <c r="A665" s="42"/>
      <c r="B665" s="44"/>
      <c r="C665" s="44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ht="12.75" customHeight="1">
      <c r="A666" s="42"/>
      <c r="B666" s="44"/>
      <c r="C666" s="44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ht="12.75" customHeight="1">
      <c r="A667" s="42"/>
      <c r="B667" s="44"/>
      <c r="C667" s="44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ht="12.75" customHeight="1">
      <c r="A668" s="42"/>
      <c r="B668" s="44"/>
      <c r="C668" s="44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ht="12.75" customHeight="1">
      <c r="A669" s="42"/>
      <c r="B669" s="44"/>
      <c r="C669" s="44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ht="12.75" customHeight="1">
      <c r="A670" s="42"/>
      <c r="B670" s="44"/>
      <c r="C670" s="44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ht="12.75" customHeight="1">
      <c r="A671" s="42"/>
      <c r="B671" s="44"/>
      <c r="C671" s="44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ht="12.75" customHeight="1">
      <c r="A672" s="42"/>
      <c r="B672" s="44"/>
      <c r="C672" s="44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ht="12.75" customHeight="1">
      <c r="A673" s="42"/>
      <c r="B673" s="44"/>
      <c r="C673" s="44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ht="12.75" customHeight="1">
      <c r="A674" s="42"/>
      <c r="B674" s="44"/>
      <c r="C674" s="44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ht="12.75" customHeight="1">
      <c r="A675" s="42"/>
      <c r="B675" s="44"/>
      <c r="C675" s="44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ht="12.75" customHeight="1">
      <c r="A676" s="42"/>
      <c r="B676" s="44"/>
      <c r="C676" s="44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ht="12.75" customHeight="1">
      <c r="A677" s="42"/>
      <c r="B677" s="44"/>
      <c r="C677" s="44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ht="12.75" customHeight="1">
      <c r="A678" s="42"/>
      <c r="B678" s="44"/>
      <c r="C678" s="44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ht="12.75" customHeight="1">
      <c r="A679" s="42"/>
      <c r="B679" s="44"/>
      <c r="C679" s="44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ht="12.75" customHeight="1">
      <c r="A680" s="42"/>
      <c r="B680" s="44"/>
      <c r="C680" s="44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ht="12.75" customHeight="1">
      <c r="A681" s="42"/>
      <c r="B681" s="44"/>
      <c r="C681" s="44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ht="12.75" customHeight="1">
      <c r="A682" s="42"/>
      <c r="B682" s="44"/>
      <c r="C682" s="44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ht="12.75" customHeight="1">
      <c r="A683" s="42"/>
      <c r="B683" s="44"/>
      <c r="C683" s="44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ht="12.75" customHeight="1">
      <c r="A684" s="42"/>
      <c r="B684" s="44"/>
      <c r="C684" s="44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ht="12.75" customHeight="1">
      <c r="A685" s="42"/>
      <c r="B685" s="44"/>
      <c r="C685" s="44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ht="12.75" customHeight="1">
      <c r="A686" s="42"/>
      <c r="B686" s="44"/>
      <c r="C686" s="44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ht="12.75" customHeight="1">
      <c r="A687" s="42"/>
      <c r="B687" s="44"/>
      <c r="C687" s="44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ht="12.75" customHeight="1">
      <c r="A688" s="42"/>
      <c r="B688" s="44"/>
      <c r="C688" s="44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ht="12.75" customHeight="1">
      <c r="A689" s="42"/>
      <c r="B689" s="44"/>
      <c r="C689" s="44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ht="12.75" customHeight="1">
      <c r="A690" s="42"/>
      <c r="B690" s="44"/>
      <c r="C690" s="44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ht="12.75" customHeight="1">
      <c r="A691" s="42"/>
      <c r="B691" s="44"/>
      <c r="C691" s="44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ht="12.75" customHeight="1">
      <c r="A692" s="42"/>
      <c r="B692" s="44"/>
      <c r="C692" s="44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ht="12.75" customHeight="1">
      <c r="A693" s="42"/>
      <c r="B693" s="44"/>
      <c r="C693" s="44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ht="12.75" customHeight="1">
      <c r="A694" s="42"/>
      <c r="B694" s="44"/>
      <c r="C694" s="44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ht="12.75" customHeight="1">
      <c r="A695" s="42"/>
      <c r="B695" s="44"/>
      <c r="C695" s="44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ht="12.75" customHeight="1">
      <c r="A696" s="42"/>
      <c r="B696" s="44"/>
      <c r="C696" s="44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ht="12.75" customHeight="1">
      <c r="A697" s="42"/>
      <c r="B697" s="44"/>
      <c r="C697" s="44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ht="12.75" customHeight="1">
      <c r="A698" s="42"/>
      <c r="B698" s="44"/>
      <c r="C698" s="44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ht="12.75" customHeight="1">
      <c r="A699" s="42"/>
      <c r="B699" s="44"/>
      <c r="C699" s="44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ht="12.75" customHeight="1">
      <c r="A700" s="42"/>
      <c r="B700" s="44"/>
      <c r="C700" s="44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ht="12.75" customHeight="1">
      <c r="A701" s="42"/>
      <c r="B701" s="44"/>
      <c r="C701" s="44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ht="12.75" customHeight="1">
      <c r="A702" s="42"/>
      <c r="B702" s="44"/>
      <c r="C702" s="44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ht="12.75" customHeight="1">
      <c r="A703" s="42"/>
      <c r="B703" s="44"/>
      <c r="C703" s="44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ht="12.75" customHeight="1">
      <c r="A704" s="42"/>
      <c r="B704" s="44"/>
      <c r="C704" s="44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ht="12.75" customHeight="1">
      <c r="A705" s="42"/>
      <c r="B705" s="44"/>
      <c r="C705" s="44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ht="12.75" customHeight="1">
      <c r="A706" s="42"/>
      <c r="B706" s="44"/>
      <c r="C706" s="44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ht="12.75" customHeight="1">
      <c r="A707" s="42"/>
      <c r="B707" s="44"/>
      <c r="C707" s="44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ht="12.75" customHeight="1">
      <c r="A708" s="42"/>
      <c r="B708" s="44"/>
      <c r="C708" s="44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ht="12.75" customHeight="1">
      <c r="A709" s="42"/>
      <c r="B709" s="44"/>
      <c r="C709" s="44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ht="12.75" customHeight="1">
      <c r="A710" s="42"/>
      <c r="B710" s="44"/>
      <c r="C710" s="44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ht="12.75" customHeight="1">
      <c r="A711" s="42"/>
      <c r="B711" s="44"/>
      <c r="C711" s="44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ht="12.75" customHeight="1">
      <c r="A712" s="42"/>
      <c r="B712" s="44"/>
      <c r="C712" s="44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ht="12.75" customHeight="1">
      <c r="A713" s="42"/>
      <c r="B713" s="44"/>
      <c r="C713" s="44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ht="12.75" customHeight="1">
      <c r="A714" s="42"/>
      <c r="B714" s="44"/>
      <c r="C714" s="44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ht="12.75" customHeight="1">
      <c r="A715" s="42"/>
      <c r="B715" s="44"/>
      <c r="C715" s="44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ht="12.75" customHeight="1">
      <c r="A716" s="42"/>
      <c r="B716" s="44"/>
      <c r="C716" s="44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ht="12.75" customHeight="1">
      <c r="A717" s="42"/>
      <c r="B717" s="44"/>
      <c r="C717" s="44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ht="12.75" customHeight="1">
      <c r="A718" s="42"/>
      <c r="B718" s="44"/>
      <c r="C718" s="44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ht="12.75" customHeight="1">
      <c r="A719" s="42"/>
      <c r="B719" s="44"/>
      <c r="C719" s="44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ht="12.75" customHeight="1">
      <c r="A720" s="42"/>
      <c r="B720" s="44"/>
      <c r="C720" s="44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ht="12.75" customHeight="1">
      <c r="A721" s="42"/>
      <c r="B721" s="44"/>
      <c r="C721" s="44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ht="12.75" customHeight="1">
      <c r="A722" s="42"/>
      <c r="B722" s="44"/>
      <c r="C722" s="44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ht="12.75" customHeight="1">
      <c r="A723" s="42"/>
      <c r="B723" s="44"/>
      <c r="C723" s="44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ht="12.75" customHeight="1">
      <c r="A724" s="42"/>
      <c r="B724" s="44"/>
      <c r="C724" s="44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ht="12.75" customHeight="1">
      <c r="A725" s="42"/>
      <c r="B725" s="44"/>
      <c r="C725" s="44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ht="12.75" customHeight="1">
      <c r="A726" s="42"/>
      <c r="B726" s="44"/>
      <c r="C726" s="44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ht="12.75" customHeight="1">
      <c r="A727" s="42"/>
      <c r="B727" s="44"/>
      <c r="C727" s="44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ht="12.75" customHeight="1">
      <c r="A728" s="42"/>
      <c r="B728" s="44"/>
      <c r="C728" s="44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ht="12.75" customHeight="1">
      <c r="A729" s="42"/>
      <c r="B729" s="44"/>
      <c r="C729" s="44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ht="12.75" customHeight="1">
      <c r="A730" s="42"/>
      <c r="B730" s="44"/>
      <c r="C730" s="44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ht="12.75" customHeight="1">
      <c r="A731" s="42"/>
      <c r="B731" s="44"/>
      <c r="C731" s="44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ht="12.75" customHeight="1">
      <c r="A732" s="42"/>
      <c r="B732" s="44"/>
      <c r="C732" s="44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ht="12.75" customHeight="1">
      <c r="A733" s="42"/>
      <c r="B733" s="44"/>
      <c r="C733" s="44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ht="12.75" customHeight="1">
      <c r="A734" s="42"/>
      <c r="B734" s="44"/>
      <c r="C734" s="44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ht="12.75" customHeight="1">
      <c r="A735" s="42"/>
      <c r="B735" s="44"/>
      <c r="C735" s="44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ht="12.75" customHeight="1">
      <c r="A736" s="42"/>
      <c r="B736" s="44"/>
      <c r="C736" s="44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ht="12.75" customHeight="1">
      <c r="A737" s="42"/>
      <c r="B737" s="44"/>
      <c r="C737" s="44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ht="12.75" customHeight="1">
      <c r="A738" s="42"/>
      <c r="B738" s="44"/>
      <c r="C738" s="44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ht="12.75" customHeight="1">
      <c r="A739" s="42"/>
      <c r="B739" s="44"/>
      <c r="C739" s="44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ht="12.75" customHeight="1">
      <c r="A740" s="42"/>
      <c r="B740" s="44"/>
      <c r="C740" s="44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ht="12.75" customHeight="1">
      <c r="A741" s="42"/>
      <c r="B741" s="44"/>
      <c r="C741" s="44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ht="12.75" customHeight="1">
      <c r="A742" s="42"/>
      <c r="B742" s="44"/>
      <c r="C742" s="44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ht="12.75" customHeight="1">
      <c r="A743" s="42"/>
      <c r="B743" s="44"/>
      <c r="C743" s="44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ht="12.75" customHeight="1">
      <c r="A744" s="42"/>
      <c r="B744" s="44"/>
      <c r="C744" s="44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ht="12.75" customHeight="1">
      <c r="A745" s="42"/>
      <c r="B745" s="44"/>
      <c r="C745" s="44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ht="12.75" customHeight="1">
      <c r="A746" s="42"/>
      <c r="B746" s="44"/>
      <c r="C746" s="44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ht="12.75" customHeight="1">
      <c r="A747" s="42"/>
      <c r="B747" s="44"/>
      <c r="C747" s="44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ht="12.75" customHeight="1">
      <c r="A748" s="42"/>
      <c r="B748" s="44"/>
      <c r="C748" s="44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ht="12.75" customHeight="1">
      <c r="A749" s="42"/>
      <c r="B749" s="44"/>
      <c r="C749" s="44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ht="12.75" customHeight="1">
      <c r="A750" s="42"/>
      <c r="B750" s="44"/>
      <c r="C750" s="44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ht="12.75" customHeight="1">
      <c r="A751" s="42"/>
      <c r="B751" s="44"/>
      <c r="C751" s="44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ht="12.75" customHeight="1">
      <c r="A752" s="42"/>
      <c r="B752" s="44"/>
      <c r="C752" s="44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ht="12.75" customHeight="1">
      <c r="A753" s="42"/>
      <c r="B753" s="44"/>
      <c r="C753" s="44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ht="12.75" customHeight="1">
      <c r="A754" s="42"/>
      <c r="B754" s="44"/>
      <c r="C754" s="44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ht="12.75" customHeight="1">
      <c r="A755" s="42"/>
      <c r="B755" s="44"/>
      <c r="C755" s="44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ht="12.75" customHeight="1">
      <c r="A756" s="42"/>
      <c r="B756" s="44"/>
      <c r="C756" s="44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ht="12.75" customHeight="1">
      <c r="A757" s="42"/>
      <c r="B757" s="44"/>
      <c r="C757" s="44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ht="12.75" customHeight="1">
      <c r="A758" s="42"/>
      <c r="B758" s="44"/>
      <c r="C758" s="44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ht="12.75" customHeight="1">
      <c r="A759" s="42"/>
      <c r="B759" s="44"/>
      <c r="C759" s="44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ht="12.75" customHeight="1">
      <c r="A760" s="42"/>
      <c r="B760" s="44"/>
      <c r="C760" s="44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ht="12.75" customHeight="1">
      <c r="A761" s="42"/>
      <c r="B761" s="44"/>
      <c r="C761" s="44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ht="12.75" customHeight="1">
      <c r="A762" s="42"/>
      <c r="B762" s="44"/>
      <c r="C762" s="44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ht="12.75" customHeight="1">
      <c r="A763" s="42"/>
      <c r="B763" s="44"/>
      <c r="C763" s="44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ht="12.75" customHeight="1">
      <c r="A764" s="42"/>
      <c r="B764" s="44"/>
      <c r="C764" s="44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ht="12.75" customHeight="1">
      <c r="A765" s="42"/>
      <c r="B765" s="44"/>
      <c r="C765" s="44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ht="12.75" customHeight="1">
      <c r="A766" s="42"/>
      <c r="B766" s="44"/>
      <c r="C766" s="44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ht="12.75" customHeight="1">
      <c r="A767" s="42"/>
      <c r="B767" s="44"/>
      <c r="C767" s="44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ht="12.75" customHeight="1">
      <c r="A768" s="42"/>
      <c r="B768" s="44"/>
      <c r="C768" s="44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ht="12.75" customHeight="1">
      <c r="A769" s="42"/>
      <c r="B769" s="44"/>
      <c r="C769" s="44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ht="12.75" customHeight="1">
      <c r="A770" s="42"/>
      <c r="B770" s="44"/>
      <c r="C770" s="44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ht="12.75" customHeight="1">
      <c r="A771" s="42"/>
      <c r="B771" s="44"/>
      <c r="C771" s="44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ht="12.75" customHeight="1">
      <c r="A772" s="42"/>
      <c r="B772" s="44"/>
      <c r="C772" s="44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ht="12.75" customHeight="1">
      <c r="A773" s="42"/>
      <c r="B773" s="44"/>
      <c r="C773" s="44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ht="12.75" customHeight="1">
      <c r="A774" s="42"/>
      <c r="B774" s="44"/>
      <c r="C774" s="44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ht="12.75" customHeight="1">
      <c r="A775" s="42"/>
      <c r="B775" s="44"/>
      <c r="C775" s="44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ht="12.75" customHeight="1">
      <c r="A776" s="42"/>
      <c r="B776" s="44"/>
      <c r="C776" s="44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ht="12.75" customHeight="1">
      <c r="A777" s="42"/>
      <c r="B777" s="44"/>
      <c r="C777" s="44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ht="12.75" customHeight="1">
      <c r="A778" s="42"/>
      <c r="B778" s="44"/>
      <c r="C778" s="44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ht="12.75" customHeight="1">
      <c r="A779" s="42"/>
      <c r="B779" s="44"/>
      <c r="C779" s="44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ht="12.75" customHeight="1">
      <c r="A780" s="42"/>
      <c r="B780" s="44"/>
      <c r="C780" s="44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ht="12.75" customHeight="1">
      <c r="A781" s="42"/>
      <c r="B781" s="44"/>
      <c r="C781" s="44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ht="12.75" customHeight="1">
      <c r="A782" s="42"/>
      <c r="B782" s="44"/>
      <c r="C782" s="44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ht="12.75" customHeight="1">
      <c r="A783" s="42"/>
      <c r="B783" s="44"/>
      <c r="C783" s="44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ht="12.75" customHeight="1">
      <c r="A784" s="42"/>
      <c r="B784" s="44"/>
      <c r="C784" s="44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ht="12.75" customHeight="1">
      <c r="A785" s="42"/>
      <c r="B785" s="44"/>
      <c r="C785" s="44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ht="12.75" customHeight="1">
      <c r="A786" s="42"/>
      <c r="B786" s="44"/>
      <c r="C786" s="44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ht="12.75" customHeight="1">
      <c r="A787" s="42"/>
      <c r="B787" s="44"/>
      <c r="C787" s="44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ht="12.75" customHeight="1">
      <c r="A788" s="42"/>
      <c r="B788" s="44"/>
      <c r="C788" s="44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ht="12.75" customHeight="1">
      <c r="A789" s="42"/>
      <c r="B789" s="44"/>
      <c r="C789" s="44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ht="12.75" customHeight="1">
      <c r="A790" s="42"/>
      <c r="B790" s="44"/>
      <c r="C790" s="44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ht="12.75" customHeight="1">
      <c r="A791" s="42"/>
      <c r="B791" s="44"/>
      <c r="C791" s="44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ht="12.75" customHeight="1">
      <c r="A792" s="42"/>
      <c r="B792" s="44"/>
      <c r="C792" s="44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ht="12.75" customHeight="1">
      <c r="A793" s="42"/>
      <c r="B793" s="44"/>
      <c r="C793" s="44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ht="12.75" customHeight="1">
      <c r="A794" s="42"/>
      <c r="B794" s="44"/>
      <c r="C794" s="44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ht="12.75" customHeight="1">
      <c r="A795" s="42"/>
      <c r="B795" s="44"/>
      <c r="C795" s="44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ht="12.75" customHeight="1">
      <c r="A796" s="42"/>
      <c r="B796" s="44"/>
      <c r="C796" s="44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ht="12.75" customHeight="1">
      <c r="A797" s="42"/>
      <c r="B797" s="44"/>
      <c r="C797" s="44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ht="12.75" customHeight="1">
      <c r="A798" s="42"/>
      <c r="B798" s="44"/>
      <c r="C798" s="44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ht="12.75" customHeight="1">
      <c r="A799" s="42"/>
      <c r="B799" s="44"/>
      <c r="C799" s="44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ht="12.75" customHeight="1">
      <c r="A800" s="42"/>
      <c r="B800" s="44"/>
      <c r="C800" s="44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ht="12.75" customHeight="1">
      <c r="A801" s="42"/>
      <c r="B801" s="44"/>
      <c r="C801" s="44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ht="12.75" customHeight="1">
      <c r="A802" s="42"/>
      <c r="B802" s="44"/>
      <c r="C802" s="44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ht="12.75" customHeight="1">
      <c r="A803" s="42"/>
      <c r="B803" s="44"/>
      <c r="C803" s="44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ht="12.75" customHeight="1">
      <c r="A804" s="42"/>
      <c r="B804" s="44"/>
      <c r="C804" s="44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ht="12.75" customHeight="1">
      <c r="A805" s="42"/>
      <c r="B805" s="44"/>
      <c r="C805" s="44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ht="12.75" customHeight="1">
      <c r="A806" s="42"/>
      <c r="B806" s="44"/>
      <c r="C806" s="44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ht="12.75" customHeight="1">
      <c r="A807" s="42"/>
      <c r="B807" s="44"/>
      <c r="C807" s="44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ht="12.75" customHeight="1">
      <c r="A808" s="42"/>
      <c r="B808" s="44"/>
      <c r="C808" s="44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ht="12.75" customHeight="1">
      <c r="A809" s="42"/>
      <c r="B809" s="44"/>
      <c r="C809" s="44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ht="12.75" customHeight="1">
      <c r="A810" s="42"/>
      <c r="B810" s="44"/>
      <c r="C810" s="44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ht="12.75" customHeight="1">
      <c r="A811" s="42"/>
      <c r="B811" s="44"/>
      <c r="C811" s="44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ht="12.75" customHeight="1">
      <c r="A812" s="42"/>
      <c r="B812" s="44"/>
      <c r="C812" s="44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ht="12.75" customHeight="1">
      <c r="A813" s="42"/>
      <c r="B813" s="44"/>
      <c r="C813" s="44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ht="12.75" customHeight="1">
      <c r="A814" s="42"/>
      <c r="B814" s="44"/>
      <c r="C814" s="44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ht="12.75" customHeight="1">
      <c r="A815" s="42"/>
      <c r="B815" s="44"/>
      <c r="C815" s="44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ht="12.75" customHeight="1">
      <c r="A816" s="42"/>
      <c r="B816" s="44"/>
      <c r="C816" s="44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ht="12.75" customHeight="1">
      <c r="A817" s="42"/>
      <c r="B817" s="44"/>
      <c r="C817" s="44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ht="12.75" customHeight="1">
      <c r="A818" s="42"/>
      <c r="B818" s="44"/>
      <c r="C818" s="44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ht="12.75" customHeight="1">
      <c r="A819" s="42"/>
      <c r="B819" s="44"/>
      <c r="C819" s="44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ht="12.75" customHeight="1">
      <c r="A820" s="42"/>
      <c r="B820" s="44"/>
      <c r="C820" s="44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ht="12.75" customHeight="1">
      <c r="A821" s="42"/>
      <c r="B821" s="44"/>
      <c r="C821" s="44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ht="12.75" customHeight="1">
      <c r="A822" s="42"/>
      <c r="B822" s="44"/>
      <c r="C822" s="44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ht="12.75" customHeight="1">
      <c r="A823" s="42"/>
      <c r="B823" s="44"/>
      <c r="C823" s="44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ht="12.75" customHeight="1">
      <c r="A824" s="42"/>
      <c r="B824" s="44"/>
      <c r="C824" s="44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ht="12.75" customHeight="1">
      <c r="A825" s="42"/>
      <c r="B825" s="44"/>
      <c r="C825" s="44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ht="12.75" customHeight="1">
      <c r="A826" s="42"/>
      <c r="B826" s="44"/>
      <c r="C826" s="44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ht="12.75" customHeight="1">
      <c r="A827" s="42"/>
      <c r="B827" s="44"/>
      <c r="C827" s="44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ht="12.75" customHeight="1">
      <c r="A828" s="42"/>
      <c r="B828" s="44"/>
      <c r="C828" s="44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ht="12.75" customHeight="1">
      <c r="A829" s="42"/>
      <c r="B829" s="44"/>
      <c r="C829" s="44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ht="12.75" customHeight="1">
      <c r="A830" s="42"/>
      <c r="B830" s="44"/>
      <c r="C830" s="44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ht="12.75" customHeight="1">
      <c r="A831" s="42"/>
      <c r="B831" s="44"/>
      <c r="C831" s="44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ht="12.75" customHeight="1">
      <c r="A832" s="42"/>
      <c r="B832" s="44"/>
      <c r="C832" s="44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ht="12.75" customHeight="1">
      <c r="A833" s="42"/>
      <c r="B833" s="44"/>
      <c r="C833" s="44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ht="12.75" customHeight="1">
      <c r="A834" s="42"/>
      <c r="B834" s="44"/>
      <c r="C834" s="44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ht="12.75" customHeight="1">
      <c r="A835" s="42"/>
      <c r="B835" s="44"/>
      <c r="C835" s="44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ht="12.75" customHeight="1">
      <c r="A836" s="42"/>
      <c r="B836" s="44"/>
      <c r="C836" s="44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ht="12.75" customHeight="1">
      <c r="A837" s="42"/>
      <c r="B837" s="44"/>
      <c r="C837" s="44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ht="12.75" customHeight="1">
      <c r="A838" s="42"/>
      <c r="B838" s="44"/>
      <c r="C838" s="44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ht="12.75" customHeight="1">
      <c r="A839" s="42"/>
      <c r="B839" s="44"/>
      <c r="C839" s="44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ht="12.75" customHeight="1">
      <c r="A840" s="42"/>
      <c r="B840" s="44"/>
      <c r="C840" s="44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ht="12.75" customHeight="1">
      <c r="A841" s="42"/>
      <c r="B841" s="44"/>
      <c r="C841" s="44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ht="12.75" customHeight="1">
      <c r="A842" s="42"/>
      <c r="B842" s="44"/>
      <c r="C842" s="44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ht="12.75" customHeight="1">
      <c r="A843" s="42"/>
      <c r="B843" s="44"/>
      <c r="C843" s="44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ht="12.75" customHeight="1">
      <c r="A844" s="42"/>
      <c r="B844" s="44"/>
      <c r="C844" s="44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ht="12.75" customHeight="1">
      <c r="A845" s="42"/>
      <c r="B845" s="44"/>
      <c r="C845" s="44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ht="12.75" customHeight="1">
      <c r="A846" s="42"/>
      <c r="B846" s="44"/>
      <c r="C846" s="44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ht="12.75" customHeight="1">
      <c r="A847" s="42"/>
      <c r="B847" s="44"/>
      <c r="C847" s="44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ht="12.75" customHeight="1">
      <c r="A848" s="42"/>
      <c r="B848" s="44"/>
      <c r="C848" s="44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ht="12.75" customHeight="1">
      <c r="A849" s="42"/>
      <c r="B849" s="44"/>
      <c r="C849" s="44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ht="12.75" customHeight="1">
      <c r="A850" s="42"/>
      <c r="B850" s="44"/>
      <c r="C850" s="44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ht="12.75" customHeight="1">
      <c r="A851" s="42"/>
      <c r="B851" s="44"/>
      <c r="C851" s="44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ht="12.75" customHeight="1">
      <c r="A852" s="42"/>
      <c r="B852" s="44"/>
      <c r="C852" s="44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ht="12.75" customHeight="1">
      <c r="A853" s="42"/>
      <c r="B853" s="44"/>
      <c r="C853" s="44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ht="12.75" customHeight="1">
      <c r="A854" s="42"/>
      <c r="B854" s="44"/>
      <c r="C854" s="44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ht="12.75" customHeight="1">
      <c r="A855" s="42"/>
      <c r="B855" s="44"/>
      <c r="C855" s="44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ht="12.75" customHeight="1">
      <c r="A856" s="42"/>
      <c r="B856" s="44"/>
      <c r="C856" s="44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ht="12.75" customHeight="1">
      <c r="A857" s="42"/>
      <c r="B857" s="44"/>
      <c r="C857" s="44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ht="12.75" customHeight="1">
      <c r="A858" s="42"/>
      <c r="B858" s="44"/>
      <c r="C858" s="44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ht="12.75" customHeight="1">
      <c r="A859" s="42"/>
      <c r="B859" s="44"/>
      <c r="C859" s="44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ht="12.75" customHeight="1">
      <c r="A860" s="42"/>
      <c r="B860" s="44"/>
      <c r="C860" s="44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ht="12.75" customHeight="1">
      <c r="A861" s="42"/>
      <c r="B861" s="44"/>
      <c r="C861" s="44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ht="12.75" customHeight="1">
      <c r="A862" s="42"/>
      <c r="B862" s="44"/>
      <c r="C862" s="44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ht="12.75" customHeight="1">
      <c r="A863" s="42"/>
      <c r="B863" s="44"/>
      <c r="C863" s="44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ht="12.75" customHeight="1">
      <c r="A864" s="42"/>
      <c r="B864" s="44"/>
      <c r="C864" s="44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ht="12.75" customHeight="1">
      <c r="A865" s="42"/>
      <c r="B865" s="44"/>
      <c r="C865" s="44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ht="12.75" customHeight="1">
      <c r="A866" s="42"/>
      <c r="B866" s="44"/>
      <c r="C866" s="44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ht="12.75" customHeight="1">
      <c r="A867" s="42"/>
      <c r="B867" s="44"/>
      <c r="C867" s="44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ht="12.75" customHeight="1">
      <c r="A868" s="42"/>
      <c r="B868" s="44"/>
      <c r="C868" s="44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ht="12.75" customHeight="1">
      <c r="A869" s="42"/>
      <c r="B869" s="44"/>
      <c r="C869" s="44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ht="12.75" customHeight="1">
      <c r="A870" s="42"/>
      <c r="B870" s="44"/>
      <c r="C870" s="44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ht="12.75" customHeight="1">
      <c r="A871" s="42"/>
      <c r="B871" s="44"/>
      <c r="C871" s="44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ht="12.75" customHeight="1">
      <c r="A872" s="42"/>
      <c r="B872" s="44"/>
      <c r="C872" s="44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ht="12.75" customHeight="1">
      <c r="A873" s="42"/>
      <c r="B873" s="44"/>
      <c r="C873" s="44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ht="12.75" customHeight="1">
      <c r="A874" s="42"/>
      <c r="B874" s="44"/>
      <c r="C874" s="44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ht="12.75" customHeight="1">
      <c r="A875" s="42"/>
      <c r="B875" s="44"/>
      <c r="C875" s="44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ht="12.75" customHeight="1">
      <c r="A876" s="42"/>
      <c r="B876" s="44"/>
      <c r="C876" s="44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ht="12.75" customHeight="1">
      <c r="A877" s="42"/>
      <c r="B877" s="44"/>
      <c r="C877" s="44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ht="12.75" customHeight="1">
      <c r="A878" s="42"/>
      <c r="B878" s="44"/>
      <c r="C878" s="44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ht="12.75" customHeight="1">
      <c r="A879" s="42"/>
      <c r="B879" s="44"/>
      <c r="C879" s="44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ht="12.75" customHeight="1">
      <c r="A880" s="42"/>
      <c r="B880" s="44"/>
      <c r="C880" s="44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ht="12.75" customHeight="1">
      <c r="A881" s="42"/>
      <c r="B881" s="44"/>
      <c r="C881" s="44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ht="12.75" customHeight="1">
      <c r="A882" s="42"/>
      <c r="B882" s="44"/>
      <c r="C882" s="44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ht="12.75" customHeight="1">
      <c r="A883" s="42"/>
      <c r="B883" s="44"/>
      <c r="C883" s="44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ht="12.75" customHeight="1">
      <c r="A884" s="42"/>
      <c r="B884" s="44"/>
      <c r="C884" s="44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ht="12.75" customHeight="1">
      <c r="A885" s="42"/>
      <c r="B885" s="44"/>
      <c r="C885" s="44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ht="12.75" customHeight="1">
      <c r="A886" s="42"/>
      <c r="B886" s="44"/>
      <c r="C886" s="44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ht="12.75" customHeight="1">
      <c r="A887" s="42"/>
      <c r="B887" s="44"/>
      <c r="C887" s="44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ht="12.75" customHeight="1">
      <c r="A888" s="42"/>
      <c r="B888" s="44"/>
      <c r="C888" s="44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ht="12.75" customHeight="1">
      <c r="A889" s="42"/>
      <c r="B889" s="44"/>
      <c r="C889" s="44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ht="12.75" customHeight="1">
      <c r="A890" s="42"/>
      <c r="B890" s="44"/>
      <c r="C890" s="44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ht="12.75" customHeight="1">
      <c r="A891" s="42"/>
      <c r="B891" s="44"/>
      <c r="C891" s="44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ht="12.75" customHeight="1">
      <c r="A892" s="42"/>
      <c r="B892" s="44"/>
      <c r="C892" s="44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ht="12.75" customHeight="1">
      <c r="A893" s="42"/>
      <c r="B893" s="44"/>
      <c r="C893" s="44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ht="12.75" customHeight="1">
      <c r="A894" s="42"/>
      <c r="B894" s="44"/>
      <c r="C894" s="44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ht="12.75" customHeight="1">
      <c r="A895" s="42"/>
      <c r="B895" s="44"/>
      <c r="C895" s="44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ht="12.75" customHeight="1">
      <c r="A896" s="42"/>
      <c r="B896" s="44"/>
      <c r="C896" s="44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ht="12.75" customHeight="1">
      <c r="A897" s="42"/>
      <c r="B897" s="44"/>
      <c r="C897" s="44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ht="12.75" customHeight="1">
      <c r="A898" s="42"/>
      <c r="B898" s="44"/>
      <c r="C898" s="44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ht="12.75" customHeight="1">
      <c r="A899" s="42"/>
      <c r="B899" s="44"/>
      <c r="C899" s="44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ht="12.75" customHeight="1">
      <c r="A900" s="42"/>
      <c r="B900" s="44"/>
      <c r="C900" s="44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ht="12.75" customHeight="1">
      <c r="A901" s="42"/>
      <c r="B901" s="44"/>
      <c r="C901" s="44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ht="12.75" customHeight="1">
      <c r="A902" s="42"/>
      <c r="B902" s="44"/>
      <c r="C902" s="44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ht="12.75" customHeight="1">
      <c r="A903" s="42"/>
      <c r="B903" s="44"/>
      <c r="C903" s="44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ht="12.75" customHeight="1">
      <c r="A904" s="42"/>
      <c r="B904" s="44"/>
      <c r="C904" s="44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ht="12.75" customHeight="1">
      <c r="A905" s="42"/>
      <c r="B905" s="44"/>
      <c r="C905" s="44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ht="12.75" customHeight="1">
      <c r="A906" s="42"/>
      <c r="B906" s="44"/>
      <c r="C906" s="44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ht="12.75" customHeight="1">
      <c r="A907" s="42"/>
      <c r="B907" s="44"/>
      <c r="C907" s="44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ht="12.75" customHeight="1">
      <c r="A908" s="42"/>
      <c r="B908" s="44"/>
      <c r="C908" s="44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ht="12.75" customHeight="1">
      <c r="A909" s="42"/>
      <c r="B909" s="44"/>
      <c r="C909" s="44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ht="12.75" customHeight="1">
      <c r="A910" s="42"/>
      <c r="B910" s="44"/>
      <c r="C910" s="44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ht="12.75" customHeight="1">
      <c r="A911" s="42"/>
      <c r="B911" s="44"/>
      <c r="C911" s="44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ht="12.75" customHeight="1">
      <c r="A912" s="42"/>
      <c r="B912" s="44"/>
      <c r="C912" s="44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ht="12.75" customHeight="1">
      <c r="A913" s="42"/>
      <c r="B913" s="44"/>
      <c r="C913" s="44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ht="12.75" customHeight="1">
      <c r="A914" s="42"/>
      <c r="B914" s="44"/>
      <c r="C914" s="44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ht="12.75" customHeight="1">
      <c r="A915" s="42"/>
      <c r="B915" s="44"/>
      <c r="C915" s="44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ht="12.75" customHeight="1">
      <c r="A916" s="42"/>
      <c r="B916" s="44"/>
      <c r="C916" s="44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ht="12.75" customHeight="1">
      <c r="A917" s="42"/>
      <c r="B917" s="44"/>
      <c r="C917" s="44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ht="12.75" customHeight="1">
      <c r="A918" s="42"/>
      <c r="B918" s="44"/>
      <c r="C918" s="44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ht="12.75" customHeight="1">
      <c r="A919" s="42"/>
      <c r="B919" s="44"/>
      <c r="C919" s="44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ht="12.75" customHeight="1">
      <c r="A920" s="42"/>
      <c r="B920" s="44"/>
      <c r="C920" s="44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ht="12.75" customHeight="1">
      <c r="A921" s="42"/>
      <c r="B921" s="44"/>
      <c r="C921" s="44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ht="12.75" customHeight="1">
      <c r="A922" s="42"/>
      <c r="B922" s="44"/>
      <c r="C922" s="44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ht="12.75" customHeight="1">
      <c r="A923" s="42"/>
      <c r="B923" s="44"/>
      <c r="C923" s="44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ht="12.75" customHeight="1">
      <c r="A924" s="42"/>
      <c r="B924" s="44"/>
      <c r="C924" s="44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ht="12.75" customHeight="1">
      <c r="A925" s="42"/>
      <c r="B925" s="44"/>
      <c r="C925" s="44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ht="12.75" customHeight="1">
      <c r="A926" s="42"/>
      <c r="B926" s="44"/>
      <c r="C926" s="44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ht="12.75" customHeight="1">
      <c r="A927" s="42"/>
      <c r="B927" s="44"/>
      <c r="C927" s="44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ht="12.75" customHeight="1">
      <c r="A928" s="42"/>
      <c r="B928" s="44"/>
      <c r="C928" s="44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ht="12.75" customHeight="1">
      <c r="A929" s="42"/>
      <c r="B929" s="44"/>
      <c r="C929" s="44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ht="12.75" customHeight="1">
      <c r="A930" s="42"/>
      <c r="B930" s="44"/>
      <c r="C930" s="44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ht="12.75" customHeight="1">
      <c r="A931" s="42"/>
      <c r="B931" s="44"/>
      <c r="C931" s="44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ht="12.75" customHeight="1">
      <c r="A932" s="42"/>
      <c r="B932" s="44"/>
      <c r="C932" s="44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ht="12.75" customHeight="1">
      <c r="A933" s="42"/>
      <c r="B933" s="44"/>
      <c r="C933" s="44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ht="12.75" customHeight="1">
      <c r="A934" s="42"/>
      <c r="B934" s="44"/>
      <c r="C934" s="44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ht="12.75" customHeight="1">
      <c r="A935" s="42"/>
      <c r="B935" s="44"/>
      <c r="C935" s="44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ht="12.75" customHeight="1">
      <c r="A936" s="42"/>
      <c r="B936" s="44"/>
      <c r="C936" s="44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ht="12.75" customHeight="1">
      <c r="A937" s="42"/>
      <c r="B937" s="44"/>
      <c r="C937" s="44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ht="12.75" customHeight="1">
      <c r="A938" s="42"/>
      <c r="B938" s="44"/>
      <c r="C938" s="44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ht="12.75" customHeight="1">
      <c r="A939" s="42"/>
      <c r="B939" s="44"/>
      <c r="C939" s="44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ht="12.75" customHeight="1">
      <c r="A940" s="42"/>
      <c r="B940" s="44"/>
      <c r="C940" s="44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ht="12.75" customHeight="1">
      <c r="A941" s="42"/>
      <c r="B941" s="44"/>
      <c r="C941" s="44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ht="12.75" customHeight="1">
      <c r="A942" s="42"/>
      <c r="B942" s="44"/>
      <c r="C942" s="44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ht="12.75" customHeight="1">
      <c r="A943" s="42"/>
      <c r="B943" s="44"/>
      <c r="C943" s="44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ht="12.75" customHeight="1">
      <c r="A944" s="42"/>
      <c r="B944" s="44"/>
      <c r="C944" s="44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ht="12.75" customHeight="1">
      <c r="A945" s="42"/>
      <c r="B945" s="44"/>
      <c r="C945" s="44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ht="12.75" customHeight="1">
      <c r="A946" s="42"/>
      <c r="B946" s="44"/>
      <c r="C946" s="44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ht="12.75" customHeight="1">
      <c r="A947" s="42"/>
      <c r="B947" s="44"/>
      <c r="C947" s="44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ht="12.75" customHeight="1">
      <c r="A948" s="42"/>
      <c r="B948" s="44"/>
      <c r="C948" s="44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ht="12.75" customHeight="1">
      <c r="A949" s="42"/>
      <c r="B949" s="44"/>
      <c r="C949" s="44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ht="12.75" customHeight="1">
      <c r="A950" s="42"/>
      <c r="B950" s="44"/>
      <c r="C950" s="44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ht="12.75" customHeight="1">
      <c r="A951" s="42"/>
      <c r="B951" s="44"/>
      <c r="C951" s="44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ht="12.75" customHeight="1">
      <c r="A952" s="42"/>
      <c r="B952" s="44"/>
      <c r="C952" s="44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ht="12.75" customHeight="1">
      <c r="A953" s="42"/>
      <c r="B953" s="44"/>
      <c r="C953" s="44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ht="12.75" customHeight="1">
      <c r="A954" s="42"/>
      <c r="B954" s="44"/>
      <c r="C954" s="44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ht="12.75" customHeight="1">
      <c r="A955" s="42"/>
      <c r="B955" s="44"/>
      <c r="C955" s="44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ht="12.75" customHeight="1">
      <c r="A956" s="42"/>
      <c r="B956" s="44"/>
      <c r="C956" s="44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ht="12.75" customHeight="1">
      <c r="A957" s="42"/>
      <c r="B957" s="44"/>
      <c r="C957" s="44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ht="12.75" customHeight="1">
      <c r="A958" s="42"/>
      <c r="B958" s="44"/>
      <c r="C958" s="44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ht="12.75" customHeight="1">
      <c r="A959" s="42"/>
      <c r="B959" s="44"/>
      <c r="C959" s="44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ht="12.75" customHeight="1">
      <c r="A960" s="42"/>
      <c r="B960" s="44"/>
      <c r="C960" s="44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ht="12.75" customHeight="1">
      <c r="A961" s="42"/>
      <c r="B961" s="44"/>
      <c r="C961" s="44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ht="12.75" customHeight="1">
      <c r="A962" s="42"/>
      <c r="B962" s="44"/>
      <c r="C962" s="44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ht="12.75" customHeight="1">
      <c r="A963" s="42"/>
      <c r="B963" s="44"/>
      <c r="C963" s="44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ht="12.75" customHeight="1">
      <c r="A964" s="42"/>
      <c r="B964" s="44"/>
      <c r="C964" s="44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ht="12.75" customHeight="1">
      <c r="A965" s="42"/>
      <c r="B965" s="44"/>
      <c r="C965" s="44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ht="12.75" customHeight="1">
      <c r="A966" s="42"/>
      <c r="B966" s="44"/>
      <c r="C966" s="44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ht="12.75" customHeight="1">
      <c r="A967" s="42"/>
      <c r="B967" s="44"/>
      <c r="C967" s="44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ht="12.75" customHeight="1">
      <c r="A968" s="42"/>
      <c r="B968" s="44"/>
      <c r="C968" s="44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ht="12.75" customHeight="1">
      <c r="A969" s="42"/>
      <c r="B969" s="44"/>
      <c r="C969" s="44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ht="12.75" customHeight="1">
      <c r="A970" s="42"/>
      <c r="B970" s="44"/>
      <c r="C970" s="44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ht="12.75" customHeight="1">
      <c r="A971" s="42"/>
      <c r="B971" s="44"/>
      <c r="C971" s="44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ht="12.75" customHeight="1">
      <c r="A972" s="42"/>
      <c r="B972" s="44"/>
      <c r="C972" s="44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ht="12.75" customHeight="1">
      <c r="A973" s="42"/>
      <c r="B973" s="44"/>
      <c r="C973" s="44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ht="12.75" customHeight="1">
      <c r="A974" s="42"/>
      <c r="B974" s="44"/>
      <c r="C974" s="44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ht="12.75" customHeight="1">
      <c r="A975" s="42"/>
      <c r="B975" s="44"/>
      <c r="C975" s="44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ht="12.75" customHeight="1">
      <c r="A976" s="42"/>
      <c r="B976" s="44"/>
      <c r="C976" s="44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ht="12.75" customHeight="1">
      <c r="A977" s="42"/>
      <c r="B977" s="44"/>
      <c r="C977" s="44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ht="12.75" customHeight="1">
      <c r="A978" s="42"/>
      <c r="B978" s="44"/>
      <c r="C978" s="44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ht="12.75" customHeight="1">
      <c r="A979" s="42"/>
      <c r="B979" s="44"/>
      <c r="C979" s="44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ht="12.75" customHeight="1">
      <c r="A980" s="42"/>
      <c r="B980" s="44"/>
      <c r="C980" s="44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ht="12.75" customHeight="1">
      <c r="A981" s="42"/>
      <c r="B981" s="44"/>
      <c r="C981" s="44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ht="12.75" customHeight="1">
      <c r="A982" s="42"/>
      <c r="B982" s="44"/>
      <c r="C982" s="44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ht="12.75" customHeight="1">
      <c r="A983" s="42"/>
      <c r="B983" s="44"/>
      <c r="C983" s="44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ht="12.75" customHeight="1">
      <c r="A984" s="42"/>
      <c r="B984" s="44"/>
      <c r="C984" s="44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ht="12.75" customHeight="1">
      <c r="A985" s="42"/>
      <c r="B985" s="44"/>
      <c r="C985" s="44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ht="12.75" customHeight="1">
      <c r="A986" s="42"/>
      <c r="B986" s="44"/>
      <c r="C986" s="44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ht="12.75" customHeight="1">
      <c r="A987" s="42"/>
      <c r="B987" s="44"/>
      <c r="C987" s="44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ht="12.75" customHeight="1">
      <c r="A988" s="42"/>
      <c r="B988" s="44"/>
      <c r="C988" s="44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ht="12.75" customHeight="1">
      <c r="A989" s="42"/>
      <c r="B989" s="44"/>
      <c r="C989" s="44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ht="12.75" customHeight="1">
      <c r="A990" s="42"/>
      <c r="B990" s="44"/>
      <c r="C990" s="44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ht="12.75" customHeight="1">
      <c r="A991" s="42"/>
      <c r="B991" s="44"/>
      <c r="C991" s="44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ht="12.75" customHeight="1">
      <c r="A992" s="42"/>
      <c r="B992" s="44"/>
      <c r="C992" s="44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ht="12.75" customHeight="1">
      <c r="A993" s="42"/>
      <c r="B993" s="44"/>
      <c r="C993" s="44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ht="12.75" customHeight="1">
      <c r="A994" s="42"/>
      <c r="B994" s="44"/>
      <c r="C994" s="44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ht="12.75" customHeight="1">
      <c r="A995" s="42"/>
      <c r="B995" s="44"/>
      <c r="C995" s="44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ht="12.75" customHeight="1">
      <c r="A996" s="42"/>
      <c r="B996" s="44"/>
      <c r="C996" s="44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ht="12.75" customHeight="1">
      <c r="A997" s="42"/>
      <c r="B997" s="44"/>
      <c r="C997" s="44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ht="12.75" customHeight="1">
      <c r="A998" s="42"/>
      <c r="B998" s="44"/>
      <c r="C998" s="44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ht="12.75" customHeight="1">
      <c r="A999" s="42"/>
      <c r="B999" s="44"/>
      <c r="C999" s="44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ht="12.75" customHeight="1">
      <c r="A1000" s="42"/>
      <c r="B1000" s="44"/>
      <c r="C1000" s="44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ht="12.75" customHeight="1">
      <c r="A1001" s="42"/>
      <c r="B1001" s="44"/>
      <c r="C1001" s="44"/>
      <c r="D1001" s="42"/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</sheetData>
  <sheetProtection sheet="1" objects="1" scenarios="1"/>
  <mergeCells count="15">
    <mergeCell ref="D1:D4"/>
    <mergeCell ref="C9:D9"/>
    <mergeCell ref="C17:D17"/>
    <mergeCell ref="C18:D18"/>
    <mergeCell ref="F23:G23"/>
    <mergeCell ref="C5:D5"/>
    <mergeCell ref="B6:D6"/>
    <mergeCell ref="B7:D7"/>
    <mergeCell ref="C11:D11"/>
    <mergeCell ref="C12:D12"/>
    <mergeCell ref="C13:D13"/>
    <mergeCell ref="C14:D14"/>
    <mergeCell ref="C15:D15"/>
    <mergeCell ref="C8:D8"/>
    <mergeCell ref="C16:D16"/>
  </mergeCells>
  <pageMargins left="0.70866141732283472" right="0.70866141732283472" top="0.74803149606299213" bottom="0.74803149606299213" header="0" footer="0"/>
  <pageSetup paperSize="9" scale="63" orientation="portrait" horizontalDpi="360" verticalDpi="36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Z1010"/>
  <sheetViews>
    <sheetView showGridLines="0" zoomScale="85" zoomScaleNormal="85" zoomScaleSheetLayoutView="74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2" sqref="D12"/>
    </sheetView>
  </sheetViews>
  <sheetFormatPr defaultColWidth="12.5546875" defaultRowHeight="15" customHeight="1"/>
  <cols>
    <col min="1" max="1" width="4.44140625" customWidth="1"/>
    <col min="2" max="2" width="45" customWidth="1"/>
    <col min="3" max="3" width="24.44140625" style="116" customWidth="1"/>
    <col min="4" max="4" width="23.109375" customWidth="1"/>
    <col min="5" max="5" width="5.6640625" customWidth="1"/>
    <col min="6" max="6" width="12.44140625" customWidth="1"/>
    <col min="7" max="7" width="54.109375" customWidth="1"/>
    <col min="8" max="26" width="8.5546875" customWidth="1"/>
  </cols>
  <sheetData>
    <row r="1" spans="1:26" ht="26.25" customHeight="1">
      <c r="A1" s="973" t="s">
        <v>251</v>
      </c>
      <c r="B1" s="973"/>
      <c r="C1" s="973"/>
      <c r="D1" s="974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</row>
    <row r="2" spans="1:26" ht="15.6" customHeight="1">
      <c r="A2" s="317"/>
      <c r="B2" s="107" t="s">
        <v>252</v>
      </c>
      <c r="C2" s="636" t="str">
        <f>IF(FRONT!D35="","",FRONT!D35)</f>
        <v/>
      </c>
      <c r="D2" s="975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</row>
    <row r="3" spans="1:26" ht="33" customHeight="1">
      <c r="A3" s="317"/>
      <c r="B3" s="107" t="s">
        <v>253</v>
      </c>
      <c r="C3" s="801" t="str">
        <f>IF(FRONT!D36="","",FRONT!D36)</f>
        <v/>
      </c>
      <c r="D3" s="801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</row>
    <row r="4" spans="1:26" ht="15.6" customHeight="1">
      <c r="A4" s="317"/>
      <c r="B4" s="107" t="s">
        <v>94</v>
      </c>
      <c r="C4" s="638" t="str">
        <f>IF(FRONT!D41="","",FRONT!D43)</f>
        <v/>
      </c>
      <c r="D4" s="318"/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  <c r="Z4" s="317"/>
    </row>
    <row r="5" spans="1:26" ht="21.75" customHeight="1">
      <c r="A5" s="317"/>
      <c r="B5" s="319"/>
      <c r="C5" s="318"/>
      <c r="D5" s="318"/>
      <c r="E5" s="317"/>
      <c r="F5" s="972" t="s">
        <v>618</v>
      </c>
      <c r="G5" s="972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  <c r="W5" s="317"/>
      <c r="X5" s="317"/>
      <c r="Y5" s="317"/>
      <c r="Z5" s="317"/>
    </row>
    <row r="6" spans="1:26" ht="37.799999999999997" customHeight="1">
      <c r="A6" s="317"/>
      <c r="B6" s="621" t="s">
        <v>254</v>
      </c>
      <c r="C6" s="622" t="s">
        <v>255</v>
      </c>
      <c r="D6" s="622" t="s">
        <v>256</v>
      </c>
      <c r="E6" s="317"/>
      <c r="F6" s="629" t="s">
        <v>275</v>
      </c>
      <c r="G6" s="630" t="s">
        <v>644</v>
      </c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7"/>
    </row>
    <row r="7" spans="1:26" ht="24.6" customHeight="1">
      <c r="A7" s="317"/>
      <c r="B7" s="976" t="s">
        <v>275</v>
      </c>
      <c r="C7" s="976"/>
      <c r="D7" s="976"/>
      <c r="E7" s="317"/>
      <c r="F7" s="977" t="str">
        <f>StackComments(G6&amp;"-"&amp;F6, 'Feedback Forms'!BC10:CN10, 'Feedback Forms'!BC12:CN542)</f>
        <v/>
      </c>
      <c r="G7" s="978"/>
      <c r="H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317"/>
      <c r="W7" s="317"/>
      <c r="X7" s="317"/>
      <c r="Y7" s="317"/>
      <c r="Z7" s="317"/>
    </row>
    <row r="8" spans="1:26" ht="21" customHeight="1">
      <c r="A8" s="317"/>
      <c r="B8" s="485"/>
      <c r="C8" s="321"/>
      <c r="D8" s="321"/>
      <c r="E8" s="317"/>
      <c r="F8" s="979"/>
      <c r="G8" s="980"/>
      <c r="H8" s="317"/>
      <c r="M8" s="317"/>
      <c r="N8" s="317"/>
      <c r="O8" s="317"/>
      <c r="P8" s="317"/>
      <c r="Q8" s="317"/>
      <c r="R8" s="317"/>
      <c r="S8" s="317"/>
      <c r="T8" s="317"/>
      <c r="U8" s="317"/>
      <c r="V8" s="317"/>
      <c r="W8" s="317"/>
      <c r="X8" s="317"/>
      <c r="Y8" s="317"/>
      <c r="Z8" s="317"/>
    </row>
    <row r="9" spans="1:26" ht="28.8" customHeight="1">
      <c r="A9" s="317"/>
      <c r="B9" s="485"/>
      <c r="C9" s="321"/>
      <c r="D9" s="321"/>
      <c r="E9" s="317"/>
      <c r="F9" s="979"/>
      <c r="G9" s="980"/>
      <c r="H9" s="317"/>
      <c r="M9" s="317"/>
      <c r="N9" s="317"/>
      <c r="O9" s="317"/>
      <c r="P9" s="317"/>
      <c r="Q9" s="317"/>
      <c r="R9" s="317"/>
      <c r="S9" s="317"/>
      <c r="T9" s="317"/>
      <c r="U9" s="317"/>
      <c r="V9" s="317"/>
      <c r="W9" s="317"/>
      <c r="X9" s="317"/>
      <c r="Y9" s="317"/>
      <c r="Z9" s="317"/>
    </row>
    <row r="10" spans="1:26" ht="29.4" customHeight="1">
      <c r="A10" s="317"/>
      <c r="B10" s="485"/>
      <c r="C10" s="321"/>
      <c r="D10" s="321"/>
      <c r="E10" s="317"/>
      <c r="F10" s="979"/>
      <c r="G10" s="980"/>
      <c r="H10" s="317"/>
      <c r="M10" s="317"/>
      <c r="N10" s="317"/>
      <c r="O10" s="317"/>
      <c r="P10" s="317"/>
      <c r="Q10" s="317"/>
      <c r="R10" s="317"/>
      <c r="S10" s="317"/>
      <c r="T10" s="317"/>
      <c r="U10" s="317"/>
      <c r="V10" s="317"/>
      <c r="W10" s="317"/>
      <c r="X10" s="317"/>
      <c r="Y10" s="317"/>
      <c r="Z10" s="317"/>
    </row>
    <row r="11" spans="1:26" ht="21" customHeight="1">
      <c r="A11" s="317"/>
      <c r="B11" s="485"/>
      <c r="C11" s="321"/>
      <c r="D11" s="321"/>
      <c r="E11" s="317"/>
      <c r="F11" s="979"/>
      <c r="G11" s="980"/>
      <c r="H11" s="317"/>
      <c r="O11" s="317"/>
      <c r="P11" s="317"/>
      <c r="Q11" s="317"/>
      <c r="R11" s="317"/>
      <c r="S11" s="317"/>
      <c r="T11" s="317"/>
      <c r="U11" s="317"/>
      <c r="V11" s="317"/>
      <c r="W11" s="317"/>
      <c r="X11" s="317"/>
      <c r="Y11" s="317"/>
      <c r="Z11" s="317"/>
    </row>
    <row r="12" spans="1:26" ht="21" customHeight="1">
      <c r="A12" s="317"/>
      <c r="B12" s="485"/>
      <c r="C12" s="321"/>
      <c r="D12" s="321"/>
      <c r="E12" s="317"/>
      <c r="F12" s="979"/>
      <c r="G12" s="980"/>
      <c r="H12" s="317"/>
      <c r="O12" s="317"/>
      <c r="P12" s="317"/>
      <c r="Q12" s="317"/>
      <c r="R12" s="317"/>
      <c r="S12" s="317"/>
      <c r="T12" s="317"/>
      <c r="U12" s="317"/>
      <c r="V12" s="317"/>
      <c r="W12" s="317"/>
      <c r="X12" s="317"/>
      <c r="Y12" s="317"/>
      <c r="Z12" s="317"/>
    </row>
    <row r="13" spans="1:26" ht="21" customHeight="1">
      <c r="A13" s="317"/>
      <c r="B13" s="485"/>
      <c r="C13" s="416"/>
      <c r="D13" s="321"/>
      <c r="E13" s="317"/>
      <c r="F13" s="979"/>
      <c r="G13" s="980"/>
      <c r="H13" s="317"/>
      <c r="O13" s="317"/>
      <c r="P13" s="317"/>
      <c r="Q13" s="317"/>
      <c r="R13" s="317"/>
      <c r="S13" s="317"/>
      <c r="T13" s="317"/>
      <c r="U13" s="317"/>
      <c r="V13" s="317"/>
      <c r="W13" s="317"/>
      <c r="X13" s="317"/>
      <c r="Y13" s="317"/>
      <c r="Z13" s="317"/>
    </row>
    <row r="14" spans="1:26" ht="21" customHeight="1">
      <c r="A14" s="317"/>
      <c r="B14" s="485"/>
      <c r="C14" s="416"/>
      <c r="D14" s="321"/>
      <c r="E14" s="317"/>
      <c r="F14" s="979"/>
      <c r="G14" s="980"/>
      <c r="H14" s="317"/>
      <c r="O14" s="317"/>
      <c r="P14" s="317"/>
      <c r="Q14" s="317"/>
      <c r="R14" s="317"/>
      <c r="S14" s="317"/>
      <c r="T14" s="317"/>
      <c r="U14" s="317"/>
      <c r="V14" s="317"/>
      <c r="W14" s="317"/>
      <c r="X14" s="317"/>
      <c r="Y14" s="317"/>
      <c r="Z14" s="317"/>
    </row>
    <row r="15" spans="1:26" ht="21" customHeight="1">
      <c r="A15" s="317"/>
      <c r="B15" s="485"/>
      <c r="C15" s="656"/>
      <c r="D15" s="656"/>
      <c r="E15" s="317"/>
      <c r="F15" s="979"/>
      <c r="G15" s="980"/>
      <c r="H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</row>
    <row r="16" spans="1:26" ht="21" customHeight="1">
      <c r="A16" s="317"/>
      <c r="B16" s="485"/>
      <c r="C16" s="656"/>
      <c r="D16" s="656"/>
      <c r="E16" s="317"/>
      <c r="F16" s="979"/>
      <c r="G16" s="980"/>
      <c r="H16" s="317"/>
      <c r="O16" s="317"/>
      <c r="P16" s="317"/>
      <c r="Q16" s="317"/>
      <c r="R16" s="317"/>
      <c r="S16" s="317"/>
      <c r="T16" s="317"/>
      <c r="U16" s="317"/>
      <c r="V16" s="317"/>
      <c r="W16" s="317"/>
      <c r="X16" s="317"/>
      <c r="Y16" s="317"/>
      <c r="Z16" s="317"/>
    </row>
    <row r="17" spans="1:26" ht="21" customHeight="1">
      <c r="A17" s="317"/>
      <c r="B17" s="485"/>
      <c r="C17" s="656"/>
      <c r="D17" s="656"/>
      <c r="E17" s="317"/>
      <c r="F17" s="979"/>
      <c r="G17" s="980"/>
      <c r="H17" s="317"/>
      <c r="O17" s="317"/>
      <c r="P17" s="317"/>
      <c r="Q17" s="317"/>
      <c r="R17" s="317"/>
      <c r="S17" s="317"/>
      <c r="T17" s="317"/>
      <c r="U17" s="317"/>
      <c r="V17" s="317"/>
      <c r="W17" s="317"/>
      <c r="X17" s="317"/>
      <c r="Y17" s="317"/>
      <c r="Z17" s="317"/>
    </row>
    <row r="18" spans="1:26" ht="21" customHeight="1">
      <c r="A18" s="317"/>
      <c r="B18" s="485"/>
      <c r="C18" s="656"/>
      <c r="D18" s="656"/>
      <c r="E18" s="317"/>
      <c r="F18" s="979"/>
      <c r="G18" s="980"/>
      <c r="H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</row>
    <row r="19" spans="1:26" ht="21" customHeight="1">
      <c r="A19" s="317"/>
      <c r="B19" s="485"/>
      <c r="C19" s="656"/>
      <c r="D19" s="656"/>
      <c r="E19" s="317"/>
      <c r="F19" s="979"/>
      <c r="G19" s="980"/>
      <c r="H19" s="317"/>
      <c r="K19" s="317"/>
      <c r="L19" s="317"/>
      <c r="O19" s="317"/>
      <c r="P19" s="317"/>
      <c r="Q19" s="317"/>
      <c r="R19" s="317"/>
      <c r="S19" s="317"/>
      <c r="T19" s="317"/>
      <c r="U19" s="317"/>
      <c r="V19" s="317"/>
      <c r="W19" s="317"/>
      <c r="X19" s="317"/>
      <c r="Y19" s="317"/>
      <c r="Z19" s="317"/>
    </row>
    <row r="20" spans="1:26" ht="21" customHeight="1">
      <c r="A20" s="317"/>
      <c r="B20" s="485"/>
      <c r="C20" s="656"/>
      <c r="D20" s="656"/>
      <c r="E20" s="317"/>
      <c r="F20" s="979"/>
      <c r="G20" s="980"/>
      <c r="H20" s="317"/>
      <c r="K20" s="317"/>
      <c r="L20" s="317"/>
      <c r="O20" s="317"/>
      <c r="P20" s="317"/>
      <c r="Q20" s="317"/>
      <c r="R20" s="317"/>
      <c r="S20" s="317"/>
      <c r="T20" s="317"/>
      <c r="U20" s="317"/>
      <c r="V20" s="317"/>
      <c r="W20" s="317"/>
      <c r="X20" s="317"/>
      <c r="Y20" s="317"/>
      <c r="Z20" s="317"/>
    </row>
    <row r="21" spans="1:26" ht="21" customHeight="1">
      <c r="A21" s="317"/>
      <c r="B21" s="976" t="s">
        <v>294</v>
      </c>
      <c r="C21" s="976"/>
      <c r="D21" s="976"/>
      <c r="E21" s="317"/>
      <c r="F21" s="979"/>
      <c r="G21" s="980"/>
      <c r="H21" s="317"/>
      <c r="K21" s="317"/>
      <c r="L21" s="317"/>
      <c r="M21" s="317"/>
      <c r="N21" s="317"/>
      <c r="O21" s="317"/>
      <c r="P21" s="317"/>
      <c r="Q21" s="317"/>
      <c r="R21" s="317"/>
      <c r="S21" s="317"/>
      <c r="T21" s="317"/>
      <c r="U21" s="317"/>
      <c r="V21" s="317"/>
      <c r="W21" s="317"/>
      <c r="X21" s="317"/>
      <c r="Y21" s="317"/>
      <c r="Z21" s="317"/>
    </row>
    <row r="22" spans="1:26" ht="28.8" customHeight="1">
      <c r="A22" s="317"/>
      <c r="B22" s="485"/>
      <c r="C22" s="656"/>
      <c r="D22" s="656"/>
      <c r="E22" s="317"/>
      <c r="F22" s="979"/>
      <c r="G22" s="980"/>
      <c r="H22" s="317"/>
      <c r="K22" s="317"/>
      <c r="L22" s="317"/>
      <c r="M22" s="317"/>
      <c r="N22" s="317"/>
      <c r="O22" s="317"/>
      <c r="P22" s="317"/>
      <c r="Q22" s="317"/>
      <c r="R22" s="317"/>
      <c r="S22" s="317"/>
      <c r="T22" s="317"/>
      <c r="U22" s="317"/>
      <c r="V22" s="317"/>
      <c r="W22" s="317"/>
      <c r="X22" s="317"/>
      <c r="Y22" s="317"/>
      <c r="Z22" s="317"/>
    </row>
    <row r="23" spans="1:26" ht="21" customHeight="1">
      <c r="A23" s="317"/>
      <c r="B23" s="485"/>
      <c r="C23" s="656"/>
      <c r="D23" s="656"/>
      <c r="E23" s="317"/>
      <c r="F23" s="981"/>
      <c r="G23" s="982"/>
      <c r="H23" s="317"/>
      <c r="K23" s="317"/>
      <c r="L23" s="317"/>
      <c r="M23" s="317"/>
      <c r="N23" s="317"/>
      <c r="O23" s="317"/>
      <c r="P23" s="317"/>
      <c r="Q23" s="317"/>
      <c r="R23" s="317"/>
      <c r="S23" s="317"/>
      <c r="T23" s="317"/>
      <c r="U23" s="317"/>
      <c r="V23" s="317"/>
      <c r="W23" s="317"/>
      <c r="X23" s="317"/>
      <c r="Y23" s="317"/>
      <c r="Z23" s="317"/>
    </row>
    <row r="24" spans="1:26" ht="21" customHeight="1">
      <c r="A24" s="317"/>
      <c r="B24" s="485"/>
      <c r="C24" s="656"/>
      <c r="D24" s="656"/>
      <c r="E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  <c r="S24" s="317"/>
      <c r="T24" s="317"/>
      <c r="U24" s="317"/>
      <c r="V24" s="317"/>
      <c r="W24" s="317"/>
      <c r="X24" s="317"/>
      <c r="Y24" s="317"/>
      <c r="Z24" s="317"/>
    </row>
    <row r="25" spans="1:26" ht="21" customHeight="1">
      <c r="A25" s="317"/>
      <c r="B25" s="485"/>
      <c r="C25" s="656"/>
      <c r="D25" s="656"/>
      <c r="E25" s="317"/>
      <c r="H25" s="317"/>
      <c r="I25" s="317"/>
      <c r="J25" s="317"/>
      <c r="K25" s="317"/>
      <c r="L25" s="317"/>
      <c r="M25" s="317"/>
      <c r="N25" s="317"/>
      <c r="O25" s="317"/>
      <c r="P25" s="317"/>
      <c r="Q25" s="317"/>
      <c r="R25" s="317"/>
      <c r="S25" s="317"/>
      <c r="T25" s="317"/>
      <c r="U25" s="317"/>
      <c r="V25" s="317"/>
      <c r="W25" s="317"/>
      <c r="X25" s="317"/>
      <c r="Y25" s="317"/>
      <c r="Z25" s="317"/>
    </row>
    <row r="26" spans="1:26" ht="21" customHeight="1">
      <c r="A26" s="317"/>
      <c r="B26" s="485"/>
      <c r="C26" s="656"/>
      <c r="D26" s="656"/>
      <c r="E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317"/>
      <c r="U26" s="317"/>
      <c r="V26" s="317"/>
      <c r="W26" s="317"/>
      <c r="X26" s="317"/>
      <c r="Y26" s="317"/>
      <c r="Z26" s="317"/>
    </row>
    <row r="27" spans="1:26" ht="21" customHeight="1">
      <c r="A27" s="317"/>
      <c r="B27" s="485"/>
      <c r="C27" s="656"/>
      <c r="D27" s="656"/>
      <c r="E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317"/>
      <c r="U27" s="317"/>
      <c r="V27" s="317"/>
      <c r="W27" s="317"/>
      <c r="X27" s="317"/>
      <c r="Y27" s="317"/>
      <c r="Z27" s="317"/>
    </row>
    <row r="28" spans="1:26" ht="18" customHeight="1">
      <c r="A28" s="317"/>
      <c r="B28" s="419"/>
      <c r="C28" s="417"/>
      <c r="E28" s="106"/>
      <c r="F28" s="969"/>
      <c r="G28" s="970"/>
      <c r="H28" s="971"/>
      <c r="I28" s="970"/>
      <c r="J28" s="106"/>
      <c r="K28" s="108"/>
      <c r="L28" s="317"/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Y28" s="317"/>
      <c r="Z28" s="317"/>
    </row>
    <row r="29" spans="1:26" ht="30" customHeight="1">
      <c r="A29" s="317"/>
      <c r="B29" s="420" t="s">
        <v>36</v>
      </c>
      <c r="C29" s="418"/>
      <c r="D29" s="420" t="s">
        <v>37</v>
      </c>
      <c r="E29" s="106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  <c r="W29" s="317"/>
      <c r="X29" s="317"/>
      <c r="Y29" s="317"/>
      <c r="Z29" s="317"/>
    </row>
    <row r="30" spans="1:26" ht="17.399999999999999">
      <c r="A30" s="317"/>
      <c r="B30" s="421"/>
      <c r="C30" s="417"/>
      <c r="E30" s="106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1:26" ht="15.6">
      <c r="A31" s="317"/>
      <c r="B31" s="648" t="str">
        <f>IF(FRONT!D40="","",FRONT!D40)</f>
        <v/>
      </c>
      <c r="C31" s="510"/>
      <c r="D31" s="648" t="str">
        <f>IF(FRONT!D38="","",FRONT!D38)</f>
        <v/>
      </c>
      <c r="E31" s="106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317"/>
      <c r="S31" s="317"/>
      <c r="T31" s="317"/>
      <c r="U31" s="317"/>
      <c r="V31" s="317"/>
      <c r="W31" s="317"/>
      <c r="X31" s="317"/>
      <c r="Y31" s="317"/>
      <c r="Z31" s="317"/>
    </row>
    <row r="32" spans="1:26" ht="12.75" customHeight="1">
      <c r="A32" s="317"/>
      <c r="B32" s="655" t="s">
        <v>278</v>
      </c>
      <c r="C32" s="509"/>
      <c r="D32" s="655" t="str">
        <f>IF(FRONT!D39="","",FRONT!D39)</f>
        <v/>
      </c>
      <c r="E32" s="17"/>
      <c r="G32" s="17"/>
      <c r="H32" s="17"/>
      <c r="I32" s="17"/>
      <c r="J32" s="17"/>
      <c r="K32" s="17"/>
      <c r="L32" s="317"/>
      <c r="M32" s="317"/>
      <c r="N32" s="317"/>
      <c r="O32" s="317"/>
      <c r="P32" s="317"/>
      <c r="Q32" s="317"/>
      <c r="R32" s="317"/>
      <c r="S32" s="317"/>
      <c r="T32" s="317"/>
      <c r="U32" s="317"/>
      <c r="V32" s="317"/>
      <c r="W32" s="317"/>
      <c r="X32" s="317"/>
      <c r="Y32" s="317"/>
      <c r="Z32" s="317"/>
    </row>
    <row r="33" spans="1:26" ht="12.75" customHeight="1">
      <c r="A33" s="317"/>
      <c r="B33" s="17"/>
      <c r="C33" s="316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317"/>
      <c r="S33" s="317"/>
      <c r="T33" s="317"/>
      <c r="U33" s="317"/>
      <c r="V33" s="317"/>
      <c r="W33" s="317"/>
      <c r="X33" s="317"/>
      <c r="Y33" s="317"/>
      <c r="Z33" s="317"/>
    </row>
    <row r="34" spans="1:26" ht="12.75" customHeight="1">
      <c r="A34" s="317"/>
      <c r="B34" s="422"/>
      <c r="C34" s="316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317"/>
      <c r="S34" s="317"/>
      <c r="T34" s="317"/>
      <c r="U34" s="317"/>
      <c r="V34" s="317"/>
      <c r="W34" s="317"/>
      <c r="X34" s="317"/>
      <c r="Y34" s="317"/>
      <c r="Z34" s="317"/>
    </row>
    <row r="35" spans="1:26" ht="12.75" customHeight="1">
      <c r="A35" s="317"/>
      <c r="B35" s="18"/>
      <c r="C35" s="316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317"/>
      <c r="S35" s="317"/>
      <c r="T35" s="317"/>
      <c r="U35" s="317"/>
      <c r="V35" s="317"/>
      <c r="W35" s="317"/>
      <c r="X35" s="317"/>
      <c r="Y35" s="317"/>
      <c r="Z35" s="317"/>
    </row>
    <row r="36" spans="1:26" ht="12.75" customHeight="1">
      <c r="A36" s="317"/>
      <c r="B36" s="317"/>
      <c r="C36" s="316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317"/>
      <c r="S36" s="317"/>
      <c r="T36" s="317"/>
      <c r="U36" s="317"/>
      <c r="V36" s="317"/>
      <c r="W36" s="317"/>
      <c r="X36" s="317"/>
      <c r="Y36" s="317"/>
      <c r="Z36" s="317"/>
    </row>
    <row r="37" spans="1:26" ht="21" customHeight="1">
      <c r="A37" s="317"/>
      <c r="B37" s="317"/>
      <c r="C37" s="316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317"/>
      <c r="S37" s="317"/>
      <c r="T37" s="317"/>
      <c r="U37" s="317"/>
      <c r="V37" s="317"/>
      <c r="W37" s="317"/>
      <c r="X37" s="317"/>
      <c r="Y37" s="317"/>
      <c r="Z37" s="317"/>
    </row>
    <row r="38" spans="1:26" ht="12.75" customHeight="1">
      <c r="A38" s="317"/>
      <c r="B38" s="317"/>
      <c r="C38" s="316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317"/>
      <c r="S38" s="317"/>
      <c r="T38" s="317"/>
      <c r="U38" s="317"/>
      <c r="V38" s="317"/>
      <c r="W38" s="317"/>
      <c r="X38" s="317"/>
      <c r="Y38" s="317"/>
      <c r="Z38" s="317"/>
    </row>
    <row r="39" spans="1:26" ht="12.75" customHeight="1">
      <c r="A39" s="317"/>
      <c r="B39" s="317"/>
      <c r="C39" s="316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317"/>
      <c r="S39" s="317"/>
      <c r="T39" s="317"/>
      <c r="U39" s="317"/>
      <c r="V39" s="317"/>
      <c r="W39" s="317"/>
      <c r="X39" s="317"/>
      <c r="Y39" s="317"/>
      <c r="Z39" s="317"/>
    </row>
    <row r="40" spans="1:26" ht="12.75" customHeight="1">
      <c r="A40" s="317"/>
      <c r="B40" s="317"/>
      <c r="C40" s="316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Z40" s="317"/>
    </row>
    <row r="41" spans="1:26" ht="12.75" customHeight="1">
      <c r="A41" s="317"/>
      <c r="B41" s="317"/>
      <c r="C41" s="316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317"/>
      <c r="S41" s="317"/>
      <c r="T41" s="317"/>
      <c r="U41" s="317"/>
      <c r="V41" s="317"/>
      <c r="W41" s="317"/>
      <c r="X41" s="317"/>
      <c r="Y41" s="317"/>
      <c r="Z41" s="317"/>
    </row>
    <row r="42" spans="1:26" ht="12.75" customHeight="1">
      <c r="A42" s="317"/>
      <c r="B42" s="317"/>
      <c r="C42" s="316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7"/>
      <c r="X42" s="317"/>
      <c r="Y42" s="317"/>
      <c r="Z42" s="317"/>
    </row>
    <row r="43" spans="1:26" ht="12.75" customHeight="1">
      <c r="A43" s="317"/>
      <c r="B43" s="317"/>
      <c r="C43" s="316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317"/>
      <c r="S43" s="317"/>
      <c r="T43" s="317"/>
      <c r="U43" s="317"/>
      <c r="V43" s="317"/>
      <c r="W43" s="317"/>
      <c r="X43" s="317"/>
      <c r="Y43" s="317"/>
      <c r="Z43" s="317"/>
    </row>
    <row r="44" spans="1:26" ht="12.75" customHeight="1">
      <c r="A44" s="317"/>
      <c r="B44" s="317"/>
      <c r="C44" s="316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317"/>
      <c r="S44" s="317"/>
      <c r="T44" s="317"/>
      <c r="U44" s="317"/>
      <c r="V44" s="317"/>
      <c r="W44" s="317"/>
      <c r="X44" s="317"/>
      <c r="Y44" s="317"/>
      <c r="Z44" s="317"/>
    </row>
    <row r="45" spans="1:26" ht="12.75" customHeight="1">
      <c r="A45" s="317"/>
      <c r="B45" s="317"/>
      <c r="C45" s="316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317"/>
      <c r="S45" s="317"/>
      <c r="T45" s="317"/>
      <c r="U45" s="317"/>
      <c r="V45" s="317"/>
      <c r="W45" s="317"/>
      <c r="X45" s="317"/>
      <c r="Y45" s="317"/>
      <c r="Z45" s="317"/>
    </row>
    <row r="46" spans="1:26" ht="12.75" customHeight="1">
      <c r="A46" s="317"/>
      <c r="B46" s="317"/>
      <c r="C46" s="316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317"/>
      <c r="S46" s="317"/>
      <c r="T46" s="317"/>
      <c r="U46" s="317"/>
      <c r="V46" s="317"/>
      <c r="W46" s="317"/>
      <c r="X46" s="317"/>
      <c r="Y46" s="317"/>
      <c r="Z46" s="317"/>
    </row>
    <row r="47" spans="1:26" ht="12.75" customHeight="1">
      <c r="A47" s="317"/>
      <c r="B47" s="317"/>
      <c r="C47" s="316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317"/>
      <c r="S47" s="317"/>
      <c r="T47" s="317"/>
      <c r="U47" s="317"/>
      <c r="V47" s="317"/>
      <c r="W47" s="317"/>
      <c r="X47" s="317"/>
      <c r="Y47" s="317"/>
      <c r="Z47" s="317"/>
    </row>
    <row r="48" spans="1:26" ht="12.75" customHeight="1">
      <c r="A48" s="317"/>
      <c r="B48" s="317"/>
      <c r="C48" s="316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317"/>
      <c r="S48" s="317"/>
      <c r="T48" s="317"/>
      <c r="U48" s="317"/>
      <c r="V48" s="317"/>
      <c r="W48" s="317"/>
      <c r="X48" s="317"/>
      <c r="Y48" s="317"/>
      <c r="Z48" s="317"/>
    </row>
    <row r="49" spans="1:26" ht="12.75" customHeight="1">
      <c r="A49" s="317"/>
      <c r="B49" s="317"/>
      <c r="C49" s="316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317"/>
      <c r="S49" s="317"/>
      <c r="T49" s="317"/>
      <c r="U49" s="317"/>
      <c r="V49" s="317"/>
      <c r="W49" s="317"/>
      <c r="X49" s="317"/>
      <c r="Y49" s="317"/>
      <c r="Z49" s="317"/>
    </row>
    <row r="50" spans="1:26" ht="12.75" customHeight="1">
      <c r="A50" s="317"/>
      <c r="B50" s="317"/>
      <c r="C50" s="316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317"/>
      <c r="S50" s="317"/>
      <c r="T50" s="317"/>
      <c r="U50" s="317"/>
      <c r="V50" s="317"/>
      <c r="W50" s="317"/>
      <c r="X50" s="317"/>
      <c r="Y50" s="317"/>
      <c r="Z50" s="317"/>
    </row>
    <row r="51" spans="1:26" ht="12.75" customHeight="1">
      <c r="A51" s="317"/>
      <c r="B51" s="317"/>
      <c r="C51" s="316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317"/>
      <c r="S51" s="317"/>
      <c r="T51" s="317"/>
      <c r="U51" s="317"/>
      <c r="V51" s="317"/>
      <c r="W51" s="317"/>
      <c r="X51" s="317"/>
      <c r="Y51" s="317"/>
      <c r="Z51" s="317"/>
    </row>
    <row r="52" spans="1:26" ht="12.75" customHeight="1">
      <c r="A52" s="317"/>
      <c r="B52" s="317"/>
      <c r="C52" s="316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317"/>
      <c r="S52" s="317"/>
      <c r="T52" s="317"/>
      <c r="U52" s="317"/>
      <c r="V52" s="317"/>
      <c r="W52" s="317"/>
      <c r="X52" s="317"/>
      <c r="Y52" s="317"/>
      <c r="Z52" s="317"/>
    </row>
    <row r="53" spans="1:26" ht="12.75" customHeight="1">
      <c r="A53" s="317"/>
      <c r="B53" s="317"/>
      <c r="C53" s="316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317"/>
      <c r="S53" s="317"/>
      <c r="T53" s="317"/>
      <c r="U53" s="317"/>
      <c r="V53" s="317"/>
      <c r="W53" s="317"/>
      <c r="X53" s="317"/>
      <c r="Y53" s="317"/>
      <c r="Z53" s="317"/>
    </row>
    <row r="54" spans="1:26" ht="12.75" customHeight="1">
      <c r="A54" s="317"/>
      <c r="B54" s="317"/>
      <c r="C54" s="316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317"/>
      <c r="S54" s="317"/>
      <c r="T54" s="317"/>
      <c r="U54" s="317"/>
      <c r="V54" s="317"/>
      <c r="W54" s="317"/>
      <c r="X54" s="317"/>
      <c r="Y54" s="317"/>
      <c r="Z54" s="317"/>
    </row>
    <row r="55" spans="1:26" ht="12.75" customHeight="1">
      <c r="A55" s="317"/>
      <c r="B55" s="317"/>
      <c r="C55" s="316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317"/>
      <c r="S55" s="317"/>
      <c r="T55" s="317"/>
      <c r="U55" s="317"/>
      <c r="V55" s="317"/>
      <c r="W55" s="317"/>
      <c r="X55" s="317"/>
      <c r="Y55" s="317"/>
      <c r="Z55" s="317"/>
    </row>
    <row r="56" spans="1:26" ht="12.75" customHeight="1">
      <c r="A56" s="317"/>
      <c r="B56" s="317"/>
      <c r="C56" s="316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317"/>
      <c r="S56" s="317"/>
      <c r="T56" s="317"/>
      <c r="U56" s="317"/>
      <c r="V56" s="317"/>
      <c r="W56" s="317"/>
      <c r="X56" s="317"/>
      <c r="Y56" s="317"/>
      <c r="Z56" s="317"/>
    </row>
    <row r="57" spans="1:26" ht="12.75" customHeight="1">
      <c r="A57" s="317"/>
      <c r="B57" s="317"/>
      <c r="C57" s="316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</row>
    <row r="58" spans="1:26" ht="12.75" customHeight="1">
      <c r="A58" s="317"/>
      <c r="B58" s="317"/>
      <c r="C58" s="316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317"/>
      <c r="S58" s="317"/>
      <c r="T58" s="317"/>
      <c r="U58" s="317"/>
      <c r="V58" s="317"/>
      <c r="W58" s="317"/>
      <c r="X58" s="317"/>
      <c r="Y58" s="317"/>
      <c r="Z58" s="317"/>
    </row>
    <row r="59" spans="1:26" ht="12.75" customHeight="1">
      <c r="A59" s="317"/>
      <c r="B59" s="317"/>
      <c r="C59" s="316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317"/>
      <c r="S59" s="317"/>
      <c r="T59" s="317"/>
      <c r="U59" s="317"/>
      <c r="V59" s="317"/>
      <c r="W59" s="317"/>
      <c r="X59" s="317"/>
      <c r="Y59" s="317"/>
      <c r="Z59" s="317"/>
    </row>
    <row r="60" spans="1:26" ht="12.75" customHeight="1">
      <c r="A60" s="317"/>
      <c r="B60" s="317"/>
      <c r="C60" s="316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317"/>
      <c r="S60" s="317"/>
      <c r="T60" s="317"/>
      <c r="U60" s="317"/>
      <c r="V60" s="317"/>
      <c r="W60" s="317"/>
      <c r="X60" s="317"/>
      <c r="Y60" s="317"/>
      <c r="Z60" s="317"/>
    </row>
    <row r="61" spans="1:26" ht="12.75" customHeight="1">
      <c r="A61" s="317"/>
      <c r="B61" s="317"/>
      <c r="C61" s="316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7"/>
      <c r="S61" s="317"/>
      <c r="T61" s="317"/>
      <c r="U61" s="317"/>
      <c r="V61" s="317"/>
      <c r="W61" s="317"/>
      <c r="X61" s="317"/>
      <c r="Y61" s="317"/>
      <c r="Z61" s="317"/>
    </row>
    <row r="62" spans="1:26" ht="12.75" customHeight="1">
      <c r="A62" s="317"/>
      <c r="B62" s="317"/>
      <c r="C62" s="316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317"/>
      <c r="S62" s="317"/>
      <c r="T62" s="317"/>
      <c r="U62" s="317"/>
      <c r="V62" s="317"/>
      <c r="W62" s="317"/>
      <c r="X62" s="317"/>
      <c r="Y62" s="317"/>
      <c r="Z62" s="317"/>
    </row>
    <row r="63" spans="1:26" ht="12.75" customHeight="1">
      <c r="A63" s="317"/>
      <c r="B63" s="317"/>
      <c r="C63" s="316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317"/>
      <c r="S63" s="317"/>
      <c r="T63" s="317"/>
      <c r="U63" s="317"/>
      <c r="V63" s="317"/>
      <c r="W63" s="317"/>
      <c r="X63" s="317"/>
      <c r="Y63" s="317"/>
      <c r="Z63" s="317"/>
    </row>
    <row r="64" spans="1:26" ht="12.75" customHeight="1">
      <c r="A64" s="317"/>
      <c r="B64" s="317"/>
      <c r="C64" s="316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317"/>
      <c r="S64" s="317"/>
      <c r="T64" s="317"/>
      <c r="U64" s="317"/>
      <c r="V64" s="317"/>
      <c r="W64" s="317"/>
      <c r="X64" s="317"/>
      <c r="Y64" s="317"/>
      <c r="Z64" s="317"/>
    </row>
    <row r="65" spans="1:26" ht="12.75" customHeight="1">
      <c r="A65" s="317"/>
      <c r="B65" s="317"/>
      <c r="C65" s="316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317"/>
      <c r="S65" s="317"/>
      <c r="T65" s="317"/>
      <c r="U65" s="317"/>
      <c r="V65" s="317"/>
      <c r="W65" s="317"/>
      <c r="X65" s="317"/>
      <c r="Y65" s="317"/>
      <c r="Z65" s="317"/>
    </row>
    <row r="66" spans="1:26" ht="22.95" customHeight="1">
      <c r="A66" s="317"/>
      <c r="B66" s="317"/>
      <c r="C66" s="316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317"/>
      <c r="S66" s="317"/>
      <c r="T66" s="317"/>
      <c r="U66" s="317"/>
      <c r="V66" s="317"/>
      <c r="W66" s="317"/>
      <c r="X66" s="317"/>
      <c r="Y66" s="317"/>
      <c r="Z66" s="317"/>
    </row>
    <row r="67" spans="1:26" ht="32.4" customHeight="1">
      <c r="A67" s="317"/>
      <c r="B67" s="317"/>
      <c r="C67" s="316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317"/>
      <c r="S67" s="317"/>
      <c r="T67" s="317"/>
      <c r="U67" s="317"/>
      <c r="V67" s="317"/>
      <c r="W67" s="317"/>
      <c r="X67" s="317"/>
      <c r="Y67" s="317"/>
      <c r="Z67" s="317"/>
    </row>
    <row r="68" spans="1:26" ht="12.75" customHeight="1">
      <c r="A68" s="317"/>
      <c r="B68" s="317"/>
      <c r="C68" s="316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317"/>
      <c r="S68" s="317"/>
      <c r="T68" s="317"/>
      <c r="U68" s="317"/>
      <c r="V68" s="317"/>
      <c r="W68" s="317"/>
      <c r="X68" s="317"/>
      <c r="Y68" s="317"/>
      <c r="Z68" s="317"/>
    </row>
    <row r="69" spans="1:26" ht="12.75" customHeight="1">
      <c r="A69" s="317"/>
      <c r="B69" s="317"/>
      <c r="C69" s="316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317"/>
      <c r="S69" s="317"/>
      <c r="T69" s="317"/>
      <c r="U69" s="317"/>
      <c r="V69" s="317"/>
      <c r="W69" s="317"/>
      <c r="X69" s="317"/>
      <c r="Y69" s="317"/>
      <c r="Z69" s="317"/>
    </row>
    <row r="70" spans="1:26" ht="12.75" customHeight="1">
      <c r="A70" s="317"/>
      <c r="B70" s="317"/>
      <c r="C70" s="316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317"/>
      <c r="S70" s="317"/>
      <c r="T70" s="317"/>
      <c r="U70" s="317"/>
      <c r="V70" s="317"/>
      <c r="W70" s="317"/>
      <c r="X70" s="317"/>
      <c r="Y70" s="317"/>
      <c r="Z70" s="317"/>
    </row>
    <row r="71" spans="1:26" ht="12.75" customHeight="1">
      <c r="A71" s="317"/>
      <c r="B71" s="317"/>
      <c r="C71" s="316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317"/>
      <c r="S71" s="317"/>
      <c r="T71" s="317"/>
      <c r="U71" s="317"/>
      <c r="V71" s="317"/>
      <c r="W71" s="317"/>
      <c r="X71" s="317"/>
      <c r="Y71" s="317"/>
      <c r="Z71" s="317"/>
    </row>
    <row r="72" spans="1:26" ht="12.75" customHeight="1">
      <c r="A72" s="317"/>
      <c r="B72" s="317"/>
      <c r="C72" s="316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317"/>
      <c r="S72" s="317"/>
      <c r="T72" s="317"/>
      <c r="U72" s="317"/>
      <c r="V72" s="317"/>
      <c r="W72" s="317"/>
      <c r="X72" s="317"/>
      <c r="Y72" s="317"/>
      <c r="Z72" s="317"/>
    </row>
    <row r="73" spans="1:26" ht="12.75" customHeight="1">
      <c r="A73" s="317"/>
      <c r="B73" s="317"/>
      <c r="C73" s="316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317"/>
      <c r="S73" s="317"/>
      <c r="T73" s="317"/>
      <c r="U73" s="317"/>
      <c r="V73" s="317"/>
      <c r="W73" s="317"/>
      <c r="X73" s="317"/>
      <c r="Y73" s="317"/>
      <c r="Z73" s="317"/>
    </row>
    <row r="74" spans="1:26" ht="12.75" customHeight="1">
      <c r="A74" s="317"/>
      <c r="B74" s="317"/>
      <c r="C74" s="316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317"/>
      <c r="S74" s="317"/>
      <c r="T74" s="317"/>
      <c r="U74" s="317"/>
      <c r="V74" s="317"/>
      <c r="W74" s="317"/>
      <c r="X74" s="317"/>
      <c r="Y74" s="317"/>
      <c r="Z74" s="317"/>
    </row>
    <row r="75" spans="1:26" ht="12.75" customHeight="1">
      <c r="A75" s="317"/>
      <c r="B75" s="317"/>
      <c r="C75" s="316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317"/>
      <c r="S75" s="317"/>
      <c r="T75" s="317"/>
      <c r="U75" s="317"/>
      <c r="V75" s="317"/>
      <c r="W75" s="317"/>
      <c r="X75" s="317"/>
      <c r="Y75" s="317"/>
      <c r="Z75" s="317"/>
    </row>
    <row r="76" spans="1:26" ht="12.75" customHeight="1">
      <c r="A76" s="317"/>
      <c r="B76" s="317"/>
      <c r="C76" s="316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317"/>
      <c r="S76" s="317"/>
      <c r="T76" s="317"/>
      <c r="U76" s="317"/>
      <c r="V76" s="317"/>
      <c r="W76" s="317"/>
      <c r="X76" s="317"/>
      <c r="Y76" s="317"/>
      <c r="Z76" s="317"/>
    </row>
    <row r="77" spans="1:26" ht="12.75" customHeight="1">
      <c r="A77" s="317"/>
      <c r="B77" s="317"/>
      <c r="C77" s="316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317"/>
      <c r="S77" s="317"/>
      <c r="T77" s="317"/>
      <c r="U77" s="317"/>
      <c r="V77" s="317"/>
      <c r="W77" s="317"/>
      <c r="X77" s="317"/>
      <c r="Y77" s="317"/>
      <c r="Z77" s="317"/>
    </row>
    <row r="78" spans="1:26" ht="12.75" customHeight="1">
      <c r="A78" s="317"/>
      <c r="B78" s="317"/>
      <c r="C78" s="316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317"/>
      <c r="S78" s="317"/>
      <c r="T78" s="317"/>
      <c r="U78" s="317"/>
      <c r="V78" s="317"/>
      <c r="W78" s="317"/>
      <c r="X78" s="317"/>
      <c r="Y78" s="317"/>
      <c r="Z78" s="317"/>
    </row>
    <row r="79" spans="1:26" ht="12.75" customHeight="1">
      <c r="A79" s="317"/>
      <c r="B79" s="317"/>
      <c r="C79" s="316"/>
      <c r="D79" s="317"/>
      <c r="E79" s="317"/>
      <c r="F79" s="317"/>
      <c r="G79" s="317"/>
      <c r="H79" s="317"/>
      <c r="I79" s="317"/>
      <c r="J79" s="317"/>
      <c r="K79" s="317"/>
      <c r="L79" s="317"/>
      <c r="M79" s="317"/>
      <c r="N79" s="317"/>
      <c r="O79" s="317"/>
      <c r="P79" s="317"/>
      <c r="Q79" s="317"/>
      <c r="R79" s="317"/>
      <c r="S79" s="317"/>
      <c r="T79" s="317"/>
      <c r="U79" s="317"/>
      <c r="V79" s="317"/>
      <c r="W79" s="317"/>
      <c r="X79" s="317"/>
      <c r="Y79" s="317"/>
      <c r="Z79" s="317"/>
    </row>
    <row r="80" spans="1:26" ht="12.75" customHeight="1">
      <c r="A80" s="317"/>
      <c r="B80" s="317"/>
      <c r="C80" s="316"/>
      <c r="D80" s="317"/>
      <c r="E80" s="317"/>
      <c r="F80" s="317"/>
      <c r="G80" s="317"/>
      <c r="H80" s="317"/>
      <c r="I80" s="317"/>
      <c r="J80" s="317"/>
      <c r="K80" s="317"/>
      <c r="L80" s="317"/>
      <c r="M80" s="317"/>
      <c r="N80" s="317"/>
      <c r="O80" s="317"/>
      <c r="P80" s="317"/>
      <c r="Q80" s="317"/>
      <c r="R80" s="317"/>
      <c r="S80" s="317"/>
      <c r="T80" s="317"/>
      <c r="U80" s="317"/>
      <c r="V80" s="317"/>
      <c r="W80" s="317"/>
      <c r="X80" s="317"/>
      <c r="Y80" s="317"/>
      <c r="Z80" s="317"/>
    </row>
    <row r="81" spans="1:26" ht="12.75" customHeight="1">
      <c r="A81" s="317"/>
      <c r="B81" s="317"/>
      <c r="C81" s="316"/>
      <c r="D81" s="317"/>
      <c r="E81" s="317"/>
      <c r="F81" s="317"/>
      <c r="G81" s="317"/>
      <c r="H81" s="317"/>
      <c r="I81" s="317"/>
      <c r="J81" s="317"/>
      <c r="K81" s="317"/>
      <c r="L81" s="317"/>
      <c r="M81" s="317"/>
      <c r="N81" s="317"/>
      <c r="O81" s="317"/>
      <c r="P81" s="317"/>
      <c r="Q81" s="317"/>
      <c r="R81" s="317"/>
      <c r="S81" s="317"/>
      <c r="T81" s="317"/>
      <c r="U81" s="317"/>
      <c r="V81" s="317"/>
      <c r="W81" s="317"/>
      <c r="X81" s="317"/>
      <c r="Y81" s="317"/>
      <c r="Z81" s="317"/>
    </row>
    <row r="82" spans="1:26" ht="12.75" customHeight="1">
      <c r="A82" s="317"/>
      <c r="B82" s="317"/>
      <c r="C82" s="316"/>
      <c r="D82" s="317"/>
      <c r="E82" s="317"/>
      <c r="F82" s="317"/>
      <c r="G82" s="317"/>
      <c r="H82" s="317"/>
      <c r="I82" s="317"/>
      <c r="J82" s="317"/>
      <c r="K82" s="317"/>
      <c r="L82" s="317"/>
      <c r="M82" s="317"/>
      <c r="N82" s="317"/>
      <c r="O82" s="317"/>
      <c r="P82" s="317"/>
      <c r="Q82" s="317"/>
      <c r="R82" s="317"/>
      <c r="S82" s="317"/>
      <c r="T82" s="317"/>
      <c r="U82" s="317"/>
      <c r="V82" s="317"/>
      <c r="W82" s="317"/>
      <c r="X82" s="317"/>
      <c r="Y82" s="317"/>
      <c r="Z82" s="317"/>
    </row>
    <row r="83" spans="1:26" ht="12.75" customHeight="1">
      <c r="A83" s="317"/>
      <c r="B83" s="317"/>
      <c r="C83" s="316"/>
      <c r="D83" s="317"/>
      <c r="E83" s="317"/>
      <c r="F83" s="317"/>
      <c r="G83" s="317"/>
      <c r="H83" s="317"/>
      <c r="I83" s="317"/>
      <c r="J83" s="317"/>
      <c r="K83" s="317"/>
      <c r="L83" s="317"/>
      <c r="M83" s="317"/>
      <c r="N83" s="317"/>
      <c r="O83" s="317"/>
      <c r="P83" s="317"/>
      <c r="Q83" s="317"/>
      <c r="R83" s="317"/>
      <c r="S83" s="317"/>
      <c r="T83" s="317"/>
      <c r="U83" s="317"/>
      <c r="V83" s="317"/>
      <c r="W83" s="317"/>
      <c r="X83" s="317"/>
      <c r="Y83" s="317"/>
      <c r="Z83" s="317"/>
    </row>
    <row r="84" spans="1:26" ht="12.75" customHeight="1">
      <c r="A84" s="317"/>
      <c r="B84" s="317"/>
      <c r="C84" s="316"/>
      <c r="D84" s="317"/>
      <c r="E84" s="317"/>
      <c r="F84" s="317"/>
      <c r="G84" s="317"/>
      <c r="H84" s="317"/>
      <c r="I84" s="317"/>
      <c r="J84" s="317"/>
      <c r="K84" s="317"/>
      <c r="L84" s="317"/>
      <c r="M84" s="317"/>
      <c r="N84" s="317"/>
      <c r="O84" s="317"/>
      <c r="P84" s="317"/>
      <c r="Q84" s="317"/>
      <c r="R84" s="317"/>
      <c r="S84" s="317"/>
      <c r="T84" s="317"/>
      <c r="U84" s="317"/>
      <c r="V84" s="317"/>
      <c r="W84" s="317"/>
      <c r="X84" s="317"/>
      <c r="Y84" s="317"/>
      <c r="Z84" s="317"/>
    </row>
    <row r="85" spans="1:26" ht="12.75" customHeight="1">
      <c r="A85" s="317"/>
      <c r="B85" s="317"/>
      <c r="C85" s="316"/>
      <c r="D85" s="317"/>
      <c r="E85" s="317"/>
      <c r="F85" s="317"/>
      <c r="G85" s="317"/>
      <c r="H85" s="317"/>
      <c r="I85" s="317"/>
      <c r="J85" s="317"/>
      <c r="K85" s="317"/>
      <c r="L85" s="317"/>
      <c r="M85" s="317"/>
      <c r="N85" s="317"/>
      <c r="O85" s="317"/>
      <c r="P85" s="317"/>
      <c r="Q85" s="317"/>
      <c r="R85" s="317"/>
      <c r="S85" s="317"/>
      <c r="T85" s="317"/>
      <c r="U85" s="317"/>
      <c r="V85" s="317"/>
      <c r="W85" s="317"/>
      <c r="X85" s="317"/>
      <c r="Y85" s="317"/>
      <c r="Z85" s="317"/>
    </row>
    <row r="86" spans="1:26" ht="12.75" customHeight="1">
      <c r="A86" s="317"/>
      <c r="B86" s="317"/>
      <c r="C86" s="316"/>
      <c r="D86" s="317"/>
      <c r="E86" s="317"/>
      <c r="F86" s="317"/>
      <c r="G86" s="317"/>
      <c r="H86" s="317"/>
      <c r="I86" s="317"/>
      <c r="J86" s="317"/>
      <c r="K86" s="317"/>
      <c r="L86" s="317"/>
      <c r="M86" s="317"/>
      <c r="N86" s="317"/>
      <c r="O86" s="317"/>
      <c r="P86" s="317"/>
      <c r="Q86" s="317"/>
      <c r="R86" s="317"/>
      <c r="S86" s="317"/>
      <c r="T86" s="317"/>
      <c r="U86" s="317"/>
      <c r="V86" s="317"/>
      <c r="W86" s="317"/>
      <c r="X86" s="317"/>
      <c r="Y86" s="317"/>
      <c r="Z86" s="317"/>
    </row>
    <row r="87" spans="1:26" ht="12.75" customHeight="1">
      <c r="A87" s="317"/>
      <c r="B87" s="317"/>
      <c r="C87" s="316"/>
      <c r="D87" s="317"/>
      <c r="E87" s="317"/>
      <c r="F87" s="317"/>
      <c r="G87" s="317"/>
      <c r="H87" s="317"/>
      <c r="I87" s="317"/>
      <c r="J87" s="317"/>
      <c r="K87" s="317"/>
      <c r="L87" s="317"/>
      <c r="M87" s="317"/>
      <c r="N87" s="317"/>
      <c r="O87" s="317"/>
      <c r="P87" s="317"/>
      <c r="Q87" s="317"/>
      <c r="R87" s="317"/>
      <c r="S87" s="317"/>
      <c r="T87" s="317"/>
      <c r="U87" s="317"/>
      <c r="V87" s="317"/>
      <c r="W87" s="317"/>
      <c r="X87" s="317"/>
      <c r="Y87" s="317"/>
      <c r="Z87" s="317"/>
    </row>
    <row r="88" spans="1:26" ht="12.75" customHeight="1">
      <c r="A88" s="317"/>
      <c r="B88" s="317"/>
      <c r="C88" s="316"/>
      <c r="D88" s="317"/>
      <c r="E88" s="317"/>
      <c r="F88" s="317"/>
      <c r="G88" s="317"/>
      <c r="H88" s="317"/>
      <c r="I88" s="317"/>
      <c r="J88" s="317"/>
      <c r="K88" s="317"/>
      <c r="L88" s="317"/>
      <c r="M88" s="317"/>
      <c r="N88" s="317"/>
      <c r="O88" s="317"/>
      <c r="P88" s="317"/>
      <c r="Q88" s="317"/>
      <c r="R88" s="317"/>
      <c r="S88" s="317"/>
      <c r="T88" s="317"/>
      <c r="U88" s="317"/>
      <c r="V88" s="317"/>
      <c r="W88" s="317"/>
      <c r="X88" s="317"/>
      <c r="Y88" s="317"/>
      <c r="Z88" s="317"/>
    </row>
    <row r="89" spans="1:26" ht="12.75" customHeight="1">
      <c r="A89" s="317"/>
      <c r="B89" s="317"/>
      <c r="C89" s="316"/>
      <c r="D89" s="317"/>
      <c r="E89" s="317"/>
      <c r="F89" s="317"/>
      <c r="G89" s="317"/>
      <c r="H89" s="317"/>
      <c r="I89" s="317"/>
      <c r="J89" s="317"/>
      <c r="K89" s="317"/>
      <c r="L89" s="317"/>
      <c r="M89" s="317"/>
      <c r="N89" s="317"/>
      <c r="O89" s="317"/>
      <c r="P89" s="317"/>
      <c r="Q89" s="317"/>
      <c r="R89" s="317"/>
      <c r="S89" s="317"/>
      <c r="T89" s="317"/>
      <c r="U89" s="317"/>
      <c r="V89" s="317"/>
      <c r="W89" s="317"/>
      <c r="X89" s="317"/>
      <c r="Y89" s="317"/>
      <c r="Z89" s="317"/>
    </row>
    <row r="90" spans="1:26" ht="12.75" customHeight="1">
      <c r="A90" s="317"/>
      <c r="B90" s="317"/>
      <c r="C90" s="316"/>
      <c r="D90" s="317"/>
      <c r="E90" s="317"/>
      <c r="F90" s="317"/>
      <c r="G90" s="317"/>
      <c r="H90" s="317"/>
      <c r="I90" s="317"/>
      <c r="J90" s="317"/>
      <c r="K90" s="317"/>
      <c r="L90" s="317"/>
      <c r="M90" s="317"/>
      <c r="N90" s="317"/>
      <c r="O90" s="317"/>
      <c r="P90" s="317"/>
      <c r="Q90" s="317"/>
      <c r="R90" s="317"/>
      <c r="S90" s="317"/>
      <c r="T90" s="317"/>
      <c r="U90" s="317"/>
      <c r="V90" s="317"/>
      <c r="W90" s="317"/>
      <c r="X90" s="317"/>
      <c r="Y90" s="317"/>
      <c r="Z90" s="317"/>
    </row>
    <row r="91" spans="1:26" ht="12.75" customHeight="1">
      <c r="A91" s="317"/>
      <c r="B91" s="317"/>
      <c r="C91" s="316"/>
      <c r="D91" s="317"/>
      <c r="E91" s="317"/>
      <c r="F91" s="317"/>
      <c r="G91" s="317"/>
      <c r="H91" s="317"/>
      <c r="I91" s="317"/>
      <c r="J91" s="317"/>
      <c r="K91" s="317"/>
      <c r="L91" s="317"/>
      <c r="M91" s="317"/>
      <c r="N91" s="317"/>
      <c r="O91" s="317"/>
      <c r="P91" s="317"/>
      <c r="Q91" s="317"/>
      <c r="R91" s="317"/>
      <c r="S91" s="317"/>
      <c r="T91" s="317"/>
      <c r="U91" s="317"/>
      <c r="V91" s="317"/>
      <c r="W91" s="317"/>
      <c r="X91" s="317"/>
      <c r="Y91" s="317"/>
      <c r="Z91" s="317"/>
    </row>
    <row r="92" spans="1:26" ht="12.75" customHeight="1">
      <c r="A92" s="317"/>
      <c r="B92" s="317"/>
      <c r="C92" s="316"/>
      <c r="D92" s="317"/>
      <c r="E92" s="317"/>
      <c r="F92" s="317"/>
      <c r="G92" s="317"/>
      <c r="H92" s="317"/>
      <c r="I92" s="317"/>
      <c r="J92" s="317"/>
      <c r="K92" s="317"/>
      <c r="L92" s="317"/>
      <c r="M92" s="317"/>
      <c r="N92" s="317"/>
      <c r="O92" s="317"/>
      <c r="P92" s="317"/>
      <c r="Q92" s="317"/>
      <c r="R92" s="317"/>
      <c r="S92" s="317"/>
      <c r="T92" s="317"/>
      <c r="U92" s="317"/>
      <c r="V92" s="317"/>
      <c r="W92" s="317"/>
      <c r="X92" s="317"/>
      <c r="Y92" s="317"/>
      <c r="Z92" s="317"/>
    </row>
    <row r="93" spans="1:26" ht="12.75" customHeight="1">
      <c r="A93" s="317"/>
      <c r="B93" s="317"/>
      <c r="C93" s="316"/>
      <c r="D93" s="317"/>
      <c r="E93" s="317"/>
      <c r="F93" s="317"/>
      <c r="G93" s="317"/>
      <c r="H93" s="317"/>
      <c r="I93" s="317"/>
      <c r="J93" s="317"/>
      <c r="K93" s="317"/>
      <c r="L93" s="317"/>
      <c r="M93" s="317"/>
      <c r="N93" s="317"/>
      <c r="O93" s="317"/>
      <c r="P93" s="317"/>
      <c r="Q93" s="317"/>
      <c r="R93" s="317"/>
      <c r="S93" s="317"/>
      <c r="T93" s="317"/>
      <c r="U93" s="317"/>
      <c r="V93" s="317"/>
      <c r="W93" s="317"/>
      <c r="X93" s="317"/>
      <c r="Y93" s="317"/>
      <c r="Z93" s="317"/>
    </row>
    <row r="94" spans="1:26" ht="12.75" customHeight="1">
      <c r="A94" s="317"/>
      <c r="B94" s="317"/>
      <c r="C94" s="316"/>
      <c r="D94" s="317"/>
      <c r="E94" s="317"/>
      <c r="F94" s="317"/>
      <c r="G94" s="317"/>
      <c r="H94" s="317"/>
      <c r="I94" s="317"/>
      <c r="J94" s="317"/>
      <c r="K94" s="317"/>
      <c r="L94" s="317"/>
      <c r="M94" s="317"/>
      <c r="N94" s="317"/>
      <c r="O94" s="317"/>
      <c r="P94" s="317"/>
      <c r="Q94" s="317"/>
      <c r="R94" s="317"/>
      <c r="S94" s="317"/>
      <c r="T94" s="317"/>
      <c r="U94" s="317"/>
      <c r="V94" s="317"/>
      <c r="W94" s="317"/>
      <c r="X94" s="317"/>
      <c r="Y94" s="317"/>
      <c r="Z94" s="317"/>
    </row>
    <row r="95" spans="1:26" ht="12.75" customHeight="1">
      <c r="A95" s="317"/>
      <c r="B95" s="317"/>
      <c r="C95" s="316"/>
      <c r="D95" s="317"/>
      <c r="E95" s="317"/>
      <c r="F95" s="317"/>
      <c r="G95" s="317"/>
      <c r="H95" s="317"/>
      <c r="I95" s="317"/>
      <c r="J95" s="317"/>
      <c r="K95" s="317"/>
      <c r="L95" s="317"/>
      <c r="M95" s="317"/>
      <c r="N95" s="317"/>
      <c r="O95" s="317"/>
      <c r="P95" s="317"/>
      <c r="Q95" s="317"/>
      <c r="R95" s="317"/>
      <c r="S95" s="317"/>
      <c r="T95" s="317"/>
      <c r="U95" s="317"/>
      <c r="V95" s="317"/>
      <c r="W95" s="317"/>
      <c r="X95" s="317"/>
      <c r="Y95" s="317"/>
      <c r="Z95" s="317"/>
    </row>
    <row r="96" spans="1:26" ht="12.75" customHeight="1">
      <c r="A96" s="317"/>
      <c r="B96" s="317"/>
      <c r="C96" s="316"/>
      <c r="D96" s="317"/>
      <c r="E96" s="317"/>
      <c r="F96" s="317"/>
      <c r="G96" s="317"/>
      <c r="H96" s="317"/>
      <c r="I96" s="317"/>
      <c r="J96" s="317"/>
      <c r="K96" s="317"/>
      <c r="L96" s="317"/>
      <c r="M96" s="317"/>
      <c r="N96" s="317"/>
      <c r="O96" s="317"/>
      <c r="P96" s="317"/>
      <c r="Q96" s="317"/>
      <c r="R96" s="317"/>
      <c r="S96" s="317"/>
      <c r="T96" s="317"/>
      <c r="U96" s="317"/>
      <c r="V96" s="317"/>
      <c r="W96" s="317"/>
      <c r="X96" s="317"/>
      <c r="Y96" s="317"/>
      <c r="Z96" s="317"/>
    </row>
    <row r="97" spans="1:26" ht="12.75" customHeight="1">
      <c r="A97" s="317"/>
      <c r="B97" s="317"/>
      <c r="C97" s="316"/>
      <c r="D97" s="317"/>
      <c r="E97" s="317"/>
      <c r="F97" s="317"/>
      <c r="G97" s="317"/>
      <c r="H97" s="317"/>
      <c r="I97" s="317"/>
      <c r="J97" s="317"/>
      <c r="K97" s="317"/>
      <c r="L97" s="317"/>
      <c r="M97" s="317"/>
      <c r="N97" s="317"/>
      <c r="O97" s="317"/>
      <c r="P97" s="317"/>
      <c r="Q97" s="317"/>
      <c r="R97" s="317"/>
      <c r="S97" s="317"/>
      <c r="T97" s="317"/>
      <c r="U97" s="317"/>
      <c r="V97" s="317"/>
      <c r="W97" s="317"/>
      <c r="X97" s="317"/>
      <c r="Y97" s="317"/>
      <c r="Z97" s="317"/>
    </row>
    <row r="98" spans="1:26" ht="12.75" customHeight="1">
      <c r="A98" s="317"/>
      <c r="B98" s="317"/>
      <c r="C98" s="316"/>
      <c r="D98" s="317"/>
      <c r="E98" s="317"/>
      <c r="F98" s="317"/>
      <c r="G98" s="317"/>
      <c r="H98" s="317"/>
      <c r="I98" s="317"/>
      <c r="J98" s="317"/>
      <c r="K98" s="317"/>
      <c r="L98" s="317"/>
      <c r="M98" s="317"/>
      <c r="N98" s="317"/>
      <c r="O98" s="317"/>
      <c r="P98" s="317"/>
      <c r="Q98" s="317"/>
      <c r="R98" s="317"/>
      <c r="S98" s="317"/>
      <c r="T98" s="317"/>
      <c r="U98" s="317"/>
      <c r="V98" s="317"/>
      <c r="W98" s="317"/>
      <c r="X98" s="317"/>
      <c r="Y98" s="317"/>
      <c r="Z98" s="317"/>
    </row>
    <row r="99" spans="1:26" ht="12.75" customHeight="1">
      <c r="A99" s="317"/>
      <c r="B99" s="317"/>
      <c r="C99" s="316"/>
      <c r="D99" s="317"/>
      <c r="E99" s="317"/>
      <c r="F99" s="317"/>
      <c r="G99" s="317"/>
      <c r="H99" s="317"/>
      <c r="I99" s="317"/>
      <c r="J99" s="317"/>
      <c r="K99" s="317"/>
      <c r="L99" s="317"/>
      <c r="M99" s="317"/>
      <c r="N99" s="317"/>
      <c r="O99" s="317"/>
      <c r="P99" s="317"/>
      <c r="Q99" s="317"/>
      <c r="R99" s="317"/>
      <c r="S99" s="317"/>
      <c r="T99" s="317"/>
      <c r="U99" s="317"/>
      <c r="V99" s="317"/>
      <c r="W99" s="317"/>
      <c r="X99" s="317"/>
      <c r="Y99" s="317"/>
      <c r="Z99" s="317"/>
    </row>
    <row r="100" spans="1:26" ht="12.75" customHeight="1">
      <c r="A100" s="317"/>
      <c r="B100" s="317"/>
      <c r="C100" s="316"/>
      <c r="D100" s="317"/>
      <c r="E100" s="317"/>
      <c r="F100" s="317"/>
      <c r="G100" s="317"/>
      <c r="H100" s="317"/>
      <c r="I100" s="317"/>
      <c r="J100" s="317"/>
      <c r="K100" s="317"/>
      <c r="L100" s="317"/>
      <c r="M100" s="317"/>
      <c r="N100" s="317"/>
      <c r="O100" s="317"/>
      <c r="P100" s="317"/>
      <c r="Q100" s="317"/>
      <c r="R100" s="317"/>
      <c r="S100" s="317"/>
      <c r="T100" s="317"/>
      <c r="U100" s="317"/>
      <c r="V100" s="317"/>
      <c r="W100" s="317"/>
      <c r="X100" s="317"/>
      <c r="Y100" s="317"/>
      <c r="Z100" s="317"/>
    </row>
    <row r="101" spans="1:26" ht="12.75" customHeight="1">
      <c r="A101" s="317"/>
      <c r="B101" s="317"/>
      <c r="C101" s="316"/>
      <c r="D101" s="317"/>
      <c r="E101" s="317"/>
      <c r="F101" s="317"/>
      <c r="G101" s="317"/>
      <c r="H101" s="317"/>
      <c r="I101" s="317"/>
      <c r="J101" s="317"/>
      <c r="K101" s="317"/>
      <c r="L101" s="317"/>
      <c r="M101" s="317"/>
      <c r="N101" s="317"/>
      <c r="O101" s="317"/>
      <c r="P101" s="317"/>
      <c r="Q101" s="317"/>
      <c r="R101" s="317"/>
      <c r="S101" s="317"/>
      <c r="T101" s="317"/>
      <c r="U101" s="317"/>
      <c r="V101" s="317"/>
      <c r="W101" s="317"/>
      <c r="X101" s="317"/>
      <c r="Y101" s="317"/>
      <c r="Z101" s="317"/>
    </row>
    <row r="102" spans="1:26" ht="12.75" customHeight="1">
      <c r="A102" s="317"/>
      <c r="B102" s="317"/>
      <c r="C102" s="316"/>
      <c r="D102" s="317"/>
      <c r="E102" s="317"/>
      <c r="F102" s="317"/>
      <c r="G102" s="317"/>
      <c r="H102" s="317"/>
      <c r="I102" s="317"/>
      <c r="J102" s="317"/>
      <c r="K102" s="317"/>
      <c r="L102" s="317"/>
      <c r="M102" s="317"/>
      <c r="N102" s="317"/>
      <c r="O102" s="317"/>
      <c r="P102" s="317"/>
      <c r="Q102" s="317"/>
      <c r="R102" s="317"/>
      <c r="S102" s="317"/>
      <c r="T102" s="317"/>
      <c r="U102" s="317"/>
      <c r="V102" s="317"/>
      <c r="W102" s="317"/>
      <c r="X102" s="317"/>
      <c r="Y102" s="317"/>
      <c r="Z102" s="317"/>
    </row>
    <row r="103" spans="1:26" ht="12.75" customHeight="1">
      <c r="A103" s="317"/>
      <c r="B103" s="317"/>
      <c r="C103" s="316"/>
      <c r="D103" s="317"/>
      <c r="E103" s="317"/>
      <c r="F103" s="317"/>
      <c r="G103" s="317"/>
      <c r="H103" s="317"/>
      <c r="I103" s="317"/>
      <c r="J103" s="317"/>
      <c r="K103" s="317"/>
      <c r="L103" s="317"/>
      <c r="M103" s="317"/>
      <c r="N103" s="317"/>
      <c r="O103" s="317"/>
      <c r="P103" s="317"/>
      <c r="Q103" s="317"/>
      <c r="R103" s="317"/>
      <c r="S103" s="317"/>
      <c r="T103" s="317"/>
      <c r="U103" s="317"/>
      <c r="V103" s="317"/>
      <c r="W103" s="317"/>
      <c r="X103" s="317"/>
      <c r="Y103" s="317"/>
      <c r="Z103" s="317"/>
    </row>
    <row r="104" spans="1:26" ht="12.75" customHeight="1">
      <c r="A104" s="317"/>
      <c r="B104" s="317"/>
      <c r="C104" s="316"/>
      <c r="D104" s="317"/>
      <c r="E104" s="317"/>
      <c r="F104" s="317"/>
      <c r="G104" s="317"/>
      <c r="H104" s="317"/>
      <c r="I104" s="317"/>
      <c r="J104" s="317"/>
      <c r="K104" s="317"/>
      <c r="L104" s="317"/>
      <c r="M104" s="317"/>
      <c r="N104" s="317"/>
      <c r="O104" s="317"/>
      <c r="P104" s="317"/>
      <c r="Q104" s="317"/>
      <c r="R104" s="317"/>
      <c r="S104" s="317"/>
      <c r="T104" s="317"/>
      <c r="U104" s="317"/>
      <c r="V104" s="317"/>
      <c r="W104" s="317"/>
      <c r="X104" s="317"/>
      <c r="Y104" s="317"/>
      <c r="Z104" s="317"/>
    </row>
    <row r="105" spans="1:26" ht="12.75" customHeight="1">
      <c r="A105" s="317"/>
      <c r="B105" s="317"/>
      <c r="C105" s="316"/>
      <c r="D105" s="317"/>
      <c r="E105" s="317"/>
      <c r="F105" s="317"/>
      <c r="G105" s="317"/>
      <c r="H105" s="317"/>
      <c r="I105" s="317"/>
      <c r="J105" s="317"/>
      <c r="K105" s="317"/>
      <c r="L105" s="317"/>
      <c r="M105" s="317"/>
      <c r="N105" s="317"/>
      <c r="O105" s="317"/>
      <c r="P105" s="317"/>
      <c r="Q105" s="317"/>
      <c r="R105" s="317"/>
      <c r="S105" s="317"/>
      <c r="T105" s="317"/>
      <c r="U105" s="317"/>
      <c r="V105" s="317"/>
      <c r="W105" s="317"/>
      <c r="X105" s="317"/>
      <c r="Y105" s="317"/>
      <c r="Z105" s="317"/>
    </row>
    <row r="106" spans="1:26" ht="12.75" customHeight="1">
      <c r="A106" s="317"/>
      <c r="B106" s="317"/>
      <c r="C106" s="316"/>
      <c r="D106" s="317"/>
      <c r="E106" s="317"/>
      <c r="F106" s="317"/>
      <c r="G106" s="317"/>
      <c r="H106" s="317"/>
      <c r="I106" s="317"/>
      <c r="J106" s="317"/>
      <c r="K106" s="317"/>
      <c r="L106" s="317"/>
      <c r="M106" s="317"/>
      <c r="N106" s="317"/>
      <c r="O106" s="317"/>
      <c r="P106" s="317"/>
      <c r="Q106" s="317"/>
      <c r="R106" s="317"/>
      <c r="S106" s="317"/>
      <c r="T106" s="317"/>
      <c r="U106" s="317"/>
      <c r="V106" s="317"/>
      <c r="W106" s="317"/>
      <c r="X106" s="317"/>
      <c r="Y106" s="317"/>
      <c r="Z106" s="317"/>
    </row>
    <row r="107" spans="1:26" ht="12.75" customHeight="1">
      <c r="A107" s="317"/>
      <c r="B107" s="317"/>
      <c r="C107" s="316"/>
      <c r="D107" s="317"/>
      <c r="E107" s="317"/>
      <c r="F107" s="317"/>
      <c r="G107" s="317"/>
      <c r="H107" s="317"/>
      <c r="I107" s="317"/>
      <c r="J107" s="317"/>
      <c r="K107" s="317"/>
      <c r="L107" s="317"/>
      <c r="M107" s="317"/>
      <c r="N107" s="317"/>
      <c r="O107" s="317"/>
      <c r="P107" s="317"/>
      <c r="Q107" s="317"/>
      <c r="R107" s="317"/>
      <c r="S107" s="317"/>
      <c r="T107" s="317"/>
      <c r="U107" s="317"/>
      <c r="V107" s="317"/>
      <c r="W107" s="317"/>
      <c r="X107" s="317"/>
      <c r="Y107" s="317"/>
      <c r="Z107" s="317"/>
    </row>
    <row r="108" spans="1:26" ht="12.75" customHeight="1">
      <c r="A108" s="317"/>
      <c r="B108" s="317"/>
      <c r="C108" s="316"/>
      <c r="D108" s="317"/>
      <c r="E108" s="317"/>
      <c r="F108" s="317"/>
      <c r="G108" s="317"/>
      <c r="H108" s="317"/>
      <c r="I108" s="317"/>
      <c r="J108" s="317"/>
      <c r="K108" s="317"/>
      <c r="L108" s="317"/>
      <c r="M108" s="317"/>
      <c r="N108" s="317"/>
      <c r="O108" s="317"/>
      <c r="P108" s="317"/>
      <c r="Q108" s="317"/>
      <c r="R108" s="317"/>
      <c r="S108" s="317"/>
      <c r="T108" s="317"/>
      <c r="U108" s="317"/>
      <c r="V108" s="317"/>
      <c r="W108" s="317"/>
      <c r="X108" s="317"/>
      <c r="Y108" s="317"/>
      <c r="Z108" s="317"/>
    </row>
    <row r="109" spans="1:26" ht="12.75" customHeight="1">
      <c r="A109" s="317"/>
      <c r="B109" s="317"/>
      <c r="C109" s="316"/>
      <c r="D109" s="317"/>
      <c r="E109" s="317"/>
      <c r="F109" s="317"/>
      <c r="G109" s="317"/>
      <c r="H109" s="317"/>
      <c r="I109" s="317"/>
      <c r="J109" s="317"/>
      <c r="K109" s="317"/>
      <c r="L109" s="317"/>
      <c r="M109" s="317"/>
      <c r="N109" s="317"/>
      <c r="O109" s="317"/>
      <c r="P109" s="317"/>
      <c r="Q109" s="317"/>
      <c r="R109" s="317"/>
      <c r="S109" s="317"/>
      <c r="T109" s="317"/>
      <c r="U109" s="317"/>
      <c r="V109" s="317"/>
      <c r="W109" s="317"/>
      <c r="X109" s="317"/>
      <c r="Y109" s="317"/>
      <c r="Z109" s="317"/>
    </row>
    <row r="110" spans="1:26" ht="12.75" customHeight="1">
      <c r="A110" s="317"/>
      <c r="B110" s="317"/>
      <c r="C110" s="316"/>
      <c r="D110" s="317"/>
      <c r="E110" s="317"/>
      <c r="F110" s="317"/>
      <c r="G110" s="317"/>
      <c r="H110" s="317"/>
      <c r="I110" s="317"/>
      <c r="J110" s="317"/>
      <c r="K110" s="317"/>
      <c r="L110" s="317"/>
      <c r="M110" s="317"/>
      <c r="N110" s="317"/>
      <c r="O110" s="317"/>
      <c r="P110" s="317"/>
      <c r="Q110" s="317"/>
      <c r="R110" s="317"/>
      <c r="S110" s="317"/>
      <c r="T110" s="317"/>
      <c r="U110" s="317"/>
      <c r="V110" s="317"/>
      <c r="W110" s="317"/>
      <c r="X110" s="317"/>
      <c r="Y110" s="317"/>
      <c r="Z110" s="317"/>
    </row>
    <row r="111" spans="1:26" ht="12.75" customHeight="1">
      <c r="A111" s="317"/>
      <c r="B111" s="317"/>
      <c r="C111" s="316"/>
      <c r="D111" s="317"/>
      <c r="E111" s="317"/>
      <c r="F111" s="317"/>
      <c r="G111" s="317"/>
      <c r="H111" s="317"/>
      <c r="I111" s="317"/>
      <c r="J111" s="317"/>
      <c r="K111" s="317"/>
      <c r="L111" s="317"/>
      <c r="M111" s="317"/>
      <c r="N111" s="317"/>
      <c r="O111" s="317"/>
      <c r="P111" s="317"/>
      <c r="Q111" s="317"/>
      <c r="R111" s="317"/>
      <c r="S111" s="317"/>
      <c r="T111" s="317"/>
      <c r="U111" s="317"/>
      <c r="V111" s="317"/>
      <c r="W111" s="317"/>
      <c r="X111" s="317"/>
      <c r="Y111" s="317"/>
      <c r="Z111" s="317"/>
    </row>
    <row r="112" spans="1:26" ht="12.75" customHeight="1">
      <c r="A112" s="317"/>
      <c r="B112" s="317"/>
      <c r="C112" s="316"/>
      <c r="D112" s="317"/>
      <c r="E112" s="317"/>
      <c r="F112" s="317"/>
      <c r="G112" s="317"/>
      <c r="H112" s="317"/>
      <c r="I112" s="317"/>
      <c r="J112" s="317"/>
      <c r="K112" s="317"/>
      <c r="L112" s="317"/>
      <c r="M112" s="317"/>
      <c r="N112" s="317"/>
      <c r="O112" s="317"/>
      <c r="P112" s="317"/>
      <c r="Q112" s="317"/>
      <c r="R112" s="317"/>
      <c r="S112" s="317"/>
      <c r="T112" s="317"/>
      <c r="U112" s="317"/>
      <c r="V112" s="317"/>
      <c r="W112" s="317"/>
      <c r="X112" s="317"/>
      <c r="Y112" s="317"/>
      <c r="Z112" s="317"/>
    </row>
    <row r="113" spans="1:26" ht="12.75" customHeight="1">
      <c r="A113" s="317"/>
      <c r="B113" s="317"/>
      <c r="C113" s="316"/>
      <c r="D113" s="317"/>
      <c r="E113" s="317"/>
      <c r="F113" s="317"/>
      <c r="G113" s="317"/>
      <c r="H113" s="317"/>
      <c r="I113" s="317"/>
      <c r="J113" s="317"/>
      <c r="K113" s="317"/>
      <c r="L113" s="317"/>
      <c r="M113" s="317"/>
      <c r="N113" s="317"/>
      <c r="O113" s="317"/>
      <c r="P113" s="317"/>
      <c r="Q113" s="317"/>
      <c r="R113" s="317"/>
      <c r="S113" s="317"/>
      <c r="T113" s="317"/>
      <c r="U113" s="317"/>
      <c r="V113" s="317"/>
      <c r="W113" s="317"/>
      <c r="X113" s="317"/>
      <c r="Y113" s="317"/>
      <c r="Z113" s="317"/>
    </row>
    <row r="114" spans="1:26" ht="12.75" customHeight="1">
      <c r="A114" s="317"/>
      <c r="B114" s="317"/>
      <c r="C114" s="316"/>
      <c r="D114" s="317"/>
      <c r="E114" s="317"/>
      <c r="F114" s="317"/>
      <c r="G114" s="317"/>
      <c r="H114" s="317"/>
      <c r="I114" s="317"/>
      <c r="J114" s="317"/>
      <c r="K114" s="317"/>
      <c r="L114" s="317"/>
      <c r="M114" s="317"/>
      <c r="N114" s="317"/>
      <c r="O114" s="317"/>
      <c r="P114" s="317"/>
      <c r="Q114" s="317"/>
      <c r="R114" s="317"/>
      <c r="S114" s="317"/>
      <c r="T114" s="317"/>
      <c r="U114" s="317"/>
      <c r="V114" s="317"/>
      <c r="W114" s="317"/>
      <c r="X114" s="317"/>
      <c r="Y114" s="317"/>
      <c r="Z114" s="317"/>
    </row>
    <row r="115" spans="1:26" ht="12.75" customHeight="1">
      <c r="A115" s="317"/>
      <c r="B115" s="317"/>
      <c r="C115" s="316"/>
      <c r="D115" s="317"/>
      <c r="E115" s="317"/>
      <c r="F115" s="317"/>
      <c r="G115" s="317"/>
      <c r="H115" s="317"/>
      <c r="I115" s="317"/>
      <c r="J115" s="317"/>
      <c r="K115" s="317"/>
      <c r="L115" s="317"/>
      <c r="M115" s="317"/>
      <c r="N115" s="317"/>
      <c r="O115" s="317"/>
      <c r="P115" s="317"/>
      <c r="Q115" s="317"/>
      <c r="R115" s="317"/>
      <c r="S115" s="317"/>
      <c r="T115" s="317"/>
      <c r="U115" s="317"/>
      <c r="V115" s="317"/>
      <c r="W115" s="317"/>
      <c r="X115" s="317"/>
      <c r="Y115" s="317"/>
      <c r="Z115" s="317"/>
    </row>
    <row r="116" spans="1:26" ht="12.75" customHeight="1">
      <c r="A116" s="317"/>
      <c r="B116" s="317"/>
      <c r="C116" s="316"/>
      <c r="D116" s="317"/>
      <c r="E116" s="317"/>
      <c r="F116" s="317"/>
      <c r="G116" s="317"/>
      <c r="H116" s="317"/>
      <c r="I116" s="317"/>
      <c r="J116" s="317"/>
      <c r="K116" s="317"/>
      <c r="L116" s="317"/>
      <c r="M116" s="317"/>
      <c r="N116" s="317"/>
      <c r="O116" s="317"/>
      <c r="P116" s="317"/>
      <c r="Q116" s="317"/>
      <c r="R116" s="317"/>
      <c r="S116" s="317"/>
      <c r="T116" s="317"/>
      <c r="U116" s="317"/>
      <c r="V116" s="317"/>
      <c r="W116" s="317"/>
      <c r="X116" s="317"/>
      <c r="Y116" s="317"/>
      <c r="Z116" s="317"/>
    </row>
    <row r="117" spans="1:26" ht="12.75" customHeight="1">
      <c r="A117" s="317"/>
      <c r="B117" s="317"/>
      <c r="C117" s="316"/>
      <c r="D117" s="317"/>
      <c r="E117" s="317"/>
      <c r="F117" s="317"/>
      <c r="G117" s="317"/>
      <c r="H117" s="317"/>
      <c r="I117" s="317"/>
      <c r="J117" s="317"/>
      <c r="K117" s="317"/>
      <c r="L117" s="317"/>
      <c r="M117" s="317"/>
      <c r="N117" s="317"/>
      <c r="O117" s="317"/>
      <c r="P117" s="317"/>
      <c r="Q117" s="317"/>
      <c r="R117" s="317"/>
      <c r="S117" s="317"/>
      <c r="T117" s="317"/>
      <c r="U117" s="317"/>
      <c r="V117" s="317"/>
      <c r="W117" s="317"/>
      <c r="X117" s="317"/>
      <c r="Y117" s="317"/>
      <c r="Z117" s="317"/>
    </row>
    <row r="118" spans="1:26" ht="12.75" customHeight="1">
      <c r="A118" s="317"/>
      <c r="B118" s="317"/>
      <c r="C118" s="316"/>
      <c r="D118" s="317"/>
      <c r="E118" s="317"/>
      <c r="F118" s="317"/>
      <c r="G118" s="317"/>
      <c r="H118" s="317"/>
      <c r="I118" s="317"/>
      <c r="J118" s="317"/>
      <c r="K118" s="317"/>
      <c r="L118" s="317"/>
      <c r="M118" s="317"/>
      <c r="N118" s="317"/>
      <c r="O118" s="317"/>
      <c r="P118" s="317"/>
      <c r="Q118" s="317"/>
      <c r="R118" s="317"/>
      <c r="S118" s="317"/>
      <c r="T118" s="317"/>
      <c r="U118" s="317"/>
      <c r="V118" s="317"/>
      <c r="W118" s="317"/>
      <c r="X118" s="317"/>
      <c r="Y118" s="317"/>
      <c r="Z118" s="317"/>
    </row>
    <row r="119" spans="1:26" ht="12.75" customHeight="1">
      <c r="A119" s="317"/>
      <c r="B119" s="317"/>
      <c r="C119" s="316"/>
      <c r="D119" s="317"/>
      <c r="E119" s="317"/>
      <c r="F119" s="317"/>
      <c r="G119" s="317"/>
      <c r="H119" s="317"/>
      <c r="I119" s="317"/>
      <c r="J119" s="317"/>
      <c r="K119" s="317"/>
      <c r="L119" s="317"/>
      <c r="M119" s="317"/>
      <c r="N119" s="317"/>
      <c r="O119" s="317"/>
      <c r="P119" s="317"/>
      <c r="Q119" s="317"/>
      <c r="R119" s="317"/>
      <c r="S119" s="317"/>
      <c r="T119" s="317"/>
      <c r="U119" s="317"/>
      <c r="V119" s="317"/>
      <c r="W119" s="317"/>
      <c r="X119" s="317"/>
      <c r="Y119" s="317"/>
      <c r="Z119" s="317"/>
    </row>
    <row r="120" spans="1:26" ht="12.75" customHeight="1">
      <c r="A120" s="317"/>
      <c r="B120" s="317"/>
      <c r="C120" s="316"/>
      <c r="D120" s="317"/>
      <c r="E120" s="317"/>
      <c r="F120" s="317"/>
      <c r="G120" s="317"/>
      <c r="H120" s="317"/>
      <c r="I120" s="317"/>
      <c r="J120" s="317"/>
      <c r="K120" s="317"/>
      <c r="L120" s="317"/>
      <c r="M120" s="317"/>
      <c r="N120" s="317"/>
      <c r="O120" s="317"/>
      <c r="P120" s="317"/>
      <c r="Q120" s="317"/>
      <c r="R120" s="317"/>
      <c r="S120" s="317"/>
      <c r="T120" s="317"/>
      <c r="U120" s="317"/>
      <c r="V120" s="317"/>
      <c r="W120" s="317"/>
      <c r="X120" s="317"/>
      <c r="Y120" s="317"/>
      <c r="Z120" s="317"/>
    </row>
    <row r="121" spans="1:26" ht="12.75" customHeight="1">
      <c r="A121" s="317"/>
      <c r="B121" s="317"/>
      <c r="C121" s="316"/>
      <c r="D121" s="317"/>
      <c r="E121" s="317"/>
      <c r="F121" s="317"/>
      <c r="G121" s="317"/>
      <c r="H121" s="317"/>
      <c r="I121" s="317"/>
      <c r="J121" s="317"/>
      <c r="K121" s="317"/>
      <c r="L121" s="317"/>
      <c r="M121" s="317"/>
      <c r="N121" s="317"/>
      <c r="O121" s="317"/>
      <c r="P121" s="317"/>
      <c r="Q121" s="317"/>
      <c r="R121" s="317"/>
      <c r="S121" s="317"/>
      <c r="T121" s="317"/>
      <c r="U121" s="317"/>
      <c r="V121" s="317"/>
      <c r="W121" s="317"/>
      <c r="X121" s="317"/>
      <c r="Y121" s="317"/>
      <c r="Z121" s="317"/>
    </row>
    <row r="122" spans="1:26" ht="12.75" customHeight="1">
      <c r="A122" s="317"/>
      <c r="B122" s="317"/>
      <c r="C122" s="316"/>
      <c r="D122" s="317"/>
      <c r="E122" s="317"/>
      <c r="F122" s="317"/>
      <c r="G122" s="317"/>
      <c r="H122" s="317"/>
      <c r="I122" s="317"/>
      <c r="J122" s="317"/>
      <c r="K122" s="317"/>
      <c r="L122" s="317"/>
      <c r="M122" s="317"/>
      <c r="N122" s="317"/>
      <c r="O122" s="317"/>
      <c r="P122" s="317"/>
      <c r="Q122" s="317"/>
      <c r="R122" s="317"/>
      <c r="S122" s="317"/>
      <c r="T122" s="317"/>
      <c r="U122" s="317"/>
      <c r="V122" s="317"/>
      <c r="W122" s="317"/>
      <c r="X122" s="317"/>
      <c r="Y122" s="317"/>
      <c r="Z122" s="317"/>
    </row>
    <row r="123" spans="1:26" ht="12.75" customHeight="1">
      <c r="A123" s="317"/>
      <c r="B123" s="317"/>
      <c r="C123" s="316"/>
      <c r="D123" s="317"/>
      <c r="E123" s="317"/>
      <c r="F123" s="317"/>
      <c r="G123" s="317"/>
      <c r="H123" s="317"/>
      <c r="I123" s="317"/>
      <c r="J123" s="317"/>
      <c r="K123" s="317"/>
      <c r="L123" s="317"/>
      <c r="M123" s="317"/>
      <c r="N123" s="317"/>
      <c r="O123" s="317"/>
      <c r="P123" s="317"/>
      <c r="Q123" s="317"/>
      <c r="R123" s="317"/>
      <c r="S123" s="317"/>
      <c r="T123" s="317"/>
      <c r="U123" s="317"/>
      <c r="V123" s="317"/>
      <c r="W123" s="317"/>
      <c r="X123" s="317"/>
      <c r="Y123" s="317"/>
      <c r="Z123" s="317"/>
    </row>
    <row r="124" spans="1:26" ht="12.75" customHeight="1">
      <c r="A124" s="317"/>
      <c r="B124" s="317"/>
      <c r="C124" s="316"/>
      <c r="D124" s="317"/>
      <c r="E124" s="317"/>
      <c r="F124" s="317"/>
      <c r="G124" s="317"/>
      <c r="H124" s="317"/>
      <c r="I124" s="317"/>
      <c r="J124" s="317"/>
      <c r="K124" s="317"/>
      <c r="L124" s="317"/>
      <c r="M124" s="317"/>
      <c r="N124" s="317"/>
      <c r="O124" s="317"/>
      <c r="P124" s="317"/>
      <c r="Q124" s="317"/>
      <c r="R124" s="317"/>
      <c r="S124" s="317"/>
      <c r="T124" s="317"/>
      <c r="U124" s="317"/>
      <c r="V124" s="317"/>
      <c r="W124" s="317"/>
      <c r="X124" s="317"/>
      <c r="Y124" s="317"/>
      <c r="Z124" s="317"/>
    </row>
    <row r="125" spans="1:26" ht="12.75" customHeight="1">
      <c r="A125" s="317"/>
      <c r="B125" s="317"/>
      <c r="C125" s="316"/>
      <c r="D125" s="317"/>
      <c r="E125" s="317"/>
      <c r="F125" s="317"/>
      <c r="G125" s="317"/>
      <c r="H125" s="317"/>
      <c r="I125" s="317"/>
      <c r="J125" s="317"/>
      <c r="K125" s="317"/>
      <c r="L125" s="317"/>
      <c r="M125" s="317"/>
      <c r="N125" s="317"/>
      <c r="O125" s="317"/>
      <c r="P125" s="317"/>
      <c r="Q125" s="317"/>
      <c r="R125" s="317"/>
      <c r="S125" s="317"/>
      <c r="T125" s="317"/>
      <c r="U125" s="317"/>
      <c r="V125" s="317"/>
      <c r="W125" s="317"/>
      <c r="X125" s="317"/>
      <c r="Y125" s="317"/>
      <c r="Z125" s="317"/>
    </row>
    <row r="126" spans="1:26" ht="12.75" customHeight="1">
      <c r="A126" s="317"/>
      <c r="B126" s="317"/>
      <c r="C126" s="316"/>
      <c r="D126" s="317"/>
      <c r="E126" s="317"/>
      <c r="F126" s="317"/>
      <c r="G126" s="317"/>
      <c r="H126" s="317"/>
      <c r="I126" s="317"/>
      <c r="J126" s="317"/>
      <c r="K126" s="317"/>
      <c r="L126" s="317"/>
      <c r="M126" s="317"/>
      <c r="N126" s="317"/>
      <c r="O126" s="317"/>
      <c r="P126" s="317"/>
      <c r="Q126" s="317"/>
      <c r="R126" s="317"/>
      <c r="S126" s="317"/>
      <c r="T126" s="317"/>
      <c r="U126" s="317"/>
      <c r="V126" s="317"/>
      <c r="W126" s="317"/>
      <c r="X126" s="317"/>
      <c r="Y126" s="317"/>
      <c r="Z126" s="317"/>
    </row>
    <row r="127" spans="1:26" ht="12.75" customHeight="1">
      <c r="A127" s="317"/>
      <c r="B127" s="317"/>
      <c r="C127" s="316"/>
      <c r="D127" s="317"/>
      <c r="E127" s="317"/>
      <c r="F127" s="317"/>
      <c r="G127" s="317"/>
      <c r="H127" s="317"/>
      <c r="I127" s="317"/>
      <c r="J127" s="317"/>
      <c r="K127" s="317"/>
      <c r="L127" s="317"/>
      <c r="M127" s="317"/>
      <c r="N127" s="317"/>
      <c r="O127" s="317"/>
      <c r="P127" s="317"/>
      <c r="Q127" s="317"/>
      <c r="R127" s="317"/>
      <c r="S127" s="317"/>
      <c r="T127" s="317"/>
      <c r="U127" s="317"/>
      <c r="V127" s="317"/>
      <c r="W127" s="317"/>
      <c r="X127" s="317"/>
      <c r="Y127" s="317"/>
      <c r="Z127" s="317"/>
    </row>
    <row r="128" spans="1:26" ht="12.75" customHeight="1">
      <c r="A128" s="317"/>
      <c r="B128" s="317"/>
      <c r="C128" s="316"/>
      <c r="D128" s="317"/>
      <c r="E128" s="317"/>
      <c r="F128" s="317"/>
      <c r="G128" s="317"/>
      <c r="H128" s="317"/>
      <c r="I128" s="317"/>
      <c r="J128" s="317"/>
      <c r="K128" s="317"/>
      <c r="L128" s="317"/>
      <c r="M128" s="317"/>
      <c r="N128" s="317"/>
      <c r="O128" s="317"/>
      <c r="P128" s="317"/>
      <c r="Q128" s="317"/>
      <c r="R128" s="317"/>
      <c r="S128" s="317"/>
      <c r="T128" s="317"/>
      <c r="U128" s="317"/>
      <c r="V128" s="317"/>
      <c r="W128" s="317"/>
      <c r="X128" s="317"/>
      <c r="Y128" s="317"/>
      <c r="Z128" s="317"/>
    </row>
    <row r="129" spans="1:26" ht="12.75" customHeight="1">
      <c r="A129" s="317"/>
      <c r="B129" s="317"/>
      <c r="C129" s="316"/>
      <c r="D129" s="317"/>
      <c r="E129" s="317"/>
      <c r="F129" s="317"/>
      <c r="G129" s="317"/>
      <c r="H129" s="317"/>
      <c r="I129" s="317"/>
      <c r="J129" s="317"/>
      <c r="K129" s="317"/>
      <c r="L129" s="317"/>
      <c r="M129" s="317"/>
      <c r="N129" s="317"/>
      <c r="O129" s="317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</row>
    <row r="130" spans="1:26" ht="12.75" customHeight="1">
      <c r="A130" s="317"/>
      <c r="B130" s="317"/>
      <c r="C130" s="316"/>
      <c r="D130" s="317"/>
      <c r="E130" s="317"/>
      <c r="F130" s="317"/>
      <c r="G130" s="317"/>
      <c r="H130" s="317"/>
      <c r="I130" s="317"/>
      <c r="J130" s="317"/>
      <c r="K130" s="317"/>
      <c r="L130" s="317"/>
      <c r="M130" s="317"/>
      <c r="N130" s="317"/>
      <c r="O130" s="317"/>
      <c r="P130" s="317"/>
      <c r="Q130" s="317"/>
      <c r="R130" s="317"/>
      <c r="S130" s="317"/>
      <c r="T130" s="317"/>
      <c r="U130" s="317"/>
      <c r="V130" s="317"/>
      <c r="W130" s="317"/>
      <c r="X130" s="317"/>
      <c r="Y130" s="317"/>
      <c r="Z130" s="317"/>
    </row>
    <row r="131" spans="1:26" ht="12.75" customHeight="1">
      <c r="A131" s="317"/>
      <c r="B131" s="317"/>
      <c r="C131" s="316"/>
      <c r="D131" s="317"/>
      <c r="E131" s="317"/>
      <c r="F131" s="317"/>
      <c r="G131" s="317"/>
      <c r="H131" s="317"/>
      <c r="I131" s="317"/>
      <c r="J131" s="317"/>
      <c r="K131" s="317"/>
      <c r="L131" s="317"/>
      <c r="M131" s="317"/>
      <c r="N131" s="317"/>
      <c r="O131" s="317"/>
      <c r="P131" s="317"/>
      <c r="Q131" s="317"/>
      <c r="R131" s="317"/>
      <c r="S131" s="317"/>
      <c r="T131" s="317"/>
      <c r="U131" s="317"/>
      <c r="V131" s="317"/>
      <c r="W131" s="317"/>
      <c r="X131" s="317"/>
      <c r="Y131" s="317"/>
      <c r="Z131" s="317"/>
    </row>
    <row r="132" spans="1:26" ht="12.75" customHeight="1">
      <c r="A132" s="317"/>
      <c r="B132" s="317"/>
      <c r="C132" s="316"/>
      <c r="D132" s="317"/>
      <c r="E132" s="317"/>
      <c r="F132" s="317"/>
      <c r="G132" s="317"/>
      <c r="H132" s="317"/>
      <c r="I132" s="317"/>
      <c r="J132" s="317"/>
      <c r="K132" s="317"/>
      <c r="L132" s="317"/>
      <c r="M132" s="317"/>
      <c r="N132" s="317"/>
      <c r="O132" s="317"/>
      <c r="P132" s="317"/>
      <c r="Q132" s="317"/>
      <c r="R132" s="317"/>
      <c r="S132" s="317"/>
      <c r="T132" s="317"/>
      <c r="U132" s="317"/>
      <c r="V132" s="317"/>
      <c r="W132" s="317"/>
      <c r="X132" s="317"/>
      <c r="Y132" s="317"/>
      <c r="Z132" s="317"/>
    </row>
    <row r="133" spans="1:26" ht="12.75" customHeight="1">
      <c r="A133" s="317"/>
      <c r="B133" s="317"/>
      <c r="C133" s="316"/>
      <c r="D133" s="317"/>
      <c r="E133" s="317"/>
      <c r="F133" s="317"/>
      <c r="G133" s="317"/>
      <c r="H133" s="317"/>
      <c r="I133" s="317"/>
      <c r="J133" s="317"/>
      <c r="K133" s="317"/>
      <c r="L133" s="317"/>
      <c r="M133" s="317"/>
      <c r="N133" s="317"/>
      <c r="O133" s="317"/>
      <c r="P133" s="317"/>
      <c r="Q133" s="317"/>
      <c r="R133" s="317"/>
      <c r="S133" s="317"/>
      <c r="T133" s="317"/>
      <c r="U133" s="317"/>
      <c r="V133" s="317"/>
      <c r="W133" s="317"/>
      <c r="X133" s="317"/>
      <c r="Y133" s="317"/>
      <c r="Z133" s="317"/>
    </row>
    <row r="134" spans="1:26" ht="12.75" customHeight="1">
      <c r="A134" s="317"/>
      <c r="B134" s="317"/>
      <c r="C134" s="316"/>
      <c r="D134" s="317"/>
      <c r="E134" s="317"/>
      <c r="F134" s="317"/>
      <c r="G134" s="317"/>
      <c r="H134" s="317"/>
      <c r="I134" s="317"/>
      <c r="J134" s="317"/>
      <c r="K134" s="317"/>
      <c r="L134" s="317"/>
      <c r="M134" s="317"/>
      <c r="N134" s="317"/>
      <c r="O134" s="317"/>
      <c r="P134" s="317"/>
      <c r="Q134" s="317"/>
      <c r="R134" s="317"/>
      <c r="S134" s="317"/>
      <c r="T134" s="317"/>
      <c r="U134" s="317"/>
      <c r="V134" s="317"/>
      <c r="W134" s="317"/>
      <c r="X134" s="317"/>
      <c r="Y134" s="317"/>
      <c r="Z134" s="317"/>
    </row>
    <row r="135" spans="1:26" ht="12.75" customHeight="1">
      <c r="A135" s="317"/>
      <c r="B135" s="317"/>
      <c r="C135" s="316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  <c r="P135" s="317"/>
      <c r="Q135" s="317"/>
      <c r="R135" s="317"/>
      <c r="S135" s="317"/>
      <c r="T135" s="317"/>
      <c r="U135" s="317"/>
      <c r="V135" s="317"/>
      <c r="W135" s="317"/>
      <c r="X135" s="317"/>
      <c r="Y135" s="317"/>
      <c r="Z135" s="317"/>
    </row>
    <row r="136" spans="1:26" ht="12.75" customHeight="1">
      <c r="A136" s="317"/>
      <c r="B136" s="317"/>
      <c r="C136" s="316"/>
      <c r="D136" s="317"/>
      <c r="E136" s="317"/>
      <c r="F136" s="317"/>
      <c r="G136" s="317"/>
      <c r="H136" s="317"/>
      <c r="I136" s="317"/>
      <c r="J136" s="317"/>
      <c r="K136" s="317"/>
      <c r="L136" s="317"/>
      <c r="M136" s="317"/>
      <c r="N136" s="317"/>
      <c r="O136" s="317"/>
      <c r="P136" s="317"/>
      <c r="Q136" s="317"/>
      <c r="R136" s="317"/>
      <c r="S136" s="317"/>
      <c r="T136" s="317"/>
      <c r="U136" s="317"/>
      <c r="V136" s="317"/>
      <c r="W136" s="317"/>
      <c r="X136" s="317"/>
      <c r="Y136" s="317"/>
      <c r="Z136" s="317"/>
    </row>
    <row r="137" spans="1:26" ht="12.75" customHeight="1">
      <c r="A137" s="317"/>
      <c r="B137" s="317"/>
      <c r="C137" s="316"/>
      <c r="D137" s="317"/>
      <c r="E137" s="317"/>
      <c r="F137" s="317"/>
      <c r="G137" s="317"/>
      <c r="H137" s="317"/>
      <c r="I137" s="317"/>
      <c r="J137" s="317"/>
      <c r="K137" s="317"/>
      <c r="L137" s="317"/>
      <c r="M137" s="317"/>
      <c r="N137" s="317"/>
      <c r="O137" s="317"/>
      <c r="P137" s="317"/>
      <c r="Q137" s="317"/>
      <c r="R137" s="317"/>
      <c r="S137" s="317"/>
      <c r="T137" s="317"/>
      <c r="U137" s="317"/>
      <c r="V137" s="317"/>
      <c r="W137" s="317"/>
      <c r="X137" s="317"/>
      <c r="Y137" s="317"/>
      <c r="Z137" s="317"/>
    </row>
    <row r="138" spans="1:26" ht="12.75" customHeight="1">
      <c r="A138" s="317"/>
      <c r="B138" s="317"/>
      <c r="C138" s="316"/>
      <c r="D138" s="317"/>
      <c r="E138" s="317"/>
      <c r="F138" s="317"/>
      <c r="G138" s="317"/>
      <c r="H138" s="317"/>
      <c r="I138" s="317"/>
      <c r="J138" s="317"/>
      <c r="K138" s="317"/>
      <c r="L138" s="317"/>
      <c r="M138" s="317"/>
      <c r="N138" s="317"/>
      <c r="O138" s="317"/>
      <c r="P138" s="317"/>
      <c r="Q138" s="317"/>
      <c r="R138" s="317"/>
      <c r="S138" s="317"/>
      <c r="T138" s="317"/>
      <c r="U138" s="317"/>
      <c r="V138" s="317"/>
      <c r="W138" s="317"/>
      <c r="X138" s="317"/>
      <c r="Y138" s="317"/>
      <c r="Z138" s="317"/>
    </row>
    <row r="139" spans="1:26" ht="12.75" customHeight="1">
      <c r="A139" s="317"/>
      <c r="B139" s="317"/>
      <c r="C139" s="316"/>
      <c r="D139" s="317"/>
      <c r="E139" s="317"/>
      <c r="F139" s="317"/>
      <c r="G139" s="317"/>
      <c r="H139" s="317"/>
      <c r="I139" s="317"/>
      <c r="J139" s="317"/>
      <c r="K139" s="317"/>
      <c r="L139" s="317"/>
      <c r="M139" s="317"/>
      <c r="N139" s="317"/>
      <c r="O139" s="317"/>
      <c r="P139" s="317"/>
      <c r="Q139" s="317"/>
      <c r="R139" s="317"/>
      <c r="S139" s="317"/>
      <c r="T139" s="317"/>
      <c r="U139" s="317"/>
      <c r="V139" s="317"/>
      <c r="W139" s="317"/>
      <c r="X139" s="317"/>
      <c r="Y139" s="317"/>
      <c r="Z139" s="317"/>
    </row>
    <row r="140" spans="1:26" ht="12.75" customHeight="1">
      <c r="A140" s="317"/>
      <c r="B140" s="317"/>
      <c r="C140" s="316"/>
      <c r="D140" s="317"/>
      <c r="E140" s="317"/>
      <c r="F140" s="317"/>
      <c r="G140" s="317"/>
      <c r="H140" s="317"/>
      <c r="I140" s="317"/>
      <c r="J140" s="317"/>
      <c r="K140" s="317"/>
      <c r="L140" s="317"/>
      <c r="M140" s="317"/>
      <c r="N140" s="317"/>
      <c r="O140" s="317"/>
      <c r="P140" s="317"/>
      <c r="Q140" s="317"/>
      <c r="R140" s="317"/>
      <c r="S140" s="317"/>
      <c r="T140" s="317"/>
      <c r="U140" s="317"/>
      <c r="V140" s="317"/>
      <c r="W140" s="317"/>
      <c r="X140" s="317"/>
      <c r="Y140" s="317"/>
      <c r="Z140" s="317"/>
    </row>
    <row r="141" spans="1:26" ht="12.75" customHeight="1">
      <c r="A141" s="317"/>
      <c r="B141" s="317"/>
      <c r="C141" s="316"/>
      <c r="D141" s="317"/>
      <c r="E141" s="317"/>
      <c r="F141" s="317"/>
      <c r="G141" s="317"/>
      <c r="H141" s="317"/>
      <c r="I141" s="317"/>
      <c r="J141" s="317"/>
      <c r="K141" s="317"/>
      <c r="L141" s="317"/>
      <c r="M141" s="317"/>
      <c r="N141" s="317"/>
      <c r="O141" s="317"/>
      <c r="P141" s="317"/>
      <c r="Q141" s="317"/>
      <c r="R141" s="317"/>
      <c r="S141" s="317"/>
      <c r="T141" s="317"/>
      <c r="U141" s="317"/>
      <c r="V141" s="317"/>
      <c r="W141" s="317"/>
      <c r="X141" s="317"/>
      <c r="Y141" s="317"/>
      <c r="Z141" s="317"/>
    </row>
    <row r="142" spans="1:26" ht="12.75" customHeight="1">
      <c r="A142" s="317"/>
      <c r="B142" s="317"/>
      <c r="C142" s="316"/>
      <c r="D142" s="317"/>
      <c r="E142" s="317"/>
      <c r="F142" s="317"/>
      <c r="G142" s="317"/>
      <c r="H142" s="317"/>
      <c r="I142" s="317"/>
      <c r="J142" s="317"/>
      <c r="K142" s="317"/>
      <c r="L142" s="317"/>
      <c r="M142" s="317"/>
      <c r="N142" s="317"/>
      <c r="O142" s="317"/>
      <c r="P142" s="317"/>
      <c r="Q142" s="317"/>
      <c r="R142" s="317"/>
      <c r="S142" s="317"/>
      <c r="T142" s="317"/>
      <c r="U142" s="317"/>
      <c r="V142" s="317"/>
      <c r="W142" s="317"/>
      <c r="X142" s="317"/>
      <c r="Y142" s="317"/>
      <c r="Z142" s="317"/>
    </row>
    <row r="143" spans="1:26" ht="12.75" customHeight="1">
      <c r="A143" s="317"/>
      <c r="B143" s="317"/>
      <c r="C143" s="316"/>
      <c r="D143" s="317"/>
      <c r="E143" s="317"/>
      <c r="F143" s="317"/>
      <c r="G143" s="317"/>
      <c r="H143" s="317"/>
      <c r="I143" s="317"/>
      <c r="J143" s="317"/>
      <c r="K143" s="317"/>
      <c r="L143" s="317"/>
      <c r="M143" s="317"/>
      <c r="N143" s="317"/>
      <c r="O143" s="317"/>
      <c r="P143" s="317"/>
      <c r="Q143" s="317"/>
      <c r="R143" s="317"/>
      <c r="S143" s="317"/>
      <c r="T143" s="317"/>
      <c r="U143" s="317"/>
      <c r="V143" s="317"/>
      <c r="W143" s="317"/>
      <c r="X143" s="317"/>
      <c r="Y143" s="317"/>
      <c r="Z143" s="317"/>
    </row>
    <row r="144" spans="1:26" ht="12.75" customHeight="1">
      <c r="A144" s="317"/>
      <c r="B144" s="317"/>
      <c r="C144" s="316"/>
      <c r="D144" s="317"/>
      <c r="E144" s="317"/>
      <c r="F144" s="317"/>
      <c r="G144" s="317"/>
      <c r="H144" s="317"/>
      <c r="I144" s="317"/>
      <c r="J144" s="317"/>
      <c r="K144" s="317"/>
      <c r="L144" s="317"/>
      <c r="M144" s="317"/>
      <c r="N144" s="317"/>
      <c r="O144" s="317"/>
      <c r="P144" s="317"/>
      <c r="Q144" s="317"/>
      <c r="R144" s="317"/>
      <c r="S144" s="317"/>
      <c r="T144" s="317"/>
      <c r="U144" s="317"/>
      <c r="V144" s="317"/>
      <c r="W144" s="317"/>
      <c r="X144" s="317"/>
      <c r="Y144" s="317"/>
      <c r="Z144" s="317"/>
    </row>
    <row r="145" spans="1:26" ht="12.75" customHeight="1">
      <c r="A145" s="317"/>
      <c r="B145" s="317"/>
      <c r="C145" s="316"/>
      <c r="D145" s="317"/>
      <c r="E145" s="317"/>
      <c r="F145" s="317"/>
      <c r="G145" s="317"/>
      <c r="H145" s="317"/>
      <c r="I145" s="317"/>
      <c r="J145" s="317"/>
      <c r="K145" s="317"/>
      <c r="L145" s="317"/>
      <c r="M145" s="317"/>
      <c r="N145" s="317"/>
      <c r="O145" s="317"/>
      <c r="P145" s="317"/>
      <c r="Q145" s="317"/>
      <c r="R145" s="317"/>
      <c r="S145" s="317"/>
      <c r="T145" s="317"/>
      <c r="U145" s="317"/>
      <c r="V145" s="317"/>
      <c r="W145" s="317"/>
      <c r="X145" s="317"/>
      <c r="Y145" s="317"/>
      <c r="Z145" s="317"/>
    </row>
    <row r="146" spans="1:26" ht="12.75" customHeight="1">
      <c r="A146" s="317"/>
      <c r="B146" s="317"/>
      <c r="C146" s="316"/>
      <c r="D146" s="317"/>
      <c r="E146" s="317"/>
      <c r="F146" s="317"/>
      <c r="G146" s="317"/>
      <c r="H146" s="317"/>
      <c r="I146" s="317"/>
      <c r="J146" s="317"/>
      <c r="K146" s="317"/>
      <c r="L146" s="317"/>
      <c r="M146" s="317"/>
      <c r="N146" s="317"/>
      <c r="O146" s="317"/>
      <c r="P146" s="317"/>
      <c r="Q146" s="317"/>
      <c r="R146" s="317"/>
      <c r="S146" s="317"/>
      <c r="T146" s="317"/>
      <c r="U146" s="317"/>
      <c r="V146" s="317"/>
      <c r="W146" s="317"/>
      <c r="X146" s="317"/>
      <c r="Y146" s="317"/>
      <c r="Z146" s="317"/>
    </row>
    <row r="147" spans="1:26" ht="12.75" customHeight="1">
      <c r="A147" s="317"/>
      <c r="B147" s="317"/>
      <c r="C147" s="316"/>
      <c r="D147" s="317"/>
      <c r="E147" s="317"/>
      <c r="F147" s="317"/>
      <c r="G147" s="317"/>
      <c r="H147" s="317"/>
      <c r="I147" s="317"/>
      <c r="J147" s="317"/>
      <c r="K147" s="317"/>
      <c r="L147" s="317"/>
      <c r="M147" s="317"/>
      <c r="N147" s="317"/>
      <c r="O147" s="317"/>
      <c r="P147" s="317"/>
      <c r="Q147" s="317"/>
      <c r="R147" s="317"/>
      <c r="S147" s="317"/>
      <c r="T147" s="317"/>
      <c r="U147" s="317"/>
      <c r="V147" s="317"/>
      <c r="W147" s="317"/>
      <c r="X147" s="317"/>
      <c r="Y147" s="317"/>
      <c r="Z147" s="317"/>
    </row>
    <row r="148" spans="1:26" ht="12.75" customHeight="1">
      <c r="A148" s="317"/>
      <c r="B148" s="317"/>
      <c r="C148" s="316"/>
      <c r="D148" s="317"/>
      <c r="E148" s="317"/>
      <c r="F148" s="317"/>
      <c r="G148" s="317"/>
      <c r="H148" s="317"/>
      <c r="I148" s="317"/>
      <c r="J148" s="317"/>
      <c r="K148" s="317"/>
      <c r="L148" s="317"/>
      <c r="M148" s="317"/>
      <c r="N148" s="317"/>
      <c r="O148" s="317"/>
      <c r="P148" s="317"/>
      <c r="Q148" s="317"/>
      <c r="R148" s="317"/>
      <c r="S148" s="317"/>
      <c r="T148" s="317"/>
      <c r="U148" s="317"/>
      <c r="V148" s="317"/>
      <c r="W148" s="317"/>
      <c r="X148" s="317"/>
      <c r="Y148" s="317"/>
      <c r="Z148" s="317"/>
    </row>
    <row r="149" spans="1:26" ht="12.75" customHeight="1">
      <c r="A149" s="317"/>
      <c r="B149" s="317"/>
      <c r="C149" s="316"/>
      <c r="D149" s="317"/>
      <c r="E149" s="317"/>
      <c r="F149" s="317"/>
      <c r="G149" s="317"/>
      <c r="H149" s="317"/>
      <c r="I149" s="317"/>
      <c r="J149" s="317"/>
      <c r="K149" s="317"/>
      <c r="L149" s="317"/>
      <c r="M149" s="317"/>
      <c r="N149" s="317"/>
      <c r="O149" s="317"/>
      <c r="P149" s="317"/>
      <c r="Q149" s="317"/>
      <c r="R149" s="317"/>
      <c r="S149" s="317"/>
      <c r="T149" s="317"/>
      <c r="U149" s="317"/>
      <c r="V149" s="317"/>
      <c r="W149" s="317"/>
      <c r="X149" s="317"/>
      <c r="Y149" s="317"/>
      <c r="Z149" s="317"/>
    </row>
    <row r="150" spans="1:26" ht="12.75" customHeight="1">
      <c r="A150" s="317"/>
      <c r="B150" s="317"/>
      <c r="C150" s="316"/>
      <c r="D150" s="317"/>
      <c r="E150" s="317"/>
      <c r="F150" s="317"/>
      <c r="G150" s="317"/>
      <c r="H150" s="317"/>
      <c r="I150" s="317"/>
      <c r="J150" s="317"/>
      <c r="K150" s="317"/>
      <c r="L150" s="317"/>
      <c r="M150" s="317"/>
      <c r="N150" s="317"/>
      <c r="O150" s="317"/>
      <c r="P150" s="317"/>
      <c r="Q150" s="317"/>
      <c r="R150" s="317"/>
      <c r="S150" s="317"/>
      <c r="T150" s="317"/>
      <c r="U150" s="317"/>
      <c r="V150" s="317"/>
      <c r="W150" s="317"/>
      <c r="X150" s="317"/>
      <c r="Y150" s="317"/>
      <c r="Z150" s="317"/>
    </row>
    <row r="151" spans="1:26" ht="12.75" customHeight="1">
      <c r="A151" s="317"/>
      <c r="B151" s="317"/>
      <c r="C151" s="316"/>
      <c r="D151" s="317"/>
      <c r="E151" s="317"/>
      <c r="F151" s="317"/>
      <c r="G151" s="317"/>
      <c r="H151" s="317"/>
      <c r="I151" s="317"/>
      <c r="J151" s="317"/>
      <c r="K151" s="317"/>
      <c r="L151" s="317"/>
      <c r="M151" s="317"/>
      <c r="N151" s="317"/>
      <c r="O151" s="317"/>
      <c r="P151" s="317"/>
      <c r="Q151" s="317"/>
      <c r="R151" s="317"/>
      <c r="S151" s="317"/>
      <c r="T151" s="317"/>
      <c r="U151" s="317"/>
      <c r="V151" s="317"/>
      <c r="W151" s="317"/>
      <c r="X151" s="317"/>
      <c r="Y151" s="317"/>
      <c r="Z151" s="317"/>
    </row>
    <row r="152" spans="1:26" ht="12.75" customHeight="1">
      <c r="A152" s="317"/>
      <c r="B152" s="317"/>
      <c r="C152" s="316"/>
      <c r="D152" s="317"/>
      <c r="E152" s="317"/>
      <c r="F152" s="317"/>
      <c r="G152" s="317"/>
      <c r="H152" s="317"/>
      <c r="I152" s="317"/>
      <c r="J152" s="317"/>
      <c r="K152" s="317"/>
      <c r="L152" s="317"/>
      <c r="M152" s="317"/>
      <c r="N152" s="317"/>
      <c r="O152" s="317"/>
      <c r="P152" s="317"/>
      <c r="Q152" s="317"/>
      <c r="R152" s="317"/>
      <c r="S152" s="317"/>
      <c r="T152" s="317"/>
      <c r="U152" s="317"/>
      <c r="V152" s="317"/>
      <c r="W152" s="317"/>
      <c r="X152" s="317"/>
      <c r="Y152" s="317"/>
      <c r="Z152" s="317"/>
    </row>
    <row r="153" spans="1:26" ht="12.75" customHeight="1">
      <c r="A153" s="317"/>
      <c r="B153" s="317"/>
      <c r="C153" s="316"/>
      <c r="D153" s="317"/>
      <c r="E153" s="317"/>
      <c r="F153" s="317"/>
      <c r="G153" s="317"/>
      <c r="H153" s="317"/>
      <c r="I153" s="317"/>
      <c r="J153" s="317"/>
      <c r="K153" s="317"/>
      <c r="L153" s="317"/>
      <c r="M153" s="317"/>
      <c r="N153" s="317"/>
      <c r="O153" s="317"/>
      <c r="P153" s="317"/>
      <c r="Q153" s="317"/>
      <c r="R153" s="317"/>
      <c r="S153" s="317"/>
      <c r="T153" s="317"/>
      <c r="U153" s="317"/>
      <c r="V153" s="317"/>
      <c r="W153" s="317"/>
      <c r="X153" s="317"/>
      <c r="Y153" s="317"/>
      <c r="Z153" s="317"/>
    </row>
    <row r="154" spans="1:26" ht="12.75" customHeight="1">
      <c r="A154" s="317"/>
      <c r="B154" s="317"/>
      <c r="C154" s="316"/>
      <c r="D154" s="317"/>
      <c r="E154" s="317"/>
      <c r="F154" s="317"/>
      <c r="G154" s="317"/>
      <c r="H154" s="317"/>
      <c r="I154" s="317"/>
      <c r="J154" s="317"/>
      <c r="K154" s="317"/>
      <c r="L154" s="317"/>
      <c r="M154" s="317"/>
      <c r="N154" s="317"/>
      <c r="O154" s="317"/>
      <c r="P154" s="317"/>
      <c r="Q154" s="317"/>
      <c r="R154" s="317"/>
      <c r="S154" s="317"/>
      <c r="T154" s="317"/>
      <c r="U154" s="317"/>
      <c r="V154" s="317"/>
      <c r="W154" s="317"/>
      <c r="X154" s="317"/>
      <c r="Y154" s="317"/>
      <c r="Z154" s="317"/>
    </row>
    <row r="155" spans="1:26" ht="12.75" customHeight="1">
      <c r="A155" s="317"/>
      <c r="B155" s="317"/>
      <c r="C155" s="316"/>
      <c r="D155" s="317"/>
      <c r="E155" s="317"/>
      <c r="F155" s="317"/>
      <c r="G155" s="317"/>
      <c r="H155" s="317"/>
      <c r="I155" s="317"/>
      <c r="J155" s="317"/>
      <c r="K155" s="317"/>
      <c r="L155" s="317"/>
      <c r="M155" s="317"/>
      <c r="N155" s="317"/>
      <c r="O155" s="317"/>
      <c r="P155" s="317"/>
      <c r="Q155" s="317"/>
      <c r="R155" s="317"/>
      <c r="S155" s="317"/>
      <c r="T155" s="317"/>
      <c r="U155" s="317"/>
      <c r="V155" s="317"/>
      <c r="W155" s="317"/>
      <c r="X155" s="317"/>
      <c r="Y155" s="317"/>
      <c r="Z155" s="317"/>
    </row>
    <row r="156" spans="1:26" ht="12.75" customHeight="1">
      <c r="A156" s="317"/>
      <c r="B156" s="317"/>
      <c r="C156" s="316"/>
      <c r="D156" s="317"/>
      <c r="E156" s="317"/>
      <c r="F156" s="317"/>
      <c r="G156" s="317"/>
      <c r="H156" s="317"/>
      <c r="I156" s="317"/>
      <c r="J156" s="317"/>
      <c r="K156" s="317"/>
      <c r="L156" s="317"/>
      <c r="M156" s="317"/>
      <c r="N156" s="317"/>
      <c r="O156" s="317"/>
      <c r="P156" s="317"/>
      <c r="Q156" s="317"/>
      <c r="R156" s="317"/>
      <c r="S156" s="317"/>
      <c r="T156" s="317"/>
      <c r="U156" s="317"/>
      <c r="V156" s="317"/>
      <c r="W156" s="317"/>
      <c r="X156" s="317"/>
      <c r="Y156" s="317"/>
      <c r="Z156" s="317"/>
    </row>
    <row r="157" spans="1:26" ht="12.75" customHeight="1">
      <c r="A157" s="317"/>
      <c r="B157" s="317"/>
      <c r="C157" s="316"/>
      <c r="D157" s="317"/>
      <c r="E157" s="317"/>
      <c r="F157" s="317"/>
      <c r="G157" s="317"/>
      <c r="H157" s="317"/>
      <c r="I157" s="317"/>
      <c r="J157" s="317"/>
      <c r="K157" s="317"/>
      <c r="L157" s="317"/>
      <c r="M157" s="317"/>
      <c r="N157" s="317"/>
      <c r="O157" s="317"/>
      <c r="P157" s="317"/>
      <c r="Q157" s="317"/>
      <c r="R157" s="317"/>
      <c r="S157" s="317"/>
      <c r="T157" s="317"/>
      <c r="U157" s="317"/>
      <c r="V157" s="317"/>
      <c r="W157" s="317"/>
      <c r="X157" s="317"/>
      <c r="Y157" s="317"/>
      <c r="Z157" s="317"/>
    </row>
    <row r="158" spans="1:26" ht="12.75" customHeight="1">
      <c r="A158" s="317"/>
      <c r="B158" s="317"/>
      <c r="C158" s="316"/>
      <c r="D158" s="317"/>
      <c r="E158" s="317"/>
      <c r="F158" s="317"/>
      <c r="G158" s="317"/>
      <c r="H158" s="317"/>
      <c r="I158" s="317"/>
      <c r="J158" s="317"/>
      <c r="K158" s="317"/>
      <c r="L158" s="317"/>
      <c r="M158" s="317"/>
      <c r="N158" s="317"/>
      <c r="O158" s="317"/>
      <c r="P158" s="317"/>
      <c r="Q158" s="317"/>
      <c r="R158" s="317"/>
      <c r="S158" s="317"/>
      <c r="T158" s="317"/>
      <c r="U158" s="317"/>
      <c r="V158" s="317"/>
      <c r="W158" s="317"/>
      <c r="X158" s="317"/>
      <c r="Y158" s="317"/>
      <c r="Z158" s="317"/>
    </row>
    <row r="159" spans="1:26" ht="12.75" customHeight="1">
      <c r="A159" s="317"/>
      <c r="B159" s="317"/>
      <c r="C159" s="316"/>
      <c r="D159" s="317"/>
      <c r="E159" s="317"/>
      <c r="F159" s="317"/>
      <c r="G159" s="317"/>
      <c r="H159" s="317"/>
      <c r="I159" s="317"/>
      <c r="J159" s="317"/>
      <c r="K159" s="317"/>
      <c r="L159" s="317"/>
      <c r="M159" s="317"/>
      <c r="N159" s="317"/>
      <c r="O159" s="317"/>
      <c r="P159" s="317"/>
      <c r="Q159" s="317"/>
      <c r="R159" s="317"/>
      <c r="S159" s="317"/>
      <c r="T159" s="317"/>
      <c r="U159" s="317"/>
      <c r="V159" s="317"/>
      <c r="W159" s="317"/>
      <c r="X159" s="317"/>
      <c r="Y159" s="317"/>
      <c r="Z159" s="317"/>
    </row>
    <row r="160" spans="1:26" ht="12.75" customHeight="1">
      <c r="A160" s="317"/>
      <c r="B160" s="317"/>
      <c r="C160" s="316"/>
      <c r="D160" s="317"/>
      <c r="E160" s="317"/>
      <c r="F160" s="317"/>
      <c r="G160" s="317"/>
      <c r="H160" s="317"/>
      <c r="I160" s="317"/>
      <c r="J160" s="317"/>
      <c r="K160" s="317"/>
      <c r="L160" s="317"/>
      <c r="M160" s="317"/>
      <c r="N160" s="317"/>
      <c r="O160" s="317"/>
      <c r="P160" s="317"/>
      <c r="Q160" s="317"/>
      <c r="R160" s="317"/>
      <c r="S160" s="317"/>
      <c r="T160" s="317"/>
      <c r="U160" s="317"/>
      <c r="V160" s="317"/>
      <c r="W160" s="317"/>
      <c r="X160" s="317"/>
      <c r="Y160" s="317"/>
      <c r="Z160" s="317"/>
    </row>
    <row r="161" spans="1:26" ht="12.75" customHeight="1">
      <c r="A161" s="317"/>
      <c r="B161" s="317"/>
      <c r="C161" s="316"/>
      <c r="D161" s="317"/>
      <c r="E161" s="317"/>
      <c r="F161" s="317"/>
      <c r="G161" s="317"/>
      <c r="H161" s="317"/>
      <c r="I161" s="317"/>
      <c r="J161" s="317"/>
      <c r="K161" s="317"/>
      <c r="L161" s="317"/>
      <c r="M161" s="317"/>
      <c r="N161" s="317"/>
      <c r="O161" s="317"/>
      <c r="P161" s="317"/>
      <c r="Q161" s="317"/>
      <c r="R161" s="317"/>
      <c r="S161" s="317"/>
      <c r="T161" s="317"/>
      <c r="U161" s="317"/>
      <c r="V161" s="317"/>
      <c r="W161" s="317"/>
      <c r="X161" s="317"/>
      <c r="Y161" s="317"/>
      <c r="Z161" s="317"/>
    </row>
    <row r="162" spans="1:26" ht="12.75" customHeight="1">
      <c r="A162" s="317"/>
      <c r="B162" s="317"/>
      <c r="C162" s="316"/>
      <c r="D162" s="317"/>
      <c r="E162" s="317"/>
      <c r="F162" s="317"/>
      <c r="G162" s="317"/>
      <c r="H162" s="317"/>
      <c r="I162" s="317"/>
      <c r="J162" s="317"/>
      <c r="K162" s="317"/>
      <c r="L162" s="317"/>
      <c r="M162" s="317"/>
      <c r="N162" s="317"/>
      <c r="O162" s="317"/>
      <c r="P162" s="317"/>
      <c r="Q162" s="317"/>
      <c r="R162" s="317"/>
      <c r="S162" s="317"/>
      <c r="T162" s="317"/>
      <c r="U162" s="317"/>
      <c r="V162" s="317"/>
      <c r="W162" s="317"/>
      <c r="X162" s="317"/>
      <c r="Y162" s="317"/>
      <c r="Z162" s="317"/>
    </row>
    <row r="163" spans="1:26" ht="12.75" customHeight="1">
      <c r="A163" s="317"/>
      <c r="B163" s="317"/>
      <c r="C163" s="316"/>
      <c r="D163" s="317"/>
      <c r="E163" s="317"/>
      <c r="F163" s="317"/>
      <c r="G163" s="317"/>
      <c r="H163" s="317"/>
      <c r="I163" s="317"/>
      <c r="J163" s="317"/>
      <c r="K163" s="317"/>
      <c r="L163" s="317"/>
      <c r="M163" s="317"/>
      <c r="N163" s="317"/>
      <c r="O163" s="317"/>
      <c r="P163" s="317"/>
      <c r="Q163" s="317"/>
      <c r="R163" s="317"/>
      <c r="S163" s="317"/>
      <c r="T163" s="317"/>
      <c r="U163" s="317"/>
      <c r="V163" s="317"/>
      <c r="W163" s="317"/>
      <c r="X163" s="317"/>
      <c r="Y163" s="317"/>
      <c r="Z163" s="317"/>
    </row>
    <row r="164" spans="1:26" ht="12.75" customHeight="1">
      <c r="A164" s="317"/>
      <c r="B164" s="317"/>
      <c r="C164" s="316"/>
      <c r="D164" s="317"/>
      <c r="E164" s="317"/>
      <c r="F164" s="317"/>
      <c r="G164" s="317"/>
      <c r="H164" s="317"/>
      <c r="I164" s="317"/>
      <c r="J164" s="317"/>
      <c r="K164" s="317"/>
      <c r="L164" s="317"/>
      <c r="M164" s="317"/>
      <c r="N164" s="317"/>
      <c r="O164" s="317"/>
      <c r="P164" s="317"/>
      <c r="Q164" s="317"/>
      <c r="R164" s="317"/>
      <c r="S164" s="317"/>
      <c r="T164" s="317"/>
      <c r="U164" s="317"/>
      <c r="V164" s="317"/>
      <c r="W164" s="317"/>
      <c r="X164" s="317"/>
      <c r="Y164" s="317"/>
      <c r="Z164" s="317"/>
    </row>
    <row r="165" spans="1:26" ht="12.75" customHeight="1">
      <c r="A165" s="317"/>
      <c r="B165" s="317"/>
      <c r="C165" s="316"/>
      <c r="D165" s="317"/>
      <c r="E165" s="317"/>
      <c r="F165" s="317"/>
      <c r="G165" s="317"/>
      <c r="H165" s="317"/>
      <c r="I165" s="317"/>
      <c r="J165" s="317"/>
      <c r="K165" s="317"/>
      <c r="L165" s="317"/>
      <c r="M165" s="317"/>
      <c r="N165" s="317"/>
      <c r="O165" s="317"/>
      <c r="P165" s="317"/>
      <c r="Q165" s="317"/>
      <c r="R165" s="317"/>
      <c r="S165" s="317"/>
      <c r="T165" s="317"/>
      <c r="U165" s="317"/>
      <c r="V165" s="317"/>
      <c r="W165" s="317"/>
      <c r="X165" s="317"/>
      <c r="Y165" s="317"/>
      <c r="Z165" s="317"/>
    </row>
    <row r="166" spans="1:26" ht="12.75" customHeight="1">
      <c r="A166" s="317"/>
      <c r="B166" s="317"/>
      <c r="C166" s="316"/>
      <c r="D166" s="317"/>
      <c r="E166" s="317"/>
      <c r="F166" s="317"/>
      <c r="G166" s="317"/>
      <c r="H166" s="317"/>
      <c r="I166" s="317"/>
      <c r="J166" s="317"/>
      <c r="K166" s="317"/>
      <c r="L166" s="317"/>
      <c r="M166" s="317"/>
      <c r="N166" s="317"/>
      <c r="O166" s="317"/>
      <c r="P166" s="317"/>
      <c r="Q166" s="317"/>
      <c r="R166" s="317"/>
      <c r="S166" s="317"/>
      <c r="T166" s="317"/>
      <c r="U166" s="317"/>
      <c r="V166" s="317"/>
      <c r="W166" s="317"/>
      <c r="X166" s="317"/>
      <c r="Y166" s="317"/>
      <c r="Z166" s="317"/>
    </row>
    <row r="167" spans="1:26" ht="12.75" customHeight="1">
      <c r="A167" s="317"/>
      <c r="B167" s="317"/>
      <c r="C167" s="316"/>
      <c r="D167" s="317"/>
      <c r="E167" s="317"/>
      <c r="F167" s="317"/>
      <c r="G167" s="317"/>
      <c r="H167" s="317"/>
      <c r="I167" s="317"/>
      <c r="J167" s="317"/>
      <c r="K167" s="317"/>
      <c r="L167" s="317"/>
      <c r="M167" s="317"/>
      <c r="N167" s="317"/>
      <c r="O167" s="317"/>
      <c r="P167" s="317"/>
      <c r="Q167" s="317"/>
      <c r="R167" s="317"/>
      <c r="S167" s="317"/>
      <c r="T167" s="317"/>
      <c r="U167" s="317"/>
      <c r="V167" s="317"/>
      <c r="W167" s="317"/>
      <c r="X167" s="317"/>
      <c r="Y167" s="317"/>
      <c r="Z167" s="317"/>
    </row>
    <row r="168" spans="1:26" ht="12.75" customHeight="1">
      <c r="A168" s="317"/>
      <c r="B168" s="317"/>
      <c r="C168" s="316"/>
      <c r="D168" s="317"/>
      <c r="E168" s="317"/>
      <c r="F168" s="317"/>
      <c r="G168" s="317"/>
      <c r="H168" s="317"/>
      <c r="I168" s="317"/>
      <c r="J168" s="317"/>
      <c r="K168" s="317"/>
      <c r="L168" s="317"/>
      <c r="M168" s="317"/>
      <c r="N168" s="317"/>
      <c r="O168" s="317"/>
      <c r="P168" s="317"/>
      <c r="Q168" s="317"/>
      <c r="R168" s="317"/>
      <c r="S168" s="317"/>
      <c r="T168" s="317"/>
      <c r="U168" s="317"/>
      <c r="V168" s="317"/>
      <c r="W168" s="317"/>
      <c r="X168" s="317"/>
      <c r="Y168" s="317"/>
      <c r="Z168" s="317"/>
    </row>
    <row r="169" spans="1:26" ht="12.75" customHeight="1">
      <c r="A169" s="317"/>
      <c r="B169" s="317"/>
      <c r="C169" s="316"/>
      <c r="D169" s="317"/>
      <c r="E169" s="317"/>
      <c r="F169" s="317"/>
      <c r="G169" s="317"/>
      <c r="H169" s="317"/>
      <c r="I169" s="317"/>
      <c r="J169" s="317"/>
      <c r="K169" s="317"/>
      <c r="L169" s="317"/>
      <c r="M169" s="317"/>
      <c r="N169" s="317"/>
      <c r="O169" s="317"/>
      <c r="P169" s="317"/>
      <c r="Q169" s="317"/>
      <c r="R169" s="317"/>
      <c r="S169" s="317"/>
      <c r="T169" s="317"/>
      <c r="U169" s="317"/>
      <c r="V169" s="317"/>
      <c r="W169" s="317"/>
      <c r="X169" s="317"/>
      <c r="Y169" s="317"/>
      <c r="Z169" s="317"/>
    </row>
    <row r="170" spans="1:26" ht="12.75" customHeight="1">
      <c r="A170" s="317"/>
      <c r="B170" s="317"/>
      <c r="C170" s="316"/>
      <c r="D170" s="317"/>
      <c r="E170" s="317"/>
      <c r="F170" s="317"/>
      <c r="G170" s="317"/>
      <c r="H170" s="317"/>
      <c r="I170" s="317"/>
      <c r="J170" s="317"/>
      <c r="K170" s="317"/>
      <c r="L170" s="317"/>
      <c r="M170" s="317"/>
      <c r="N170" s="317"/>
      <c r="O170" s="317"/>
      <c r="P170" s="317"/>
      <c r="Q170" s="317"/>
      <c r="R170" s="317"/>
      <c r="S170" s="317"/>
      <c r="T170" s="317"/>
      <c r="U170" s="317"/>
      <c r="V170" s="317"/>
      <c r="W170" s="317"/>
      <c r="X170" s="317"/>
      <c r="Y170" s="317"/>
      <c r="Z170" s="317"/>
    </row>
    <row r="171" spans="1:26" ht="12.75" customHeight="1">
      <c r="A171" s="317"/>
      <c r="B171" s="317"/>
      <c r="C171" s="316"/>
      <c r="D171" s="317"/>
      <c r="E171" s="317"/>
      <c r="F171" s="317"/>
      <c r="G171" s="317"/>
      <c r="H171" s="317"/>
      <c r="I171" s="317"/>
      <c r="J171" s="317"/>
      <c r="K171" s="317"/>
      <c r="L171" s="317"/>
      <c r="M171" s="317"/>
      <c r="N171" s="317"/>
      <c r="O171" s="317"/>
      <c r="P171" s="317"/>
      <c r="Q171" s="317"/>
      <c r="R171" s="317"/>
      <c r="S171" s="317"/>
      <c r="T171" s="317"/>
      <c r="U171" s="317"/>
      <c r="V171" s="317"/>
      <c r="W171" s="317"/>
      <c r="X171" s="317"/>
      <c r="Y171" s="317"/>
      <c r="Z171" s="317"/>
    </row>
    <row r="172" spans="1:26" ht="12.75" customHeight="1">
      <c r="A172" s="317"/>
      <c r="B172" s="317"/>
      <c r="C172" s="316"/>
      <c r="D172" s="317"/>
      <c r="E172" s="317"/>
      <c r="F172" s="317"/>
      <c r="G172" s="317"/>
      <c r="H172" s="317"/>
      <c r="I172" s="317"/>
      <c r="J172" s="317"/>
      <c r="K172" s="317"/>
      <c r="L172" s="317"/>
      <c r="M172" s="317"/>
      <c r="N172" s="317"/>
      <c r="O172" s="317"/>
      <c r="P172" s="317"/>
      <c r="Q172" s="317"/>
      <c r="R172" s="317"/>
      <c r="S172" s="317"/>
      <c r="T172" s="317"/>
      <c r="U172" s="317"/>
      <c r="V172" s="317"/>
      <c r="W172" s="317"/>
      <c r="X172" s="317"/>
      <c r="Y172" s="317"/>
      <c r="Z172" s="317"/>
    </row>
    <row r="173" spans="1:26" ht="12.75" customHeight="1">
      <c r="A173" s="317"/>
      <c r="B173" s="317"/>
      <c r="C173" s="316"/>
      <c r="D173" s="317"/>
      <c r="E173" s="317"/>
      <c r="F173" s="317"/>
      <c r="G173" s="317"/>
      <c r="H173" s="317"/>
      <c r="I173" s="317"/>
      <c r="J173" s="317"/>
      <c r="K173" s="317"/>
      <c r="L173" s="317"/>
      <c r="M173" s="317"/>
      <c r="N173" s="317"/>
      <c r="O173" s="317"/>
      <c r="P173" s="317"/>
      <c r="Q173" s="317"/>
      <c r="R173" s="317"/>
      <c r="S173" s="317"/>
      <c r="T173" s="317"/>
      <c r="U173" s="317"/>
      <c r="V173" s="317"/>
      <c r="W173" s="317"/>
      <c r="X173" s="317"/>
      <c r="Y173" s="317"/>
      <c r="Z173" s="317"/>
    </row>
    <row r="174" spans="1:26" ht="12.75" customHeight="1">
      <c r="A174" s="317"/>
      <c r="B174" s="317"/>
      <c r="C174" s="316"/>
      <c r="D174" s="317"/>
      <c r="E174" s="317"/>
      <c r="F174" s="317"/>
      <c r="G174" s="317"/>
      <c r="H174" s="317"/>
      <c r="I174" s="317"/>
      <c r="J174" s="317"/>
      <c r="K174" s="317"/>
      <c r="L174" s="317"/>
      <c r="M174" s="317"/>
      <c r="N174" s="317"/>
      <c r="O174" s="317"/>
      <c r="P174" s="317"/>
      <c r="Q174" s="317"/>
      <c r="R174" s="317"/>
      <c r="S174" s="317"/>
      <c r="T174" s="317"/>
      <c r="U174" s="317"/>
      <c r="V174" s="317"/>
      <c r="W174" s="317"/>
      <c r="X174" s="317"/>
      <c r="Y174" s="317"/>
      <c r="Z174" s="317"/>
    </row>
    <row r="175" spans="1:26" ht="12.75" customHeight="1">
      <c r="A175" s="317"/>
      <c r="B175" s="317"/>
      <c r="C175" s="316"/>
      <c r="D175" s="317"/>
      <c r="E175" s="317"/>
      <c r="F175" s="317"/>
      <c r="G175" s="317"/>
      <c r="H175" s="317"/>
      <c r="I175" s="317"/>
      <c r="J175" s="317"/>
      <c r="K175" s="317"/>
      <c r="L175" s="317"/>
      <c r="M175" s="317"/>
      <c r="N175" s="317"/>
      <c r="O175" s="317"/>
      <c r="P175" s="317"/>
      <c r="Q175" s="317"/>
      <c r="R175" s="317"/>
      <c r="S175" s="317"/>
      <c r="T175" s="317"/>
      <c r="U175" s="317"/>
      <c r="V175" s="317"/>
      <c r="W175" s="317"/>
      <c r="X175" s="317"/>
      <c r="Y175" s="317"/>
      <c r="Z175" s="317"/>
    </row>
    <row r="176" spans="1:26" ht="12.75" customHeight="1">
      <c r="A176" s="317"/>
      <c r="B176" s="317"/>
      <c r="C176" s="316"/>
      <c r="D176" s="317"/>
      <c r="E176" s="317"/>
      <c r="F176" s="317"/>
      <c r="G176" s="317"/>
      <c r="H176" s="317"/>
      <c r="I176" s="317"/>
      <c r="J176" s="317"/>
      <c r="K176" s="317"/>
      <c r="L176" s="317"/>
      <c r="M176" s="317"/>
      <c r="N176" s="317"/>
      <c r="O176" s="317"/>
      <c r="P176" s="317"/>
      <c r="Q176" s="317"/>
      <c r="R176" s="317"/>
      <c r="S176" s="317"/>
      <c r="T176" s="317"/>
      <c r="U176" s="317"/>
      <c r="V176" s="317"/>
      <c r="W176" s="317"/>
      <c r="X176" s="317"/>
      <c r="Y176" s="317"/>
      <c r="Z176" s="317"/>
    </row>
    <row r="177" spans="1:26" ht="12.75" customHeight="1">
      <c r="A177" s="317"/>
      <c r="B177" s="317"/>
      <c r="C177" s="316"/>
      <c r="D177" s="317"/>
      <c r="E177" s="317"/>
      <c r="F177" s="317"/>
      <c r="G177" s="317"/>
      <c r="H177" s="317"/>
      <c r="I177" s="317"/>
      <c r="J177" s="317"/>
      <c r="K177" s="317"/>
      <c r="L177" s="317"/>
      <c r="M177" s="317"/>
      <c r="N177" s="317"/>
      <c r="O177" s="317"/>
      <c r="P177" s="317"/>
      <c r="Q177" s="317"/>
      <c r="R177" s="317"/>
      <c r="S177" s="317"/>
      <c r="T177" s="317"/>
      <c r="U177" s="317"/>
      <c r="V177" s="317"/>
      <c r="W177" s="317"/>
      <c r="X177" s="317"/>
      <c r="Y177" s="317"/>
      <c r="Z177" s="317"/>
    </row>
    <row r="178" spans="1:26" ht="12.75" customHeight="1">
      <c r="A178" s="317"/>
      <c r="B178" s="317"/>
      <c r="C178" s="316"/>
      <c r="D178" s="317"/>
      <c r="E178" s="317"/>
      <c r="F178" s="317"/>
      <c r="G178" s="317"/>
      <c r="H178" s="317"/>
      <c r="I178" s="317"/>
      <c r="J178" s="317"/>
      <c r="K178" s="317"/>
      <c r="L178" s="317"/>
      <c r="M178" s="317"/>
      <c r="N178" s="317"/>
      <c r="O178" s="317"/>
      <c r="P178" s="317"/>
      <c r="Q178" s="317"/>
      <c r="R178" s="317"/>
      <c r="S178" s="317"/>
      <c r="T178" s="317"/>
      <c r="U178" s="317"/>
      <c r="V178" s="317"/>
      <c r="W178" s="317"/>
      <c r="X178" s="317"/>
      <c r="Y178" s="317"/>
      <c r="Z178" s="317"/>
    </row>
    <row r="179" spans="1:26" ht="12.75" customHeight="1">
      <c r="A179" s="317"/>
      <c r="B179" s="317"/>
      <c r="C179" s="316"/>
      <c r="D179" s="317"/>
      <c r="E179" s="317"/>
      <c r="F179" s="317"/>
      <c r="G179" s="317"/>
      <c r="H179" s="317"/>
      <c r="I179" s="317"/>
      <c r="J179" s="317"/>
      <c r="K179" s="317"/>
      <c r="L179" s="317"/>
      <c r="M179" s="317"/>
      <c r="N179" s="317"/>
      <c r="O179" s="317"/>
      <c r="P179" s="317"/>
      <c r="Q179" s="317"/>
      <c r="R179" s="317"/>
      <c r="S179" s="317"/>
      <c r="T179" s="317"/>
      <c r="U179" s="317"/>
      <c r="V179" s="317"/>
      <c r="W179" s="317"/>
      <c r="X179" s="317"/>
      <c r="Y179" s="317"/>
      <c r="Z179" s="317"/>
    </row>
    <row r="180" spans="1:26" ht="12.75" customHeight="1">
      <c r="A180" s="317"/>
      <c r="B180" s="317"/>
      <c r="C180" s="316"/>
      <c r="D180" s="317"/>
      <c r="E180" s="317"/>
      <c r="F180" s="317"/>
      <c r="G180" s="317"/>
      <c r="H180" s="317"/>
      <c r="I180" s="317"/>
      <c r="J180" s="317"/>
      <c r="K180" s="317"/>
      <c r="L180" s="317"/>
      <c r="M180" s="317"/>
      <c r="N180" s="317"/>
      <c r="O180" s="317"/>
      <c r="P180" s="317"/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</row>
    <row r="181" spans="1:26" ht="12.75" customHeight="1">
      <c r="A181" s="317"/>
      <c r="B181" s="317"/>
      <c r="C181" s="316"/>
      <c r="D181" s="317"/>
      <c r="E181" s="317"/>
      <c r="F181" s="317"/>
      <c r="G181" s="317"/>
      <c r="H181" s="317"/>
      <c r="I181" s="317"/>
      <c r="J181" s="317"/>
      <c r="K181" s="317"/>
      <c r="L181" s="317"/>
      <c r="M181" s="317"/>
      <c r="N181" s="317"/>
      <c r="O181" s="317"/>
      <c r="P181" s="317"/>
      <c r="Q181" s="317"/>
      <c r="R181" s="317"/>
      <c r="S181" s="317"/>
      <c r="T181" s="317"/>
      <c r="U181" s="317"/>
      <c r="V181" s="317"/>
      <c r="W181" s="317"/>
      <c r="X181" s="317"/>
      <c r="Y181" s="317"/>
      <c r="Z181" s="317"/>
    </row>
    <row r="182" spans="1:26" ht="12.75" customHeight="1">
      <c r="A182" s="317"/>
      <c r="B182" s="317"/>
      <c r="C182" s="316"/>
      <c r="D182" s="317"/>
      <c r="E182" s="317"/>
      <c r="F182" s="317"/>
      <c r="G182" s="317"/>
      <c r="H182" s="317"/>
      <c r="I182" s="317"/>
      <c r="J182" s="317"/>
      <c r="K182" s="317"/>
      <c r="L182" s="317"/>
      <c r="M182" s="317"/>
      <c r="N182" s="317"/>
      <c r="O182" s="317"/>
      <c r="P182" s="317"/>
      <c r="Q182" s="317"/>
      <c r="R182" s="317"/>
      <c r="S182" s="317"/>
      <c r="T182" s="317"/>
      <c r="U182" s="317"/>
      <c r="V182" s="317"/>
      <c r="W182" s="317"/>
      <c r="X182" s="317"/>
      <c r="Y182" s="317"/>
      <c r="Z182" s="317"/>
    </row>
    <row r="183" spans="1:26" ht="12.75" customHeight="1">
      <c r="A183" s="317"/>
      <c r="B183" s="317"/>
      <c r="C183" s="316"/>
      <c r="D183" s="317"/>
      <c r="E183" s="317"/>
      <c r="F183" s="317"/>
      <c r="G183" s="317"/>
      <c r="H183" s="317"/>
      <c r="I183" s="317"/>
      <c r="J183" s="317"/>
      <c r="K183" s="317"/>
      <c r="L183" s="317"/>
      <c r="M183" s="317"/>
      <c r="N183" s="317"/>
      <c r="O183" s="317"/>
      <c r="P183" s="317"/>
      <c r="Q183" s="317"/>
      <c r="R183" s="317"/>
      <c r="S183" s="317"/>
      <c r="T183" s="317"/>
      <c r="U183" s="317"/>
      <c r="V183" s="317"/>
      <c r="W183" s="317"/>
      <c r="X183" s="317"/>
      <c r="Y183" s="317"/>
      <c r="Z183" s="317"/>
    </row>
    <row r="184" spans="1:26" ht="12.75" customHeight="1">
      <c r="A184" s="317"/>
      <c r="B184" s="317"/>
      <c r="C184" s="316"/>
      <c r="D184" s="317"/>
      <c r="E184" s="317"/>
      <c r="F184" s="317"/>
      <c r="G184" s="317"/>
      <c r="H184" s="317"/>
      <c r="I184" s="317"/>
      <c r="J184" s="317"/>
      <c r="K184" s="317"/>
      <c r="L184" s="317"/>
      <c r="M184" s="317"/>
      <c r="N184" s="317"/>
      <c r="O184" s="317"/>
      <c r="P184" s="317"/>
      <c r="Q184" s="317"/>
      <c r="R184" s="317"/>
      <c r="S184" s="317"/>
      <c r="T184" s="317"/>
      <c r="U184" s="317"/>
      <c r="V184" s="317"/>
      <c r="W184" s="317"/>
      <c r="X184" s="317"/>
      <c r="Y184" s="317"/>
      <c r="Z184" s="317"/>
    </row>
    <row r="185" spans="1:26" ht="12.75" customHeight="1">
      <c r="A185" s="317"/>
      <c r="B185" s="317"/>
      <c r="C185" s="316"/>
      <c r="D185" s="317"/>
      <c r="E185" s="317"/>
      <c r="F185" s="317"/>
      <c r="G185" s="317"/>
      <c r="H185" s="317"/>
      <c r="I185" s="317"/>
      <c r="J185" s="317"/>
      <c r="K185" s="317"/>
      <c r="L185" s="317"/>
      <c r="M185" s="317"/>
      <c r="N185" s="317"/>
      <c r="O185" s="317"/>
      <c r="P185" s="317"/>
      <c r="Q185" s="317"/>
      <c r="R185" s="317"/>
      <c r="S185" s="317"/>
      <c r="T185" s="317"/>
      <c r="U185" s="317"/>
      <c r="V185" s="317"/>
      <c r="W185" s="317"/>
      <c r="X185" s="317"/>
      <c r="Y185" s="317"/>
      <c r="Z185" s="317"/>
    </row>
    <row r="186" spans="1:26" ht="12.75" customHeight="1">
      <c r="A186" s="317"/>
      <c r="B186" s="317"/>
      <c r="C186" s="316"/>
      <c r="D186" s="317"/>
      <c r="E186" s="317"/>
      <c r="F186" s="317"/>
      <c r="G186" s="317"/>
      <c r="H186" s="317"/>
      <c r="I186" s="317"/>
      <c r="J186" s="317"/>
      <c r="K186" s="317"/>
      <c r="L186" s="317"/>
      <c r="M186" s="317"/>
      <c r="N186" s="317"/>
      <c r="O186" s="317"/>
      <c r="P186" s="317"/>
      <c r="Q186" s="317"/>
      <c r="R186" s="317"/>
      <c r="S186" s="317"/>
      <c r="T186" s="317"/>
      <c r="U186" s="317"/>
      <c r="V186" s="317"/>
      <c r="W186" s="317"/>
      <c r="X186" s="317"/>
      <c r="Y186" s="317"/>
      <c r="Z186" s="317"/>
    </row>
    <row r="187" spans="1:26" ht="12.75" customHeight="1">
      <c r="A187" s="317"/>
      <c r="B187" s="317"/>
      <c r="C187" s="316"/>
      <c r="D187" s="317"/>
      <c r="E187" s="317"/>
      <c r="F187" s="317"/>
      <c r="G187" s="317"/>
      <c r="H187" s="317"/>
      <c r="I187" s="317"/>
      <c r="J187" s="317"/>
      <c r="K187" s="317"/>
      <c r="L187" s="317"/>
      <c r="M187" s="317"/>
      <c r="N187" s="317"/>
      <c r="O187" s="317"/>
      <c r="P187" s="317"/>
      <c r="Q187" s="317"/>
      <c r="R187" s="317"/>
      <c r="S187" s="317"/>
      <c r="T187" s="317"/>
      <c r="U187" s="317"/>
      <c r="V187" s="317"/>
      <c r="W187" s="317"/>
      <c r="X187" s="317"/>
      <c r="Y187" s="317"/>
      <c r="Z187" s="317"/>
    </row>
    <row r="188" spans="1:26" ht="12.75" customHeight="1">
      <c r="A188" s="317"/>
      <c r="B188" s="317"/>
      <c r="C188" s="316"/>
      <c r="D188" s="317"/>
      <c r="E188" s="317"/>
      <c r="F188" s="317"/>
      <c r="G188" s="317"/>
      <c r="H188" s="317"/>
      <c r="I188" s="317"/>
      <c r="J188" s="317"/>
      <c r="K188" s="317"/>
      <c r="L188" s="317"/>
      <c r="M188" s="317"/>
      <c r="N188" s="317"/>
      <c r="O188" s="317"/>
      <c r="P188" s="317"/>
      <c r="Q188" s="317"/>
      <c r="R188" s="317"/>
      <c r="S188" s="317"/>
      <c r="T188" s="317"/>
      <c r="U188" s="317"/>
      <c r="V188" s="317"/>
      <c r="W188" s="317"/>
      <c r="X188" s="317"/>
      <c r="Y188" s="317"/>
      <c r="Z188" s="317"/>
    </row>
    <row r="189" spans="1:26" ht="12.75" customHeight="1">
      <c r="A189" s="317"/>
      <c r="B189" s="317"/>
      <c r="C189" s="316"/>
      <c r="D189" s="317"/>
      <c r="E189" s="317"/>
      <c r="F189" s="317"/>
      <c r="G189" s="317"/>
      <c r="H189" s="317"/>
      <c r="I189" s="317"/>
      <c r="J189" s="317"/>
      <c r="K189" s="317"/>
      <c r="L189" s="317"/>
      <c r="M189" s="317"/>
      <c r="N189" s="317"/>
      <c r="O189" s="317"/>
      <c r="P189" s="317"/>
      <c r="Q189" s="317"/>
      <c r="R189" s="317"/>
      <c r="S189" s="317"/>
      <c r="T189" s="317"/>
      <c r="U189" s="317"/>
      <c r="V189" s="317"/>
      <c r="W189" s="317"/>
      <c r="X189" s="317"/>
      <c r="Y189" s="317"/>
      <c r="Z189" s="317"/>
    </row>
    <row r="190" spans="1:26" ht="12.75" customHeight="1">
      <c r="A190" s="317"/>
      <c r="B190" s="317"/>
      <c r="C190" s="316"/>
      <c r="D190" s="317"/>
      <c r="E190" s="317"/>
      <c r="F190" s="317"/>
      <c r="G190" s="317"/>
      <c r="H190" s="317"/>
      <c r="I190" s="317"/>
      <c r="J190" s="317"/>
      <c r="K190" s="317"/>
      <c r="L190" s="317"/>
      <c r="M190" s="317"/>
      <c r="N190" s="317"/>
      <c r="O190" s="317"/>
      <c r="P190" s="317"/>
      <c r="Q190" s="317"/>
      <c r="R190" s="317"/>
      <c r="S190" s="317"/>
      <c r="T190" s="317"/>
      <c r="U190" s="317"/>
      <c r="V190" s="317"/>
      <c r="W190" s="317"/>
      <c r="X190" s="317"/>
      <c r="Y190" s="317"/>
      <c r="Z190" s="317"/>
    </row>
    <row r="191" spans="1:26" ht="12.75" customHeight="1">
      <c r="A191" s="317"/>
      <c r="B191" s="317"/>
      <c r="C191" s="316"/>
      <c r="D191" s="317"/>
      <c r="E191" s="317"/>
      <c r="F191" s="317"/>
      <c r="G191" s="317"/>
      <c r="H191" s="317"/>
      <c r="I191" s="317"/>
      <c r="J191" s="317"/>
      <c r="K191" s="317"/>
      <c r="L191" s="317"/>
      <c r="M191" s="317"/>
      <c r="N191" s="317"/>
      <c r="O191" s="317"/>
      <c r="P191" s="317"/>
      <c r="Q191" s="317"/>
      <c r="R191" s="317"/>
      <c r="S191" s="317"/>
      <c r="T191" s="317"/>
      <c r="U191" s="317"/>
      <c r="V191" s="317"/>
      <c r="W191" s="317"/>
      <c r="X191" s="317"/>
      <c r="Y191" s="317"/>
      <c r="Z191" s="317"/>
    </row>
    <row r="192" spans="1:26" ht="12.75" customHeight="1">
      <c r="A192" s="317"/>
      <c r="B192" s="317"/>
      <c r="C192" s="316"/>
      <c r="D192" s="317"/>
      <c r="E192" s="317"/>
      <c r="F192" s="317"/>
      <c r="G192" s="317"/>
      <c r="H192" s="317"/>
      <c r="I192" s="317"/>
      <c r="J192" s="317"/>
      <c r="K192" s="317"/>
      <c r="L192" s="317"/>
      <c r="M192" s="317"/>
      <c r="N192" s="317"/>
      <c r="O192" s="317"/>
      <c r="P192" s="317"/>
      <c r="Q192" s="317"/>
      <c r="R192" s="317"/>
      <c r="S192" s="317"/>
      <c r="T192" s="317"/>
      <c r="U192" s="317"/>
      <c r="V192" s="317"/>
      <c r="W192" s="317"/>
      <c r="X192" s="317"/>
      <c r="Y192" s="317"/>
      <c r="Z192" s="317"/>
    </row>
    <row r="193" spans="1:26" ht="12.75" customHeight="1">
      <c r="A193" s="317"/>
      <c r="B193" s="317"/>
      <c r="C193" s="316"/>
      <c r="D193" s="317"/>
      <c r="E193" s="317"/>
      <c r="F193" s="317"/>
      <c r="G193" s="317"/>
      <c r="H193" s="317"/>
      <c r="I193" s="317"/>
      <c r="J193" s="317"/>
      <c r="K193" s="317"/>
      <c r="L193" s="317"/>
      <c r="M193" s="317"/>
      <c r="N193" s="317"/>
      <c r="O193" s="317"/>
      <c r="P193" s="317"/>
      <c r="Q193" s="317"/>
      <c r="R193" s="317"/>
      <c r="S193" s="317"/>
      <c r="T193" s="317"/>
      <c r="U193" s="317"/>
      <c r="V193" s="317"/>
      <c r="W193" s="317"/>
      <c r="X193" s="317"/>
      <c r="Y193" s="317"/>
      <c r="Z193" s="317"/>
    </row>
    <row r="194" spans="1:26" ht="12.75" customHeight="1">
      <c r="A194" s="317"/>
      <c r="B194" s="317"/>
      <c r="C194" s="316"/>
      <c r="D194" s="317"/>
      <c r="E194" s="317"/>
      <c r="F194" s="317"/>
      <c r="G194" s="317"/>
      <c r="H194" s="317"/>
      <c r="I194" s="317"/>
      <c r="J194" s="317"/>
      <c r="K194" s="317"/>
      <c r="L194" s="317"/>
      <c r="M194" s="317"/>
      <c r="N194" s="317"/>
      <c r="O194" s="317"/>
      <c r="P194" s="317"/>
      <c r="Q194" s="317"/>
      <c r="R194" s="317"/>
      <c r="S194" s="317"/>
      <c r="T194" s="317"/>
      <c r="U194" s="317"/>
      <c r="V194" s="317"/>
      <c r="W194" s="317"/>
      <c r="X194" s="317"/>
      <c r="Y194" s="317"/>
      <c r="Z194" s="317"/>
    </row>
    <row r="195" spans="1:26" ht="12.75" customHeight="1">
      <c r="A195" s="317"/>
      <c r="B195" s="317"/>
      <c r="C195" s="316"/>
      <c r="D195" s="317"/>
      <c r="E195" s="317"/>
      <c r="F195" s="317"/>
      <c r="G195" s="317"/>
      <c r="H195" s="317"/>
      <c r="I195" s="317"/>
      <c r="J195" s="317"/>
      <c r="K195" s="317"/>
      <c r="L195" s="317"/>
      <c r="M195" s="317"/>
      <c r="N195" s="317"/>
      <c r="O195" s="317"/>
      <c r="P195" s="317"/>
      <c r="Q195" s="317"/>
      <c r="R195" s="317"/>
      <c r="S195" s="317"/>
      <c r="T195" s="317"/>
      <c r="U195" s="317"/>
      <c r="V195" s="317"/>
      <c r="W195" s="317"/>
      <c r="X195" s="317"/>
      <c r="Y195" s="317"/>
      <c r="Z195" s="317"/>
    </row>
    <row r="196" spans="1:26" ht="12.75" customHeight="1">
      <c r="A196" s="317"/>
      <c r="B196" s="317"/>
      <c r="C196" s="316"/>
      <c r="D196" s="317"/>
      <c r="E196" s="317"/>
      <c r="F196" s="317"/>
      <c r="G196" s="317"/>
      <c r="H196" s="317"/>
      <c r="I196" s="317"/>
      <c r="J196" s="317"/>
      <c r="K196" s="317"/>
      <c r="L196" s="317"/>
      <c r="M196" s="317"/>
      <c r="N196" s="317"/>
      <c r="O196" s="317"/>
      <c r="P196" s="317"/>
      <c r="Q196" s="317"/>
      <c r="R196" s="317"/>
      <c r="S196" s="317"/>
      <c r="T196" s="317"/>
      <c r="U196" s="317"/>
      <c r="V196" s="317"/>
      <c r="W196" s="317"/>
      <c r="X196" s="317"/>
      <c r="Y196" s="317"/>
      <c r="Z196" s="317"/>
    </row>
    <row r="197" spans="1:26" ht="12.75" customHeight="1">
      <c r="A197" s="317"/>
      <c r="B197" s="317"/>
      <c r="C197" s="316"/>
      <c r="D197" s="317"/>
      <c r="E197" s="317"/>
      <c r="F197" s="317"/>
      <c r="G197" s="317"/>
      <c r="H197" s="317"/>
      <c r="I197" s="317"/>
      <c r="J197" s="317"/>
      <c r="K197" s="317"/>
      <c r="L197" s="317"/>
      <c r="M197" s="317"/>
      <c r="N197" s="317"/>
      <c r="O197" s="317"/>
      <c r="P197" s="317"/>
      <c r="Q197" s="317"/>
      <c r="R197" s="317"/>
      <c r="S197" s="317"/>
      <c r="T197" s="317"/>
      <c r="U197" s="317"/>
      <c r="V197" s="317"/>
      <c r="W197" s="317"/>
      <c r="X197" s="317"/>
      <c r="Y197" s="317"/>
      <c r="Z197" s="317"/>
    </row>
    <row r="198" spans="1:26" ht="12.75" customHeight="1">
      <c r="A198" s="317"/>
      <c r="B198" s="317"/>
      <c r="C198" s="316"/>
      <c r="D198" s="317"/>
      <c r="E198" s="317"/>
      <c r="F198" s="317"/>
      <c r="G198" s="317"/>
      <c r="H198" s="317"/>
      <c r="I198" s="317"/>
      <c r="J198" s="317"/>
      <c r="K198" s="317"/>
      <c r="L198" s="317"/>
      <c r="M198" s="317"/>
      <c r="N198" s="317"/>
      <c r="O198" s="317"/>
      <c r="P198" s="317"/>
      <c r="Q198" s="317"/>
      <c r="R198" s="317"/>
      <c r="S198" s="317"/>
      <c r="T198" s="317"/>
      <c r="U198" s="317"/>
      <c r="V198" s="317"/>
      <c r="W198" s="317"/>
      <c r="X198" s="317"/>
      <c r="Y198" s="317"/>
      <c r="Z198" s="317"/>
    </row>
    <row r="199" spans="1:26" ht="12.75" customHeight="1">
      <c r="A199" s="317"/>
      <c r="B199" s="317"/>
      <c r="C199" s="316"/>
      <c r="D199" s="317"/>
      <c r="E199" s="317"/>
      <c r="F199" s="317"/>
      <c r="G199" s="317"/>
      <c r="H199" s="317"/>
      <c r="I199" s="317"/>
      <c r="J199" s="317"/>
      <c r="K199" s="317"/>
      <c r="L199" s="317"/>
      <c r="M199" s="317"/>
      <c r="N199" s="317"/>
      <c r="O199" s="317"/>
      <c r="P199" s="317"/>
      <c r="Q199" s="317"/>
      <c r="R199" s="317"/>
      <c r="S199" s="317"/>
      <c r="T199" s="317"/>
      <c r="U199" s="317"/>
      <c r="V199" s="317"/>
      <c r="W199" s="317"/>
      <c r="X199" s="317"/>
      <c r="Y199" s="317"/>
      <c r="Z199" s="317"/>
    </row>
    <row r="200" spans="1:26" ht="12.75" customHeight="1">
      <c r="A200" s="317"/>
      <c r="B200" s="317"/>
      <c r="C200" s="316"/>
      <c r="D200" s="317"/>
      <c r="E200" s="317"/>
      <c r="F200" s="317"/>
      <c r="G200" s="317"/>
      <c r="H200" s="317"/>
      <c r="I200" s="317"/>
      <c r="J200" s="317"/>
      <c r="K200" s="317"/>
      <c r="L200" s="317"/>
      <c r="M200" s="317"/>
      <c r="N200" s="317"/>
      <c r="O200" s="317"/>
      <c r="P200" s="317"/>
      <c r="Q200" s="317"/>
      <c r="R200" s="317"/>
      <c r="S200" s="317"/>
      <c r="T200" s="317"/>
      <c r="U200" s="317"/>
      <c r="V200" s="317"/>
      <c r="W200" s="317"/>
      <c r="X200" s="317"/>
      <c r="Y200" s="317"/>
      <c r="Z200" s="317"/>
    </row>
    <row r="201" spans="1:26" ht="12.75" customHeight="1">
      <c r="A201" s="317"/>
      <c r="B201" s="317"/>
      <c r="C201" s="316"/>
      <c r="D201" s="317"/>
      <c r="E201" s="317"/>
      <c r="F201" s="317"/>
      <c r="G201" s="317"/>
      <c r="H201" s="317"/>
      <c r="I201" s="317"/>
      <c r="J201" s="317"/>
      <c r="K201" s="317"/>
      <c r="L201" s="317"/>
      <c r="M201" s="317"/>
      <c r="N201" s="317"/>
      <c r="O201" s="317"/>
      <c r="P201" s="317"/>
      <c r="Q201" s="317"/>
      <c r="R201" s="317"/>
      <c r="S201" s="317"/>
      <c r="T201" s="317"/>
      <c r="U201" s="317"/>
      <c r="V201" s="317"/>
      <c r="W201" s="317"/>
      <c r="X201" s="317"/>
      <c r="Y201" s="317"/>
      <c r="Z201" s="317"/>
    </row>
    <row r="202" spans="1:26" ht="12.75" customHeight="1">
      <c r="A202" s="317"/>
      <c r="B202" s="317"/>
      <c r="C202" s="316"/>
      <c r="D202" s="317"/>
      <c r="E202" s="317"/>
      <c r="F202" s="317"/>
      <c r="G202" s="317"/>
      <c r="H202" s="317"/>
      <c r="I202" s="317"/>
      <c r="J202" s="317"/>
      <c r="K202" s="317"/>
      <c r="L202" s="317"/>
      <c r="M202" s="317"/>
      <c r="N202" s="317"/>
      <c r="O202" s="317"/>
      <c r="P202" s="317"/>
      <c r="Q202" s="317"/>
      <c r="R202" s="317"/>
      <c r="S202" s="317"/>
      <c r="T202" s="317"/>
      <c r="U202" s="317"/>
      <c r="V202" s="317"/>
      <c r="W202" s="317"/>
      <c r="X202" s="317"/>
      <c r="Y202" s="317"/>
      <c r="Z202" s="317"/>
    </row>
    <row r="203" spans="1:26" ht="12.75" customHeight="1">
      <c r="A203" s="317"/>
      <c r="B203" s="317"/>
      <c r="C203" s="316"/>
      <c r="D203" s="317"/>
      <c r="E203" s="317"/>
      <c r="F203" s="317"/>
      <c r="G203" s="317"/>
      <c r="H203" s="317"/>
      <c r="I203" s="317"/>
      <c r="J203" s="317"/>
      <c r="K203" s="317"/>
      <c r="L203" s="317"/>
      <c r="M203" s="317"/>
      <c r="N203" s="317"/>
      <c r="O203" s="317"/>
      <c r="P203" s="317"/>
      <c r="Q203" s="317"/>
      <c r="R203" s="317"/>
      <c r="S203" s="317"/>
      <c r="T203" s="317"/>
      <c r="U203" s="317"/>
      <c r="V203" s="317"/>
      <c r="W203" s="317"/>
      <c r="X203" s="317"/>
      <c r="Y203" s="317"/>
      <c r="Z203" s="317"/>
    </row>
    <row r="204" spans="1:26" ht="12.75" customHeight="1">
      <c r="A204" s="317"/>
      <c r="B204" s="317"/>
      <c r="C204" s="316"/>
      <c r="D204" s="317"/>
      <c r="E204" s="317"/>
      <c r="F204" s="317"/>
      <c r="G204" s="317"/>
      <c r="H204" s="317"/>
      <c r="I204" s="317"/>
      <c r="J204" s="317"/>
      <c r="K204" s="317"/>
      <c r="L204" s="317"/>
      <c r="M204" s="317"/>
      <c r="N204" s="317"/>
      <c r="O204" s="317"/>
      <c r="P204" s="317"/>
      <c r="Q204" s="317"/>
      <c r="R204" s="317"/>
      <c r="S204" s="317"/>
      <c r="T204" s="317"/>
      <c r="U204" s="317"/>
      <c r="V204" s="317"/>
      <c r="W204" s="317"/>
      <c r="X204" s="317"/>
      <c r="Y204" s="317"/>
      <c r="Z204" s="317"/>
    </row>
    <row r="205" spans="1:26" ht="12.75" customHeight="1">
      <c r="A205" s="317"/>
      <c r="B205" s="317"/>
      <c r="C205" s="316"/>
      <c r="D205" s="317"/>
      <c r="E205" s="317"/>
      <c r="F205" s="317"/>
      <c r="G205" s="317"/>
      <c r="H205" s="317"/>
      <c r="I205" s="317"/>
      <c r="J205" s="317"/>
      <c r="K205" s="317"/>
      <c r="L205" s="317"/>
      <c r="M205" s="317"/>
      <c r="N205" s="317"/>
      <c r="O205" s="317"/>
      <c r="P205" s="317"/>
      <c r="Q205" s="317"/>
      <c r="R205" s="317"/>
      <c r="S205" s="317"/>
      <c r="T205" s="317"/>
      <c r="U205" s="317"/>
      <c r="V205" s="317"/>
      <c r="W205" s="317"/>
      <c r="X205" s="317"/>
      <c r="Y205" s="317"/>
      <c r="Z205" s="317"/>
    </row>
    <row r="206" spans="1:26" ht="12.75" customHeight="1">
      <c r="A206" s="317"/>
      <c r="B206" s="317"/>
      <c r="C206" s="316"/>
      <c r="D206" s="317"/>
      <c r="E206" s="317"/>
      <c r="F206" s="317"/>
      <c r="G206" s="317"/>
      <c r="H206" s="317"/>
      <c r="I206" s="317"/>
      <c r="J206" s="317"/>
      <c r="K206" s="317"/>
      <c r="L206" s="317"/>
      <c r="M206" s="317"/>
      <c r="N206" s="317"/>
      <c r="O206" s="317"/>
      <c r="P206" s="317"/>
      <c r="Q206" s="317"/>
      <c r="R206" s="317"/>
      <c r="S206" s="317"/>
      <c r="T206" s="317"/>
      <c r="U206" s="317"/>
      <c r="V206" s="317"/>
      <c r="W206" s="317"/>
      <c r="X206" s="317"/>
      <c r="Y206" s="317"/>
      <c r="Z206" s="317"/>
    </row>
    <row r="207" spans="1:26" ht="12.75" customHeight="1">
      <c r="A207" s="317"/>
      <c r="B207" s="317"/>
      <c r="C207" s="316"/>
      <c r="D207" s="317"/>
      <c r="E207" s="317"/>
      <c r="F207" s="317"/>
      <c r="G207" s="317"/>
      <c r="H207" s="317"/>
      <c r="I207" s="317"/>
      <c r="J207" s="317"/>
      <c r="K207" s="317"/>
      <c r="L207" s="317"/>
      <c r="M207" s="317"/>
      <c r="N207" s="317"/>
      <c r="O207" s="317"/>
      <c r="P207" s="317"/>
      <c r="Q207" s="317"/>
      <c r="R207" s="317"/>
      <c r="S207" s="317"/>
      <c r="T207" s="317"/>
      <c r="U207" s="317"/>
      <c r="V207" s="317"/>
      <c r="W207" s="317"/>
      <c r="X207" s="317"/>
      <c r="Y207" s="317"/>
      <c r="Z207" s="317"/>
    </row>
    <row r="208" spans="1:26" ht="12.75" customHeight="1">
      <c r="A208" s="317"/>
      <c r="B208" s="317"/>
      <c r="C208" s="316"/>
      <c r="D208" s="317"/>
      <c r="E208" s="317"/>
      <c r="F208" s="317"/>
      <c r="G208" s="317"/>
      <c r="H208" s="317"/>
      <c r="I208" s="317"/>
      <c r="J208" s="317"/>
      <c r="K208" s="317"/>
      <c r="L208" s="317"/>
      <c r="M208" s="317"/>
      <c r="N208" s="317"/>
      <c r="O208" s="317"/>
      <c r="P208" s="317"/>
      <c r="Q208" s="317"/>
      <c r="R208" s="317"/>
      <c r="S208" s="317"/>
      <c r="T208" s="317"/>
      <c r="U208" s="317"/>
      <c r="V208" s="317"/>
      <c r="W208" s="317"/>
      <c r="X208" s="317"/>
      <c r="Y208" s="317"/>
      <c r="Z208" s="317"/>
    </row>
    <row r="209" spans="1:26" ht="12.75" customHeight="1">
      <c r="A209" s="317"/>
      <c r="B209" s="317"/>
      <c r="C209" s="316"/>
      <c r="D209" s="317"/>
      <c r="E209" s="317"/>
      <c r="F209" s="317"/>
      <c r="G209" s="317"/>
      <c r="H209" s="317"/>
      <c r="I209" s="317"/>
      <c r="J209" s="317"/>
      <c r="K209" s="317"/>
      <c r="L209" s="317"/>
      <c r="M209" s="317"/>
      <c r="N209" s="317"/>
      <c r="O209" s="317"/>
      <c r="P209" s="317"/>
      <c r="Q209" s="317"/>
      <c r="R209" s="317"/>
      <c r="S209" s="317"/>
      <c r="T209" s="317"/>
      <c r="U209" s="317"/>
      <c r="V209" s="317"/>
      <c r="W209" s="317"/>
      <c r="X209" s="317"/>
      <c r="Y209" s="317"/>
      <c r="Z209" s="317"/>
    </row>
    <row r="210" spans="1:26" ht="12.75" customHeight="1">
      <c r="A210" s="317"/>
      <c r="B210" s="317"/>
      <c r="C210" s="316"/>
      <c r="D210" s="317"/>
      <c r="E210" s="317"/>
      <c r="F210" s="317"/>
      <c r="G210" s="317"/>
      <c r="H210" s="317"/>
      <c r="I210" s="317"/>
      <c r="J210" s="317"/>
      <c r="K210" s="317"/>
      <c r="L210" s="317"/>
      <c r="M210" s="317"/>
      <c r="N210" s="317"/>
      <c r="O210" s="317"/>
      <c r="P210" s="317"/>
      <c r="Q210" s="317"/>
      <c r="R210" s="317"/>
      <c r="S210" s="317"/>
      <c r="T210" s="317"/>
      <c r="U210" s="317"/>
      <c r="V210" s="317"/>
      <c r="W210" s="317"/>
      <c r="X210" s="317"/>
      <c r="Y210" s="317"/>
      <c r="Z210" s="317"/>
    </row>
    <row r="211" spans="1:26" ht="12.75" customHeight="1">
      <c r="A211" s="317"/>
      <c r="B211" s="317"/>
      <c r="C211" s="316"/>
      <c r="D211" s="317"/>
      <c r="E211" s="317"/>
      <c r="F211" s="317"/>
      <c r="G211" s="317"/>
      <c r="H211" s="317"/>
      <c r="I211" s="317"/>
      <c r="J211" s="317"/>
      <c r="K211" s="317"/>
      <c r="L211" s="317"/>
      <c r="M211" s="317"/>
      <c r="N211" s="317"/>
      <c r="O211" s="317"/>
      <c r="P211" s="317"/>
      <c r="Q211" s="317"/>
      <c r="R211" s="317"/>
      <c r="S211" s="317"/>
      <c r="T211" s="317"/>
      <c r="U211" s="317"/>
      <c r="V211" s="317"/>
      <c r="W211" s="317"/>
      <c r="X211" s="317"/>
      <c r="Y211" s="317"/>
      <c r="Z211" s="317"/>
    </row>
    <row r="212" spans="1:26" ht="12.75" customHeight="1">
      <c r="A212" s="317"/>
      <c r="B212" s="317"/>
      <c r="C212" s="316"/>
      <c r="D212" s="317"/>
      <c r="E212" s="317"/>
      <c r="F212" s="317"/>
      <c r="G212" s="317"/>
      <c r="H212" s="317"/>
      <c r="I212" s="317"/>
      <c r="J212" s="317"/>
      <c r="K212" s="317"/>
      <c r="L212" s="317"/>
      <c r="M212" s="317"/>
      <c r="N212" s="317"/>
      <c r="O212" s="317"/>
      <c r="P212" s="317"/>
      <c r="Q212" s="317"/>
      <c r="R212" s="317"/>
      <c r="S212" s="317"/>
      <c r="T212" s="317"/>
      <c r="U212" s="317"/>
      <c r="V212" s="317"/>
      <c r="W212" s="317"/>
      <c r="X212" s="317"/>
      <c r="Y212" s="317"/>
      <c r="Z212" s="317"/>
    </row>
    <row r="213" spans="1:26" ht="12.75" customHeight="1">
      <c r="A213" s="317"/>
      <c r="B213" s="317"/>
      <c r="C213" s="316"/>
      <c r="D213" s="317"/>
      <c r="E213" s="317"/>
      <c r="F213" s="317"/>
      <c r="G213" s="317"/>
      <c r="H213" s="317"/>
      <c r="I213" s="317"/>
      <c r="J213" s="317"/>
      <c r="K213" s="317"/>
      <c r="L213" s="317"/>
      <c r="M213" s="317"/>
      <c r="N213" s="317"/>
      <c r="O213" s="317"/>
      <c r="P213" s="317"/>
      <c r="Q213" s="317"/>
      <c r="R213" s="317"/>
      <c r="S213" s="317"/>
      <c r="T213" s="317"/>
      <c r="U213" s="317"/>
      <c r="V213" s="317"/>
      <c r="W213" s="317"/>
      <c r="X213" s="317"/>
      <c r="Y213" s="317"/>
      <c r="Z213" s="317"/>
    </row>
    <row r="214" spans="1:26" ht="12.75" customHeight="1">
      <c r="A214" s="317"/>
      <c r="B214" s="317"/>
      <c r="C214" s="316"/>
      <c r="D214" s="317"/>
      <c r="E214" s="317"/>
      <c r="F214" s="317"/>
      <c r="G214" s="317"/>
      <c r="H214" s="317"/>
      <c r="I214" s="317"/>
      <c r="J214" s="317"/>
      <c r="K214" s="317"/>
      <c r="L214" s="317"/>
      <c r="M214" s="317"/>
      <c r="N214" s="317"/>
      <c r="O214" s="317"/>
      <c r="P214" s="317"/>
      <c r="Q214" s="317"/>
      <c r="R214" s="317"/>
      <c r="S214" s="317"/>
      <c r="T214" s="317"/>
      <c r="U214" s="317"/>
      <c r="V214" s="317"/>
      <c r="W214" s="317"/>
      <c r="X214" s="317"/>
      <c r="Y214" s="317"/>
      <c r="Z214" s="317"/>
    </row>
    <row r="215" spans="1:26" ht="12.75" customHeight="1">
      <c r="A215" s="317"/>
      <c r="B215" s="317"/>
      <c r="C215" s="316"/>
      <c r="D215" s="317"/>
      <c r="E215" s="317"/>
      <c r="F215" s="317"/>
      <c r="G215" s="317"/>
      <c r="H215" s="317"/>
      <c r="I215" s="317"/>
      <c r="J215" s="317"/>
      <c r="K215" s="317"/>
      <c r="L215" s="317"/>
      <c r="M215" s="317"/>
      <c r="N215" s="317"/>
      <c r="O215" s="317"/>
      <c r="P215" s="317"/>
      <c r="Q215" s="317"/>
      <c r="R215" s="317"/>
      <c r="S215" s="317"/>
      <c r="T215" s="317"/>
      <c r="U215" s="317"/>
      <c r="V215" s="317"/>
      <c r="W215" s="317"/>
      <c r="X215" s="317"/>
      <c r="Y215" s="317"/>
      <c r="Z215" s="317"/>
    </row>
    <row r="216" spans="1:26" ht="12.75" customHeight="1">
      <c r="A216" s="317"/>
      <c r="B216" s="317"/>
      <c r="C216" s="316"/>
      <c r="D216" s="317"/>
      <c r="E216" s="317"/>
      <c r="F216" s="317"/>
      <c r="G216" s="317"/>
      <c r="H216" s="317"/>
      <c r="I216" s="317"/>
      <c r="J216" s="317"/>
      <c r="K216" s="317"/>
      <c r="L216" s="317"/>
      <c r="M216" s="317"/>
      <c r="N216" s="317"/>
      <c r="O216" s="317"/>
      <c r="P216" s="317"/>
      <c r="Q216" s="317"/>
      <c r="R216" s="317"/>
      <c r="S216" s="317"/>
      <c r="T216" s="317"/>
      <c r="U216" s="317"/>
      <c r="V216" s="317"/>
      <c r="W216" s="317"/>
      <c r="X216" s="317"/>
      <c r="Y216" s="317"/>
      <c r="Z216" s="317"/>
    </row>
    <row r="217" spans="1:26" ht="12.75" customHeight="1">
      <c r="A217" s="317"/>
      <c r="B217" s="317"/>
      <c r="C217" s="316"/>
      <c r="D217" s="317"/>
      <c r="E217" s="317"/>
      <c r="F217" s="317"/>
      <c r="G217" s="317"/>
      <c r="H217" s="317"/>
      <c r="I217" s="317"/>
      <c r="J217" s="317"/>
      <c r="K217" s="317"/>
      <c r="L217" s="317"/>
      <c r="M217" s="317"/>
      <c r="N217" s="317"/>
      <c r="O217" s="317"/>
      <c r="P217" s="317"/>
      <c r="Q217" s="317"/>
      <c r="R217" s="317"/>
      <c r="S217" s="317"/>
      <c r="T217" s="317"/>
      <c r="U217" s="317"/>
      <c r="V217" s="317"/>
      <c r="W217" s="317"/>
      <c r="X217" s="317"/>
      <c r="Y217" s="317"/>
      <c r="Z217" s="317"/>
    </row>
    <row r="218" spans="1:26" ht="12.75" customHeight="1">
      <c r="A218" s="317"/>
      <c r="B218" s="317"/>
      <c r="C218" s="316"/>
      <c r="D218" s="317"/>
      <c r="E218" s="317"/>
      <c r="F218" s="317"/>
      <c r="G218" s="317"/>
      <c r="H218" s="317"/>
      <c r="I218" s="317"/>
      <c r="J218" s="317"/>
      <c r="K218" s="317"/>
      <c r="L218" s="317"/>
      <c r="M218" s="317"/>
      <c r="N218" s="317"/>
      <c r="O218" s="317"/>
      <c r="P218" s="317"/>
      <c r="Q218" s="317"/>
      <c r="R218" s="317"/>
      <c r="S218" s="317"/>
      <c r="T218" s="317"/>
      <c r="U218" s="317"/>
      <c r="V218" s="317"/>
      <c r="W218" s="317"/>
      <c r="X218" s="317"/>
      <c r="Y218" s="317"/>
      <c r="Z218" s="317"/>
    </row>
    <row r="219" spans="1:26" ht="12.75" customHeight="1">
      <c r="A219" s="317"/>
      <c r="B219" s="317"/>
      <c r="C219" s="316"/>
      <c r="D219" s="317"/>
      <c r="E219" s="317"/>
      <c r="F219" s="317"/>
      <c r="G219" s="317"/>
      <c r="H219" s="317"/>
      <c r="I219" s="317"/>
      <c r="J219" s="317"/>
      <c r="K219" s="317"/>
      <c r="L219" s="317"/>
      <c r="M219" s="317"/>
      <c r="N219" s="317"/>
      <c r="O219" s="317"/>
      <c r="P219" s="317"/>
      <c r="Q219" s="317"/>
      <c r="R219" s="317"/>
      <c r="S219" s="317"/>
      <c r="T219" s="317"/>
      <c r="U219" s="317"/>
      <c r="V219" s="317"/>
      <c r="W219" s="317"/>
      <c r="X219" s="317"/>
      <c r="Y219" s="317"/>
      <c r="Z219" s="317"/>
    </row>
    <row r="220" spans="1:26" ht="12.75" customHeight="1">
      <c r="A220" s="317"/>
      <c r="B220" s="317"/>
      <c r="C220" s="316"/>
      <c r="D220" s="317"/>
      <c r="E220" s="317"/>
      <c r="F220" s="317"/>
      <c r="G220" s="317"/>
      <c r="H220" s="317"/>
      <c r="I220" s="317"/>
      <c r="J220" s="317"/>
      <c r="K220" s="317"/>
      <c r="L220" s="317"/>
      <c r="M220" s="317"/>
      <c r="N220" s="317"/>
      <c r="O220" s="317"/>
      <c r="P220" s="317"/>
      <c r="Q220" s="317"/>
      <c r="R220" s="317"/>
      <c r="S220" s="317"/>
      <c r="T220" s="317"/>
      <c r="U220" s="317"/>
      <c r="V220" s="317"/>
      <c r="W220" s="317"/>
      <c r="X220" s="317"/>
      <c r="Y220" s="317"/>
      <c r="Z220" s="317"/>
    </row>
    <row r="221" spans="1:26" ht="12.75" customHeight="1">
      <c r="A221" s="317"/>
      <c r="B221" s="317"/>
      <c r="C221" s="316"/>
      <c r="D221" s="317"/>
      <c r="E221" s="317"/>
      <c r="F221" s="317"/>
      <c r="G221" s="317"/>
      <c r="H221" s="317"/>
      <c r="I221" s="317"/>
      <c r="J221" s="317"/>
      <c r="K221" s="317"/>
      <c r="L221" s="317"/>
      <c r="M221" s="317"/>
      <c r="N221" s="317"/>
      <c r="O221" s="317"/>
      <c r="P221" s="317"/>
      <c r="Q221" s="317"/>
      <c r="R221" s="317"/>
      <c r="S221" s="317"/>
      <c r="T221" s="317"/>
      <c r="U221" s="317"/>
      <c r="V221" s="317"/>
      <c r="W221" s="317"/>
      <c r="X221" s="317"/>
      <c r="Y221" s="317"/>
      <c r="Z221" s="317"/>
    </row>
    <row r="222" spans="1:26" ht="12.75" customHeight="1">
      <c r="A222" s="317"/>
      <c r="B222" s="317"/>
      <c r="C222" s="316"/>
      <c r="D222" s="317"/>
      <c r="E222" s="317"/>
      <c r="F222" s="317"/>
      <c r="G222" s="317"/>
      <c r="H222" s="317"/>
      <c r="I222" s="317"/>
      <c r="J222" s="317"/>
      <c r="K222" s="317"/>
      <c r="L222" s="317"/>
      <c r="M222" s="317"/>
      <c r="N222" s="317"/>
      <c r="O222" s="317"/>
      <c r="P222" s="317"/>
      <c r="Q222" s="317"/>
      <c r="R222" s="317"/>
      <c r="S222" s="317"/>
      <c r="T222" s="317"/>
      <c r="U222" s="317"/>
      <c r="V222" s="317"/>
      <c r="W222" s="317"/>
      <c r="X222" s="317"/>
      <c r="Y222" s="317"/>
      <c r="Z222" s="317"/>
    </row>
    <row r="223" spans="1:26" ht="12.75" customHeight="1">
      <c r="A223" s="317"/>
      <c r="B223" s="317"/>
      <c r="C223" s="316"/>
      <c r="D223" s="317"/>
      <c r="E223" s="317"/>
      <c r="F223" s="317"/>
      <c r="G223" s="317"/>
      <c r="H223" s="317"/>
      <c r="I223" s="317"/>
      <c r="J223" s="317"/>
      <c r="K223" s="317"/>
      <c r="L223" s="317"/>
      <c r="M223" s="317"/>
      <c r="N223" s="317"/>
      <c r="O223" s="317"/>
      <c r="P223" s="317"/>
      <c r="Q223" s="317"/>
      <c r="R223" s="317"/>
      <c r="S223" s="317"/>
      <c r="T223" s="317"/>
      <c r="U223" s="317"/>
      <c r="V223" s="317"/>
      <c r="W223" s="317"/>
      <c r="X223" s="317"/>
      <c r="Y223" s="317"/>
      <c r="Z223" s="317"/>
    </row>
    <row r="224" spans="1:26" ht="12.75" customHeight="1">
      <c r="A224" s="317"/>
      <c r="B224" s="317"/>
      <c r="C224" s="316"/>
      <c r="D224" s="317"/>
      <c r="E224" s="317"/>
      <c r="F224" s="317"/>
      <c r="G224" s="317"/>
      <c r="H224" s="317"/>
      <c r="I224" s="317"/>
      <c r="J224" s="317"/>
      <c r="K224" s="317"/>
      <c r="L224" s="317"/>
      <c r="M224" s="317"/>
      <c r="N224" s="317"/>
      <c r="O224" s="317"/>
      <c r="P224" s="317"/>
      <c r="Q224" s="317"/>
      <c r="R224" s="317"/>
      <c r="S224" s="317"/>
      <c r="T224" s="317"/>
      <c r="U224" s="317"/>
      <c r="V224" s="317"/>
      <c r="W224" s="317"/>
      <c r="X224" s="317"/>
      <c r="Y224" s="317"/>
      <c r="Z224" s="317"/>
    </row>
    <row r="225" spans="1:26" ht="12.75" customHeight="1">
      <c r="A225" s="317"/>
      <c r="B225" s="317"/>
      <c r="C225" s="316"/>
      <c r="D225" s="317"/>
      <c r="E225" s="317"/>
      <c r="F225" s="317"/>
      <c r="G225" s="317"/>
      <c r="H225" s="317"/>
      <c r="I225" s="317"/>
      <c r="J225" s="317"/>
      <c r="K225" s="317"/>
      <c r="L225" s="317"/>
      <c r="M225" s="317"/>
      <c r="N225" s="317"/>
      <c r="O225" s="317"/>
      <c r="P225" s="317"/>
      <c r="Q225" s="317"/>
      <c r="R225" s="317"/>
      <c r="S225" s="317"/>
      <c r="T225" s="317"/>
      <c r="U225" s="317"/>
      <c r="V225" s="317"/>
      <c r="W225" s="317"/>
      <c r="X225" s="317"/>
      <c r="Y225" s="317"/>
      <c r="Z225" s="317"/>
    </row>
    <row r="226" spans="1:26" ht="12.75" customHeight="1">
      <c r="A226" s="317"/>
      <c r="B226" s="317"/>
      <c r="C226" s="316"/>
      <c r="D226" s="317"/>
      <c r="E226" s="317"/>
      <c r="F226" s="317"/>
      <c r="G226" s="317"/>
      <c r="H226" s="317"/>
      <c r="I226" s="317"/>
      <c r="J226" s="317"/>
      <c r="K226" s="317"/>
      <c r="L226" s="317"/>
      <c r="M226" s="317"/>
      <c r="N226" s="317"/>
      <c r="O226" s="317"/>
      <c r="P226" s="317"/>
      <c r="Q226" s="317"/>
      <c r="R226" s="317"/>
      <c r="S226" s="317"/>
      <c r="T226" s="317"/>
      <c r="U226" s="317"/>
      <c r="V226" s="317"/>
      <c r="W226" s="317"/>
      <c r="X226" s="317"/>
      <c r="Y226" s="317"/>
      <c r="Z226" s="317"/>
    </row>
    <row r="227" spans="1:26" ht="12.75" customHeight="1">
      <c r="A227" s="317"/>
      <c r="B227" s="317"/>
      <c r="C227" s="316"/>
      <c r="D227" s="317"/>
      <c r="E227" s="317"/>
      <c r="F227" s="317"/>
      <c r="G227" s="317"/>
      <c r="H227" s="317"/>
      <c r="I227" s="317"/>
      <c r="J227" s="317"/>
      <c r="K227" s="317"/>
      <c r="L227" s="317"/>
      <c r="M227" s="317"/>
      <c r="N227" s="317"/>
      <c r="O227" s="317"/>
      <c r="P227" s="317"/>
      <c r="Q227" s="317"/>
      <c r="R227" s="317"/>
      <c r="S227" s="317"/>
      <c r="T227" s="317"/>
      <c r="U227" s="317"/>
      <c r="V227" s="317"/>
      <c r="W227" s="317"/>
      <c r="X227" s="317"/>
      <c r="Y227" s="317"/>
      <c r="Z227" s="317"/>
    </row>
    <row r="228" spans="1:26" ht="12.75" customHeight="1">
      <c r="A228" s="317"/>
      <c r="B228" s="317"/>
      <c r="C228" s="316"/>
      <c r="D228" s="317"/>
      <c r="E228" s="317"/>
      <c r="F228" s="317"/>
      <c r="G228" s="317"/>
      <c r="H228" s="317"/>
      <c r="I228" s="317"/>
      <c r="J228" s="317"/>
      <c r="K228" s="317"/>
      <c r="L228" s="317"/>
      <c r="M228" s="317"/>
      <c r="N228" s="317"/>
      <c r="O228" s="317"/>
      <c r="P228" s="317"/>
      <c r="Q228" s="317"/>
      <c r="R228" s="317"/>
      <c r="S228" s="317"/>
      <c r="T228" s="317"/>
      <c r="U228" s="317"/>
      <c r="V228" s="317"/>
      <c r="W228" s="317"/>
      <c r="X228" s="317"/>
      <c r="Y228" s="317"/>
      <c r="Z228" s="317"/>
    </row>
    <row r="229" spans="1:26" ht="12.75" customHeight="1">
      <c r="A229" s="317"/>
      <c r="B229" s="317"/>
      <c r="C229" s="316"/>
      <c r="D229" s="317"/>
      <c r="E229" s="317"/>
      <c r="F229" s="317"/>
      <c r="G229" s="317"/>
      <c r="H229" s="317"/>
      <c r="I229" s="317"/>
      <c r="J229" s="317"/>
      <c r="K229" s="317"/>
      <c r="L229" s="317"/>
      <c r="M229" s="317"/>
      <c r="N229" s="317"/>
      <c r="O229" s="317"/>
      <c r="P229" s="317"/>
      <c r="Q229" s="317"/>
      <c r="R229" s="317"/>
      <c r="S229" s="317"/>
      <c r="T229" s="317"/>
      <c r="U229" s="317"/>
      <c r="V229" s="317"/>
      <c r="W229" s="317"/>
      <c r="X229" s="317"/>
      <c r="Y229" s="317"/>
      <c r="Z229" s="317"/>
    </row>
    <row r="230" spans="1:26" ht="12.75" customHeight="1">
      <c r="A230" s="317"/>
      <c r="B230" s="317"/>
      <c r="C230" s="316"/>
      <c r="D230" s="317"/>
      <c r="E230" s="317"/>
      <c r="F230" s="317"/>
      <c r="G230" s="317"/>
      <c r="H230" s="317"/>
      <c r="I230" s="317"/>
      <c r="J230" s="317"/>
      <c r="K230" s="317"/>
      <c r="L230" s="317"/>
      <c r="M230" s="317"/>
      <c r="N230" s="317"/>
      <c r="O230" s="317"/>
      <c r="P230" s="317"/>
      <c r="Q230" s="317"/>
      <c r="R230" s="317"/>
      <c r="S230" s="317"/>
      <c r="T230" s="317"/>
      <c r="U230" s="317"/>
      <c r="V230" s="317"/>
      <c r="W230" s="317"/>
      <c r="X230" s="317"/>
      <c r="Y230" s="317"/>
      <c r="Z230" s="317"/>
    </row>
    <row r="231" spans="1:26" ht="12.75" customHeight="1">
      <c r="A231" s="317"/>
      <c r="B231" s="317"/>
      <c r="C231" s="316"/>
      <c r="D231" s="317"/>
      <c r="E231" s="317"/>
      <c r="F231" s="317"/>
      <c r="G231" s="317"/>
      <c r="H231" s="317"/>
      <c r="I231" s="317"/>
      <c r="J231" s="317"/>
      <c r="K231" s="317"/>
      <c r="L231" s="317"/>
      <c r="M231" s="317"/>
      <c r="N231" s="317"/>
      <c r="O231" s="317"/>
      <c r="P231" s="317"/>
      <c r="Q231" s="317"/>
      <c r="R231" s="317"/>
      <c r="S231" s="317"/>
      <c r="T231" s="317"/>
      <c r="U231" s="317"/>
      <c r="V231" s="317"/>
      <c r="W231" s="317"/>
      <c r="X231" s="317"/>
      <c r="Y231" s="317"/>
      <c r="Z231" s="317"/>
    </row>
    <row r="232" spans="1:26" ht="12.75" customHeight="1">
      <c r="A232" s="317"/>
      <c r="B232" s="317"/>
      <c r="C232" s="316"/>
      <c r="D232" s="317"/>
      <c r="E232" s="317"/>
      <c r="F232" s="317"/>
      <c r="G232" s="317"/>
      <c r="H232" s="317"/>
      <c r="I232" s="317"/>
      <c r="J232" s="317"/>
      <c r="K232" s="317"/>
      <c r="L232" s="317"/>
      <c r="M232" s="317"/>
      <c r="N232" s="317"/>
      <c r="O232" s="317"/>
      <c r="P232" s="317"/>
      <c r="Q232" s="317"/>
      <c r="R232" s="317"/>
      <c r="S232" s="317"/>
      <c r="T232" s="317"/>
      <c r="U232" s="317"/>
      <c r="V232" s="317"/>
      <c r="W232" s="317"/>
      <c r="X232" s="317"/>
      <c r="Y232" s="317"/>
      <c r="Z232" s="317"/>
    </row>
    <row r="233" spans="1:26" ht="12.75" customHeight="1">
      <c r="A233" s="317"/>
      <c r="B233" s="317"/>
      <c r="C233" s="316"/>
      <c r="D233" s="317"/>
      <c r="E233" s="317"/>
      <c r="F233" s="317"/>
      <c r="G233" s="317"/>
      <c r="H233" s="317"/>
      <c r="I233" s="317"/>
      <c r="J233" s="317"/>
      <c r="K233" s="317"/>
      <c r="L233" s="317"/>
      <c r="M233" s="317"/>
      <c r="N233" s="317"/>
      <c r="O233" s="317"/>
      <c r="P233" s="317"/>
      <c r="Q233" s="317"/>
      <c r="R233" s="317"/>
      <c r="S233" s="317"/>
      <c r="T233" s="317"/>
      <c r="U233" s="317"/>
      <c r="V233" s="317"/>
      <c r="W233" s="317"/>
      <c r="X233" s="317"/>
      <c r="Y233" s="317"/>
      <c r="Z233" s="317"/>
    </row>
    <row r="234" spans="1:26" ht="12.75" customHeight="1">
      <c r="A234" s="317"/>
      <c r="B234" s="317"/>
      <c r="C234" s="316"/>
      <c r="D234" s="317"/>
      <c r="E234" s="317"/>
      <c r="F234" s="317"/>
      <c r="G234" s="317"/>
      <c r="H234" s="317"/>
      <c r="I234" s="317"/>
      <c r="J234" s="317"/>
      <c r="K234" s="317"/>
      <c r="L234" s="317"/>
      <c r="M234" s="317"/>
      <c r="N234" s="317"/>
      <c r="O234" s="317"/>
      <c r="P234" s="317"/>
      <c r="Q234" s="317"/>
      <c r="R234" s="317"/>
      <c r="S234" s="317"/>
      <c r="T234" s="317"/>
      <c r="U234" s="317"/>
      <c r="V234" s="317"/>
      <c r="W234" s="317"/>
      <c r="X234" s="317"/>
      <c r="Y234" s="317"/>
      <c r="Z234" s="317"/>
    </row>
    <row r="235" spans="1:26" ht="12.75" customHeight="1">
      <c r="A235" s="317"/>
      <c r="B235" s="317"/>
      <c r="C235" s="316"/>
      <c r="D235" s="317"/>
      <c r="E235" s="317"/>
      <c r="F235" s="317"/>
      <c r="G235" s="317"/>
      <c r="H235" s="317"/>
      <c r="I235" s="317"/>
      <c r="J235" s="317"/>
      <c r="K235" s="317"/>
      <c r="L235" s="317"/>
      <c r="M235" s="317"/>
      <c r="N235" s="317"/>
      <c r="O235" s="317"/>
      <c r="P235" s="317"/>
      <c r="Q235" s="317"/>
      <c r="R235" s="317"/>
      <c r="S235" s="317"/>
      <c r="T235" s="317"/>
      <c r="U235" s="317"/>
      <c r="V235" s="317"/>
      <c r="W235" s="317"/>
      <c r="X235" s="317"/>
      <c r="Y235" s="317"/>
      <c r="Z235" s="317"/>
    </row>
    <row r="236" spans="1:26" ht="12.75" customHeight="1">
      <c r="A236" s="317"/>
      <c r="B236" s="317"/>
      <c r="C236" s="316"/>
      <c r="D236" s="317"/>
      <c r="E236" s="317"/>
      <c r="F236" s="317"/>
      <c r="G236" s="317"/>
      <c r="H236" s="317"/>
      <c r="I236" s="317"/>
      <c r="J236" s="317"/>
      <c r="K236" s="317"/>
      <c r="L236" s="317"/>
      <c r="M236" s="317"/>
      <c r="N236" s="317"/>
      <c r="O236" s="317"/>
      <c r="P236" s="317"/>
      <c r="Q236" s="317"/>
      <c r="R236" s="317"/>
      <c r="S236" s="317"/>
      <c r="T236" s="317"/>
      <c r="U236" s="317"/>
      <c r="V236" s="317"/>
      <c r="W236" s="317"/>
      <c r="X236" s="317"/>
      <c r="Y236" s="317"/>
      <c r="Z236" s="317"/>
    </row>
    <row r="237" spans="1:26" ht="12.75" customHeight="1">
      <c r="A237" s="317"/>
      <c r="B237" s="317"/>
      <c r="C237" s="316"/>
      <c r="D237" s="317"/>
      <c r="E237" s="317"/>
      <c r="F237" s="317"/>
      <c r="G237" s="317"/>
      <c r="H237" s="317"/>
      <c r="I237" s="317"/>
      <c r="J237" s="317"/>
      <c r="K237" s="317"/>
      <c r="L237" s="317"/>
      <c r="M237" s="317"/>
      <c r="N237" s="317"/>
      <c r="O237" s="317"/>
      <c r="P237" s="317"/>
      <c r="Q237" s="317"/>
      <c r="R237" s="317"/>
      <c r="S237" s="317"/>
      <c r="T237" s="317"/>
      <c r="U237" s="317"/>
      <c r="V237" s="317"/>
      <c r="W237" s="317"/>
      <c r="X237" s="317"/>
      <c r="Y237" s="317"/>
      <c r="Z237" s="317"/>
    </row>
    <row r="238" spans="1:26" ht="12.75" customHeight="1">
      <c r="A238" s="317"/>
      <c r="B238" s="317"/>
      <c r="C238" s="316"/>
      <c r="D238" s="317"/>
      <c r="E238" s="317"/>
      <c r="F238" s="317"/>
      <c r="G238" s="317"/>
      <c r="H238" s="317"/>
      <c r="I238" s="317"/>
      <c r="J238" s="317"/>
      <c r="K238" s="317"/>
      <c r="L238" s="317"/>
      <c r="M238" s="317"/>
      <c r="N238" s="317"/>
      <c r="O238" s="317"/>
      <c r="P238" s="317"/>
      <c r="Q238" s="317"/>
      <c r="R238" s="317"/>
      <c r="S238" s="317"/>
      <c r="T238" s="317"/>
      <c r="U238" s="317"/>
      <c r="V238" s="317"/>
      <c r="W238" s="317"/>
      <c r="X238" s="317"/>
      <c r="Y238" s="317"/>
      <c r="Z238" s="317"/>
    </row>
    <row r="239" spans="1:26" ht="12.75" customHeight="1">
      <c r="A239" s="317"/>
      <c r="B239" s="317"/>
      <c r="C239" s="316"/>
      <c r="D239" s="317"/>
      <c r="E239" s="317"/>
      <c r="F239" s="317"/>
      <c r="G239" s="317"/>
      <c r="H239" s="317"/>
      <c r="I239" s="317"/>
      <c r="J239" s="317"/>
      <c r="K239" s="317"/>
      <c r="L239" s="317"/>
      <c r="M239" s="317"/>
      <c r="N239" s="317"/>
      <c r="O239" s="317"/>
      <c r="P239" s="317"/>
      <c r="Q239" s="317"/>
      <c r="R239" s="317"/>
      <c r="S239" s="317"/>
      <c r="T239" s="317"/>
      <c r="U239" s="317"/>
      <c r="V239" s="317"/>
      <c r="W239" s="317"/>
      <c r="X239" s="317"/>
      <c r="Y239" s="317"/>
      <c r="Z239" s="317"/>
    </row>
    <row r="240" spans="1:26" ht="12.75" customHeight="1">
      <c r="A240" s="317"/>
      <c r="B240" s="317"/>
      <c r="C240" s="316"/>
      <c r="D240" s="317"/>
      <c r="E240" s="317"/>
      <c r="F240" s="317"/>
      <c r="G240" s="317"/>
      <c r="H240" s="317"/>
      <c r="I240" s="317"/>
      <c r="J240" s="317"/>
      <c r="K240" s="317"/>
      <c r="L240" s="317"/>
      <c r="M240" s="317"/>
      <c r="N240" s="317"/>
      <c r="O240" s="317"/>
      <c r="P240" s="317"/>
      <c r="Q240" s="317"/>
      <c r="R240" s="317"/>
      <c r="S240" s="317"/>
      <c r="T240" s="317"/>
      <c r="U240" s="317"/>
      <c r="V240" s="317"/>
      <c r="W240" s="317"/>
      <c r="X240" s="317"/>
      <c r="Y240" s="317"/>
      <c r="Z240" s="317"/>
    </row>
    <row r="241" spans="1:26" ht="12.75" customHeight="1">
      <c r="A241" s="317"/>
      <c r="B241" s="317"/>
      <c r="C241" s="316"/>
      <c r="D241" s="317"/>
      <c r="E241" s="317"/>
      <c r="F241" s="317"/>
      <c r="G241" s="317"/>
      <c r="H241" s="317"/>
      <c r="I241" s="317"/>
      <c r="J241" s="317"/>
      <c r="K241" s="317"/>
      <c r="L241" s="317"/>
      <c r="M241" s="317"/>
      <c r="N241" s="317"/>
      <c r="O241" s="317"/>
      <c r="P241" s="317"/>
      <c r="Q241" s="317"/>
      <c r="R241" s="317"/>
      <c r="S241" s="317"/>
      <c r="T241" s="317"/>
      <c r="U241" s="317"/>
      <c r="V241" s="317"/>
      <c r="W241" s="317"/>
      <c r="X241" s="317"/>
      <c r="Y241" s="317"/>
      <c r="Z241" s="317"/>
    </row>
    <row r="242" spans="1:26" ht="12.75" customHeight="1">
      <c r="A242" s="317"/>
      <c r="B242" s="317"/>
      <c r="C242" s="316"/>
      <c r="D242" s="317"/>
      <c r="E242" s="317"/>
      <c r="F242" s="317"/>
      <c r="G242" s="317"/>
      <c r="H242" s="317"/>
      <c r="I242" s="317"/>
      <c r="J242" s="317"/>
      <c r="K242" s="317"/>
      <c r="L242" s="317"/>
      <c r="M242" s="317"/>
      <c r="N242" s="317"/>
      <c r="O242" s="317"/>
      <c r="P242" s="317"/>
      <c r="Q242" s="317"/>
      <c r="R242" s="317"/>
      <c r="S242" s="317"/>
      <c r="T242" s="317"/>
      <c r="U242" s="317"/>
      <c r="V242" s="317"/>
      <c r="W242" s="317"/>
      <c r="X242" s="317"/>
      <c r="Y242" s="317"/>
      <c r="Z242" s="317"/>
    </row>
    <row r="243" spans="1:26" ht="12.75" customHeight="1">
      <c r="A243" s="317"/>
      <c r="B243" s="317"/>
      <c r="C243" s="316"/>
      <c r="D243" s="317"/>
      <c r="E243" s="317"/>
      <c r="F243" s="317"/>
      <c r="G243" s="317"/>
      <c r="H243" s="317"/>
      <c r="I243" s="317"/>
      <c r="J243" s="317"/>
      <c r="K243" s="317"/>
      <c r="L243" s="317"/>
      <c r="M243" s="317"/>
      <c r="N243" s="317"/>
      <c r="O243" s="317"/>
      <c r="P243" s="317"/>
      <c r="Q243" s="317"/>
      <c r="R243" s="317"/>
      <c r="S243" s="317"/>
      <c r="T243" s="317"/>
      <c r="U243" s="317"/>
      <c r="V243" s="317"/>
      <c r="W243" s="317"/>
      <c r="X243" s="317"/>
      <c r="Y243" s="317"/>
      <c r="Z243" s="317"/>
    </row>
    <row r="244" spans="1:26" ht="12.75" customHeight="1">
      <c r="A244" s="317"/>
      <c r="B244" s="317"/>
      <c r="C244" s="316"/>
      <c r="D244" s="317"/>
      <c r="E244" s="317"/>
      <c r="F244" s="317"/>
      <c r="G244" s="317"/>
      <c r="H244" s="317"/>
      <c r="I244" s="317"/>
      <c r="J244" s="317"/>
      <c r="K244" s="317"/>
      <c r="L244" s="317"/>
      <c r="M244" s="317"/>
      <c r="N244" s="317"/>
      <c r="O244" s="317"/>
      <c r="P244" s="317"/>
      <c r="Q244" s="317"/>
      <c r="R244" s="317"/>
      <c r="S244" s="317"/>
      <c r="T244" s="317"/>
      <c r="U244" s="317"/>
      <c r="V244" s="317"/>
      <c r="W244" s="317"/>
      <c r="X244" s="317"/>
      <c r="Y244" s="317"/>
      <c r="Z244" s="317"/>
    </row>
    <row r="245" spans="1:26" ht="12.75" customHeight="1">
      <c r="A245" s="317"/>
      <c r="B245" s="317"/>
      <c r="C245" s="316"/>
      <c r="D245" s="317"/>
      <c r="E245" s="317"/>
      <c r="F245" s="317"/>
      <c r="G245" s="317"/>
      <c r="H245" s="317"/>
      <c r="I245" s="317"/>
      <c r="J245" s="317"/>
      <c r="K245" s="317"/>
      <c r="L245" s="317"/>
      <c r="M245" s="317"/>
      <c r="N245" s="317"/>
      <c r="O245" s="317"/>
      <c r="P245" s="317"/>
      <c r="Q245" s="317"/>
      <c r="R245" s="317"/>
      <c r="S245" s="317"/>
      <c r="T245" s="317"/>
      <c r="U245" s="317"/>
      <c r="V245" s="317"/>
      <c r="W245" s="317"/>
      <c r="X245" s="317"/>
      <c r="Y245" s="317"/>
      <c r="Z245" s="317"/>
    </row>
    <row r="246" spans="1:26" ht="12.75" customHeight="1">
      <c r="A246" s="317"/>
      <c r="B246" s="317"/>
      <c r="C246" s="316"/>
      <c r="D246" s="317"/>
      <c r="E246" s="317"/>
      <c r="F246" s="317"/>
      <c r="G246" s="317"/>
      <c r="H246" s="317"/>
      <c r="I246" s="317"/>
      <c r="J246" s="317"/>
      <c r="K246" s="317"/>
      <c r="L246" s="317"/>
      <c r="M246" s="317"/>
      <c r="N246" s="317"/>
      <c r="O246" s="317"/>
      <c r="P246" s="317"/>
      <c r="Q246" s="317"/>
      <c r="R246" s="317"/>
      <c r="S246" s="317"/>
      <c r="T246" s="317"/>
      <c r="U246" s="317"/>
      <c r="V246" s="317"/>
      <c r="W246" s="317"/>
      <c r="X246" s="317"/>
      <c r="Y246" s="317"/>
      <c r="Z246" s="317"/>
    </row>
    <row r="247" spans="1:26" ht="12.75" customHeight="1">
      <c r="A247" s="317"/>
      <c r="B247" s="317"/>
      <c r="C247" s="316"/>
      <c r="D247" s="317"/>
      <c r="E247" s="317"/>
      <c r="F247" s="317"/>
      <c r="G247" s="317"/>
      <c r="H247" s="317"/>
      <c r="I247" s="317"/>
      <c r="J247" s="317"/>
      <c r="K247" s="317"/>
      <c r="L247" s="317"/>
      <c r="M247" s="317"/>
      <c r="N247" s="317"/>
      <c r="O247" s="317"/>
      <c r="P247" s="317"/>
      <c r="Q247" s="317"/>
      <c r="R247" s="317"/>
      <c r="S247" s="317"/>
      <c r="T247" s="317"/>
      <c r="U247" s="317"/>
      <c r="V247" s="317"/>
      <c r="W247" s="317"/>
      <c r="X247" s="317"/>
      <c r="Y247" s="317"/>
      <c r="Z247" s="317"/>
    </row>
    <row r="248" spans="1:26" ht="12.75" customHeight="1">
      <c r="A248" s="317"/>
      <c r="B248" s="317"/>
      <c r="C248" s="316"/>
      <c r="D248" s="317"/>
      <c r="E248" s="317"/>
      <c r="F248" s="317"/>
      <c r="G248" s="317"/>
      <c r="H248" s="317"/>
      <c r="I248" s="317"/>
      <c r="J248" s="317"/>
      <c r="K248" s="317"/>
      <c r="L248" s="317"/>
      <c r="M248" s="317"/>
      <c r="N248" s="317"/>
      <c r="O248" s="317"/>
      <c r="P248" s="317"/>
      <c r="Q248" s="317"/>
      <c r="R248" s="317"/>
      <c r="S248" s="317"/>
      <c r="T248" s="317"/>
      <c r="U248" s="317"/>
      <c r="V248" s="317"/>
      <c r="W248" s="317"/>
      <c r="X248" s="317"/>
      <c r="Y248" s="317"/>
      <c r="Z248" s="317"/>
    </row>
    <row r="249" spans="1:26" ht="12.75" customHeight="1">
      <c r="A249" s="317"/>
      <c r="B249" s="317"/>
      <c r="C249" s="316"/>
      <c r="D249" s="317"/>
      <c r="E249" s="317"/>
      <c r="F249" s="317"/>
      <c r="G249" s="317"/>
      <c r="H249" s="317"/>
      <c r="I249" s="317"/>
      <c r="J249" s="317"/>
      <c r="K249" s="317"/>
      <c r="L249" s="317"/>
      <c r="M249" s="317"/>
      <c r="N249" s="317"/>
      <c r="O249" s="317"/>
      <c r="P249" s="317"/>
      <c r="Q249" s="317"/>
      <c r="R249" s="317"/>
      <c r="S249" s="317"/>
      <c r="T249" s="317"/>
      <c r="U249" s="317"/>
      <c r="V249" s="317"/>
      <c r="W249" s="317"/>
      <c r="X249" s="317"/>
      <c r="Y249" s="317"/>
      <c r="Z249" s="317"/>
    </row>
    <row r="250" spans="1:26" ht="12.75" customHeight="1">
      <c r="A250" s="317"/>
      <c r="B250" s="317"/>
      <c r="C250" s="316"/>
      <c r="D250" s="317"/>
      <c r="E250" s="317"/>
      <c r="F250" s="317"/>
      <c r="G250" s="317"/>
      <c r="H250" s="317"/>
      <c r="I250" s="317"/>
      <c r="J250" s="317"/>
      <c r="K250" s="317"/>
      <c r="L250" s="317"/>
      <c r="M250" s="317"/>
      <c r="N250" s="317"/>
      <c r="O250" s="317"/>
      <c r="P250" s="317"/>
      <c r="Q250" s="317"/>
      <c r="R250" s="317"/>
      <c r="S250" s="317"/>
      <c r="T250" s="317"/>
      <c r="U250" s="317"/>
      <c r="V250" s="317"/>
      <c r="W250" s="317"/>
      <c r="X250" s="317"/>
      <c r="Y250" s="317"/>
      <c r="Z250" s="317"/>
    </row>
    <row r="251" spans="1:26" ht="12.75" customHeight="1">
      <c r="A251" s="317"/>
      <c r="B251" s="317"/>
      <c r="C251" s="316"/>
      <c r="D251" s="317"/>
      <c r="E251" s="317"/>
      <c r="F251" s="317"/>
      <c r="G251" s="317"/>
      <c r="H251" s="317"/>
      <c r="I251" s="317"/>
      <c r="J251" s="317"/>
      <c r="K251" s="317"/>
      <c r="L251" s="317"/>
      <c r="M251" s="317"/>
      <c r="N251" s="317"/>
      <c r="O251" s="317"/>
      <c r="P251" s="317"/>
      <c r="Q251" s="317"/>
      <c r="R251" s="317"/>
      <c r="S251" s="317"/>
      <c r="T251" s="317"/>
      <c r="U251" s="317"/>
      <c r="V251" s="317"/>
      <c r="W251" s="317"/>
      <c r="X251" s="317"/>
      <c r="Y251" s="317"/>
      <c r="Z251" s="317"/>
    </row>
    <row r="252" spans="1:26" ht="12.75" customHeight="1">
      <c r="A252" s="317"/>
      <c r="B252" s="317"/>
      <c r="C252" s="316"/>
      <c r="D252" s="317"/>
      <c r="E252" s="317"/>
      <c r="F252" s="317"/>
      <c r="G252" s="317"/>
      <c r="H252" s="317"/>
      <c r="I252" s="317"/>
      <c r="J252" s="317"/>
      <c r="K252" s="317"/>
      <c r="L252" s="317"/>
      <c r="M252" s="317"/>
      <c r="N252" s="317"/>
      <c r="O252" s="317"/>
      <c r="P252" s="317"/>
      <c r="Q252" s="317"/>
      <c r="R252" s="317"/>
      <c r="S252" s="317"/>
      <c r="T252" s="317"/>
      <c r="U252" s="317"/>
      <c r="V252" s="317"/>
      <c r="W252" s="317"/>
      <c r="X252" s="317"/>
      <c r="Y252" s="317"/>
      <c r="Z252" s="317"/>
    </row>
    <row r="253" spans="1:26" ht="12.75" customHeight="1">
      <c r="A253" s="317"/>
      <c r="B253" s="317"/>
      <c r="C253" s="316"/>
      <c r="D253" s="317"/>
      <c r="E253" s="317"/>
      <c r="F253" s="317"/>
      <c r="G253" s="317"/>
      <c r="H253" s="317"/>
      <c r="I253" s="317"/>
      <c r="J253" s="317"/>
      <c r="K253" s="317"/>
      <c r="L253" s="317"/>
      <c r="M253" s="317"/>
      <c r="N253" s="317"/>
      <c r="O253" s="317"/>
      <c r="P253" s="317"/>
      <c r="Q253" s="317"/>
      <c r="R253" s="317"/>
      <c r="S253" s="317"/>
      <c r="T253" s="317"/>
      <c r="U253" s="317"/>
      <c r="V253" s="317"/>
      <c r="W253" s="317"/>
      <c r="X253" s="317"/>
      <c r="Y253" s="317"/>
      <c r="Z253" s="317"/>
    </row>
    <row r="254" spans="1:26" ht="12.75" customHeight="1">
      <c r="A254" s="317"/>
      <c r="B254" s="317"/>
      <c r="C254" s="316"/>
      <c r="D254" s="317"/>
      <c r="E254" s="317"/>
      <c r="F254" s="317"/>
      <c r="G254" s="317"/>
      <c r="H254" s="317"/>
      <c r="I254" s="317"/>
      <c r="J254" s="317"/>
      <c r="K254" s="317"/>
      <c r="L254" s="317"/>
      <c r="M254" s="317"/>
      <c r="N254" s="317"/>
      <c r="O254" s="317"/>
      <c r="P254" s="317"/>
      <c r="Q254" s="317"/>
      <c r="R254" s="317"/>
      <c r="S254" s="317"/>
      <c r="T254" s="317"/>
      <c r="U254" s="317"/>
      <c r="V254" s="317"/>
      <c r="W254" s="317"/>
      <c r="X254" s="317"/>
      <c r="Y254" s="317"/>
      <c r="Z254" s="317"/>
    </row>
    <row r="255" spans="1:26" ht="12.75" customHeight="1">
      <c r="A255" s="317"/>
      <c r="B255" s="317"/>
      <c r="C255" s="316"/>
      <c r="D255" s="317"/>
      <c r="E255" s="317"/>
      <c r="F255" s="317"/>
      <c r="G255" s="317"/>
      <c r="H255" s="317"/>
      <c r="I255" s="317"/>
      <c r="J255" s="317"/>
      <c r="K255" s="317"/>
      <c r="L255" s="317"/>
      <c r="M255" s="317"/>
      <c r="N255" s="317"/>
      <c r="O255" s="317"/>
      <c r="P255" s="317"/>
      <c r="Q255" s="317"/>
      <c r="R255" s="317"/>
      <c r="S255" s="317"/>
      <c r="T255" s="317"/>
      <c r="U255" s="317"/>
      <c r="V255" s="317"/>
      <c r="W255" s="317"/>
      <c r="X255" s="317"/>
      <c r="Y255" s="317"/>
      <c r="Z255" s="317"/>
    </row>
    <row r="256" spans="1:26" ht="12.75" customHeight="1">
      <c r="A256" s="317"/>
      <c r="B256" s="317"/>
      <c r="C256" s="316"/>
      <c r="D256" s="317"/>
      <c r="E256" s="317"/>
      <c r="F256" s="317"/>
      <c r="G256" s="317"/>
      <c r="H256" s="317"/>
      <c r="I256" s="317"/>
      <c r="J256" s="317"/>
      <c r="K256" s="317"/>
      <c r="L256" s="317"/>
      <c r="M256" s="317"/>
      <c r="N256" s="317"/>
      <c r="O256" s="317"/>
      <c r="P256" s="317"/>
      <c r="Q256" s="317"/>
      <c r="R256" s="317"/>
      <c r="S256" s="317"/>
      <c r="T256" s="317"/>
      <c r="U256" s="317"/>
      <c r="V256" s="317"/>
      <c r="W256" s="317"/>
      <c r="X256" s="317"/>
      <c r="Y256" s="317"/>
      <c r="Z256" s="317"/>
    </row>
    <row r="257" spans="1:26" ht="12.75" customHeight="1">
      <c r="A257" s="317"/>
      <c r="B257" s="317"/>
      <c r="C257" s="316"/>
      <c r="D257" s="317"/>
      <c r="E257" s="317"/>
      <c r="F257" s="317"/>
      <c r="G257" s="317"/>
      <c r="H257" s="317"/>
      <c r="I257" s="317"/>
      <c r="J257" s="317"/>
      <c r="K257" s="317"/>
      <c r="L257" s="317"/>
      <c r="M257" s="317"/>
      <c r="N257" s="317"/>
      <c r="O257" s="317"/>
      <c r="P257" s="317"/>
      <c r="Q257" s="317"/>
      <c r="R257" s="317"/>
      <c r="S257" s="317"/>
      <c r="T257" s="317"/>
      <c r="U257" s="317"/>
      <c r="V257" s="317"/>
      <c r="W257" s="317"/>
      <c r="X257" s="317"/>
      <c r="Y257" s="317"/>
      <c r="Z257" s="317"/>
    </row>
    <row r="258" spans="1:26" ht="12.75" customHeight="1">
      <c r="A258" s="317"/>
      <c r="B258" s="317"/>
      <c r="C258" s="316"/>
      <c r="D258" s="317"/>
      <c r="E258" s="317"/>
      <c r="F258" s="317"/>
      <c r="G258" s="317"/>
      <c r="H258" s="317"/>
      <c r="I258" s="317"/>
      <c r="J258" s="317"/>
      <c r="K258" s="317"/>
      <c r="L258" s="317"/>
      <c r="M258" s="317"/>
      <c r="N258" s="317"/>
      <c r="O258" s="317"/>
      <c r="P258" s="317"/>
      <c r="Q258" s="317"/>
      <c r="R258" s="317"/>
      <c r="S258" s="317"/>
      <c r="T258" s="317"/>
      <c r="U258" s="317"/>
      <c r="V258" s="317"/>
      <c r="W258" s="317"/>
      <c r="X258" s="317"/>
      <c r="Y258" s="317"/>
      <c r="Z258" s="317"/>
    </row>
    <row r="259" spans="1:26" ht="12.75" customHeight="1">
      <c r="A259" s="317"/>
      <c r="B259" s="317"/>
      <c r="C259" s="316"/>
      <c r="D259" s="317"/>
      <c r="E259" s="317"/>
      <c r="F259" s="317"/>
      <c r="G259" s="317"/>
      <c r="H259" s="317"/>
      <c r="I259" s="317"/>
      <c r="J259" s="317"/>
      <c r="K259" s="317"/>
      <c r="L259" s="317"/>
      <c r="M259" s="317"/>
      <c r="N259" s="317"/>
      <c r="O259" s="317"/>
      <c r="P259" s="317"/>
      <c r="Q259" s="317"/>
      <c r="R259" s="317"/>
      <c r="S259" s="317"/>
      <c r="T259" s="317"/>
      <c r="U259" s="317"/>
      <c r="V259" s="317"/>
      <c r="W259" s="317"/>
      <c r="X259" s="317"/>
      <c r="Y259" s="317"/>
      <c r="Z259" s="317"/>
    </row>
    <row r="260" spans="1:26" ht="12.75" customHeight="1">
      <c r="A260" s="317"/>
      <c r="B260" s="317"/>
      <c r="C260" s="316"/>
      <c r="D260" s="317"/>
      <c r="E260" s="317"/>
      <c r="F260" s="317"/>
      <c r="G260" s="317"/>
      <c r="H260" s="317"/>
      <c r="I260" s="317"/>
      <c r="J260" s="317"/>
      <c r="K260" s="317"/>
      <c r="L260" s="317"/>
      <c r="M260" s="317"/>
      <c r="N260" s="317"/>
      <c r="O260" s="317"/>
      <c r="P260" s="317"/>
      <c r="Q260" s="317"/>
      <c r="R260" s="317"/>
      <c r="S260" s="317"/>
      <c r="T260" s="317"/>
      <c r="U260" s="317"/>
      <c r="V260" s="317"/>
      <c r="W260" s="317"/>
      <c r="X260" s="317"/>
      <c r="Y260" s="317"/>
      <c r="Z260" s="317"/>
    </row>
    <row r="261" spans="1:26" ht="12.75" customHeight="1">
      <c r="A261" s="317"/>
      <c r="B261" s="317"/>
      <c r="C261" s="316"/>
      <c r="D261" s="317"/>
      <c r="E261" s="317"/>
      <c r="F261" s="317"/>
      <c r="G261" s="317"/>
      <c r="H261" s="317"/>
      <c r="I261" s="317"/>
      <c r="J261" s="317"/>
      <c r="K261" s="317"/>
      <c r="L261" s="317"/>
      <c r="M261" s="317"/>
      <c r="N261" s="317"/>
      <c r="O261" s="317"/>
      <c r="P261" s="317"/>
      <c r="Q261" s="317"/>
      <c r="R261" s="317"/>
      <c r="S261" s="317"/>
      <c r="T261" s="317"/>
      <c r="U261" s="317"/>
      <c r="V261" s="317"/>
      <c r="W261" s="317"/>
      <c r="X261" s="317"/>
      <c r="Y261" s="317"/>
      <c r="Z261" s="317"/>
    </row>
    <row r="262" spans="1:26" ht="12.75" customHeight="1">
      <c r="A262" s="317"/>
      <c r="B262" s="317"/>
      <c r="C262" s="316"/>
      <c r="D262" s="317"/>
      <c r="E262" s="317"/>
      <c r="F262" s="317"/>
      <c r="G262" s="317"/>
      <c r="H262" s="317"/>
      <c r="I262" s="317"/>
      <c r="J262" s="317"/>
      <c r="K262" s="317"/>
      <c r="L262" s="317"/>
      <c r="M262" s="317"/>
      <c r="N262" s="317"/>
      <c r="O262" s="317"/>
      <c r="P262" s="317"/>
      <c r="Q262" s="317"/>
      <c r="R262" s="317"/>
      <c r="S262" s="317"/>
      <c r="T262" s="317"/>
      <c r="U262" s="317"/>
      <c r="V262" s="317"/>
      <c r="W262" s="317"/>
      <c r="X262" s="317"/>
      <c r="Y262" s="317"/>
      <c r="Z262" s="317"/>
    </row>
    <row r="263" spans="1:26" ht="12.75" customHeight="1">
      <c r="A263" s="317"/>
      <c r="B263" s="317"/>
      <c r="C263" s="316"/>
      <c r="D263" s="317"/>
      <c r="E263" s="317"/>
      <c r="F263" s="317"/>
      <c r="G263" s="317"/>
      <c r="H263" s="317"/>
      <c r="I263" s="317"/>
      <c r="J263" s="317"/>
      <c r="K263" s="317"/>
      <c r="L263" s="317"/>
      <c r="M263" s="317"/>
      <c r="N263" s="317"/>
      <c r="O263" s="317"/>
      <c r="P263" s="317"/>
      <c r="Q263" s="317"/>
      <c r="R263" s="317"/>
      <c r="S263" s="317"/>
      <c r="T263" s="317"/>
      <c r="U263" s="317"/>
      <c r="V263" s="317"/>
      <c r="W263" s="317"/>
      <c r="X263" s="317"/>
      <c r="Y263" s="317"/>
      <c r="Z263" s="317"/>
    </row>
    <row r="264" spans="1:26" ht="12.75" customHeight="1">
      <c r="A264" s="317"/>
      <c r="B264" s="317"/>
      <c r="C264" s="316"/>
      <c r="D264" s="317"/>
      <c r="E264" s="317"/>
      <c r="F264" s="317"/>
      <c r="G264" s="317"/>
      <c r="H264" s="317"/>
      <c r="I264" s="317"/>
      <c r="J264" s="317"/>
      <c r="K264" s="317"/>
      <c r="L264" s="317"/>
      <c r="M264" s="317"/>
      <c r="N264" s="317"/>
      <c r="O264" s="317"/>
      <c r="P264" s="317"/>
      <c r="Q264" s="317"/>
      <c r="R264" s="317"/>
      <c r="S264" s="317"/>
      <c r="T264" s="317"/>
      <c r="U264" s="317"/>
      <c r="V264" s="317"/>
      <c r="W264" s="317"/>
      <c r="X264" s="317"/>
      <c r="Y264" s="317"/>
      <c r="Z264" s="317"/>
    </row>
    <row r="265" spans="1:26" ht="12.75" customHeight="1">
      <c r="A265" s="317"/>
      <c r="B265" s="317"/>
      <c r="C265" s="316"/>
      <c r="D265" s="317"/>
      <c r="E265" s="317"/>
      <c r="F265" s="317"/>
      <c r="G265" s="317"/>
      <c r="H265" s="317"/>
      <c r="I265" s="317"/>
      <c r="J265" s="317"/>
      <c r="K265" s="317"/>
      <c r="L265" s="317"/>
      <c r="M265" s="317"/>
      <c r="N265" s="317"/>
      <c r="O265" s="317"/>
      <c r="P265" s="317"/>
      <c r="Q265" s="317"/>
      <c r="R265" s="317"/>
      <c r="S265" s="317"/>
      <c r="T265" s="317"/>
      <c r="U265" s="317"/>
      <c r="V265" s="317"/>
      <c r="W265" s="317"/>
      <c r="X265" s="317"/>
      <c r="Y265" s="317"/>
      <c r="Z265" s="317"/>
    </row>
    <row r="266" spans="1:26" ht="12.75" customHeight="1">
      <c r="A266" s="317"/>
      <c r="B266" s="317"/>
      <c r="C266" s="316"/>
      <c r="D266" s="317"/>
      <c r="E266" s="317"/>
      <c r="F266" s="317"/>
      <c r="G266" s="317"/>
      <c r="H266" s="317"/>
      <c r="I266" s="317"/>
      <c r="J266" s="317"/>
      <c r="K266" s="317"/>
      <c r="L266" s="317"/>
      <c r="M266" s="317"/>
      <c r="N266" s="317"/>
      <c r="O266" s="317"/>
      <c r="P266" s="317"/>
      <c r="Q266" s="317"/>
      <c r="R266" s="317"/>
      <c r="S266" s="317"/>
      <c r="T266" s="317"/>
      <c r="U266" s="317"/>
      <c r="V266" s="317"/>
      <c r="W266" s="317"/>
      <c r="X266" s="317"/>
      <c r="Y266" s="317"/>
      <c r="Z266" s="317"/>
    </row>
    <row r="267" spans="1:26" ht="12.75" customHeight="1">
      <c r="A267" s="317"/>
      <c r="B267" s="317"/>
      <c r="C267" s="316"/>
      <c r="D267" s="317"/>
      <c r="E267" s="317"/>
      <c r="F267" s="317"/>
      <c r="G267" s="317"/>
      <c r="H267" s="317"/>
      <c r="I267" s="317"/>
      <c r="J267" s="317"/>
      <c r="K267" s="317"/>
      <c r="L267" s="317"/>
      <c r="M267" s="317"/>
      <c r="N267" s="317"/>
      <c r="O267" s="317"/>
      <c r="P267" s="317"/>
      <c r="Q267" s="317"/>
      <c r="R267" s="317"/>
      <c r="S267" s="317"/>
      <c r="T267" s="317"/>
      <c r="U267" s="317"/>
      <c r="V267" s="317"/>
      <c r="W267" s="317"/>
      <c r="X267" s="317"/>
      <c r="Y267" s="317"/>
      <c r="Z267" s="317"/>
    </row>
    <row r="268" spans="1:26" ht="12.75" customHeight="1">
      <c r="A268" s="317"/>
      <c r="B268" s="317"/>
      <c r="C268" s="316"/>
      <c r="D268" s="317"/>
      <c r="E268" s="317"/>
      <c r="F268" s="317"/>
      <c r="G268" s="317"/>
      <c r="H268" s="317"/>
      <c r="I268" s="317"/>
      <c r="J268" s="317"/>
      <c r="K268" s="317"/>
      <c r="L268" s="317"/>
      <c r="M268" s="317"/>
      <c r="N268" s="317"/>
      <c r="O268" s="317"/>
      <c r="P268" s="317"/>
      <c r="Q268" s="317"/>
      <c r="R268" s="317"/>
      <c r="S268" s="317"/>
      <c r="T268" s="317"/>
      <c r="U268" s="317"/>
      <c r="V268" s="317"/>
      <c r="W268" s="317"/>
      <c r="X268" s="317"/>
      <c r="Y268" s="317"/>
      <c r="Z268" s="317"/>
    </row>
    <row r="269" spans="1:26" ht="12.75" customHeight="1">
      <c r="A269" s="317"/>
      <c r="B269" s="317"/>
      <c r="C269" s="316"/>
      <c r="D269" s="317"/>
      <c r="E269" s="317"/>
      <c r="F269" s="317"/>
      <c r="G269" s="317"/>
      <c r="H269" s="317"/>
      <c r="I269" s="317"/>
      <c r="J269" s="317"/>
      <c r="K269" s="317"/>
      <c r="L269" s="317"/>
      <c r="M269" s="317"/>
      <c r="N269" s="317"/>
      <c r="O269" s="317"/>
      <c r="P269" s="317"/>
      <c r="Q269" s="317"/>
      <c r="R269" s="317"/>
      <c r="S269" s="317"/>
      <c r="T269" s="317"/>
      <c r="U269" s="317"/>
      <c r="V269" s="317"/>
      <c r="W269" s="317"/>
      <c r="X269" s="317"/>
      <c r="Y269" s="317"/>
      <c r="Z269" s="317"/>
    </row>
    <row r="270" spans="1:26" ht="12.75" customHeight="1">
      <c r="A270" s="317"/>
      <c r="B270" s="317"/>
      <c r="C270" s="316"/>
      <c r="D270" s="317"/>
      <c r="E270" s="317"/>
      <c r="F270" s="317"/>
      <c r="G270" s="317"/>
      <c r="H270" s="317"/>
      <c r="I270" s="317"/>
      <c r="J270" s="317"/>
      <c r="K270" s="317"/>
      <c r="L270" s="317"/>
      <c r="M270" s="317"/>
      <c r="N270" s="317"/>
      <c r="O270" s="317"/>
      <c r="P270" s="317"/>
      <c r="Q270" s="317"/>
      <c r="R270" s="317"/>
      <c r="S270" s="317"/>
      <c r="T270" s="317"/>
      <c r="U270" s="317"/>
      <c r="V270" s="317"/>
      <c r="W270" s="317"/>
      <c r="X270" s="317"/>
      <c r="Y270" s="317"/>
      <c r="Z270" s="317"/>
    </row>
    <row r="271" spans="1:26" ht="12.75" customHeight="1">
      <c r="A271" s="317"/>
      <c r="B271" s="317"/>
      <c r="C271" s="316"/>
      <c r="D271" s="317"/>
      <c r="E271" s="317"/>
      <c r="F271" s="317"/>
      <c r="G271" s="317"/>
      <c r="H271" s="317"/>
      <c r="I271" s="317"/>
      <c r="J271" s="317"/>
      <c r="K271" s="317"/>
      <c r="L271" s="317"/>
      <c r="M271" s="317"/>
      <c r="N271" s="317"/>
      <c r="O271" s="317"/>
      <c r="P271" s="317"/>
      <c r="Q271" s="317"/>
      <c r="R271" s="317"/>
      <c r="S271" s="317"/>
      <c r="T271" s="317"/>
      <c r="U271" s="317"/>
      <c r="V271" s="317"/>
      <c r="W271" s="317"/>
      <c r="X271" s="317"/>
      <c r="Y271" s="317"/>
      <c r="Z271" s="317"/>
    </row>
    <row r="272" spans="1:26" ht="12.75" customHeight="1">
      <c r="A272" s="317"/>
      <c r="B272" s="317"/>
      <c r="C272" s="316"/>
      <c r="D272" s="317"/>
      <c r="E272" s="317"/>
      <c r="F272" s="317"/>
      <c r="G272" s="317"/>
      <c r="H272" s="317"/>
      <c r="I272" s="317"/>
      <c r="J272" s="317"/>
      <c r="K272" s="317"/>
      <c r="L272" s="317"/>
      <c r="M272" s="317"/>
      <c r="N272" s="317"/>
      <c r="O272" s="317"/>
      <c r="P272" s="317"/>
      <c r="Q272" s="317"/>
      <c r="R272" s="317"/>
      <c r="S272" s="317"/>
      <c r="T272" s="317"/>
      <c r="U272" s="317"/>
      <c r="V272" s="317"/>
      <c r="W272" s="317"/>
      <c r="X272" s="317"/>
      <c r="Y272" s="317"/>
      <c r="Z272" s="317"/>
    </row>
    <row r="273" spans="1:26" ht="12.75" customHeight="1">
      <c r="A273" s="317"/>
      <c r="B273" s="317"/>
      <c r="C273" s="316"/>
      <c r="D273" s="317"/>
      <c r="E273" s="317"/>
      <c r="F273" s="317"/>
      <c r="G273" s="317"/>
      <c r="H273" s="317"/>
      <c r="I273" s="317"/>
      <c r="J273" s="317"/>
      <c r="K273" s="317"/>
      <c r="L273" s="317"/>
      <c r="M273" s="317"/>
      <c r="N273" s="317"/>
      <c r="O273" s="317"/>
      <c r="P273" s="317"/>
      <c r="Q273" s="317"/>
      <c r="R273" s="317"/>
      <c r="S273" s="317"/>
      <c r="T273" s="317"/>
      <c r="U273" s="317"/>
      <c r="V273" s="317"/>
      <c r="W273" s="317"/>
      <c r="X273" s="317"/>
      <c r="Y273" s="317"/>
      <c r="Z273" s="317"/>
    </row>
    <row r="274" spans="1:26" ht="12.75" customHeight="1">
      <c r="A274" s="317"/>
      <c r="B274" s="317"/>
      <c r="C274" s="316"/>
      <c r="D274" s="317"/>
      <c r="E274" s="317"/>
      <c r="F274" s="317"/>
      <c r="G274" s="317"/>
      <c r="H274" s="317"/>
      <c r="I274" s="317"/>
      <c r="J274" s="317"/>
      <c r="K274" s="317"/>
      <c r="L274" s="317"/>
      <c r="M274" s="317"/>
      <c r="N274" s="317"/>
      <c r="O274" s="317"/>
      <c r="P274" s="317"/>
      <c r="Q274" s="317"/>
      <c r="R274" s="317"/>
      <c r="S274" s="317"/>
      <c r="T274" s="317"/>
      <c r="U274" s="317"/>
      <c r="V274" s="317"/>
      <c r="W274" s="317"/>
      <c r="X274" s="317"/>
      <c r="Y274" s="317"/>
      <c r="Z274" s="317"/>
    </row>
    <row r="275" spans="1:26" ht="12.75" customHeight="1">
      <c r="A275" s="317"/>
      <c r="B275" s="317"/>
      <c r="C275" s="316"/>
      <c r="D275" s="317"/>
      <c r="E275" s="317"/>
      <c r="F275" s="317"/>
      <c r="G275" s="317"/>
      <c r="H275" s="317"/>
      <c r="I275" s="317"/>
      <c r="J275" s="317"/>
      <c r="K275" s="317"/>
      <c r="L275" s="317"/>
      <c r="M275" s="317"/>
      <c r="N275" s="317"/>
      <c r="O275" s="317"/>
      <c r="P275" s="317"/>
      <c r="Q275" s="317"/>
      <c r="R275" s="317"/>
      <c r="S275" s="317"/>
      <c r="T275" s="317"/>
      <c r="U275" s="317"/>
      <c r="V275" s="317"/>
      <c r="W275" s="317"/>
      <c r="X275" s="317"/>
      <c r="Y275" s="317"/>
      <c r="Z275" s="317"/>
    </row>
    <row r="276" spans="1:26" ht="12.75" customHeight="1">
      <c r="A276" s="317"/>
      <c r="B276" s="317"/>
      <c r="C276" s="316"/>
      <c r="D276" s="317"/>
      <c r="E276" s="317"/>
      <c r="F276" s="317"/>
      <c r="G276" s="317"/>
      <c r="H276" s="317"/>
      <c r="I276" s="317"/>
      <c r="J276" s="317"/>
      <c r="K276" s="317"/>
      <c r="L276" s="317"/>
      <c r="M276" s="317"/>
      <c r="N276" s="317"/>
      <c r="O276" s="317"/>
      <c r="P276" s="317"/>
      <c r="Q276" s="317"/>
      <c r="R276" s="317"/>
      <c r="S276" s="317"/>
      <c r="T276" s="317"/>
      <c r="U276" s="317"/>
      <c r="V276" s="317"/>
      <c r="W276" s="317"/>
      <c r="X276" s="317"/>
      <c r="Y276" s="317"/>
      <c r="Z276" s="317"/>
    </row>
    <row r="277" spans="1:26" ht="12.75" customHeight="1">
      <c r="A277" s="317"/>
      <c r="B277" s="317"/>
      <c r="C277" s="316"/>
      <c r="D277" s="317"/>
      <c r="E277" s="317"/>
      <c r="F277" s="317"/>
      <c r="G277" s="317"/>
      <c r="H277" s="317"/>
      <c r="I277" s="317"/>
      <c r="J277" s="317"/>
      <c r="K277" s="317"/>
      <c r="L277" s="317"/>
      <c r="M277" s="317"/>
      <c r="N277" s="317"/>
      <c r="O277" s="317"/>
      <c r="P277" s="317"/>
      <c r="Q277" s="317"/>
      <c r="R277" s="317"/>
      <c r="S277" s="317"/>
      <c r="T277" s="317"/>
      <c r="U277" s="317"/>
      <c r="V277" s="317"/>
      <c r="W277" s="317"/>
      <c r="X277" s="317"/>
      <c r="Y277" s="317"/>
      <c r="Z277" s="317"/>
    </row>
    <row r="278" spans="1:26" ht="12.75" customHeight="1">
      <c r="A278" s="317"/>
      <c r="B278" s="317"/>
      <c r="C278" s="316"/>
      <c r="D278" s="317"/>
      <c r="E278" s="317"/>
      <c r="F278" s="317"/>
      <c r="G278" s="317"/>
      <c r="H278" s="317"/>
      <c r="I278" s="317"/>
      <c r="J278" s="317"/>
      <c r="K278" s="317"/>
      <c r="L278" s="317"/>
      <c r="M278" s="317"/>
      <c r="N278" s="317"/>
      <c r="O278" s="317"/>
      <c r="P278" s="317"/>
      <c r="Q278" s="317"/>
      <c r="R278" s="317"/>
      <c r="S278" s="317"/>
      <c r="T278" s="317"/>
      <c r="U278" s="317"/>
      <c r="V278" s="317"/>
      <c r="W278" s="317"/>
      <c r="X278" s="317"/>
      <c r="Y278" s="317"/>
      <c r="Z278" s="317"/>
    </row>
    <row r="279" spans="1:26" ht="12.75" customHeight="1">
      <c r="A279" s="317"/>
      <c r="B279" s="317"/>
      <c r="C279" s="316"/>
      <c r="D279" s="317"/>
      <c r="E279" s="317"/>
      <c r="F279" s="317"/>
      <c r="G279" s="317"/>
      <c r="H279" s="317"/>
      <c r="I279" s="317"/>
      <c r="J279" s="317"/>
      <c r="K279" s="317"/>
      <c r="L279" s="317"/>
      <c r="M279" s="317"/>
      <c r="N279" s="317"/>
      <c r="O279" s="317"/>
      <c r="P279" s="317"/>
      <c r="Q279" s="317"/>
      <c r="R279" s="317"/>
      <c r="S279" s="317"/>
      <c r="T279" s="317"/>
      <c r="U279" s="317"/>
      <c r="V279" s="317"/>
      <c r="W279" s="317"/>
      <c r="X279" s="317"/>
      <c r="Y279" s="317"/>
      <c r="Z279" s="317"/>
    </row>
    <row r="280" spans="1:26" ht="12.75" customHeight="1">
      <c r="A280" s="317"/>
      <c r="B280" s="317"/>
      <c r="C280" s="316"/>
      <c r="D280" s="317"/>
      <c r="E280" s="317"/>
      <c r="F280" s="317"/>
      <c r="G280" s="317"/>
      <c r="H280" s="317"/>
      <c r="I280" s="317"/>
      <c r="J280" s="317"/>
      <c r="K280" s="317"/>
      <c r="L280" s="317"/>
      <c r="M280" s="317"/>
      <c r="N280" s="317"/>
      <c r="O280" s="317"/>
      <c r="P280" s="317"/>
      <c r="Q280" s="317"/>
      <c r="R280" s="317"/>
      <c r="S280" s="317"/>
      <c r="T280" s="317"/>
      <c r="U280" s="317"/>
      <c r="V280" s="317"/>
      <c r="W280" s="317"/>
      <c r="X280" s="317"/>
      <c r="Y280" s="317"/>
      <c r="Z280" s="317"/>
    </row>
    <row r="281" spans="1:26" ht="12.75" customHeight="1">
      <c r="A281" s="317"/>
      <c r="B281" s="317"/>
      <c r="C281" s="316"/>
      <c r="D281" s="317"/>
      <c r="E281" s="317"/>
      <c r="F281" s="317"/>
      <c r="G281" s="317"/>
      <c r="H281" s="317"/>
      <c r="I281" s="317"/>
      <c r="J281" s="317"/>
      <c r="K281" s="317"/>
      <c r="L281" s="317"/>
      <c r="M281" s="317"/>
      <c r="N281" s="317"/>
      <c r="O281" s="317"/>
      <c r="P281" s="317"/>
      <c r="Q281" s="317"/>
      <c r="R281" s="317"/>
      <c r="S281" s="317"/>
      <c r="T281" s="317"/>
      <c r="U281" s="317"/>
      <c r="V281" s="317"/>
      <c r="W281" s="317"/>
      <c r="X281" s="317"/>
      <c r="Y281" s="317"/>
      <c r="Z281" s="317"/>
    </row>
    <row r="282" spans="1:26" ht="12.75" customHeight="1">
      <c r="A282" s="317"/>
      <c r="B282" s="317"/>
      <c r="C282" s="316"/>
      <c r="D282" s="317"/>
      <c r="E282" s="317"/>
      <c r="F282" s="317"/>
      <c r="G282" s="317"/>
      <c r="H282" s="317"/>
      <c r="I282" s="317"/>
      <c r="J282" s="317"/>
      <c r="K282" s="317"/>
      <c r="L282" s="317"/>
      <c r="M282" s="317"/>
      <c r="N282" s="317"/>
      <c r="O282" s="317"/>
      <c r="P282" s="317"/>
      <c r="Q282" s="317"/>
      <c r="R282" s="317"/>
      <c r="S282" s="317"/>
      <c r="T282" s="317"/>
      <c r="U282" s="317"/>
      <c r="V282" s="317"/>
      <c r="W282" s="317"/>
      <c r="X282" s="317"/>
      <c r="Y282" s="317"/>
      <c r="Z282" s="317"/>
    </row>
    <row r="283" spans="1:26" ht="12.75" customHeight="1">
      <c r="A283" s="317"/>
      <c r="B283" s="317"/>
      <c r="C283" s="316"/>
      <c r="D283" s="317"/>
      <c r="E283" s="317"/>
      <c r="F283" s="317"/>
      <c r="G283" s="317"/>
      <c r="H283" s="317"/>
      <c r="I283" s="317"/>
      <c r="J283" s="317"/>
      <c r="K283" s="317"/>
      <c r="L283" s="317"/>
      <c r="M283" s="317"/>
      <c r="N283" s="317"/>
      <c r="O283" s="317"/>
      <c r="P283" s="317"/>
      <c r="Q283" s="317"/>
      <c r="R283" s="317"/>
      <c r="S283" s="317"/>
      <c r="T283" s="317"/>
      <c r="U283" s="317"/>
      <c r="V283" s="317"/>
      <c r="W283" s="317"/>
      <c r="X283" s="317"/>
      <c r="Y283" s="317"/>
      <c r="Z283" s="317"/>
    </row>
    <row r="284" spans="1:26" ht="12.75" customHeight="1">
      <c r="A284" s="317"/>
      <c r="B284" s="317"/>
      <c r="C284" s="316"/>
      <c r="D284" s="317"/>
      <c r="E284" s="317"/>
      <c r="F284" s="317"/>
      <c r="G284" s="317"/>
      <c r="H284" s="317"/>
      <c r="I284" s="317"/>
      <c r="J284" s="317"/>
      <c r="K284" s="317"/>
      <c r="L284" s="317"/>
      <c r="M284" s="317"/>
      <c r="N284" s="317"/>
      <c r="O284" s="317"/>
      <c r="P284" s="317"/>
      <c r="Q284" s="317"/>
      <c r="R284" s="317"/>
      <c r="S284" s="317"/>
      <c r="T284" s="317"/>
      <c r="U284" s="317"/>
      <c r="V284" s="317"/>
      <c r="W284" s="317"/>
      <c r="X284" s="317"/>
      <c r="Y284" s="317"/>
      <c r="Z284" s="317"/>
    </row>
    <row r="285" spans="1:26" ht="12.75" customHeight="1">
      <c r="A285" s="317"/>
      <c r="B285" s="317"/>
      <c r="C285" s="316"/>
      <c r="D285" s="317"/>
      <c r="E285" s="317"/>
      <c r="F285" s="317"/>
      <c r="G285" s="317"/>
      <c r="H285" s="317"/>
      <c r="I285" s="317"/>
      <c r="J285" s="317"/>
      <c r="K285" s="317"/>
      <c r="L285" s="317"/>
      <c r="M285" s="317"/>
      <c r="N285" s="317"/>
      <c r="O285" s="317"/>
      <c r="P285" s="317"/>
      <c r="Q285" s="317"/>
      <c r="R285" s="317"/>
      <c r="S285" s="317"/>
      <c r="T285" s="317"/>
      <c r="U285" s="317"/>
      <c r="V285" s="317"/>
      <c r="W285" s="317"/>
      <c r="X285" s="317"/>
      <c r="Y285" s="317"/>
      <c r="Z285" s="317"/>
    </row>
    <row r="286" spans="1:26" ht="12.75" customHeight="1">
      <c r="A286" s="317"/>
      <c r="B286" s="317"/>
      <c r="C286" s="316"/>
      <c r="D286" s="317"/>
      <c r="E286" s="317"/>
      <c r="F286" s="317"/>
      <c r="G286" s="317"/>
      <c r="H286" s="317"/>
      <c r="I286" s="317"/>
      <c r="J286" s="317"/>
      <c r="K286" s="317"/>
      <c r="L286" s="317"/>
      <c r="M286" s="317"/>
      <c r="N286" s="317"/>
      <c r="O286" s="317"/>
      <c r="P286" s="317"/>
      <c r="Q286" s="317"/>
      <c r="R286" s="317"/>
      <c r="S286" s="317"/>
      <c r="T286" s="317"/>
      <c r="U286" s="317"/>
      <c r="V286" s="317"/>
      <c r="W286" s="317"/>
      <c r="X286" s="317"/>
      <c r="Y286" s="317"/>
      <c r="Z286" s="317"/>
    </row>
    <row r="287" spans="1:26" ht="12.75" customHeight="1">
      <c r="A287" s="317"/>
      <c r="B287" s="317"/>
      <c r="C287" s="316"/>
      <c r="D287" s="317"/>
      <c r="E287" s="317"/>
      <c r="F287" s="317"/>
      <c r="G287" s="317"/>
      <c r="H287" s="317"/>
      <c r="I287" s="317"/>
      <c r="J287" s="317"/>
      <c r="K287" s="317"/>
      <c r="L287" s="317"/>
      <c r="M287" s="317"/>
      <c r="N287" s="317"/>
      <c r="O287" s="317"/>
      <c r="P287" s="317"/>
      <c r="Q287" s="317"/>
      <c r="R287" s="317"/>
      <c r="S287" s="317"/>
      <c r="T287" s="317"/>
      <c r="U287" s="317"/>
      <c r="V287" s="317"/>
      <c r="W287" s="317"/>
      <c r="X287" s="317"/>
      <c r="Y287" s="317"/>
      <c r="Z287" s="317"/>
    </row>
    <row r="288" spans="1:26" ht="12.75" customHeight="1">
      <c r="A288" s="317"/>
      <c r="B288" s="317"/>
      <c r="C288" s="316"/>
      <c r="D288" s="317"/>
      <c r="E288" s="317"/>
      <c r="F288" s="317"/>
      <c r="G288" s="317"/>
      <c r="H288" s="317"/>
      <c r="I288" s="317"/>
      <c r="J288" s="317"/>
      <c r="K288" s="317"/>
      <c r="L288" s="317"/>
      <c r="M288" s="317"/>
      <c r="N288" s="317"/>
      <c r="O288" s="317"/>
      <c r="P288" s="317"/>
      <c r="Q288" s="317"/>
      <c r="R288" s="317"/>
      <c r="S288" s="317"/>
      <c r="T288" s="317"/>
      <c r="U288" s="317"/>
      <c r="V288" s="317"/>
      <c r="W288" s="317"/>
      <c r="X288" s="317"/>
      <c r="Y288" s="317"/>
      <c r="Z288" s="317"/>
    </row>
    <row r="289" spans="1:26" ht="12.75" customHeight="1">
      <c r="A289" s="317"/>
      <c r="B289" s="317"/>
      <c r="C289" s="316"/>
      <c r="D289" s="317"/>
      <c r="E289" s="317"/>
      <c r="F289" s="317"/>
      <c r="G289" s="317"/>
      <c r="H289" s="317"/>
      <c r="I289" s="317"/>
      <c r="J289" s="317"/>
      <c r="K289" s="317"/>
      <c r="L289" s="317"/>
      <c r="M289" s="317"/>
      <c r="N289" s="317"/>
      <c r="O289" s="317"/>
      <c r="P289" s="317"/>
      <c r="Q289" s="317"/>
      <c r="R289" s="317"/>
      <c r="S289" s="317"/>
      <c r="T289" s="317"/>
      <c r="U289" s="317"/>
      <c r="V289" s="317"/>
      <c r="W289" s="317"/>
      <c r="X289" s="317"/>
      <c r="Y289" s="317"/>
      <c r="Z289" s="317"/>
    </row>
    <row r="290" spans="1:26" ht="12.75" customHeight="1">
      <c r="A290" s="317"/>
      <c r="B290" s="317"/>
      <c r="C290" s="316"/>
      <c r="D290" s="317"/>
      <c r="E290" s="317"/>
      <c r="F290" s="317"/>
      <c r="G290" s="317"/>
      <c r="H290" s="317"/>
      <c r="I290" s="317"/>
      <c r="J290" s="317"/>
      <c r="K290" s="317"/>
      <c r="L290" s="317"/>
      <c r="M290" s="317"/>
      <c r="N290" s="317"/>
      <c r="O290" s="317"/>
      <c r="P290" s="317"/>
      <c r="Q290" s="317"/>
      <c r="R290" s="317"/>
      <c r="S290" s="317"/>
      <c r="T290" s="317"/>
      <c r="U290" s="317"/>
      <c r="V290" s="317"/>
      <c r="W290" s="317"/>
      <c r="X290" s="317"/>
      <c r="Y290" s="317"/>
      <c r="Z290" s="317"/>
    </row>
    <row r="291" spans="1:26" ht="12.75" customHeight="1">
      <c r="A291" s="317"/>
      <c r="B291" s="317"/>
      <c r="C291" s="316"/>
      <c r="D291" s="317"/>
      <c r="E291" s="317"/>
      <c r="F291" s="317"/>
      <c r="G291" s="317"/>
      <c r="H291" s="317"/>
      <c r="I291" s="317"/>
      <c r="J291" s="317"/>
      <c r="K291" s="317"/>
      <c r="L291" s="317"/>
      <c r="M291" s="317"/>
      <c r="N291" s="317"/>
      <c r="O291" s="317"/>
      <c r="P291" s="317"/>
      <c r="Q291" s="317"/>
      <c r="R291" s="317"/>
      <c r="S291" s="317"/>
      <c r="T291" s="317"/>
      <c r="U291" s="317"/>
      <c r="V291" s="317"/>
      <c r="W291" s="317"/>
      <c r="X291" s="317"/>
      <c r="Y291" s="317"/>
      <c r="Z291" s="317"/>
    </row>
    <row r="292" spans="1:26" ht="12.75" customHeight="1">
      <c r="A292" s="317"/>
      <c r="B292" s="317"/>
      <c r="C292" s="316"/>
      <c r="D292" s="317"/>
      <c r="E292" s="317"/>
      <c r="F292" s="317"/>
      <c r="G292" s="317"/>
      <c r="H292" s="317"/>
      <c r="I292" s="317"/>
      <c r="J292" s="317"/>
      <c r="K292" s="317"/>
      <c r="L292" s="317"/>
      <c r="M292" s="317"/>
      <c r="N292" s="317"/>
      <c r="O292" s="317"/>
      <c r="P292" s="317"/>
      <c r="Q292" s="317"/>
      <c r="R292" s="317"/>
      <c r="S292" s="317"/>
      <c r="T292" s="317"/>
      <c r="U292" s="317"/>
      <c r="V292" s="317"/>
      <c r="W292" s="317"/>
      <c r="X292" s="317"/>
      <c r="Y292" s="317"/>
      <c r="Z292" s="317"/>
    </row>
    <row r="293" spans="1:26" ht="12.75" customHeight="1">
      <c r="A293" s="317"/>
      <c r="B293" s="317"/>
      <c r="C293" s="316"/>
      <c r="D293" s="317"/>
      <c r="E293" s="317"/>
      <c r="F293" s="317"/>
      <c r="G293" s="317"/>
      <c r="H293" s="317"/>
      <c r="I293" s="317"/>
      <c r="J293" s="317"/>
      <c r="K293" s="317"/>
      <c r="L293" s="317"/>
      <c r="M293" s="317"/>
      <c r="N293" s="317"/>
      <c r="O293" s="317"/>
      <c r="P293" s="317"/>
      <c r="Q293" s="317"/>
      <c r="R293" s="317"/>
      <c r="S293" s="317"/>
      <c r="T293" s="317"/>
      <c r="U293" s="317"/>
      <c r="V293" s="317"/>
      <c r="W293" s="317"/>
      <c r="X293" s="317"/>
      <c r="Y293" s="317"/>
      <c r="Z293" s="317"/>
    </row>
    <row r="294" spans="1:26" ht="12.75" customHeight="1">
      <c r="A294" s="317"/>
      <c r="B294" s="317"/>
      <c r="C294" s="316"/>
      <c r="D294" s="317"/>
      <c r="E294" s="317"/>
      <c r="F294" s="317"/>
      <c r="G294" s="317"/>
      <c r="H294" s="317"/>
      <c r="I294" s="317"/>
      <c r="J294" s="317"/>
      <c r="K294" s="317"/>
      <c r="L294" s="317"/>
      <c r="M294" s="317"/>
      <c r="N294" s="317"/>
      <c r="O294" s="317"/>
      <c r="P294" s="317"/>
      <c r="Q294" s="317"/>
      <c r="R294" s="317"/>
      <c r="S294" s="317"/>
      <c r="T294" s="317"/>
      <c r="U294" s="317"/>
      <c r="V294" s="317"/>
      <c r="W294" s="317"/>
      <c r="X294" s="317"/>
      <c r="Y294" s="317"/>
      <c r="Z294" s="317"/>
    </row>
    <row r="295" spans="1:26" ht="12.75" customHeight="1">
      <c r="A295" s="317"/>
      <c r="B295" s="317"/>
      <c r="C295" s="316"/>
      <c r="D295" s="317"/>
      <c r="E295" s="317"/>
      <c r="F295" s="317"/>
      <c r="G295" s="317"/>
      <c r="H295" s="317"/>
      <c r="I295" s="317"/>
      <c r="J295" s="317"/>
      <c r="K295" s="317"/>
      <c r="L295" s="317"/>
      <c r="M295" s="317"/>
      <c r="N295" s="317"/>
      <c r="O295" s="317"/>
      <c r="P295" s="317"/>
      <c r="Q295" s="317"/>
      <c r="R295" s="317"/>
      <c r="S295" s="317"/>
      <c r="T295" s="317"/>
      <c r="U295" s="317"/>
      <c r="V295" s="317"/>
      <c r="W295" s="317"/>
      <c r="X295" s="317"/>
      <c r="Y295" s="317"/>
      <c r="Z295" s="317"/>
    </row>
    <row r="296" spans="1:26" ht="12.75" customHeight="1">
      <c r="A296" s="317"/>
      <c r="B296" s="317"/>
      <c r="C296" s="316"/>
      <c r="D296" s="317"/>
      <c r="E296" s="317"/>
      <c r="F296" s="317"/>
      <c r="G296" s="317"/>
      <c r="H296" s="317"/>
      <c r="I296" s="317"/>
      <c r="J296" s="317"/>
      <c r="K296" s="317"/>
      <c r="L296" s="317"/>
      <c r="M296" s="317"/>
      <c r="N296" s="317"/>
      <c r="O296" s="317"/>
      <c r="P296" s="317"/>
      <c r="Q296" s="317"/>
      <c r="R296" s="317"/>
      <c r="S296" s="317"/>
      <c r="T296" s="317"/>
      <c r="U296" s="317"/>
      <c r="V296" s="317"/>
      <c r="W296" s="317"/>
      <c r="X296" s="317"/>
      <c r="Y296" s="317"/>
      <c r="Z296" s="317"/>
    </row>
    <row r="297" spans="1:26" ht="12.75" customHeight="1">
      <c r="A297" s="317"/>
      <c r="B297" s="317"/>
      <c r="C297" s="316"/>
      <c r="D297" s="317"/>
      <c r="E297" s="317"/>
      <c r="F297" s="317"/>
      <c r="G297" s="317"/>
      <c r="H297" s="317"/>
      <c r="I297" s="317"/>
      <c r="J297" s="317"/>
      <c r="K297" s="317"/>
      <c r="L297" s="317"/>
      <c r="M297" s="317"/>
      <c r="N297" s="317"/>
      <c r="O297" s="317"/>
      <c r="P297" s="317"/>
      <c r="Q297" s="317"/>
      <c r="R297" s="317"/>
      <c r="S297" s="317"/>
      <c r="T297" s="317"/>
      <c r="U297" s="317"/>
      <c r="V297" s="317"/>
      <c r="W297" s="317"/>
      <c r="X297" s="317"/>
      <c r="Y297" s="317"/>
      <c r="Z297" s="317"/>
    </row>
    <row r="298" spans="1:26" ht="12.75" customHeight="1">
      <c r="A298" s="317"/>
      <c r="B298" s="317"/>
      <c r="C298" s="316"/>
      <c r="D298" s="317"/>
      <c r="E298" s="317"/>
      <c r="F298" s="317"/>
      <c r="G298" s="317"/>
      <c r="H298" s="317"/>
      <c r="I298" s="317"/>
      <c r="J298" s="317"/>
      <c r="K298" s="317"/>
      <c r="L298" s="317"/>
      <c r="M298" s="317"/>
      <c r="N298" s="317"/>
      <c r="O298" s="317"/>
      <c r="P298" s="317"/>
      <c r="Q298" s="317"/>
      <c r="R298" s="317"/>
      <c r="S298" s="317"/>
      <c r="T298" s="317"/>
      <c r="U298" s="317"/>
      <c r="V298" s="317"/>
      <c r="W298" s="317"/>
      <c r="X298" s="317"/>
      <c r="Y298" s="317"/>
      <c r="Z298" s="317"/>
    </row>
    <row r="299" spans="1:26" ht="12.75" customHeight="1">
      <c r="A299" s="317"/>
      <c r="B299" s="317"/>
      <c r="C299" s="316"/>
      <c r="D299" s="317"/>
      <c r="E299" s="317"/>
      <c r="F299" s="317"/>
      <c r="G299" s="317"/>
      <c r="H299" s="317"/>
      <c r="I299" s="317"/>
      <c r="J299" s="317"/>
      <c r="K299" s="317"/>
      <c r="L299" s="317"/>
      <c r="M299" s="317"/>
      <c r="N299" s="317"/>
      <c r="O299" s="317"/>
      <c r="P299" s="317"/>
      <c r="Q299" s="317"/>
      <c r="R299" s="317"/>
      <c r="S299" s="317"/>
      <c r="T299" s="317"/>
      <c r="U299" s="317"/>
      <c r="V299" s="317"/>
      <c r="W299" s="317"/>
      <c r="X299" s="317"/>
      <c r="Y299" s="317"/>
      <c r="Z299" s="317"/>
    </row>
    <row r="300" spans="1:26" ht="12.75" customHeight="1">
      <c r="A300" s="317"/>
      <c r="B300" s="317"/>
      <c r="C300" s="316"/>
      <c r="D300" s="317"/>
      <c r="E300" s="317"/>
      <c r="F300" s="317"/>
      <c r="G300" s="317"/>
      <c r="H300" s="317"/>
      <c r="I300" s="317"/>
      <c r="J300" s="317"/>
      <c r="K300" s="317"/>
      <c r="L300" s="317"/>
      <c r="M300" s="317"/>
      <c r="N300" s="317"/>
      <c r="O300" s="317"/>
      <c r="P300" s="317"/>
      <c r="Q300" s="317"/>
      <c r="R300" s="317"/>
      <c r="S300" s="317"/>
      <c r="T300" s="317"/>
      <c r="U300" s="317"/>
      <c r="V300" s="317"/>
      <c r="W300" s="317"/>
      <c r="X300" s="317"/>
      <c r="Y300" s="317"/>
      <c r="Z300" s="317"/>
    </row>
    <row r="301" spans="1:26" ht="12.75" customHeight="1">
      <c r="A301" s="317"/>
      <c r="B301" s="317"/>
      <c r="C301" s="316"/>
      <c r="D301" s="317"/>
      <c r="E301" s="317"/>
      <c r="F301" s="317"/>
      <c r="G301" s="317"/>
      <c r="H301" s="317"/>
      <c r="I301" s="317"/>
      <c r="J301" s="317"/>
      <c r="K301" s="317"/>
      <c r="L301" s="317"/>
      <c r="M301" s="317"/>
      <c r="N301" s="317"/>
      <c r="O301" s="317"/>
      <c r="P301" s="317"/>
      <c r="Q301" s="317"/>
      <c r="R301" s="317"/>
      <c r="S301" s="317"/>
      <c r="T301" s="317"/>
      <c r="U301" s="317"/>
      <c r="V301" s="317"/>
      <c r="W301" s="317"/>
      <c r="X301" s="317"/>
      <c r="Y301" s="317"/>
      <c r="Z301" s="317"/>
    </row>
    <row r="302" spans="1:26" ht="12.75" customHeight="1">
      <c r="A302" s="317"/>
      <c r="B302" s="317"/>
      <c r="C302" s="316"/>
      <c r="D302" s="317"/>
      <c r="E302" s="317"/>
      <c r="F302" s="317"/>
      <c r="G302" s="317"/>
      <c r="H302" s="317"/>
      <c r="I302" s="317"/>
      <c r="J302" s="317"/>
      <c r="K302" s="317"/>
      <c r="L302" s="317"/>
      <c r="M302" s="317"/>
      <c r="N302" s="317"/>
      <c r="O302" s="317"/>
      <c r="P302" s="317"/>
      <c r="Q302" s="317"/>
      <c r="R302" s="317"/>
      <c r="S302" s="317"/>
      <c r="T302" s="317"/>
      <c r="U302" s="317"/>
      <c r="V302" s="317"/>
      <c r="W302" s="317"/>
      <c r="X302" s="317"/>
      <c r="Y302" s="317"/>
      <c r="Z302" s="317"/>
    </row>
    <row r="303" spans="1:26" ht="12.75" customHeight="1">
      <c r="A303" s="317"/>
      <c r="B303" s="317"/>
      <c r="C303" s="316"/>
      <c r="D303" s="317"/>
      <c r="E303" s="317"/>
      <c r="F303" s="317"/>
      <c r="G303" s="317"/>
      <c r="H303" s="317"/>
      <c r="I303" s="317"/>
      <c r="J303" s="317"/>
      <c r="K303" s="317"/>
      <c r="L303" s="317"/>
      <c r="M303" s="317"/>
      <c r="N303" s="317"/>
      <c r="O303" s="317"/>
      <c r="P303" s="317"/>
      <c r="Q303" s="317"/>
      <c r="R303" s="317"/>
      <c r="S303" s="317"/>
      <c r="T303" s="317"/>
      <c r="U303" s="317"/>
      <c r="V303" s="317"/>
      <c r="W303" s="317"/>
      <c r="X303" s="317"/>
      <c r="Y303" s="317"/>
      <c r="Z303" s="317"/>
    </row>
    <row r="304" spans="1:26" ht="12.75" customHeight="1">
      <c r="A304" s="317"/>
      <c r="B304" s="317"/>
      <c r="C304" s="316"/>
      <c r="D304" s="317"/>
      <c r="E304" s="317"/>
      <c r="F304" s="317"/>
      <c r="G304" s="317"/>
      <c r="H304" s="317"/>
      <c r="I304" s="317"/>
      <c r="J304" s="317"/>
      <c r="K304" s="317"/>
      <c r="L304" s="317"/>
      <c r="M304" s="317"/>
      <c r="N304" s="317"/>
      <c r="O304" s="317"/>
      <c r="P304" s="317"/>
      <c r="Q304" s="317"/>
      <c r="R304" s="317"/>
      <c r="S304" s="317"/>
      <c r="T304" s="317"/>
      <c r="U304" s="317"/>
      <c r="V304" s="317"/>
      <c r="W304" s="317"/>
      <c r="X304" s="317"/>
      <c r="Y304" s="317"/>
      <c r="Z304" s="317"/>
    </row>
    <row r="305" spans="1:26" ht="12.75" customHeight="1">
      <c r="A305" s="317"/>
      <c r="B305" s="317"/>
      <c r="C305" s="316"/>
      <c r="D305" s="317"/>
      <c r="E305" s="317"/>
      <c r="F305" s="317"/>
      <c r="G305" s="317"/>
      <c r="H305" s="317"/>
      <c r="I305" s="317"/>
      <c r="J305" s="317"/>
      <c r="K305" s="317"/>
      <c r="L305" s="317"/>
      <c r="M305" s="317"/>
      <c r="N305" s="317"/>
      <c r="O305" s="317"/>
      <c r="P305" s="317"/>
      <c r="Q305" s="317"/>
      <c r="R305" s="317"/>
      <c r="S305" s="317"/>
      <c r="T305" s="317"/>
      <c r="U305" s="317"/>
      <c r="V305" s="317"/>
      <c r="W305" s="317"/>
      <c r="X305" s="317"/>
      <c r="Y305" s="317"/>
      <c r="Z305" s="317"/>
    </row>
    <row r="306" spans="1:26" ht="12.75" customHeight="1">
      <c r="A306" s="317"/>
      <c r="B306" s="317"/>
      <c r="C306" s="316"/>
      <c r="D306" s="317"/>
      <c r="E306" s="317"/>
      <c r="F306" s="317"/>
      <c r="G306" s="317"/>
      <c r="H306" s="317"/>
      <c r="I306" s="317"/>
      <c r="J306" s="317"/>
      <c r="K306" s="317"/>
      <c r="L306" s="317"/>
      <c r="M306" s="317"/>
      <c r="N306" s="317"/>
      <c r="O306" s="317"/>
      <c r="P306" s="317"/>
      <c r="Q306" s="317"/>
      <c r="R306" s="317"/>
      <c r="S306" s="317"/>
      <c r="T306" s="317"/>
      <c r="U306" s="317"/>
      <c r="V306" s="317"/>
      <c r="W306" s="317"/>
      <c r="X306" s="317"/>
      <c r="Y306" s="317"/>
      <c r="Z306" s="317"/>
    </row>
    <row r="307" spans="1:26" ht="12.75" customHeight="1">
      <c r="A307" s="317"/>
      <c r="B307" s="317"/>
      <c r="C307" s="316"/>
      <c r="D307" s="317"/>
      <c r="E307" s="317"/>
      <c r="F307" s="317"/>
      <c r="G307" s="317"/>
      <c r="H307" s="317"/>
      <c r="I307" s="317"/>
      <c r="J307" s="317"/>
      <c r="K307" s="317"/>
      <c r="L307" s="317"/>
      <c r="M307" s="317"/>
      <c r="N307" s="317"/>
      <c r="O307" s="317"/>
      <c r="P307" s="317"/>
      <c r="Q307" s="317"/>
      <c r="R307" s="317"/>
      <c r="S307" s="317"/>
      <c r="T307" s="317"/>
      <c r="U307" s="317"/>
      <c r="V307" s="317"/>
      <c r="W307" s="317"/>
      <c r="X307" s="317"/>
      <c r="Y307" s="317"/>
      <c r="Z307" s="317"/>
    </row>
    <row r="308" spans="1:26" ht="12.75" customHeight="1">
      <c r="A308" s="317"/>
      <c r="B308" s="317"/>
      <c r="C308" s="316"/>
      <c r="D308" s="317"/>
      <c r="E308" s="317"/>
      <c r="F308" s="317"/>
      <c r="G308" s="317"/>
      <c r="H308" s="317"/>
      <c r="I308" s="317"/>
      <c r="J308" s="317"/>
      <c r="K308" s="317"/>
      <c r="L308" s="317"/>
      <c r="M308" s="317"/>
      <c r="N308" s="317"/>
      <c r="O308" s="317"/>
      <c r="P308" s="317"/>
      <c r="Q308" s="317"/>
      <c r="R308" s="317"/>
      <c r="S308" s="317"/>
      <c r="T308" s="317"/>
      <c r="U308" s="317"/>
      <c r="V308" s="317"/>
      <c r="W308" s="317"/>
      <c r="X308" s="317"/>
      <c r="Y308" s="317"/>
      <c r="Z308" s="317"/>
    </row>
    <row r="309" spans="1:26" ht="12.75" customHeight="1">
      <c r="A309" s="317"/>
      <c r="B309" s="317"/>
      <c r="C309" s="316"/>
      <c r="D309" s="317"/>
      <c r="E309" s="317"/>
      <c r="F309" s="317"/>
      <c r="G309" s="317"/>
      <c r="H309" s="317"/>
      <c r="I309" s="317"/>
      <c r="J309" s="317"/>
      <c r="K309" s="317"/>
      <c r="L309" s="317"/>
      <c r="M309" s="317"/>
      <c r="N309" s="317"/>
      <c r="O309" s="317"/>
      <c r="P309" s="317"/>
      <c r="Q309" s="317"/>
      <c r="R309" s="317"/>
      <c r="S309" s="317"/>
      <c r="T309" s="317"/>
      <c r="U309" s="317"/>
      <c r="V309" s="317"/>
      <c r="W309" s="317"/>
      <c r="X309" s="317"/>
      <c r="Y309" s="317"/>
      <c r="Z309" s="317"/>
    </row>
    <row r="310" spans="1:26" ht="12.75" customHeight="1">
      <c r="A310" s="317"/>
      <c r="B310" s="317"/>
      <c r="C310" s="316"/>
      <c r="D310" s="317"/>
      <c r="E310" s="317"/>
      <c r="F310" s="317"/>
      <c r="G310" s="317"/>
      <c r="H310" s="317"/>
      <c r="I310" s="317"/>
      <c r="J310" s="317"/>
      <c r="K310" s="317"/>
      <c r="L310" s="317"/>
      <c r="M310" s="317"/>
      <c r="N310" s="317"/>
      <c r="O310" s="317"/>
      <c r="P310" s="317"/>
      <c r="Q310" s="317"/>
      <c r="R310" s="317"/>
      <c r="S310" s="317"/>
      <c r="T310" s="317"/>
      <c r="U310" s="317"/>
      <c r="V310" s="317"/>
      <c r="W310" s="317"/>
      <c r="X310" s="317"/>
      <c r="Y310" s="317"/>
      <c r="Z310" s="317"/>
    </row>
    <row r="311" spans="1:26" ht="12.75" customHeight="1">
      <c r="A311" s="317"/>
      <c r="B311" s="317"/>
      <c r="C311" s="316"/>
      <c r="D311" s="317"/>
      <c r="E311" s="317"/>
      <c r="F311" s="317"/>
      <c r="G311" s="317"/>
      <c r="H311" s="317"/>
      <c r="I311" s="317"/>
      <c r="J311" s="317"/>
      <c r="K311" s="317"/>
      <c r="L311" s="317"/>
      <c r="M311" s="317"/>
      <c r="N311" s="317"/>
      <c r="O311" s="317"/>
      <c r="P311" s="317"/>
      <c r="Q311" s="317"/>
      <c r="R311" s="317"/>
      <c r="S311" s="317"/>
      <c r="T311" s="317"/>
      <c r="U311" s="317"/>
      <c r="V311" s="317"/>
      <c r="W311" s="317"/>
      <c r="X311" s="317"/>
      <c r="Y311" s="317"/>
      <c r="Z311" s="317"/>
    </row>
    <row r="312" spans="1:26" ht="12.75" customHeight="1">
      <c r="A312" s="317"/>
      <c r="B312" s="317"/>
      <c r="C312" s="316"/>
      <c r="D312" s="317"/>
      <c r="E312" s="317"/>
      <c r="F312" s="317"/>
      <c r="G312" s="317"/>
      <c r="H312" s="317"/>
      <c r="I312" s="317"/>
      <c r="J312" s="317"/>
      <c r="K312" s="317"/>
      <c r="L312" s="317"/>
      <c r="M312" s="317"/>
      <c r="N312" s="317"/>
      <c r="O312" s="317"/>
      <c r="P312" s="317"/>
      <c r="Q312" s="317"/>
      <c r="R312" s="317"/>
      <c r="S312" s="317"/>
      <c r="T312" s="317"/>
      <c r="U312" s="317"/>
      <c r="V312" s="317"/>
      <c r="W312" s="317"/>
      <c r="X312" s="317"/>
      <c r="Y312" s="317"/>
      <c r="Z312" s="317"/>
    </row>
    <row r="313" spans="1:26" ht="12.75" customHeight="1">
      <c r="A313" s="317"/>
      <c r="B313" s="317"/>
      <c r="C313" s="316"/>
      <c r="D313" s="317"/>
      <c r="E313" s="317"/>
      <c r="F313" s="317"/>
      <c r="G313" s="317"/>
      <c r="H313" s="317"/>
      <c r="I313" s="317"/>
      <c r="J313" s="317"/>
      <c r="K313" s="317"/>
      <c r="L313" s="317"/>
      <c r="M313" s="317"/>
      <c r="N313" s="317"/>
      <c r="O313" s="317"/>
      <c r="P313" s="317"/>
      <c r="Q313" s="317"/>
      <c r="R313" s="317"/>
      <c r="S313" s="317"/>
      <c r="T313" s="317"/>
      <c r="U313" s="317"/>
      <c r="V313" s="317"/>
      <c r="W313" s="317"/>
      <c r="X313" s="317"/>
      <c r="Y313" s="317"/>
      <c r="Z313" s="317"/>
    </row>
    <row r="314" spans="1:26" ht="12.75" customHeight="1">
      <c r="A314" s="317"/>
      <c r="B314" s="317"/>
      <c r="C314" s="316"/>
      <c r="D314" s="317"/>
      <c r="E314" s="317"/>
      <c r="F314" s="317"/>
      <c r="G314" s="317"/>
      <c r="H314" s="317"/>
      <c r="I314" s="317"/>
      <c r="J314" s="317"/>
      <c r="K314" s="317"/>
      <c r="L314" s="317"/>
      <c r="M314" s="317"/>
      <c r="N314" s="317"/>
      <c r="O314" s="317"/>
      <c r="P314" s="317"/>
      <c r="Q314" s="317"/>
      <c r="R314" s="317"/>
      <c r="S314" s="317"/>
      <c r="T314" s="317"/>
      <c r="U314" s="317"/>
      <c r="V314" s="317"/>
      <c r="W314" s="317"/>
      <c r="X314" s="317"/>
      <c r="Y314" s="317"/>
      <c r="Z314" s="317"/>
    </row>
    <row r="315" spans="1:26" ht="12.75" customHeight="1">
      <c r="A315" s="317"/>
      <c r="B315" s="317"/>
      <c r="C315" s="316"/>
      <c r="D315" s="317"/>
      <c r="E315" s="317"/>
      <c r="F315" s="317"/>
      <c r="G315" s="317"/>
      <c r="H315" s="317"/>
      <c r="I315" s="317"/>
      <c r="J315" s="317"/>
      <c r="K315" s="317"/>
      <c r="L315" s="317"/>
      <c r="M315" s="317"/>
      <c r="N315" s="317"/>
      <c r="O315" s="317"/>
      <c r="P315" s="317"/>
      <c r="Q315" s="317"/>
      <c r="R315" s="317"/>
      <c r="S315" s="317"/>
      <c r="T315" s="317"/>
      <c r="U315" s="317"/>
      <c r="V315" s="317"/>
      <c r="W315" s="317"/>
      <c r="X315" s="317"/>
      <c r="Y315" s="317"/>
      <c r="Z315" s="317"/>
    </row>
    <row r="316" spans="1:26" ht="12.75" customHeight="1">
      <c r="A316" s="317"/>
      <c r="B316" s="317"/>
      <c r="C316" s="316"/>
      <c r="D316" s="317"/>
      <c r="E316" s="317"/>
      <c r="F316" s="317"/>
      <c r="G316" s="317"/>
      <c r="H316" s="317"/>
      <c r="I316" s="317"/>
      <c r="J316" s="317"/>
      <c r="K316" s="317"/>
      <c r="L316" s="317"/>
      <c r="M316" s="317"/>
      <c r="N316" s="317"/>
      <c r="O316" s="317"/>
      <c r="P316" s="317"/>
      <c r="Q316" s="317"/>
      <c r="R316" s="317"/>
      <c r="S316" s="317"/>
      <c r="T316" s="317"/>
      <c r="U316" s="317"/>
      <c r="V316" s="317"/>
      <c r="W316" s="317"/>
      <c r="X316" s="317"/>
      <c r="Y316" s="317"/>
      <c r="Z316" s="317"/>
    </row>
    <row r="317" spans="1:26" ht="12.75" customHeight="1">
      <c r="A317" s="317"/>
      <c r="B317" s="317"/>
      <c r="C317" s="316"/>
      <c r="D317" s="317"/>
      <c r="E317" s="317"/>
      <c r="F317" s="317"/>
      <c r="G317" s="317"/>
      <c r="H317" s="317"/>
      <c r="I317" s="317"/>
      <c r="J317" s="317"/>
      <c r="K317" s="317"/>
      <c r="L317" s="317"/>
      <c r="M317" s="317"/>
      <c r="N317" s="317"/>
      <c r="O317" s="317"/>
      <c r="P317" s="317"/>
      <c r="Q317" s="317"/>
      <c r="R317" s="317"/>
      <c r="S317" s="317"/>
      <c r="T317" s="317"/>
      <c r="U317" s="317"/>
      <c r="V317" s="317"/>
      <c r="W317" s="317"/>
      <c r="X317" s="317"/>
      <c r="Y317" s="317"/>
      <c r="Z317" s="317"/>
    </row>
    <row r="318" spans="1:26" ht="12.75" customHeight="1">
      <c r="A318" s="317"/>
      <c r="B318" s="317"/>
      <c r="C318" s="316"/>
      <c r="D318" s="317"/>
      <c r="E318" s="317"/>
      <c r="F318" s="317"/>
      <c r="G318" s="317"/>
      <c r="H318" s="317"/>
      <c r="I318" s="317"/>
      <c r="J318" s="317"/>
      <c r="K318" s="317"/>
      <c r="L318" s="317"/>
      <c r="M318" s="317"/>
      <c r="N318" s="317"/>
      <c r="O318" s="317"/>
      <c r="P318" s="317"/>
      <c r="Q318" s="317"/>
      <c r="R318" s="317"/>
      <c r="S318" s="317"/>
      <c r="T318" s="317"/>
      <c r="U318" s="317"/>
      <c r="V318" s="317"/>
      <c r="W318" s="317"/>
      <c r="X318" s="317"/>
      <c r="Y318" s="317"/>
      <c r="Z318" s="317"/>
    </row>
    <row r="319" spans="1:26" ht="12.75" customHeight="1">
      <c r="A319" s="317"/>
      <c r="B319" s="317"/>
      <c r="C319" s="316"/>
      <c r="D319" s="317"/>
      <c r="E319" s="317"/>
      <c r="F319" s="317"/>
      <c r="G319" s="317"/>
      <c r="H319" s="317"/>
      <c r="I319" s="317"/>
      <c r="J319" s="317"/>
      <c r="K319" s="317"/>
      <c r="L319" s="317"/>
      <c r="M319" s="317"/>
      <c r="N319" s="317"/>
      <c r="O319" s="317"/>
      <c r="P319" s="317"/>
      <c r="Q319" s="317"/>
      <c r="R319" s="317"/>
      <c r="S319" s="317"/>
      <c r="T319" s="317"/>
      <c r="U319" s="317"/>
      <c r="V319" s="317"/>
      <c r="W319" s="317"/>
      <c r="X319" s="317"/>
      <c r="Y319" s="317"/>
      <c r="Z319" s="317"/>
    </row>
    <row r="320" spans="1:26" ht="12.75" customHeight="1">
      <c r="A320" s="317"/>
      <c r="B320" s="317"/>
      <c r="C320" s="316"/>
      <c r="D320" s="317"/>
      <c r="E320" s="317"/>
      <c r="F320" s="317"/>
      <c r="G320" s="317"/>
      <c r="H320" s="317"/>
      <c r="I320" s="317"/>
      <c r="J320" s="317"/>
      <c r="K320" s="317"/>
      <c r="L320" s="317"/>
      <c r="M320" s="317"/>
      <c r="N320" s="317"/>
      <c r="O320" s="317"/>
      <c r="P320" s="317"/>
      <c r="Q320" s="317"/>
      <c r="R320" s="317"/>
      <c r="S320" s="317"/>
      <c r="T320" s="317"/>
      <c r="U320" s="317"/>
      <c r="V320" s="317"/>
      <c r="W320" s="317"/>
      <c r="X320" s="317"/>
      <c r="Y320" s="317"/>
      <c r="Z320" s="317"/>
    </row>
    <row r="321" spans="1:26" ht="12.75" customHeight="1">
      <c r="A321" s="317"/>
      <c r="B321" s="317"/>
      <c r="C321" s="316"/>
      <c r="D321" s="317"/>
      <c r="E321" s="317"/>
      <c r="F321" s="317"/>
      <c r="G321" s="317"/>
      <c r="H321" s="317"/>
      <c r="I321" s="317"/>
      <c r="J321" s="317"/>
      <c r="K321" s="317"/>
      <c r="L321" s="317"/>
      <c r="M321" s="317"/>
      <c r="N321" s="317"/>
      <c r="O321" s="317"/>
      <c r="P321" s="317"/>
      <c r="Q321" s="317"/>
      <c r="R321" s="317"/>
      <c r="S321" s="317"/>
      <c r="T321" s="317"/>
      <c r="U321" s="317"/>
      <c r="V321" s="317"/>
      <c r="W321" s="317"/>
      <c r="X321" s="317"/>
      <c r="Y321" s="317"/>
      <c r="Z321" s="317"/>
    </row>
    <row r="322" spans="1:26" ht="12.75" customHeight="1">
      <c r="A322" s="317"/>
      <c r="B322" s="317"/>
      <c r="C322" s="316"/>
      <c r="D322" s="317"/>
      <c r="E322" s="317"/>
      <c r="F322" s="317"/>
      <c r="G322" s="317"/>
      <c r="H322" s="317"/>
      <c r="I322" s="317"/>
      <c r="J322" s="317"/>
      <c r="K322" s="317"/>
      <c r="L322" s="317"/>
      <c r="M322" s="317"/>
      <c r="N322" s="317"/>
      <c r="O322" s="317"/>
      <c r="P322" s="317"/>
      <c r="Q322" s="317"/>
      <c r="R322" s="317"/>
      <c r="S322" s="317"/>
      <c r="T322" s="317"/>
      <c r="U322" s="317"/>
      <c r="V322" s="317"/>
      <c r="W322" s="317"/>
      <c r="X322" s="317"/>
      <c r="Y322" s="317"/>
      <c r="Z322" s="317"/>
    </row>
    <row r="323" spans="1:26" ht="12.75" customHeight="1">
      <c r="A323" s="317"/>
      <c r="B323" s="317"/>
      <c r="C323" s="316"/>
      <c r="D323" s="317"/>
      <c r="E323" s="317"/>
      <c r="F323" s="317"/>
      <c r="G323" s="317"/>
      <c r="H323" s="317"/>
      <c r="I323" s="317"/>
      <c r="J323" s="317"/>
      <c r="K323" s="317"/>
      <c r="L323" s="317"/>
      <c r="M323" s="317"/>
      <c r="N323" s="317"/>
      <c r="O323" s="317"/>
      <c r="P323" s="317"/>
      <c r="Q323" s="317"/>
      <c r="R323" s="317"/>
      <c r="S323" s="317"/>
      <c r="T323" s="317"/>
      <c r="U323" s="317"/>
      <c r="V323" s="317"/>
      <c r="W323" s="317"/>
      <c r="X323" s="317"/>
      <c r="Y323" s="317"/>
      <c r="Z323" s="317"/>
    </row>
    <row r="324" spans="1:26" ht="12.75" customHeight="1">
      <c r="A324" s="317"/>
      <c r="B324" s="317"/>
      <c r="C324" s="316"/>
      <c r="D324" s="317"/>
      <c r="E324" s="317"/>
      <c r="F324" s="317"/>
      <c r="G324" s="317"/>
      <c r="H324" s="317"/>
      <c r="I324" s="317"/>
      <c r="J324" s="317"/>
      <c r="K324" s="317"/>
      <c r="L324" s="317"/>
      <c r="M324" s="317"/>
      <c r="N324" s="317"/>
      <c r="O324" s="317"/>
      <c r="P324" s="317"/>
      <c r="Q324" s="317"/>
      <c r="R324" s="317"/>
      <c r="S324" s="317"/>
      <c r="T324" s="317"/>
      <c r="U324" s="317"/>
      <c r="V324" s="317"/>
      <c r="W324" s="317"/>
      <c r="X324" s="317"/>
      <c r="Y324" s="317"/>
      <c r="Z324" s="317"/>
    </row>
    <row r="325" spans="1:26" ht="12.75" customHeight="1">
      <c r="A325" s="317"/>
      <c r="B325" s="317"/>
      <c r="C325" s="316"/>
      <c r="D325" s="317"/>
      <c r="E325" s="317"/>
      <c r="F325" s="317"/>
      <c r="G325" s="317"/>
      <c r="H325" s="317"/>
      <c r="I325" s="317"/>
      <c r="J325" s="317"/>
      <c r="K325" s="317"/>
      <c r="L325" s="317"/>
      <c r="M325" s="317"/>
      <c r="N325" s="317"/>
      <c r="O325" s="317"/>
      <c r="P325" s="317"/>
      <c r="Q325" s="317"/>
      <c r="R325" s="317"/>
      <c r="S325" s="317"/>
      <c r="T325" s="317"/>
      <c r="U325" s="317"/>
      <c r="V325" s="317"/>
      <c r="W325" s="317"/>
      <c r="X325" s="317"/>
      <c r="Y325" s="317"/>
      <c r="Z325" s="317"/>
    </row>
    <row r="326" spans="1:26" ht="12.75" customHeight="1">
      <c r="A326" s="317"/>
      <c r="B326" s="317"/>
      <c r="C326" s="316"/>
      <c r="D326" s="317"/>
      <c r="E326" s="317"/>
      <c r="F326" s="317"/>
      <c r="G326" s="317"/>
      <c r="H326" s="317"/>
      <c r="I326" s="317"/>
      <c r="J326" s="317"/>
      <c r="K326" s="317"/>
      <c r="L326" s="317"/>
      <c r="M326" s="317"/>
      <c r="N326" s="317"/>
      <c r="O326" s="317"/>
      <c r="P326" s="317"/>
      <c r="Q326" s="317"/>
      <c r="R326" s="317"/>
      <c r="S326" s="317"/>
      <c r="T326" s="317"/>
      <c r="U326" s="317"/>
      <c r="V326" s="317"/>
      <c r="W326" s="317"/>
      <c r="X326" s="317"/>
      <c r="Y326" s="317"/>
      <c r="Z326" s="317"/>
    </row>
    <row r="327" spans="1:26" ht="12.75" customHeight="1">
      <c r="A327" s="317"/>
      <c r="B327" s="317"/>
      <c r="C327" s="316"/>
      <c r="D327" s="317"/>
      <c r="E327" s="317"/>
      <c r="F327" s="317"/>
      <c r="G327" s="317"/>
      <c r="H327" s="317"/>
      <c r="I327" s="317"/>
      <c r="J327" s="317"/>
      <c r="K327" s="317"/>
      <c r="L327" s="317"/>
      <c r="M327" s="317"/>
      <c r="N327" s="317"/>
      <c r="O327" s="317"/>
      <c r="P327" s="317"/>
      <c r="Q327" s="317"/>
      <c r="R327" s="317"/>
      <c r="S327" s="317"/>
      <c r="T327" s="317"/>
      <c r="U327" s="317"/>
      <c r="V327" s="317"/>
      <c r="W327" s="317"/>
      <c r="X327" s="317"/>
      <c r="Y327" s="317"/>
      <c r="Z327" s="317"/>
    </row>
    <row r="328" spans="1:26" ht="12.75" customHeight="1">
      <c r="A328" s="317"/>
      <c r="B328" s="317"/>
      <c r="C328" s="316"/>
      <c r="D328" s="317"/>
      <c r="E328" s="317"/>
      <c r="F328" s="317"/>
      <c r="G328" s="317"/>
      <c r="H328" s="317"/>
      <c r="I328" s="317"/>
      <c r="J328" s="317"/>
      <c r="K328" s="317"/>
      <c r="L328" s="317"/>
      <c r="M328" s="317"/>
      <c r="N328" s="317"/>
      <c r="O328" s="317"/>
      <c r="P328" s="317"/>
      <c r="Q328" s="317"/>
      <c r="R328" s="317"/>
      <c r="S328" s="317"/>
      <c r="T328" s="317"/>
      <c r="U328" s="317"/>
      <c r="V328" s="317"/>
      <c r="W328" s="317"/>
      <c r="X328" s="317"/>
      <c r="Y328" s="317"/>
      <c r="Z328" s="317"/>
    </row>
    <row r="329" spans="1:26" ht="12.75" customHeight="1">
      <c r="A329" s="317"/>
      <c r="B329" s="317"/>
      <c r="C329" s="316"/>
      <c r="D329" s="317"/>
      <c r="E329" s="317"/>
      <c r="F329" s="317"/>
      <c r="G329" s="317"/>
      <c r="H329" s="317"/>
      <c r="I329" s="317"/>
      <c r="J329" s="317"/>
      <c r="K329" s="317"/>
      <c r="L329" s="317"/>
      <c r="M329" s="317"/>
      <c r="N329" s="317"/>
      <c r="O329" s="317"/>
      <c r="P329" s="317"/>
      <c r="Q329" s="317"/>
      <c r="R329" s="317"/>
      <c r="S329" s="317"/>
      <c r="T329" s="317"/>
      <c r="U329" s="317"/>
      <c r="V329" s="317"/>
      <c r="W329" s="317"/>
      <c r="X329" s="317"/>
      <c r="Y329" s="317"/>
      <c r="Z329" s="317"/>
    </row>
    <row r="330" spans="1:26" ht="12.75" customHeight="1">
      <c r="A330" s="317"/>
      <c r="B330" s="317"/>
      <c r="C330" s="316"/>
      <c r="D330" s="317"/>
      <c r="E330" s="317"/>
      <c r="F330" s="317"/>
      <c r="G330" s="317"/>
      <c r="H330" s="317"/>
      <c r="I330" s="317"/>
      <c r="J330" s="317"/>
      <c r="K330" s="317"/>
      <c r="L330" s="317"/>
      <c r="M330" s="317"/>
      <c r="N330" s="317"/>
      <c r="O330" s="317"/>
      <c r="P330" s="317"/>
      <c r="Q330" s="317"/>
      <c r="R330" s="317"/>
      <c r="S330" s="317"/>
      <c r="T330" s="317"/>
      <c r="U330" s="317"/>
      <c r="V330" s="317"/>
      <c r="W330" s="317"/>
      <c r="X330" s="317"/>
      <c r="Y330" s="317"/>
      <c r="Z330" s="317"/>
    </row>
    <row r="331" spans="1:26" ht="12.75" customHeight="1">
      <c r="A331" s="317"/>
      <c r="B331" s="317"/>
      <c r="C331" s="316"/>
      <c r="D331" s="317"/>
      <c r="E331" s="317"/>
      <c r="F331" s="317"/>
      <c r="G331" s="317"/>
      <c r="H331" s="317"/>
      <c r="I331" s="317"/>
      <c r="J331" s="317"/>
      <c r="K331" s="317"/>
      <c r="L331" s="317"/>
      <c r="M331" s="317"/>
      <c r="N331" s="317"/>
      <c r="O331" s="317"/>
      <c r="P331" s="317"/>
      <c r="Q331" s="317"/>
      <c r="R331" s="317"/>
      <c r="S331" s="317"/>
      <c r="T331" s="317"/>
      <c r="U331" s="317"/>
      <c r="V331" s="317"/>
      <c r="W331" s="317"/>
      <c r="X331" s="317"/>
      <c r="Y331" s="317"/>
      <c r="Z331" s="317"/>
    </row>
    <row r="332" spans="1:26" ht="12.75" customHeight="1">
      <c r="A332" s="317"/>
      <c r="B332" s="317"/>
      <c r="C332" s="316"/>
      <c r="D332" s="317"/>
      <c r="E332" s="317"/>
      <c r="F332" s="317"/>
      <c r="G332" s="317"/>
      <c r="H332" s="317"/>
      <c r="I332" s="317"/>
      <c r="J332" s="317"/>
      <c r="K332" s="317"/>
      <c r="L332" s="317"/>
      <c r="M332" s="317"/>
      <c r="N332" s="317"/>
      <c r="O332" s="317"/>
      <c r="P332" s="317"/>
      <c r="Q332" s="317"/>
      <c r="R332" s="317"/>
      <c r="S332" s="317"/>
      <c r="T332" s="317"/>
      <c r="U332" s="317"/>
      <c r="V332" s="317"/>
      <c r="W332" s="317"/>
      <c r="X332" s="317"/>
      <c r="Y332" s="317"/>
      <c r="Z332" s="317"/>
    </row>
    <row r="333" spans="1:26" ht="12.75" customHeight="1">
      <c r="A333" s="317"/>
      <c r="B333" s="317"/>
      <c r="C333" s="316"/>
      <c r="D333" s="317"/>
      <c r="E333" s="317"/>
      <c r="F333" s="317"/>
      <c r="G333" s="317"/>
      <c r="H333" s="317"/>
      <c r="I333" s="317"/>
      <c r="J333" s="317"/>
      <c r="K333" s="317"/>
      <c r="L333" s="317"/>
      <c r="M333" s="317"/>
      <c r="N333" s="317"/>
      <c r="O333" s="317"/>
      <c r="P333" s="317"/>
      <c r="Q333" s="317"/>
      <c r="R333" s="317"/>
      <c r="S333" s="317"/>
      <c r="T333" s="317"/>
      <c r="U333" s="317"/>
      <c r="V333" s="317"/>
      <c r="W333" s="317"/>
      <c r="X333" s="317"/>
      <c r="Y333" s="317"/>
      <c r="Z333" s="317"/>
    </row>
    <row r="334" spans="1:26" ht="12.75" customHeight="1">
      <c r="A334" s="317"/>
      <c r="B334" s="317"/>
      <c r="C334" s="316"/>
      <c r="D334" s="317"/>
      <c r="E334" s="317"/>
      <c r="F334" s="317"/>
      <c r="G334" s="317"/>
      <c r="H334" s="317"/>
      <c r="I334" s="317"/>
      <c r="J334" s="317"/>
      <c r="K334" s="317"/>
      <c r="L334" s="317"/>
      <c r="M334" s="317"/>
      <c r="N334" s="317"/>
      <c r="O334" s="317"/>
      <c r="P334" s="317"/>
      <c r="Q334" s="317"/>
      <c r="R334" s="317"/>
      <c r="S334" s="317"/>
      <c r="T334" s="317"/>
      <c r="U334" s="317"/>
      <c r="V334" s="317"/>
      <c r="W334" s="317"/>
      <c r="X334" s="317"/>
      <c r="Y334" s="317"/>
      <c r="Z334" s="317"/>
    </row>
    <row r="335" spans="1:26" ht="12.75" customHeight="1">
      <c r="A335" s="317"/>
      <c r="B335" s="317"/>
      <c r="C335" s="316"/>
      <c r="D335" s="317"/>
      <c r="E335" s="317"/>
      <c r="F335" s="317"/>
      <c r="G335" s="317"/>
      <c r="H335" s="317"/>
      <c r="I335" s="317"/>
      <c r="J335" s="317"/>
      <c r="K335" s="317"/>
      <c r="L335" s="317"/>
      <c r="M335" s="317"/>
      <c r="N335" s="317"/>
      <c r="O335" s="317"/>
      <c r="P335" s="317"/>
      <c r="Q335" s="317"/>
      <c r="R335" s="317"/>
      <c r="S335" s="317"/>
      <c r="T335" s="317"/>
      <c r="U335" s="317"/>
      <c r="V335" s="317"/>
      <c r="W335" s="317"/>
      <c r="X335" s="317"/>
      <c r="Y335" s="317"/>
      <c r="Z335" s="317"/>
    </row>
    <row r="336" spans="1:26" ht="12.75" customHeight="1">
      <c r="A336" s="317"/>
      <c r="B336" s="317"/>
      <c r="C336" s="316"/>
      <c r="D336" s="317"/>
      <c r="E336" s="317"/>
      <c r="F336" s="317"/>
      <c r="G336" s="317"/>
      <c r="H336" s="317"/>
      <c r="I336" s="317"/>
      <c r="J336" s="317"/>
      <c r="K336" s="317"/>
      <c r="L336" s="317"/>
      <c r="M336" s="317"/>
      <c r="N336" s="317"/>
      <c r="O336" s="317"/>
      <c r="P336" s="317"/>
      <c r="Q336" s="317"/>
      <c r="R336" s="317"/>
      <c r="S336" s="317"/>
      <c r="T336" s="317"/>
      <c r="U336" s="317"/>
      <c r="V336" s="317"/>
      <c r="W336" s="317"/>
      <c r="X336" s="317"/>
      <c r="Y336" s="317"/>
      <c r="Z336" s="317"/>
    </row>
    <row r="337" spans="1:26" ht="12.75" customHeight="1">
      <c r="A337" s="317"/>
      <c r="B337" s="317"/>
      <c r="C337" s="316"/>
      <c r="D337" s="317"/>
      <c r="E337" s="317"/>
      <c r="F337" s="317"/>
      <c r="G337" s="317"/>
      <c r="H337" s="317"/>
      <c r="I337" s="317"/>
      <c r="J337" s="317"/>
      <c r="K337" s="317"/>
      <c r="L337" s="317"/>
      <c r="M337" s="317"/>
      <c r="N337" s="317"/>
      <c r="O337" s="317"/>
      <c r="P337" s="317"/>
      <c r="Q337" s="317"/>
      <c r="R337" s="317"/>
      <c r="S337" s="317"/>
      <c r="T337" s="317"/>
      <c r="U337" s="317"/>
      <c r="V337" s="317"/>
      <c r="W337" s="317"/>
      <c r="X337" s="317"/>
      <c r="Y337" s="317"/>
      <c r="Z337" s="317"/>
    </row>
    <row r="338" spans="1:26" ht="12.75" customHeight="1">
      <c r="A338" s="317"/>
      <c r="B338" s="317"/>
      <c r="C338" s="316"/>
      <c r="D338" s="317"/>
      <c r="E338" s="317"/>
      <c r="F338" s="317"/>
      <c r="G338" s="317"/>
      <c r="H338" s="317"/>
      <c r="I338" s="317"/>
      <c r="J338" s="317"/>
      <c r="K338" s="317"/>
      <c r="L338" s="317"/>
      <c r="M338" s="317"/>
      <c r="N338" s="317"/>
      <c r="O338" s="317"/>
      <c r="P338" s="317"/>
      <c r="Q338" s="317"/>
      <c r="R338" s="317"/>
      <c r="S338" s="317"/>
      <c r="T338" s="317"/>
      <c r="U338" s="317"/>
      <c r="V338" s="317"/>
      <c r="W338" s="317"/>
      <c r="X338" s="317"/>
      <c r="Y338" s="317"/>
      <c r="Z338" s="317"/>
    </row>
    <row r="339" spans="1:26" ht="12.75" customHeight="1">
      <c r="A339" s="317"/>
      <c r="B339" s="317"/>
      <c r="C339" s="316"/>
      <c r="D339" s="317"/>
      <c r="E339" s="317"/>
      <c r="F339" s="317"/>
      <c r="G339" s="317"/>
      <c r="H339" s="317"/>
      <c r="I339" s="317"/>
      <c r="J339" s="317"/>
      <c r="K339" s="317"/>
      <c r="L339" s="317"/>
      <c r="M339" s="317"/>
      <c r="N339" s="317"/>
      <c r="O339" s="317"/>
      <c r="P339" s="317"/>
      <c r="Q339" s="317"/>
      <c r="R339" s="317"/>
      <c r="S339" s="317"/>
      <c r="T339" s="317"/>
      <c r="U339" s="317"/>
      <c r="V339" s="317"/>
      <c r="W339" s="317"/>
      <c r="X339" s="317"/>
      <c r="Y339" s="317"/>
      <c r="Z339" s="317"/>
    </row>
    <row r="340" spans="1:26" ht="12.75" customHeight="1">
      <c r="A340" s="317"/>
      <c r="B340" s="317"/>
      <c r="C340" s="316"/>
      <c r="D340" s="317"/>
      <c r="E340" s="317"/>
      <c r="F340" s="317"/>
      <c r="G340" s="317"/>
      <c r="H340" s="317"/>
      <c r="I340" s="317"/>
      <c r="J340" s="317"/>
      <c r="K340" s="317"/>
      <c r="L340" s="317"/>
      <c r="M340" s="317"/>
      <c r="N340" s="317"/>
      <c r="O340" s="317"/>
      <c r="P340" s="317"/>
      <c r="Q340" s="317"/>
      <c r="R340" s="317"/>
      <c r="S340" s="317"/>
      <c r="T340" s="317"/>
      <c r="U340" s="317"/>
      <c r="V340" s="317"/>
      <c r="W340" s="317"/>
      <c r="X340" s="317"/>
      <c r="Y340" s="317"/>
      <c r="Z340" s="317"/>
    </row>
    <row r="341" spans="1:26" ht="12.75" customHeight="1">
      <c r="A341" s="317"/>
      <c r="B341" s="317"/>
      <c r="C341" s="316"/>
      <c r="D341" s="317"/>
      <c r="E341" s="317"/>
      <c r="F341" s="317"/>
      <c r="G341" s="317"/>
      <c r="H341" s="317"/>
      <c r="I341" s="317"/>
      <c r="J341" s="317"/>
      <c r="K341" s="317"/>
      <c r="L341" s="317"/>
      <c r="M341" s="317"/>
      <c r="N341" s="317"/>
      <c r="O341" s="317"/>
      <c r="P341" s="317"/>
      <c r="Q341" s="317"/>
      <c r="R341" s="317"/>
      <c r="S341" s="317"/>
      <c r="T341" s="317"/>
      <c r="U341" s="317"/>
      <c r="V341" s="317"/>
      <c r="W341" s="317"/>
      <c r="X341" s="317"/>
      <c r="Y341" s="317"/>
      <c r="Z341" s="317"/>
    </row>
    <row r="342" spans="1:26" ht="12.75" customHeight="1">
      <c r="A342" s="317"/>
      <c r="B342" s="317"/>
      <c r="C342" s="316"/>
      <c r="D342" s="317"/>
      <c r="E342" s="317"/>
      <c r="F342" s="317"/>
      <c r="G342" s="317"/>
      <c r="H342" s="317"/>
      <c r="I342" s="317"/>
      <c r="J342" s="317"/>
      <c r="K342" s="317"/>
      <c r="L342" s="317"/>
      <c r="M342" s="317"/>
      <c r="N342" s="317"/>
      <c r="O342" s="317"/>
      <c r="P342" s="317"/>
      <c r="Q342" s="317"/>
      <c r="R342" s="317"/>
      <c r="S342" s="317"/>
      <c r="T342" s="317"/>
      <c r="U342" s="317"/>
      <c r="V342" s="317"/>
      <c r="W342" s="317"/>
      <c r="X342" s="317"/>
      <c r="Y342" s="317"/>
      <c r="Z342" s="317"/>
    </row>
    <row r="343" spans="1:26" ht="12.75" customHeight="1">
      <c r="A343" s="317"/>
      <c r="B343" s="317"/>
      <c r="C343" s="316"/>
      <c r="D343" s="317"/>
      <c r="E343" s="317"/>
      <c r="F343" s="317"/>
      <c r="G343" s="317"/>
      <c r="H343" s="317"/>
      <c r="I343" s="317"/>
      <c r="J343" s="317"/>
      <c r="K343" s="317"/>
      <c r="L343" s="317"/>
      <c r="M343" s="317"/>
      <c r="N343" s="317"/>
      <c r="O343" s="317"/>
      <c r="P343" s="317"/>
      <c r="Q343" s="317"/>
      <c r="R343" s="317"/>
      <c r="S343" s="317"/>
      <c r="T343" s="317"/>
      <c r="U343" s="317"/>
      <c r="V343" s="317"/>
      <c r="W343" s="317"/>
      <c r="X343" s="317"/>
      <c r="Y343" s="317"/>
      <c r="Z343" s="317"/>
    </row>
    <row r="344" spans="1:26" ht="12.75" customHeight="1">
      <c r="A344" s="317"/>
      <c r="B344" s="317"/>
      <c r="C344" s="316"/>
      <c r="D344" s="317"/>
      <c r="E344" s="317"/>
      <c r="F344" s="317"/>
      <c r="G344" s="317"/>
      <c r="H344" s="317"/>
      <c r="I344" s="317"/>
      <c r="J344" s="317"/>
      <c r="K344" s="317"/>
      <c r="L344" s="317"/>
      <c r="M344" s="317"/>
      <c r="N344" s="317"/>
      <c r="O344" s="317"/>
      <c r="P344" s="317"/>
      <c r="Q344" s="317"/>
      <c r="R344" s="317"/>
      <c r="S344" s="317"/>
      <c r="T344" s="317"/>
      <c r="U344" s="317"/>
      <c r="V344" s="317"/>
      <c r="W344" s="317"/>
      <c r="X344" s="317"/>
      <c r="Y344" s="317"/>
      <c r="Z344" s="317"/>
    </row>
    <row r="345" spans="1:26" ht="12.75" customHeight="1">
      <c r="A345" s="317"/>
      <c r="B345" s="317"/>
      <c r="C345" s="316"/>
      <c r="D345" s="317"/>
      <c r="E345" s="317"/>
      <c r="F345" s="317"/>
      <c r="G345" s="317"/>
      <c r="H345" s="317"/>
      <c r="I345" s="317"/>
      <c r="J345" s="317"/>
      <c r="K345" s="317"/>
      <c r="L345" s="317"/>
      <c r="M345" s="317"/>
      <c r="N345" s="317"/>
      <c r="O345" s="317"/>
      <c r="P345" s="317"/>
      <c r="Q345" s="317"/>
      <c r="R345" s="317"/>
      <c r="S345" s="317"/>
      <c r="T345" s="317"/>
      <c r="U345" s="317"/>
      <c r="V345" s="317"/>
      <c r="W345" s="317"/>
      <c r="X345" s="317"/>
      <c r="Y345" s="317"/>
      <c r="Z345" s="317"/>
    </row>
    <row r="346" spans="1:26" ht="12.75" customHeight="1">
      <c r="A346" s="317"/>
      <c r="B346" s="317"/>
      <c r="C346" s="316"/>
      <c r="D346" s="317"/>
      <c r="E346" s="317"/>
      <c r="F346" s="317"/>
      <c r="G346" s="317"/>
      <c r="H346" s="317"/>
      <c r="I346" s="317"/>
      <c r="J346" s="317"/>
      <c r="K346" s="317"/>
      <c r="L346" s="317"/>
      <c r="M346" s="317"/>
      <c r="N346" s="317"/>
      <c r="O346" s="317"/>
      <c r="P346" s="317"/>
      <c r="Q346" s="317"/>
      <c r="R346" s="317"/>
      <c r="S346" s="317"/>
      <c r="T346" s="317"/>
      <c r="U346" s="317"/>
      <c r="V346" s="317"/>
      <c r="W346" s="317"/>
      <c r="X346" s="317"/>
      <c r="Y346" s="317"/>
      <c r="Z346" s="317"/>
    </row>
    <row r="347" spans="1:26" ht="12.75" customHeight="1">
      <c r="A347" s="317"/>
      <c r="B347" s="317"/>
      <c r="C347" s="316"/>
      <c r="D347" s="317"/>
      <c r="E347" s="317"/>
      <c r="F347" s="317"/>
      <c r="G347" s="317"/>
      <c r="H347" s="317"/>
      <c r="I347" s="317"/>
      <c r="J347" s="317"/>
      <c r="K347" s="317"/>
      <c r="L347" s="317"/>
      <c r="M347" s="317"/>
      <c r="N347" s="317"/>
      <c r="O347" s="317"/>
      <c r="P347" s="317"/>
      <c r="Q347" s="317"/>
      <c r="R347" s="317"/>
      <c r="S347" s="317"/>
      <c r="T347" s="317"/>
      <c r="U347" s="317"/>
      <c r="V347" s="317"/>
      <c r="W347" s="317"/>
      <c r="X347" s="317"/>
      <c r="Y347" s="317"/>
      <c r="Z347" s="317"/>
    </row>
    <row r="348" spans="1:26" ht="12.75" customHeight="1">
      <c r="A348" s="317"/>
      <c r="B348" s="317"/>
      <c r="C348" s="316"/>
      <c r="D348" s="317"/>
      <c r="E348" s="317"/>
      <c r="F348" s="317"/>
      <c r="G348" s="317"/>
      <c r="H348" s="317"/>
      <c r="I348" s="317"/>
      <c r="J348" s="317"/>
      <c r="K348" s="317"/>
      <c r="L348" s="317"/>
      <c r="M348" s="317"/>
      <c r="N348" s="317"/>
      <c r="O348" s="317"/>
      <c r="P348" s="317"/>
      <c r="Q348" s="317"/>
      <c r="R348" s="317"/>
      <c r="S348" s="317"/>
      <c r="T348" s="317"/>
      <c r="U348" s="317"/>
      <c r="V348" s="317"/>
      <c r="W348" s="317"/>
      <c r="X348" s="317"/>
      <c r="Y348" s="317"/>
      <c r="Z348" s="317"/>
    </row>
    <row r="349" spans="1:26" ht="12.75" customHeight="1">
      <c r="A349" s="317"/>
      <c r="B349" s="317"/>
      <c r="C349" s="316"/>
      <c r="D349" s="317"/>
      <c r="E349" s="317"/>
      <c r="F349" s="317"/>
      <c r="G349" s="317"/>
      <c r="H349" s="317"/>
      <c r="I349" s="317"/>
      <c r="J349" s="317"/>
      <c r="K349" s="317"/>
      <c r="L349" s="317"/>
      <c r="M349" s="317"/>
      <c r="N349" s="317"/>
      <c r="O349" s="317"/>
      <c r="P349" s="317"/>
      <c r="Q349" s="317"/>
      <c r="R349" s="317"/>
      <c r="S349" s="317"/>
      <c r="T349" s="317"/>
      <c r="U349" s="317"/>
      <c r="V349" s="317"/>
      <c r="W349" s="317"/>
      <c r="X349" s="317"/>
      <c r="Y349" s="317"/>
      <c r="Z349" s="317"/>
    </row>
    <row r="350" spans="1:26" ht="12.75" customHeight="1">
      <c r="A350" s="317"/>
      <c r="B350" s="317"/>
      <c r="C350" s="316"/>
      <c r="D350" s="317"/>
      <c r="E350" s="317"/>
      <c r="F350" s="317"/>
      <c r="G350" s="317"/>
      <c r="H350" s="317"/>
      <c r="I350" s="317"/>
      <c r="J350" s="317"/>
      <c r="K350" s="317"/>
      <c r="L350" s="317"/>
      <c r="M350" s="317"/>
      <c r="N350" s="317"/>
      <c r="O350" s="317"/>
      <c r="P350" s="317"/>
      <c r="Q350" s="317"/>
      <c r="R350" s="317"/>
      <c r="S350" s="317"/>
      <c r="T350" s="317"/>
      <c r="U350" s="317"/>
      <c r="V350" s="317"/>
      <c r="W350" s="317"/>
      <c r="X350" s="317"/>
      <c r="Y350" s="317"/>
      <c r="Z350" s="317"/>
    </row>
    <row r="351" spans="1:26" ht="12.75" customHeight="1">
      <c r="A351" s="317"/>
      <c r="B351" s="317"/>
      <c r="C351" s="316"/>
      <c r="D351" s="317"/>
      <c r="E351" s="317"/>
      <c r="F351" s="317"/>
      <c r="G351" s="317"/>
      <c r="H351" s="317"/>
      <c r="I351" s="317"/>
      <c r="J351" s="317"/>
      <c r="K351" s="317"/>
      <c r="L351" s="317"/>
      <c r="M351" s="317"/>
      <c r="N351" s="317"/>
      <c r="O351" s="317"/>
      <c r="P351" s="317"/>
      <c r="Q351" s="317"/>
      <c r="R351" s="317"/>
      <c r="S351" s="317"/>
      <c r="T351" s="317"/>
      <c r="U351" s="317"/>
      <c r="V351" s="317"/>
      <c r="W351" s="317"/>
      <c r="X351" s="317"/>
      <c r="Y351" s="317"/>
      <c r="Z351" s="317"/>
    </row>
    <row r="352" spans="1:26" ht="12.75" customHeight="1">
      <c r="A352" s="317"/>
      <c r="B352" s="317"/>
      <c r="C352" s="316"/>
      <c r="D352" s="317"/>
      <c r="E352" s="317"/>
      <c r="F352" s="317"/>
      <c r="G352" s="317"/>
      <c r="H352" s="317"/>
      <c r="I352" s="317"/>
      <c r="J352" s="317"/>
      <c r="K352" s="317"/>
      <c r="L352" s="317"/>
      <c r="M352" s="317"/>
      <c r="N352" s="317"/>
      <c r="O352" s="317"/>
      <c r="P352" s="317"/>
      <c r="Q352" s="317"/>
      <c r="R352" s="317"/>
      <c r="S352" s="317"/>
      <c r="T352" s="317"/>
      <c r="U352" s="317"/>
      <c r="V352" s="317"/>
      <c r="W352" s="317"/>
      <c r="X352" s="317"/>
      <c r="Y352" s="317"/>
      <c r="Z352" s="317"/>
    </row>
    <row r="353" spans="1:26" ht="12.75" customHeight="1">
      <c r="A353" s="317"/>
      <c r="B353" s="317"/>
      <c r="C353" s="316"/>
      <c r="D353" s="317"/>
      <c r="E353" s="317"/>
      <c r="F353" s="317"/>
      <c r="G353" s="317"/>
      <c r="H353" s="317"/>
      <c r="I353" s="317"/>
      <c r="J353" s="317"/>
      <c r="K353" s="317"/>
      <c r="L353" s="317"/>
      <c r="M353" s="317"/>
      <c r="N353" s="317"/>
      <c r="O353" s="317"/>
      <c r="P353" s="317"/>
      <c r="Q353" s="317"/>
      <c r="R353" s="317"/>
      <c r="S353" s="317"/>
      <c r="T353" s="317"/>
      <c r="U353" s="317"/>
      <c r="V353" s="317"/>
      <c r="W353" s="317"/>
      <c r="X353" s="317"/>
      <c r="Y353" s="317"/>
      <c r="Z353" s="317"/>
    </row>
    <row r="354" spans="1:26" ht="12.75" customHeight="1">
      <c r="A354" s="317"/>
      <c r="B354" s="317"/>
      <c r="C354" s="316"/>
      <c r="D354" s="317"/>
      <c r="E354" s="317"/>
      <c r="F354" s="317"/>
      <c r="G354" s="317"/>
      <c r="H354" s="317"/>
      <c r="I354" s="317"/>
      <c r="J354" s="317"/>
      <c r="K354" s="317"/>
      <c r="L354" s="317"/>
      <c r="M354" s="317"/>
      <c r="N354" s="317"/>
      <c r="O354" s="317"/>
      <c r="P354" s="317"/>
      <c r="Q354" s="317"/>
      <c r="R354" s="317"/>
      <c r="S354" s="317"/>
      <c r="T354" s="317"/>
      <c r="U354" s="317"/>
      <c r="V354" s="317"/>
      <c r="W354" s="317"/>
      <c r="X354" s="317"/>
      <c r="Y354" s="317"/>
      <c r="Z354" s="317"/>
    </row>
    <row r="355" spans="1:26" ht="12.75" customHeight="1">
      <c r="A355" s="317"/>
      <c r="B355" s="317"/>
      <c r="C355" s="316"/>
      <c r="D355" s="317"/>
      <c r="E355" s="317"/>
      <c r="F355" s="317"/>
      <c r="G355" s="317"/>
      <c r="H355" s="317"/>
      <c r="I355" s="317"/>
      <c r="J355" s="317"/>
      <c r="K355" s="317"/>
      <c r="L355" s="317"/>
      <c r="M355" s="317"/>
      <c r="N355" s="317"/>
      <c r="O355" s="317"/>
      <c r="P355" s="317"/>
      <c r="Q355" s="317"/>
      <c r="R355" s="317"/>
      <c r="S355" s="317"/>
      <c r="T355" s="317"/>
      <c r="U355" s="317"/>
      <c r="V355" s="317"/>
      <c r="W355" s="317"/>
      <c r="X355" s="317"/>
      <c r="Y355" s="317"/>
      <c r="Z355" s="317"/>
    </row>
    <row r="356" spans="1:26" ht="12.75" customHeight="1">
      <c r="A356" s="317"/>
      <c r="B356" s="317"/>
      <c r="C356" s="316"/>
      <c r="D356" s="317"/>
      <c r="E356" s="317"/>
      <c r="F356" s="317"/>
      <c r="G356" s="317"/>
      <c r="H356" s="317"/>
      <c r="I356" s="317"/>
      <c r="J356" s="317"/>
      <c r="K356" s="317"/>
      <c r="L356" s="317"/>
      <c r="M356" s="317"/>
      <c r="N356" s="317"/>
      <c r="O356" s="317"/>
      <c r="P356" s="317"/>
      <c r="Q356" s="317"/>
      <c r="R356" s="317"/>
      <c r="S356" s="317"/>
      <c r="T356" s="317"/>
      <c r="U356" s="317"/>
      <c r="V356" s="317"/>
      <c r="W356" s="317"/>
      <c r="X356" s="317"/>
      <c r="Y356" s="317"/>
      <c r="Z356" s="317"/>
    </row>
    <row r="357" spans="1:26" ht="12.75" customHeight="1">
      <c r="A357" s="317"/>
      <c r="B357" s="317"/>
      <c r="C357" s="316"/>
      <c r="D357" s="317"/>
      <c r="E357" s="317"/>
      <c r="F357" s="317"/>
      <c r="G357" s="317"/>
      <c r="H357" s="317"/>
      <c r="I357" s="317"/>
      <c r="J357" s="317"/>
      <c r="K357" s="317"/>
      <c r="L357" s="317"/>
      <c r="M357" s="317"/>
      <c r="N357" s="317"/>
      <c r="O357" s="317"/>
      <c r="P357" s="317"/>
      <c r="Q357" s="317"/>
      <c r="R357" s="317"/>
      <c r="S357" s="317"/>
      <c r="T357" s="317"/>
      <c r="U357" s="317"/>
      <c r="V357" s="317"/>
      <c r="W357" s="317"/>
      <c r="X357" s="317"/>
      <c r="Y357" s="317"/>
      <c r="Z357" s="317"/>
    </row>
    <row r="358" spans="1:26" ht="12.75" customHeight="1">
      <c r="A358" s="317"/>
      <c r="B358" s="317"/>
      <c r="C358" s="316"/>
      <c r="D358" s="317"/>
      <c r="E358" s="317"/>
      <c r="F358" s="317"/>
      <c r="G358" s="317"/>
      <c r="H358" s="317"/>
      <c r="I358" s="317"/>
      <c r="J358" s="317"/>
      <c r="K358" s="317"/>
      <c r="L358" s="317"/>
      <c r="M358" s="317"/>
      <c r="N358" s="317"/>
      <c r="O358" s="317"/>
      <c r="P358" s="317"/>
      <c r="Q358" s="317"/>
      <c r="R358" s="317"/>
      <c r="S358" s="317"/>
      <c r="T358" s="317"/>
      <c r="U358" s="317"/>
      <c r="V358" s="317"/>
      <c r="W358" s="317"/>
      <c r="X358" s="317"/>
      <c r="Y358" s="317"/>
      <c r="Z358" s="317"/>
    </row>
    <row r="359" spans="1:26" ht="12.75" customHeight="1">
      <c r="A359" s="317"/>
      <c r="B359" s="317"/>
      <c r="C359" s="316"/>
      <c r="D359" s="317"/>
      <c r="E359" s="317"/>
      <c r="F359" s="317"/>
      <c r="G359" s="317"/>
      <c r="H359" s="317"/>
      <c r="I359" s="317"/>
      <c r="J359" s="317"/>
      <c r="K359" s="317"/>
      <c r="L359" s="317"/>
      <c r="M359" s="317"/>
      <c r="N359" s="317"/>
      <c r="O359" s="317"/>
      <c r="P359" s="317"/>
      <c r="Q359" s="317"/>
      <c r="R359" s="317"/>
      <c r="S359" s="317"/>
      <c r="T359" s="317"/>
      <c r="U359" s="317"/>
      <c r="V359" s="317"/>
      <c r="W359" s="317"/>
      <c r="X359" s="317"/>
      <c r="Y359" s="317"/>
      <c r="Z359" s="317"/>
    </row>
    <row r="360" spans="1:26" ht="12.75" customHeight="1">
      <c r="A360" s="317"/>
      <c r="B360" s="317"/>
      <c r="C360" s="316"/>
      <c r="D360" s="317"/>
      <c r="E360" s="317"/>
      <c r="F360" s="317"/>
      <c r="G360" s="317"/>
      <c r="H360" s="317"/>
      <c r="I360" s="317"/>
      <c r="J360" s="317"/>
      <c r="K360" s="317"/>
      <c r="L360" s="317"/>
      <c r="M360" s="317"/>
      <c r="N360" s="317"/>
      <c r="O360" s="317"/>
      <c r="P360" s="317"/>
      <c r="Q360" s="317"/>
      <c r="R360" s="317"/>
      <c r="S360" s="317"/>
      <c r="T360" s="317"/>
      <c r="U360" s="317"/>
      <c r="V360" s="317"/>
      <c r="W360" s="317"/>
      <c r="X360" s="317"/>
      <c r="Y360" s="317"/>
      <c r="Z360" s="317"/>
    </row>
    <row r="361" spans="1:26" ht="12.75" customHeight="1">
      <c r="A361" s="317"/>
      <c r="B361" s="317"/>
      <c r="C361" s="316"/>
      <c r="D361" s="317"/>
      <c r="E361" s="317"/>
      <c r="F361" s="317"/>
      <c r="G361" s="317"/>
      <c r="H361" s="317"/>
      <c r="I361" s="317"/>
      <c r="J361" s="317"/>
      <c r="K361" s="317"/>
      <c r="L361" s="317"/>
      <c r="M361" s="317"/>
      <c r="N361" s="317"/>
      <c r="O361" s="317"/>
      <c r="P361" s="317"/>
      <c r="Q361" s="317"/>
      <c r="R361" s="317"/>
      <c r="S361" s="317"/>
      <c r="T361" s="317"/>
      <c r="U361" s="317"/>
      <c r="V361" s="317"/>
      <c r="W361" s="317"/>
      <c r="X361" s="317"/>
      <c r="Y361" s="317"/>
      <c r="Z361" s="317"/>
    </row>
    <row r="362" spans="1:26" ht="12.75" customHeight="1">
      <c r="A362" s="317"/>
      <c r="B362" s="317"/>
      <c r="C362" s="316"/>
      <c r="D362" s="317"/>
      <c r="E362" s="317"/>
      <c r="F362" s="317"/>
      <c r="G362" s="317"/>
      <c r="H362" s="317"/>
      <c r="I362" s="317"/>
      <c r="J362" s="317"/>
      <c r="K362" s="317"/>
      <c r="L362" s="317"/>
      <c r="M362" s="317"/>
      <c r="N362" s="317"/>
      <c r="O362" s="317"/>
      <c r="P362" s="317"/>
      <c r="Q362" s="317"/>
      <c r="R362" s="317"/>
      <c r="S362" s="317"/>
      <c r="T362" s="317"/>
      <c r="U362" s="317"/>
      <c r="V362" s="317"/>
      <c r="W362" s="317"/>
      <c r="X362" s="317"/>
      <c r="Y362" s="317"/>
      <c r="Z362" s="317"/>
    </row>
    <row r="363" spans="1:26" ht="12.75" customHeight="1">
      <c r="A363" s="317"/>
      <c r="B363" s="317"/>
      <c r="C363" s="316"/>
      <c r="D363" s="317"/>
      <c r="E363" s="317"/>
      <c r="F363" s="317"/>
      <c r="G363" s="317"/>
      <c r="H363" s="317"/>
      <c r="I363" s="317"/>
      <c r="J363" s="317"/>
      <c r="K363" s="317"/>
      <c r="L363" s="317"/>
      <c r="M363" s="317"/>
      <c r="N363" s="317"/>
      <c r="O363" s="317"/>
      <c r="P363" s="317"/>
      <c r="Q363" s="317"/>
      <c r="R363" s="317"/>
      <c r="S363" s="317"/>
      <c r="T363" s="317"/>
      <c r="U363" s="317"/>
      <c r="V363" s="317"/>
      <c r="W363" s="317"/>
      <c r="X363" s="317"/>
      <c r="Y363" s="317"/>
      <c r="Z363" s="317"/>
    </row>
    <row r="364" spans="1:26" ht="12.75" customHeight="1">
      <c r="A364" s="317"/>
      <c r="B364" s="317"/>
      <c r="C364" s="316"/>
      <c r="D364" s="317"/>
      <c r="E364" s="317"/>
      <c r="F364" s="317"/>
      <c r="G364" s="317"/>
      <c r="H364" s="317"/>
      <c r="I364" s="317"/>
      <c r="J364" s="317"/>
      <c r="K364" s="317"/>
      <c r="L364" s="317"/>
      <c r="M364" s="317"/>
      <c r="N364" s="317"/>
      <c r="O364" s="317"/>
      <c r="P364" s="317"/>
      <c r="Q364" s="317"/>
      <c r="R364" s="317"/>
      <c r="S364" s="317"/>
      <c r="T364" s="317"/>
      <c r="U364" s="317"/>
      <c r="V364" s="317"/>
      <c r="W364" s="317"/>
      <c r="X364" s="317"/>
      <c r="Y364" s="317"/>
      <c r="Z364" s="317"/>
    </row>
    <row r="365" spans="1:26" ht="12.75" customHeight="1">
      <c r="A365" s="317"/>
      <c r="B365" s="317"/>
      <c r="C365" s="316"/>
      <c r="D365" s="317"/>
      <c r="E365" s="317"/>
      <c r="F365" s="317"/>
      <c r="G365" s="317"/>
      <c r="H365" s="317"/>
      <c r="I365" s="317"/>
      <c r="J365" s="317"/>
      <c r="K365" s="317"/>
      <c r="L365" s="317"/>
      <c r="M365" s="317"/>
      <c r="N365" s="317"/>
      <c r="O365" s="317"/>
      <c r="P365" s="317"/>
      <c r="Q365" s="317"/>
      <c r="R365" s="317"/>
      <c r="S365" s="317"/>
      <c r="T365" s="317"/>
      <c r="U365" s="317"/>
      <c r="V365" s="317"/>
      <c r="W365" s="317"/>
      <c r="X365" s="317"/>
      <c r="Y365" s="317"/>
      <c r="Z365" s="317"/>
    </row>
    <row r="366" spans="1:26" ht="12.75" customHeight="1">
      <c r="A366" s="317"/>
      <c r="B366" s="317"/>
      <c r="C366" s="316"/>
      <c r="D366" s="317"/>
      <c r="E366" s="317"/>
      <c r="F366" s="317"/>
      <c r="G366" s="317"/>
      <c r="H366" s="317"/>
      <c r="I366" s="317"/>
      <c r="J366" s="317"/>
      <c r="K366" s="317"/>
      <c r="L366" s="317"/>
      <c r="M366" s="317"/>
      <c r="N366" s="317"/>
      <c r="O366" s="317"/>
      <c r="P366" s="317"/>
      <c r="Q366" s="317"/>
      <c r="R366" s="317"/>
      <c r="S366" s="317"/>
      <c r="T366" s="317"/>
      <c r="U366" s="317"/>
      <c r="V366" s="317"/>
      <c r="W366" s="317"/>
      <c r="X366" s="317"/>
      <c r="Y366" s="317"/>
      <c r="Z366" s="317"/>
    </row>
    <row r="367" spans="1:26" ht="12.75" customHeight="1">
      <c r="A367" s="317"/>
      <c r="B367" s="317"/>
      <c r="C367" s="316"/>
      <c r="D367" s="317"/>
      <c r="E367" s="317"/>
      <c r="F367" s="317"/>
      <c r="G367" s="317"/>
      <c r="H367" s="317"/>
      <c r="I367" s="317"/>
      <c r="J367" s="317"/>
      <c r="K367" s="317"/>
      <c r="L367" s="317"/>
      <c r="M367" s="317"/>
      <c r="N367" s="317"/>
      <c r="O367" s="317"/>
      <c r="P367" s="317"/>
      <c r="Q367" s="317"/>
      <c r="R367" s="317"/>
      <c r="S367" s="317"/>
      <c r="T367" s="317"/>
      <c r="U367" s="317"/>
      <c r="V367" s="317"/>
      <c r="W367" s="317"/>
      <c r="X367" s="317"/>
      <c r="Y367" s="317"/>
      <c r="Z367" s="317"/>
    </row>
    <row r="368" spans="1:26" ht="12.75" customHeight="1">
      <c r="A368" s="317"/>
      <c r="B368" s="317"/>
      <c r="C368" s="316"/>
      <c r="D368" s="317"/>
      <c r="E368" s="317"/>
      <c r="F368" s="317"/>
      <c r="G368" s="317"/>
      <c r="H368" s="317"/>
      <c r="I368" s="317"/>
      <c r="J368" s="317"/>
      <c r="K368" s="317"/>
      <c r="L368" s="317"/>
      <c r="M368" s="317"/>
      <c r="N368" s="317"/>
      <c r="O368" s="317"/>
      <c r="P368" s="317"/>
      <c r="Q368" s="317"/>
      <c r="R368" s="317"/>
      <c r="S368" s="317"/>
      <c r="T368" s="317"/>
      <c r="U368" s="317"/>
      <c r="V368" s="317"/>
      <c r="W368" s="317"/>
      <c r="X368" s="317"/>
      <c r="Y368" s="317"/>
      <c r="Z368" s="317"/>
    </row>
    <row r="369" spans="1:26" ht="12.75" customHeight="1">
      <c r="A369" s="317"/>
      <c r="B369" s="317"/>
      <c r="C369" s="316"/>
      <c r="D369" s="317"/>
      <c r="E369" s="317"/>
      <c r="F369" s="317"/>
      <c r="G369" s="317"/>
      <c r="H369" s="317"/>
      <c r="I369" s="317"/>
      <c r="J369" s="317"/>
      <c r="K369" s="317"/>
      <c r="L369" s="317"/>
      <c r="M369" s="317"/>
      <c r="N369" s="317"/>
      <c r="O369" s="317"/>
      <c r="P369" s="317"/>
      <c r="Q369" s="317"/>
      <c r="R369" s="317"/>
      <c r="S369" s="317"/>
      <c r="T369" s="317"/>
      <c r="U369" s="317"/>
      <c r="V369" s="317"/>
      <c r="W369" s="317"/>
      <c r="X369" s="317"/>
      <c r="Y369" s="317"/>
      <c r="Z369" s="317"/>
    </row>
    <row r="370" spans="1:26" ht="12.75" customHeight="1">
      <c r="A370" s="317"/>
      <c r="B370" s="317"/>
      <c r="C370" s="316"/>
      <c r="D370" s="317"/>
      <c r="E370" s="317"/>
      <c r="F370" s="317"/>
      <c r="G370" s="317"/>
      <c r="H370" s="317"/>
      <c r="I370" s="317"/>
      <c r="J370" s="317"/>
      <c r="K370" s="317"/>
      <c r="L370" s="317"/>
      <c r="M370" s="317"/>
      <c r="N370" s="317"/>
      <c r="O370" s="317"/>
      <c r="P370" s="317"/>
      <c r="Q370" s="317"/>
      <c r="R370" s="317"/>
      <c r="S370" s="317"/>
      <c r="T370" s="317"/>
      <c r="U370" s="317"/>
      <c r="V370" s="317"/>
      <c r="W370" s="317"/>
      <c r="X370" s="317"/>
      <c r="Y370" s="317"/>
      <c r="Z370" s="317"/>
    </row>
    <row r="371" spans="1:26" ht="12.75" customHeight="1">
      <c r="A371" s="317"/>
      <c r="B371" s="317"/>
      <c r="C371" s="316"/>
      <c r="D371" s="317"/>
      <c r="E371" s="317"/>
      <c r="F371" s="317"/>
      <c r="G371" s="317"/>
      <c r="H371" s="317"/>
      <c r="I371" s="317"/>
      <c r="J371" s="317"/>
      <c r="K371" s="317"/>
      <c r="L371" s="317"/>
      <c r="M371" s="317"/>
      <c r="N371" s="317"/>
      <c r="O371" s="317"/>
      <c r="P371" s="317"/>
      <c r="Q371" s="317"/>
      <c r="R371" s="317"/>
      <c r="S371" s="317"/>
      <c r="T371" s="317"/>
      <c r="U371" s="317"/>
      <c r="V371" s="317"/>
      <c r="W371" s="317"/>
      <c r="X371" s="317"/>
      <c r="Y371" s="317"/>
      <c r="Z371" s="317"/>
    </row>
    <row r="372" spans="1:26" ht="12.75" customHeight="1">
      <c r="A372" s="317"/>
      <c r="B372" s="317"/>
      <c r="C372" s="316"/>
      <c r="D372" s="317"/>
      <c r="E372" s="317"/>
      <c r="F372" s="317"/>
      <c r="G372" s="317"/>
      <c r="H372" s="317"/>
      <c r="I372" s="317"/>
      <c r="J372" s="317"/>
      <c r="K372" s="317"/>
      <c r="L372" s="317"/>
      <c r="M372" s="317"/>
      <c r="N372" s="317"/>
      <c r="O372" s="317"/>
      <c r="P372" s="317"/>
      <c r="Q372" s="317"/>
      <c r="R372" s="317"/>
      <c r="S372" s="317"/>
      <c r="T372" s="317"/>
      <c r="U372" s="317"/>
      <c r="V372" s="317"/>
      <c r="W372" s="317"/>
      <c r="X372" s="317"/>
      <c r="Y372" s="317"/>
      <c r="Z372" s="317"/>
    </row>
    <row r="373" spans="1:26" ht="12.75" customHeight="1">
      <c r="A373" s="317"/>
      <c r="B373" s="317"/>
      <c r="C373" s="316"/>
      <c r="D373" s="317"/>
      <c r="E373" s="317"/>
      <c r="F373" s="317"/>
      <c r="G373" s="317"/>
      <c r="H373" s="317"/>
      <c r="I373" s="317"/>
      <c r="J373" s="317"/>
      <c r="K373" s="317"/>
      <c r="L373" s="317"/>
      <c r="M373" s="317"/>
      <c r="N373" s="317"/>
      <c r="O373" s="317"/>
      <c r="P373" s="317"/>
      <c r="Q373" s="317"/>
      <c r="R373" s="317"/>
      <c r="S373" s="317"/>
      <c r="T373" s="317"/>
      <c r="U373" s="317"/>
      <c r="V373" s="317"/>
      <c r="W373" s="317"/>
      <c r="X373" s="317"/>
      <c r="Y373" s="317"/>
      <c r="Z373" s="317"/>
    </row>
    <row r="374" spans="1:26" ht="12.75" customHeight="1">
      <c r="A374" s="317"/>
      <c r="B374" s="317"/>
      <c r="C374" s="316"/>
      <c r="D374" s="317"/>
      <c r="E374" s="317"/>
      <c r="F374" s="317"/>
      <c r="G374" s="317"/>
      <c r="H374" s="317"/>
      <c r="I374" s="317"/>
      <c r="J374" s="317"/>
      <c r="K374" s="317"/>
      <c r="L374" s="317"/>
      <c r="M374" s="317"/>
      <c r="N374" s="317"/>
      <c r="O374" s="317"/>
      <c r="P374" s="317"/>
      <c r="Q374" s="317"/>
      <c r="R374" s="317"/>
      <c r="S374" s="317"/>
      <c r="T374" s="317"/>
      <c r="U374" s="317"/>
      <c r="V374" s="317"/>
      <c r="W374" s="317"/>
      <c r="X374" s="317"/>
      <c r="Y374" s="317"/>
      <c r="Z374" s="317"/>
    </row>
    <row r="375" spans="1:26" ht="12.75" customHeight="1">
      <c r="A375" s="317"/>
      <c r="B375" s="317"/>
      <c r="C375" s="316"/>
      <c r="D375" s="317"/>
      <c r="E375" s="317"/>
      <c r="F375" s="317"/>
      <c r="G375" s="317"/>
      <c r="H375" s="317"/>
      <c r="I375" s="317"/>
      <c r="J375" s="317"/>
      <c r="K375" s="317"/>
      <c r="L375" s="317"/>
      <c r="M375" s="317"/>
      <c r="N375" s="317"/>
      <c r="O375" s="317"/>
      <c r="P375" s="317"/>
      <c r="Q375" s="317"/>
      <c r="R375" s="317"/>
      <c r="S375" s="317"/>
      <c r="T375" s="317"/>
      <c r="U375" s="317"/>
      <c r="V375" s="317"/>
      <c r="W375" s="317"/>
      <c r="X375" s="317"/>
      <c r="Y375" s="317"/>
      <c r="Z375" s="317"/>
    </row>
    <row r="376" spans="1:26" ht="12.75" customHeight="1">
      <c r="A376" s="317"/>
      <c r="B376" s="317"/>
      <c r="C376" s="316"/>
      <c r="D376" s="317"/>
      <c r="E376" s="317"/>
      <c r="F376" s="317"/>
      <c r="G376" s="317"/>
      <c r="H376" s="317"/>
      <c r="I376" s="317"/>
      <c r="J376" s="317"/>
      <c r="K376" s="317"/>
      <c r="L376" s="317"/>
      <c r="M376" s="317"/>
      <c r="N376" s="317"/>
      <c r="O376" s="317"/>
      <c r="P376" s="317"/>
      <c r="Q376" s="317"/>
      <c r="R376" s="317"/>
      <c r="S376" s="317"/>
      <c r="T376" s="317"/>
      <c r="U376" s="317"/>
      <c r="V376" s="317"/>
      <c r="W376" s="317"/>
      <c r="X376" s="317"/>
      <c r="Y376" s="317"/>
      <c r="Z376" s="317"/>
    </row>
    <row r="377" spans="1:26" ht="12.75" customHeight="1">
      <c r="A377" s="317"/>
      <c r="B377" s="317"/>
      <c r="C377" s="316"/>
      <c r="D377" s="317"/>
      <c r="E377" s="317"/>
      <c r="F377" s="317"/>
      <c r="G377" s="317"/>
      <c r="H377" s="317"/>
      <c r="I377" s="317"/>
      <c r="J377" s="317"/>
      <c r="K377" s="317"/>
      <c r="L377" s="317"/>
      <c r="M377" s="317"/>
      <c r="N377" s="317"/>
      <c r="O377" s="317"/>
      <c r="P377" s="317"/>
      <c r="Q377" s="317"/>
      <c r="R377" s="317"/>
      <c r="S377" s="317"/>
      <c r="T377" s="317"/>
      <c r="U377" s="317"/>
      <c r="V377" s="317"/>
      <c r="W377" s="317"/>
      <c r="X377" s="317"/>
      <c r="Y377" s="317"/>
      <c r="Z377" s="317"/>
    </row>
    <row r="378" spans="1:26" ht="12.75" customHeight="1">
      <c r="A378" s="317"/>
      <c r="B378" s="317"/>
      <c r="C378" s="316"/>
      <c r="D378" s="317"/>
      <c r="E378" s="317"/>
      <c r="F378" s="317"/>
      <c r="G378" s="317"/>
      <c r="H378" s="317"/>
      <c r="I378" s="317"/>
      <c r="J378" s="317"/>
      <c r="K378" s="317"/>
      <c r="L378" s="317"/>
      <c r="M378" s="317"/>
      <c r="N378" s="317"/>
      <c r="O378" s="317"/>
      <c r="P378" s="317"/>
      <c r="Q378" s="317"/>
      <c r="R378" s="317"/>
      <c r="S378" s="317"/>
      <c r="T378" s="317"/>
      <c r="U378" s="317"/>
      <c r="V378" s="317"/>
      <c r="W378" s="317"/>
      <c r="X378" s="317"/>
      <c r="Y378" s="317"/>
      <c r="Z378" s="317"/>
    </row>
    <row r="379" spans="1:26" ht="12.75" customHeight="1">
      <c r="A379" s="317"/>
      <c r="B379" s="317"/>
      <c r="C379" s="316"/>
      <c r="D379" s="317"/>
      <c r="E379" s="317"/>
      <c r="F379" s="317"/>
      <c r="G379" s="317"/>
      <c r="H379" s="317"/>
      <c r="I379" s="317"/>
      <c r="J379" s="317"/>
      <c r="K379" s="317"/>
      <c r="L379" s="317"/>
      <c r="M379" s="317"/>
      <c r="N379" s="317"/>
      <c r="O379" s="317"/>
      <c r="P379" s="317"/>
      <c r="Q379" s="317"/>
      <c r="R379" s="317"/>
      <c r="S379" s="317"/>
      <c r="T379" s="317"/>
      <c r="U379" s="317"/>
      <c r="V379" s="317"/>
      <c r="W379" s="317"/>
      <c r="X379" s="317"/>
      <c r="Y379" s="317"/>
      <c r="Z379" s="317"/>
    </row>
    <row r="380" spans="1:26" ht="12.75" customHeight="1">
      <c r="A380" s="317"/>
      <c r="B380" s="317"/>
      <c r="C380" s="316"/>
      <c r="D380" s="317"/>
      <c r="E380" s="317"/>
      <c r="F380" s="317"/>
      <c r="G380" s="317"/>
      <c r="H380" s="317"/>
      <c r="I380" s="317"/>
      <c r="J380" s="317"/>
      <c r="K380" s="317"/>
      <c r="L380" s="317"/>
      <c r="M380" s="317"/>
      <c r="N380" s="317"/>
      <c r="O380" s="317"/>
      <c r="P380" s="317"/>
      <c r="Q380" s="317"/>
      <c r="R380" s="317"/>
      <c r="S380" s="317"/>
      <c r="T380" s="317"/>
      <c r="U380" s="317"/>
      <c r="V380" s="317"/>
      <c r="W380" s="317"/>
      <c r="X380" s="317"/>
      <c r="Y380" s="317"/>
      <c r="Z380" s="317"/>
    </row>
    <row r="381" spans="1:26" ht="12.75" customHeight="1">
      <c r="A381" s="317"/>
      <c r="B381" s="317"/>
      <c r="C381" s="316"/>
      <c r="D381" s="317"/>
      <c r="E381" s="317"/>
      <c r="F381" s="317"/>
      <c r="G381" s="317"/>
      <c r="H381" s="317"/>
      <c r="I381" s="317"/>
      <c r="J381" s="317"/>
      <c r="K381" s="317"/>
      <c r="L381" s="317"/>
      <c r="M381" s="317"/>
      <c r="N381" s="317"/>
      <c r="O381" s="317"/>
      <c r="P381" s="317"/>
      <c r="Q381" s="317"/>
      <c r="R381" s="317"/>
      <c r="S381" s="317"/>
      <c r="T381" s="317"/>
      <c r="U381" s="317"/>
      <c r="V381" s="317"/>
      <c r="W381" s="317"/>
      <c r="X381" s="317"/>
      <c r="Y381" s="317"/>
      <c r="Z381" s="317"/>
    </row>
    <row r="382" spans="1:26" ht="12.75" customHeight="1">
      <c r="A382" s="317"/>
      <c r="B382" s="317"/>
      <c r="C382" s="316"/>
      <c r="D382" s="317"/>
      <c r="E382" s="317"/>
      <c r="F382" s="317"/>
      <c r="G382" s="317"/>
      <c r="H382" s="317"/>
      <c r="I382" s="317"/>
      <c r="J382" s="317"/>
      <c r="K382" s="317"/>
      <c r="L382" s="317"/>
      <c r="M382" s="317"/>
      <c r="N382" s="317"/>
      <c r="O382" s="317"/>
      <c r="P382" s="317"/>
      <c r="Q382" s="317"/>
      <c r="R382" s="317"/>
      <c r="S382" s="317"/>
      <c r="T382" s="317"/>
      <c r="U382" s="317"/>
      <c r="V382" s="317"/>
      <c r="W382" s="317"/>
      <c r="X382" s="317"/>
      <c r="Y382" s="317"/>
      <c r="Z382" s="317"/>
    </row>
    <row r="383" spans="1:26" ht="12.75" customHeight="1">
      <c r="A383" s="317"/>
      <c r="B383" s="317"/>
      <c r="C383" s="316"/>
      <c r="D383" s="317"/>
      <c r="E383" s="317"/>
      <c r="F383" s="317"/>
      <c r="G383" s="317"/>
      <c r="H383" s="317"/>
      <c r="I383" s="317"/>
      <c r="J383" s="317"/>
      <c r="K383" s="317"/>
      <c r="L383" s="317"/>
      <c r="M383" s="317"/>
      <c r="N383" s="317"/>
      <c r="O383" s="317"/>
      <c r="P383" s="317"/>
      <c r="Q383" s="317"/>
      <c r="R383" s="317"/>
      <c r="S383" s="317"/>
      <c r="T383" s="317"/>
      <c r="U383" s="317"/>
      <c r="V383" s="317"/>
      <c r="W383" s="317"/>
      <c r="X383" s="317"/>
      <c r="Y383" s="317"/>
      <c r="Z383" s="317"/>
    </row>
    <row r="384" spans="1:26" ht="12.75" customHeight="1">
      <c r="A384" s="317"/>
      <c r="B384" s="317"/>
      <c r="C384" s="316"/>
      <c r="D384" s="317"/>
      <c r="E384" s="317"/>
      <c r="F384" s="317"/>
      <c r="G384" s="317"/>
      <c r="H384" s="317"/>
      <c r="I384" s="317"/>
      <c r="J384" s="317"/>
      <c r="K384" s="317"/>
      <c r="L384" s="317"/>
      <c r="M384" s="317"/>
      <c r="N384" s="317"/>
      <c r="O384" s="317"/>
      <c r="P384" s="317"/>
      <c r="Q384" s="317"/>
      <c r="R384" s="317"/>
      <c r="S384" s="317"/>
      <c r="T384" s="317"/>
      <c r="U384" s="317"/>
      <c r="V384" s="317"/>
      <c r="W384" s="317"/>
      <c r="X384" s="317"/>
      <c r="Y384" s="317"/>
      <c r="Z384" s="317"/>
    </row>
    <row r="385" spans="1:26" ht="12.75" customHeight="1">
      <c r="A385" s="317"/>
      <c r="B385" s="317"/>
      <c r="C385" s="316"/>
      <c r="D385" s="317"/>
      <c r="E385" s="317"/>
      <c r="F385" s="317"/>
      <c r="G385" s="317"/>
      <c r="H385" s="317"/>
      <c r="I385" s="317"/>
      <c r="J385" s="317"/>
      <c r="K385" s="317"/>
      <c r="L385" s="317"/>
      <c r="M385" s="317"/>
      <c r="N385" s="317"/>
      <c r="O385" s="317"/>
      <c r="P385" s="317"/>
      <c r="Q385" s="317"/>
      <c r="R385" s="317"/>
      <c r="S385" s="317"/>
      <c r="T385" s="317"/>
      <c r="U385" s="317"/>
      <c r="V385" s="317"/>
      <c r="W385" s="317"/>
      <c r="X385" s="317"/>
      <c r="Y385" s="317"/>
      <c r="Z385" s="317"/>
    </row>
    <row r="386" spans="1:26" ht="12.75" customHeight="1">
      <c r="A386" s="317"/>
      <c r="B386" s="317"/>
      <c r="C386" s="316"/>
      <c r="D386" s="317"/>
      <c r="E386" s="317"/>
      <c r="F386" s="317"/>
      <c r="G386" s="317"/>
      <c r="H386" s="317"/>
      <c r="I386" s="317"/>
      <c r="J386" s="317"/>
      <c r="K386" s="317"/>
      <c r="L386" s="317"/>
      <c r="M386" s="317"/>
      <c r="N386" s="317"/>
      <c r="O386" s="317"/>
      <c r="P386" s="317"/>
      <c r="Q386" s="317"/>
      <c r="R386" s="317"/>
      <c r="S386" s="317"/>
      <c r="T386" s="317"/>
      <c r="U386" s="317"/>
      <c r="V386" s="317"/>
      <c r="W386" s="317"/>
      <c r="X386" s="317"/>
      <c r="Y386" s="317"/>
      <c r="Z386" s="317"/>
    </row>
    <row r="387" spans="1:26" ht="12.75" customHeight="1">
      <c r="A387" s="317"/>
      <c r="B387" s="317"/>
      <c r="C387" s="316"/>
      <c r="D387" s="317"/>
      <c r="E387" s="317"/>
      <c r="F387" s="317"/>
      <c r="G387" s="317"/>
      <c r="H387" s="317"/>
      <c r="I387" s="317"/>
      <c r="J387" s="317"/>
      <c r="K387" s="317"/>
      <c r="L387" s="317"/>
      <c r="M387" s="317"/>
      <c r="N387" s="317"/>
      <c r="O387" s="317"/>
      <c r="P387" s="317"/>
      <c r="Q387" s="317"/>
      <c r="R387" s="317"/>
      <c r="S387" s="317"/>
      <c r="T387" s="317"/>
      <c r="U387" s="317"/>
      <c r="V387" s="317"/>
      <c r="W387" s="317"/>
      <c r="X387" s="317"/>
      <c r="Y387" s="317"/>
      <c r="Z387" s="317"/>
    </row>
    <row r="388" spans="1:26" ht="12.75" customHeight="1">
      <c r="A388" s="317"/>
      <c r="B388" s="317"/>
      <c r="C388" s="316"/>
      <c r="D388" s="317"/>
      <c r="E388" s="317"/>
      <c r="F388" s="317"/>
      <c r="G388" s="317"/>
      <c r="H388" s="317"/>
      <c r="I388" s="317"/>
      <c r="J388" s="317"/>
      <c r="K388" s="317"/>
      <c r="L388" s="317"/>
      <c r="M388" s="317"/>
      <c r="N388" s="317"/>
      <c r="O388" s="317"/>
      <c r="P388" s="317"/>
      <c r="Q388" s="317"/>
      <c r="R388" s="317"/>
      <c r="S388" s="317"/>
      <c r="T388" s="317"/>
      <c r="U388" s="317"/>
      <c r="V388" s="317"/>
      <c r="W388" s="317"/>
      <c r="X388" s="317"/>
      <c r="Y388" s="317"/>
      <c r="Z388" s="317"/>
    </row>
    <row r="389" spans="1:26" ht="12.75" customHeight="1">
      <c r="A389" s="317"/>
      <c r="B389" s="317"/>
      <c r="C389" s="316"/>
      <c r="D389" s="317"/>
      <c r="E389" s="317"/>
      <c r="F389" s="317"/>
      <c r="G389" s="317"/>
      <c r="H389" s="317"/>
      <c r="I389" s="317"/>
      <c r="J389" s="317"/>
      <c r="K389" s="317"/>
      <c r="L389" s="317"/>
      <c r="M389" s="317"/>
      <c r="N389" s="317"/>
      <c r="O389" s="317"/>
      <c r="P389" s="317"/>
      <c r="Q389" s="317"/>
      <c r="R389" s="317"/>
      <c r="S389" s="317"/>
      <c r="T389" s="317"/>
      <c r="U389" s="317"/>
      <c r="V389" s="317"/>
      <c r="W389" s="317"/>
      <c r="X389" s="317"/>
      <c r="Y389" s="317"/>
      <c r="Z389" s="317"/>
    </row>
    <row r="390" spans="1:26" ht="12.75" customHeight="1">
      <c r="A390" s="317"/>
      <c r="B390" s="317"/>
      <c r="C390" s="316"/>
      <c r="D390" s="317"/>
      <c r="E390" s="317"/>
      <c r="F390" s="317"/>
      <c r="G390" s="317"/>
      <c r="H390" s="317"/>
      <c r="I390" s="317"/>
      <c r="J390" s="317"/>
      <c r="K390" s="317"/>
      <c r="L390" s="317"/>
      <c r="M390" s="317"/>
      <c r="N390" s="317"/>
      <c r="O390" s="317"/>
      <c r="P390" s="317"/>
      <c r="Q390" s="317"/>
      <c r="R390" s="317"/>
      <c r="S390" s="317"/>
      <c r="T390" s="317"/>
      <c r="U390" s="317"/>
      <c r="V390" s="317"/>
      <c r="W390" s="317"/>
      <c r="X390" s="317"/>
      <c r="Y390" s="317"/>
      <c r="Z390" s="317"/>
    </row>
    <row r="391" spans="1:26" ht="12.75" customHeight="1">
      <c r="A391" s="317"/>
      <c r="B391" s="317"/>
      <c r="C391" s="316"/>
      <c r="D391" s="317"/>
      <c r="E391" s="317"/>
      <c r="F391" s="317"/>
      <c r="G391" s="317"/>
      <c r="H391" s="317"/>
      <c r="I391" s="317"/>
      <c r="J391" s="317"/>
      <c r="K391" s="317"/>
      <c r="L391" s="317"/>
      <c r="M391" s="317"/>
      <c r="N391" s="317"/>
      <c r="O391" s="317"/>
      <c r="P391" s="317"/>
      <c r="Q391" s="317"/>
      <c r="R391" s="317"/>
      <c r="S391" s="317"/>
      <c r="T391" s="317"/>
      <c r="U391" s="317"/>
      <c r="V391" s="317"/>
      <c r="W391" s="317"/>
      <c r="X391" s="317"/>
      <c r="Y391" s="317"/>
      <c r="Z391" s="317"/>
    </row>
    <row r="392" spans="1:26" ht="12.75" customHeight="1">
      <c r="A392" s="317"/>
      <c r="B392" s="317"/>
      <c r="C392" s="316"/>
      <c r="D392" s="317"/>
      <c r="E392" s="317"/>
      <c r="F392" s="317"/>
      <c r="G392" s="317"/>
      <c r="H392" s="317"/>
      <c r="I392" s="317"/>
      <c r="J392" s="317"/>
      <c r="K392" s="317"/>
      <c r="L392" s="317"/>
      <c r="M392" s="317"/>
      <c r="N392" s="317"/>
      <c r="O392" s="317"/>
      <c r="P392" s="317"/>
      <c r="Q392" s="317"/>
      <c r="R392" s="317"/>
      <c r="S392" s="317"/>
      <c r="T392" s="317"/>
      <c r="U392" s="317"/>
      <c r="V392" s="317"/>
      <c r="W392" s="317"/>
      <c r="X392" s="317"/>
      <c r="Y392" s="317"/>
      <c r="Z392" s="317"/>
    </row>
    <row r="393" spans="1:26" ht="12.75" customHeight="1">
      <c r="A393" s="317"/>
      <c r="B393" s="317"/>
      <c r="C393" s="316"/>
      <c r="D393" s="317"/>
      <c r="E393" s="317"/>
      <c r="F393" s="317"/>
      <c r="G393" s="317"/>
      <c r="H393" s="317"/>
      <c r="I393" s="317"/>
      <c r="J393" s="317"/>
      <c r="K393" s="317"/>
      <c r="L393" s="317"/>
      <c r="M393" s="317"/>
      <c r="N393" s="317"/>
      <c r="O393" s="317"/>
      <c r="P393" s="317"/>
      <c r="Q393" s="317"/>
      <c r="R393" s="317"/>
      <c r="S393" s="317"/>
      <c r="T393" s="317"/>
      <c r="U393" s="317"/>
      <c r="V393" s="317"/>
      <c r="W393" s="317"/>
      <c r="X393" s="317"/>
      <c r="Y393" s="317"/>
      <c r="Z393" s="317"/>
    </row>
    <row r="394" spans="1:26" ht="12.75" customHeight="1">
      <c r="A394" s="317"/>
      <c r="B394" s="317"/>
      <c r="C394" s="316"/>
      <c r="D394" s="317"/>
      <c r="E394" s="317"/>
      <c r="F394" s="317"/>
      <c r="G394" s="317"/>
      <c r="H394" s="317"/>
      <c r="I394" s="317"/>
      <c r="J394" s="317"/>
      <c r="K394" s="317"/>
      <c r="L394" s="317"/>
      <c r="M394" s="317"/>
      <c r="N394" s="317"/>
      <c r="O394" s="317"/>
      <c r="P394" s="317"/>
      <c r="Q394" s="317"/>
      <c r="R394" s="317"/>
      <c r="S394" s="317"/>
      <c r="T394" s="317"/>
      <c r="U394" s="317"/>
      <c r="V394" s="317"/>
      <c r="W394" s="317"/>
      <c r="X394" s="317"/>
      <c r="Y394" s="317"/>
      <c r="Z394" s="317"/>
    </row>
    <row r="395" spans="1:26" ht="12.75" customHeight="1">
      <c r="A395" s="317"/>
      <c r="B395" s="317"/>
      <c r="C395" s="316"/>
      <c r="D395" s="317"/>
      <c r="E395" s="317"/>
      <c r="F395" s="317"/>
      <c r="G395" s="317"/>
      <c r="H395" s="317"/>
      <c r="I395" s="317"/>
      <c r="J395" s="317"/>
      <c r="K395" s="317"/>
      <c r="L395" s="317"/>
      <c r="M395" s="317"/>
      <c r="N395" s="317"/>
      <c r="O395" s="317"/>
      <c r="P395" s="317"/>
      <c r="Q395" s="317"/>
      <c r="R395" s="317"/>
      <c r="S395" s="317"/>
      <c r="T395" s="317"/>
      <c r="U395" s="317"/>
      <c r="V395" s="317"/>
      <c r="W395" s="317"/>
      <c r="X395" s="317"/>
      <c r="Y395" s="317"/>
      <c r="Z395" s="317"/>
    </row>
    <row r="396" spans="1:26" ht="12.75" customHeight="1">
      <c r="A396" s="317"/>
      <c r="B396" s="317"/>
      <c r="C396" s="316"/>
      <c r="D396" s="317"/>
      <c r="E396" s="317"/>
      <c r="F396" s="317"/>
      <c r="G396" s="317"/>
      <c r="H396" s="317"/>
      <c r="I396" s="317"/>
      <c r="J396" s="317"/>
      <c r="K396" s="317"/>
      <c r="L396" s="317"/>
      <c r="M396" s="317"/>
      <c r="N396" s="317"/>
      <c r="O396" s="317"/>
      <c r="P396" s="317"/>
      <c r="Q396" s="317"/>
      <c r="R396" s="317"/>
      <c r="S396" s="317"/>
      <c r="T396" s="317"/>
      <c r="U396" s="317"/>
      <c r="V396" s="317"/>
      <c r="W396" s="317"/>
      <c r="X396" s="317"/>
      <c r="Y396" s="317"/>
      <c r="Z396" s="317"/>
    </row>
    <row r="397" spans="1:26" ht="12.75" customHeight="1">
      <c r="A397" s="317"/>
      <c r="B397" s="317"/>
      <c r="C397" s="316"/>
      <c r="D397" s="317"/>
      <c r="E397" s="317"/>
      <c r="F397" s="317"/>
      <c r="G397" s="317"/>
      <c r="H397" s="317"/>
      <c r="I397" s="317"/>
      <c r="J397" s="317"/>
      <c r="K397" s="317"/>
      <c r="L397" s="317"/>
      <c r="M397" s="317"/>
      <c r="N397" s="317"/>
      <c r="O397" s="317"/>
      <c r="P397" s="317"/>
      <c r="Q397" s="317"/>
      <c r="R397" s="317"/>
      <c r="S397" s="317"/>
      <c r="T397" s="317"/>
      <c r="U397" s="317"/>
      <c r="V397" s="317"/>
      <c r="W397" s="317"/>
      <c r="X397" s="317"/>
      <c r="Y397" s="317"/>
      <c r="Z397" s="317"/>
    </row>
    <row r="398" spans="1:26" ht="12.75" customHeight="1">
      <c r="A398" s="317"/>
      <c r="B398" s="317"/>
      <c r="C398" s="316"/>
      <c r="D398" s="317"/>
      <c r="E398" s="317"/>
      <c r="F398" s="317"/>
      <c r="G398" s="317"/>
      <c r="H398" s="317"/>
      <c r="I398" s="317"/>
      <c r="J398" s="317"/>
      <c r="K398" s="317"/>
      <c r="L398" s="317"/>
      <c r="M398" s="317"/>
      <c r="N398" s="317"/>
      <c r="O398" s="317"/>
      <c r="P398" s="317"/>
      <c r="Q398" s="317"/>
      <c r="R398" s="317"/>
      <c r="S398" s="317"/>
      <c r="T398" s="317"/>
      <c r="U398" s="317"/>
      <c r="V398" s="317"/>
      <c r="W398" s="317"/>
      <c r="X398" s="317"/>
      <c r="Y398" s="317"/>
      <c r="Z398" s="317"/>
    </row>
    <row r="399" spans="1:26" ht="12.75" customHeight="1">
      <c r="A399" s="317"/>
      <c r="B399" s="317"/>
      <c r="C399" s="316"/>
      <c r="D399" s="317"/>
      <c r="E399" s="317"/>
      <c r="F399" s="317"/>
      <c r="G399" s="317"/>
      <c r="H399" s="317"/>
      <c r="I399" s="317"/>
      <c r="J399" s="317"/>
      <c r="K399" s="317"/>
      <c r="L399" s="317"/>
      <c r="M399" s="317"/>
      <c r="N399" s="317"/>
      <c r="O399" s="317"/>
      <c r="P399" s="317"/>
      <c r="Q399" s="317"/>
      <c r="R399" s="317"/>
      <c r="S399" s="317"/>
      <c r="T399" s="317"/>
      <c r="U399" s="317"/>
      <c r="V399" s="317"/>
      <c r="W399" s="317"/>
      <c r="X399" s="317"/>
      <c r="Y399" s="317"/>
      <c r="Z399" s="317"/>
    </row>
    <row r="400" spans="1:26" ht="12.75" customHeight="1">
      <c r="A400" s="317"/>
      <c r="B400" s="317"/>
      <c r="C400" s="316"/>
      <c r="D400" s="317"/>
      <c r="E400" s="317"/>
      <c r="F400" s="317"/>
      <c r="G400" s="317"/>
      <c r="H400" s="317"/>
      <c r="I400" s="317"/>
      <c r="J400" s="317"/>
      <c r="K400" s="317"/>
      <c r="L400" s="317"/>
      <c r="M400" s="317"/>
      <c r="N400" s="317"/>
      <c r="O400" s="317"/>
      <c r="P400" s="317"/>
      <c r="Q400" s="317"/>
      <c r="R400" s="317"/>
      <c r="S400" s="317"/>
      <c r="T400" s="317"/>
      <c r="U400" s="317"/>
      <c r="V400" s="317"/>
      <c r="W400" s="317"/>
      <c r="X400" s="317"/>
      <c r="Y400" s="317"/>
      <c r="Z400" s="317"/>
    </row>
    <row r="401" spans="1:26" ht="12.75" customHeight="1">
      <c r="A401" s="317"/>
      <c r="B401" s="317"/>
      <c r="C401" s="316"/>
      <c r="D401" s="317"/>
      <c r="E401" s="317"/>
      <c r="F401" s="317"/>
      <c r="G401" s="317"/>
      <c r="H401" s="317"/>
      <c r="I401" s="317"/>
      <c r="J401" s="317"/>
      <c r="K401" s="317"/>
      <c r="L401" s="317"/>
      <c r="M401" s="317"/>
      <c r="N401" s="317"/>
      <c r="O401" s="317"/>
      <c r="P401" s="317"/>
      <c r="Q401" s="317"/>
      <c r="R401" s="317"/>
      <c r="S401" s="317"/>
      <c r="T401" s="317"/>
      <c r="U401" s="317"/>
      <c r="V401" s="317"/>
      <c r="W401" s="317"/>
      <c r="X401" s="317"/>
      <c r="Y401" s="317"/>
      <c r="Z401" s="317"/>
    </row>
    <row r="402" spans="1:26" ht="12.75" customHeight="1">
      <c r="A402" s="317"/>
      <c r="B402" s="317"/>
      <c r="C402" s="316"/>
      <c r="D402" s="317"/>
      <c r="E402" s="317"/>
      <c r="F402" s="317"/>
      <c r="G402" s="317"/>
      <c r="H402" s="317"/>
      <c r="I402" s="317"/>
      <c r="J402" s="317"/>
      <c r="K402" s="317"/>
      <c r="L402" s="317"/>
      <c r="M402" s="317"/>
      <c r="N402" s="317"/>
      <c r="O402" s="317"/>
      <c r="P402" s="317"/>
      <c r="Q402" s="317"/>
      <c r="R402" s="317"/>
      <c r="S402" s="317"/>
      <c r="T402" s="317"/>
      <c r="U402" s="317"/>
      <c r="V402" s="317"/>
      <c r="W402" s="317"/>
      <c r="X402" s="317"/>
      <c r="Y402" s="317"/>
      <c r="Z402" s="317"/>
    </row>
    <row r="403" spans="1:26" ht="12.75" customHeight="1">
      <c r="A403" s="317"/>
      <c r="B403" s="317"/>
      <c r="C403" s="316"/>
      <c r="D403" s="317"/>
      <c r="E403" s="317"/>
      <c r="F403" s="317"/>
      <c r="G403" s="317"/>
      <c r="H403" s="317"/>
      <c r="I403" s="317"/>
      <c r="J403" s="317"/>
      <c r="K403" s="317"/>
      <c r="L403" s="317"/>
      <c r="M403" s="317"/>
      <c r="N403" s="317"/>
      <c r="O403" s="317"/>
      <c r="P403" s="317"/>
      <c r="Q403" s="317"/>
      <c r="R403" s="317"/>
      <c r="S403" s="317"/>
      <c r="T403" s="317"/>
      <c r="U403" s="317"/>
      <c r="V403" s="317"/>
      <c r="W403" s="317"/>
      <c r="X403" s="317"/>
      <c r="Y403" s="317"/>
      <c r="Z403" s="317"/>
    </row>
    <row r="404" spans="1:26" ht="12.75" customHeight="1">
      <c r="A404" s="317"/>
      <c r="B404" s="317"/>
      <c r="C404" s="316"/>
      <c r="D404" s="317"/>
      <c r="E404" s="317"/>
      <c r="F404" s="317"/>
      <c r="G404" s="317"/>
      <c r="H404" s="317"/>
      <c r="I404" s="317"/>
      <c r="J404" s="317"/>
      <c r="K404" s="317"/>
      <c r="L404" s="317"/>
      <c r="M404" s="317"/>
      <c r="N404" s="317"/>
      <c r="O404" s="317"/>
      <c r="P404" s="317"/>
      <c r="Q404" s="317"/>
      <c r="R404" s="317"/>
      <c r="S404" s="317"/>
      <c r="T404" s="317"/>
      <c r="U404" s="317"/>
      <c r="V404" s="317"/>
      <c r="W404" s="317"/>
      <c r="X404" s="317"/>
      <c r="Y404" s="317"/>
      <c r="Z404" s="317"/>
    </row>
    <row r="405" spans="1:26" ht="12.75" customHeight="1">
      <c r="A405" s="317"/>
      <c r="B405" s="317"/>
      <c r="C405" s="316"/>
      <c r="D405" s="317"/>
      <c r="E405" s="317"/>
      <c r="F405" s="317"/>
      <c r="G405" s="317"/>
      <c r="H405" s="317"/>
      <c r="I405" s="317"/>
      <c r="J405" s="317"/>
      <c r="K405" s="317"/>
      <c r="L405" s="317"/>
      <c r="M405" s="317"/>
      <c r="N405" s="317"/>
      <c r="O405" s="317"/>
      <c r="P405" s="317"/>
      <c r="Q405" s="317"/>
      <c r="R405" s="317"/>
      <c r="S405" s="317"/>
      <c r="T405" s="317"/>
      <c r="U405" s="317"/>
      <c r="V405" s="317"/>
      <c r="W405" s="317"/>
      <c r="X405" s="317"/>
      <c r="Y405" s="317"/>
      <c r="Z405" s="317"/>
    </row>
    <row r="406" spans="1:26" ht="12.75" customHeight="1">
      <c r="A406" s="317"/>
      <c r="B406" s="317"/>
      <c r="C406" s="316"/>
      <c r="D406" s="317"/>
      <c r="E406" s="317"/>
      <c r="F406" s="317"/>
      <c r="G406" s="317"/>
      <c r="H406" s="317"/>
      <c r="I406" s="317"/>
      <c r="J406" s="317"/>
      <c r="K406" s="317"/>
      <c r="L406" s="317"/>
      <c r="M406" s="317"/>
      <c r="N406" s="317"/>
      <c r="O406" s="317"/>
      <c r="P406" s="317"/>
      <c r="Q406" s="317"/>
      <c r="R406" s="317"/>
      <c r="S406" s="317"/>
      <c r="T406" s="317"/>
      <c r="U406" s="317"/>
      <c r="V406" s="317"/>
      <c r="W406" s="317"/>
      <c r="X406" s="317"/>
      <c r="Y406" s="317"/>
      <c r="Z406" s="317"/>
    </row>
    <row r="407" spans="1:26" ht="12.75" customHeight="1">
      <c r="A407" s="317"/>
      <c r="B407" s="317"/>
      <c r="C407" s="316"/>
      <c r="D407" s="317"/>
      <c r="E407" s="317"/>
      <c r="F407" s="317"/>
      <c r="G407" s="317"/>
      <c r="H407" s="317"/>
      <c r="I407" s="317"/>
      <c r="J407" s="317"/>
      <c r="K407" s="317"/>
      <c r="L407" s="317"/>
      <c r="M407" s="317"/>
      <c r="N407" s="317"/>
      <c r="O407" s="317"/>
      <c r="P407" s="317"/>
      <c r="Q407" s="317"/>
      <c r="R407" s="317"/>
      <c r="S407" s="317"/>
      <c r="T407" s="317"/>
      <c r="U407" s="317"/>
      <c r="V407" s="317"/>
      <c r="W407" s="317"/>
      <c r="X407" s="317"/>
      <c r="Y407" s="317"/>
      <c r="Z407" s="317"/>
    </row>
    <row r="408" spans="1:26" ht="12.75" customHeight="1">
      <c r="A408" s="317"/>
      <c r="B408" s="317"/>
      <c r="C408" s="316"/>
      <c r="D408" s="317"/>
      <c r="E408" s="317"/>
      <c r="F408" s="317"/>
      <c r="G408" s="317"/>
      <c r="H408" s="317"/>
      <c r="I408" s="317"/>
      <c r="J408" s="317"/>
      <c r="K408" s="317"/>
      <c r="L408" s="317"/>
      <c r="M408" s="317"/>
      <c r="N408" s="317"/>
      <c r="O408" s="317"/>
      <c r="P408" s="317"/>
      <c r="Q408" s="317"/>
      <c r="R408" s="317"/>
      <c r="S408" s="317"/>
      <c r="T408" s="317"/>
      <c r="U408" s="317"/>
      <c r="V408" s="317"/>
      <c r="W408" s="317"/>
      <c r="X408" s="317"/>
      <c r="Y408" s="317"/>
      <c r="Z408" s="317"/>
    </row>
    <row r="409" spans="1:26" ht="12.75" customHeight="1">
      <c r="A409" s="317"/>
      <c r="B409" s="317"/>
      <c r="C409" s="316"/>
      <c r="D409" s="317"/>
      <c r="E409" s="317"/>
      <c r="F409" s="317"/>
      <c r="G409" s="317"/>
      <c r="H409" s="317"/>
      <c r="I409" s="317"/>
      <c r="J409" s="317"/>
      <c r="K409" s="317"/>
      <c r="L409" s="317"/>
      <c r="M409" s="317"/>
      <c r="N409" s="317"/>
      <c r="O409" s="317"/>
      <c r="P409" s="317"/>
      <c r="Q409" s="317"/>
      <c r="R409" s="317"/>
      <c r="S409" s="317"/>
      <c r="T409" s="317"/>
      <c r="U409" s="317"/>
      <c r="V409" s="317"/>
      <c r="W409" s="317"/>
      <c r="X409" s="317"/>
      <c r="Y409" s="317"/>
      <c r="Z409" s="317"/>
    </row>
    <row r="410" spans="1:26" ht="12.75" customHeight="1">
      <c r="A410" s="317"/>
      <c r="B410" s="317"/>
      <c r="C410" s="316"/>
      <c r="D410" s="317"/>
      <c r="E410" s="317"/>
      <c r="F410" s="317"/>
      <c r="G410" s="317"/>
      <c r="H410" s="317"/>
      <c r="I410" s="317"/>
      <c r="J410" s="317"/>
      <c r="K410" s="317"/>
      <c r="L410" s="317"/>
      <c r="M410" s="317"/>
      <c r="N410" s="317"/>
      <c r="O410" s="317"/>
      <c r="P410" s="317"/>
      <c r="Q410" s="317"/>
      <c r="R410" s="317"/>
      <c r="S410" s="317"/>
      <c r="T410" s="317"/>
      <c r="U410" s="317"/>
      <c r="V410" s="317"/>
      <c r="W410" s="317"/>
      <c r="X410" s="317"/>
      <c r="Y410" s="317"/>
      <c r="Z410" s="317"/>
    </row>
    <row r="411" spans="1:26" ht="12.75" customHeight="1">
      <c r="A411" s="317"/>
      <c r="B411" s="317"/>
      <c r="C411" s="316"/>
      <c r="D411" s="317"/>
      <c r="E411" s="317"/>
      <c r="F411" s="317"/>
      <c r="G411" s="317"/>
      <c r="H411" s="317"/>
      <c r="I411" s="317"/>
      <c r="J411" s="317"/>
      <c r="K411" s="317"/>
      <c r="L411" s="317"/>
      <c r="M411" s="317"/>
      <c r="N411" s="317"/>
      <c r="O411" s="317"/>
      <c r="P411" s="317"/>
      <c r="Q411" s="317"/>
      <c r="R411" s="317"/>
      <c r="S411" s="317"/>
      <c r="T411" s="317"/>
      <c r="U411" s="317"/>
      <c r="V411" s="317"/>
      <c r="W411" s="317"/>
      <c r="X411" s="317"/>
      <c r="Y411" s="317"/>
      <c r="Z411" s="317"/>
    </row>
    <row r="412" spans="1:26" ht="12.75" customHeight="1">
      <c r="A412" s="317"/>
      <c r="B412" s="317"/>
      <c r="C412" s="316"/>
      <c r="D412" s="317"/>
      <c r="E412" s="317"/>
      <c r="F412" s="317"/>
      <c r="G412" s="317"/>
      <c r="H412" s="317"/>
      <c r="I412" s="317"/>
      <c r="J412" s="317"/>
      <c r="K412" s="317"/>
      <c r="L412" s="317"/>
      <c r="M412" s="317"/>
      <c r="N412" s="317"/>
      <c r="O412" s="317"/>
      <c r="P412" s="317"/>
      <c r="Q412" s="317"/>
      <c r="R412" s="317"/>
      <c r="S412" s="317"/>
      <c r="T412" s="317"/>
      <c r="U412" s="317"/>
      <c r="V412" s="317"/>
      <c r="W412" s="317"/>
      <c r="X412" s="317"/>
      <c r="Y412" s="317"/>
      <c r="Z412" s="317"/>
    </row>
    <row r="413" spans="1:26" ht="12.75" customHeight="1">
      <c r="A413" s="317"/>
      <c r="B413" s="317"/>
      <c r="C413" s="316"/>
      <c r="D413" s="317"/>
      <c r="E413" s="317"/>
      <c r="F413" s="317"/>
      <c r="G413" s="317"/>
      <c r="H413" s="317"/>
      <c r="I413" s="317"/>
      <c r="J413" s="317"/>
      <c r="K413" s="317"/>
      <c r="L413" s="317"/>
      <c r="M413" s="317"/>
      <c r="N413" s="317"/>
      <c r="O413" s="317"/>
      <c r="P413" s="317"/>
      <c r="Q413" s="317"/>
      <c r="R413" s="317"/>
      <c r="S413" s="317"/>
      <c r="T413" s="317"/>
      <c r="U413" s="317"/>
      <c r="V413" s="317"/>
      <c r="W413" s="317"/>
      <c r="X413" s="317"/>
      <c r="Y413" s="317"/>
      <c r="Z413" s="317"/>
    </row>
    <row r="414" spans="1:26" ht="12.75" customHeight="1">
      <c r="A414" s="317"/>
      <c r="B414" s="317"/>
      <c r="C414" s="316"/>
      <c r="D414" s="317"/>
      <c r="E414" s="317"/>
      <c r="F414" s="317"/>
      <c r="G414" s="317"/>
      <c r="H414" s="317"/>
      <c r="I414" s="317"/>
      <c r="J414" s="317"/>
      <c r="K414" s="317"/>
      <c r="L414" s="317"/>
      <c r="M414" s="317"/>
      <c r="N414" s="317"/>
      <c r="O414" s="317"/>
      <c r="P414" s="317"/>
      <c r="Q414" s="317"/>
      <c r="R414" s="317"/>
      <c r="S414" s="317"/>
      <c r="T414" s="317"/>
      <c r="U414" s="317"/>
      <c r="V414" s="317"/>
      <c r="W414" s="317"/>
      <c r="X414" s="317"/>
      <c r="Y414" s="317"/>
      <c r="Z414" s="317"/>
    </row>
    <row r="415" spans="1:26" ht="12.75" customHeight="1">
      <c r="A415" s="317"/>
      <c r="B415" s="317"/>
      <c r="C415" s="316"/>
      <c r="D415" s="317"/>
      <c r="E415" s="317"/>
      <c r="F415" s="317"/>
      <c r="G415" s="317"/>
      <c r="H415" s="317"/>
      <c r="I415" s="317"/>
      <c r="J415" s="317"/>
      <c r="K415" s="317"/>
      <c r="L415" s="317"/>
      <c r="M415" s="317"/>
      <c r="N415" s="317"/>
      <c r="O415" s="317"/>
      <c r="P415" s="317"/>
      <c r="Q415" s="317"/>
      <c r="R415" s="317"/>
      <c r="S415" s="317"/>
      <c r="T415" s="317"/>
      <c r="U415" s="317"/>
      <c r="V415" s="317"/>
      <c r="W415" s="317"/>
      <c r="X415" s="317"/>
      <c r="Y415" s="317"/>
      <c r="Z415" s="317"/>
    </row>
    <row r="416" spans="1:26" ht="12.75" customHeight="1">
      <c r="A416" s="317"/>
      <c r="B416" s="317"/>
      <c r="C416" s="316"/>
      <c r="D416" s="317"/>
      <c r="E416" s="317"/>
      <c r="F416" s="317"/>
      <c r="G416" s="317"/>
      <c r="H416" s="317"/>
      <c r="I416" s="317"/>
      <c r="J416" s="317"/>
      <c r="K416" s="317"/>
      <c r="L416" s="317"/>
      <c r="M416" s="317"/>
      <c r="N416" s="317"/>
      <c r="O416" s="317"/>
      <c r="P416" s="317"/>
      <c r="Q416" s="317"/>
      <c r="R416" s="317"/>
      <c r="S416" s="317"/>
      <c r="T416" s="317"/>
      <c r="U416" s="317"/>
      <c r="V416" s="317"/>
      <c r="W416" s="317"/>
      <c r="X416" s="317"/>
      <c r="Y416" s="317"/>
      <c r="Z416" s="317"/>
    </row>
    <row r="417" spans="1:26" ht="12.75" customHeight="1">
      <c r="A417" s="317"/>
      <c r="B417" s="317"/>
      <c r="C417" s="316"/>
      <c r="D417" s="317"/>
      <c r="E417" s="317"/>
      <c r="F417" s="317"/>
      <c r="G417" s="317"/>
      <c r="H417" s="317"/>
      <c r="I417" s="317"/>
      <c r="J417" s="317"/>
      <c r="K417" s="317"/>
      <c r="L417" s="317"/>
      <c r="M417" s="317"/>
      <c r="N417" s="317"/>
      <c r="O417" s="317"/>
      <c r="P417" s="317"/>
      <c r="Q417" s="317"/>
      <c r="R417" s="317"/>
      <c r="S417" s="317"/>
      <c r="T417" s="317"/>
      <c r="U417" s="317"/>
      <c r="V417" s="317"/>
      <c r="W417" s="317"/>
      <c r="X417" s="317"/>
      <c r="Y417" s="317"/>
      <c r="Z417" s="317"/>
    </row>
    <row r="418" spans="1:26" ht="12.75" customHeight="1">
      <c r="A418" s="317"/>
      <c r="B418" s="317"/>
      <c r="C418" s="316"/>
      <c r="D418" s="317"/>
      <c r="E418" s="317"/>
      <c r="F418" s="317"/>
      <c r="G418" s="317"/>
      <c r="H418" s="317"/>
      <c r="I418" s="317"/>
      <c r="J418" s="317"/>
      <c r="K418" s="317"/>
      <c r="L418" s="317"/>
      <c r="M418" s="317"/>
      <c r="N418" s="317"/>
      <c r="O418" s="317"/>
      <c r="P418" s="317"/>
      <c r="Q418" s="317"/>
      <c r="R418" s="317"/>
      <c r="S418" s="317"/>
      <c r="T418" s="317"/>
      <c r="U418" s="317"/>
      <c r="V418" s="317"/>
      <c r="W418" s="317"/>
      <c r="X418" s="317"/>
      <c r="Y418" s="317"/>
      <c r="Z418" s="317"/>
    </row>
    <row r="419" spans="1:26" ht="12.75" customHeight="1">
      <c r="A419" s="317"/>
      <c r="B419" s="317"/>
      <c r="C419" s="316"/>
      <c r="D419" s="317"/>
      <c r="E419" s="317"/>
      <c r="F419" s="317"/>
      <c r="G419" s="317"/>
      <c r="H419" s="317"/>
      <c r="I419" s="317"/>
      <c r="J419" s="317"/>
      <c r="K419" s="317"/>
      <c r="L419" s="317"/>
      <c r="M419" s="317"/>
      <c r="N419" s="317"/>
      <c r="O419" s="317"/>
      <c r="P419" s="317"/>
      <c r="Q419" s="317"/>
      <c r="R419" s="317"/>
      <c r="S419" s="317"/>
      <c r="T419" s="317"/>
      <c r="U419" s="317"/>
      <c r="V419" s="317"/>
      <c r="W419" s="317"/>
      <c r="X419" s="317"/>
      <c r="Y419" s="317"/>
      <c r="Z419" s="317"/>
    </row>
    <row r="420" spans="1:26" ht="12.75" customHeight="1">
      <c r="A420" s="317"/>
      <c r="B420" s="317"/>
      <c r="C420" s="316"/>
      <c r="D420" s="317"/>
      <c r="E420" s="317"/>
      <c r="F420" s="317"/>
      <c r="G420" s="317"/>
      <c r="H420" s="317"/>
      <c r="I420" s="317"/>
      <c r="J420" s="317"/>
      <c r="K420" s="317"/>
      <c r="L420" s="317"/>
      <c r="M420" s="317"/>
      <c r="N420" s="317"/>
      <c r="O420" s="317"/>
      <c r="P420" s="317"/>
      <c r="Q420" s="317"/>
      <c r="R420" s="317"/>
      <c r="S420" s="317"/>
      <c r="T420" s="317"/>
      <c r="U420" s="317"/>
      <c r="V420" s="317"/>
      <c r="W420" s="317"/>
      <c r="X420" s="317"/>
      <c r="Y420" s="317"/>
      <c r="Z420" s="317"/>
    </row>
    <row r="421" spans="1:26" ht="12.75" customHeight="1">
      <c r="A421" s="317"/>
      <c r="B421" s="317"/>
      <c r="C421" s="316"/>
      <c r="D421" s="317"/>
      <c r="E421" s="317"/>
      <c r="F421" s="317"/>
      <c r="G421" s="317"/>
      <c r="H421" s="317"/>
      <c r="I421" s="317"/>
      <c r="J421" s="317"/>
      <c r="K421" s="317"/>
      <c r="L421" s="317"/>
      <c r="M421" s="317"/>
      <c r="N421" s="317"/>
      <c r="O421" s="317"/>
      <c r="P421" s="317"/>
      <c r="Q421" s="317"/>
      <c r="R421" s="317"/>
      <c r="S421" s="317"/>
      <c r="T421" s="317"/>
      <c r="U421" s="317"/>
      <c r="V421" s="317"/>
      <c r="W421" s="317"/>
      <c r="X421" s="317"/>
      <c r="Y421" s="317"/>
      <c r="Z421" s="317"/>
    </row>
    <row r="422" spans="1:26" ht="12.75" customHeight="1">
      <c r="A422" s="317"/>
      <c r="B422" s="317"/>
      <c r="C422" s="316"/>
      <c r="D422" s="317"/>
      <c r="E422" s="317"/>
      <c r="F422" s="317"/>
      <c r="G422" s="317"/>
      <c r="H422" s="317"/>
      <c r="I422" s="317"/>
      <c r="J422" s="317"/>
      <c r="K422" s="317"/>
      <c r="L422" s="317"/>
      <c r="M422" s="317"/>
      <c r="N422" s="317"/>
      <c r="O422" s="317"/>
      <c r="P422" s="317"/>
      <c r="Q422" s="317"/>
      <c r="R422" s="317"/>
      <c r="S422" s="317"/>
      <c r="T422" s="317"/>
      <c r="U422" s="317"/>
      <c r="V422" s="317"/>
      <c r="W422" s="317"/>
      <c r="X422" s="317"/>
      <c r="Y422" s="317"/>
      <c r="Z422" s="317"/>
    </row>
    <row r="423" spans="1:26" ht="12.75" customHeight="1">
      <c r="A423" s="317"/>
      <c r="B423" s="317"/>
      <c r="C423" s="316"/>
      <c r="D423" s="317"/>
      <c r="E423" s="317"/>
      <c r="F423" s="317"/>
      <c r="G423" s="317"/>
      <c r="H423" s="317"/>
      <c r="I423" s="317"/>
      <c r="J423" s="317"/>
      <c r="K423" s="317"/>
      <c r="L423" s="317"/>
      <c r="M423" s="317"/>
      <c r="N423" s="317"/>
      <c r="O423" s="317"/>
      <c r="P423" s="317"/>
      <c r="Q423" s="317"/>
      <c r="R423" s="317"/>
      <c r="S423" s="317"/>
      <c r="T423" s="317"/>
      <c r="U423" s="317"/>
      <c r="V423" s="317"/>
      <c r="W423" s="317"/>
      <c r="X423" s="317"/>
      <c r="Y423" s="317"/>
      <c r="Z423" s="317"/>
    </row>
    <row r="424" spans="1:26" ht="12.75" customHeight="1">
      <c r="A424" s="317"/>
      <c r="B424" s="317"/>
      <c r="C424" s="316"/>
      <c r="D424" s="317"/>
      <c r="E424" s="317"/>
      <c r="F424" s="317"/>
      <c r="G424" s="317"/>
      <c r="H424" s="317"/>
      <c r="I424" s="317"/>
      <c r="J424" s="317"/>
      <c r="K424" s="317"/>
      <c r="L424" s="317"/>
      <c r="M424" s="317"/>
      <c r="N424" s="317"/>
      <c r="O424" s="317"/>
      <c r="P424" s="317"/>
      <c r="Q424" s="317"/>
      <c r="R424" s="317"/>
      <c r="S424" s="317"/>
      <c r="T424" s="317"/>
      <c r="U424" s="317"/>
      <c r="V424" s="317"/>
      <c r="W424" s="317"/>
      <c r="X424" s="317"/>
      <c r="Y424" s="317"/>
      <c r="Z424" s="317"/>
    </row>
    <row r="425" spans="1:26" ht="12.75" customHeight="1">
      <c r="A425" s="317"/>
      <c r="B425" s="317"/>
      <c r="C425" s="316"/>
      <c r="D425" s="317"/>
      <c r="E425" s="317"/>
      <c r="F425" s="317"/>
      <c r="G425" s="317"/>
      <c r="H425" s="317"/>
      <c r="I425" s="317"/>
      <c r="J425" s="317"/>
      <c r="K425" s="317"/>
      <c r="L425" s="317"/>
      <c r="M425" s="317"/>
      <c r="N425" s="317"/>
      <c r="O425" s="317"/>
      <c r="P425" s="317"/>
      <c r="Q425" s="317"/>
      <c r="R425" s="317"/>
      <c r="S425" s="317"/>
      <c r="T425" s="317"/>
      <c r="U425" s="317"/>
      <c r="V425" s="317"/>
      <c r="W425" s="317"/>
      <c r="X425" s="317"/>
      <c r="Y425" s="317"/>
      <c r="Z425" s="317"/>
    </row>
    <row r="426" spans="1:26" ht="12.75" customHeight="1">
      <c r="A426" s="317"/>
      <c r="B426" s="317"/>
      <c r="C426" s="316"/>
      <c r="D426" s="317"/>
      <c r="E426" s="317"/>
      <c r="F426" s="317"/>
      <c r="G426" s="317"/>
      <c r="H426" s="317"/>
      <c r="I426" s="317"/>
      <c r="J426" s="317"/>
      <c r="K426" s="317"/>
      <c r="L426" s="317"/>
      <c r="M426" s="317"/>
      <c r="N426" s="317"/>
      <c r="O426" s="317"/>
      <c r="P426" s="317"/>
      <c r="Q426" s="317"/>
      <c r="R426" s="317"/>
      <c r="S426" s="317"/>
      <c r="T426" s="317"/>
      <c r="U426" s="317"/>
      <c r="V426" s="317"/>
      <c r="W426" s="317"/>
      <c r="X426" s="317"/>
      <c r="Y426" s="317"/>
      <c r="Z426" s="317"/>
    </row>
    <row r="427" spans="1:26" ht="12.75" customHeight="1">
      <c r="A427" s="317"/>
      <c r="B427" s="317"/>
      <c r="C427" s="316"/>
      <c r="D427" s="317"/>
      <c r="E427" s="317"/>
      <c r="F427" s="317"/>
      <c r="G427" s="317"/>
      <c r="H427" s="317"/>
      <c r="I427" s="317"/>
      <c r="J427" s="317"/>
      <c r="K427" s="317"/>
      <c r="L427" s="317"/>
      <c r="M427" s="317"/>
      <c r="N427" s="317"/>
      <c r="O427" s="317"/>
      <c r="P427" s="317"/>
      <c r="Q427" s="317"/>
      <c r="R427" s="317"/>
      <c r="S427" s="317"/>
      <c r="T427" s="317"/>
      <c r="U427" s="317"/>
      <c r="V427" s="317"/>
      <c r="W427" s="317"/>
      <c r="X427" s="317"/>
      <c r="Y427" s="317"/>
      <c r="Z427" s="317"/>
    </row>
    <row r="428" spans="1:26" ht="12.75" customHeight="1">
      <c r="A428" s="317"/>
      <c r="B428" s="317"/>
      <c r="C428" s="316"/>
      <c r="D428" s="317"/>
      <c r="E428" s="317"/>
      <c r="F428" s="317"/>
      <c r="G428" s="317"/>
      <c r="H428" s="317"/>
      <c r="I428" s="317"/>
      <c r="J428" s="317"/>
      <c r="K428" s="317"/>
      <c r="L428" s="317"/>
      <c r="M428" s="317"/>
      <c r="N428" s="317"/>
      <c r="O428" s="317"/>
      <c r="P428" s="317"/>
      <c r="Q428" s="317"/>
      <c r="R428" s="317"/>
      <c r="S428" s="317"/>
      <c r="T428" s="317"/>
      <c r="U428" s="317"/>
      <c r="V428" s="317"/>
      <c r="W428" s="317"/>
      <c r="X428" s="317"/>
      <c r="Y428" s="317"/>
      <c r="Z428" s="317"/>
    </row>
    <row r="429" spans="1:26" ht="12.75" customHeight="1">
      <c r="A429" s="317"/>
      <c r="B429" s="317"/>
      <c r="C429" s="316"/>
      <c r="D429" s="317"/>
      <c r="E429" s="317"/>
      <c r="F429" s="317"/>
      <c r="G429" s="317"/>
      <c r="H429" s="317"/>
      <c r="I429" s="317"/>
      <c r="J429" s="317"/>
      <c r="K429" s="317"/>
      <c r="L429" s="317"/>
      <c r="M429" s="317"/>
      <c r="N429" s="317"/>
      <c r="O429" s="317"/>
      <c r="P429" s="317"/>
      <c r="Q429" s="317"/>
      <c r="R429" s="317"/>
      <c r="S429" s="317"/>
      <c r="T429" s="317"/>
      <c r="U429" s="317"/>
      <c r="V429" s="317"/>
      <c r="W429" s="317"/>
      <c r="X429" s="317"/>
      <c r="Y429" s="317"/>
      <c r="Z429" s="317"/>
    </row>
    <row r="430" spans="1:26" ht="12.75" customHeight="1">
      <c r="A430" s="317"/>
      <c r="B430" s="317"/>
      <c r="C430" s="316"/>
      <c r="D430" s="317"/>
      <c r="E430" s="317"/>
      <c r="F430" s="317"/>
      <c r="G430" s="317"/>
      <c r="H430" s="317"/>
      <c r="I430" s="317"/>
      <c r="J430" s="317"/>
      <c r="K430" s="317"/>
      <c r="L430" s="317"/>
      <c r="M430" s="317"/>
      <c r="N430" s="317"/>
      <c r="O430" s="317"/>
      <c r="P430" s="317"/>
      <c r="Q430" s="317"/>
      <c r="R430" s="317"/>
      <c r="S430" s="317"/>
      <c r="T430" s="317"/>
      <c r="U430" s="317"/>
      <c r="V430" s="317"/>
      <c r="W430" s="317"/>
      <c r="X430" s="317"/>
      <c r="Y430" s="317"/>
      <c r="Z430" s="317"/>
    </row>
    <row r="431" spans="1:26" ht="12.75" customHeight="1">
      <c r="A431" s="317"/>
      <c r="B431" s="317"/>
      <c r="C431" s="316"/>
      <c r="D431" s="317"/>
      <c r="E431" s="317"/>
      <c r="F431" s="317"/>
      <c r="G431" s="317"/>
      <c r="H431" s="317"/>
      <c r="I431" s="317"/>
      <c r="J431" s="317"/>
      <c r="K431" s="317"/>
      <c r="L431" s="317"/>
      <c r="M431" s="317"/>
      <c r="N431" s="317"/>
      <c r="O431" s="317"/>
      <c r="P431" s="317"/>
      <c r="Q431" s="317"/>
      <c r="R431" s="317"/>
      <c r="S431" s="317"/>
      <c r="T431" s="317"/>
      <c r="U431" s="317"/>
      <c r="V431" s="317"/>
      <c r="W431" s="317"/>
      <c r="X431" s="317"/>
      <c r="Y431" s="317"/>
      <c r="Z431" s="317"/>
    </row>
    <row r="432" spans="1:26" ht="12.75" customHeight="1">
      <c r="A432" s="317"/>
      <c r="B432" s="317"/>
      <c r="C432" s="316"/>
      <c r="D432" s="317"/>
      <c r="E432" s="317"/>
      <c r="F432" s="317"/>
      <c r="G432" s="317"/>
      <c r="H432" s="317"/>
      <c r="I432" s="317"/>
      <c r="J432" s="317"/>
      <c r="K432" s="317"/>
      <c r="L432" s="317"/>
      <c r="M432" s="317"/>
      <c r="N432" s="317"/>
      <c r="O432" s="317"/>
      <c r="P432" s="317"/>
      <c r="Q432" s="317"/>
      <c r="R432" s="317"/>
      <c r="S432" s="317"/>
      <c r="T432" s="317"/>
      <c r="U432" s="317"/>
      <c r="V432" s="317"/>
      <c r="W432" s="317"/>
      <c r="X432" s="317"/>
      <c r="Y432" s="317"/>
      <c r="Z432" s="317"/>
    </row>
    <row r="433" spans="1:26" ht="12.75" customHeight="1">
      <c r="A433" s="317"/>
      <c r="B433" s="317"/>
      <c r="C433" s="316"/>
      <c r="D433" s="317"/>
      <c r="E433" s="317"/>
      <c r="F433" s="317"/>
      <c r="G433" s="317"/>
      <c r="H433" s="317"/>
      <c r="I433" s="317"/>
      <c r="J433" s="317"/>
      <c r="K433" s="317"/>
      <c r="L433" s="317"/>
      <c r="M433" s="317"/>
      <c r="N433" s="317"/>
      <c r="O433" s="317"/>
      <c r="P433" s="317"/>
      <c r="Q433" s="317"/>
      <c r="R433" s="317"/>
      <c r="S433" s="317"/>
      <c r="T433" s="317"/>
      <c r="U433" s="317"/>
      <c r="V433" s="317"/>
      <c r="W433" s="317"/>
      <c r="X433" s="317"/>
      <c r="Y433" s="317"/>
      <c r="Z433" s="317"/>
    </row>
    <row r="434" spans="1:26" ht="12.75" customHeight="1">
      <c r="A434" s="317"/>
      <c r="B434" s="317"/>
      <c r="C434" s="316"/>
      <c r="D434" s="317"/>
      <c r="E434" s="317"/>
      <c r="F434" s="317"/>
      <c r="G434" s="317"/>
      <c r="H434" s="317"/>
      <c r="I434" s="317"/>
      <c r="J434" s="317"/>
      <c r="K434" s="317"/>
      <c r="L434" s="317"/>
      <c r="M434" s="317"/>
      <c r="N434" s="317"/>
      <c r="O434" s="317"/>
      <c r="P434" s="317"/>
      <c r="Q434" s="317"/>
      <c r="R434" s="317"/>
      <c r="S434" s="317"/>
      <c r="T434" s="317"/>
      <c r="U434" s="317"/>
      <c r="V434" s="317"/>
      <c r="W434" s="317"/>
      <c r="X434" s="317"/>
      <c r="Y434" s="317"/>
      <c r="Z434" s="317"/>
    </row>
    <row r="435" spans="1:26" ht="12.75" customHeight="1">
      <c r="A435" s="317"/>
      <c r="B435" s="317"/>
      <c r="C435" s="316"/>
      <c r="D435" s="317"/>
      <c r="E435" s="317"/>
      <c r="F435" s="317"/>
      <c r="G435" s="317"/>
      <c r="H435" s="317"/>
      <c r="I435" s="317"/>
      <c r="J435" s="317"/>
      <c r="K435" s="317"/>
      <c r="L435" s="317"/>
      <c r="M435" s="317"/>
      <c r="N435" s="317"/>
      <c r="O435" s="317"/>
      <c r="P435" s="317"/>
      <c r="Q435" s="317"/>
      <c r="R435" s="317"/>
      <c r="S435" s="317"/>
      <c r="T435" s="317"/>
      <c r="U435" s="317"/>
      <c r="V435" s="317"/>
      <c r="W435" s="317"/>
      <c r="X435" s="317"/>
      <c r="Y435" s="317"/>
      <c r="Z435" s="317"/>
    </row>
    <row r="436" spans="1:26" ht="12.75" customHeight="1">
      <c r="A436" s="317"/>
      <c r="B436" s="317"/>
      <c r="C436" s="316"/>
      <c r="D436" s="317"/>
      <c r="E436" s="317"/>
      <c r="F436" s="317"/>
      <c r="G436" s="317"/>
      <c r="H436" s="317"/>
      <c r="I436" s="317"/>
      <c r="J436" s="317"/>
      <c r="K436" s="317"/>
      <c r="L436" s="317"/>
      <c r="M436" s="317"/>
      <c r="N436" s="317"/>
      <c r="O436" s="317"/>
      <c r="P436" s="317"/>
      <c r="Q436" s="317"/>
      <c r="R436" s="317"/>
      <c r="S436" s="317"/>
      <c r="T436" s="317"/>
      <c r="U436" s="317"/>
      <c r="V436" s="317"/>
      <c r="W436" s="317"/>
      <c r="X436" s="317"/>
      <c r="Y436" s="317"/>
      <c r="Z436" s="317"/>
    </row>
    <row r="437" spans="1:26" ht="12.75" customHeight="1">
      <c r="A437" s="317"/>
      <c r="B437" s="317"/>
      <c r="C437" s="316"/>
      <c r="D437" s="317"/>
      <c r="E437" s="317"/>
      <c r="F437" s="317"/>
      <c r="G437" s="317"/>
      <c r="H437" s="317"/>
      <c r="I437" s="317"/>
      <c r="J437" s="317"/>
      <c r="K437" s="317"/>
      <c r="L437" s="317"/>
      <c r="M437" s="317"/>
      <c r="N437" s="317"/>
      <c r="O437" s="317"/>
      <c r="P437" s="317"/>
      <c r="Q437" s="317"/>
      <c r="R437" s="317"/>
      <c r="S437" s="317"/>
      <c r="T437" s="317"/>
      <c r="U437" s="317"/>
      <c r="V437" s="317"/>
      <c r="W437" s="317"/>
      <c r="X437" s="317"/>
      <c r="Y437" s="317"/>
      <c r="Z437" s="317"/>
    </row>
    <row r="438" spans="1:26" ht="12.75" customHeight="1">
      <c r="A438" s="317"/>
      <c r="B438" s="317"/>
      <c r="C438" s="316"/>
      <c r="D438" s="317"/>
      <c r="E438" s="317"/>
      <c r="F438" s="317"/>
      <c r="G438" s="317"/>
      <c r="H438" s="317"/>
      <c r="I438" s="317"/>
      <c r="J438" s="317"/>
      <c r="K438" s="317"/>
      <c r="L438" s="317"/>
      <c r="M438" s="317"/>
      <c r="N438" s="317"/>
      <c r="O438" s="317"/>
      <c r="P438" s="317"/>
      <c r="Q438" s="317"/>
      <c r="R438" s="317"/>
      <c r="S438" s="317"/>
      <c r="T438" s="317"/>
      <c r="U438" s="317"/>
      <c r="V438" s="317"/>
      <c r="W438" s="317"/>
      <c r="X438" s="317"/>
      <c r="Y438" s="317"/>
      <c r="Z438" s="317"/>
    </row>
    <row r="439" spans="1:26" ht="12.75" customHeight="1">
      <c r="A439" s="317"/>
      <c r="B439" s="317"/>
      <c r="C439" s="316"/>
      <c r="D439" s="317"/>
      <c r="E439" s="317"/>
      <c r="F439" s="317"/>
      <c r="G439" s="317"/>
      <c r="H439" s="317"/>
      <c r="I439" s="317"/>
      <c r="J439" s="317"/>
      <c r="K439" s="317"/>
      <c r="L439" s="317"/>
      <c r="M439" s="317"/>
      <c r="N439" s="317"/>
      <c r="O439" s="317"/>
      <c r="P439" s="317"/>
      <c r="Q439" s="317"/>
      <c r="R439" s="317"/>
      <c r="S439" s="317"/>
      <c r="T439" s="317"/>
      <c r="U439" s="317"/>
      <c r="V439" s="317"/>
      <c r="W439" s="317"/>
      <c r="X439" s="317"/>
      <c r="Y439" s="317"/>
      <c r="Z439" s="317"/>
    </row>
    <row r="440" spans="1:26" ht="12.75" customHeight="1">
      <c r="A440" s="317"/>
      <c r="B440" s="317"/>
      <c r="C440" s="316"/>
      <c r="D440" s="317"/>
      <c r="E440" s="317"/>
      <c r="F440" s="317"/>
      <c r="G440" s="317"/>
      <c r="H440" s="317"/>
      <c r="I440" s="317"/>
      <c r="J440" s="317"/>
      <c r="K440" s="317"/>
      <c r="L440" s="317"/>
      <c r="M440" s="317"/>
      <c r="N440" s="317"/>
      <c r="O440" s="317"/>
      <c r="P440" s="317"/>
      <c r="Q440" s="317"/>
      <c r="R440" s="317"/>
      <c r="S440" s="317"/>
      <c r="T440" s="317"/>
      <c r="U440" s="317"/>
      <c r="V440" s="317"/>
      <c r="W440" s="317"/>
      <c r="X440" s="317"/>
      <c r="Y440" s="317"/>
      <c r="Z440" s="317"/>
    </row>
    <row r="441" spans="1:26" ht="12.75" customHeight="1">
      <c r="A441" s="317"/>
      <c r="B441" s="317"/>
      <c r="C441" s="316"/>
      <c r="D441" s="317"/>
      <c r="E441" s="317"/>
      <c r="F441" s="317"/>
      <c r="G441" s="317"/>
      <c r="H441" s="317"/>
      <c r="I441" s="317"/>
      <c r="J441" s="317"/>
      <c r="K441" s="317"/>
      <c r="L441" s="317"/>
      <c r="M441" s="317"/>
      <c r="N441" s="317"/>
      <c r="O441" s="317"/>
      <c r="P441" s="317"/>
      <c r="Q441" s="317"/>
      <c r="R441" s="317"/>
      <c r="S441" s="317"/>
      <c r="T441" s="317"/>
      <c r="U441" s="317"/>
      <c r="V441" s="317"/>
      <c r="W441" s="317"/>
      <c r="X441" s="317"/>
      <c r="Y441" s="317"/>
      <c r="Z441" s="317"/>
    </row>
    <row r="442" spans="1:26" ht="12.75" customHeight="1">
      <c r="A442" s="317"/>
      <c r="B442" s="317"/>
      <c r="C442" s="316"/>
      <c r="D442" s="317"/>
      <c r="E442" s="317"/>
      <c r="F442" s="317"/>
      <c r="G442" s="317"/>
      <c r="H442" s="317"/>
      <c r="I442" s="317"/>
      <c r="J442" s="317"/>
      <c r="K442" s="317"/>
      <c r="L442" s="317"/>
      <c r="M442" s="317"/>
      <c r="N442" s="317"/>
      <c r="O442" s="317"/>
      <c r="P442" s="317"/>
      <c r="Q442" s="317"/>
      <c r="R442" s="317"/>
      <c r="S442" s="317"/>
      <c r="T442" s="317"/>
      <c r="U442" s="317"/>
      <c r="V442" s="317"/>
      <c r="W442" s="317"/>
      <c r="X442" s="317"/>
      <c r="Y442" s="317"/>
      <c r="Z442" s="317"/>
    </row>
    <row r="443" spans="1:26" ht="12.75" customHeight="1">
      <c r="A443" s="317"/>
      <c r="B443" s="317"/>
      <c r="C443" s="316"/>
      <c r="D443" s="317"/>
      <c r="E443" s="317"/>
      <c r="F443" s="317"/>
      <c r="G443" s="317"/>
      <c r="H443" s="317"/>
      <c r="I443" s="317"/>
      <c r="J443" s="317"/>
      <c r="K443" s="317"/>
      <c r="L443" s="317"/>
      <c r="M443" s="317"/>
      <c r="N443" s="317"/>
      <c r="O443" s="317"/>
      <c r="P443" s="317"/>
      <c r="Q443" s="317"/>
      <c r="R443" s="317"/>
      <c r="S443" s="317"/>
      <c r="T443" s="317"/>
      <c r="U443" s="317"/>
      <c r="V443" s="317"/>
      <c r="W443" s="317"/>
      <c r="X443" s="317"/>
      <c r="Y443" s="317"/>
      <c r="Z443" s="317"/>
    </row>
    <row r="444" spans="1:26" ht="12.75" customHeight="1">
      <c r="A444" s="317"/>
      <c r="B444" s="317"/>
      <c r="C444" s="316"/>
      <c r="D444" s="317"/>
      <c r="E444" s="317"/>
      <c r="F444" s="317"/>
      <c r="G444" s="317"/>
      <c r="H444" s="317"/>
      <c r="I444" s="317"/>
      <c r="J444" s="317"/>
      <c r="K444" s="317"/>
      <c r="L444" s="317"/>
      <c r="M444" s="317"/>
      <c r="N444" s="317"/>
      <c r="O444" s="317"/>
      <c r="P444" s="317"/>
      <c r="Q444" s="317"/>
      <c r="R444" s="317"/>
      <c r="S444" s="317"/>
      <c r="T444" s="317"/>
      <c r="U444" s="317"/>
      <c r="V444" s="317"/>
      <c r="W444" s="317"/>
      <c r="X444" s="317"/>
      <c r="Y444" s="317"/>
      <c r="Z444" s="317"/>
    </row>
    <row r="445" spans="1:26" ht="12.75" customHeight="1">
      <c r="A445" s="317"/>
      <c r="B445" s="317"/>
      <c r="C445" s="316"/>
      <c r="D445" s="317"/>
      <c r="E445" s="317"/>
      <c r="F445" s="317"/>
      <c r="G445" s="317"/>
      <c r="H445" s="317"/>
      <c r="I445" s="317"/>
      <c r="J445" s="317"/>
      <c r="K445" s="317"/>
      <c r="L445" s="317"/>
      <c r="M445" s="317"/>
      <c r="N445" s="317"/>
      <c r="O445" s="317"/>
      <c r="P445" s="317"/>
      <c r="Q445" s="317"/>
      <c r="R445" s="317"/>
      <c r="S445" s="317"/>
      <c r="T445" s="317"/>
      <c r="U445" s="317"/>
      <c r="V445" s="317"/>
      <c r="W445" s="317"/>
      <c r="X445" s="317"/>
      <c r="Y445" s="317"/>
      <c r="Z445" s="317"/>
    </row>
    <row r="446" spans="1:26" ht="12.75" customHeight="1">
      <c r="A446" s="317"/>
      <c r="B446" s="317"/>
      <c r="C446" s="316"/>
      <c r="D446" s="317"/>
      <c r="E446" s="317"/>
      <c r="F446" s="317"/>
      <c r="G446" s="317"/>
      <c r="H446" s="317"/>
      <c r="I446" s="317"/>
      <c r="J446" s="317"/>
      <c r="K446" s="317"/>
      <c r="L446" s="317"/>
      <c r="M446" s="317"/>
      <c r="N446" s="317"/>
      <c r="O446" s="317"/>
      <c r="P446" s="317"/>
      <c r="Q446" s="317"/>
      <c r="R446" s="317"/>
      <c r="S446" s="317"/>
      <c r="T446" s="317"/>
      <c r="U446" s="317"/>
      <c r="V446" s="317"/>
      <c r="W446" s="317"/>
      <c r="X446" s="317"/>
      <c r="Y446" s="317"/>
      <c r="Z446" s="317"/>
    </row>
    <row r="447" spans="1:26" ht="12.75" customHeight="1">
      <c r="A447" s="317"/>
      <c r="B447" s="317"/>
      <c r="C447" s="316"/>
      <c r="D447" s="317"/>
      <c r="E447" s="317"/>
      <c r="F447" s="317"/>
      <c r="G447" s="317"/>
      <c r="H447" s="317"/>
      <c r="I447" s="317"/>
      <c r="J447" s="317"/>
      <c r="K447" s="317"/>
      <c r="L447" s="317"/>
      <c r="M447" s="317"/>
      <c r="N447" s="317"/>
      <c r="O447" s="317"/>
      <c r="P447" s="317"/>
      <c r="Q447" s="317"/>
      <c r="R447" s="317"/>
      <c r="S447" s="317"/>
      <c r="T447" s="317"/>
      <c r="U447" s="317"/>
      <c r="V447" s="317"/>
      <c r="W447" s="317"/>
      <c r="X447" s="317"/>
      <c r="Y447" s="317"/>
      <c r="Z447" s="317"/>
    </row>
    <row r="448" spans="1:26" ht="12.75" customHeight="1">
      <c r="A448" s="317"/>
      <c r="B448" s="317"/>
      <c r="C448" s="316"/>
      <c r="D448" s="317"/>
      <c r="E448" s="317"/>
      <c r="F448" s="317"/>
      <c r="G448" s="317"/>
      <c r="H448" s="317"/>
      <c r="I448" s="317"/>
      <c r="J448" s="317"/>
      <c r="K448" s="317"/>
      <c r="L448" s="317"/>
      <c r="M448" s="317"/>
      <c r="N448" s="317"/>
      <c r="O448" s="317"/>
      <c r="P448" s="317"/>
      <c r="Q448" s="317"/>
      <c r="R448" s="317"/>
      <c r="S448" s="317"/>
      <c r="T448" s="317"/>
      <c r="U448" s="317"/>
      <c r="V448" s="317"/>
      <c r="W448" s="317"/>
      <c r="X448" s="317"/>
      <c r="Y448" s="317"/>
      <c r="Z448" s="317"/>
    </row>
    <row r="449" spans="1:26" ht="12.75" customHeight="1">
      <c r="A449" s="317"/>
      <c r="B449" s="317"/>
      <c r="C449" s="316"/>
      <c r="D449" s="317"/>
      <c r="E449" s="317"/>
      <c r="F449" s="317"/>
      <c r="G449" s="317"/>
      <c r="H449" s="317"/>
      <c r="I449" s="317"/>
      <c r="J449" s="317"/>
      <c r="K449" s="317"/>
      <c r="L449" s="317"/>
      <c r="M449" s="317"/>
      <c r="N449" s="317"/>
      <c r="O449" s="317"/>
      <c r="P449" s="317"/>
      <c r="Q449" s="317"/>
      <c r="R449" s="317"/>
      <c r="S449" s="317"/>
      <c r="T449" s="317"/>
      <c r="U449" s="317"/>
      <c r="V449" s="317"/>
      <c r="W449" s="317"/>
      <c r="X449" s="317"/>
      <c r="Y449" s="317"/>
      <c r="Z449" s="317"/>
    </row>
    <row r="450" spans="1:26" ht="12.75" customHeight="1">
      <c r="A450" s="317"/>
      <c r="B450" s="317"/>
      <c r="C450" s="316"/>
      <c r="D450" s="317"/>
      <c r="E450" s="317"/>
      <c r="F450" s="317"/>
      <c r="G450" s="317"/>
      <c r="H450" s="317"/>
      <c r="I450" s="317"/>
      <c r="J450" s="317"/>
      <c r="K450" s="317"/>
      <c r="L450" s="317"/>
      <c r="M450" s="317"/>
      <c r="N450" s="317"/>
      <c r="O450" s="317"/>
      <c r="P450" s="317"/>
      <c r="Q450" s="317"/>
      <c r="R450" s="317"/>
      <c r="S450" s="317"/>
      <c r="T450" s="317"/>
      <c r="U450" s="317"/>
      <c r="V450" s="317"/>
      <c r="W450" s="317"/>
      <c r="X450" s="317"/>
      <c r="Y450" s="317"/>
      <c r="Z450" s="317"/>
    </row>
    <row r="451" spans="1:26" ht="12.75" customHeight="1">
      <c r="A451" s="317"/>
      <c r="B451" s="317"/>
      <c r="C451" s="316"/>
      <c r="D451" s="317"/>
      <c r="E451" s="317"/>
      <c r="F451" s="317"/>
      <c r="G451" s="317"/>
      <c r="H451" s="317"/>
      <c r="I451" s="317"/>
      <c r="J451" s="317"/>
      <c r="K451" s="317"/>
      <c r="L451" s="317"/>
      <c r="M451" s="317"/>
      <c r="N451" s="317"/>
      <c r="O451" s="317"/>
      <c r="P451" s="317"/>
      <c r="Q451" s="317"/>
      <c r="R451" s="317"/>
      <c r="S451" s="317"/>
      <c r="T451" s="317"/>
      <c r="U451" s="317"/>
      <c r="V451" s="317"/>
      <c r="W451" s="317"/>
      <c r="X451" s="317"/>
      <c r="Y451" s="317"/>
      <c r="Z451" s="317"/>
    </row>
    <row r="452" spans="1:26" ht="12.75" customHeight="1">
      <c r="A452" s="317"/>
      <c r="B452" s="317"/>
      <c r="C452" s="316"/>
      <c r="D452" s="317"/>
      <c r="E452" s="317"/>
      <c r="F452" s="317"/>
      <c r="G452" s="317"/>
      <c r="H452" s="317"/>
      <c r="I452" s="317"/>
      <c r="J452" s="317"/>
      <c r="K452" s="317"/>
      <c r="L452" s="317"/>
      <c r="M452" s="317"/>
      <c r="N452" s="317"/>
      <c r="O452" s="317"/>
      <c r="P452" s="317"/>
      <c r="Q452" s="317"/>
      <c r="R452" s="317"/>
      <c r="S452" s="317"/>
      <c r="T452" s="317"/>
      <c r="U452" s="317"/>
      <c r="V452" s="317"/>
      <c r="W452" s="317"/>
      <c r="X452" s="317"/>
      <c r="Y452" s="317"/>
      <c r="Z452" s="317"/>
    </row>
    <row r="453" spans="1:26" ht="12.75" customHeight="1">
      <c r="A453" s="317"/>
      <c r="B453" s="317"/>
      <c r="C453" s="316"/>
      <c r="D453" s="317"/>
      <c r="E453" s="317"/>
      <c r="F453" s="317"/>
      <c r="G453" s="317"/>
      <c r="H453" s="317"/>
      <c r="I453" s="317"/>
      <c r="J453" s="317"/>
      <c r="K453" s="317"/>
      <c r="L453" s="317"/>
      <c r="M453" s="317"/>
      <c r="N453" s="317"/>
      <c r="O453" s="317"/>
      <c r="P453" s="317"/>
      <c r="Q453" s="317"/>
      <c r="R453" s="317"/>
      <c r="S453" s="317"/>
      <c r="T453" s="317"/>
      <c r="U453" s="317"/>
      <c r="V453" s="317"/>
      <c r="W453" s="317"/>
      <c r="X453" s="317"/>
      <c r="Y453" s="317"/>
      <c r="Z453" s="317"/>
    </row>
    <row r="454" spans="1:26" ht="12.75" customHeight="1">
      <c r="A454" s="317"/>
      <c r="B454" s="317"/>
      <c r="C454" s="316"/>
      <c r="D454" s="317"/>
      <c r="E454" s="317"/>
      <c r="F454" s="317"/>
      <c r="G454" s="317"/>
      <c r="H454" s="317"/>
      <c r="I454" s="317"/>
      <c r="J454" s="317"/>
      <c r="K454" s="317"/>
      <c r="L454" s="317"/>
      <c r="M454" s="317"/>
      <c r="N454" s="317"/>
      <c r="O454" s="317"/>
      <c r="P454" s="317"/>
      <c r="Q454" s="317"/>
      <c r="R454" s="317"/>
      <c r="S454" s="317"/>
      <c r="T454" s="317"/>
      <c r="U454" s="317"/>
      <c r="V454" s="317"/>
      <c r="W454" s="317"/>
      <c r="X454" s="317"/>
      <c r="Y454" s="317"/>
      <c r="Z454" s="317"/>
    </row>
    <row r="455" spans="1:26" ht="12.75" customHeight="1">
      <c r="A455" s="317"/>
      <c r="B455" s="317"/>
      <c r="C455" s="316"/>
      <c r="D455" s="317"/>
      <c r="E455" s="317"/>
      <c r="F455" s="317"/>
      <c r="G455" s="317"/>
      <c r="H455" s="317"/>
      <c r="I455" s="317"/>
      <c r="J455" s="317"/>
      <c r="K455" s="317"/>
      <c r="L455" s="317"/>
      <c r="M455" s="317"/>
      <c r="N455" s="317"/>
      <c r="O455" s="317"/>
      <c r="P455" s="317"/>
      <c r="Q455" s="317"/>
      <c r="R455" s="317"/>
      <c r="S455" s="317"/>
      <c r="T455" s="317"/>
      <c r="U455" s="317"/>
      <c r="V455" s="317"/>
      <c r="W455" s="317"/>
      <c r="X455" s="317"/>
      <c r="Y455" s="317"/>
      <c r="Z455" s="317"/>
    </row>
    <row r="456" spans="1:26" ht="12.75" customHeight="1">
      <c r="A456" s="317"/>
      <c r="B456" s="317"/>
      <c r="C456" s="316"/>
      <c r="D456" s="317"/>
      <c r="E456" s="317"/>
      <c r="F456" s="317"/>
      <c r="G456" s="317"/>
      <c r="H456" s="317"/>
      <c r="I456" s="317"/>
      <c r="J456" s="317"/>
      <c r="K456" s="317"/>
      <c r="L456" s="317"/>
      <c r="M456" s="317"/>
      <c r="N456" s="317"/>
      <c r="O456" s="317"/>
      <c r="P456" s="317"/>
      <c r="Q456" s="317"/>
      <c r="R456" s="317"/>
      <c r="S456" s="317"/>
      <c r="T456" s="317"/>
      <c r="U456" s="317"/>
      <c r="V456" s="317"/>
      <c r="W456" s="317"/>
      <c r="X456" s="317"/>
      <c r="Y456" s="317"/>
      <c r="Z456" s="317"/>
    </row>
    <row r="457" spans="1:26" ht="12.75" customHeight="1">
      <c r="A457" s="317"/>
      <c r="B457" s="317"/>
      <c r="C457" s="316"/>
      <c r="D457" s="317"/>
      <c r="E457" s="317"/>
      <c r="F457" s="317"/>
      <c r="G457" s="317"/>
      <c r="H457" s="317"/>
      <c r="I457" s="317"/>
      <c r="J457" s="317"/>
      <c r="K457" s="317"/>
      <c r="L457" s="317"/>
      <c r="M457" s="317"/>
      <c r="N457" s="317"/>
      <c r="O457" s="317"/>
      <c r="P457" s="317"/>
      <c r="Q457" s="317"/>
      <c r="R457" s="317"/>
      <c r="S457" s="317"/>
      <c r="T457" s="317"/>
      <c r="U457" s="317"/>
      <c r="V457" s="317"/>
      <c r="W457" s="317"/>
      <c r="X457" s="317"/>
      <c r="Y457" s="317"/>
      <c r="Z457" s="317"/>
    </row>
    <row r="458" spans="1:26" ht="12.75" customHeight="1">
      <c r="A458" s="317"/>
      <c r="B458" s="317"/>
      <c r="C458" s="316"/>
      <c r="D458" s="317"/>
      <c r="E458" s="317"/>
      <c r="F458" s="317"/>
      <c r="G458" s="317"/>
      <c r="H458" s="317"/>
      <c r="I458" s="317"/>
      <c r="J458" s="317"/>
      <c r="K458" s="317"/>
      <c r="L458" s="317"/>
      <c r="M458" s="317"/>
      <c r="N458" s="317"/>
      <c r="O458" s="317"/>
      <c r="P458" s="317"/>
      <c r="Q458" s="317"/>
      <c r="R458" s="317"/>
      <c r="S458" s="317"/>
      <c r="T458" s="317"/>
      <c r="U458" s="317"/>
      <c r="V458" s="317"/>
      <c r="W458" s="317"/>
      <c r="X458" s="317"/>
      <c r="Y458" s="317"/>
      <c r="Z458" s="317"/>
    </row>
    <row r="459" spans="1:26" ht="12.75" customHeight="1">
      <c r="A459" s="317"/>
      <c r="B459" s="317"/>
      <c r="C459" s="316"/>
      <c r="D459" s="317"/>
      <c r="E459" s="317"/>
      <c r="F459" s="317"/>
      <c r="G459" s="317"/>
      <c r="H459" s="317"/>
      <c r="I459" s="317"/>
      <c r="J459" s="317"/>
      <c r="K459" s="317"/>
      <c r="L459" s="317"/>
      <c r="M459" s="317"/>
      <c r="N459" s="317"/>
      <c r="O459" s="317"/>
      <c r="P459" s="317"/>
      <c r="Q459" s="317"/>
      <c r="R459" s="317"/>
      <c r="S459" s="317"/>
      <c r="T459" s="317"/>
      <c r="U459" s="317"/>
      <c r="V459" s="317"/>
      <c r="W459" s="317"/>
      <c r="X459" s="317"/>
      <c r="Y459" s="317"/>
      <c r="Z459" s="317"/>
    </row>
    <row r="460" spans="1:26" ht="12.75" customHeight="1">
      <c r="A460" s="317"/>
      <c r="B460" s="317"/>
      <c r="C460" s="316"/>
      <c r="D460" s="317"/>
      <c r="E460" s="317"/>
      <c r="F460" s="317"/>
      <c r="G460" s="317"/>
      <c r="H460" s="317"/>
      <c r="I460" s="317"/>
      <c r="J460" s="317"/>
      <c r="K460" s="317"/>
      <c r="L460" s="317"/>
      <c r="M460" s="317"/>
      <c r="N460" s="317"/>
      <c r="O460" s="317"/>
      <c r="P460" s="317"/>
      <c r="Q460" s="317"/>
      <c r="R460" s="317"/>
      <c r="S460" s="317"/>
      <c r="T460" s="317"/>
      <c r="U460" s="317"/>
      <c r="V460" s="317"/>
      <c r="W460" s="317"/>
      <c r="X460" s="317"/>
      <c r="Y460" s="317"/>
      <c r="Z460" s="317"/>
    </row>
    <row r="461" spans="1:26" ht="12.75" customHeight="1">
      <c r="A461" s="317"/>
      <c r="B461" s="317"/>
      <c r="C461" s="316"/>
      <c r="D461" s="317"/>
      <c r="E461" s="317"/>
      <c r="F461" s="317"/>
      <c r="G461" s="317"/>
      <c r="H461" s="317"/>
      <c r="I461" s="317"/>
      <c r="J461" s="317"/>
      <c r="K461" s="317"/>
      <c r="L461" s="317"/>
      <c r="M461" s="317"/>
      <c r="N461" s="317"/>
      <c r="O461" s="317"/>
      <c r="P461" s="317"/>
      <c r="Q461" s="317"/>
      <c r="R461" s="317"/>
      <c r="S461" s="317"/>
      <c r="T461" s="317"/>
      <c r="U461" s="317"/>
      <c r="V461" s="317"/>
      <c r="W461" s="317"/>
      <c r="X461" s="317"/>
      <c r="Y461" s="317"/>
      <c r="Z461" s="317"/>
    </row>
    <row r="462" spans="1:26" ht="12.75" customHeight="1">
      <c r="A462" s="317"/>
      <c r="B462" s="317"/>
      <c r="C462" s="316"/>
      <c r="D462" s="317"/>
      <c r="E462" s="317"/>
      <c r="F462" s="317"/>
      <c r="G462" s="317"/>
      <c r="H462" s="317"/>
      <c r="I462" s="317"/>
      <c r="J462" s="317"/>
      <c r="K462" s="317"/>
      <c r="L462" s="317"/>
      <c r="M462" s="317"/>
      <c r="N462" s="317"/>
      <c r="O462" s="317"/>
      <c r="P462" s="317"/>
      <c r="Q462" s="317"/>
      <c r="R462" s="317"/>
      <c r="S462" s="317"/>
      <c r="T462" s="317"/>
      <c r="U462" s="317"/>
      <c r="V462" s="317"/>
      <c r="W462" s="317"/>
      <c r="X462" s="317"/>
      <c r="Y462" s="317"/>
      <c r="Z462" s="317"/>
    </row>
    <row r="463" spans="1:26" ht="12.75" customHeight="1">
      <c r="A463" s="317"/>
      <c r="B463" s="317"/>
      <c r="C463" s="316"/>
      <c r="D463" s="317"/>
      <c r="E463" s="317"/>
      <c r="F463" s="317"/>
      <c r="G463" s="317"/>
      <c r="H463" s="317"/>
      <c r="I463" s="317"/>
      <c r="J463" s="317"/>
      <c r="K463" s="317"/>
      <c r="L463" s="317"/>
      <c r="M463" s="317"/>
      <c r="N463" s="317"/>
      <c r="O463" s="317"/>
      <c r="P463" s="317"/>
      <c r="Q463" s="317"/>
      <c r="R463" s="317"/>
      <c r="S463" s="317"/>
      <c r="T463" s="317"/>
      <c r="U463" s="317"/>
      <c r="V463" s="317"/>
      <c r="W463" s="317"/>
      <c r="X463" s="317"/>
      <c r="Y463" s="317"/>
      <c r="Z463" s="317"/>
    </row>
    <row r="464" spans="1:26" ht="12.75" customHeight="1">
      <c r="A464" s="317"/>
      <c r="B464" s="317"/>
      <c r="C464" s="316"/>
      <c r="D464" s="317"/>
      <c r="E464" s="317"/>
      <c r="F464" s="317"/>
      <c r="G464" s="317"/>
      <c r="H464" s="317"/>
      <c r="I464" s="317"/>
      <c r="J464" s="317"/>
      <c r="K464" s="317"/>
      <c r="L464" s="317"/>
      <c r="M464" s="317"/>
      <c r="N464" s="317"/>
      <c r="O464" s="317"/>
      <c r="P464" s="317"/>
      <c r="Q464" s="317"/>
      <c r="R464" s="317"/>
      <c r="S464" s="317"/>
      <c r="T464" s="317"/>
      <c r="U464" s="317"/>
      <c r="V464" s="317"/>
      <c r="W464" s="317"/>
      <c r="X464" s="317"/>
      <c r="Y464" s="317"/>
      <c r="Z464" s="317"/>
    </row>
    <row r="465" spans="1:26" ht="12.75" customHeight="1">
      <c r="A465" s="317"/>
      <c r="B465" s="317"/>
      <c r="C465" s="316"/>
      <c r="D465" s="317"/>
      <c r="E465" s="317"/>
      <c r="F465" s="317"/>
      <c r="G465" s="317"/>
      <c r="H465" s="317"/>
      <c r="I465" s="317"/>
      <c r="J465" s="317"/>
      <c r="K465" s="317"/>
      <c r="L465" s="317"/>
      <c r="M465" s="317"/>
      <c r="N465" s="317"/>
      <c r="O465" s="317"/>
      <c r="P465" s="317"/>
      <c r="Q465" s="317"/>
      <c r="R465" s="317"/>
      <c r="S465" s="317"/>
      <c r="T465" s="317"/>
      <c r="U465" s="317"/>
      <c r="V465" s="317"/>
      <c r="W465" s="317"/>
      <c r="X465" s="317"/>
      <c r="Y465" s="317"/>
      <c r="Z465" s="317"/>
    </row>
    <row r="466" spans="1:26" ht="12.75" customHeight="1">
      <c r="A466" s="317"/>
      <c r="B466" s="317"/>
      <c r="C466" s="316"/>
      <c r="D466" s="317"/>
      <c r="E466" s="317"/>
      <c r="F466" s="317"/>
      <c r="G466" s="317"/>
      <c r="H466" s="317"/>
      <c r="I466" s="317"/>
      <c r="J466" s="317"/>
      <c r="K466" s="317"/>
      <c r="L466" s="317"/>
      <c r="M466" s="317"/>
      <c r="N466" s="317"/>
      <c r="O466" s="317"/>
      <c r="P466" s="317"/>
      <c r="Q466" s="317"/>
      <c r="R466" s="317"/>
      <c r="S466" s="317"/>
      <c r="T466" s="317"/>
      <c r="U466" s="317"/>
      <c r="V466" s="317"/>
      <c r="W466" s="317"/>
      <c r="X466" s="317"/>
      <c r="Y466" s="317"/>
      <c r="Z466" s="317"/>
    </row>
    <row r="467" spans="1:26" ht="12.75" customHeight="1">
      <c r="A467" s="317"/>
      <c r="B467" s="317"/>
      <c r="C467" s="316"/>
      <c r="D467" s="317"/>
      <c r="E467" s="317"/>
      <c r="F467" s="317"/>
      <c r="G467" s="317"/>
      <c r="H467" s="317"/>
      <c r="I467" s="317"/>
      <c r="J467" s="317"/>
      <c r="K467" s="317"/>
      <c r="L467" s="317"/>
      <c r="M467" s="317"/>
      <c r="N467" s="317"/>
      <c r="O467" s="317"/>
      <c r="P467" s="317"/>
      <c r="Q467" s="317"/>
      <c r="R467" s="317"/>
      <c r="S467" s="317"/>
      <c r="T467" s="317"/>
      <c r="U467" s="317"/>
      <c r="V467" s="317"/>
      <c r="W467" s="317"/>
      <c r="X467" s="317"/>
      <c r="Y467" s="317"/>
      <c r="Z467" s="317"/>
    </row>
    <row r="468" spans="1:26" ht="12.75" customHeight="1">
      <c r="A468" s="317"/>
      <c r="B468" s="317"/>
      <c r="C468" s="316"/>
      <c r="D468" s="317"/>
      <c r="E468" s="317"/>
      <c r="F468" s="317"/>
      <c r="G468" s="317"/>
      <c r="H468" s="317"/>
      <c r="I468" s="317"/>
      <c r="J468" s="317"/>
      <c r="K468" s="317"/>
      <c r="L468" s="317"/>
      <c r="M468" s="317"/>
      <c r="N468" s="317"/>
      <c r="O468" s="317"/>
      <c r="P468" s="317"/>
      <c r="Q468" s="317"/>
      <c r="R468" s="317"/>
      <c r="S468" s="317"/>
      <c r="T468" s="317"/>
      <c r="U468" s="317"/>
      <c r="V468" s="317"/>
      <c r="W468" s="317"/>
      <c r="X468" s="317"/>
      <c r="Y468" s="317"/>
      <c r="Z468" s="317"/>
    </row>
    <row r="469" spans="1:26" ht="12.75" customHeight="1">
      <c r="A469" s="317"/>
      <c r="B469" s="317"/>
      <c r="C469" s="316"/>
      <c r="D469" s="317"/>
      <c r="E469" s="317"/>
      <c r="F469" s="317"/>
      <c r="G469" s="317"/>
      <c r="H469" s="317"/>
      <c r="I469" s="317"/>
      <c r="J469" s="317"/>
      <c r="K469" s="317"/>
      <c r="L469" s="317"/>
      <c r="M469" s="317"/>
      <c r="N469" s="317"/>
      <c r="O469" s="317"/>
      <c r="P469" s="317"/>
      <c r="Q469" s="317"/>
      <c r="R469" s="317"/>
      <c r="S469" s="317"/>
      <c r="T469" s="317"/>
      <c r="U469" s="317"/>
      <c r="V469" s="317"/>
      <c r="W469" s="317"/>
      <c r="X469" s="317"/>
      <c r="Y469" s="317"/>
      <c r="Z469" s="317"/>
    </row>
    <row r="470" spans="1:26" ht="12.75" customHeight="1">
      <c r="A470" s="317"/>
      <c r="B470" s="317"/>
      <c r="C470" s="316"/>
      <c r="D470" s="317"/>
      <c r="E470" s="317"/>
      <c r="F470" s="317"/>
      <c r="G470" s="317"/>
      <c r="H470" s="317"/>
      <c r="I470" s="317"/>
      <c r="J470" s="317"/>
      <c r="K470" s="317"/>
      <c r="L470" s="317"/>
      <c r="M470" s="317"/>
      <c r="N470" s="317"/>
      <c r="O470" s="317"/>
      <c r="P470" s="317"/>
      <c r="Q470" s="317"/>
      <c r="R470" s="317"/>
      <c r="S470" s="317"/>
      <c r="T470" s="317"/>
      <c r="U470" s="317"/>
      <c r="V470" s="317"/>
      <c r="W470" s="317"/>
      <c r="X470" s="317"/>
      <c r="Y470" s="317"/>
      <c r="Z470" s="317"/>
    </row>
    <row r="471" spans="1:26" ht="12.75" customHeight="1">
      <c r="A471" s="317"/>
      <c r="B471" s="317"/>
      <c r="C471" s="316"/>
      <c r="D471" s="317"/>
      <c r="E471" s="317"/>
      <c r="F471" s="317"/>
      <c r="G471" s="317"/>
      <c r="H471" s="317"/>
      <c r="I471" s="317"/>
      <c r="J471" s="317"/>
      <c r="K471" s="317"/>
      <c r="L471" s="317"/>
      <c r="M471" s="317"/>
      <c r="N471" s="317"/>
      <c r="O471" s="317"/>
      <c r="P471" s="317"/>
      <c r="Q471" s="317"/>
      <c r="R471" s="317"/>
      <c r="S471" s="317"/>
      <c r="T471" s="317"/>
      <c r="U471" s="317"/>
      <c r="V471" s="317"/>
      <c r="W471" s="317"/>
      <c r="X471" s="317"/>
      <c r="Y471" s="317"/>
      <c r="Z471" s="317"/>
    </row>
    <row r="472" spans="1:26" ht="12.75" customHeight="1">
      <c r="A472" s="317"/>
      <c r="B472" s="317"/>
      <c r="C472" s="316"/>
      <c r="D472" s="317"/>
      <c r="E472" s="317"/>
      <c r="F472" s="317"/>
      <c r="G472" s="317"/>
      <c r="H472" s="317"/>
      <c r="I472" s="317"/>
      <c r="J472" s="317"/>
      <c r="K472" s="317"/>
      <c r="L472" s="317"/>
      <c r="M472" s="317"/>
      <c r="N472" s="317"/>
      <c r="O472" s="317"/>
      <c r="P472" s="317"/>
      <c r="Q472" s="317"/>
      <c r="R472" s="317"/>
      <c r="S472" s="317"/>
      <c r="T472" s="317"/>
      <c r="U472" s="317"/>
      <c r="V472" s="317"/>
      <c r="W472" s="317"/>
      <c r="X472" s="317"/>
      <c r="Y472" s="317"/>
      <c r="Z472" s="317"/>
    </row>
    <row r="473" spans="1:26" ht="12.75" customHeight="1">
      <c r="A473" s="317"/>
      <c r="B473" s="317"/>
      <c r="C473" s="316"/>
      <c r="D473" s="317"/>
      <c r="E473" s="317"/>
      <c r="F473" s="317"/>
      <c r="G473" s="317"/>
      <c r="H473" s="317"/>
      <c r="I473" s="317"/>
      <c r="J473" s="317"/>
      <c r="K473" s="317"/>
      <c r="L473" s="317"/>
      <c r="M473" s="317"/>
      <c r="N473" s="317"/>
      <c r="O473" s="317"/>
      <c r="P473" s="317"/>
      <c r="Q473" s="317"/>
      <c r="R473" s="317"/>
      <c r="S473" s="317"/>
      <c r="T473" s="317"/>
      <c r="U473" s="317"/>
      <c r="V473" s="317"/>
      <c r="W473" s="317"/>
      <c r="X473" s="317"/>
      <c r="Y473" s="317"/>
      <c r="Z473" s="317"/>
    </row>
    <row r="474" spans="1:26" ht="12.75" customHeight="1">
      <c r="A474" s="317"/>
      <c r="B474" s="317"/>
      <c r="C474" s="316"/>
      <c r="D474" s="317"/>
      <c r="E474" s="317"/>
      <c r="F474" s="317"/>
      <c r="G474" s="317"/>
      <c r="H474" s="317"/>
      <c r="I474" s="317"/>
      <c r="J474" s="317"/>
      <c r="K474" s="317"/>
      <c r="L474" s="317"/>
      <c r="M474" s="317"/>
      <c r="N474" s="317"/>
      <c r="O474" s="317"/>
      <c r="P474" s="317"/>
      <c r="Q474" s="317"/>
      <c r="R474" s="317"/>
      <c r="S474" s="317"/>
      <c r="T474" s="317"/>
      <c r="U474" s="317"/>
      <c r="V474" s="317"/>
      <c r="W474" s="317"/>
      <c r="X474" s="317"/>
      <c r="Y474" s="317"/>
      <c r="Z474" s="317"/>
    </row>
    <row r="475" spans="1:26" ht="12.75" customHeight="1">
      <c r="A475" s="317"/>
      <c r="B475" s="317"/>
      <c r="C475" s="316"/>
      <c r="D475" s="317"/>
      <c r="E475" s="317"/>
      <c r="F475" s="317"/>
      <c r="G475" s="317"/>
      <c r="H475" s="317"/>
      <c r="I475" s="317"/>
      <c r="J475" s="317"/>
      <c r="K475" s="317"/>
      <c r="L475" s="317"/>
      <c r="M475" s="317"/>
      <c r="N475" s="317"/>
      <c r="O475" s="317"/>
      <c r="P475" s="317"/>
      <c r="Q475" s="317"/>
      <c r="R475" s="317"/>
      <c r="S475" s="317"/>
      <c r="T475" s="317"/>
      <c r="U475" s="317"/>
      <c r="V475" s="317"/>
      <c r="W475" s="317"/>
      <c r="X475" s="317"/>
      <c r="Y475" s="317"/>
      <c r="Z475" s="317"/>
    </row>
    <row r="476" spans="1:26" ht="12.75" customHeight="1">
      <c r="A476" s="317"/>
      <c r="B476" s="317"/>
      <c r="C476" s="316"/>
      <c r="D476" s="317"/>
      <c r="E476" s="317"/>
      <c r="F476" s="317"/>
      <c r="G476" s="317"/>
      <c r="H476" s="317"/>
      <c r="I476" s="317"/>
      <c r="J476" s="317"/>
      <c r="K476" s="317"/>
      <c r="L476" s="317"/>
      <c r="M476" s="317"/>
      <c r="N476" s="317"/>
      <c r="O476" s="317"/>
      <c r="P476" s="317"/>
      <c r="Q476" s="317"/>
      <c r="R476" s="317"/>
      <c r="S476" s="317"/>
      <c r="T476" s="317"/>
      <c r="U476" s="317"/>
      <c r="V476" s="317"/>
      <c r="W476" s="317"/>
      <c r="X476" s="317"/>
      <c r="Y476" s="317"/>
      <c r="Z476" s="317"/>
    </row>
    <row r="477" spans="1:26" ht="12.75" customHeight="1">
      <c r="A477" s="317"/>
      <c r="B477" s="317"/>
      <c r="C477" s="316"/>
      <c r="D477" s="317"/>
      <c r="E477" s="317"/>
      <c r="F477" s="317"/>
      <c r="G477" s="317"/>
      <c r="H477" s="317"/>
      <c r="I477" s="317"/>
      <c r="J477" s="317"/>
      <c r="K477" s="317"/>
      <c r="L477" s="317"/>
      <c r="M477" s="317"/>
      <c r="N477" s="317"/>
      <c r="O477" s="317"/>
      <c r="P477" s="317"/>
      <c r="Q477" s="317"/>
      <c r="R477" s="317"/>
      <c r="S477" s="317"/>
      <c r="T477" s="317"/>
      <c r="U477" s="317"/>
      <c r="V477" s="317"/>
      <c r="W477" s="317"/>
      <c r="X477" s="317"/>
      <c r="Y477" s="317"/>
      <c r="Z477" s="317"/>
    </row>
    <row r="478" spans="1:26" ht="12.75" customHeight="1">
      <c r="A478" s="317"/>
      <c r="B478" s="317"/>
      <c r="C478" s="316"/>
      <c r="D478" s="317"/>
      <c r="E478" s="317"/>
      <c r="F478" s="317"/>
      <c r="G478" s="317"/>
      <c r="H478" s="317"/>
      <c r="I478" s="317"/>
      <c r="J478" s="317"/>
      <c r="K478" s="317"/>
      <c r="L478" s="317"/>
      <c r="M478" s="317"/>
      <c r="N478" s="317"/>
      <c r="O478" s="317"/>
      <c r="P478" s="317"/>
      <c r="Q478" s="317"/>
      <c r="R478" s="317"/>
      <c r="S478" s="317"/>
      <c r="T478" s="317"/>
      <c r="U478" s="317"/>
      <c r="V478" s="317"/>
      <c r="W478" s="317"/>
      <c r="X478" s="317"/>
      <c r="Y478" s="317"/>
      <c r="Z478" s="317"/>
    </row>
    <row r="479" spans="1:26" ht="12.75" customHeight="1">
      <c r="A479" s="317"/>
      <c r="B479" s="317"/>
      <c r="C479" s="316"/>
      <c r="D479" s="317"/>
      <c r="E479" s="317"/>
      <c r="F479" s="317"/>
      <c r="G479" s="317"/>
      <c r="H479" s="317"/>
      <c r="I479" s="317"/>
      <c r="J479" s="317"/>
      <c r="K479" s="317"/>
      <c r="L479" s="317"/>
      <c r="M479" s="317"/>
      <c r="N479" s="317"/>
      <c r="O479" s="317"/>
      <c r="P479" s="317"/>
      <c r="Q479" s="317"/>
      <c r="R479" s="317"/>
      <c r="S479" s="317"/>
      <c r="T479" s="317"/>
      <c r="U479" s="317"/>
      <c r="V479" s="317"/>
      <c r="W479" s="317"/>
      <c r="X479" s="317"/>
      <c r="Y479" s="317"/>
      <c r="Z479" s="317"/>
    </row>
    <row r="480" spans="1:26" ht="12.75" customHeight="1">
      <c r="A480" s="317"/>
      <c r="B480" s="317"/>
      <c r="C480" s="316"/>
      <c r="D480" s="317"/>
      <c r="E480" s="317"/>
      <c r="F480" s="317"/>
      <c r="G480" s="317"/>
      <c r="H480" s="317"/>
      <c r="I480" s="317"/>
      <c r="J480" s="317"/>
      <c r="K480" s="317"/>
      <c r="L480" s="317"/>
      <c r="M480" s="317"/>
      <c r="N480" s="317"/>
      <c r="O480" s="317"/>
      <c r="P480" s="317"/>
      <c r="Q480" s="317"/>
      <c r="R480" s="317"/>
      <c r="S480" s="317"/>
      <c r="T480" s="317"/>
      <c r="U480" s="317"/>
      <c r="V480" s="317"/>
      <c r="W480" s="317"/>
      <c r="X480" s="317"/>
      <c r="Y480" s="317"/>
      <c r="Z480" s="317"/>
    </row>
    <row r="481" spans="1:26" ht="12.75" customHeight="1">
      <c r="A481" s="317"/>
      <c r="B481" s="317"/>
      <c r="C481" s="316"/>
      <c r="D481" s="317"/>
      <c r="E481" s="317"/>
      <c r="F481" s="317"/>
      <c r="G481" s="317"/>
      <c r="H481" s="317"/>
      <c r="I481" s="317"/>
      <c r="J481" s="317"/>
      <c r="K481" s="317"/>
      <c r="L481" s="317"/>
      <c r="M481" s="317"/>
      <c r="N481" s="317"/>
      <c r="O481" s="317"/>
      <c r="P481" s="317"/>
      <c r="Q481" s="317"/>
      <c r="R481" s="317"/>
      <c r="S481" s="317"/>
      <c r="T481" s="317"/>
      <c r="U481" s="317"/>
      <c r="V481" s="317"/>
      <c r="W481" s="317"/>
      <c r="X481" s="317"/>
      <c r="Y481" s="317"/>
      <c r="Z481" s="317"/>
    </row>
    <row r="482" spans="1:26" ht="12.75" customHeight="1">
      <c r="A482" s="317"/>
      <c r="B482" s="317"/>
      <c r="C482" s="316"/>
      <c r="D482" s="317"/>
      <c r="E482" s="317"/>
      <c r="F482" s="317"/>
      <c r="G482" s="317"/>
      <c r="H482" s="317"/>
      <c r="I482" s="317"/>
      <c r="J482" s="317"/>
      <c r="K482" s="317"/>
      <c r="L482" s="317"/>
      <c r="M482" s="317"/>
      <c r="N482" s="317"/>
      <c r="O482" s="317"/>
      <c r="P482" s="317"/>
      <c r="Q482" s="317"/>
      <c r="R482" s="317"/>
      <c r="S482" s="317"/>
      <c r="T482" s="317"/>
      <c r="U482" s="317"/>
      <c r="V482" s="317"/>
      <c r="W482" s="317"/>
      <c r="X482" s="317"/>
      <c r="Y482" s="317"/>
      <c r="Z482" s="317"/>
    </row>
    <row r="483" spans="1:26" ht="12.75" customHeight="1">
      <c r="A483" s="317"/>
      <c r="B483" s="317"/>
      <c r="C483" s="316"/>
      <c r="D483" s="317"/>
      <c r="E483" s="317"/>
      <c r="F483" s="317"/>
      <c r="G483" s="317"/>
      <c r="H483" s="317"/>
      <c r="I483" s="317"/>
      <c r="J483" s="317"/>
      <c r="K483" s="317"/>
      <c r="L483" s="317"/>
      <c r="M483" s="317"/>
      <c r="N483" s="317"/>
      <c r="O483" s="317"/>
      <c r="P483" s="317"/>
      <c r="Q483" s="317"/>
      <c r="R483" s="317"/>
      <c r="S483" s="317"/>
      <c r="T483" s="317"/>
      <c r="U483" s="317"/>
      <c r="V483" s="317"/>
      <c r="W483" s="317"/>
      <c r="X483" s="317"/>
      <c r="Y483" s="317"/>
      <c r="Z483" s="317"/>
    </row>
    <row r="484" spans="1:26" ht="12.75" customHeight="1">
      <c r="A484" s="317"/>
      <c r="B484" s="317"/>
      <c r="C484" s="316"/>
      <c r="D484" s="317"/>
      <c r="E484" s="317"/>
      <c r="F484" s="317"/>
      <c r="G484" s="317"/>
      <c r="H484" s="317"/>
      <c r="I484" s="317"/>
      <c r="J484" s="317"/>
      <c r="K484" s="317"/>
      <c r="L484" s="317"/>
      <c r="M484" s="317"/>
      <c r="N484" s="317"/>
      <c r="O484" s="317"/>
      <c r="P484" s="317"/>
      <c r="Q484" s="317"/>
      <c r="R484" s="317"/>
      <c r="S484" s="317"/>
      <c r="T484" s="317"/>
      <c r="U484" s="317"/>
      <c r="V484" s="317"/>
      <c r="W484" s="317"/>
      <c r="X484" s="317"/>
      <c r="Y484" s="317"/>
      <c r="Z484" s="317"/>
    </row>
    <row r="485" spans="1:26" ht="12.75" customHeight="1">
      <c r="A485" s="317"/>
      <c r="B485" s="317"/>
      <c r="C485" s="316"/>
      <c r="D485" s="317"/>
      <c r="E485" s="317"/>
      <c r="F485" s="317"/>
      <c r="G485" s="317"/>
      <c r="H485" s="317"/>
      <c r="I485" s="317"/>
      <c r="J485" s="317"/>
      <c r="K485" s="317"/>
      <c r="L485" s="317"/>
      <c r="M485" s="317"/>
      <c r="N485" s="317"/>
      <c r="O485" s="317"/>
      <c r="P485" s="317"/>
      <c r="Q485" s="317"/>
      <c r="R485" s="317"/>
      <c r="S485" s="317"/>
      <c r="T485" s="317"/>
      <c r="U485" s="317"/>
      <c r="V485" s="317"/>
      <c r="W485" s="317"/>
      <c r="X485" s="317"/>
      <c r="Y485" s="317"/>
      <c r="Z485" s="317"/>
    </row>
    <row r="486" spans="1:26" ht="12.75" customHeight="1">
      <c r="A486" s="317"/>
      <c r="B486" s="317"/>
      <c r="C486" s="316"/>
      <c r="D486" s="317"/>
      <c r="E486" s="317"/>
      <c r="F486" s="317"/>
      <c r="G486" s="317"/>
      <c r="H486" s="317"/>
      <c r="I486" s="317"/>
      <c r="J486" s="317"/>
      <c r="K486" s="317"/>
      <c r="L486" s="317"/>
      <c r="M486" s="317"/>
      <c r="N486" s="317"/>
      <c r="O486" s="317"/>
      <c r="P486" s="317"/>
      <c r="Q486" s="317"/>
      <c r="R486" s="317"/>
      <c r="S486" s="317"/>
      <c r="T486" s="317"/>
      <c r="U486" s="317"/>
      <c r="V486" s="317"/>
      <c r="W486" s="317"/>
      <c r="X486" s="317"/>
      <c r="Y486" s="317"/>
      <c r="Z486" s="317"/>
    </row>
    <row r="487" spans="1:26" ht="12.75" customHeight="1">
      <c r="A487" s="317"/>
      <c r="B487" s="317"/>
      <c r="C487" s="316"/>
      <c r="D487" s="317"/>
      <c r="E487" s="317"/>
      <c r="F487" s="317"/>
      <c r="G487" s="317"/>
      <c r="H487" s="317"/>
      <c r="I487" s="317"/>
      <c r="J487" s="317"/>
      <c r="K487" s="317"/>
      <c r="L487" s="317"/>
      <c r="M487" s="317"/>
      <c r="N487" s="317"/>
      <c r="O487" s="317"/>
      <c r="P487" s="317"/>
      <c r="Q487" s="317"/>
      <c r="R487" s="317"/>
      <c r="S487" s="317"/>
      <c r="T487" s="317"/>
      <c r="U487" s="317"/>
      <c r="V487" s="317"/>
      <c r="W487" s="317"/>
      <c r="X487" s="317"/>
      <c r="Y487" s="317"/>
      <c r="Z487" s="317"/>
    </row>
    <row r="488" spans="1:26" ht="12.75" customHeight="1">
      <c r="A488" s="317"/>
      <c r="B488" s="317"/>
      <c r="C488" s="316"/>
      <c r="D488" s="317"/>
      <c r="E488" s="317"/>
      <c r="F488" s="317"/>
      <c r="G488" s="317"/>
      <c r="H488" s="317"/>
      <c r="I488" s="317"/>
      <c r="J488" s="317"/>
      <c r="K488" s="317"/>
      <c r="L488" s="317"/>
      <c r="M488" s="317"/>
      <c r="N488" s="317"/>
      <c r="O488" s="317"/>
      <c r="P488" s="317"/>
      <c r="Q488" s="317"/>
      <c r="R488" s="317"/>
      <c r="S488" s="317"/>
      <c r="T488" s="317"/>
      <c r="U488" s="317"/>
      <c r="V488" s="317"/>
      <c r="W488" s="317"/>
      <c r="X488" s="317"/>
      <c r="Y488" s="317"/>
      <c r="Z488" s="317"/>
    </row>
    <row r="489" spans="1:26" ht="12.75" customHeight="1">
      <c r="A489" s="317"/>
      <c r="B489" s="317"/>
      <c r="C489" s="316"/>
      <c r="D489" s="317"/>
      <c r="E489" s="317"/>
      <c r="F489" s="317"/>
      <c r="G489" s="317"/>
      <c r="H489" s="317"/>
      <c r="I489" s="317"/>
      <c r="J489" s="317"/>
      <c r="K489" s="317"/>
      <c r="L489" s="317"/>
      <c r="M489" s="317"/>
      <c r="N489" s="317"/>
      <c r="O489" s="317"/>
      <c r="P489" s="317"/>
      <c r="Q489" s="317"/>
      <c r="R489" s="317"/>
      <c r="S489" s="317"/>
      <c r="T489" s="317"/>
      <c r="U489" s="317"/>
      <c r="V489" s="317"/>
      <c r="W489" s="317"/>
      <c r="X489" s="317"/>
      <c r="Y489" s="317"/>
      <c r="Z489" s="317"/>
    </row>
    <row r="490" spans="1:26" ht="12.75" customHeight="1">
      <c r="A490" s="317"/>
      <c r="B490" s="317"/>
      <c r="C490" s="316"/>
      <c r="D490" s="317"/>
      <c r="E490" s="317"/>
      <c r="F490" s="317"/>
      <c r="G490" s="317"/>
      <c r="H490" s="317"/>
      <c r="I490" s="317"/>
      <c r="J490" s="317"/>
      <c r="K490" s="317"/>
      <c r="L490" s="317"/>
      <c r="M490" s="317"/>
      <c r="N490" s="317"/>
      <c r="O490" s="317"/>
      <c r="P490" s="317"/>
      <c r="Q490" s="317"/>
      <c r="R490" s="317"/>
      <c r="S490" s="317"/>
      <c r="T490" s="317"/>
      <c r="U490" s="317"/>
      <c r="V490" s="317"/>
      <c r="W490" s="317"/>
      <c r="X490" s="317"/>
      <c r="Y490" s="317"/>
      <c r="Z490" s="317"/>
    </row>
    <row r="491" spans="1:26" ht="12.75" customHeight="1">
      <c r="A491" s="317"/>
      <c r="B491" s="317"/>
      <c r="C491" s="316"/>
      <c r="D491" s="317"/>
      <c r="E491" s="317"/>
      <c r="F491" s="317"/>
      <c r="G491" s="317"/>
      <c r="H491" s="317"/>
      <c r="I491" s="317"/>
      <c r="J491" s="317"/>
      <c r="K491" s="317"/>
      <c r="L491" s="317"/>
      <c r="M491" s="317"/>
      <c r="N491" s="317"/>
      <c r="O491" s="317"/>
      <c r="P491" s="317"/>
      <c r="Q491" s="317"/>
      <c r="R491" s="317"/>
      <c r="S491" s="317"/>
      <c r="T491" s="317"/>
      <c r="U491" s="317"/>
      <c r="V491" s="317"/>
      <c r="W491" s="317"/>
      <c r="X491" s="317"/>
      <c r="Y491" s="317"/>
      <c r="Z491" s="317"/>
    </row>
    <row r="492" spans="1:26" ht="12.75" customHeight="1">
      <c r="A492" s="317"/>
      <c r="B492" s="317"/>
      <c r="C492" s="316"/>
      <c r="D492" s="317"/>
      <c r="E492" s="317"/>
      <c r="F492" s="317"/>
      <c r="G492" s="317"/>
      <c r="H492" s="317"/>
      <c r="I492" s="317"/>
      <c r="J492" s="317"/>
      <c r="K492" s="317"/>
      <c r="L492" s="317"/>
      <c r="M492" s="317"/>
      <c r="N492" s="317"/>
      <c r="O492" s="317"/>
      <c r="P492" s="317"/>
      <c r="Q492" s="317"/>
      <c r="R492" s="317"/>
      <c r="S492" s="317"/>
      <c r="T492" s="317"/>
      <c r="U492" s="317"/>
      <c r="V492" s="317"/>
      <c r="W492" s="317"/>
      <c r="X492" s="317"/>
      <c r="Y492" s="317"/>
      <c r="Z492" s="317"/>
    </row>
    <row r="493" spans="1:26" ht="12.75" customHeight="1">
      <c r="A493" s="317"/>
      <c r="B493" s="317"/>
      <c r="C493" s="316"/>
      <c r="D493" s="317"/>
      <c r="E493" s="317"/>
      <c r="F493" s="317"/>
      <c r="G493" s="317"/>
      <c r="H493" s="317"/>
      <c r="I493" s="317"/>
      <c r="J493" s="317"/>
      <c r="K493" s="317"/>
      <c r="L493" s="317"/>
      <c r="M493" s="317"/>
      <c r="N493" s="317"/>
      <c r="O493" s="317"/>
      <c r="P493" s="317"/>
      <c r="Q493" s="317"/>
      <c r="R493" s="317"/>
      <c r="S493" s="317"/>
      <c r="T493" s="317"/>
      <c r="U493" s="317"/>
      <c r="V493" s="317"/>
      <c r="W493" s="317"/>
      <c r="X493" s="317"/>
      <c r="Y493" s="317"/>
      <c r="Z493" s="317"/>
    </row>
    <row r="494" spans="1:26" ht="12.75" customHeight="1">
      <c r="A494" s="317"/>
      <c r="B494" s="317"/>
      <c r="C494" s="316"/>
      <c r="D494" s="317"/>
      <c r="E494" s="317"/>
      <c r="F494" s="317"/>
      <c r="G494" s="317"/>
      <c r="H494" s="317"/>
      <c r="I494" s="317"/>
      <c r="J494" s="317"/>
      <c r="K494" s="317"/>
      <c r="L494" s="317"/>
      <c r="M494" s="317"/>
      <c r="N494" s="317"/>
      <c r="O494" s="317"/>
      <c r="P494" s="317"/>
      <c r="Q494" s="317"/>
      <c r="R494" s="317"/>
      <c r="S494" s="317"/>
      <c r="T494" s="317"/>
      <c r="U494" s="317"/>
      <c r="V494" s="317"/>
      <c r="W494" s="317"/>
      <c r="X494" s="317"/>
      <c r="Y494" s="317"/>
      <c r="Z494" s="317"/>
    </row>
    <row r="495" spans="1:26" ht="12.75" customHeight="1">
      <c r="A495" s="317"/>
      <c r="B495" s="317"/>
      <c r="C495" s="316"/>
      <c r="D495" s="317"/>
      <c r="E495" s="317"/>
      <c r="F495" s="317"/>
      <c r="G495" s="317"/>
      <c r="H495" s="317"/>
      <c r="I495" s="317"/>
      <c r="J495" s="317"/>
      <c r="K495" s="317"/>
      <c r="L495" s="317"/>
      <c r="M495" s="317"/>
      <c r="N495" s="317"/>
      <c r="O495" s="317"/>
      <c r="P495" s="317"/>
      <c r="Q495" s="317"/>
      <c r="R495" s="317"/>
      <c r="S495" s="317"/>
      <c r="T495" s="317"/>
      <c r="U495" s="317"/>
      <c r="V495" s="317"/>
      <c r="W495" s="317"/>
      <c r="X495" s="317"/>
      <c r="Y495" s="317"/>
      <c r="Z495" s="317"/>
    </row>
    <row r="496" spans="1:26" ht="12.75" customHeight="1">
      <c r="A496" s="317"/>
      <c r="B496" s="317"/>
      <c r="C496" s="316"/>
      <c r="D496" s="317"/>
      <c r="E496" s="317"/>
      <c r="F496" s="317"/>
      <c r="G496" s="317"/>
      <c r="H496" s="317"/>
      <c r="I496" s="317"/>
      <c r="J496" s="317"/>
      <c r="K496" s="317"/>
      <c r="L496" s="317"/>
      <c r="M496" s="317"/>
      <c r="N496" s="317"/>
      <c r="O496" s="317"/>
      <c r="P496" s="317"/>
      <c r="Q496" s="317"/>
      <c r="R496" s="317"/>
      <c r="S496" s="317"/>
      <c r="T496" s="317"/>
      <c r="U496" s="317"/>
      <c r="V496" s="317"/>
      <c r="W496" s="317"/>
      <c r="X496" s="317"/>
      <c r="Y496" s="317"/>
      <c r="Z496" s="317"/>
    </row>
    <row r="497" spans="1:26" ht="12.75" customHeight="1">
      <c r="A497" s="317"/>
      <c r="B497" s="317"/>
      <c r="C497" s="316"/>
      <c r="D497" s="317"/>
      <c r="E497" s="317"/>
      <c r="F497" s="317"/>
      <c r="G497" s="317"/>
      <c r="H497" s="317"/>
      <c r="I497" s="317"/>
      <c r="J497" s="317"/>
      <c r="K497" s="317"/>
      <c r="L497" s="317"/>
      <c r="M497" s="317"/>
      <c r="N497" s="317"/>
      <c r="O497" s="317"/>
      <c r="P497" s="317"/>
      <c r="Q497" s="317"/>
      <c r="R497" s="317"/>
      <c r="S497" s="317"/>
      <c r="T497" s="317"/>
      <c r="U497" s="317"/>
      <c r="V497" s="317"/>
      <c r="W497" s="317"/>
      <c r="X497" s="317"/>
      <c r="Y497" s="317"/>
      <c r="Z497" s="317"/>
    </row>
    <row r="498" spans="1:26" ht="12.75" customHeight="1">
      <c r="A498" s="317"/>
      <c r="B498" s="317"/>
      <c r="C498" s="316"/>
      <c r="D498" s="317"/>
      <c r="E498" s="317"/>
      <c r="F498" s="317"/>
      <c r="G498" s="317"/>
      <c r="H498" s="317"/>
      <c r="I498" s="317"/>
      <c r="J498" s="317"/>
      <c r="K498" s="317"/>
      <c r="L498" s="317"/>
      <c r="M498" s="317"/>
      <c r="N498" s="317"/>
      <c r="O498" s="317"/>
      <c r="P498" s="317"/>
      <c r="Q498" s="317"/>
      <c r="R498" s="317"/>
      <c r="S498" s="317"/>
      <c r="T498" s="317"/>
      <c r="U498" s="317"/>
      <c r="V498" s="317"/>
      <c r="W498" s="317"/>
      <c r="X498" s="317"/>
      <c r="Y498" s="317"/>
      <c r="Z498" s="317"/>
    </row>
    <row r="499" spans="1:26" ht="12.75" customHeight="1">
      <c r="A499" s="317"/>
      <c r="B499" s="317"/>
      <c r="C499" s="316"/>
      <c r="D499" s="317"/>
      <c r="E499" s="317"/>
      <c r="F499" s="317"/>
      <c r="G499" s="317"/>
      <c r="H499" s="317"/>
      <c r="I499" s="317"/>
      <c r="J499" s="317"/>
      <c r="K499" s="317"/>
      <c r="L499" s="317"/>
      <c r="M499" s="317"/>
      <c r="N499" s="317"/>
      <c r="O499" s="317"/>
      <c r="P499" s="317"/>
      <c r="Q499" s="317"/>
      <c r="R499" s="317"/>
      <c r="S499" s="317"/>
      <c r="T499" s="317"/>
      <c r="U499" s="317"/>
      <c r="V499" s="317"/>
      <c r="W499" s="317"/>
      <c r="X499" s="317"/>
      <c r="Y499" s="317"/>
      <c r="Z499" s="317"/>
    </row>
    <row r="500" spans="1:26" ht="12.75" customHeight="1">
      <c r="A500" s="317"/>
      <c r="B500" s="317"/>
      <c r="C500" s="316"/>
      <c r="D500" s="317"/>
      <c r="E500" s="317"/>
      <c r="F500" s="317"/>
      <c r="G500" s="317"/>
      <c r="H500" s="317"/>
      <c r="I500" s="317"/>
      <c r="J500" s="317"/>
      <c r="K500" s="317"/>
      <c r="L500" s="317"/>
      <c r="M500" s="317"/>
      <c r="N500" s="317"/>
      <c r="O500" s="317"/>
      <c r="P500" s="317"/>
      <c r="Q500" s="317"/>
      <c r="R500" s="317"/>
      <c r="S500" s="317"/>
      <c r="T500" s="317"/>
      <c r="U500" s="317"/>
      <c r="V500" s="317"/>
      <c r="W500" s="317"/>
      <c r="X500" s="317"/>
      <c r="Y500" s="317"/>
      <c r="Z500" s="317"/>
    </row>
    <row r="501" spans="1:26" ht="12.75" customHeight="1">
      <c r="A501" s="317"/>
      <c r="B501" s="317"/>
      <c r="C501" s="316"/>
      <c r="D501" s="317"/>
      <c r="E501" s="317"/>
      <c r="F501" s="317"/>
      <c r="G501" s="317"/>
      <c r="H501" s="317"/>
      <c r="I501" s="317"/>
      <c r="J501" s="317"/>
      <c r="K501" s="317"/>
      <c r="L501" s="317"/>
      <c r="M501" s="317"/>
      <c r="N501" s="317"/>
      <c r="O501" s="317"/>
      <c r="P501" s="317"/>
      <c r="Q501" s="317"/>
      <c r="R501" s="317"/>
      <c r="S501" s="317"/>
      <c r="T501" s="317"/>
      <c r="U501" s="317"/>
      <c r="V501" s="317"/>
      <c r="W501" s="317"/>
      <c r="X501" s="317"/>
      <c r="Y501" s="317"/>
      <c r="Z501" s="317"/>
    </row>
    <row r="502" spans="1:26" ht="12.75" customHeight="1">
      <c r="A502" s="317"/>
      <c r="B502" s="317"/>
      <c r="C502" s="316"/>
      <c r="D502" s="317"/>
      <c r="E502" s="317"/>
      <c r="F502" s="317"/>
      <c r="G502" s="317"/>
      <c r="H502" s="317"/>
      <c r="I502" s="317"/>
      <c r="J502" s="317"/>
      <c r="K502" s="317"/>
      <c r="L502" s="317"/>
      <c r="M502" s="317"/>
      <c r="N502" s="317"/>
      <c r="O502" s="317"/>
      <c r="P502" s="317"/>
      <c r="Q502" s="317"/>
      <c r="R502" s="317"/>
      <c r="S502" s="317"/>
      <c r="T502" s="317"/>
      <c r="U502" s="317"/>
      <c r="V502" s="317"/>
      <c r="W502" s="317"/>
      <c r="X502" s="317"/>
      <c r="Y502" s="317"/>
      <c r="Z502" s="317"/>
    </row>
    <row r="503" spans="1:26" ht="12.75" customHeight="1">
      <c r="A503" s="317"/>
      <c r="B503" s="317"/>
      <c r="C503" s="316"/>
      <c r="D503" s="317"/>
      <c r="E503" s="317"/>
      <c r="F503" s="317"/>
      <c r="G503" s="317"/>
      <c r="H503" s="317"/>
      <c r="I503" s="317"/>
      <c r="J503" s="317"/>
      <c r="K503" s="317"/>
      <c r="L503" s="317"/>
      <c r="M503" s="317"/>
      <c r="N503" s="317"/>
      <c r="O503" s="317"/>
      <c r="P503" s="317"/>
      <c r="Q503" s="317"/>
      <c r="R503" s="317"/>
      <c r="S503" s="317"/>
      <c r="T503" s="317"/>
      <c r="U503" s="317"/>
      <c r="V503" s="317"/>
      <c r="W503" s="317"/>
      <c r="X503" s="317"/>
      <c r="Y503" s="317"/>
      <c r="Z503" s="317"/>
    </row>
    <row r="504" spans="1:26" ht="12.75" customHeight="1">
      <c r="A504" s="317"/>
      <c r="B504" s="317"/>
      <c r="C504" s="316"/>
      <c r="D504" s="317"/>
      <c r="E504" s="317"/>
      <c r="F504" s="317"/>
      <c r="G504" s="317"/>
      <c r="H504" s="317"/>
      <c r="I504" s="317"/>
      <c r="J504" s="317"/>
      <c r="K504" s="317"/>
      <c r="L504" s="317"/>
      <c r="M504" s="317"/>
      <c r="N504" s="317"/>
      <c r="O504" s="317"/>
      <c r="P504" s="317"/>
      <c r="Q504" s="317"/>
      <c r="R504" s="317"/>
      <c r="S504" s="317"/>
      <c r="T504" s="317"/>
      <c r="U504" s="317"/>
      <c r="V504" s="317"/>
      <c r="W504" s="317"/>
      <c r="X504" s="317"/>
      <c r="Y504" s="317"/>
      <c r="Z504" s="317"/>
    </row>
    <row r="505" spans="1:26" ht="12.75" customHeight="1">
      <c r="A505" s="317"/>
      <c r="B505" s="317"/>
      <c r="C505" s="316"/>
      <c r="D505" s="317"/>
      <c r="E505" s="317"/>
      <c r="F505" s="317"/>
      <c r="G505" s="317"/>
      <c r="H505" s="317"/>
      <c r="I505" s="317"/>
      <c r="J505" s="317"/>
      <c r="K505" s="317"/>
      <c r="L505" s="317"/>
      <c r="M505" s="317"/>
      <c r="N505" s="317"/>
      <c r="O505" s="317"/>
      <c r="P505" s="317"/>
      <c r="Q505" s="317"/>
      <c r="R505" s="317"/>
      <c r="S505" s="317"/>
      <c r="T505" s="317"/>
      <c r="U505" s="317"/>
      <c r="V505" s="317"/>
      <c r="W505" s="317"/>
      <c r="X505" s="317"/>
      <c r="Y505" s="317"/>
      <c r="Z505" s="317"/>
    </row>
    <row r="506" spans="1:26" ht="12.75" customHeight="1">
      <c r="A506" s="317"/>
      <c r="B506" s="317"/>
      <c r="C506" s="316"/>
      <c r="D506" s="317"/>
      <c r="E506" s="317"/>
      <c r="F506" s="317"/>
      <c r="G506" s="317"/>
      <c r="H506" s="317"/>
      <c r="I506" s="317"/>
      <c r="J506" s="317"/>
      <c r="K506" s="317"/>
      <c r="L506" s="317"/>
      <c r="M506" s="317"/>
      <c r="N506" s="317"/>
      <c r="O506" s="317"/>
      <c r="P506" s="317"/>
      <c r="Q506" s="317"/>
      <c r="R506" s="317"/>
      <c r="S506" s="317"/>
      <c r="T506" s="317"/>
      <c r="U506" s="317"/>
      <c r="V506" s="317"/>
      <c r="W506" s="317"/>
      <c r="X506" s="317"/>
      <c r="Y506" s="317"/>
      <c r="Z506" s="317"/>
    </row>
    <row r="507" spans="1:26" ht="12.75" customHeight="1">
      <c r="A507" s="317"/>
      <c r="B507" s="317"/>
      <c r="C507" s="316"/>
      <c r="D507" s="317"/>
      <c r="E507" s="317"/>
      <c r="F507" s="317"/>
      <c r="G507" s="317"/>
      <c r="H507" s="317"/>
      <c r="I507" s="317"/>
      <c r="J507" s="317"/>
      <c r="K507" s="317"/>
      <c r="L507" s="317"/>
      <c r="M507" s="317"/>
      <c r="N507" s="317"/>
      <c r="O507" s="317"/>
      <c r="P507" s="317"/>
      <c r="Q507" s="317"/>
      <c r="R507" s="317"/>
      <c r="S507" s="317"/>
      <c r="T507" s="317"/>
      <c r="U507" s="317"/>
      <c r="V507" s="317"/>
      <c r="W507" s="317"/>
      <c r="X507" s="317"/>
      <c r="Y507" s="317"/>
      <c r="Z507" s="317"/>
    </row>
    <row r="508" spans="1:26" ht="12.75" customHeight="1">
      <c r="A508" s="317"/>
      <c r="B508" s="317"/>
      <c r="C508" s="316"/>
      <c r="D508" s="317"/>
      <c r="E508" s="317"/>
      <c r="F508" s="317"/>
      <c r="G508" s="317"/>
      <c r="H508" s="317"/>
      <c r="I508" s="317"/>
      <c r="J508" s="317"/>
      <c r="K508" s="317"/>
      <c r="L508" s="317"/>
      <c r="M508" s="317"/>
      <c r="N508" s="317"/>
      <c r="O508" s="317"/>
      <c r="P508" s="317"/>
      <c r="Q508" s="317"/>
      <c r="R508" s="317"/>
      <c r="S508" s="317"/>
      <c r="T508" s="317"/>
      <c r="U508" s="317"/>
      <c r="V508" s="317"/>
      <c r="W508" s="317"/>
      <c r="X508" s="317"/>
      <c r="Y508" s="317"/>
      <c r="Z508" s="317"/>
    </row>
    <row r="509" spans="1:26" ht="12.75" customHeight="1">
      <c r="A509" s="317"/>
      <c r="B509" s="317"/>
      <c r="C509" s="316"/>
      <c r="D509" s="317"/>
      <c r="E509" s="317"/>
      <c r="F509" s="317"/>
      <c r="G509" s="317"/>
      <c r="H509" s="317"/>
      <c r="I509" s="317"/>
      <c r="J509" s="317"/>
      <c r="K509" s="317"/>
      <c r="L509" s="317"/>
      <c r="M509" s="317"/>
      <c r="N509" s="317"/>
      <c r="O509" s="317"/>
      <c r="P509" s="317"/>
      <c r="Q509" s="317"/>
      <c r="R509" s="317"/>
      <c r="S509" s="317"/>
      <c r="T509" s="317"/>
      <c r="U509" s="317"/>
      <c r="V509" s="317"/>
      <c r="W509" s="317"/>
      <c r="X509" s="317"/>
      <c r="Y509" s="317"/>
      <c r="Z509" s="317"/>
    </row>
    <row r="510" spans="1:26" ht="12.75" customHeight="1">
      <c r="A510" s="317"/>
      <c r="B510" s="317"/>
      <c r="C510" s="316"/>
      <c r="D510" s="317"/>
      <c r="E510" s="317"/>
      <c r="F510" s="317"/>
      <c r="G510" s="317"/>
      <c r="H510" s="317"/>
      <c r="I510" s="317"/>
      <c r="J510" s="317"/>
      <c r="K510" s="317"/>
      <c r="L510" s="317"/>
      <c r="M510" s="317"/>
      <c r="N510" s="317"/>
      <c r="O510" s="317"/>
      <c r="P510" s="317"/>
      <c r="Q510" s="317"/>
      <c r="R510" s="317"/>
      <c r="S510" s="317"/>
      <c r="T510" s="317"/>
      <c r="U510" s="317"/>
      <c r="V510" s="317"/>
      <c r="W510" s="317"/>
      <c r="X510" s="317"/>
      <c r="Y510" s="317"/>
      <c r="Z510" s="317"/>
    </row>
    <row r="511" spans="1:26" ht="12.75" customHeight="1">
      <c r="A511" s="317"/>
      <c r="B511" s="317"/>
      <c r="C511" s="316"/>
      <c r="D511" s="317"/>
      <c r="E511" s="317"/>
      <c r="F511" s="317"/>
      <c r="G511" s="317"/>
      <c r="H511" s="317"/>
      <c r="I511" s="317"/>
      <c r="J511" s="317"/>
      <c r="K511" s="317"/>
      <c r="L511" s="317"/>
      <c r="M511" s="317"/>
      <c r="N511" s="317"/>
      <c r="O511" s="317"/>
      <c r="P511" s="317"/>
      <c r="Q511" s="317"/>
      <c r="R511" s="317"/>
      <c r="S511" s="317"/>
      <c r="T511" s="317"/>
      <c r="U511" s="317"/>
      <c r="V511" s="317"/>
      <c r="W511" s="317"/>
      <c r="X511" s="317"/>
      <c r="Y511" s="317"/>
      <c r="Z511" s="317"/>
    </row>
    <row r="512" spans="1:26" ht="12.75" customHeight="1">
      <c r="A512" s="317"/>
      <c r="B512" s="317"/>
      <c r="C512" s="316"/>
      <c r="D512" s="317"/>
      <c r="E512" s="317"/>
      <c r="F512" s="317"/>
      <c r="G512" s="317"/>
      <c r="H512" s="317"/>
      <c r="I512" s="317"/>
      <c r="J512" s="317"/>
      <c r="K512" s="317"/>
      <c r="L512" s="317"/>
      <c r="M512" s="317"/>
      <c r="N512" s="317"/>
      <c r="O512" s="317"/>
      <c r="P512" s="317"/>
      <c r="Q512" s="317"/>
      <c r="R512" s="317"/>
      <c r="S512" s="317"/>
      <c r="T512" s="317"/>
      <c r="U512" s="317"/>
      <c r="V512" s="317"/>
      <c r="W512" s="317"/>
      <c r="X512" s="317"/>
      <c r="Y512" s="317"/>
      <c r="Z512" s="317"/>
    </row>
    <row r="513" spans="1:26" ht="12.75" customHeight="1">
      <c r="A513" s="317"/>
      <c r="B513" s="317"/>
      <c r="C513" s="316"/>
      <c r="D513" s="317"/>
      <c r="E513" s="317"/>
      <c r="F513" s="317"/>
      <c r="G513" s="317"/>
      <c r="H513" s="317"/>
      <c r="I513" s="317"/>
      <c r="J513" s="317"/>
      <c r="K513" s="317"/>
      <c r="L513" s="317"/>
      <c r="M513" s="317"/>
      <c r="N513" s="317"/>
      <c r="O513" s="317"/>
      <c r="P513" s="317"/>
      <c r="Q513" s="317"/>
      <c r="R513" s="317"/>
      <c r="S513" s="317"/>
      <c r="T513" s="317"/>
      <c r="U513" s="317"/>
      <c r="V513" s="317"/>
      <c r="W513" s="317"/>
      <c r="X513" s="317"/>
      <c r="Y513" s="317"/>
      <c r="Z513" s="317"/>
    </row>
    <row r="514" spans="1:26" ht="12.75" customHeight="1">
      <c r="A514" s="317"/>
      <c r="B514" s="317"/>
      <c r="C514" s="316"/>
      <c r="D514" s="317"/>
      <c r="E514" s="317"/>
      <c r="F514" s="317"/>
      <c r="G514" s="317"/>
      <c r="H514" s="317"/>
      <c r="I514" s="317"/>
      <c r="J514" s="317"/>
      <c r="K514" s="317"/>
      <c r="L514" s="317"/>
      <c r="M514" s="317"/>
      <c r="N514" s="317"/>
      <c r="O514" s="317"/>
      <c r="P514" s="317"/>
      <c r="Q514" s="317"/>
      <c r="R514" s="317"/>
      <c r="S514" s="317"/>
      <c r="T514" s="317"/>
      <c r="U514" s="317"/>
      <c r="V514" s="317"/>
      <c r="W514" s="317"/>
      <c r="X514" s="317"/>
      <c r="Y514" s="317"/>
      <c r="Z514" s="317"/>
    </row>
    <row r="515" spans="1:26" ht="12.75" customHeight="1">
      <c r="A515" s="317"/>
      <c r="B515" s="317"/>
      <c r="C515" s="316"/>
      <c r="D515" s="317"/>
      <c r="E515" s="317"/>
      <c r="F515" s="317"/>
      <c r="G515" s="317"/>
      <c r="H515" s="317"/>
      <c r="I515" s="317"/>
      <c r="J515" s="317"/>
      <c r="K515" s="317"/>
      <c r="L515" s="317"/>
      <c r="M515" s="317"/>
      <c r="N515" s="317"/>
      <c r="O515" s="317"/>
      <c r="P515" s="317"/>
      <c r="Q515" s="317"/>
      <c r="R515" s="317"/>
      <c r="S515" s="317"/>
      <c r="T515" s="317"/>
      <c r="U515" s="317"/>
      <c r="V515" s="317"/>
      <c r="W515" s="317"/>
      <c r="X515" s="317"/>
      <c r="Y515" s="317"/>
      <c r="Z515" s="317"/>
    </row>
    <row r="516" spans="1:26" ht="12.75" customHeight="1">
      <c r="A516" s="317"/>
      <c r="B516" s="317"/>
      <c r="C516" s="316"/>
      <c r="D516" s="317"/>
      <c r="E516" s="317"/>
      <c r="F516" s="317"/>
      <c r="G516" s="317"/>
      <c r="H516" s="317"/>
      <c r="I516" s="317"/>
      <c r="J516" s="317"/>
      <c r="K516" s="317"/>
      <c r="L516" s="317"/>
      <c r="M516" s="317"/>
      <c r="N516" s="317"/>
      <c r="O516" s="317"/>
      <c r="P516" s="317"/>
      <c r="Q516" s="317"/>
      <c r="R516" s="317"/>
      <c r="S516" s="317"/>
      <c r="T516" s="317"/>
      <c r="U516" s="317"/>
      <c r="V516" s="317"/>
      <c r="W516" s="317"/>
      <c r="X516" s="317"/>
      <c r="Y516" s="317"/>
      <c r="Z516" s="317"/>
    </row>
    <row r="517" spans="1:26" ht="12.75" customHeight="1">
      <c r="A517" s="317"/>
      <c r="B517" s="317"/>
      <c r="C517" s="316"/>
      <c r="D517" s="317"/>
      <c r="E517" s="317"/>
      <c r="F517" s="317"/>
      <c r="G517" s="317"/>
      <c r="H517" s="317"/>
      <c r="I517" s="317"/>
      <c r="J517" s="317"/>
      <c r="K517" s="317"/>
      <c r="L517" s="317"/>
      <c r="M517" s="317"/>
      <c r="N517" s="317"/>
      <c r="O517" s="317"/>
      <c r="P517" s="317"/>
      <c r="Q517" s="317"/>
      <c r="R517" s="317"/>
      <c r="S517" s="317"/>
      <c r="T517" s="317"/>
      <c r="U517" s="317"/>
      <c r="V517" s="317"/>
      <c r="W517" s="317"/>
      <c r="X517" s="317"/>
      <c r="Y517" s="317"/>
      <c r="Z517" s="317"/>
    </row>
    <row r="518" spans="1:26" ht="12.75" customHeight="1">
      <c r="A518" s="317"/>
      <c r="B518" s="317"/>
      <c r="C518" s="316"/>
      <c r="D518" s="317"/>
      <c r="E518" s="317"/>
      <c r="F518" s="317"/>
      <c r="G518" s="317"/>
      <c r="H518" s="317"/>
      <c r="I518" s="317"/>
      <c r="J518" s="317"/>
      <c r="K518" s="317"/>
      <c r="L518" s="317"/>
      <c r="M518" s="317"/>
      <c r="N518" s="317"/>
      <c r="O518" s="317"/>
      <c r="P518" s="317"/>
      <c r="Q518" s="317"/>
      <c r="R518" s="317"/>
      <c r="S518" s="317"/>
      <c r="T518" s="317"/>
      <c r="U518" s="317"/>
      <c r="V518" s="317"/>
      <c r="W518" s="317"/>
      <c r="X518" s="317"/>
      <c r="Y518" s="317"/>
      <c r="Z518" s="317"/>
    </row>
    <row r="519" spans="1:26" ht="12.75" customHeight="1">
      <c r="A519" s="317"/>
      <c r="B519" s="317"/>
      <c r="C519" s="316"/>
      <c r="D519" s="317"/>
      <c r="E519" s="317"/>
      <c r="F519" s="317"/>
      <c r="G519" s="317"/>
      <c r="H519" s="317"/>
      <c r="I519" s="317"/>
      <c r="J519" s="317"/>
      <c r="K519" s="317"/>
      <c r="L519" s="317"/>
      <c r="M519" s="317"/>
      <c r="N519" s="317"/>
      <c r="O519" s="317"/>
      <c r="P519" s="317"/>
      <c r="Q519" s="317"/>
      <c r="R519" s="317"/>
      <c r="S519" s="317"/>
      <c r="T519" s="317"/>
      <c r="U519" s="317"/>
      <c r="V519" s="317"/>
      <c r="W519" s="317"/>
      <c r="X519" s="317"/>
      <c r="Y519" s="317"/>
      <c r="Z519" s="317"/>
    </row>
    <row r="520" spans="1:26" ht="12.75" customHeight="1">
      <c r="A520" s="317"/>
      <c r="B520" s="317"/>
      <c r="C520" s="316"/>
      <c r="D520" s="317"/>
      <c r="E520" s="317"/>
      <c r="F520" s="317"/>
      <c r="G520" s="317"/>
      <c r="H520" s="317"/>
      <c r="I520" s="317"/>
      <c r="J520" s="317"/>
      <c r="K520" s="317"/>
      <c r="L520" s="317"/>
      <c r="M520" s="317"/>
      <c r="N520" s="317"/>
      <c r="O520" s="317"/>
      <c r="P520" s="317"/>
      <c r="Q520" s="317"/>
      <c r="R520" s="317"/>
      <c r="S520" s="317"/>
      <c r="T520" s="317"/>
      <c r="U520" s="317"/>
      <c r="V520" s="317"/>
      <c r="W520" s="317"/>
      <c r="X520" s="317"/>
      <c r="Y520" s="317"/>
      <c r="Z520" s="317"/>
    </row>
    <row r="521" spans="1:26" ht="12.75" customHeight="1">
      <c r="A521" s="317"/>
      <c r="B521" s="317"/>
      <c r="C521" s="316"/>
      <c r="D521" s="317"/>
      <c r="E521" s="317"/>
      <c r="F521" s="317"/>
      <c r="G521" s="317"/>
      <c r="H521" s="317"/>
      <c r="I521" s="317"/>
      <c r="J521" s="317"/>
      <c r="K521" s="317"/>
      <c r="L521" s="317"/>
      <c r="M521" s="317"/>
      <c r="N521" s="317"/>
      <c r="O521" s="317"/>
      <c r="P521" s="317"/>
      <c r="Q521" s="317"/>
      <c r="R521" s="317"/>
      <c r="S521" s="317"/>
      <c r="T521" s="317"/>
      <c r="U521" s="317"/>
      <c r="V521" s="317"/>
      <c r="W521" s="317"/>
      <c r="X521" s="317"/>
      <c r="Y521" s="317"/>
      <c r="Z521" s="317"/>
    </row>
    <row r="522" spans="1:26" ht="12.75" customHeight="1">
      <c r="A522" s="317"/>
      <c r="B522" s="317"/>
      <c r="C522" s="316"/>
      <c r="D522" s="317"/>
      <c r="E522" s="317"/>
      <c r="F522" s="317"/>
      <c r="G522" s="317"/>
      <c r="H522" s="317"/>
      <c r="I522" s="317"/>
      <c r="J522" s="317"/>
      <c r="K522" s="317"/>
      <c r="L522" s="317"/>
      <c r="M522" s="317"/>
      <c r="N522" s="317"/>
      <c r="O522" s="317"/>
      <c r="P522" s="317"/>
      <c r="Q522" s="317"/>
      <c r="R522" s="317"/>
      <c r="S522" s="317"/>
      <c r="T522" s="317"/>
      <c r="U522" s="317"/>
      <c r="V522" s="317"/>
      <c r="W522" s="317"/>
      <c r="X522" s="317"/>
      <c r="Y522" s="317"/>
      <c r="Z522" s="317"/>
    </row>
    <row r="523" spans="1:26" ht="12.75" customHeight="1">
      <c r="A523" s="317"/>
      <c r="B523" s="317"/>
      <c r="C523" s="316"/>
      <c r="D523" s="317"/>
      <c r="E523" s="317"/>
      <c r="F523" s="317"/>
      <c r="G523" s="317"/>
      <c r="H523" s="317"/>
      <c r="I523" s="317"/>
      <c r="J523" s="317"/>
      <c r="K523" s="317"/>
      <c r="L523" s="317"/>
      <c r="M523" s="317"/>
      <c r="N523" s="317"/>
      <c r="O523" s="317"/>
      <c r="P523" s="317"/>
      <c r="Q523" s="317"/>
      <c r="R523" s="317"/>
      <c r="S523" s="317"/>
      <c r="T523" s="317"/>
      <c r="U523" s="317"/>
      <c r="V523" s="317"/>
      <c r="W523" s="317"/>
      <c r="X523" s="317"/>
      <c r="Y523" s="317"/>
      <c r="Z523" s="317"/>
    </row>
    <row r="524" spans="1:26" ht="12.75" customHeight="1">
      <c r="A524" s="317"/>
      <c r="B524" s="317"/>
      <c r="C524" s="316"/>
      <c r="D524" s="317"/>
      <c r="E524" s="317"/>
      <c r="F524" s="317"/>
      <c r="G524" s="317"/>
      <c r="H524" s="317"/>
      <c r="I524" s="317"/>
      <c r="J524" s="317"/>
      <c r="K524" s="317"/>
      <c r="L524" s="317"/>
      <c r="M524" s="317"/>
      <c r="N524" s="317"/>
      <c r="O524" s="317"/>
      <c r="P524" s="317"/>
      <c r="Q524" s="317"/>
      <c r="R524" s="317"/>
      <c r="S524" s="317"/>
      <c r="T524" s="317"/>
      <c r="U524" s="317"/>
      <c r="V524" s="317"/>
      <c r="W524" s="317"/>
      <c r="X524" s="317"/>
      <c r="Y524" s="317"/>
      <c r="Z524" s="317"/>
    </row>
    <row r="525" spans="1:26" ht="12.75" customHeight="1">
      <c r="A525" s="317"/>
      <c r="B525" s="317"/>
      <c r="C525" s="316"/>
      <c r="D525" s="317"/>
      <c r="E525" s="317"/>
      <c r="F525" s="317"/>
      <c r="G525" s="317"/>
      <c r="H525" s="317"/>
      <c r="I525" s="317"/>
      <c r="J525" s="317"/>
      <c r="K525" s="317"/>
      <c r="L525" s="317"/>
      <c r="M525" s="317"/>
      <c r="N525" s="317"/>
      <c r="O525" s="317"/>
      <c r="P525" s="317"/>
      <c r="Q525" s="317"/>
      <c r="R525" s="317"/>
      <c r="S525" s="317"/>
      <c r="T525" s="317"/>
      <c r="U525" s="317"/>
      <c r="V525" s="317"/>
      <c r="W525" s="317"/>
      <c r="X525" s="317"/>
      <c r="Y525" s="317"/>
      <c r="Z525" s="317"/>
    </row>
    <row r="526" spans="1:26" ht="12.75" customHeight="1">
      <c r="A526" s="317"/>
      <c r="B526" s="317"/>
      <c r="C526" s="316"/>
      <c r="D526" s="317"/>
      <c r="E526" s="317"/>
      <c r="F526" s="317"/>
      <c r="G526" s="317"/>
      <c r="H526" s="317"/>
      <c r="I526" s="317"/>
      <c r="J526" s="317"/>
      <c r="K526" s="317"/>
      <c r="L526" s="317"/>
      <c r="M526" s="317"/>
      <c r="N526" s="317"/>
      <c r="O526" s="317"/>
      <c r="P526" s="317"/>
      <c r="Q526" s="317"/>
      <c r="R526" s="317"/>
      <c r="S526" s="317"/>
      <c r="T526" s="317"/>
      <c r="U526" s="317"/>
      <c r="V526" s="317"/>
      <c r="W526" s="317"/>
      <c r="X526" s="317"/>
      <c r="Y526" s="317"/>
      <c r="Z526" s="317"/>
    </row>
    <row r="527" spans="1:26" ht="12.75" customHeight="1">
      <c r="A527" s="317"/>
      <c r="B527" s="317"/>
      <c r="C527" s="316"/>
      <c r="D527" s="317"/>
      <c r="E527" s="317"/>
      <c r="F527" s="317"/>
      <c r="G527" s="317"/>
      <c r="H527" s="317"/>
      <c r="I527" s="317"/>
      <c r="J527" s="317"/>
      <c r="K527" s="317"/>
      <c r="L527" s="317"/>
      <c r="M527" s="317"/>
      <c r="N527" s="317"/>
      <c r="O527" s="317"/>
      <c r="P527" s="317"/>
      <c r="Q527" s="317"/>
      <c r="R527" s="317"/>
      <c r="S527" s="317"/>
      <c r="T527" s="317"/>
      <c r="U527" s="317"/>
      <c r="V527" s="317"/>
      <c r="W527" s="317"/>
      <c r="X527" s="317"/>
      <c r="Y527" s="317"/>
      <c r="Z527" s="317"/>
    </row>
    <row r="528" spans="1:26" ht="12.75" customHeight="1">
      <c r="A528" s="317"/>
      <c r="B528" s="317"/>
      <c r="C528" s="316"/>
      <c r="D528" s="317"/>
      <c r="E528" s="317"/>
      <c r="F528" s="317"/>
      <c r="G528" s="317"/>
      <c r="H528" s="317"/>
      <c r="I528" s="317"/>
      <c r="J528" s="317"/>
      <c r="K528" s="317"/>
      <c r="L528" s="317"/>
      <c r="M528" s="317"/>
      <c r="N528" s="317"/>
      <c r="O528" s="317"/>
      <c r="P528" s="317"/>
      <c r="Q528" s="317"/>
      <c r="R528" s="317"/>
      <c r="S528" s="317"/>
      <c r="T528" s="317"/>
      <c r="U528" s="317"/>
      <c r="V528" s="317"/>
      <c r="W528" s="317"/>
      <c r="X528" s="317"/>
      <c r="Y528" s="317"/>
      <c r="Z528" s="317"/>
    </row>
    <row r="529" spans="1:26" ht="12.75" customHeight="1">
      <c r="A529" s="317"/>
      <c r="B529" s="317"/>
      <c r="C529" s="316"/>
      <c r="D529" s="317"/>
      <c r="E529" s="317"/>
      <c r="F529" s="317"/>
      <c r="G529" s="317"/>
      <c r="H529" s="317"/>
      <c r="I529" s="317"/>
      <c r="J529" s="317"/>
      <c r="K529" s="317"/>
      <c r="L529" s="317"/>
      <c r="M529" s="317"/>
      <c r="N529" s="317"/>
      <c r="O529" s="317"/>
      <c r="P529" s="317"/>
      <c r="Q529" s="317"/>
      <c r="R529" s="317"/>
      <c r="S529" s="317"/>
      <c r="T529" s="317"/>
      <c r="U529" s="317"/>
      <c r="V529" s="317"/>
      <c r="W529" s="317"/>
      <c r="X529" s="317"/>
      <c r="Y529" s="317"/>
      <c r="Z529" s="317"/>
    </row>
    <row r="530" spans="1:26" ht="12.75" customHeight="1">
      <c r="A530" s="317"/>
      <c r="B530" s="317"/>
      <c r="C530" s="316"/>
      <c r="D530" s="317"/>
      <c r="E530" s="317"/>
      <c r="F530" s="317"/>
      <c r="G530" s="317"/>
      <c r="H530" s="317"/>
      <c r="I530" s="317"/>
      <c r="J530" s="317"/>
      <c r="K530" s="317"/>
      <c r="L530" s="317"/>
      <c r="M530" s="317"/>
      <c r="N530" s="317"/>
      <c r="O530" s="317"/>
      <c r="P530" s="317"/>
      <c r="Q530" s="317"/>
      <c r="R530" s="317"/>
      <c r="S530" s="317"/>
      <c r="T530" s="317"/>
      <c r="U530" s="317"/>
      <c r="V530" s="317"/>
      <c r="W530" s="317"/>
      <c r="X530" s="317"/>
      <c r="Y530" s="317"/>
      <c r="Z530" s="317"/>
    </row>
    <row r="531" spans="1:26" ht="12.75" customHeight="1">
      <c r="A531" s="317"/>
      <c r="B531" s="317"/>
      <c r="C531" s="316"/>
      <c r="D531" s="317"/>
      <c r="E531" s="317"/>
      <c r="F531" s="317"/>
      <c r="G531" s="317"/>
      <c r="H531" s="317"/>
      <c r="I531" s="317"/>
      <c r="J531" s="317"/>
      <c r="K531" s="317"/>
      <c r="L531" s="317"/>
      <c r="M531" s="317"/>
      <c r="N531" s="317"/>
      <c r="O531" s="317"/>
      <c r="P531" s="317"/>
      <c r="Q531" s="317"/>
      <c r="R531" s="317"/>
      <c r="S531" s="317"/>
      <c r="T531" s="317"/>
      <c r="U531" s="317"/>
      <c r="V531" s="317"/>
      <c r="W531" s="317"/>
      <c r="X531" s="317"/>
      <c r="Y531" s="317"/>
      <c r="Z531" s="317"/>
    </row>
    <row r="532" spans="1:26" ht="12.75" customHeight="1">
      <c r="A532" s="317"/>
      <c r="B532" s="317"/>
      <c r="C532" s="316"/>
      <c r="D532" s="317"/>
      <c r="E532" s="317"/>
      <c r="F532" s="317"/>
      <c r="G532" s="317"/>
      <c r="H532" s="317"/>
      <c r="I532" s="317"/>
      <c r="J532" s="317"/>
      <c r="K532" s="317"/>
      <c r="L532" s="317"/>
      <c r="M532" s="317"/>
      <c r="N532" s="317"/>
      <c r="O532" s="317"/>
      <c r="P532" s="317"/>
      <c r="Q532" s="317"/>
      <c r="R532" s="317"/>
      <c r="S532" s="317"/>
      <c r="T532" s="317"/>
      <c r="U532" s="317"/>
      <c r="V532" s="317"/>
      <c r="W532" s="317"/>
      <c r="X532" s="317"/>
      <c r="Y532" s="317"/>
      <c r="Z532" s="317"/>
    </row>
    <row r="533" spans="1:26" ht="12.75" customHeight="1">
      <c r="A533" s="317"/>
      <c r="B533" s="317"/>
      <c r="C533" s="316"/>
      <c r="D533" s="317"/>
      <c r="E533" s="317"/>
      <c r="F533" s="317"/>
      <c r="G533" s="317"/>
      <c r="H533" s="317"/>
      <c r="I533" s="317"/>
      <c r="J533" s="317"/>
      <c r="K533" s="317"/>
      <c r="L533" s="317"/>
      <c r="M533" s="317"/>
      <c r="N533" s="317"/>
      <c r="O533" s="317"/>
      <c r="P533" s="317"/>
      <c r="Q533" s="317"/>
      <c r="R533" s="317"/>
      <c r="S533" s="317"/>
      <c r="T533" s="317"/>
      <c r="U533" s="317"/>
      <c r="V533" s="317"/>
      <c r="W533" s="317"/>
      <c r="X533" s="317"/>
      <c r="Y533" s="317"/>
      <c r="Z533" s="317"/>
    </row>
    <row r="534" spans="1:26" ht="12.75" customHeight="1">
      <c r="A534" s="317"/>
      <c r="B534" s="317"/>
      <c r="C534" s="316"/>
      <c r="D534" s="317"/>
      <c r="E534" s="317"/>
      <c r="F534" s="317"/>
      <c r="G534" s="317"/>
      <c r="H534" s="317"/>
      <c r="I534" s="317"/>
      <c r="J534" s="317"/>
      <c r="K534" s="317"/>
      <c r="L534" s="317"/>
      <c r="M534" s="317"/>
      <c r="N534" s="317"/>
      <c r="O534" s="317"/>
      <c r="P534" s="317"/>
      <c r="Q534" s="317"/>
      <c r="R534" s="317"/>
      <c r="S534" s="317"/>
      <c r="T534" s="317"/>
      <c r="U534" s="317"/>
      <c r="V534" s="317"/>
      <c r="W534" s="317"/>
      <c r="X534" s="317"/>
      <c r="Y534" s="317"/>
      <c r="Z534" s="317"/>
    </row>
    <row r="535" spans="1:26" ht="12.75" customHeight="1">
      <c r="A535" s="317"/>
      <c r="B535" s="317"/>
      <c r="C535" s="316"/>
      <c r="D535" s="317"/>
      <c r="E535" s="317"/>
      <c r="F535" s="317"/>
      <c r="G535" s="317"/>
      <c r="H535" s="317"/>
      <c r="I535" s="317"/>
      <c r="J535" s="317"/>
      <c r="K535" s="317"/>
      <c r="L535" s="317"/>
      <c r="M535" s="317"/>
      <c r="N535" s="317"/>
      <c r="O535" s="317"/>
      <c r="P535" s="317"/>
      <c r="Q535" s="317"/>
      <c r="R535" s="317"/>
      <c r="S535" s="317"/>
      <c r="T535" s="317"/>
      <c r="U535" s="317"/>
      <c r="V535" s="317"/>
      <c r="W535" s="317"/>
      <c r="X535" s="317"/>
      <c r="Y535" s="317"/>
      <c r="Z535" s="317"/>
    </row>
    <row r="536" spans="1:26" ht="12.75" customHeight="1">
      <c r="A536" s="317"/>
      <c r="B536" s="317"/>
      <c r="C536" s="316"/>
      <c r="D536" s="317"/>
      <c r="E536" s="317"/>
      <c r="F536" s="317"/>
      <c r="G536" s="317"/>
      <c r="H536" s="317"/>
      <c r="I536" s="317"/>
      <c r="J536" s="317"/>
      <c r="K536" s="317"/>
      <c r="L536" s="317"/>
      <c r="M536" s="317"/>
      <c r="N536" s="317"/>
      <c r="O536" s="317"/>
      <c r="P536" s="317"/>
      <c r="Q536" s="317"/>
      <c r="R536" s="317"/>
      <c r="S536" s="317"/>
      <c r="T536" s="317"/>
      <c r="U536" s="317"/>
      <c r="V536" s="317"/>
      <c r="W536" s="317"/>
      <c r="X536" s="317"/>
      <c r="Y536" s="317"/>
      <c r="Z536" s="317"/>
    </row>
    <row r="537" spans="1:26" ht="12.75" customHeight="1">
      <c r="A537" s="317"/>
      <c r="B537" s="317"/>
      <c r="C537" s="316"/>
      <c r="D537" s="317"/>
      <c r="E537" s="317"/>
      <c r="F537" s="317"/>
      <c r="G537" s="317"/>
      <c r="H537" s="317"/>
      <c r="I537" s="317"/>
      <c r="J537" s="317"/>
      <c r="K537" s="317"/>
      <c r="L537" s="317"/>
      <c r="M537" s="317"/>
      <c r="N537" s="317"/>
      <c r="O537" s="317"/>
      <c r="P537" s="317"/>
      <c r="Q537" s="317"/>
      <c r="R537" s="317"/>
      <c r="S537" s="317"/>
      <c r="T537" s="317"/>
      <c r="U537" s="317"/>
      <c r="V537" s="317"/>
      <c r="W537" s="317"/>
      <c r="X537" s="317"/>
      <c r="Y537" s="317"/>
      <c r="Z537" s="317"/>
    </row>
    <row r="538" spans="1:26" ht="12.75" customHeight="1">
      <c r="A538" s="317"/>
      <c r="B538" s="317"/>
      <c r="C538" s="316"/>
      <c r="D538" s="317"/>
      <c r="E538" s="317"/>
      <c r="F538" s="317"/>
      <c r="G538" s="317"/>
      <c r="H538" s="317"/>
      <c r="I538" s="317"/>
      <c r="J538" s="317"/>
      <c r="K538" s="317"/>
      <c r="L538" s="317"/>
      <c r="M538" s="317"/>
      <c r="N538" s="317"/>
      <c r="O538" s="317"/>
      <c r="P538" s="317"/>
      <c r="Q538" s="317"/>
      <c r="R538" s="317"/>
      <c r="S538" s="317"/>
      <c r="T538" s="317"/>
      <c r="U538" s="317"/>
      <c r="V538" s="317"/>
      <c r="W538" s="317"/>
      <c r="X538" s="317"/>
      <c r="Y538" s="317"/>
      <c r="Z538" s="317"/>
    </row>
    <row r="539" spans="1:26" ht="12.75" customHeight="1">
      <c r="A539" s="317"/>
      <c r="B539" s="317"/>
      <c r="C539" s="316"/>
      <c r="D539" s="317"/>
      <c r="E539" s="317"/>
      <c r="F539" s="317"/>
      <c r="G539" s="317"/>
      <c r="H539" s="317"/>
      <c r="I539" s="317"/>
      <c r="J539" s="317"/>
      <c r="K539" s="317"/>
      <c r="L539" s="317"/>
      <c r="M539" s="317"/>
      <c r="N539" s="317"/>
      <c r="O539" s="317"/>
      <c r="P539" s="317"/>
      <c r="Q539" s="317"/>
      <c r="R539" s="317"/>
      <c r="S539" s="317"/>
      <c r="T539" s="317"/>
      <c r="U539" s="317"/>
      <c r="V539" s="317"/>
      <c r="W539" s="317"/>
      <c r="X539" s="317"/>
      <c r="Y539" s="317"/>
      <c r="Z539" s="317"/>
    </row>
    <row r="540" spans="1:26" ht="12.75" customHeight="1">
      <c r="A540" s="317"/>
      <c r="B540" s="317"/>
      <c r="C540" s="316"/>
      <c r="D540" s="317"/>
      <c r="E540" s="317"/>
      <c r="F540" s="317"/>
      <c r="G540" s="317"/>
      <c r="H540" s="317"/>
      <c r="I540" s="317"/>
      <c r="J540" s="317"/>
      <c r="K540" s="317"/>
      <c r="L540" s="317"/>
      <c r="M540" s="317"/>
      <c r="N540" s="317"/>
      <c r="O540" s="317"/>
      <c r="P540" s="317"/>
      <c r="Q540" s="317"/>
      <c r="R540" s="317"/>
      <c r="S540" s="317"/>
      <c r="T540" s="317"/>
      <c r="U540" s="317"/>
      <c r="V540" s="317"/>
      <c r="W540" s="317"/>
      <c r="X540" s="317"/>
      <c r="Y540" s="317"/>
      <c r="Z540" s="317"/>
    </row>
    <row r="541" spans="1:26" ht="12.75" customHeight="1">
      <c r="A541" s="317"/>
      <c r="B541" s="317"/>
      <c r="C541" s="316"/>
      <c r="D541" s="317"/>
      <c r="E541" s="317"/>
      <c r="F541" s="317"/>
      <c r="G541" s="317"/>
      <c r="H541" s="317"/>
      <c r="I541" s="317"/>
      <c r="J541" s="317"/>
      <c r="K541" s="317"/>
      <c r="L541" s="317"/>
      <c r="M541" s="317"/>
      <c r="N541" s="317"/>
      <c r="O541" s="317"/>
      <c r="P541" s="317"/>
      <c r="Q541" s="317"/>
      <c r="R541" s="317"/>
      <c r="S541" s="317"/>
      <c r="T541" s="317"/>
      <c r="U541" s="317"/>
      <c r="V541" s="317"/>
      <c r="W541" s="317"/>
      <c r="X541" s="317"/>
      <c r="Y541" s="317"/>
      <c r="Z541" s="317"/>
    </row>
    <row r="542" spans="1:26" ht="12.75" customHeight="1">
      <c r="A542" s="317"/>
      <c r="B542" s="317"/>
      <c r="C542" s="316"/>
      <c r="D542" s="317"/>
      <c r="E542" s="317"/>
      <c r="F542" s="317"/>
      <c r="G542" s="317"/>
      <c r="H542" s="317"/>
      <c r="I542" s="317"/>
      <c r="J542" s="317"/>
      <c r="K542" s="317"/>
      <c r="L542" s="317"/>
      <c r="M542" s="317"/>
      <c r="N542" s="317"/>
      <c r="O542" s="317"/>
      <c r="P542" s="317"/>
      <c r="Q542" s="317"/>
      <c r="R542" s="317"/>
      <c r="S542" s="317"/>
      <c r="T542" s="317"/>
      <c r="U542" s="317"/>
      <c r="V542" s="317"/>
      <c r="W542" s="317"/>
      <c r="X542" s="317"/>
      <c r="Y542" s="317"/>
      <c r="Z542" s="317"/>
    </row>
    <row r="543" spans="1:26" ht="12.75" customHeight="1">
      <c r="A543" s="317"/>
      <c r="B543" s="317"/>
      <c r="C543" s="316"/>
      <c r="D543" s="317"/>
      <c r="E543" s="317"/>
      <c r="F543" s="317"/>
      <c r="G543" s="317"/>
      <c r="H543" s="317"/>
      <c r="I543" s="317"/>
      <c r="J543" s="317"/>
      <c r="K543" s="317"/>
      <c r="L543" s="317"/>
      <c r="M543" s="317"/>
      <c r="N543" s="317"/>
      <c r="O543" s="317"/>
      <c r="P543" s="317"/>
      <c r="Q543" s="317"/>
      <c r="R543" s="317"/>
      <c r="S543" s="317"/>
      <c r="T543" s="317"/>
      <c r="U543" s="317"/>
      <c r="V543" s="317"/>
      <c r="W543" s="317"/>
      <c r="X543" s="317"/>
      <c r="Y543" s="317"/>
      <c r="Z543" s="317"/>
    </row>
    <row r="544" spans="1:26" ht="12.75" customHeight="1">
      <c r="A544" s="317"/>
      <c r="B544" s="317"/>
      <c r="C544" s="316"/>
      <c r="D544" s="317"/>
      <c r="E544" s="317"/>
      <c r="F544" s="317"/>
      <c r="G544" s="317"/>
      <c r="H544" s="317"/>
      <c r="I544" s="317"/>
      <c r="J544" s="317"/>
      <c r="K544" s="317"/>
      <c r="L544" s="317"/>
      <c r="M544" s="317"/>
      <c r="N544" s="317"/>
      <c r="O544" s="317"/>
      <c r="P544" s="317"/>
      <c r="Q544" s="317"/>
      <c r="R544" s="317"/>
      <c r="S544" s="317"/>
      <c r="T544" s="317"/>
      <c r="U544" s="317"/>
      <c r="V544" s="317"/>
      <c r="W544" s="317"/>
      <c r="X544" s="317"/>
      <c r="Y544" s="317"/>
      <c r="Z544" s="317"/>
    </row>
    <row r="545" spans="1:26" ht="12.75" customHeight="1">
      <c r="A545" s="317"/>
      <c r="B545" s="317"/>
      <c r="C545" s="316"/>
      <c r="D545" s="317"/>
      <c r="E545" s="317"/>
      <c r="F545" s="317"/>
      <c r="G545" s="317"/>
      <c r="H545" s="317"/>
      <c r="I545" s="317"/>
      <c r="J545" s="317"/>
      <c r="K545" s="317"/>
      <c r="L545" s="317"/>
      <c r="M545" s="317"/>
      <c r="N545" s="317"/>
      <c r="O545" s="317"/>
      <c r="P545" s="317"/>
      <c r="Q545" s="317"/>
      <c r="R545" s="317"/>
      <c r="S545" s="317"/>
      <c r="T545" s="317"/>
      <c r="U545" s="317"/>
      <c r="V545" s="317"/>
      <c r="W545" s="317"/>
      <c r="X545" s="317"/>
      <c r="Y545" s="317"/>
      <c r="Z545" s="317"/>
    </row>
    <row r="546" spans="1:26" ht="12.75" customHeight="1">
      <c r="A546" s="317"/>
      <c r="B546" s="317"/>
      <c r="C546" s="316"/>
      <c r="D546" s="317"/>
      <c r="E546" s="317"/>
      <c r="F546" s="317"/>
      <c r="G546" s="317"/>
      <c r="H546" s="317"/>
      <c r="I546" s="317"/>
      <c r="J546" s="317"/>
      <c r="K546" s="317"/>
      <c r="L546" s="317"/>
      <c r="M546" s="317"/>
      <c r="N546" s="317"/>
      <c r="O546" s="317"/>
      <c r="P546" s="317"/>
      <c r="Q546" s="317"/>
      <c r="R546" s="317"/>
      <c r="S546" s="317"/>
      <c r="T546" s="317"/>
      <c r="U546" s="317"/>
      <c r="V546" s="317"/>
      <c r="W546" s="317"/>
      <c r="X546" s="317"/>
      <c r="Y546" s="317"/>
      <c r="Z546" s="317"/>
    </row>
    <row r="547" spans="1:26" ht="12.75" customHeight="1">
      <c r="A547" s="317"/>
      <c r="B547" s="317"/>
      <c r="C547" s="316"/>
      <c r="D547" s="317"/>
      <c r="E547" s="317"/>
      <c r="F547" s="317"/>
      <c r="G547" s="317"/>
      <c r="H547" s="317"/>
      <c r="I547" s="317"/>
      <c r="J547" s="317"/>
      <c r="K547" s="317"/>
      <c r="L547" s="317"/>
      <c r="M547" s="317"/>
      <c r="N547" s="317"/>
      <c r="O547" s="317"/>
      <c r="P547" s="317"/>
      <c r="Q547" s="317"/>
      <c r="R547" s="317"/>
      <c r="S547" s="317"/>
      <c r="T547" s="317"/>
      <c r="U547" s="317"/>
      <c r="V547" s="317"/>
      <c r="W547" s="317"/>
      <c r="X547" s="317"/>
      <c r="Y547" s="317"/>
      <c r="Z547" s="317"/>
    </row>
    <row r="548" spans="1:26" ht="12.75" customHeight="1">
      <c r="A548" s="317"/>
      <c r="B548" s="317"/>
      <c r="C548" s="316"/>
      <c r="D548" s="317"/>
      <c r="E548" s="317"/>
      <c r="F548" s="317"/>
      <c r="G548" s="317"/>
      <c r="H548" s="317"/>
      <c r="I548" s="317"/>
      <c r="J548" s="317"/>
      <c r="K548" s="317"/>
      <c r="L548" s="317"/>
      <c r="M548" s="317"/>
      <c r="N548" s="317"/>
      <c r="O548" s="317"/>
      <c r="P548" s="317"/>
      <c r="Q548" s="317"/>
      <c r="R548" s="317"/>
      <c r="S548" s="317"/>
      <c r="T548" s="317"/>
      <c r="U548" s="317"/>
      <c r="V548" s="317"/>
      <c r="W548" s="317"/>
      <c r="X548" s="317"/>
      <c r="Y548" s="317"/>
      <c r="Z548" s="317"/>
    </row>
    <row r="549" spans="1:26" ht="12.75" customHeight="1">
      <c r="A549" s="317"/>
      <c r="B549" s="317"/>
      <c r="C549" s="316"/>
      <c r="D549" s="317"/>
      <c r="E549" s="317"/>
      <c r="F549" s="317"/>
      <c r="G549" s="317"/>
      <c r="H549" s="317"/>
      <c r="I549" s="317"/>
      <c r="J549" s="317"/>
      <c r="K549" s="317"/>
      <c r="L549" s="317"/>
      <c r="M549" s="317"/>
      <c r="N549" s="317"/>
      <c r="O549" s="317"/>
      <c r="P549" s="317"/>
      <c r="Q549" s="317"/>
      <c r="R549" s="317"/>
      <c r="S549" s="317"/>
      <c r="T549" s="317"/>
      <c r="U549" s="317"/>
      <c r="V549" s="317"/>
      <c r="W549" s="317"/>
      <c r="X549" s="317"/>
      <c r="Y549" s="317"/>
      <c r="Z549" s="317"/>
    </row>
    <row r="550" spans="1:26" ht="12.75" customHeight="1">
      <c r="A550" s="317"/>
      <c r="B550" s="317"/>
      <c r="C550" s="316"/>
      <c r="D550" s="317"/>
      <c r="E550" s="317"/>
      <c r="F550" s="317"/>
      <c r="G550" s="317"/>
      <c r="H550" s="317"/>
      <c r="I550" s="317"/>
      <c r="J550" s="317"/>
      <c r="K550" s="317"/>
      <c r="L550" s="317"/>
      <c r="M550" s="317"/>
      <c r="N550" s="317"/>
      <c r="O550" s="317"/>
      <c r="P550" s="317"/>
      <c r="Q550" s="317"/>
      <c r="R550" s="317"/>
      <c r="S550" s="317"/>
      <c r="T550" s="317"/>
      <c r="U550" s="317"/>
      <c r="V550" s="317"/>
      <c r="W550" s="317"/>
      <c r="X550" s="317"/>
      <c r="Y550" s="317"/>
      <c r="Z550" s="317"/>
    </row>
    <row r="551" spans="1:26" ht="12.75" customHeight="1">
      <c r="A551" s="317"/>
      <c r="B551" s="317"/>
      <c r="C551" s="316"/>
      <c r="D551" s="317"/>
      <c r="E551" s="317"/>
      <c r="F551" s="317"/>
      <c r="G551" s="317"/>
      <c r="H551" s="317"/>
      <c r="I551" s="317"/>
      <c r="J551" s="317"/>
      <c r="K551" s="317"/>
      <c r="L551" s="317"/>
      <c r="M551" s="317"/>
      <c r="N551" s="317"/>
      <c r="O551" s="317"/>
      <c r="P551" s="317"/>
      <c r="Q551" s="317"/>
      <c r="R551" s="317"/>
      <c r="S551" s="317"/>
      <c r="T551" s="317"/>
      <c r="U551" s="317"/>
      <c r="V551" s="317"/>
      <c r="W551" s="317"/>
      <c r="X551" s="317"/>
      <c r="Y551" s="317"/>
      <c r="Z551" s="317"/>
    </row>
    <row r="552" spans="1:26" ht="12.75" customHeight="1">
      <c r="A552" s="317"/>
      <c r="B552" s="317"/>
      <c r="C552" s="316"/>
      <c r="D552" s="317"/>
      <c r="E552" s="317"/>
      <c r="F552" s="317"/>
      <c r="G552" s="317"/>
      <c r="H552" s="317"/>
      <c r="I552" s="317"/>
      <c r="J552" s="317"/>
      <c r="K552" s="317"/>
      <c r="L552" s="317"/>
      <c r="M552" s="317"/>
      <c r="N552" s="317"/>
      <c r="O552" s="317"/>
      <c r="P552" s="317"/>
      <c r="Q552" s="317"/>
      <c r="R552" s="317"/>
      <c r="S552" s="317"/>
      <c r="T552" s="317"/>
      <c r="U552" s="317"/>
      <c r="V552" s="317"/>
      <c r="W552" s="317"/>
      <c r="X552" s="317"/>
      <c r="Y552" s="317"/>
      <c r="Z552" s="317"/>
    </row>
    <row r="553" spans="1:26" ht="12.75" customHeight="1">
      <c r="A553" s="317"/>
      <c r="B553" s="317"/>
      <c r="C553" s="316"/>
      <c r="D553" s="317"/>
      <c r="E553" s="317"/>
      <c r="F553" s="317"/>
      <c r="G553" s="317"/>
      <c r="H553" s="317"/>
      <c r="I553" s="317"/>
      <c r="J553" s="317"/>
      <c r="K553" s="317"/>
      <c r="L553" s="317"/>
      <c r="M553" s="317"/>
      <c r="N553" s="317"/>
      <c r="O553" s="317"/>
      <c r="P553" s="317"/>
      <c r="Q553" s="317"/>
      <c r="R553" s="317"/>
      <c r="S553" s="317"/>
      <c r="T553" s="317"/>
      <c r="U553" s="317"/>
      <c r="V553" s="317"/>
      <c r="W553" s="317"/>
      <c r="X553" s="317"/>
      <c r="Y553" s="317"/>
      <c r="Z553" s="317"/>
    </row>
    <row r="554" spans="1:26" ht="12.75" customHeight="1">
      <c r="A554" s="317"/>
      <c r="B554" s="317"/>
      <c r="C554" s="316"/>
      <c r="D554" s="317"/>
      <c r="E554" s="317"/>
      <c r="F554" s="317"/>
      <c r="G554" s="317"/>
      <c r="H554" s="317"/>
      <c r="I554" s="317"/>
      <c r="J554" s="317"/>
      <c r="K554" s="317"/>
      <c r="L554" s="317"/>
      <c r="M554" s="317"/>
      <c r="N554" s="317"/>
      <c r="O554" s="317"/>
      <c r="P554" s="317"/>
      <c r="Q554" s="317"/>
      <c r="R554" s="317"/>
      <c r="S554" s="317"/>
      <c r="T554" s="317"/>
      <c r="U554" s="317"/>
      <c r="V554" s="317"/>
      <c r="W554" s="317"/>
      <c r="X554" s="317"/>
      <c r="Y554" s="317"/>
      <c r="Z554" s="317"/>
    </row>
    <row r="555" spans="1:26" ht="12.75" customHeight="1">
      <c r="A555" s="317"/>
      <c r="B555" s="317"/>
      <c r="C555" s="316"/>
      <c r="D555" s="317"/>
      <c r="E555" s="317"/>
      <c r="F555" s="317"/>
      <c r="G555" s="317"/>
      <c r="H555" s="317"/>
      <c r="I555" s="317"/>
      <c r="J555" s="317"/>
      <c r="K555" s="317"/>
      <c r="L555" s="317"/>
      <c r="M555" s="317"/>
      <c r="N555" s="317"/>
      <c r="O555" s="317"/>
      <c r="P555" s="317"/>
      <c r="Q555" s="317"/>
      <c r="R555" s="317"/>
      <c r="S555" s="317"/>
      <c r="T555" s="317"/>
      <c r="U555" s="317"/>
      <c r="V555" s="317"/>
      <c r="W555" s="317"/>
      <c r="X555" s="317"/>
      <c r="Y555" s="317"/>
      <c r="Z555" s="317"/>
    </row>
    <row r="556" spans="1:26" ht="12.75" customHeight="1">
      <c r="A556" s="317"/>
      <c r="B556" s="317"/>
      <c r="C556" s="316"/>
      <c r="D556" s="317"/>
      <c r="E556" s="317"/>
      <c r="F556" s="317"/>
      <c r="G556" s="317"/>
      <c r="H556" s="317"/>
      <c r="I556" s="317"/>
      <c r="J556" s="317"/>
      <c r="K556" s="317"/>
      <c r="L556" s="317"/>
      <c r="M556" s="317"/>
      <c r="N556" s="317"/>
      <c r="O556" s="317"/>
      <c r="P556" s="317"/>
      <c r="Q556" s="317"/>
      <c r="R556" s="317"/>
      <c r="S556" s="317"/>
      <c r="T556" s="317"/>
      <c r="U556" s="317"/>
      <c r="V556" s="317"/>
      <c r="W556" s="317"/>
      <c r="X556" s="317"/>
      <c r="Y556" s="317"/>
      <c r="Z556" s="317"/>
    </row>
    <row r="557" spans="1:26" ht="12.75" customHeight="1">
      <c r="A557" s="317"/>
      <c r="B557" s="317"/>
      <c r="C557" s="316"/>
      <c r="D557" s="317"/>
      <c r="E557" s="317"/>
      <c r="F557" s="317"/>
      <c r="G557" s="317"/>
      <c r="H557" s="317"/>
      <c r="I557" s="317"/>
      <c r="J557" s="317"/>
      <c r="K557" s="317"/>
      <c r="L557" s="317"/>
      <c r="M557" s="317"/>
      <c r="N557" s="317"/>
      <c r="O557" s="317"/>
      <c r="P557" s="317"/>
      <c r="Q557" s="317"/>
      <c r="R557" s="317"/>
      <c r="S557" s="317"/>
      <c r="T557" s="317"/>
      <c r="U557" s="317"/>
      <c r="V557" s="317"/>
      <c r="W557" s="317"/>
      <c r="X557" s="317"/>
      <c r="Y557" s="317"/>
      <c r="Z557" s="317"/>
    </row>
    <row r="558" spans="1:26" ht="12.75" customHeight="1">
      <c r="A558" s="317"/>
      <c r="B558" s="317"/>
      <c r="C558" s="316"/>
      <c r="D558" s="317"/>
      <c r="E558" s="317"/>
      <c r="F558" s="317"/>
      <c r="G558" s="317"/>
      <c r="H558" s="317"/>
      <c r="I558" s="317"/>
      <c r="J558" s="317"/>
      <c r="K558" s="317"/>
      <c r="L558" s="317"/>
      <c r="M558" s="317"/>
      <c r="N558" s="317"/>
      <c r="O558" s="317"/>
      <c r="P558" s="317"/>
      <c r="Q558" s="317"/>
      <c r="R558" s="317"/>
      <c r="S558" s="317"/>
      <c r="T558" s="317"/>
      <c r="U558" s="317"/>
      <c r="V558" s="317"/>
      <c r="W558" s="317"/>
      <c r="X558" s="317"/>
      <c r="Y558" s="317"/>
      <c r="Z558" s="317"/>
    </row>
    <row r="559" spans="1:26" ht="12.75" customHeight="1">
      <c r="A559" s="317"/>
      <c r="B559" s="317"/>
      <c r="C559" s="316"/>
      <c r="D559" s="317"/>
      <c r="E559" s="317"/>
      <c r="F559" s="317"/>
      <c r="G559" s="317"/>
      <c r="H559" s="317"/>
      <c r="I559" s="317"/>
      <c r="J559" s="317"/>
      <c r="K559" s="317"/>
      <c r="L559" s="317"/>
      <c r="M559" s="317"/>
      <c r="N559" s="317"/>
      <c r="O559" s="317"/>
      <c r="P559" s="317"/>
      <c r="Q559" s="317"/>
      <c r="R559" s="317"/>
      <c r="S559" s="317"/>
      <c r="T559" s="317"/>
      <c r="U559" s="317"/>
      <c r="V559" s="317"/>
      <c r="W559" s="317"/>
      <c r="X559" s="317"/>
      <c r="Y559" s="317"/>
      <c r="Z559" s="317"/>
    </row>
    <row r="560" spans="1:26" ht="12.75" customHeight="1">
      <c r="A560" s="317"/>
      <c r="B560" s="317"/>
      <c r="C560" s="316"/>
      <c r="D560" s="317"/>
      <c r="E560" s="317"/>
      <c r="F560" s="317"/>
      <c r="G560" s="317"/>
      <c r="H560" s="317"/>
      <c r="I560" s="317"/>
      <c r="J560" s="317"/>
      <c r="K560" s="317"/>
      <c r="L560" s="317"/>
      <c r="M560" s="317"/>
      <c r="N560" s="317"/>
      <c r="O560" s="317"/>
      <c r="P560" s="317"/>
      <c r="Q560" s="317"/>
      <c r="R560" s="317"/>
      <c r="S560" s="317"/>
      <c r="T560" s="317"/>
      <c r="U560" s="317"/>
      <c r="V560" s="317"/>
      <c r="W560" s="317"/>
      <c r="X560" s="317"/>
      <c r="Y560" s="317"/>
      <c r="Z560" s="317"/>
    </row>
    <row r="561" spans="1:26" ht="12.75" customHeight="1">
      <c r="A561" s="317"/>
      <c r="B561" s="317"/>
      <c r="C561" s="316"/>
      <c r="D561" s="317"/>
      <c r="E561" s="317"/>
      <c r="F561" s="317"/>
      <c r="G561" s="317"/>
      <c r="H561" s="317"/>
      <c r="I561" s="317"/>
      <c r="J561" s="317"/>
      <c r="K561" s="317"/>
      <c r="L561" s="317"/>
      <c r="M561" s="317"/>
      <c r="N561" s="317"/>
      <c r="O561" s="317"/>
      <c r="P561" s="317"/>
      <c r="Q561" s="317"/>
      <c r="R561" s="317"/>
      <c r="S561" s="317"/>
      <c r="T561" s="317"/>
      <c r="U561" s="317"/>
      <c r="V561" s="317"/>
      <c r="W561" s="317"/>
      <c r="X561" s="317"/>
      <c r="Y561" s="317"/>
      <c r="Z561" s="317"/>
    </row>
    <row r="562" spans="1:26" ht="12.75" customHeight="1">
      <c r="A562" s="317"/>
      <c r="B562" s="317"/>
      <c r="C562" s="316"/>
      <c r="D562" s="317"/>
      <c r="E562" s="317"/>
      <c r="F562" s="317"/>
      <c r="G562" s="317"/>
      <c r="H562" s="317"/>
      <c r="I562" s="317"/>
      <c r="J562" s="317"/>
      <c r="K562" s="317"/>
      <c r="L562" s="317"/>
      <c r="M562" s="317"/>
      <c r="N562" s="317"/>
      <c r="O562" s="317"/>
      <c r="P562" s="317"/>
      <c r="Q562" s="317"/>
      <c r="R562" s="317"/>
      <c r="S562" s="317"/>
      <c r="T562" s="317"/>
      <c r="U562" s="317"/>
      <c r="V562" s="317"/>
      <c r="W562" s="317"/>
      <c r="X562" s="317"/>
      <c r="Y562" s="317"/>
      <c r="Z562" s="317"/>
    </row>
    <row r="563" spans="1:26" ht="12.75" customHeight="1">
      <c r="A563" s="317"/>
      <c r="B563" s="317"/>
      <c r="C563" s="316"/>
      <c r="D563" s="317"/>
      <c r="E563" s="317"/>
      <c r="F563" s="317"/>
      <c r="G563" s="317"/>
      <c r="H563" s="317"/>
      <c r="I563" s="317"/>
      <c r="J563" s="317"/>
      <c r="K563" s="317"/>
      <c r="L563" s="317"/>
      <c r="M563" s="317"/>
      <c r="N563" s="317"/>
      <c r="O563" s="317"/>
      <c r="P563" s="317"/>
      <c r="Q563" s="317"/>
      <c r="R563" s="317"/>
      <c r="S563" s="317"/>
      <c r="T563" s="317"/>
      <c r="U563" s="317"/>
      <c r="V563" s="317"/>
      <c r="W563" s="317"/>
      <c r="X563" s="317"/>
      <c r="Y563" s="317"/>
      <c r="Z563" s="317"/>
    </row>
    <row r="564" spans="1:26" ht="12.75" customHeight="1">
      <c r="A564" s="317"/>
      <c r="B564" s="317"/>
      <c r="C564" s="316"/>
      <c r="D564" s="317"/>
      <c r="E564" s="317"/>
      <c r="F564" s="317"/>
      <c r="G564" s="317"/>
      <c r="H564" s="317"/>
      <c r="I564" s="317"/>
      <c r="J564" s="317"/>
      <c r="K564" s="317"/>
      <c r="L564" s="317"/>
      <c r="M564" s="317"/>
      <c r="N564" s="317"/>
      <c r="O564" s="317"/>
      <c r="P564" s="317"/>
      <c r="Q564" s="317"/>
      <c r="R564" s="317"/>
      <c r="S564" s="317"/>
      <c r="T564" s="317"/>
      <c r="U564" s="317"/>
      <c r="V564" s="317"/>
      <c r="W564" s="317"/>
      <c r="X564" s="317"/>
      <c r="Y564" s="317"/>
      <c r="Z564" s="317"/>
    </row>
    <row r="565" spans="1:26" ht="12.75" customHeight="1">
      <c r="A565" s="317"/>
      <c r="B565" s="317"/>
      <c r="C565" s="316"/>
      <c r="D565" s="317"/>
      <c r="E565" s="317"/>
      <c r="F565" s="317"/>
      <c r="G565" s="317"/>
      <c r="H565" s="317"/>
      <c r="I565" s="317"/>
      <c r="J565" s="317"/>
      <c r="K565" s="317"/>
      <c r="L565" s="317"/>
      <c r="M565" s="317"/>
      <c r="N565" s="317"/>
      <c r="O565" s="317"/>
      <c r="P565" s="317"/>
      <c r="Q565" s="317"/>
      <c r="R565" s="317"/>
      <c r="S565" s="317"/>
      <c r="T565" s="317"/>
      <c r="U565" s="317"/>
      <c r="V565" s="317"/>
      <c r="W565" s="317"/>
      <c r="X565" s="317"/>
      <c r="Y565" s="317"/>
      <c r="Z565" s="317"/>
    </row>
    <row r="566" spans="1:26" ht="12.75" customHeight="1">
      <c r="A566" s="317"/>
      <c r="B566" s="317"/>
      <c r="C566" s="316"/>
      <c r="D566" s="317"/>
      <c r="E566" s="317"/>
      <c r="F566" s="317"/>
      <c r="G566" s="317"/>
      <c r="H566" s="317"/>
      <c r="I566" s="317"/>
      <c r="J566" s="317"/>
      <c r="K566" s="317"/>
      <c r="L566" s="317"/>
      <c r="M566" s="317"/>
      <c r="N566" s="317"/>
      <c r="O566" s="317"/>
      <c r="P566" s="317"/>
      <c r="Q566" s="317"/>
      <c r="R566" s="317"/>
      <c r="S566" s="317"/>
      <c r="T566" s="317"/>
      <c r="U566" s="317"/>
      <c r="V566" s="317"/>
      <c r="W566" s="317"/>
      <c r="X566" s="317"/>
      <c r="Y566" s="317"/>
      <c r="Z566" s="317"/>
    </row>
    <row r="567" spans="1:26" ht="12.75" customHeight="1">
      <c r="A567" s="317"/>
      <c r="B567" s="317"/>
      <c r="C567" s="316"/>
      <c r="D567" s="317"/>
      <c r="E567" s="317"/>
      <c r="F567" s="317"/>
      <c r="G567" s="317"/>
      <c r="H567" s="317"/>
      <c r="I567" s="317"/>
      <c r="J567" s="317"/>
      <c r="K567" s="317"/>
      <c r="L567" s="317"/>
      <c r="M567" s="317"/>
      <c r="N567" s="317"/>
      <c r="O567" s="317"/>
      <c r="P567" s="317"/>
      <c r="Q567" s="317"/>
      <c r="R567" s="317"/>
      <c r="S567" s="317"/>
      <c r="T567" s="317"/>
      <c r="U567" s="317"/>
      <c r="V567" s="317"/>
      <c r="W567" s="317"/>
      <c r="X567" s="317"/>
      <c r="Y567" s="317"/>
      <c r="Z567" s="317"/>
    </row>
    <row r="568" spans="1:26" ht="12.75" customHeight="1">
      <c r="A568" s="317"/>
      <c r="B568" s="317"/>
      <c r="C568" s="316"/>
      <c r="D568" s="317"/>
      <c r="E568" s="317"/>
      <c r="F568" s="317"/>
      <c r="G568" s="317"/>
      <c r="H568" s="317"/>
      <c r="I568" s="317"/>
      <c r="J568" s="317"/>
      <c r="K568" s="317"/>
      <c r="L568" s="317"/>
      <c r="M568" s="317"/>
      <c r="N568" s="317"/>
      <c r="O568" s="317"/>
      <c r="P568" s="317"/>
      <c r="Q568" s="317"/>
      <c r="R568" s="317"/>
      <c r="S568" s="317"/>
      <c r="T568" s="317"/>
      <c r="U568" s="317"/>
      <c r="V568" s="317"/>
      <c r="W568" s="317"/>
      <c r="X568" s="317"/>
      <c r="Y568" s="317"/>
      <c r="Z568" s="317"/>
    </row>
    <row r="569" spans="1:26" ht="12.75" customHeight="1">
      <c r="A569" s="317"/>
      <c r="B569" s="317"/>
      <c r="C569" s="316"/>
      <c r="D569" s="317"/>
      <c r="E569" s="317"/>
      <c r="F569" s="317"/>
      <c r="G569" s="317"/>
      <c r="H569" s="317"/>
      <c r="I569" s="317"/>
      <c r="J569" s="317"/>
      <c r="K569" s="317"/>
      <c r="L569" s="317"/>
      <c r="M569" s="317"/>
      <c r="N569" s="317"/>
      <c r="O569" s="317"/>
      <c r="P569" s="317"/>
      <c r="Q569" s="317"/>
      <c r="R569" s="317"/>
      <c r="S569" s="317"/>
      <c r="T569" s="317"/>
      <c r="U569" s="317"/>
      <c r="V569" s="317"/>
      <c r="W569" s="317"/>
      <c r="X569" s="317"/>
      <c r="Y569" s="317"/>
      <c r="Z569" s="317"/>
    </row>
    <row r="570" spans="1:26" ht="12.75" customHeight="1">
      <c r="A570" s="317"/>
      <c r="B570" s="317"/>
      <c r="C570" s="316"/>
      <c r="D570" s="317"/>
      <c r="E570" s="317"/>
      <c r="F570" s="317"/>
      <c r="G570" s="317"/>
      <c r="H570" s="317"/>
      <c r="I570" s="317"/>
      <c r="J570" s="317"/>
      <c r="K570" s="317"/>
      <c r="L570" s="317"/>
      <c r="M570" s="317"/>
      <c r="N570" s="317"/>
      <c r="O570" s="317"/>
      <c r="P570" s="317"/>
      <c r="Q570" s="317"/>
      <c r="R570" s="317"/>
      <c r="S570" s="317"/>
      <c r="T570" s="317"/>
      <c r="U570" s="317"/>
      <c r="V570" s="317"/>
      <c r="W570" s="317"/>
      <c r="X570" s="317"/>
      <c r="Y570" s="317"/>
      <c r="Z570" s="317"/>
    </row>
    <row r="571" spans="1:26" ht="12.75" customHeight="1">
      <c r="A571" s="317"/>
      <c r="B571" s="317"/>
      <c r="C571" s="316"/>
      <c r="D571" s="317"/>
      <c r="E571" s="317"/>
      <c r="F571" s="317"/>
      <c r="G571" s="317"/>
      <c r="H571" s="317"/>
      <c r="I571" s="317"/>
      <c r="J571" s="317"/>
      <c r="K571" s="317"/>
      <c r="L571" s="317"/>
      <c r="M571" s="317"/>
      <c r="N571" s="317"/>
      <c r="O571" s="317"/>
      <c r="P571" s="317"/>
      <c r="Q571" s="317"/>
      <c r="R571" s="317"/>
      <c r="S571" s="317"/>
      <c r="T571" s="317"/>
      <c r="U571" s="317"/>
      <c r="V571" s="317"/>
      <c r="W571" s="317"/>
      <c r="X571" s="317"/>
      <c r="Y571" s="317"/>
      <c r="Z571" s="317"/>
    </row>
    <row r="572" spans="1:26" ht="12.75" customHeight="1">
      <c r="A572" s="317"/>
      <c r="B572" s="317"/>
      <c r="C572" s="316"/>
      <c r="D572" s="317"/>
      <c r="E572" s="317"/>
      <c r="F572" s="317"/>
      <c r="G572" s="317"/>
      <c r="H572" s="317"/>
      <c r="I572" s="317"/>
      <c r="J572" s="317"/>
      <c r="K572" s="317"/>
      <c r="L572" s="317"/>
      <c r="M572" s="317"/>
      <c r="N572" s="317"/>
      <c r="O572" s="317"/>
      <c r="P572" s="317"/>
      <c r="Q572" s="317"/>
      <c r="R572" s="317"/>
      <c r="S572" s="317"/>
      <c r="T572" s="317"/>
      <c r="U572" s="317"/>
      <c r="V572" s="317"/>
      <c r="W572" s="317"/>
      <c r="X572" s="317"/>
      <c r="Y572" s="317"/>
      <c r="Z572" s="317"/>
    </row>
    <row r="573" spans="1:26" ht="12.75" customHeight="1">
      <c r="A573" s="317"/>
      <c r="B573" s="317"/>
      <c r="C573" s="316"/>
      <c r="D573" s="317"/>
      <c r="E573" s="317"/>
      <c r="F573" s="317"/>
      <c r="G573" s="317"/>
      <c r="H573" s="317"/>
      <c r="I573" s="317"/>
      <c r="J573" s="317"/>
      <c r="K573" s="317"/>
      <c r="L573" s="317"/>
      <c r="M573" s="317"/>
      <c r="N573" s="317"/>
      <c r="O573" s="317"/>
      <c r="P573" s="317"/>
      <c r="Q573" s="317"/>
      <c r="R573" s="317"/>
      <c r="S573" s="317"/>
      <c r="T573" s="317"/>
      <c r="U573" s="317"/>
      <c r="V573" s="317"/>
      <c r="W573" s="317"/>
      <c r="X573" s="317"/>
      <c r="Y573" s="317"/>
      <c r="Z573" s="317"/>
    </row>
    <row r="574" spans="1:26" ht="12.75" customHeight="1">
      <c r="A574" s="317"/>
      <c r="B574" s="317"/>
      <c r="C574" s="316"/>
      <c r="D574" s="317"/>
      <c r="E574" s="317"/>
      <c r="F574" s="317"/>
      <c r="G574" s="317"/>
      <c r="H574" s="317"/>
      <c r="I574" s="317"/>
      <c r="J574" s="317"/>
      <c r="K574" s="317"/>
      <c r="L574" s="317"/>
      <c r="M574" s="317"/>
      <c r="N574" s="317"/>
      <c r="O574" s="317"/>
      <c r="P574" s="317"/>
      <c r="Q574" s="317"/>
      <c r="R574" s="317"/>
      <c r="S574" s="317"/>
      <c r="T574" s="317"/>
      <c r="U574" s="317"/>
      <c r="V574" s="317"/>
      <c r="W574" s="317"/>
      <c r="X574" s="317"/>
      <c r="Y574" s="317"/>
      <c r="Z574" s="317"/>
    </row>
    <row r="575" spans="1:26" ht="12.75" customHeight="1">
      <c r="A575" s="317"/>
      <c r="B575" s="317"/>
      <c r="C575" s="316"/>
      <c r="D575" s="317"/>
      <c r="E575" s="317"/>
      <c r="F575" s="317"/>
      <c r="G575" s="317"/>
      <c r="H575" s="317"/>
      <c r="I575" s="317"/>
      <c r="J575" s="317"/>
      <c r="K575" s="317"/>
      <c r="L575" s="317"/>
      <c r="M575" s="317"/>
      <c r="N575" s="317"/>
      <c r="O575" s="317"/>
      <c r="P575" s="317"/>
      <c r="Q575" s="317"/>
      <c r="R575" s="317"/>
      <c r="S575" s="317"/>
      <c r="T575" s="317"/>
      <c r="U575" s="317"/>
      <c r="V575" s="317"/>
      <c r="W575" s="317"/>
      <c r="X575" s="317"/>
      <c r="Y575" s="317"/>
      <c r="Z575" s="317"/>
    </row>
    <row r="576" spans="1:26" ht="12.75" customHeight="1">
      <c r="A576" s="317"/>
      <c r="B576" s="317"/>
      <c r="C576" s="316"/>
      <c r="D576" s="317"/>
      <c r="E576" s="317"/>
      <c r="F576" s="317"/>
      <c r="G576" s="317"/>
      <c r="H576" s="317"/>
      <c r="I576" s="317"/>
      <c r="J576" s="317"/>
      <c r="K576" s="317"/>
      <c r="L576" s="317"/>
      <c r="M576" s="317"/>
      <c r="N576" s="317"/>
      <c r="O576" s="317"/>
      <c r="P576" s="317"/>
      <c r="Q576" s="317"/>
      <c r="R576" s="317"/>
      <c r="S576" s="317"/>
      <c r="T576" s="317"/>
      <c r="U576" s="317"/>
      <c r="V576" s="317"/>
      <c r="W576" s="317"/>
      <c r="X576" s="317"/>
      <c r="Y576" s="317"/>
      <c r="Z576" s="317"/>
    </row>
    <row r="577" spans="1:26" ht="12.75" customHeight="1">
      <c r="A577" s="317"/>
      <c r="B577" s="317"/>
      <c r="C577" s="316"/>
      <c r="D577" s="317"/>
      <c r="E577" s="317"/>
      <c r="F577" s="317"/>
      <c r="G577" s="317"/>
      <c r="H577" s="317"/>
      <c r="I577" s="317"/>
      <c r="J577" s="317"/>
      <c r="K577" s="317"/>
      <c r="L577" s="317"/>
      <c r="M577" s="317"/>
      <c r="N577" s="317"/>
      <c r="O577" s="317"/>
      <c r="P577" s="317"/>
      <c r="Q577" s="317"/>
      <c r="R577" s="317"/>
      <c r="S577" s="317"/>
      <c r="T577" s="317"/>
      <c r="U577" s="317"/>
      <c r="V577" s="317"/>
      <c r="W577" s="317"/>
      <c r="X577" s="317"/>
      <c r="Y577" s="317"/>
      <c r="Z577" s="317"/>
    </row>
    <row r="578" spans="1:26" ht="12.75" customHeight="1">
      <c r="A578" s="317"/>
      <c r="B578" s="317"/>
      <c r="C578" s="316"/>
      <c r="D578" s="317"/>
      <c r="E578" s="317"/>
      <c r="F578" s="317"/>
      <c r="G578" s="317"/>
      <c r="H578" s="317"/>
      <c r="I578" s="317"/>
      <c r="J578" s="317"/>
      <c r="K578" s="317"/>
      <c r="L578" s="317"/>
      <c r="M578" s="317"/>
      <c r="N578" s="317"/>
      <c r="O578" s="317"/>
      <c r="P578" s="317"/>
      <c r="Q578" s="317"/>
      <c r="R578" s="317"/>
      <c r="S578" s="317"/>
      <c r="T578" s="317"/>
      <c r="U578" s="317"/>
      <c r="V578" s="317"/>
      <c r="W578" s="317"/>
      <c r="X578" s="317"/>
      <c r="Y578" s="317"/>
      <c r="Z578" s="317"/>
    </row>
    <row r="579" spans="1:26" ht="12.75" customHeight="1">
      <c r="A579" s="317"/>
      <c r="B579" s="317"/>
      <c r="C579" s="316"/>
      <c r="D579" s="317"/>
      <c r="E579" s="317"/>
      <c r="F579" s="317"/>
      <c r="G579" s="317"/>
      <c r="H579" s="317"/>
      <c r="I579" s="317"/>
      <c r="J579" s="317"/>
      <c r="K579" s="317"/>
      <c r="L579" s="317"/>
      <c r="M579" s="317"/>
      <c r="N579" s="317"/>
      <c r="O579" s="317"/>
      <c r="P579" s="317"/>
      <c r="Q579" s="317"/>
      <c r="R579" s="317"/>
      <c r="S579" s="317"/>
      <c r="T579" s="317"/>
      <c r="U579" s="317"/>
      <c r="V579" s="317"/>
      <c r="W579" s="317"/>
      <c r="X579" s="317"/>
      <c r="Y579" s="317"/>
      <c r="Z579" s="317"/>
    </row>
    <row r="580" spans="1:26" ht="12.75" customHeight="1">
      <c r="A580" s="317"/>
      <c r="B580" s="317"/>
      <c r="C580" s="316"/>
      <c r="D580" s="317"/>
      <c r="E580" s="317"/>
      <c r="F580" s="317"/>
      <c r="G580" s="317"/>
      <c r="H580" s="317"/>
      <c r="I580" s="317"/>
      <c r="J580" s="317"/>
      <c r="K580" s="317"/>
      <c r="L580" s="317"/>
      <c r="M580" s="317"/>
      <c r="N580" s="317"/>
      <c r="O580" s="317"/>
      <c r="P580" s="317"/>
      <c r="Q580" s="317"/>
      <c r="R580" s="317"/>
      <c r="S580" s="317"/>
      <c r="T580" s="317"/>
      <c r="U580" s="317"/>
      <c r="V580" s="317"/>
      <c r="W580" s="317"/>
      <c r="X580" s="317"/>
      <c r="Y580" s="317"/>
      <c r="Z580" s="317"/>
    </row>
    <row r="581" spans="1:26" ht="12.75" customHeight="1">
      <c r="A581" s="317"/>
      <c r="B581" s="317"/>
      <c r="C581" s="316"/>
      <c r="D581" s="317"/>
      <c r="E581" s="317"/>
      <c r="F581" s="317"/>
      <c r="G581" s="317"/>
      <c r="H581" s="317"/>
      <c r="I581" s="317"/>
      <c r="J581" s="317"/>
      <c r="K581" s="317"/>
      <c r="L581" s="317"/>
      <c r="M581" s="317"/>
      <c r="N581" s="317"/>
      <c r="O581" s="317"/>
      <c r="P581" s="317"/>
      <c r="Q581" s="317"/>
      <c r="R581" s="317"/>
      <c r="S581" s="317"/>
      <c r="T581" s="317"/>
      <c r="U581" s="317"/>
      <c r="V581" s="317"/>
      <c r="W581" s="317"/>
      <c r="X581" s="317"/>
      <c r="Y581" s="317"/>
      <c r="Z581" s="317"/>
    </row>
    <row r="582" spans="1:26" ht="12.75" customHeight="1">
      <c r="A582" s="317"/>
      <c r="B582" s="317"/>
      <c r="C582" s="316"/>
      <c r="D582" s="317"/>
      <c r="E582" s="317"/>
      <c r="F582" s="317"/>
      <c r="G582" s="317"/>
      <c r="H582" s="317"/>
      <c r="I582" s="317"/>
      <c r="J582" s="317"/>
      <c r="K582" s="317"/>
      <c r="L582" s="317"/>
      <c r="M582" s="317"/>
      <c r="N582" s="317"/>
      <c r="O582" s="317"/>
      <c r="P582" s="317"/>
      <c r="Q582" s="317"/>
      <c r="R582" s="317"/>
      <c r="S582" s="317"/>
      <c r="T582" s="317"/>
      <c r="U582" s="317"/>
      <c r="V582" s="317"/>
      <c r="W582" s="317"/>
      <c r="X582" s="317"/>
      <c r="Y582" s="317"/>
      <c r="Z582" s="317"/>
    </row>
    <row r="583" spans="1:26" ht="12.75" customHeight="1">
      <c r="A583" s="317"/>
      <c r="B583" s="317"/>
      <c r="C583" s="316"/>
      <c r="D583" s="317"/>
      <c r="E583" s="317"/>
      <c r="F583" s="317"/>
      <c r="G583" s="317"/>
      <c r="H583" s="317"/>
      <c r="I583" s="317"/>
      <c r="J583" s="317"/>
      <c r="K583" s="317"/>
      <c r="L583" s="317"/>
      <c r="M583" s="317"/>
      <c r="N583" s="317"/>
      <c r="O583" s="317"/>
      <c r="P583" s="317"/>
      <c r="Q583" s="317"/>
      <c r="R583" s="317"/>
      <c r="S583" s="317"/>
      <c r="T583" s="317"/>
      <c r="U583" s="317"/>
      <c r="V583" s="317"/>
      <c r="W583" s="317"/>
      <c r="X583" s="317"/>
      <c r="Y583" s="317"/>
      <c r="Z583" s="317"/>
    </row>
    <row r="584" spans="1:26" ht="12.75" customHeight="1">
      <c r="A584" s="317"/>
      <c r="B584" s="317"/>
      <c r="C584" s="316"/>
      <c r="D584" s="317"/>
      <c r="E584" s="317"/>
      <c r="F584" s="317"/>
      <c r="G584" s="317"/>
      <c r="H584" s="317"/>
      <c r="I584" s="317"/>
      <c r="J584" s="317"/>
      <c r="K584" s="317"/>
      <c r="L584" s="317"/>
      <c r="M584" s="317"/>
      <c r="N584" s="317"/>
      <c r="O584" s="317"/>
      <c r="P584" s="317"/>
      <c r="Q584" s="317"/>
      <c r="R584" s="317"/>
      <c r="S584" s="317"/>
      <c r="T584" s="317"/>
      <c r="U584" s="317"/>
      <c r="V584" s="317"/>
      <c r="W584" s="317"/>
      <c r="X584" s="317"/>
      <c r="Y584" s="317"/>
      <c r="Z584" s="317"/>
    </row>
    <row r="585" spans="1:26" ht="12.75" customHeight="1">
      <c r="A585" s="317"/>
      <c r="B585" s="317"/>
      <c r="C585" s="316"/>
      <c r="D585" s="317"/>
      <c r="E585" s="317"/>
      <c r="F585" s="317"/>
      <c r="G585" s="317"/>
      <c r="H585" s="317"/>
      <c r="I585" s="317"/>
      <c r="J585" s="317"/>
      <c r="K585" s="317"/>
      <c r="L585" s="317"/>
      <c r="M585" s="317"/>
      <c r="N585" s="317"/>
      <c r="O585" s="317"/>
      <c r="P585" s="317"/>
      <c r="Q585" s="317"/>
      <c r="R585" s="317"/>
      <c r="S585" s="317"/>
      <c r="T585" s="317"/>
      <c r="U585" s="317"/>
      <c r="V585" s="317"/>
      <c r="W585" s="317"/>
      <c r="X585" s="317"/>
      <c r="Y585" s="317"/>
      <c r="Z585" s="317"/>
    </row>
    <row r="586" spans="1:26" ht="12.75" customHeight="1">
      <c r="A586" s="317"/>
      <c r="B586" s="317"/>
      <c r="C586" s="316"/>
      <c r="D586" s="317"/>
      <c r="E586" s="317"/>
      <c r="F586" s="317"/>
      <c r="G586" s="317"/>
      <c r="H586" s="317"/>
      <c r="I586" s="317"/>
      <c r="J586" s="317"/>
      <c r="K586" s="317"/>
      <c r="L586" s="317"/>
      <c r="M586" s="317"/>
      <c r="N586" s="317"/>
      <c r="O586" s="317"/>
      <c r="P586" s="317"/>
      <c r="Q586" s="317"/>
      <c r="R586" s="317"/>
      <c r="S586" s="317"/>
      <c r="T586" s="317"/>
      <c r="U586" s="317"/>
      <c r="V586" s="317"/>
      <c r="W586" s="317"/>
      <c r="X586" s="317"/>
      <c r="Y586" s="317"/>
      <c r="Z586" s="317"/>
    </row>
    <row r="587" spans="1:26" ht="12.75" customHeight="1">
      <c r="A587" s="317"/>
      <c r="B587" s="317"/>
      <c r="C587" s="316"/>
      <c r="D587" s="317"/>
      <c r="E587" s="317"/>
      <c r="F587" s="317"/>
      <c r="G587" s="317"/>
      <c r="H587" s="317"/>
      <c r="I587" s="317"/>
      <c r="J587" s="317"/>
      <c r="K587" s="317"/>
      <c r="L587" s="317"/>
      <c r="M587" s="317"/>
      <c r="N587" s="317"/>
      <c r="O587" s="317"/>
      <c r="P587" s="317"/>
      <c r="Q587" s="317"/>
      <c r="R587" s="317"/>
      <c r="S587" s="317"/>
      <c r="T587" s="317"/>
      <c r="U587" s="317"/>
      <c r="V587" s="317"/>
      <c r="W587" s="317"/>
      <c r="X587" s="317"/>
      <c r="Y587" s="317"/>
      <c r="Z587" s="317"/>
    </row>
    <row r="588" spans="1:26" ht="12.75" customHeight="1">
      <c r="A588" s="317"/>
      <c r="B588" s="317"/>
      <c r="C588" s="316"/>
      <c r="D588" s="317"/>
      <c r="E588" s="317"/>
      <c r="F588" s="317"/>
      <c r="G588" s="317"/>
      <c r="H588" s="317"/>
      <c r="I588" s="317"/>
      <c r="J588" s="317"/>
      <c r="K588" s="317"/>
      <c r="L588" s="317"/>
      <c r="M588" s="317"/>
      <c r="N588" s="317"/>
      <c r="O588" s="317"/>
      <c r="P588" s="317"/>
      <c r="Q588" s="317"/>
      <c r="R588" s="317"/>
      <c r="S588" s="317"/>
      <c r="T588" s="317"/>
      <c r="U588" s="317"/>
      <c r="V588" s="317"/>
      <c r="W588" s="317"/>
      <c r="X588" s="317"/>
      <c r="Y588" s="317"/>
      <c r="Z588" s="317"/>
    </row>
    <row r="589" spans="1:26" ht="12.75" customHeight="1">
      <c r="A589" s="317"/>
      <c r="B589" s="317"/>
      <c r="C589" s="316"/>
      <c r="D589" s="317"/>
      <c r="E589" s="317"/>
      <c r="F589" s="317"/>
      <c r="G589" s="317"/>
      <c r="H589" s="317"/>
      <c r="I589" s="317"/>
      <c r="J589" s="317"/>
      <c r="K589" s="317"/>
      <c r="L589" s="317"/>
      <c r="M589" s="317"/>
      <c r="N589" s="317"/>
      <c r="O589" s="317"/>
      <c r="P589" s="317"/>
      <c r="Q589" s="317"/>
      <c r="R589" s="317"/>
      <c r="S589" s="317"/>
      <c r="T589" s="317"/>
      <c r="U589" s="317"/>
      <c r="V589" s="317"/>
      <c r="W589" s="317"/>
      <c r="X589" s="317"/>
      <c r="Y589" s="317"/>
      <c r="Z589" s="317"/>
    </row>
    <row r="590" spans="1:26" ht="12.75" customHeight="1">
      <c r="A590" s="317"/>
      <c r="B590" s="317"/>
      <c r="C590" s="316"/>
      <c r="D590" s="317"/>
      <c r="E590" s="317"/>
      <c r="F590" s="317"/>
      <c r="G590" s="317"/>
      <c r="H590" s="317"/>
      <c r="I590" s="317"/>
      <c r="J590" s="317"/>
      <c r="K590" s="317"/>
      <c r="L590" s="317"/>
      <c r="M590" s="317"/>
      <c r="N590" s="317"/>
      <c r="O590" s="317"/>
      <c r="P590" s="317"/>
      <c r="Q590" s="317"/>
      <c r="R590" s="317"/>
      <c r="S590" s="317"/>
      <c r="T590" s="317"/>
      <c r="U590" s="317"/>
      <c r="V590" s="317"/>
      <c r="W590" s="317"/>
      <c r="X590" s="317"/>
      <c r="Y590" s="317"/>
      <c r="Z590" s="317"/>
    </row>
    <row r="591" spans="1:26" ht="12.75" customHeight="1">
      <c r="A591" s="317"/>
      <c r="B591" s="317"/>
      <c r="C591" s="316"/>
      <c r="D591" s="317"/>
      <c r="E591" s="317"/>
      <c r="F591" s="317"/>
      <c r="G591" s="317"/>
      <c r="H591" s="317"/>
      <c r="I591" s="317"/>
      <c r="J591" s="317"/>
      <c r="K591" s="317"/>
      <c r="L591" s="317"/>
      <c r="M591" s="317"/>
      <c r="N591" s="317"/>
      <c r="O591" s="317"/>
      <c r="P591" s="317"/>
      <c r="Q591" s="317"/>
      <c r="R591" s="317"/>
      <c r="S591" s="317"/>
      <c r="T591" s="317"/>
      <c r="U591" s="317"/>
      <c r="V591" s="317"/>
      <c r="W591" s="317"/>
      <c r="X591" s="317"/>
      <c r="Y591" s="317"/>
      <c r="Z591" s="317"/>
    </row>
    <row r="592" spans="1:26" ht="12.75" customHeight="1">
      <c r="A592" s="317"/>
      <c r="B592" s="317"/>
      <c r="C592" s="316"/>
      <c r="D592" s="317"/>
      <c r="E592" s="317"/>
      <c r="F592" s="317"/>
      <c r="G592" s="317"/>
      <c r="H592" s="317"/>
      <c r="I592" s="317"/>
      <c r="J592" s="317"/>
      <c r="K592" s="317"/>
      <c r="L592" s="317"/>
      <c r="M592" s="317"/>
      <c r="N592" s="317"/>
      <c r="O592" s="317"/>
      <c r="P592" s="317"/>
      <c r="Q592" s="317"/>
      <c r="R592" s="317"/>
      <c r="S592" s="317"/>
      <c r="T592" s="317"/>
      <c r="U592" s="317"/>
      <c r="V592" s="317"/>
      <c r="W592" s="317"/>
      <c r="X592" s="317"/>
      <c r="Y592" s="317"/>
      <c r="Z592" s="317"/>
    </row>
    <row r="593" spans="1:26" ht="12.75" customHeight="1">
      <c r="A593" s="317"/>
      <c r="B593" s="317"/>
      <c r="C593" s="316"/>
      <c r="D593" s="317"/>
      <c r="E593" s="317"/>
      <c r="F593" s="317"/>
      <c r="G593" s="317"/>
      <c r="H593" s="317"/>
      <c r="I593" s="317"/>
      <c r="J593" s="317"/>
      <c r="K593" s="317"/>
      <c r="L593" s="317"/>
      <c r="M593" s="317"/>
      <c r="N593" s="317"/>
      <c r="O593" s="317"/>
      <c r="P593" s="317"/>
      <c r="Q593" s="317"/>
      <c r="R593" s="317"/>
      <c r="S593" s="317"/>
      <c r="T593" s="317"/>
      <c r="U593" s="317"/>
      <c r="V593" s="317"/>
      <c r="W593" s="317"/>
      <c r="X593" s="317"/>
      <c r="Y593" s="317"/>
      <c r="Z593" s="317"/>
    </row>
    <row r="594" spans="1:26" ht="12.75" customHeight="1">
      <c r="A594" s="317"/>
      <c r="B594" s="317"/>
      <c r="C594" s="316"/>
      <c r="D594" s="317"/>
      <c r="E594" s="317"/>
      <c r="F594" s="317"/>
      <c r="G594" s="317"/>
      <c r="H594" s="317"/>
      <c r="I594" s="317"/>
      <c r="J594" s="317"/>
      <c r="K594" s="317"/>
      <c r="L594" s="317"/>
      <c r="M594" s="317"/>
      <c r="N594" s="317"/>
      <c r="O594" s="317"/>
      <c r="P594" s="317"/>
      <c r="Q594" s="317"/>
      <c r="R594" s="317"/>
      <c r="S594" s="317"/>
      <c r="T594" s="317"/>
      <c r="U594" s="317"/>
      <c r="V594" s="317"/>
      <c r="W594" s="317"/>
      <c r="X594" s="317"/>
      <c r="Y594" s="317"/>
      <c r="Z594" s="317"/>
    </row>
    <row r="595" spans="1:26" ht="12.75" customHeight="1">
      <c r="A595" s="317"/>
      <c r="B595" s="317"/>
      <c r="C595" s="316"/>
      <c r="D595" s="317"/>
      <c r="E595" s="317"/>
      <c r="F595" s="317"/>
      <c r="G595" s="317"/>
      <c r="H595" s="317"/>
      <c r="I595" s="317"/>
      <c r="J595" s="317"/>
      <c r="K595" s="317"/>
      <c r="L595" s="317"/>
      <c r="M595" s="317"/>
      <c r="N595" s="317"/>
      <c r="O595" s="317"/>
      <c r="P595" s="317"/>
      <c r="Q595" s="317"/>
      <c r="R595" s="317"/>
      <c r="S595" s="317"/>
      <c r="T595" s="317"/>
      <c r="U595" s="317"/>
      <c r="V595" s="317"/>
      <c r="W595" s="317"/>
      <c r="X595" s="317"/>
      <c r="Y595" s="317"/>
      <c r="Z595" s="317"/>
    </row>
    <row r="596" spans="1:26" ht="12.75" customHeight="1">
      <c r="A596" s="317"/>
      <c r="B596" s="317"/>
      <c r="C596" s="316"/>
      <c r="D596" s="317"/>
      <c r="E596" s="317"/>
      <c r="F596" s="317"/>
      <c r="G596" s="317"/>
      <c r="H596" s="317"/>
      <c r="I596" s="317"/>
      <c r="J596" s="317"/>
      <c r="K596" s="317"/>
      <c r="L596" s="317"/>
      <c r="M596" s="317"/>
      <c r="N596" s="317"/>
      <c r="O596" s="317"/>
      <c r="P596" s="317"/>
      <c r="Q596" s="317"/>
      <c r="R596" s="317"/>
      <c r="S596" s="317"/>
      <c r="T596" s="317"/>
      <c r="U596" s="317"/>
      <c r="V596" s="317"/>
      <c r="W596" s="317"/>
      <c r="X596" s="317"/>
      <c r="Y596" s="317"/>
      <c r="Z596" s="317"/>
    </row>
    <row r="597" spans="1:26" ht="12.75" customHeight="1">
      <c r="A597" s="317"/>
      <c r="B597" s="317"/>
      <c r="C597" s="316"/>
      <c r="D597" s="317"/>
      <c r="E597" s="317"/>
      <c r="F597" s="317"/>
      <c r="G597" s="317"/>
      <c r="H597" s="317"/>
      <c r="I597" s="317"/>
      <c r="J597" s="317"/>
      <c r="K597" s="317"/>
      <c r="L597" s="317"/>
      <c r="M597" s="317"/>
      <c r="N597" s="317"/>
      <c r="O597" s="317"/>
      <c r="P597" s="317"/>
      <c r="Q597" s="317"/>
      <c r="R597" s="317"/>
      <c r="S597" s="317"/>
      <c r="T597" s="317"/>
      <c r="U597" s="317"/>
      <c r="V597" s="317"/>
      <c r="W597" s="317"/>
      <c r="X597" s="317"/>
      <c r="Y597" s="317"/>
      <c r="Z597" s="317"/>
    </row>
    <row r="598" spans="1:26" ht="12.75" customHeight="1">
      <c r="A598" s="317"/>
      <c r="B598" s="317"/>
      <c r="C598" s="316"/>
      <c r="D598" s="317"/>
      <c r="E598" s="317"/>
      <c r="F598" s="317"/>
      <c r="G598" s="317"/>
      <c r="H598" s="317"/>
      <c r="I598" s="317"/>
      <c r="J598" s="317"/>
      <c r="K598" s="317"/>
      <c r="L598" s="317"/>
      <c r="M598" s="317"/>
      <c r="N598" s="317"/>
      <c r="O598" s="317"/>
      <c r="P598" s="317"/>
      <c r="Q598" s="317"/>
      <c r="R598" s="317"/>
      <c r="S598" s="317"/>
      <c r="T598" s="317"/>
      <c r="U598" s="317"/>
      <c r="V598" s="317"/>
      <c r="W598" s="317"/>
      <c r="X598" s="317"/>
      <c r="Y598" s="317"/>
      <c r="Z598" s="317"/>
    </row>
    <row r="599" spans="1:26" ht="12.75" customHeight="1">
      <c r="A599" s="317"/>
      <c r="B599" s="317"/>
      <c r="C599" s="316"/>
      <c r="D599" s="317"/>
      <c r="E599" s="317"/>
      <c r="F599" s="317"/>
      <c r="G599" s="317"/>
      <c r="H599" s="317"/>
      <c r="I599" s="317"/>
      <c r="J599" s="317"/>
      <c r="K599" s="317"/>
      <c r="L599" s="317"/>
      <c r="M599" s="317"/>
      <c r="N599" s="317"/>
      <c r="O599" s="317"/>
      <c r="P599" s="317"/>
      <c r="Q599" s="317"/>
      <c r="R599" s="317"/>
      <c r="S599" s="317"/>
      <c r="T599" s="317"/>
      <c r="U599" s="317"/>
      <c r="V599" s="317"/>
      <c r="W599" s="317"/>
      <c r="X599" s="317"/>
      <c r="Y599" s="317"/>
      <c r="Z599" s="317"/>
    </row>
    <row r="600" spans="1:26" ht="12.75" customHeight="1">
      <c r="A600" s="317"/>
      <c r="B600" s="317"/>
      <c r="C600" s="316"/>
      <c r="D600" s="317"/>
      <c r="E600" s="317"/>
      <c r="F600" s="317"/>
      <c r="G600" s="317"/>
      <c r="H600" s="317"/>
      <c r="I600" s="317"/>
      <c r="J600" s="317"/>
      <c r="K600" s="317"/>
      <c r="L600" s="317"/>
      <c r="M600" s="317"/>
      <c r="N600" s="317"/>
      <c r="O600" s="317"/>
      <c r="P600" s="317"/>
      <c r="Q600" s="317"/>
      <c r="R600" s="317"/>
      <c r="S600" s="317"/>
      <c r="T600" s="317"/>
      <c r="U600" s="317"/>
      <c r="V600" s="317"/>
      <c r="W600" s="317"/>
      <c r="X600" s="317"/>
      <c r="Y600" s="317"/>
      <c r="Z600" s="317"/>
    </row>
    <row r="601" spans="1:26" ht="12.75" customHeight="1">
      <c r="A601" s="317"/>
      <c r="B601" s="317"/>
      <c r="C601" s="316"/>
      <c r="D601" s="317"/>
      <c r="E601" s="317"/>
      <c r="F601" s="317"/>
      <c r="G601" s="317"/>
      <c r="H601" s="317"/>
      <c r="I601" s="317"/>
      <c r="J601" s="317"/>
      <c r="K601" s="317"/>
      <c r="L601" s="317"/>
      <c r="M601" s="317"/>
      <c r="N601" s="317"/>
      <c r="O601" s="317"/>
      <c r="P601" s="317"/>
      <c r="Q601" s="317"/>
      <c r="R601" s="317"/>
      <c r="S601" s="317"/>
      <c r="T601" s="317"/>
      <c r="U601" s="317"/>
      <c r="V601" s="317"/>
      <c r="W601" s="317"/>
      <c r="X601" s="317"/>
      <c r="Y601" s="317"/>
      <c r="Z601" s="317"/>
    </row>
    <row r="602" spans="1:26" ht="12.75" customHeight="1">
      <c r="A602" s="317"/>
      <c r="B602" s="317"/>
      <c r="C602" s="316"/>
      <c r="D602" s="317"/>
      <c r="E602" s="317"/>
      <c r="F602" s="317"/>
      <c r="G602" s="317"/>
      <c r="H602" s="317"/>
      <c r="I602" s="317"/>
      <c r="J602" s="317"/>
      <c r="K602" s="317"/>
      <c r="L602" s="317"/>
      <c r="M602" s="317"/>
      <c r="N602" s="317"/>
      <c r="O602" s="317"/>
      <c r="P602" s="317"/>
      <c r="Q602" s="317"/>
      <c r="R602" s="317"/>
      <c r="S602" s="317"/>
      <c r="T602" s="317"/>
      <c r="U602" s="317"/>
      <c r="V602" s="317"/>
      <c r="W602" s="317"/>
      <c r="X602" s="317"/>
      <c r="Y602" s="317"/>
      <c r="Z602" s="317"/>
    </row>
    <row r="603" spans="1:26" ht="12.75" customHeight="1">
      <c r="A603" s="317"/>
      <c r="B603" s="317"/>
      <c r="C603" s="316"/>
      <c r="D603" s="317"/>
      <c r="E603" s="317"/>
      <c r="F603" s="317"/>
      <c r="G603" s="317"/>
      <c r="H603" s="317"/>
      <c r="I603" s="317"/>
      <c r="J603" s="317"/>
      <c r="K603" s="317"/>
      <c r="L603" s="317"/>
      <c r="M603" s="317"/>
      <c r="N603" s="317"/>
      <c r="O603" s="317"/>
      <c r="P603" s="317"/>
      <c r="Q603" s="317"/>
      <c r="R603" s="317"/>
      <c r="S603" s="317"/>
      <c r="T603" s="317"/>
      <c r="U603" s="317"/>
      <c r="V603" s="317"/>
      <c r="W603" s="317"/>
      <c r="X603" s="317"/>
      <c r="Y603" s="317"/>
      <c r="Z603" s="317"/>
    </row>
    <row r="604" spans="1:26" ht="12.75" customHeight="1">
      <c r="A604" s="317"/>
      <c r="B604" s="317"/>
      <c r="C604" s="316"/>
      <c r="D604" s="317"/>
      <c r="E604" s="317"/>
      <c r="F604" s="317"/>
      <c r="G604" s="317"/>
      <c r="H604" s="317"/>
      <c r="I604" s="317"/>
      <c r="J604" s="317"/>
      <c r="K604" s="317"/>
      <c r="L604" s="317"/>
      <c r="M604" s="317"/>
      <c r="N604" s="317"/>
      <c r="O604" s="317"/>
      <c r="P604" s="317"/>
      <c r="Q604" s="317"/>
      <c r="R604" s="317"/>
      <c r="S604" s="317"/>
      <c r="T604" s="317"/>
      <c r="U604" s="317"/>
      <c r="V604" s="317"/>
      <c r="W604" s="317"/>
      <c r="X604" s="317"/>
      <c r="Y604" s="317"/>
      <c r="Z604" s="317"/>
    </row>
    <row r="605" spans="1:26" ht="12.75" customHeight="1">
      <c r="A605" s="317"/>
      <c r="B605" s="317"/>
      <c r="C605" s="316"/>
      <c r="D605" s="317"/>
      <c r="E605" s="317"/>
      <c r="F605" s="317"/>
      <c r="G605" s="317"/>
      <c r="H605" s="317"/>
      <c r="I605" s="317"/>
      <c r="J605" s="317"/>
      <c r="K605" s="317"/>
      <c r="L605" s="317"/>
      <c r="M605" s="317"/>
      <c r="N605" s="317"/>
      <c r="O605" s="317"/>
      <c r="P605" s="317"/>
      <c r="Q605" s="317"/>
      <c r="R605" s="317"/>
      <c r="S605" s="317"/>
      <c r="T605" s="317"/>
      <c r="U605" s="317"/>
      <c r="V605" s="317"/>
      <c r="W605" s="317"/>
      <c r="X605" s="317"/>
      <c r="Y605" s="317"/>
      <c r="Z605" s="317"/>
    </row>
    <row r="606" spans="1:26" ht="12.75" customHeight="1">
      <c r="A606" s="317"/>
      <c r="B606" s="317"/>
      <c r="C606" s="316"/>
      <c r="D606" s="317"/>
      <c r="E606" s="317"/>
      <c r="F606" s="317"/>
      <c r="G606" s="317"/>
      <c r="H606" s="317"/>
      <c r="I606" s="317"/>
      <c r="J606" s="317"/>
      <c r="K606" s="317"/>
      <c r="L606" s="317"/>
      <c r="M606" s="317"/>
      <c r="N606" s="317"/>
      <c r="O606" s="317"/>
      <c r="P606" s="317"/>
      <c r="Q606" s="317"/>
      <c r="R606" s="317"/>
      <c r="S606" s="317"/>
      <c r="T606" s="317"/>
      <c r="U606" s="317"/>
      <c r="V606" s="317"/>
      <c r="W606" s="317"/>
      <c r="X606" s="317"/>
      <c r="Y606" s="317"/>
      <c r="Z606" s="317"/>
    </row>
    <row r="607" spans="1:26" ht="12.75" customHeight="1">
      <c r="A607" s="317"/>
      <c r="B607" s="317"/>
      <c r="C607" s="316"/>
      <c r="D607" s="317"/>
      <c r="E607" s="317"/>
      <c r="F607" s="317"/>
      <c r="G607" s="317"/>
      <c r="H607" s="317"/>
      <c r="I607" s="317"/>
      <c r="J607" s="317"/>
      <c r="K607" s="317"/>
      <c r="L607" s="317"/>
      <c r="M607" s="317"/>
      <c r="N607" s="317"/>
      <c r="O607" s="317"/>
      <c r="P607" s="317"/>
      <c r="Q607" s="317"/>
      <c r="R607" s="317"/>
      <c r="S607" s="317"/>
      <c r="T607" s="317"/>
      <c r="U607" s="317"/>
      <c r="V607" s="317"/>
      <c r="W607" s="317"/>
      <c r="X607" s="317"/>
      <c r="Y607" s="317"/>
      <c r="Z607" s="317"/>
    </row>
    <row r="608" spans="1:26" ht="12.75" customHeight="1">
      <c r="A608" s="317"/>
      <c r="B608" s="317"/>
      <c r="C608" s="316"/>
      <c r="D608" s="317"/>
      <c r="E608" s="317"/>
      <c r="F608" s="317"/>
      <c r="G608" s="317"/>
      <c r="H608" s="317"/>
      <c r="I608" s="317"/>
      <c r="J608" s="317"/>
      <c r="K608" s="317"/>
      <c r="L608" s="317"/>
      <c r="M608" s="317"/>
      <c r="N608" s="317"/>
      <c r="O608" s="317"/>
      <c r="P608" s="317"/>
      <c r="Q608" s="317"/>
      <c r="R608" s="317"/>
      <c r="S608" s="317"/>
      <c r="T608" s="317"/>
      <c r="U608" s="317"/>
      <c r="V608" s="317"/>
      <c r="W608" s="317"/>
      <c r="X608" s="317"/>
      <c r="Y608" s="317"/>
      <c r="Z608" s="317"/>
    </row>
    <row r="609" spans="1:26" ht="12.75" customHeight="1">
      <c r="A609" s="317"/>
      <c r="B609" s="317"/>
      <c r="C609" s="316"/>
      <c r="D609" s="317"/>
      <c r="E609" s="317"/>
      <c r="F609" s="317"/>
      <c r="G609" s="317"/>
      <c r="H609" s="317"/>
      <c r="I609" s="317"/>
      <c r="J609" s="317"/>
      <c r="K609" s="317"/>
      <c r="L609" s="317"/>
      <c r="M609" s="317"/>
      <c r="N609" s="317"/>
      <c r="O609" s="317"/>
      <c r="P609" s="317"/>
      <c r="Q609" s="317"/>
      <c r="R609" s="317"/>
      <c r="S609" s="317"/>
      <c r="T609" s="317"/>
      <c r="U609" s="317"/>
      <c r="V609" s="317"/>
      <c r="W609" s="317"/>
      <c r="X609" s="317"/>
      <c r="Y609" s="317"/>
      <c r="Z609" s="317"/>
    </row>
    <row r="610" spans="1:26" ht="12.75" customHeight="1">
      <c r="A610" s="317"/>
      <c r="B610" s="317"/>
      <c r="C610" s="316"/>
      <c r="D610" s="317"/>
      <c r="E610" s="317"/>
      <c r="F610" s="317"/>
      <c r="G610" s="317"/>
      <c r="H610" s="317"/>
      <c r="I610" s="317"/>
      <c r="J610" s="317"/>
      <c r="K610" s="317"/>
      <c r="L610" s="317"/>
      <c r="M610" s="317"/>
      <c r="N610" s="317"/>
      <c r="O610" s="317"/>
      <c r="P610" s="317"/>
      <c r="Q610" s="317"/>
      <c r="R610" s="317"/>
      <c r="S610" s="317"/>
      <c r="T610" s="317"/>
      <c r="U610" s="317"/>
      <c r="V610" s="317"/>
      <c r="W610" s="317"/>
      <c r="X610" s="317"/>
      <c r="Y610" s="317"/>
      <c r="Z610" s="317"/>
    </row>
    <row r="611" spans="1:26" ht="12.75" customHeight="1">
      <c r="A611" s="317"/>
      <c r="B611" s="317"/>
      <c r="C611" s="316"/>
      <c r="D611" s="317"/>
      <c r="E611" s="317"/>
      <c r="F611" s="317"/>
      <c r="G611" s="317"/>
      <c r="H611" s="317"/>
      <c r="I611" s="317"/>
      <c r="J611" s="317"/>
      <c r="K611" s="317"/>
      <c r="L611" s="317"/>
      <c r="M611" s="317"/>
      <c r="N611" s="317"/>
      <c r="O611" s="317"/>
      <c r="P611" s="317"/>
      <c r="Q611" s="317"/>
      <c r="R611" s="317"/>
      <c r="S611" s="317"/>
      <c r="T611" s="317"/>
      <c r="U611" s="317"/>
      <c r="V611" s="317"/>
      <c r="W611" s="317"/>
      <c r="X611" s="317"/>
      <c r="Y611" s="317"/>
      <c r="Z611" s="317"/>
    </row>
    <row r="612" spans="1:26" ht="12.75" customHeight="1">
      <c r="A612" s="317"/>
      <c r="B612" s="317"/>
      <c r="C612" s="316"/>
      <c r="D612" s="317"/>
      <c r="E612" s="317"/>
      <c r="F612" s="317"/>
      <c r="G612" s="317"/>
      <c r="H612" s="317"/>
      <c r="I612" s="317"/>
      <c r="J612" s="317"/>
      <c r="K612" s="317"/>
      <c r="L612" s="317"/>
      <c r="M612" s="317"/>
      <c r="N612" s="317"/>
      <c r="O612" s="317"/>
      <c r="P612" s="317"/>
      <c r="Q612" s="317"/>
      <c r="R612" s="317"/>
      <c r="S612" s="317"/>
      <c r="T612" s="317"/>
      <c r="U612" s="317"/>
      <c r="V612" s="317"/>
      <c r="W612" s="317"/>
      <c r="X612" s="317"/>
      <c r="Y612" s="317"/>
      <c r="Z612" s="317"/>
    </row>
    <row r="613" spans="1:26" ht="12.75" customHeight="1">
      <c r="A613" s="317"/>
      <c r="B613" s="317"/>
      <c r="C613" s="316"/>
      <c r="D613" s="317"/>
      <c r="E613" s="317"/>
      <c r="F613" s="317"/>
      <c r="G613" s="317"/>
      <c r="H613" s="317"/>
      <c r="I613" s="317"/>
      <c r="J613" s="317"/>
      <c r="K613" s="317"/>
      <c r="L613" s="317"/>
      <c r="M613" s="317"/>
      <c r="N613" s="317"/>
      <c r="O613" s="317"/>
      <c r="P613" s="317"/>
      <c r="Q613" s="317"/>
      <c r="R613" s="317"/>
      <c r="S613" s="317"/>
      <c r="T613" s="317"/>
      <c r="U613" s="317"/>
      <c r="V613" s="317"/>
      <c r="W613" s="317"/>
      <c r="X613" s="317"/>
      <c r="Y613" s="317"/>
      <c r="Z613" s="317"/>
    </row>
    <row r="614" spans="1:26" ht="12.75" customHeight="1">
      <c r="A614" s="317"/>
      <c r="B614" s="317"/>
      <c r="C614" s="316"/>
      <c r="D614" s="317"/>
      <c r="E614" s="317"/>
      <c r="F614" s="317"/>
      <c r="G614" s="317"/>
      <c r="H614" s="317"/>
      <c r="I614" s="317"/>
      <c r="J614" s="317"/>
      <c r="K614" s="317"/>
      <c r="L614" s="317"/>
      <c r="M614" s="317"/>
      <c r="N614" s="317"/>
      <c r="O614" s="317"/>
      <c r="P614" s="317"/>
      <c r="Q614" s="317"/>
      <c r="R614" s="317"/>
      <c r="S614" s="317"/>
      <c r="T614" s="317"/>
      <c r="U614" s="317"/>
      <c r="V614" s="317"/>
      <c r="W614" s="317"/>
      <c r="X614" s="317"/>
      <c r="Y614" s="317"/>
      <c r="Z614" s="317"/>
    </row>
    <row r="615" spans="1:26" ht="12.75" customHeight="1">
      <c r="A615" s="317"/>
      <c r="B615" s="317"/>
      <c r="C615" s="316"/>
      <c r="D615" s="317"/>
      <c r="E615" s="317"/>
      <c r="F615" s="317"/>
      <c r="G615" s="317"/>
      <c r="H615" s="317"/>
      <c r="I615" s="317"/>
      <c r="J615" s="317"/>
      <c r="K615" s="317"/>
      <c r="L615" s="317"/>
      <c r="M615" s="317"/>
      <c r="N615" s="317"/>
      <c r="O615" s="317"/>
      <c r="P615" s="317"/>
      <c r="Q615" s="317"/>
      <c r="R615" s="317"/>
      <c r="S615" s="317"/>
      <c r="T615" s="317"/>
      <c r="U615" s="317"/>
      <c r="V615" s="317"/>
      <c r="W615" s="317"/>
      <c r="X615" s="317"/>
      <c r="Y615" s="317"/>
      <c r="Z615" s="317"/>
    </row>
    <row r="616" spans="1:26" ht="12.75" customHeight="1">
      <c r="A616" s="317"/>
      <c r="B616" s="317"/>
      <c r="C616" s="316"/>
      <c r="D616" s="317"/>
      <c r="E616" s="317"/>
      <c r="F616" s="317"/>
      <c r="G616" s="317"/>
      <c r="H616" s="317"/>
      <c r="I616" s="317"/>
      <c r="J616" s="317"/>
      <c r="K616" s="317"/>
      <c r="L616" s="317"/>
      <c r="M616" s="317"/>
      <c r="N616" s="317"/>
      <c r="O616" s="317"/>
      <c r="P616" s="317"/>
      <c r="Q616" s="317"/>
      <c r="R616" s="317"/>
      <c r="S616" s="317"/>
      <c r="T616" s="317"/>
      <c r="U616" s="317"/>
      <c r="V616" s="317"/>
      <c r="W616" s="317"/>
      <c r="X616" s="317"/>
      <c r="Y616" s="317"/>
      <c r="Z616" s="317"/>
    </row>
    <row r="617" spans="1:26" ht="12.75" customHeight="1">
      <c r="A617" s="317"/>
      <c r="B617" s="317"/>
      <c r="C617" s="316"/>
      <c r="D617" s="317"/>
      <c r="E617" s="317"/>
      <c r="F617" s="317"/>
      <c r="G617" s="317"/>
      <c r="H617" s="317"/>
      <c r="I617" s="317"/>
      <c r="J617" s="317"/>
      <c r="K617" s="317"/>
      <c r="L617" s="317"/>
      <c r="M617" s="317"/>
      <c r="N617" s="317"/>
      <c r="O617" s="317"/>
      <c r="P617" s="317"/>
      <c r="Q617" s="317"/>
      <c r="R617" s="317"/>
      <c r="S617" s="317"/>
      <c r="T617" s="317"/>
      <c r="U617" s="317"/>
      <c r="V617" s="317"/>
      <c r="W617" s="317"/>
      <c r="X617" s="317"/>
      <c r="Y617" s="317"/>
      <c r="Z617" s="317"/>
    </row>
    <row r="618" spans="1:26" ht="12.75" customHeight="1">
      <c r="A618" s="317"/>
      <c r="B618" s="317"/>
      <c r="C618" s="316"/>
      <c r="D618" s="317"/>
      <c r="E618" s="317"/>
      <c r="F618" s="317"/>
      <c r="G618" s="317"/>
      <c r="H618" s="317"/>
      <c r="I618" s="317"/>
      <c r="J618" s="317"/>
      <c r="K618" s="317"/>
      <c r="L618" s="317"/>
      <c r="M618" s="317"/>
      <c r="N618" s="317"/>
      <c r="O618" s="317"/>
      <c r="P618" s="317"/>
      <c r="Q618" s="317"/>
      <c r="R618" s="317"/>
      <c r="S618" s="317"/>
      <c r="T618" s="317"/>
      <c r="U618" s="317"/>
      <c r="V618" s="317"/>
      <c r="W618" s="317"/>
      <c r="X618" s="317"/>
      <c r="Y618" s="317"/>
      <c r="Z618" s="317"/>
    </row>
    <row r="619" spans="1:26" ht="12.75" customHeight="1">
      <c r="A619" s="317"/>
      <c r="B619" s="317"/>
      <c r="C619" s="316"/>
      <c r="D619" s="317"/>
      <c r="E619" s="317"/>
      <c r="F619" s="317"/>
      <c r="G619" s="317"/>
      <c r="H619" s="317"/>
      <c r="I619" s="317"/>
      <c r="J619" s="317"/>
      <c r="K619" s="317"/>
      <c r="L619" s="317"/>
      <c r="M619" s="317"/>
      <c r="N619" s="317"/>
      <c r="O619" s="317"/>
      <c r="P619" s="317"/>
      <c r="Q619" s="317"/>
      <c r="R619" s="317"/>
      <c r="S619" s="317"/>
      <c r="T619" s="317"/>
      <c r="U619" s="317"/>
      <c r="V619" s="317"/>
      <c r="W619" s="317"/>
      <c r="X619" s="317"/>
      <c r="Y619" s="317"/>
      <c r="Z619" s="317"/>
    </row>
    <row r="620" spans="1:26" ht="12.75" customHeight="1">
      <c r="A620" s="317"/>
      <c r="B620" s="317"/>
      <c r="C620" s="316"/>
      <c r="D620" s="317"/>
      <c r="E620" s="317"/>
      <c r="F620" s="317"/>
      <c r="G620" s="317"/>
      <c r="H620" s="317"/>
      <c r="I620" s="317"/>
      <c r="J620" s="317"/>
      <c r="K620" s="317"/>
      <c r="L620" s="317"/>
      <c r="M620" s="317"/>
      <c r="N620" s="317"/>
      <c r="O620" s="317"/>
      <c r="P620" s="317"/>
      <c r="Q620" s="317"/>
      <c r="R620" s="317"/>
      <c r="S620" s="317"/>
      <c r="T620" s="317"/>
      <c r="U620" s="317"/>
      <c r="V620" s="317"/>
      <c r="W620" s="317"/>
      <c r="X620" s="317"/>
      <c r="Y620" s="317"/>
      <c r="Z620" s="317"/>
    </row>
    <row r="621" spans="1:26" ht="12.75" customHeight="1">
      <c r="A621" s="317"/>
      <c r="B621" s="317"/>
      <c r="C621" s="316"/>
      <c r="D621" s="317"/>
      <c r="E621" s="317"/>
      <c r="F621" s="317"/>
      <c r="G621" s="317"/>
      <c r="H621" s="317"/>
      <c r="I621" s="317"/>
      <c r="J621" s="317"/>
      <c r="K621" s="317"/>
      <c r="L621" s="317"/>
      <c r="M621" s="317"/>
      <c r="N621" s="317"/>
      <c r="O621" s="317"/>
      <c r="P621" s="317"/>
      <c r="Q621" s="317"/>
      <c r="R621" s="317"/>
      <c r="S621" s="317"/>
      <c r="T621" s="317"/>
      <c r="U621" s="317"/>
      <c r="V621" s="317"/>
      <c r="W621" s="317"/>
      <c r="X621" s="317"/>
      <c r="Y621" s="317"/>
      <c r="Z621" s="317"/>
    </row>
    <row r="622" spans="1:26" ht="12.75" customHeight="1">
      <c r="A622" s="317"/>
      <c r="B622" s="317"/>
      <c r="C622" s="316"/>
      <c r="D622" s="317"/>
      <c r="E622" s="317"/>
      <c r="F622" s="317"/>
      <c r="G622" s="317"/>
      <c r="H622" s="317"/>
      <c r="I622" s="317"/>
      <c r="J622" s="317"/>
      <c r="K622" s="317"/>
      <c r="L622" s="317"/>
      <c r="M622" s="317"/>
      <c r="N622" s="317"/>
      <c r="O622" s="317"/>
      <c r="P622" s="317"/>
      <c r="Q622" s="317"/>
      <c r="R622" s="317"/>
      <c r="S622" s="317"/>
      <c r="T622" s="317"/>
      <c r="U622" s="317"/>
      <c r="V622" s="317"/>
      <c r="W622" s="317"/>
      <c r="X622" s="317"/>
      <c r="Y622" s="317"/>
      <c r="Z622" s="317"/>
    </row>
    <row r="623" spans="1:26" ht="12.75" customHeight="1">
      <c r="A623" s="317"/>
      <c r="B623" s="317"/>
      <c r="C623" s="316"/>
      <c r="D623" s="317"/>
      <c r="E623" s="317"/>
      <c r="F623" s="317"/>
      <c r="G623" s="317"/>
      <c r="H623" s="317"/>
      <c r="I623" s="317"/>
      <c r="J623" s="317"/>
      <c r="K623" s="317"/>
      <c r="L623" s="317"/>
      <c r="M623" s="317"/>
      <c r="N623" s="317"/>
      <c r="O623" s="317"/>
      <c r="P623" s="317"/>
      <c r="Q623" s="317"/>
      <c r="R623" s="317"/>
      <c r="S623" s="317"/>
      <c r="T623" s="317"/>
      <c r="U623" s="317"/>
      <c r="V623" s="317"/>
      <c r="W623" s="317"/>
      <c r="X623" s="317"/>
      <c r="Y623" s="317"/>
      <c r="Z623" s="317"/>
    </row>
    <row r="624" spans="1:26" ht="12.75" customHeight="1">
      <c r="A624" s="317"/>
      <c r="B624" s="317"/>
      <c r="C624" s="316"/>
      <c r="D624" s="317"/>
      <c r="E624" s="317"/>
      <c r="F624" s="317"/>
      <c r="G624" s="317"/>
      <c r="H624" s="317"/>
      <c r="I624" s="317"/>
      <c r="J624" s="317"/>
      <c r="K624" s="317"/>
      <c r="L624" s="317"/>
      <c r="M624" s="317"/>
      <c r="N624" s="317"/>
      <c r="O624" s="317"/>
      <c r="P624" s="317"/>
      <c r="Q624" s="317"/>
      <c r="R624" s="317"/>
      <c r="S624" s="317"/>
      <c r="T624" s="317"/>
      <c r="U624" s="317"/>
      <c r="V624" s="317"/>
      <c r="W624" s="317"/>
      <c r="X624" s="317"/>
      <c r="Y624" s="317"/>
      <c r="Z624" s="317"/>
    </row>
    <row r="625" spans="1:26" ht="12.75" customHeight="1">
      <c r="A625" s="317"/>
      <c r="B625" s="317"/>
      <c r="C625" s="316"/>
      <c r="D625" s="317"/>
      <c r="E625" s="317"/>
      <c r="F625" s="317"/>
      <c r="G625" s="317"/>
      <c r="H625" s="317"/>
      <c r="I625" s="317"/>
      <c r="J625" s="317"/>
      <c r="K625" s="317"/>
      <c r="L625" s="317"/>
      <c r="M625" s="317"/>
      <c r="N625" s="317"/>
      <c r="O625" s="317"/>
      <c r="P625" s="317"/>
      <c r="Q625" s="317"/>
      <c r="R625" s="317"/>
      <c r="S625" s="317"/>
      <c r="T625" s="317"/>
      <c r="U625" s="317"/>
      <c r="V625" s="317"/>
      <c r="W625" s="317"/>
      <c r="X625" s="317"/>
      <c r="Y625" s="317"/>
      <c r="Z625" s="317"/>
    </row>
    <row r="626" spans="1:26" ht="12.75" customHeight="1">
      <c r="A626" s="317"/>
      <c r="B626" s="317"/>
      <c r="C626" s="316"/>
      <c r="D626" s="317"/>
      <c r="E626" s="317"/>
      <c r="F626" s="317"/>
      <c r="G626" s="317"/>
      <c r="H626" s="317"/>
      <c r="I626" s="317"/>
      <c r="J626" s="317"/>
      <c r="K626" s="317"/>
      <c r="L626" s="317"/>
      <c r="M626" s="317"/>
      <c r="N626" s="317"/>
      <c r="O626" s="317"/>
      <c r="P626" s="317"/>
      <c r="Q626" s="317"/>
      <c r="R626" s="317"/>
      <c r="S626" s="317"/>
      <c r="T626" s="317"/>
      <c r="U626" s="317"/>
      <c r="V626" s="317"/>
      <c r="W626" s="317"/>
      <c r="X626" s="317"/>
      <c r="Y626" s="317"/>
      <c r="Z626" s="317"/>
    </row>
    <row r="627" spans="1:26" ht="12.75" customHeight="1">
      <c r="A627" s="317"/>
      <c r="B627" s="317"/>
      <c r="C627" s="316"/>
      <c r="D627" s="317"/>
      <c r="E627" s="317"/>
      <c r="F627" s="317"/>
      <c r="G627" s="317"/>
      <c r="H627" s="317"/>
      <c r="I627" s="317"/>
      <c r="J627" s="317"/>
      <c r="K627" s="317"/>
      <c r="L627" s="317"/>
      <c r="M627" s="317"/>
      <c r="N627" s="317"/>
      <c r="O627" s="317"/>
      <c r="P627" s="317"/>
      <c r="Q627" s="317"/>
      <c r="R627" s="317"/>
      <c r="S627" s="317"/>
      <c r="T627" s="317"/>
      <c r="U627" s="317"/>
      <c r="V627" s="317"/>
      <c r="W627" s="317"/>
      <c r="X627" s="317"/>
      <c r="Y627" s="317"/>
      <c r="Z627" s="317"/>
    </row>
    <row r="628" spans="1:26" ht="12.75" customHeight="1">
      <c r="A628" s="317"/>
      <c r="B628" s="317"/>
      <c r="C628" s="316"/>
      <c r="D628" s="317"/>
      <c r="E628" s="317"/>
      <c r="F628" s="317"/>
      <c r="G628" s="317"/>
      <c r="H628" s="317"/>
      <c r="I628" s="317"/>
      <c r="J628" s="317"/>
      <c r="K628" s="317"/>
      <c r="L628" s="317"/>
      <c r="M628" s="317"/>
      <c r="N628" s="317"/>
      <c r="O628" s="317"/>
      <c r="P628" s="317"/>
      <c r="Q628" s="317"/>
      <c r="R628" s="317"/>
      <c r="S628" s="317"/>
      <c r="T628" s="317"/>
      <c r="U628" s="317"/>
      <c r="V628" s="317"/>
      <c r="W628" s="317"/>
      <c r="X628" s="317"/>
      <c r="Y628" s="317"/>
      <c r="Z628" s="317"/>
    </row>
    <row r="629" spans="1:26" ht="12.75" customHeight="1">
      <c r="A629" s="317"/>
      <c r="B629" s="317"/>
      <c r="C629" s="316"/>
      <c r="D629" s="317"/>
      <c r="E629" s="317"/>
      <c r="F629" s="317"/>
      <c r="G629" s="317"/>
      <c r="H629" s="317"/>
      <c r="I629" s="317"/>
      <c r="J629" s="317"/>
      <c r="K629" s="317"/>
      <c r="L629" s="317"/>
      <c r="M629" s="317"/>
      <c r="N629" s="317"/>
      <c r="O629" s="317"/>
      <c r="P629" s="317"/>
      <c r="Q629" s="317"/>
      <c r="R629" s="317"/>
      <c r="S629" s="317"/>
      <c r="T629" s="317"/>
      <c r="U629" s="317"/>
      <c r="V629" s="317"/>
      <c r="W629" s="317"/>
      <c r="X629" s="317"/>
      <c r="Y629" s="317"/>
      <c r="Z629" s="317"/>
    </row>
    <row r="630" spans="1:26" ht="12.75" customHeight="1">
      <c r="A630" s="317"/>
      <c r="B630" s="317"/>
      <c r="C630" s="316"/>
      <c r="D630" s="317"/>
      <c r="E630" s="317"/>
      <c r="F630" s="317"/>
      <c r="G630" s="317"/>
      <c r="H630" s="317"/>
      <c r="I630" s="317"/>
      <c r="J630" s="317"/>
      <c r="K630" s="317"/>
      <c r="L630" s="317"/>
      <c r="M630" s="317"/>
      <c r="N630" s="317"/>
      <c r="O630" s="317"/>
      <c r="P630" s="317"/>
      <c r="Q630" s="317"/>
      <c r="R630" s="317"/>
      <c r="S630" s="317"/>
      <c r="T630" s="317"/>
      <c r="U630" s="317"/>
      <c r="V630" s="317"/>
      <c r="W630" s="317"/>
      <c r="X630" s="317"/>
      <c r="Y630" s="317"/>
      <c r="Z630" s="317"/>
    </row>
    <row r="631" spans="1:26" ht="12.75" customHeight="1">
      <c r="A631" s="317"/>
      <c r="B631" s="317"/>
      <c r="C631" s="316"/>
      <c r="D631" s="317"/>
      <c r="E631" s="317"/>
      <c r="F631" s="317"/>
      <c r="G631" s="317"/>
      <c r="H631" s="317"/>
      <c r="I631" s="317"/>
      <c r="J631" s="317"/>
      <c r="K631" s="317"/>
      <c r="L631" s="317"/>
      <c r="M631" s="317"/>
      <c r="N631" s="317"/>
      <c r="O631" s="317"/>
      <c r="P631" s="317"/>
      <c r="Q631" s="317"/>
      <c r="R631" s="317"/>
      <c r="S631" s="317"/>
      <c r="T631" s="317"/>
      <c r="U631" s="317"/>
      <c r="V631" s="317"/>
      <c r="W631" s="317"/>
      <c r="X631" s="317"/>
      <c r="Y631" s="317"/>
      <c r="Z631" s="317"/>
    </row>
    <row r="632" spans="1:26" ht="12.75" customHeight="1">
      <c r="A632" s="317"/>
      <c r="B632" s="317"/>
      <c r="C632" s="316"/>
      <c r="D632" s="317"/>
      <c r="E632" s="317"/>
      <c r="F632" s="317"/>
      <c r="G632" s="317"/>
      <c r="H632" s="317"/>
      <c r="I632" s="317"/>
      <c r="J632" s="317"/>
      <c r="K632" s="317"/>
      <c r="L632" s="317"/>
      <c r="M632" s="317"/>
      <c r="N632" s="317"/>
      <c r="O632" s="317"/>
      <c r="P632" s="317"/>
      <c r="Q632" s="317"/>
      <c r="R632" s="317"/>
      <c r="S632" s="317"/>
      <c r="T632" s="317"/>
      <c r="U632" s="317"/>
      <c r="V632" s="317"/>
      <c r="W632" s="317"/>
      <c r="X632" s="317"/>
      <c r="Y632" s="317"/>
      <c r="Z632" s="317"/>
    </row>
    <row r="633" spans="1:26" ht="12.75" customHeight="1">
      <c r="A633" s="317"/>
      <c r="B633" s="317"/>
      <c r="C633" s="316"/>
      <c r="D633" s="317"/>
      <c r="E633" s="317"/>
      <c r="F633" s="317"/>
      <c r="G633" s="317"/>
      <c r="H633" s="317"/>
      <c r="I633" s="317"/>
      <c r="J633" s="317"/>
      <c r="K633" s="317"/>
      <c r="L633" s="317"/>
      <c r="M633" s="317"/>
      <c r="N633" s="317"/>
      <c r="O633" s="317"/>
      <c r="P633" s="317"/>
      <c r="Q633" s="317"/>
      <c r="R633" s="317"/>
      <c r="S633" s="317"/>
      <c r="T633" s="317"/>
      <c r="U633" s="317"/>
      <c r="V633" s="317"/>
      <c r="W633" s="317"/>
      <c r="X633" s="317"/>
      <c r="Y633" s="317"/>
      <c r="Z633" s="317"/>
    </row>
    <row r="634" spans="1:26" ht="12.75" customHeight="1">
      <c r="A634" s="317"/>
      <c r="B634" s="317"/>
      <c r="C634" s="316"/>
      <c r="D634" s="317"/>
      <c r="E634" s="317"/>
      <c r="F634" s="317"/>
      <c r="G634" s="317"/>
      <c r="H634" s="317"/>
      <c r="I634" s="317"/>
      <c r="J634" s="317"/>
      <c r="K634" s="317"/>
      <c r="L634" s="317"/>
      <c r="M634" s="317"/>
      <c r="N634" s="317"/>
      <c r="O634" s="317"/>
      <c r="P634" s="317"/>
      <c r="Q634" s="317"/>
      <c r="R634" s="317"/>
      <c r="S634" s="317"/>
      <c r="T634" s="317"/>
      <c r="U634" s="317"/>
      <c r="V634" s="317"/>
      <c r="W634" s="317"/>
      <c r="X634" s="317"/>
      <c r="Y634" s="317"/>
      <c r="Z634" s="317"/>
    </row>
    <row r="635" spans="1:26" ht="12.75" customHeight="1">
      <c r="A635" s="317"/>
      <c r="B635" s="317"/>
      <c r="C635" s="316"/>
      <c r="D635" s="317"/>
      <c r="E635" s="317"/>
      <c r="F635" s="317"/>
      <c r="G635" s="317"/>
      <c r="H635" s="317"/>
      <c r="I635" s="317"/>
      <c r="J635" s="317"/>
      <c r="K635" s="317"/>
      <c r="L635" s="317"/>
      <c r="M635" s="317"/>
      <c r="N635" s="317"/>
      <c r="O635" s="317"/>
      <c r="P635" s="317"/>
      <c r="Q635" s="317"/>
      <c r="R635" s="317"/>
      <c r="S635" s="317"/>
      <c r="T635" s="317"/>
      <c r="U635" s="317"/>
      <c r="V635" s="317"/>
      <c r="W635" s="317"/>
      <c r="X635" s="317"/>
      <c r="Y635" s="317"/>
      <c r="Z635" s="317"/>
    </row>
    <row r="636" spans="1:26" ht="12.75" customHeight="1">
      <c r="A636" s="317"/>
      <c r="B636" s="317"/>
      <c r="C636" s="316"/>
      <c r="D636" s="317"/>
      <c r="E636" s="317"/>
      <c r="F636" s="317"/>
      <c r="G636" s="317"/>
      <c r="H636" s="317"/>
      <c r="I636" s="317"/>
      <c r="J636" s="317"/>
      <c r="K636" s="317"/>
      <c r="L636" s="317"/>
      <c r="M636" s="317"/>
      <c r="N636" s="317"/>
      <c r="O636" s="317"/>
      <c r="P636" s="317"/>
      <c r="Q636" s="317"/>
      <c r="R636" s="317"/>
      <c r="S636" s="317"/>
      <c r="T636" s="317"/>
      <c r="U636" s="317"/>
      <c r="V636" s="317"/>
      <c r="W636" s="317"/>
      <c r="X636" s="317"/>
      <c r="Y636" s="317"/>
      <c r="Z636" s="317"/>
    </row>
    <row r="637" spans="1:26" ht="12.75" customHeight="1">
      <c r="A637" s="317"/>
      <c r="B637" s="317"/>
      <c r="C637" s="316"/>
      <c r="D637" s="317"/>
      <c r="E637" s="317"/>
      <c r="F637" s="317"/>
      <c r="G637" s="317"/>
      <c r="H637" s="317"/>
      <c r="I637" s="317"/>
      <c r="J637" s="317"/>
      <c r="K637" s="317"/>
      <c r="L637" s="317"/>
      <c r="M637" s="317"/>
      <c r="N637" s="317"/>
      <c r="O637" s="317"/>
      <c r="P637" s="317"/>
      <c r="Q637" s="317"/>
      <c r="R637" s="317"/>
      <c r="S637" s="317"/>
      <c r="T637" s="317"/>
      <c r="U637" s="317"/>
      <c r="V637" s="317"/>
      <c r="W637" s="317"/>
      <c r="X637" s="317"/>
      <c r="Y637" s="317"/>
      <c r="Z637" s="317"/>
    </row>
    <row r="638" spans="1:26" ht="12.75" customHeight="1">
      <c r="A638" s="317"/>
      <c r="B638" s="317"/>
      <c r="C638" s="316"/>
      <c r="D638" s="317"/>
      <c r="E638" s="317"/>
      <c r="F638" s="317"/>
      <c r="G638" s="317"/>
      <c r="H638" s="317"/>
      <c r="I638" s="317"/>
      <c r="J638" s="317"/>
      <c r="K638" s="317"/>
      <c r="L638" s="317"/>
      <c r="M638" s="317"/>
      <c r="N638" s="317"/>
      <c r="O638" s="317"/>
      <c r="P638" s="317"/>
      <c r="Q638" s="317"/>
      <c r="R638" s="317"/>
      <c r="S638" s="317"/>
      <c r="T638" s="317"/>
      <c r="U638" s="317"/>
      <c r="V638" s="317"/>
      <c r="W638" s="317"/>
      <c r="X638" s="317"/>
      <c r="Y638" s="317"/>
      <c r="Z638" s="317"/>
    </row>
    <row r="639" spans="1:26" ht="12.75" customHeight="1">
      <c r="A639" s="317"/>
      <c r="B639" s="317"/>
      <c r="C639" s="316"/>
      <c r="D639" s="317"/>
      <c r="E639" s="317"/>
      <c r="F639" s="317"/>
      <c r="G639" s="317"/>
      <c r="H639" s="317"/>
      <c r="I639" s="317"/>
      <c r="J639" s="317"/>
      <c r="K639" s="317"/>
      <c r="L639" s="317"/>
      <c r="M639" s="317"/>
      <c r="N639" s="317"/>
      <c r="O639" s="317"/>
      <c r="P639" s="317"/>
      <c r="Q639" s="317"/>
      <c r="R639" s="317"/>
      <c r="S639" s="317"/>
      <c r="T639" s="317"/>
      <c r="U639" s="317"/>
      <c r="V639" s="317"/>
      <c r="W639" s="317"/>
      <c r="X639" s="317"/>
      <c r="Y639" s="317"/>
      <c r="Z639" s="317"/>
    </row>
    <row r="640" spans="1:26" ht="12.75" customHeight="1">
      <c r="A640" s="317"/>
      <c r="B640" s="317"/>
      <c r="C640" s="316"/>
      <c r="D640" s="317"/>
      <c r="E640" s="317"/>
      <c r="F640" s="317"/>
      <c r="G640" s="317"/>
      <c r="H640" s="317"/>
      <c r="I640" s="317"/>
      <c r="J640" s="317"/>
      <c r="K640" s="317"/>
      <c r="L640" s="317"/>
      <c r="M640" s="317"/>
      <c r="N640" s="317"/>
      <c r="O640" s="317"/>
      <c r="P640" s="317"/>
      <c r="Q640" s="317"/>
      <c r="R640" s="317"/>
      <c r="S640" s="317"/>
      <c r="T640" s="317"/>
      <c r="U640" s="317"/>
      <c r="V640" s="317"/>
      <c r="W640" s="317"/>
      <c r="X640" s="317"/>
      <c r="Y640" s="317"/>
      <c r="Z640" s="317"/>
    </row>
    <row r="641" spans="1:26" ht="12.75" customHeight="1">
      <c r="A641" s="317"/>
      <c r="B641" s="317"/>
      <c r="C641" s="316"/>
      <c r="D641" s="317"/>
      <c r="E641" s="317"/>
      <c r="F641" s="317"/>
      <c r="G641" s="317"/>
      <c r="H641" s="317"/>
      <c r="I641" s="317"/>
      <c r="J641" s="317"/>
      <c r="K641" s="317"/>
      <c r="L641" s="317"/>
      <c r="M641" s="317"/>
      <c r="N641" s="317"/>
      <c r="O641" s="317"/>
      <c r="P641" s="317"/>
      <c r="Q641" s="317"/>
      <c r="R641" s="317"/>
      <c r="S641" s="317"/>
      <c r="T641" s="317"/>
      <c r="U641" s="317"/>
      <c r="V641" s="317"/>
      <c r="W641" s="317"/>
      <c r="X641" s="317"/>
      <c r="Y641" s="317"/>
      <c r="Z641" s="317"/>
    </row>
    <row r="642" spans="1:26" ht="12.75" customHeight="1">
      <c r="A642" s="317"/>
      <c r="B642" s="317"/>
      <c r="C642" s="316"/>
      <c r="D642" s="317"/>
      <c r="E642" s="317"/>
      <c r="F642" s="317"/>
      <c r="G642" s="317"/>
      <c r="H642" s="317"/>
      <c r="I642" s="317"/>
      <c r="J642" s="317"/>
      <c r="K642" s="317"/>
      <c r="L642" s="317"/>
      <c r="M642" s="317"/>
      <c r="N642" s="317"/>
      <c r="O642" s="317"/>
      <c r="P642" s="317"/>
      <c r="Q642" s="317"/>
      <c r="R642" s="317"/>
      <c r="S642" s="317"/>
      <c r="T642" s="317"/>
      <c r="U642" s="317"/>
      <c r="V642" s="317"/>
      <c r="W642" s="317"/>
      <c r="X642" s="317"/>
      <c r="Y642" s="317"/>
      <c r="Z642" s="317"/>
    </row>
    <row r="643" spans="1:26" ht="12.75" customHeight="1">
      <c r="A643" s="317"/>
      <c r="B643" s="317"/>
      <c r="C643" s="316"/>
      <c r="D643" s="317"/>
      <c r="E643" s="317"/>
      <c r="F643" s="317"/>
      <c r="G643" s="317"/>
      <c r="H643" s="317"/>
      <c r="I643" s="317"/>
      <c r="J643" s="317"/>
      <c r="K643" s="317"/>
      <c r="L643" s="317"/>
      <c r="M643" s="317"/>
      <c r="N643" s="317"/>
      <c r="O643" s="317"/>
      <c r="P643" s="317"/>
      <c r="Q643" s="317"/>
      <c r="R643" s="317"/>
      <c r="S643" s="317"/>
      <c r="T643" s="317"/>
      <c r="U643" s="317"/>
      <c r="V643" s="317"/>
      <c r="W643" s="317"/>
      <c r="X643" s="317"/>
      <c r="Y643" s="317"/>
      <c r="Z643" s="317"/>
    </row>
    <row r="644" spans="1:26" ht="12.75" customHeight="1">
      <c r="A644" s="317"/>
      <c r="B644" s="317"/>
      <c r="C644" s="316"/>
      <c r="D644" s="317"/>
      <c r="E644" s="317"/>
      <c r="F644" s="317"/>
      <c r="G644" s="317"/>
      <c r="H644" s="317"/>
      <c r="I644" s="317"/>
      <c r="J644" s="317"/>
      <c r="K644" s="317"/>
      <c r="L644" s="317"/>
      <c r="M644" s="317"/>
      <c r="N644" s="317"/>
      <c r="O644" s="317"/>
      <c r="P644" s="317"/>
      <c r="Q644" s="317"/>
      <c r="R644" s="317"/>
      <c r="S644" s="317"/>
      <c r="T644" s="317"/>
      <c r="U644" s="317"/>
      <c r="V644" s="317"/>
      <c r="W644" s="317"/>
      <c r="X644" s="317"/>
      <c r="Y644" s="317"/>
      <c r="Z644" s="317"/>
    </row>
    <row r="645" spans="1:26" ht="12.75" customHeight="1">
      <c r="A645" s="317"/>
      <c r="B645" s="317"/>
      <c r="C645" s="316"/>
      <c r="D645" s="317"/>
      <c r="E645" s="317"/>
      <c r="F645" s="317"/>
      <c r="G645" s="317"/>
      <c r="H645" s="317"/>
      <c r="I645" s="317"/>
      <c r="J645" s="317"/>
      <c r="K645" s="317"/>
      <c r="L645" s="317"/>
      <c r="M645" s="317"/>
      <c r="N645" s="317"/>
      <c r="O645" s="317"/>
      <c r="P645" s="317"/>
      <c r="Q645" s="317"/>
      <c r="R645" s="317"/>
      <c r="S645" s="317"/>
      <c r="T645" s="317"/>
      <c r="U645" s="317"/>
      <c r="V645" s="317"/>
      <c r="W645" s="317"/>
      <c r="X645" s="317"/>
      <c r="Y645" s="317"/>
      <c r="Z645" s="317"/>
    </row>
    <row r="646" spans="1:26" ht="12.75" customHeight="1">
      <c r="A646" s="317"/>
      <c r="B646" s="317"/>
      <c r="C646" s="316"/>
      <c r="D646" s="317"/>
      <c r="E646" s="317"/>
      <c r="F646" s="317"/>
      <c r="G646" s="317"/>
      <c r="H646" s="317"/>
      <c r="I646" s="317"/>
      <c r="J646" s="317"/>
      <c r="K646" s="317"/>
      <c r="L646" s="317"/>
      <c r="M646" s="317"/>
      <c r="N646" s="317"/>
      <c r="O646" s="317"/>
      <c r="P646" s="317"/>
      <c r="Q646" s="317"/>
      <c r="R646" s="317"/>
      <c r="S646" s="317"/>
      <c r="T646" s="317"/>
      <c r="U646" s="317"/>
      <c r="V646" s="317"/>
      <c r="W646" s="317"/>
      <c r="X646" s="317"/>
      <c r="Y646" s="317"/>
      <c r="Z646" s="317"/>
    </row>
    <row r="647" spans="1:26" ht="12.75" customHeight="1">
      <c r="A647" s="317"/>
      <c r="B647" s="317"/>
      <c r="C647" s="316"/>
      <c r="D647" s="317"/>
      <c r="E647" s="317"/>
      <c r="F647" s="317"/>
      <c r="G647" s="317"/>
      <c r="H647" s="317"/>
      <c r="I647" s="317"/>
      <c r="J647" s="317"/>
      <c r="K647" s="317"/>
      <c r="L647" s="317"/>
      <c r="M647" s="317"/>
      <c r="N647" s="317"/>
      <c r="O647" s="317"/>
      <c r="P647" s="317"/>
      <c r="Q647" s="317"/>
      <c r="R647" s="317"/>
      <c r="S647" s="317"/>
      <c r="T647" s="317"/>
      <c r="U647" s="317"/>
      <c r="V647" s="317"/>
      <c r="W647" s="317"/>
      <c r="X647" s="317"/>
      <c r="Y647" s="317"/>
      <c r="Z647" s="317"/>
    </row>
    <row r="648" spans="1:26" ht="12.75" customHeight="1">
      <c r="A648" s="317"/>
      <c r="B648" s="317"/>
      <c r="C648" s="316"/>
      <c r="D648" s="317"/>
      <c r="E648" s="317"/>
      <c r="F648" s="317"/>
      <c r="G648" s="317"/>
      <c r="H648" s="317"/>
      <c r="I648" s="317"/>
      <c r="J648" s="317"/>
      <c r="K648" s="317"/>
      <c r="L648" s="317"/>
      <c r="M648" s="317"/>
      <c r="N648" s="317"/>
      <c r="O648" s="317"/>
      <c r="P648" s="317"/>
      <c r="Q648" s="317"/>
      <c r="R648" s="317"/>
      <c r="S648" s="317"/>
      <c r="T648" s="317"/>
      <c r="U648" s="317"/>
      <c r="V648" s="317"/>
      <c r="W648" s="317"/>
      <c r="X648" s="317"/>
      <c r="Y648" s="317"/>
      <c r="Z648" s="317"/>
    </row>
    <row r="649" spans="1:26" ht="12.75" customHeight="1">
      <c r="A649" s="317"/>
      <c r="B649" s="317"/>
      <c r="C649" s="316"/>
      <c r="D649" s="317"/>
      <c r="E649" s="317"/>
      <c r="F649" s="317"/>
      <c r="G649" s="317"/>
      <c r="H649" s="317"/>
      <c r="I649" s="317"/>
      <c r="J649" s="317"/>
      <c r="K649" s="317"/>
      <c r="L649" s="317"/>
      <c r="M649" s="317"/>
      <c r="N649" s="317"/>
      <c r="O649" s="317"/>
      <c r="P649" s="317"/>
      <c r="Q649" s="317"/>
      <c r="R649" s="317"/>
      <c r="S649" s="317"/>
      <c r="T649" s="317"/>
      <c r="U649" s="317"/>
      <c r="V649" s="317"/>
      <c r="W649" s="317"/>
      <c r="X649" s="317"/>
      <c r="Y649" s="317"/>
      <c r="Z649" s="317"/>
    </row>
    <row r="650" spans="1:26" ht="12.75" customHeight="1">
      <c r="A650" s="317"/>
      <c r="B650" s="317"/>
      <c r="C650" s="316"/>
      <c r="D650" s="317"/>
      <c r="E650" s="317"/>
      <c r="F650" s="317"/>
      <c r="G650" s="317"/>
      <c r="H650" s="317"/>
      <c r="I650" s="317"/>
      <c r="J650" s="317"/>
      <c r="K650" s="317"/>
      <c r="L650" s="317"/>
      <c r="M650" s="317"/>
      <c r="N650" s="317"/>
      <c r="O650" s="317"/>
      <c r="P650" s="317"/>
      <c r="Q650" s="317"/>
      <c r="R650" s="317"/>
      <c r="S650" s="317"/>
      <c r="T650" s="317"/>
      <c r="U650" s="317"/>
      <c r="V650" s="317"/>
      <c r="W650" s="317"/>
      <c r="X650" s="317"/>
      <c r="Y650" s="317"/>
      <c r="Z650" s="317"/>
    </row>
    <row r="651" spans="1:26" ht="12.75" customHeight="1">
      <c r="A651" s="317"/>
      <c r="B651" s="317"/>
      <c r="C651" s="316"/>
      <c r="D651" s="317"/>
      <c r="E651" s="317"/>
      <c r="F651" s="317"/>
      <c r="G651" s="317"/>
      <c r="H651" s="317"/>
      <c r="I651" s="317"/>
      <c r="J651" s="317"/>
      <c r="K651" s="317"/>
      <c r="L651" s="317"/>
      <c r="M651" s="317"/>
      <c r="N651" s="317"/>
      <c r="O651" s="317"/>
      <c r="P651" s="317"/>
      <c r="Q651" s="317"/>
      <c r="R651" s="317"/>
      <c r="S651" s="317"/>
      <c r="T651" s="317"/>
      <c r="U651" s="317"/>
      <c r="V651" s="317"/>
      <c r="W651" s="317"/>
      <c r="X651" s="317"/>
      <c r="Y651" s="317"/>
      <c r="Z651" s="317"/>
    </row>
    <row r="652" spans="1:26" ht="12.75" customHeight="1">
      <c r="A652" s="317"/>
      <c r="B652" s="317"/>
      <c r="C652" s="316"/>
      <c r="D652" s="317"/>
      <c r="E652" s="317"/>
      <c r="F652" s="317"/>
      <c r="G652" s="317"/>
      <c r="H652" s="317"/>
      <c r="I652" s="317"/>
      <c r="J652" s="317"/>
      <c r="K652" s="317"/>
      <c r="L652" s="317"/>
      <c r="M652" s="317"/>
      <c r="N652" s="317"/>
      <c r="O652" s="317"/>
      <c r="P652" s="317"/>
      <c r="Q652" s="317"/>
      <c r="R652" s="317"/>
      <c r="S652" s="317"/>
      <c r="T652" s="317"/>
      <c r="U652" s="317"/>
      <c r="V652" s="317"/>
      <c r="W652" s="317"/>
      <c r="X652" s="317"/>
      <c r="Y652" s="317"/>
      <c r="Z652" s="317"/>
    </row>
    <row r="653" spans="1:26" ht="12.75" customHeight="1">
      <c r="A653" s="317"/>
      <c r="B653" s="317"/>
      <c r="C653" s="316"/>
      <c r="D653" s="317"/>
      <c r="E653" s="317"/>
      <c r="F653" s="317"/>
      <c r="G653" s="317"/>
      <c r="H653" s="317"/>
      <c r="I653" s="317"/>
      <c r="J653" s="317"/>
      <c r="K653" s="317"/>
      <c r="L653" s="317"/>
      <c r="M653" s="317"/>
      <c r="N653" s="317"/>
      <c r="O653" s="317"/>
      <c r="P653" s="317"/>
      <c r="Q653" s="317"/>
      <c r="R653" s="317"/>
      <c r="S653" s="317"/>
      <c r="T653" s="317"/>
      <c r="U653" s="317"/>
      <c r="V653" s="317"/>
      <c r="W653" s="317"/>
      <c r="X653" s="317"/>
      <c r="Y653" s="317"/>
      <c r="Z653" s="317"/>
    </row>
    <row r="654" spans="1:26" ht="12.75" customHeight="1">
      <c r="A654" s="317"/>
      <c r="B654" s="317"/>
      <c r="C654" s="316"/>
      <c r="D654" s="317"/>
      <c r="E654" s="317"/>
      <c r="F654" s="317"/>
      <c r="G654" s="317"/>
      <c r="H654" s="317"/>
      <c r="I654" s="317"/>
      <c r="J654" s="317"/>
      <c r="K654" s="317"/>
      <c r="L654" s="317"/>
      <c r="M654" s="317"/>
      <c r="N654" s="317"/>
      <c r="O654" s="317"/>
      <c r="P654" s="317"/>
      <c r="Q654" s="317"/>
      <c r="R654" s="317"/>
      <c r="S654" s="317"/>
      <c r="T654" s="317"/>
      <c r="U654" s="317"/>
      <c r="V654" s="317"/>
      <c r="W654" s="317"/>
      <c r="X654" s="317"/>
      <c r="Y654" s="317"/>
      <c r="Z654" s="317"/>
    </row>
    <row r="655" spans="1:26" ht="12.75" customHeight="1">
      <c r="A655" s="317"/>
      <c r="B655" s="317"/>
      <c r="C655" s="316"/>
      <c r="D655" s="317"/>
      <c r="E655" s="317"/>
      <c r="F655" s="317"/>
      <c r="G655" s="317"/>
      <c r="H655" s="317"/>
      <c r="I655" s="317"/>
      <c r="J655" s="317"/>
      <c r="K655" s="317"/>
      <c r="L655" s="317"/>
      <c r="M655" s="317"/>
      <c r="N655" s="317"/>
      <c r="O655" s="317"/>
      <c r="P655" s="317"/>
      <c r="Q655" s="317"/>
      <c r="R655" s="317"/>
      <c r="S655" s="317"/>
      <c r="T655" s="317"/>
      <c r="U655" s="317"/>
      <c r="V655" s="317"/>
      <c r="W655" s="317"/>
      <c r="X655" s="317"/>
      <c r="Y655" s="317"/>
      <c r="Z655" s="317"/>
    </row>
    <row r="656" spans="1:26" ht="12.75" customHeight="1">
      <c r="A656" s="317"/>
      <c r="B656" s="317"/>
      <c r="C656" s="316"/>
      <c r="D656" s="317"/>
      <c r="E656" s="317"/>
      <c r="F656" s="317"/>
      <c r="G656" s="317"/>
      <c r="H656" s="317"/>
      <c r="I656" s="317"/>
      <c r="J656" s="317"/>
      <c r="K656" s="317"/>
      <c r="L656" s="317"/>
      <c r="M656" s="317"/>
      <c r="N656" s="317"/>
      <c r="O656" s="317"/>
      <c r="P656" s="317"/>
      <c r="Q656" s="317"/>
      <c r="R656" s="317"/>
      <c r="S656" s="317"/>
      <c r="T656" s="317"/>
      <c r="U656" s="317"/>
      <c r="V656" s="317"/>
      <c r="W656" s="317"/>
      <c r="X656" s="317"/>
      <c r="Y656" s="317"/>
      <c r="Z656" s="317"/>
    </row>
    <row r="657" spans="1:26" ht="12.75" customHeight="1">
      <c r="A657" s="317"/>
      <c r="B657" s="317"/>
      <c r="C657" s="316"/>
      <c r="D657" s="317"/>
      <c r="E657" s="317"/>
      <c r="F657" s="317"/>
      <c r="G657" s="317"/>
      <c r="H657" s="317"/>
      <c r="I657" s="317"/>
      <c r="J657" s="317"/>
      <c r="K657" s="317"/>
      <c r="L657" s="317"/>
      <c r="M657" s="317"/>
      <c r="N657" s="317"/>
      <c r="O657" s="317"/>
      <c r="P657" s="317"/>
      <c r="Q657" s="317"/>
      <c r="R657" s="317"/>
      <c r="S657" s="317"/>
      <c r="T657" s="317"/>
      <c r="U657" s="317"/>
      <c r="V657" s="317"/>
      <c r="W657" s="317"/>
      <c r="X657" s="317"/>
      <c r="Y657" s="317"/>
      <c r="Z657" s="317"/>
    </row>
    <row r="658" spans="1:26" ht="12.75" customHeight="1">
      <c r="A658" s="317"/>
      <c r="B658" s="317"/>
      <c r="C658" s="316"/>
      <c r="D658" s="317"/>
      <c r="E658" s="317"/>
      <c r="F658" s="317"/>
      <c r="G658" s="317"/>
      <c r="H658" s="317"/>
      <c r="I658" s="317"/>
      <c r="J658" s="317"/>
      <c r="K658" s="317"/>
      <c r="L658" s="317"/>
      <c r="M658" s="317"/>
      <c r="N658" s="317"/>
      <c r="O658" s="317"/>
      <c r="P658" s="317"/>
      <c r="Q658" s="317"/>
      <c r="R658" s="317"/>
      <c r="S658" s="317"/>
      <c r="T658" s="317"/>
      <c r="U658" s="317"/>
      <c r="V658" s="317"/>
      <c r="W658" s="317"/>
      <c r="X658" s="317"/>
      <c r="Y658" s="317"/>
      <c r="Z658" s="317"/>
    </row>
    <row r="659" spans="1:26" ht="12.75" customHeight="1">
      <c r="A659" s="317"/>
      <c r="B659" s="317"/>
      <c r="C659" s="316"/>
      <c r="D659" s="317"/>
      <c r="E659" s="317"/>
      <c r="F659" s="317"/>
      <c r="G659" s="317"/>
      <c r="H659" s="317"/>
      <c r="I659" s="317"/>
      <c r="J659" s="317"/>
      <c r="K659" s="317"/>
      <c r="L659" s="317"/>
      <c r="M659" s="317"/>
      <c r="N659" s="317"/>
      <c r="O659" s="317"/>
      <c r="P659" s="317"/>
      <c r="Q659" s="317"/>
      <c r="R659" s="317"/>
      <c r="S659" s="317"/>
      <c r="T659" s="317"/>
      <c r="U659" s="317"/>
      <c r="V659" s="317"/>
      <c r="W659" s="317"/>
      <c r="X659" s="317"/>
      <c r="Y659" s="317"/>
      <c r="Z659" s="317"/>
    </row>
    <row r="660" spans="1:26" ht="12.75" customHeight="1">
      <c r="A660" s="317"/>
      <c r="B660" s="317"/>
      <c r="C660" s="316"/>
      <c r="D660" s="317"/>
      <c r="E660" s="317"/>
      <c r="F660" s="317"/>
      <c r="G660" s="317"/>
      <c r="H660" s="317"/>
      <c r="I660" s="317"/>
      <c r="J660" s="317"/>
      <c r="K660" s="317"/>
      <c r="L660" s="317"/>
      <c r="M660" s="317"/>
      <c r="N660" s="317"/>
      <c r="O660" s="317"/>
      <c r="P660" s="317"/>
      <c r="Q660" s="317"/>
      <c r="R660" s="317"/>
      <c r="S660" s="317"/>
      <c r="T660" s="317"/>
      <c r="U660" s="317"/>
      <c r="V660" s="317"/>
      <c r="W660" s="317"/>
      <c r="X660" s="317"/>
      <c r="Y660" s="317"/>
      <c r="Z660" s="317"/>
    </row>
    <row r="661" spans="1:26" ht="12.75" customHeight="1">
      <c r="A661" s="317"/>
      <c r="B661" s="317"/>
      <c r="C661" s="316"/>
      <c r="D661" s="317"/>
      <c r="E661" s="317"/>
      <c r="F661" s="317"/>
      <c r="G661" s="317"/>
      <c r="H661" s="317"/>
      <c r="I661" s="317"/>
      <c r="J661" s="317"/>
      <c r="K661" s="317"/>
      <c r="L661" s="317"/>
      <c r="M661" s="317"/>
      <c r="N661" s="317"/>
      <c r="O661" s="317"/>
      <c r="P661" s="317"/>
      <c r="Q661" s="317"/>
      <c r="R661" s="317"/>
      <c r="S661" s="317"/>
      <c r="T661" s="317"/>
      <c r="U661" s="317"/>
      <c r="V661" s="317"/>
      <c r="W661" s="317"/>
      <c r="X661" s="317"/>
      <c r="Y661" s="317"/>
      <c r="Z661" s="317"/>
    </row>
    <row r="662" spans="1:26" ht="12.75" customHeight="1">
      <c r="A662" s="317"/>
      <c r="B662" s="317"/>
      <c r="C662" s="316"/>
      <c r="D662" s="317"/>
      <c r="E662" s="317"/>
      <c r="F662" s="317"/>
      <c r="G662" s="317"/>
      <c r="H662" s="317"/>
      <c r="I662" s="317"/>
      <c r="J662" s="317"/>
      <c r="K662" s="317"/>
      <c r="L662" s="317"/>
      <c r="M662" s="317"/>
      <c r="N662" s="317"/>
      <c r="O662" s="317"/>
      <c r="P662" s="317"/>
      <c r="Q662" s="317"/>
      <c r="R662" s="317"/>
      <c r="S662" s="317"/>
      <c r="T662" s="317"/>
      <c r="U662" s="317"/>
      <c r="V662" s="317"/>
      <c r="W662" s="317"/>
      <c r="X662" s="317"/>
      <c r="Y662" s="317"/>
      <c r="Z662" s="317"/>
    </row>
    <row r="663" spans="1:26" ht="12.75" customHeight="1">
      <c r="A663" s="317"/>
      <c r="B663" s="317"/>
      <c r="C663" s="316"/>
      <c r="D663" s="317"/>
      <c r="E663" s="317"/>
      <c r="F663" s="317"/>
      <c r="G663" s="317"/>
      <c r="H663" s="317"/>
      <c r="I663" s="317"/>
      <c r="J663" s="317"/>
      <c r="K663" s="317"/>
      <c r="L663" s="317"/>
      <c r="M663" s="317"/>
      <c r="N663" s="317"/>
      <c r="O663" s="317"/>
      <c r="P663" s="317"/>
      <c r="Q663" s="317"/>
      <c r="R663" s="317"/>
      <c r="S663" s="317"/>
      <c r="T663" s="317"/>
      <c r="U663" s="317"/>
      <c r="V663" s="317"/>
      <c r="W663" s="317"/>
      <c r="X663" s="317"/>
      <c r="Y663" s="317"/>
      <c r="Z663" s="317"/>
    </row>
    <row r="664" spans="1:26" ht="12.75" customHeight="1">
      <c r="A664" s="317"/>
      <c r="B664" s="317"/>
      <c r="C664" s="316"/>
      <c r="D664" s="317"/>
      <c r="E664" s="317"/>
      <c r="F664" s="317"/>
      <c r="G664" s="317"/>
      <c r="H664" s="317"/>
      <c r="I664" s="317"/>
      <c r="J664" s="317"/>
      <c r="K664" s="317"/>
      <c r="L664" s="317"/>
      <c r="M664" s="317"/>
      <c r="N664" s="317"/>
      <c r="O664" s="317"/>
      <c r="P664" s="317"/>
      <c r="Q664" s="317"/>
      <c r="R664" s="317"/>
      <c r="S664" s="317"/>
      <c r="T664" s="317"/>
      <c r="U664" s="317"/>
      <c r="V664" s="317"/>
      <c r="W664" s="317"/>
      <c r="X664" s="317"/>
      <c r="Y664" s="317"/>
      <c r="Z664" s="317"/>
    </row>
    <row r="665" spans="1:26" ht="12.75" customHeight="1">
      <c r="A665" s="317"/>
      <c r="B665" s="317"/>
      <c r="C665" s="316"/>
      <c r="D665" s="317"/>
      <c r="E665" s="317"/>
      <c r="F665" s="317"/>
      <c r="G665" s="317"/>
      <c r="H665" s="317"/>
      <c r="I665" s="317"/>
      <c r="J665" s="317"/>
      <c r="K665" s="317"/>
      <c r="L665" s="317"/>
      <c r="M665" s="317"/>
      <c r="N665" s="317"/>
      <c r="O665" s="317"/>
      <c r="P665" s="317"/>
      <c r="Q665" s="317"/>
      <c r="R665" s="317"/>
      <c r="S665" s="317"/>
      <c r="T665" s="317"/>
      <c r="U665" s="317"/>
      <c r="V665" s="317"/>
      <c r="W665" s="317"/>
      <c r="X665" s="317"/>
      <c r="Y665" s="317"/>
      <c r="Z665" s="317"/>
    </row>
    <row r="666" spans="1:26" ht="12.75" customHeight="1">
      <c r="A666" s="317"/>
      <c r="B666" s="317"/>
      <c r="C666" s="316"/>
      <c r="D666" s="317"/>
      <c r="E666" s="317"/>
      <c r="F666" s="317"/>
      <c r="G666" s="317"/>
      <c r="H666" s="317"/>
      <c r="I666" s="317"/>
      <c r="J666" s="317"/>
      <c r="K666" s="317"/>
      <c r="L666" s="317"/>
      <c r="M666" s="317"/>
      <c r="N666" s="317"/>
      <c r="O666" s="317"/>
      <c r="P666" s="317"/>
      <c r="Q666" s="317"/>
      <c r="R666" s="317"/>
      <c r="S666" s="317"/>
      <c r="T666" s="317"/>
      <c r="U666" s="317"/>
      <c r="V666" s="317"/>
      <c r="W666" s="317"/>
      <c r="X666" s="317"/>
      <c r="Y666" s="317"/>
      <c r="Z666" s="317"/>
    </row>
    <row r="667" spans="1:26" ht="12.75" customHeight="1">
      <c r="A667" s="317"/>
      <c r="B667" s="317"/>
      <c r="C667" s="316"/>
      <c r="D667" s="317"/>
      <c r="E667" s="317"/>
      <c r="F667" s="317"/>
      <c r="G667" s="317"/>
      <c r="H667" s="317"/>
      <c r="I667" s="317"/>
      <c r="J667" s="317"/>
      <c r="K667" s="317"/>
      <c r="L667" s="317"/>
      <c r="M667" s="317"/>
      <c r="N667" s="317"/>
      <c r="O667" s="317"/>
      <c r="P667" s="317"/>
      <c r="Q667" s="317"/>
      <c r="R667" s="317"/>
      <c r="S667" s="317"/>
      <c r="T667" s="317"/>
      <c r="U667" s="317"/>
      <c r="V667" s="317"/>
      <c r="W667" s="317"/>
      <c r="X667" s="317"/>
      <c r="Y667" s="317"/>
      <c r="Z667" s="317"/>
    </row>
    <row r="668" spans="1:26" ht="12.75" customHeight="1">
      <c r="A668" s="317"/>
      <c r="B668" s="317"/>
      <c r="C668" s="316"/>
      <c r="D668" s="317"/>
      <c r="E668" s="317"/>
      <c r="F668" s="317"/>
      <c r="G668" s="317"/>
      <c r="H668" s="317"/>
      <c r="I668" s="317"/>
      <c r="J668" s="317"/>
      <c r="K668" s="317"/>
      <c r="L668" s="317"/>
      <c r="M668" s="317"/>
      <c r="N668" s="317"/>
      <c r="O668" s="317"/>
      <c r="P668" s="317"/>
      <c r="Q668" s="317"/>
      <c r="R668" s="317"/>
      <c r="S668" s="317"/>
      <c r="T668" s="317"/>
      <c r="U668" s="317"/>
      <c r="V668" s="317"/>
      <c r="W668" s="317"/>
      <c r="X668" s="317"/>
      <c r="Y668" s="317"/>
      <c r="Z668" s="317"/>
    </row>
    <row r="669" spans="1:26" ht="12.75" customHeight="1">
      <c r="A669" s="317"/>
      <c r="B669" s="317"/>
      <c r="C669" s="316"/>
      <c r="D669" s="317"/>
      <c r="E669" s="317"/>
      <c r="F669" s="317"/>
      <c r="G669" s="317"/>
      <c r="H669" s="317"/>
      <c r="I669" s="317"/>
      <c r="J669" s="317"/>
      <c r="K669" s="317"/>
      <c r="L669" s="317"/>
      <c r="M669" s="317"/>
      <c r="N669" s="317"/>
      <c r="O669" s="317"/>
      <c r="P669" s="317"/>
      <c r="Q669" s="317"/>
      <c r="R669" s="317"/>
      <c r="S669" s="317"/>
      <c r="T669" s="317"/>
      <c r="U669" s="317"/>
      <c r="V669" s="317"/>
      <c r="W669" s="317"/>
      <c r="X669" s="317"/>
      <c r="Y669" s="317"/>
      <c r="Z669" s="317"/>
    </row>
    <row r="670" spans="1:26" ht="12.75" customHeight="1">
      <c r="A670" s="317"/>
      <c r="B670" s="317"/>
      <c r="C670" s="316"/>
      <c r="D670" s="317"/>
      <c r="E670" s="317"/>
      <c r="F670" s="317"/>
      <c r="G670" s="317"/>
      <c r="H670" s="317"/>
      <c r="I670" s="317"/>
      <c r="J670" s="317"/>
      <c r="K670" s="317"/>
      <c r="L670" s="317"/>
      <c r="M670" s="317"/>
      <c r="N670" s="317"/>
      <c r="O670" s="317"/>
      <c r="P670" s="317"/>
      <c r="Q670" s="317"/>
      <c r="R670" s="317"/>
      <c r="S670" s="317"/>
      <c r="T670" s="317"/>
      <c r="U670" s="317"/>
      <c r="V670" s="317"/>
      <c r="W670" s="317"/>
      <c r="X670" s="317"/>
      <c r="Y670" s="317"/>
      <c r="Z670" s="317"/>
    </row>
    <row r="671" spans="1:26" ht="12.75" customHeight="1">
      <c r="A671" s="317"/>
      <c r="B671" s="317"/>
      <c r="C671" s="316"/>
      <c r="D671" s="317"/>
      <c r="E671" s="317"/>
      <c r="F671" s="317"/>
      <c r="G671" s="317"/>
      <c r="H671" s="317"/>
      <c r="I671" s="317"/>
      <c r="J671" s="317"/>
      <c r="K671" s="317"/>
      <c r="L671" s="317"/>
      <c r="M671" s="317"/>
      <c r="N671" s="317"/>
      <c r="O671" s="317"/>
      <c r="P671" s="317"/>
      <c r="Q671" s="317"/>
      <c r="R671" s="317"/>
      <c r="S671" s="317"/>
      <c r="T671" s="317"/>
      <c r="U671" s="317"/>
      <c r="V671" s="317"/>
      <c r="W671" s="317"/>
      <c r="X671" s="317"/>
      <c r="Y671" s="317"/>
      <c r="Z671" s="317"/>
    </row>
    <row r="672" spans="1:26" ht="12.75" customHeight="1">
      <c r="A672" s="317"/>
      <c r="B672" s="317"/>
      <c r="C672" s="316"/>
      <c r="D672" s="317"/>
      <c r="E672" s="317"/>
      <c r="F672" s="317"/>
      <c r="G672" s="317"/>
      <c r="H672" s="317"/>
      <c r="I672" s="317"/>
      <c r="J672" s="317"/>
      <c r="K672" s="317"/>
      <c r="L672" s="317"/>
      <c r="M672" s="317"/>
      <c r="N672" s="317"/>
      <c r="O672" s="317"/>
      <c r="P672" s="317"/>
      <c r="Q672" s="317"/>
      <c r="R672" s="317"/>
      <c r="S672" s="317"/>
      <c r="T672" s="317"/>
      <c r="U672" s="317"/>
      <c r="V672" s="317"/>
      <c r="W672" s="317"/>
      <c r="X672" s="317"/>
      <c r="Y672" s="317"/>
      <c r="Z672" s="317"/>
    </row>
    <row r="673" spans="1:26" ht="12.75" customHeight="1">
      <c r="A673" s="317"/>
      <c r="B673" s="317"/>
      <c r="C673" s="316"/>
      <c r="D673" s="317"/>
      <c r="E673" s="317"/>
      <c r="F673" s="317"/>
      <c r="G673" s="317"/>
      <c r="H673" s="317"/>
      <c r="I673" s="317"/>
      <c r="J673" s="317"/>
      <c r="K673" s="317"/>
      <c r="L673" s="317"/>
      <c r="M673" s="317"/>
      <c r="N673" s="317"/>
      <c r="O673" s="317"/>
      <c r="P673" s="317"/>
      <c r="Q673" s="317"/>
      <c r="R673" s="317"/>
      <c r="S673" s="317"/>
      <c r="T673" s="317"/>
      <c r="U673" s="317"/>
      <c r="V673" s="317"/>
      <c r="W673" s="317"/>
      <c r="X673" s="317"/>
      <c r="Y673" s="317"/>
      <c r="Z673" s="317"/>
    </row>
    <row r="674" spans="1:26" ht="12.75" customHeight="1">
      <c r="A674" s="317"/>
      <c r="B674" s="317"/>
      <c r="C674" s="316"/>
      <c r="D674" s="317"/>
      <c r="E674" s="317"/>
      <c r="F674" s="317"/>
      <c r="G674" s="317"/>
      <c r="H674" s="317"/>
      <c r="I674" s="317"/>
      <c r="J674" s="317"/>
      <c r="K674" s="317"/>
      <c r="L674" s="317"/>
      <c r="M674" s="317"/>
      <c r="N674" s="317"/>
      <c r="O674" s="317"/>
      <c r="P674" s="317"/>
      <c r="Q674" s="317"/>
      <c r="R674" s="317"/>
      <c r="S674" s="317"/>
      <c r="T674" s="317"/>
      <c r="U674" s="317"/>
      <c r="V674" s="317"/>
      <c r="W674" s="317"/>
      <c r="X674" s="317"/>
      <c r="Y674" s="317"/>
      <c r="Z674" s="317"/>
    </row>
    <row r="675" spans="1:26" ht="12.75" customHeight="1">
      <c r="A675" s="317"/>
      <c r="B675" s="317"/>
      <c r="C675" s="316"/>
      <c r="D675" s="317"/>
      <c r="E675" s="317"/>
      <c r="F675" s="317"/>
      <c r="G675" s="317"/>
      <c r="H675" s="317"/>
      <c r="I675" s="317"/>
      <c r="J675" s="317"/>
      <c r="K675" s="317"/>
      <c r="L675" s="317"/>
      <c r="M675" s="317"/>
      <c r="N675" s="317"/>
      <c r="O675" s="317"/>
      <c r="P675" s="317"/>
      <c r="Q675" s="317"/>
      <c r="R675" s="317"/>
      <c r="S675" s="317"/>
      <c r="T675" s="317"/>
      <c r="U675" s="317"/>
      <c r="V675" s="317"/>
      <c r="W675" s="317"/>
      <c r="X675" s="317"/>
      <c r="Y675" s="317"/>
      <c r="Z675" s="317"/>
    </row>
    <row r="676" spans="1:26" ht="12.75" customHeight="1">
      <c r="A676" s="317"/>
      <c r="B676" s="317"/>
      <c r="C676" s="316"/>
      <c r="D676" s="317"/>
      <c r="E676" s="317"/>
      <c r="F676" s="317"/>
      <c r="G676" s="317"/>
      <c r="H676" s="317"/>
      <c r="I676" s="317"/>
      <c r="J676" s="317"/>
      <c r="K676" s="317"/>
      <c r="L676" s="317"/>
      <c r="M676" s="317"/>
      <c r="N676" s="317"/>
      <c r="O676" s="317"/>
      <c r="P676" s="317"/>
      <c r="Q676" s="317"/>
      <c r="R676" s="317"/>
      <c r="S676" s="317"/>
      <c r="T676" s="317"/>
      <c r="U676" s="317"/>
      <c r="V676" s="317"/>
      <c r="W676" s="317"/>
      <c r="X676" s="317"/>
      <c r="Y676" s="317"/>
      <c r="Z676" s="317"/>
    </row>
    <row r="677" spans="1:26" ht="12.75" customHeight="1">
      <c r="A677" s="317"/>
      <c r="B677" s="317"/>
      <c r="C677" s="316"/>
      <c r="D677" s="317"/>
      <c r="E677" s="317"/>
      <c r="F677" s="317"/>
      <c r="G677" s="317"/>
      <c r="H677" s="317"/>
      <c r="I677" s="317"/>
      <c r="J677" s="317"/>
      <c r="K677" s="317"/>
      <c r="L677" s="317"/>
      <c r="M677" s="317"/>
      <c r="N677" s="317"/>
      <c r="O677" s="317"/>
      <c r="P677" s="317"/>
      <c r="Q677" s="317"/>
      <c r="R677" s="317"/>
      <c r="S677" s="317"/>
      <c r="T677" s="317"/>
      <c r="U677" s="317"/>
      <c r="V677" s="317"/>
      <c r="W677" s="317"/>
      <c r="X677" s="317"/>
      <c r="Y677" s="317"/>
      <c r="Z677" s="317"/>
    </row>
    <row r="678" spans="1:26" ht="12.75" customHeight="1">
      <c r="A678" s="317"/>
      <c r="B678" s="317"/>
      <c r="C678" s="316"/>
      <c r="D678" s="317"/>
      <c r="E678" s="317"/>
      <c r="F678" s="317"/>
      <c r="G678" s="317"/>
      <c r="H678" s="317"/>
      <c r="I678" s="317"/>
      <c r="J678" s="317"/>
      <c r="K678" s="317"/>
      <c r="L678" s="317"/>
      <c r="M678" s="317"/>
      <c r="N678" s="317"/>
      <c r="O678" s="317"/>
      <c r="P678" s="317"/>
      <c r="Q678" s="317"/>
      <c r="R678" s="317"/>
      <c r="S678" s="317"/>
      <c r="T678" s="317"/>
      <c r="U678" s="317"/>
      <c r="V678" s="317"/>
      <c r="W678" s="317"/>
      <c r="X678" s="317"/>
      <c r="Y678" s="317"/>
      <c r="Z678" s="317"/>
    </row>
    <row r="679" spans="1:26" ht="12.75" customHeight="1">
      <c r="A679" s="317"/>
      <c r="B679" s="317"/>
      <c r="C679" s="316"/>
      <c r="D679" s="317"/>
      <c r="E679" s="317"/>
      <c r="F679" s="317"/>
      <c r="G679" s="317"/>
      <c r="H679" s="317"/>
      <c r="I679" s="317"/>
      <c r="J679" s="317"/>
      <c r="K679" s="317"/>
      <c r="L679" s="317"/>
      <c r="M679" s="317"/>
      <c r="N679" s="317"/>
      <c r="O679" s="317"/>
      <c r="P679" s="317"/>
      <c r="Q679" s="317"/>
      <c r="R679" s="317"/>
      <c r="S679" s="317"/>
      <c r="T679" s="317"/>
      <c r="U679" s="317"/>
      <c r="V679" s="317"/>
      <c r="W679" s="317"/>
      <c r="X679" s="317"/>
      <c r="Y679" s="317"/>
      <c r="Z679" s="317"/>
    </row>
    <row r="680" spans="1:26" ht="12.75" customHeight="1">
      <c r="A680" s="317"/>
      <c r="B680" s="317"/>
      <c r="C680" s="316"/>
      <c r="D680" s="317"/>
      <c r="E680" s="317"/>
      <c r="F680" s="317"/>
      <c r="G680" s="317"/>
      <c r="H680" s="317"/>
      <c r="I680" s="317"/>
      <c r="J680" s="317"/>
      <c r="K680" s="317"/>
      <c r="L680" s="317"/>
      <c r="M680" s="317"/>
      <c r="N680" s="317"/>
      <c r="O680" s="317"/>
      <c r="P680" s="317"/>
      <c r="Q680" s="317"/>
      <c r="R680" s="317"/>
      <c r="S680" s="317"/>
      <c r="T680" s="317"/>
      <c r="U680" s="317"/>
      <c r="V680" s="317"/>
      <c r="W680" s="317"/>
      <c r="X680" s="317"/>
      <c r="Y680" s="317"/>
      <c r="Z680" s="317"/>
    </row>
    <row r="681" spans="1:26" ht="12.75" customHeight="1">
      <c r="A681" s="317"/>
      <c r="B681" s="317"/>
      <c r="C681" s="316"/>
      <c r="D681" s="317"/>
      <c r="E681" s="317"/>
      <c r="F681" s="317"/>
      <c r="G681" s="317"/>
      <c r="H681" s="317"/>
      <c r="I681" s="317"/>
      <c r="J681" s="317"/>
      <c r="K681" s="317"/>
      <c r="L681" s="317"/>
      <c r="M681" s="317"/>
      <c r="N681" s="317"/>
      <c r="O681" s="317"/>
      <c r="P681" s="317"/>
      <c r="Q681" s="317"/>
      <c r="R681" s="317"/>
      <c r="S681" s="317"/>
      <c r="T681" s="317"/>
      <c r="U681" s="317"/>
      <c r="V681" s="317"/>
      <c r="W681" s="317"/>
      <c r="X681" s="317"/>
      <c r="Y681" s="317"/>
      <c r="Z681" s="317"/>
    </row>
    <row r="682" spans="1:26" ht="12.75" customHeight="1">
      <c r="A682" s="317"/>
      <c r="B682" s="317"/>
      <c r="C682" s="316"/>
      <c r="D682" s="317"/>
      <c r="E682" s="317"/>
      <c r="F682" s="317"/>
      <c r="G682" s="317"/>
      <c r="H682" s="317"/>
      <c r="I682" s="317"/>
      <c r="J682" s="317"/>
      <c r="K682" s="317"/>
      <c r="L682" s="317"/>
      <c r="M682" s="317"/>
      <c r="N682" s="317"/>
      <c r="O682" s="317"/>
      <c r="P682" s="317"/>
      <c r="Q682" s="317"/>
      <c r="R682" s="317"/>
      <c r="S682" s="317"/>
      <c r="T682" s="317"/>
      <c r="U682" s="317"/>
      <c r="V682" s="317"/>
      <c r="W682" s="317"/>
      <c r="X682" s="317"/>
      <c r="Y682" s="317"/>
      <c r="Z682" s="317"/>
    </row>
    <row r="683" spans="1:26" ht="12.75" customHeight="1">
      <c r="A683" s="317"/>
      <c r="B683" s="317"/>
      <c r="C683" s="316"/>
      <c r="D683" s="317"/>
      <c r="E683" s="317"/>
      <c r="F683" s="317"/>
      <c r="G683" s="317"/>
      <c r="H683" s="317"/>
      <c r="I683" s="317"/>
      <c r="J683" s="317"/>
      <c r="K683" s="317"/>
      <c r="L683" s="317"/>
      <c r="M683" s="317"/>
      <c r="N683" s="317"/>
      <c r="O683" s="317"/>
      <c r="P683" s="317"/>
      <c r="Q683" s="317"/>
      <c r="R683" s="317"/>
      <c r="S683" s="317"/>
      <c r="T683" s="317"/>
      <c r="U683" s="317"/>
      <c r="V683" s="317"/>
      <c r="W683" s="317"/>
      <c r="X683" s="317"/>
      <c r="Y683" s="317"/>
      <c r="Z683" s="317"/>
    </row>
    <row r="684" spans="1:26" ht="12.75" customHeight="1">
      <c r="A684" s="317"/>
      <c r="B684" s="317"/>
      <c r="C684" s="316"/>
      <c r="D684" s="317"/>
      <c r="E684" s="317"/>
      <c r="F684" s="317"/>
      <c r="G684" s="317"/>
      <c r="H684" s="317"/>
      <c r="I684" s="317"/>
      <c r="J684" s="317"/>
      <c r="K684" s="317"/>
      <c r="L684" s="317"/>
      <c r="M684" s="317"/>
      <c r="N684" s="317"/>
      <c r="O684" s="317"/>
      <c r="P684" s="317"/>
      <c r="Q684" s="317"/>
      <c r="R684" s="317"/>
      <c r="S684" s="317"/>
      <c r="T684" s="317"/>
      <c r="U684" s="317"/>
      <c r="V684" s="317"/>
      <c r="W684" s="317"/>
      <c r="X684" s="317"/>
      <c r="Y684" s="317"/>
      <c r="Z684" s="317"/>
    </row>
    <row r="685" spans="1:26" ht="12.75" customHeight="1">
      <c r="A685" s="317"/>
      <c r="B685" s="317"/>
      <c r="C685" s="316"/>
      <c r="D685" s="317"/>
      <c r="E685" s="317"/>
      <c r="F685" s="317"/>
      <c r="G685" s="317"/>
      <c r="H685" s="317"/>
      <c r="I685" s="317"/>
      <c r="J685" s="317"/>
      <c r="K685" s="317"/>
      <c r="L685" s="317"/>
      <c r="M685" s="317"/>
      <c r="N685" s="317"/>
      <c r="O685" s="317"/>
      <c r="P685" s="317"/>
      <c r="Q685" s="317"/>
      <c r="R685" s="317"/>
      <c r="S685" s="317"/>
      <c r="T685" s="317"/>
      <c r="U685" s="317"/>
      <c r="V685" s="317"/>
      <c r="W685" s="317"/>
      <c r="X685" s="317"/>
      <c r="Y685" s="317"/>
      <c r="Z685" s="317"/>
    </row>
    <row r="686" spans="1:26" ht="12.75" customHeight="1">
      <c r="A686" s="317"/>
      <c r="B686" s="317"/>
      <c r="C686" s="316"/>
      <c r="D686" s="317"/>
      <c r="E686" s="317"/>
      <c r="F686" s="317"/>
      <c r="G686" s="317"/>
      <c r="H686" s="317"/>
      <c r="I686" s="317"/>
      <c r="J686" s="317"/>
      <c r="K686" s="317"/>
      <c r="L686" s="317"/>
      <c r="M686" s="317"/>
      <c r="N686" s="317"/>
      <c r="O686" s="317"/>
      <c r="P686" s="317"/>
      <c r="Q686" s="317"/>
      <c r="R686" s="317"/>
      <c r="S686" s="317"/>
      <c r="T686" s="317"/>
      <c r="U686" s="317"/>
      <c r="V686" s="317"/>
      <c r="W686" s="317"/>
      <c r="X686" s="317"/>
      <c r="Y686" s="317"/>
      <c r="Z686" s="317"/>
    </row>
    <row r="687" spans="1:26" ht="12.75" customHeight="1">
      <c r="A687" s="317"/>
      <c r="B687" s="317"/>
      <c r="C687" s="316"/>
      <c r="D687" s="317"/>
      <c r="E687" s="317"/>
      <c r="F687" s="317"/>
      <c r="G687" s="317"/>
      <c r="H687" s="317"/>
      <c r="I687" s="317"/>
      <c r="J687" s="317"/>
      <c r="K687" s="317"/>
      <c r="L687" s="317"/>
      <c r="M687" s="317"/>
      <c r="N687" s="317"/>
      <c r="O687" s="317"/>
      <c r="P687" s="317"/>
      <c r="Q687" s="317"/>
      <c r="R687" s="317"/>
      <c r="S687" s="317"/>
      <c r="T687" s="317"/>
      <c r="U687" s="317"/>
      <c r="V687" s="317"/>
      <c r="W687" s="317"/>
      <c r="X687" s="317"/>
      <c r="Y687" s="317"/>
      <c r="Z687" s="317"/>
    </row>
    <row r="688" spans="1:26" ht="12.75" customHeight="1">
      <c r="A688" s="317"/>
      <c r="B688" s="317"/>
      <c r="C688" s="316"/>
      <c r="D688" s="317"/>
      <c r="E688" s="317"/>
      <c r="F688" s="317"/>
      <c r="G688" s="317"/>
      <c r="H688" s="317"/>
      <c r="I688" s="317"/>
      <c r="J688" s="317"/>
      <c r="K688" s="317"/>
      <c r="L688" s="317"/>
      <c r="M688" s="317"/>
      <c r="N688" s="317"/>
      <c r="O688" s="317"/>
      <c r="P688" s="317"/>
      <c r="Q688" s="317"/>
      <c r="R688" s="317"/>
      <c r="S688" s="317"/>
      <c r="T688" s="317"/>
      <c r="U688" s="317"/>
      <c r="V688" s="317"/>
      <c r="W688" s="317"/>
      <c r="X688" s="317"/>
      <c r="Y688" s="317"/>
      <c r="Z688" s="317"/>
    </row>
    <row r="689" spans="1:26" ht="12.75" customHeight="1">
      <c r="A689" s="317"/>
      <c r="B689" s="317"/>
      <c r="C689" s="316"/>
      <c r="D689" s="317"/>
      <c r="E689" s="317"/>
      <c r="F689" s="317"/>
      <c r="G689" s="317"/>
      <c r="H689" s="317"/>
      <c r="I689" s="317"/>
      <c r="J689" s="317"/>
      <c r="K689" s="317"/>
      <c r="L689" s="317"/>
      <c r="M689" s="317"/>
      <c r="N689" s="317"/>
      <c r="O689" s="317"/>
      <c r="P689" s="317"/>
      <c r="Q689" s="317"/>
      <c r="R689" s="317"/>
      <c r="S689" s="317"/>
      <c r="T689" s="317"/>
      <c r="U689" s="317"/>
      <c r="V689" s="317"/>
      <c r="W689" s="317"/>
      <c r="X689" s="317"/>
      <c r="Y689" s="317"/>
      <c r="Z689" s="317"/>
    </row>
    <row r="690" spans="1:26" ht="12.75" customHeight="1">
      <c r="A690" s="317"/>
      <c r="B690" s="317"/>
      <c r="C690" s="316"/>
      <c r="D690" s="317"/>
      <c r="E690" s="317"/>
      <c r="F690" s="317"/>
      <c r="G690" s="317"/>
      <c r="H690" s="317"/>
      <c r="I690" s="317"/>
      <c r="J690" s="317"/>
      <c r="K690" s="317"/>
      <c r="L690" s="317"/>
      <c r="M690" s="317"/>
      <c r="N690" s="317"/>
      <c r="O690" s="317"/>
      <c r="P690" s="317"/>
      <c r="Q690" s="317"/>
      <c r="R690" s="317"/>
      <c r="S690" s="317"/>
      <c r="T690" s="317"/>
      <c r="U690" s="317"/>
      <c r="V690" s="317"/>
      <c r="W690" s="317"/>
      <c r="X690" s="317"/>
      <c r="Y690" s="317"/>
      <c r="Z690" s="317"/>
    </row>
    <row r="691" spans="1:26" ht="12.75" customHeight="1">
      <c r="A691" s="317"/>
      <c r="B691" s="317"/>
      <c r="C691" s="316"/>
      <c r="D691" s="317"/>
      <c r="E691" s="317"/>
      <c r="F691" s="317"/>
      <c r="G691" s="317"/>
      <c r="H691" s="317"/>
      <c r="I691" s="317"/>
      <c r="J691" s="317"/>
      <c r="K691" s="317"/>
      <c r="L691" s="317"/>
      <c r="M691" s="317"/>
      <c r="N691" s="317"/>
      <c r="O691" s="317"/>
      <c r="P691" s="317"/>
      <c r="Q691" s="317"/>
      <c r="R691" s="317"/>
      <c r="S691" s="317"/>
      <c r="T691" s="317"/>
      <c r="U691" s="317"/>
      <c r="V691" s="317"/>
      <c r="W691" s="317"/>
      <c r="X691" s="317"/>
      <c r="Y691" s="317"/>
      <c r="Z691" s="317"/>
    </row>
    <row r="692" spans="1:26" ht="12.75" customHeight="1">
      <c r="A692" s="317"/>
      <c r="B692" s="317"/>
      <c r="C692" s="316"/>
      <c r="D692" s="317"/>
      <c r="E692" s="317"/>
      <c r="F692" s="317"/>
      <c r="G692" s="317"/>
      <c r="H692" s="317"/>
      <c r="I692" s="317"/>
      <c r="J692" s="317"/>
      <c r="K692" s="317"/>
      <c r="L692" s="317"/>
      <c r="M692" s="317"/>
      <c r="N692" s="317"/>
      <c r="O692" s="317"/>
      <c r="P692" s="317"/>
      <c r="Q692" s="317"/>
      <c r="R692" s="317"/>
      <c r="S692" s="317"/>
      <c r="T692" s="317"/>
      <c r="U692" s="317"/>
      <c r="V692" s="317"/>
      <c r="W692" s="317"/>
      <c r="X692" s="317"/>
      <c r="Y692" s="317"/>
      <c r="Z692" s="317"/>
    </row>
    <row r="693" spans="1:26" ht="12.75" customHeight="1">
      <c r="A693" s="317"/>
      <c r="B693" s="317"/>
      <c r="C693" s="316"/>
      <c r="D693" s="317"/>
      <c r="E693" s="317"/>
      <c r="F693" s="317"/>
      <c r="G693" s="317"/>
      <c r="H693" s="317"/>
      <c r="I693" s="317"/>
      <c r="J693" s="317"/>
      <c r="K693" s="317"/>
      <c r="L693" s="317"/>
      <c r="M693" s="317"/>
      <c r="N693" s="317"/>
      <c r="O693" s="317"/>
      <c r="P693" s="317"/>
      <c r="Q693" s="317"/>
      <c r="R693" s="317"/>
      <c r="S693" s="317"/>
      <c r="T693" s="317"/>
      <c r="U693" s="317"/>
      <c r="V693" s="317"/>
      <c r="W693" s="317"/>
      <c r="X693" s="317"/>
      <c r="Y693" s="317"/>
      <c r="Z693" s="317"/>
    </row>
    <row r="694" spans="1:26" ht="12.75" customHeight="1">
      <c r="A694" s="317"/>
      <c r="B694" s="317"/>
      <c r="C694" s="316"/>
      <c r="D694" s="317"/>
      <c r="E694" s="317"/>
      <c r="F694" s="317"/>
      <c r="G694" s="317"/>
      <c r="H694" s="317"/>
      <c r="I694" s="317"/>
      <c r="J694" s="317"/>
      <c r="K694" s="317"/>
      <c r="L694" s="317"/>
      <c r="M694" s="317"/>
      <c r="N694" s="317"/>
      <c r="O694" s="317"/>
      <c r="P694" s="317"/>
      <c r="Q694" s="317"/>
      <c r="R694" s="317"/>
      <c r="S694" s="317"/>
      <c r="T694" s="317"/>
      <c r="U694" s="317"/>
      <c r="V694" s="317"/>
      <c r="W694" s="317"/>
      <c r="X694" s="317"/>
      <c r="Y694" s="317"/>
      <c r="Z694" s="317"/>
    </row>
    <row r="695" spans="1:26" ht="12.75" customHeight="1">
      <c r="A695" s="317"/>
      <c r="B695" s="317"/>
      <c r="C695" s="316"/>
      <c r="D695" s="317"/>
      <c r="E695" s="317"/>
      <c r="F695" s="317"/>
      <c r="G695" s="317"/>
      <c r="H695" s="317"/>
      <c r="I695" s="317"/>
      <c r="J695" s="317"/>
      <c r="K695" s="317"/>
      <c r="L695" s="317"/>
      <c r="M695" s="317"/>
      <c r="N695" s="317"/>
      <c r="O695" s="317"/>
      <c r="P695" s="317"/>
      <c r="Q695" s="317"/>
      <c r="R695" s="317"/>
      <c r="S695" s="317"/>
      <c r="T695" s="317"/>
      <c r="U695" s="317"/>
      <c r="V695" s="317"/>
      <c r="W695" s="317"/>
      <c r="X695" s="317"/>
      <c r="Y695" s="317"/>
      <c r="Z695" s="317"/>
    </row>
    <row r="696" spans="1:26" ht="12.75" customHeight="1">
      <c r="A696" s="317"/>
      <c r="B696" s="317"/>
      <c r="C696" s="316"/>
      <c r="D696" s="317"/>
      <c r="E696" s="317"/>
      <c r="F696" s="317"/>
      <c r="G696" s="317"/>
      <c r="H696" s="317"/>
      <c r="I696" s="317"/>
      <c r="J696" s="317"/>
      <c r="K696" s="317"/>
      <c r="L696" s="317"/>
      <c r="M696" s="317"/>
      <c r="N696" s="317"/>
      <c r="O696" s="317"/>
      <c r="P696" s="317"/>
      <c r="Q696" s="317"/>
      <c r="R696" s="317"/>
      <c r="S696" s="317"/>
      <c r="T696" s="317"/>
      <c r="U696" s="317"/>
      <c r="V696" s="317"/>
      <c r="W696" s="317"/>
      <c r="X696" s="317"/>
      <c r="Y696" s="317"/>
      <c r="Z696" s="317"/>
    </row>
    <row r="697" spans="1:26" ht="12.75" customHeight="1">
      <c r="A697" s="317"/>
      <c r="B697" s="317"/>
      <c r="C697" s="316"/>
      <c r="D697" s="317"/>
      <c r="E697" s="317"/>
      <c r="F697" s="317"/>
      <c r="G697" s="317"/>
      <c r="H697" s="317"/>
      <c r="I697" s="317"/>
      <c r="J697" s="317"/>
      <c r="K697" s="317"/>
      <c r="L697" s="317"/>
      <c r="M697" s="317"/>
      <c r="N697" s="317"/>
      <c r="O697" s="317"/>
      <c r="P697" s="317"/>
      <c r="Q697" s="317"/>
      <c r="R697" s="317"/>
      <c r="S697" s="317"/>
      <c r="T697" s="317"/>
      <c r="U697" s="317"/>
      <c r="V697" s="317"/>
      <c r="W697" s="317"/>
      <c r="X697" s="317"/>
      <c r="Y697" s="317"/>
      <c r="Z697" s="317"/>
    </row>
    <row r="698" spans="1:26" ht="12.75" customHeight="1">
      <c r="A698" s="317"/>
      <c r="B698" s="317"/>
      <c r="C698" s="316"/>
      <c r="D698" s="317"/>
      <c r="E698" s="317"/>
      <c r="F698" s="317"/>
      <c r="G698" s="317"/>
      <c r="H698" s="317"/>
      <c r="I698" s="317"/>
      <c r="J698" s="317"/>
      <c r="K698" s="317"/>
      <c r="L698" s="317"/>
      <c r="M698" s="317"/>
      <c r="N698" s="317"/>
      <c r="O698" s="317"/>
      <c r="P698" s="317"/>
      <c r="Q698" s="317"/>
      <c r="R698" s="317"/>
      <c r="S698" s="317"/>
      <c r="T698" s="317"/>
      <c r="U698" s="317"/>
      <c r="V698" s="317"/>
      <c r="W698" s="317"/>
      <c r="X698" s="317"/>
      <c r="Y698" s="317"/>
      <c r="Z698" s="317"/>
    </row>
    <row r="699" spans="1:26" ht="12.75" customHeight="1">
      <c r="A699" s="317"/>
      <c r="B699" s="317"/>
      <c r="C699" s="316"/>
      <c r="D699" s="317"/>
      <c r="E699" s="317"/>
      <c r="F699" s="317"/>
      <c r="G699" s="317"/>
      <c r="H699" s="317"/>
      <c r="I699" s="317"/>
      <c r="J699" s="317"/>
      <c r="K699" s="317"/>
      <c r="L699" s="317"/>
      <c r="M699" s="317"/>
      <c r="N699" s="317"/>
      <c r="O699" s="317"/>
      <c r="P699" s="317"/>
      <c r="Q699" s="317"/>
      <c r="R699" s="317"/>
      <c r="S699" s="317"/>
      <c r="T699" s="317"/>
      <c r="U699" s="317"/>
      <c r="V699" s="317"/>
      <c r="W699" s="317"/>
      <c r="X699" s="317"/>
      <c r="Y699" s="317"/>
      <c r="Z699" s="317"/>
    </row>
    <row r="700" spans="1:26" ht="12.75" customHeight="1">
      <c r="A700" s="317"/>
      <c r="B700" s="317"/>
      <c r="C700" s="316"/>
      <c r="D700" s="317"/>
      <c r="E700" s="317"/>
      <c r="F700" s="317"/>
      <c r="G700" s="317"/>
      <c r="H700" s="317"/>
      <c r="I700" s="317"/>
      <c r="J700" s="317"/>
      <c r="K700" s="317"/>
      <c r="L700" s="317"/>
      <c r="M700" s="317"/>
      <c r="N700" s="317"/>
      <c r="O700" s="317"/>
      <c r="P700" s="317"/>
      <c r="Q700" s="317"/>
      <c r="R700" s="317"/>
      <c r="S700" s="317"/>
      <c r="T700" s="317"/>
      <c r="U700" s="317"/>
      <c r="V700" s="317"/>
      <c r="W700" s="317"/>
      <c r="X700" s="317"/>
      <c r="Y700" s="317"/>
      <c r="Z700" s="317"/>
    </row>
    <row r="701" spans="1:26" ht="12.75" customHeight="1">
      <c r="A701" s="317"/>
      <c r="B701" s="317"/>
      <c r="C701" s="316"/>
      <c r="D701" s="317"/>
      <c r="E701" s="317"/>
      <c r="F701" s="317"/>
      <c r="G701" s="317"/>
      <c r="H701" s="317"/>
      <c r="I701" s="317"/>
      <c r="J701" s="317"/>
      <c r="K701" s="317"/>
      <c r="L701" s="317"/>
      <c r="M701" s="317"/>
      <c r="N701" s="317"/>
      <c r="O701" s="317"/>
      <c r="P701" s="317"/>
      <c r="Q701" s="317"/>
      <c r="R701" s="317"/>
      <c r="S701" s="317"/>
      <c r="T701" s="317"/>
      <c r="U701" s="317"/>
      <c r="V701" s="317"/>
      <c r="W701" s="317"/>
      <c r="X701" s="317"/>
      <c r="Y701" s="317"/>
      <c r="Z701" s="317"/>
    </row>
    <row r="702" spans="1:26" ht="12.75" customHeight="1">
      <c r="A702" s="317"/>
      <c r="B702" s="317"/>
      <c r="C702" s="316"/>
      <c r="D702" s="317"/>
      <c r="E702" s="317"/>
      <c r="F702" s="317"/>
      <c r="G702" s="317"/>
      <c r="H702" s="317"/>
      <c r="I702" s="317"/>
      <c r="J702" s="317"/>
      <c r="K702" s="317"/>
      <c r="L702" s="317"/>
      <c r="M702" s="317"/>
      <c r="N702" s="317"/>
      <c r="O702" s="317"/>
      <c r="P702" s="317"/>
      <c r="Q702" s="317"/>
      <c r="R702" s="317"/>
      <c r="S702" s="317"/>
      <c r="T702" s="317"/>
      <c r="U702" s="317"/>
      <c r="V702" s="317"/>
      <c r="W702" s="317"/>
      <c r="X702" s="317"/>
      <c r="Y702" s="317"/>
      <c r="Z702" s="317"/>
    </row>
    <row r="703" spans="1:26" ht="12.75" customHeight="1">
      <c r="A703" s="317"/>
      <c r="B703" s="317"/>
      <c r="C703" s="316"/>
      <c r="D703" s="317"/>
      <c r="E703" s="317"/>
      <c r="F703" s="317"/>
      <c r="G703" s="317"/>
      <c r="H703" s="317"/>
      <c r="I703" s="317"/>
      <c r="J703" s="317"/>
      <c r="K703" s="317"/>
      <c r="L703" s="317"/>
      <c r="M703" s="317"/>
      <c r="N703" s="317"/>
      <c r="O703" s="317"/>
      <c r="P703" s="317"/>
      <c r="Q703" s="317"/>
      <c r="R703" s="317"/>
      <c r="S703" s="317"/>
      <c r="T703" s="317"/>
      <c r="U703" s="317"/>
      <c r="V703" s="317"/>
      <c r="W703" s="317"/>
      <c r="X703" s="317"/>
      <c r="Y703" s="317"/>
      <c r="Z703" s="317"/>
    </row>
    <row r="704" spans="1:26" ht="12.75" customHeight="1">
      <c r="A704" s="317"/>
      <c r="B704" s="317"/>
      <c r="C704" s="316"/>
      <c r="D704" s="317"/>
      <c r="E704" s="317"/>
      <c r="F704" s="317"/>
      <c r="G704" s="317"/>
      <c r="H704" s="317"/>
      <c r="I704" s="317"/>
      <c r="J704" s="317"/>
      <c r="K704" s="317"/>
      <c r="L704" s="317"/>
      <c r="M704" s="317"/>
      <c r="N704" s="317"/>
      <c r="O704" s="317"/>
      <c r="P704" s="317"/>
      <c r="Q704" s="317"/>
      <c r="R704" s="317"/>
      <c r="S704" s="317"/>
      <c r="T704" s="317"/>
      <c r="U704" s="317"/>
      <c r="V704" s="317"/>
      <c r="W704" s="317"/>
      <c r="X704" s="317"/>
      <c r="Y704" s="317"/>
      <c r="Z704" s="317"/>
    </row>
    <row r="705" spans="1:26" ht="12.75" customHeight="1">
      <c r="A705" s="317"/>
      <c r="B705" s="317"/>
      <c r="C705" s="316"/>
      <c r="D705" s="317"/>
      <c r="E705" s="317"/>
      <c r="F705" s="317"/>
      <c r="G705" s="317"/>
      <c r="H705" s="317"/>
      <c r="I705" s="317"/>
      <c r="J705" s="317"/>
      <c r="K705" s="317"/>
      <c r="L705" s="317"/>
      <c r="M705" s="317"/>
      <c r="N705" s="317"/>
      <c r="O705" s="317"/>
      <c r="P705" s="317"/>
      <c r="Q705" s="317"/>
      <c r="R705" s="317"/>
      <c r="S705" s="317"/>
      <c r="T705" s="317"/>
      <c r="U705" s="317"/>
      <c r="V705" s="317"/>
      <c r="W705" s="317"/>
      <c r="X705" s="317"/>
      <c r="Y705" s="317"/>
      <c r="Z705" s="317"/>
    </row>
    <row r="706" spans="1:26" ht="12.75" customHeight="1">
      <c r="A706" s="317"/>
      <c r="B706" s="317"/>
      <c r="C706" s="316"/>
      <c r="D706" s="317"/>
      <c r="E706" s="317"/>
      <c r="F706" s="317"/>
      <c r="G706" s="317"/>
      <c r="H706" s="317"/>
      <c r="I706" s="317"/>
      <c r="J706" s="317"/>
      <c r="K706" s="317"/>
      <c r="L706" s="317"/>
      <c r="M706" s="317"/>
      <c r="N706" s="317"/>
      <c r="O706" s="317"/>
      <c r="P706" s="317"/>
      <c r="Q706" s="317"/>
      <c r="R706" s="317"/>
      <c r="S706" s="317"/>
      <c r="T706" s="317"/>
      <c r="U706" s="317"/>
      <c r="V706" s="317"/>
      <c r="W706" s="317"/>
      <c r="X706" s="317"/>
      <c r="Y706" s="317"/>
      <c r="Z706" s="317"/>
    </row>
    <row r="707" spans="1:26" ht="12.75" customHeight="1">
      <c r="A707" s="317"/>
      <c r="B707" s="317"/>
      <c r="C707" s="316"/>
      <c r="D707" s="317"/>
      <c r="E707" s="317"/>
      <c r="F707" s="317"/>
      <c r="G707" s="317"/>
      <c r="H707" s="317"/>
      <c r="I707" s="317"/>
      <c r="J707" s="317"/>
      <c r="K707" s="317"/>
      <c r="L707" s="317"/>
      <c r="M707" s="317"/>
      <c r="N707" s="317"/>
      <c r="O707" s="317"/>
      <c r="P707" s="317"/>
      <c r="Q707" s="317"/>
      <c r="R707" s="317"/>
      <c r="S707" s="317"/>
      <c r="T707" s="317"/>
      <c r="U707" s="317"/>
      <c r="V707" s="317"/>
      <c r="W707" s="317"/>
      <c r="X707" s="317"/>
      <c r="Y707" s="317"/>
      <c r="Z707" s="317"/>
    </row>
    <row r="708" spans="1:26" ht="12.75" customHeight="1">
      <c r="A708" s="317"/>
      <c r="B708" s="317"/>
      <c r="C708" s="316"/>
      <c r="D708" s="317"/>
      <c r="E708" s="317"/>
      <c r="F708" s="317"/>
      <c r="G708" s="317"/>
      <c r="H708" s="317"/>
      <c r="I708" s="317"/>
      <c r="J708" s="317"/>
      <c r="K708" s="317"/>
      <c r="L708" s="317"/>
      <c r="M708" s="317"/>
      <c r="N708" s="317"/>
      <c r="O708" s="317"/>
      <c r="P708" s="317"/>
      <c r="Q708" s="317"/>
      <c r="R708" s="317"/>
      <c r="S708" s="317"/>
      <c r="T708" s="317"/>
      <c r="U708" s="317"/>
      <c r="V708" s="317"/>
      <c r="W708" s="317"/>
      <c r="X708" s="317"/>
      <c r="Y708" s="317"/>
      <c r="Z708" s="317"/>
    </row>
    <row r="709" spans="1:26" ht="12.75" customHeight="1">
      <c r="A709" s="317"/>
      <c r="B709" s="317"/>
      <c r="C709" s="316"/>
      <c r="D709" s="317"/>
      <c r="E709" s="317"/>
      <c r="F709" s="317"/>
      <c r="G709" s="317"/>
      <c r="H709" s="317"/>
      <c r="I709" s="317"/>
      <c r="J709" s="317"/>
      <c r="K709" s="317"/>
      <c r="L709" s="317"/>
      <c r="M709" s="317"/>
      <c r="N709" s="317"/>
      <c r="O709" s="317"/>
      <c r="P709" s="317"/>
      <c r="Q709" s="317"/>
      <c r="R709" s="317"/>
      <c r="S709" s="317"/>
      <c r="T709" s="317"/>
      <c r="U709" s="317"/>
      <c r="V709" s="317"/>
      <c r="W709" s="317"/>
      <c r="X709" s="317"/>
      <c r="Y709" s="317"/>
      <c r="Z709" s="317"/>
    </row>
    <row r="710" spans="1:26" ht="12.75" customHeight="1">
      <c r="A710" s="317"/>
      <c r="B710" s="317"/>
      <c r="C710" s="316"/>
      <c r="D710" s="317"/>
      <c r="E710" s="317"/>
      <c r="F710" s="317"/>
      <c r="G710" s="317"/>
      <c r="H710" s="317"/>
      <c r="I710" s="317"/>
      <c r="J710" s="317"/>
      <c r="K710" s="317"/>
      <c r="L710" s="317"/>
      <c r="M710" s="317"/>
      <c r="N710" s="317"/>
      <c r="O710" s="317"/>
      <c r="P710" s="317"/>
      <c r="Q710" s="317"/>
      <c r="R710" s="317"/>
      <c r="S710" s="317"/>
      <c r="T710" s="317"/>
      <c r="U710" s="317"/>
      <c r="V710" s="317"/>
      <c r="W710" s="317"/>
      <c r="X710" s="317"/>
      <c r="Y710" s="317"/>
      <c r="Z710" s="317"/>
    </row>
    <row r="711" spans="1:26" ht="12.75" customHeight="1">
      <c r="A711" s="317"/>
      <c r="B711" s="317"/>
      <c r="C711" s="316"/>
      <c r="D711" s="317"/>
      <c r="E711" s="317"/>
      <c r="F711" s="317"/>
      <c r="G711" s="317"/>
      <c r="H711" s="317"/>
      <c r="I711" s="317"/>
      <c r="J711" s="317"/>
      <c r="K711" s="317"/>
      <c r="L711" s="317"/>
      <c r="M711" s="317"/>
      <c r="N711" s="317"/>
      <c r="O711" s="317"/>
      <c r="P711" s="317"/>
      <c r="Q711" s="317"/>
      <c r="R711" s="317"/>
      <c r="S711" s="317"/>
      <c r="T711" s="317"/>
      <c r="U711" s="317"/>
      <c r="V711" s="317"/>
      <c r="W711" s="317"/>
      <c r="X711" s="317"/>
      <c r="Y711" s="317"/>
      <c r="Z711" s="317"/>
    </row>
    <row r="712" spans="1:26" ht="12.75" customHeight="1">
      <c r="A712" s="317"/>
      <c r="B712" s="317"/>
      <c r="C712" s="316"/>
      <c r="D712" s="317"/>
      <c r="E712" s="317"/>
      <c r="F712" s="317"/>
      <c r="G712" s="317"/>
      <c r="H712" s="317"/>
      <c r="I712" s="317"/>
      <c r="J712" s="317"/>
      <c r="K712" s="317"/>
      <c r="L712" s="317"/>
      <c r="M712" s="317"/>
      <c r="N712" s="317"/>
      <c r="O712" s="317"/>
      <c r="P712" s="317"/>
      <c r="Q712" s="317"/>
      <c r="R712" s="317"/>
      <c r="S712" s="317"/>
      <c r="T712" s="317"/>
      <c r="U712" s="317"/>
      <c r="V712" s="317"/>
      <c r="W712" s="317"/>
      <c r="X712" s="317"/>
      <c r="Y712" s="317"/>
      <c r="Z712" s="317"/>
    </row>
    <row r="713" spans="1:26" ht="12.75" customHeight="1">
      <c r="A713" s="317"/>
      <c r="B713" s="317"/>
      <c r="C713" s="316"/>
      <c r="D713" s="317"/>
      <c r="E713" s="317"/>
      <c r="F713" s="317"/>
      <c r="G713" s="317"/>
      <c r="H713" s="317"/>
      <c r="I713" s="317"/>
      <c r="J713" s="317"/>
      <c r="K713" s="317"/>
      <c r="L713" s="317"/>
      <c r="M713" s="317"/>
      <c r="N713" s="317"/>
      <c r="O713" s="317"/>
      <c r="P713" s="317"/>
      <c r="Q713" s="317"/>
      <c r="R713" s="317"/>
      <c r="S713" s="317"/>
      <c r="T713" s="317"/>
      <c r="U713" s="317"/>
      <c r="V713" s="317"/>
      <c r="W713" s="317"/>
      <c r="X713" s="317"/>
      <c r="Y713" s="317"/>
      <c r="Z713" s="317"/>
    </row>
    <row r="714" spans="1:26" ht="12.75" customHeight="1">
      <c r="A714" s="317"/>
      <c r="B714" s="317"/>
      <c r="C714" s="316"/>
      <c r="D714" s="317"/>
      <c r="E714" s="317"/>
      <c r="F714" s="317"/>
      <c r="G714" s="317"/>
      <c r="H714" s="317"/>
      <c r="I714" s="317"/>
      <c r="J714" s="317"/>
      <c r="K714" s="317"/>
      <c r="L714" s="317"/>
      <c r="M714" s="317"/>
      <c r="N714" s="317"/>
      <c r="O714" s="317"/>
      <c r="P714" s="317"/>
      <c r="Q714" s="317"/>
      <c r="R714" s="317"/>
      <c r="S714" s="317"/>
      <c r="T714" s="317"/>
      <c r="U714" s="317"/>
      <c r="V714" s="317"/>
      <c r="W714" s="317"/>
      <c r="X714" s="317"/>
      <c r="Y714" s="317"/>
      <c r="Z714" s="317"/>
    </row>
    <row r="715" spans="1:26" ht="12.75" customHeight="1">
      <c r="A715" s="317"/>
      <c r="B715" s="317"/>
      <c r="C715" s="316"/>
      <c r="D715" s="317"/>
      <c r="E715" s="317"/>
      <c r="F715" s="317"/>
      <c r="G715" s="317"/>
      <c r="H715" s="317"/>
      <c r="I715" s="317"/>
      <c r="J715" s="317"/>
      <c r="K715" s="317"/>
      <c r="L715" s="317"/>
      <c r="M715" s="317"/>
      <c r="N715" s="317"/>
      <c r="O715" s="317"/>
      <c r="P715" s="317"/>
      <c r="Q715" s="317"/>
      <c r="R715" s="317"/>
      <c r="S715" s="317"/>
      <c r="T715" s="317"/>
      <c r="U715" s="317"/>
      <c r="V715" s="317"/>
      <c r="W715" s="317"/>
      <c r="X715" s="317"/>
      <c r="Y715" s="317"/>
      <c r="Z715" s="317"/>
    </row>
    <row r="716" spans="1:26" ht="12.75" customHeight="1">
      <c r="A716" s="317"/>
      <c r="B716" s="317"/>
      <c r="C716" s="316"/>
      <c r="D716" s="317"/>
      <c r="E716" s="317"/>
      <c r="F716" s="317"/>
      <c r="G716" s="317"/>
      <c r="H716" s="317"/>
      <c r="I716" s="317"/>
      <c r="J716" s="317"/>
      <c r="K716" s="317"/>
      <c r="L716" s="317"/>
      <c r="M716" s="317"/>
      <c r="N716" s="317"/>
      <c r="O716" s="317"/>
      <c r="P716" s="317"/>
      <c r="Q716" s="317"/>
      <c r="R716" s="317"/>
      <c r="S716" s="317"/>
      <c r="T716" s="317"/>
      <c r="U716" s="317"/>
      <c r="V716" s="317"/>
      <c r="W716" s="317"/>
      <c r="X716" s="317"/>
      <c r="Y716" s="317"/>
      <c r="Z716" s="317"/>
    </row>
    <row r="717" spans="1:26" ht="12.75" customHeight="1">
      <c r="A717" s="317"/>
      <c r="B717" s="317"/>
      <c r="C717" s="316"/>
      <c r="D717" s="317"/>
      <c r="E717" s="317"/>
      <c r="F717" s="317"/>
      <c r="G717" s="317"/>
      <c r="H717" s="317"/>
      <c r="I717" s="317"/>
      <c r="J717" s="317"/>
      <c r="K717" s="317"/>
      <c r="L717" s="317"/>
      <c r="M717" s="317"/>
      <c r="N717" s="317"/>
      <c r="O717" s="317"/>
      <c r="P717" s="317"/>
      <c r="Q717" s="317"/>
      <c r="R717" s="317"/>
      <c r="S717" s="317"/>
      <c r="T717" s="317"/>
      <c r="U717" s="317"/>
      <c r="V717" s="317"/>
      <c r="W717" s="317"/>
      <c r="X717" s="317"/>
      <c r="Y717" s="317"/>
      <c r="Z717" s="317"/>
    </row>
    <row r="718" spans="1:26" ht="12.75" customHeight="1">
      <c r="A718" s="317"/>
      <c r="B718" s="317"/>
      <c r="C718" s="316"/>
      <c r="D718" s="317"/>
      <c r="E718" s="317"/>
      <c r="F718" s="317"/>
      <c r="G718" s="317"/>
      <c r="H718" s="317"/>
      <c r="I718" s="317"/>
      <c r="J718" s="317"/>
      <c r="K718" s="317"/>
      <c r="L718" s="317"/>
      <c r="M718" s="317"/>
      <c r="N718" s="317"/>
      <c r="O718" s="317"/>
      <c r="P718" s="317"/>
      <c r="Q718" s="317"/>
      <c r="R718" s="317"/>
      <c r="S718" s="317"/>
      <c r="T718" s="317"/>
      <c r="U718" s="317"/>
      <c r="V718" s="317"/>
      <c r="W718" s="317"/>
      <c r="X718" s="317"/>
      <c r="Y718" s="317"/>
      <c r="Z718" s="317"/>
    </row>
    <row r="719" spans="1:26" ht="12.75" customHeight="1">
      <c r="A719" s="317"/>
      <c r="B719" s="317"/>
      <c r="C719" s="316"/>
      <c r="D719" s="317"/>
      <c r="E719" s="317"/>
      <c r="F719" s="317"/>
      <c r="G719" s="317"/>
      <c r="H719" s="317"/>
      <c r="I719" s="317"/>
      <c r="J719" s="317"/>
      <c r="K719" s="317"/>
      <c r="L719" s="317"/>
      <c r="M719" s="317"/>
      <c r="N719" s="317"/>
      <c r="O719" s="317"/>
      <c r="P719" s="317"/>
      <c r="Q719" s="317"/>
      <c r="R719" s="317"/>
      <c r="S719" s="317"/>
      <c r="T719" s="317"/>
      <c r="U719" s="317"/>
      <c r="V719" s="317"/>
      <c r="W719" s="317"/>
      <c r="X719" s="317"/>
      <c r="Y719" s="317"/>
      <c r="Z719" s="317"/>
    </row>
    <row r="720" spans="1:26" ht="12.75" customHeight="1">
      <c r="A720" s="317"/>
      <c r="B720" s="317"/>
      <c r="C720" s="316"/>
      <c r="D720" s="317"/>
      <c r="E720" s="317"/>
      <c r="F720" s="317"/>
      <c r="G720" s="317"/>
      <c r="H720" s="317"/>
      <c r="I720" s="317"/>
      <c r="J720" s="317"/>
      <c r="K720" s="317"/>
      <c r="L720" s="317"/>
      <c r="M720" s="317"/>
      <c r="N720" s="317"/>
      <c r="O720" s="317"/>
      <c r="P720" s="317"/>
      <c r="Q720" s="317"/>
      <c r="R720" s="317"/>
      <c r="S720" s="317"/>
      <c r="T720" s="317"/>
      <c r="U720" s="317"/>
      <c r="V720" s="317"/>
      <c r="W720" s="317"/>
      <c r="X720" s="317"/>
      <c r="Y720" s="317"/>
      <c r="Z720" s="317"/>
    </row>
    <row r="721" spans="1:26" ht="12.75" customHeight="1">
      <c r="A721" s="317"/>
      <c r="B721" s="317"/>
      <c r="C721" s="316"/>
      <c r="D721" s="317"/>
      <c r="E721" s="317"/>
      <c r="F721" s="317"/>
      <c r="G721" s="317"/>
      <c r="H721" s="317"/>
      <c r="I721" s="317"/>
      <c r="J721" s="317"/>
      <c r="K721" s="317"/>
      <c r="L721" s="317"/>
      <c r="M721" s="317"/>
      <c r="N721" s="317"/>
      <c r="O721" s="317"/>
      <c r="P721" s="317"/>
      <c r="Q721" s="317"/>
      <c r="R721" s="317"/>
      <c r="S721" s="317"/>
      <c r="T721" s="317"/>
      <c r="U721" s="317"/>
      <c r="V721" s="317"/>
      <c r="W721" s="317"/>
      <c r="X721" s="317"/>
      <c r="Y721" s="317"/>
      <c r="Z721" s="317"/>
    </row>
    <row r="722" spans="1:26" ht="12.75" customHeight="1">
      <c r="A722" s="317"/>
      <c r="B722" s="317"/>
      <c r="C722" s="316"/>
      <c r="D722" s="317"/>
      <c r="E722" s="317"/>
      <c r="F722" s="317"/>
      <c r="G722" s="317"/>
      <c r="H722" s="317"/>
      <c r="I722" s="317"/>
      <c r="J722" s="317"/>
      <c r="K722" s="317"/>
      <c r="L722" s="317"/>
      <c r="M722" s="317"/>
      <c r="N722" s="317"/>
      <c r="O722" s="317"/>
      <c r="P722" s="317"/>
      <c r="Q722" s="317"/>
      <c r="R722" s="317"/>
      <c r="S722" s="317"/>
      <c r="T722" s="317"/>
      <c r="U722" s="317"/>
      <c r="V722" s="317"/>
      <c r="W722" s="317"/>
      <c r="X722" s="317"/>
      <c r="Y722" s="317"/>
      <c r="Z722" s="317"/>
    </row>
    <row r="723" spans="1:26" ht="12.75" customHeight="1">
      <c r="A723" s="317"/>
      <c r="B723" s="317"/>
      <c r="C723" s="316"/>
      <c r="D723" s="317"/>
      <c r="E723" s="317"/>
      <c r="F723" s="317"/>
      <c r="G723" s="317"/>
      <c r="H723" s="317"/>
      <c r="I723" s="317"/>
      <c r="J723" s="317"/>
      <c r="K723" s="317"/>
      <c r="L723" s="317"/>
      <c r="M723" s="317"/>
      <c r="N723" s="317"/>
      <c r="O723" s="317"/>
      <c r="P723" s="317"/>
      <c r="Q723" s="317"/>
      <c r="R723" s="317"/>
      <c r="S723" s="317"/>
      <c r="T723" s="317"/>
      <c r="U723" s="317"/>
      <c r="V723" s="317"/>
      <c r="W723" s="317"/>
      <c r="X723" s="317"/>
      <c r="Y723" s="317"/>
      <c r="Z723" s="317"/>
    </row>
    <row r="724" spans="1:26" ht="12.75" customHeight="1">
      <c r="A724" s="317"/>
      <c r="B724" s="317"/>
      <c r="C724" s="316"/>
      <c r="D724" s="317"/>
      <c r="E724" s="317"/>
      <c r="F724" s="317"/>
      <c r="G724" s="317"/>
      <c r="H724" s="317"/>
      <c r="I724" s="317"/>
      <c r="J724" s="317"/>
      <c r="K724" s="317"/>
      <c r="L724" s="317"/>
      <c r="M724" s="317"/>
      <c r="N724" s="317"/>
      <c r="O724" s="317"/>
      <c r="P724" s="317"/>
      <c r="Q724" s="317"/>
      <c r="R724" s="317"/>
      <c r="S724" s="317"/>
      <c r="T724" s="317"/>
      <c r="U724" s="317"/>
      <c r="V724" s="317"/>
      <c r="W724" s="317"/>
      <c r="X724" s="317"/>
      <c r="Y724" s="317"/>
      <c r="Z724" s="317"/>
    </row>
    <row r="725" spans="1:26" ht="12.75" customHeight="1">
      <c r="A725" s="317"/>
      <c r="B725" s="317"/>
      <c r="C725" s="316"/>
      <c r="D725" s="317"/>
      <c r="E725" s="317"/>
      <c r="F725" s="317"/>
      <c r="G725" s="317"/>
      <c r="H725" s="317"/>
      <c r="I725" s="317"/>
      <c r="J725" s="317"/>
      <c r="K725" s="317"/>
      <c r="L725" s="317"/>
      <c r="M725" s="317"/>
      <c r="N725" s="317"/>
      <c r="O725" s="317"/>
      <c r="P725" s="317"/>
      <c r="Q725" s="317"/>
      <c r="R725" s="317"/>
      <c r="S725" s="317"/>
      <c r="T725" s="317"/>
      <c r="U725" s="317"/>
      <c r="V725" s="317"/>
      <c r="W725" s="317"/>
      <c r="X725" s="317"/>
      <c r="Y725" s="317"/>
      <c r="Z725" s="317"/>
    </row>
    <row r="726" spans="1:26" ht="12.75" customHeight="1">
      <c r="A726" s="317"/>
      <c r="B726" s="317"/>
      <c r="C726" s="316"/>
      <c r="D726" s="317"/>
      <c r="E726" s="317"/>
      <c r="F726" s="317"/>
      <c r="G726" s="317"/>
      <c r="H726" s="317"/>
      <c r="I726" s="317"/>
      <c r="J726" s="317"/>
      <c r="K726" s="317"/>
      <c r="L726" s="317"/>
      <c r="M726" s="317"/>
      <c r="N726" s="317"/>
      <c r="O726" s="317"/>
      <c r="P726" s="317"/>
      <c r="Q726" s="317"/>
      <c r="R726" s="317"/>
      <c r="S726" s="317"/>
      <c r="T726" s="317"/>
      <c r="U726" s="317"/>
      <c r="V726" s="317"/>
      <c r="W726" s="317"/>
      <c r="X726" s="317"/>
      <c r="Y726" s="317"/>
      <c r="Z726" s="317"/>
    </row>
    <row r="727" spans="1:26" ht="12.75" customHeight="1">
      <c r="A727" s="317"/>
      <c r="B727" s="317"/>
      <c r="C727" s="316"/>
      <c r="D727" s="317"/>
      <c r="E727" s="317"/>
      <c r="F727" s="317"/>
      <c r="G727" s="317"/>
      <c r="H727" s="317"/>
      <c r="I727" s="317"/>
      <c r="J727" s="317"/>
      <c r="K727" s="317"/>
      <c r="L727" s="317"/>
      <c r="M727" s="317"/>
      <c r="N727" s="317"/>
      <c r="O727" s="317"/>
      <c r="P727" s="317"/>
      <c r="Q727" s="317"/>
      <c r="R727" s="317"/>
      <c r="S727" s="317"/>
      <c r="T727" s="317"/>
      <c r="U727" s="317"/>
      <c r="V727" s="317"/>
      <c r="W727" s="317"/>
      <c r="X727" s="317"/>
      <c r="Y727" s="317"/>
      <c r="Z727" s="317"/>
    </row>
    <row r="728" spans="1:26" ht="12.75" customHeight="1">
      <c r="A728" s="317"/>
      <c r="B728" s="317"/>
      <c r="C728" s="316"/>
      <c r="D728" s="317"/>
      <c r="E728" s="317"/>
      <c r="F728" s="317"/>
      <c r="G728" s="317"/>
      <c r="H728" s="317"/>
      <c r="I728" s="317"/>
      <c r="J728" s="317"/>
      <c r="K728" s="317"/>
      <c r="L728" s="317"/>
      <c r="M728" s="317"/>
      <c r="N728" s="317"/>
      <c r="O728" s="317"/>
      <c r="P728" s="317"/>
      <c r="Q728" s="317"/>
      <c r="R728" s="317"/>
      <c r="S728" s="317"/>
      <c r="T728" s="317"/>
      <c r="U728" s="317"/>
      <c r="V728" s="317"/>
      <c r="W728" s="317"/>
      <c r="X728" s="317"/>
      <c r="Y728" s="317"/>
      <c r="Z728" s="317"/>
    </row>
    <row r="729" spans="1:26" ht="12.75" customHeight="1">
      <c r="A729" s="317"/>
      <c r="B729" s="317"/>
      <c r="C729" s="316"/>
      <c r="D729" s="317"/>
      <c r="E729" s="317"/>
      <c r="F729" s="317"/>
      <c r="G729" s="317"/>
      <c r="H729" s="317"/>
      <c r="I729" s="317"/>
      <c r="J729" s="317"/>
      <c r="K729" s="317"/>
      <c r="L729" s="317"/>
      <c r="M729" s="317"/>
      <c r="N729" s="317"/>
      <c r="O729" s="317"/>
      <c r="P729" s="317"/>
      <c r="Q729" s="317"/>
      <c r="R729" s="317"/>
      <c r="S729" s="317"/>
      <c r="T729" s="317"/>
      <c r="U729" s="317"/>
      <c r="V729" s="317"/>
      <c r="W729" s="317"/>
      <c r="X729" s="317"/>
      <c r="Y729" s="317"/>
      <c r="Z729" s="317"/>
    </row>
    <row r="730" spans="1:26" ht="12.75" customHeight="1">
      <c r="A730" s="317"/>
      <c r="B730" s="317"/>
      <c r="C730" s="316"/>
      <c r="D730" s="317"/>
      <c r="E730" s="317"/>
      <c r="F730" s="317"/>
      <c r="G730" s="317"/>
      <c r="H730" s="317"/>
      <c r="I730" s="317"/>
      <c r="J730" s="317"/>
      <c r="K730" s="317"/>
      <c r="L730" s="317"/>
      <c r="M730" s="317"/>
      <c r="N730" s="317"/>
      <c r="O730" s="317"/>
      <c r="P730" s="317"/>
      <c r="Q730" s="317"/>
      <c r="R730" s="317"/>
      <c r="S730" s="317"/>
      <c r="T730" s="317"/>
      <c r="U730" s="317"/>
      <c r="V730" s="317"/>
      <c r="W730" s="317"/>
      <c r="X730" s="317"/>
      <c r="Y730" s="317"/>
      <c r="Z730" s="317"/>
    </row>
    <row r="731" spans="1:26" ht="12.75" customHeight="1">
      <c r="A731" s="317"/>
      <c r="B731" s="317"/>
      <c r="C731" s="316"/>
      <c r="D731" s="317"/>
      <c r="E731" s="317"/>
      <c r="F731" s="317"/>
      <c r="G731" s="317"/>
      <c r="H731" s="317"/>
      <c r="I731" s="317"/>
      <c r="J731" s="317"/>
      <c r="K731" s="317"/>
      <c r="L731" s="317"/>
      <c r="M731" s="317"/>
      <c r="N731" s="317"/>
      <c r="O731" s="317"/>
      <c r="P731" s="317"/>
      <c r="Q731" s="317"/>
      <c r="R731" s="317"/>
      <c r="S731" s="317"/>
      <c r="T731" s="317"/>
      <c r="U731" s="317"/>
      <c r="V731" s="317"/>
      <c r="W731" s="317"/>
      <c r="X731" s="317"/>
      <c r="Y731" s="317"/>
      <c r="Z731" s="317"/>
    </row>
    <row r="732" spans="1:26" ht="12.75" customHeight="1">
      <c r="A732" s="317"/>
      <c r="B732" s="317"/>
      <c r="C732" s="316"/>
      <c r="D732" s="317"/>
      <c r="E732" s="317"/>
      <c r="F732" s="317"/>
      <c r="G732" s="317"/>
      <c r="H732" s="317"/>
      <c r="I732" s="317"/>
      <c r="J732" s="317"/>
      <c r="K732" s="317"/>
      <c r="L732" s="317"/>
      <c r="M732" s="317"/>
      <c r="N732" s="317"/>
      <c r="O732" s="317"/>
      <c r="P732" s="317"/>
      <c r="Q732" s="317"/>
      <c r="R732" s="317"/>
      <c r="S732" s="317"/>
      <c r="T732" s="317"/>
      <c r="U732" s="317"/>
      <c r="V732" s="317"/>
      <c r="W732" s="317"/>
      <c r="X732" s="317"/>
      <c r="Y732" s="317"/>
      <c r="Z732" s="317"/>
    </row>
    <row r="733" spans="1:26" ht="12.75" customHeight="1">
      <c r="A733" s="317"/>
      <c r="B733" s="317"/>
      <c r="C733" s="316"/>
      <c r="D733" s="317"/>
      <c r="E733" s="317"/>
      <c r="F733" s="317"/>
      <c r="G733" s="317"/>
      <c r="H733" s="317"/>
      <c r="I733" s="317"/>
      <c r="J733" s="317"/>
      <c r="K733" s="317"/>
      <c r="L733" s="317"/>
      <c r="M733" s="317"/>
      <c r="N733" s="317"/>
      <c r="O733" s="317"/>
      <c r="P733" s="317"/>
      <c r="Q733" s="317"/>
      <c r="R733" s="317"/>
      <c r="S733" s="317"/>
      <c r="T733" s="317"/>
      <c r="U733" s="317"/>
      <c r="V733" s="317"/>
      <c r="W733" s="317"/>
      <c r="X733" s="317"/>
      <c r="Y733" s="317"/>
      <c r="Z733" s="317"/>
    </row>
    <row r="734" spans="1:26" ht="12.75" customHeight="1">
      <c r="A734" s="317"/>
      <c r="B734" s="317"/>
      <c r="C734" s="316"/>
      <c r="D734" s="317"/>
      <c r="E734" s="317"/>
      <c r="F734" s="317"/>
      <c r="G734" s="317"/>
      <c r="H734" s="317"/>
      <c r="I734" s="317"/>
      <c r="J734" s="317"/>
      <c r="K734" s="317"/>
      <c r="L734" s="317"/>
      <c r="M734" s="317"/>
      <c r="N734" s="317"/>
      <c r="O734" s="317"/>
      <c r="P734" s="317"/>
      <c r="Q734" s="317"/>
      <c r="R734" s="317"/>
      <c r="S734" s="317"/>
      <c r="T734" s="317"/>
      <c r="U734" s="317"/>
      <c r="V734" s="317"/>
      <c r="W734" s="317"/>
      <c r="X734" s="317"/>
      <c r="Y734" s="317"/>
      <c r="Z734" s="317"/>
    </row>
    <row r="735" spans="1:26" ht="12.75" customHeight="1">
      <c r="A735" s="317"/>
      <c r="B735" s="317"/>
      <c r="C735" s="316"/>
      <c r="D735" s="317"/>
      <c r="E735" s="317"/>
      <c r="F735" s="317"/>
      <c r="G735" s="317"/>
      <c r="H735" s="317"/>
      <c r="I735" s="317"/>
      <c r="J735" s="317"/>
      <c r="K735" s="317"/>
      <c r="L735" s="317"/>
      <c r="M735" s="317"/>
      <c r="N735" s="317"/>
      <c r="O735" s="317"/>
      <c r="P735" s="317"/>
      <c r="Q735" s="317"/>
      <c r="R735" s="317"/>
      <c r="S735" s="317"/>
      <c r="T735" s="317"/>
      <c r="U735" s="317"/>
      <c r="V735" s="317"/>
      <c r="W735" s="317"/>
      <c r="X735" s="317"/>
      <c r="Y735" s="317"/>
      <c r="Z735" s="317"/>
    </row>
    <row r="736" spans="1:26" ht="12.75" customHeight="1">
      <c r="A736" s="317"/>
      <c r="B736" s="317"/>
      <c r="C736" s="316"/>
      <c r="D736" s="317"/>
      <c r="E736" s="317"/>
      <c r="F736" s="317"/>
      <c r="G736" s="317"/>
      <c r="H736" s="317"/>
      <c r="I736" s="317"/>
      <c r="J736" s="317"/>
      <c r="K736" s="317"/>
      <c r="L736" s="317"/>
      <c r="M736" s="317"/>
      <c r="N736" s="317"/>
      <c r="O736" s="317"/>
      <c r="P736" s="317"/>
      <c r="Q736" s="317"/>
      <c r="R736" s="317"/>
      <c r="S736" s="317"/>
      <c r="T736" s="317"/>
      <c r="U736" s="317"/>
      <c r="V736" s="317"/>
      <c r="W736" s="317"/>
      <c r="X736" s="317"/>
      <c r="Y736" s="317"/>
      <c r="Z736" s="317"/>
    </row>
    <row r="737" spans="1:26" ht="12.75" customHeight="1">
      <c r="A737" s="317"/>
      <c r="B737" s="317"/>
      <c r="C737" s="316"/>
      <c r="D737" s="317"/>
      <c r="E737" s="317"/>
      <c r="F737" s="317"/>
      <c r="G737" s="317"/>
      <c r="H737" s="317"/>
      <c r="I737" s="317"/>
      <c r="J737" s="317"/>
      <c r="K737" s="317"/>
      <c r="L737" s="317"/>
      <c r="M737" s="317"/>
      <c r="N737" s="317"/>
      <c r="O737" s="317"/>
      <c r="P737" s="317"/>
      <c r="Q737" s="317"/>
      <c r="R737" s="317"/>
      <c r="S737" s="317"/>
      <c r="T737" s="317"/>
      <c r="U737" s="317"/>
      <c r="V737" s="317"/>
      <c r="W737" s="317"/>
      <c r="X737" s="317"/>
      <c r="Y737" s="317"/>
      <c r="Z737" s="317"/>
    </row>
    <row r="738" spans="1:26" ht="12.75" customHeight="1">
      <c r="A738" s="317"/>
      <c r="B738" s="317"/>
      <c r="C738" s="316"/>
      <c r="D738" s="317"/>
      <c r="E738" s="317"/>
      <c r="F738" s="317"/>
      <c r="G738" s="317"/>
      <c r="H738" s="317"/>
      <c r="I738" s="317"/>
      <c r="J738" s="317"/>
      <c r="K738" s="317"/>
      <c r="L738" s="317"/>
      <c r="M738" s="317"/>
      <c r="N738" s="317"/>
      <c r="O738" s="317"/>
      <c r="P738" s="317"/>
      <c r="Q738" s="317"/>
      <c r="R738" s="317"/>
      <c r="S738" s="317"/>
      <c r="T738" s="317"/>
      <c r="U738" s="317"/>
      <c r="V738" s="317"/>
      <c r="W738" s="317"/>
      <c r="X738" s="317"/>
      <c r="Y738" s="317"/>
      <c r="Z738" s="317"/>
    </row>
    <row r="739" spans="1:26" ht="12.75" customHeight="1">
      <c r="A739" s="317"/>
      <c r="B739" s="317"/>
      <c r="C739" s="316"/>
      <c r="D739" s="317"/>
      <c r="E739" s="317"/>
      <c r="F739" s="317"/>
      <c r="G739" s="317"/>
      <c r="H739" s="317"/>
      <c r="I739" s="317"/>
      <c r="J739" s="317"/>
      <c r="K739" s="317"/>
      <c r="L739" s="317"/>
      <c r="M739" s="317"/>
      <c r="N739" s="317"/>
      <c r="O739" s="317"/>
      <c r="P739" s="317"/>
      <c r="Q739" s="317"/>
      <c r="R739" s="317"/>
      <c r="S739" s="317"/>
      <c r="T739" s="317"/>
      <c r="U739" s="317"/>
      <c r="V739" s="317"/>
      <c r="W739" s="317"/>
      <c r="X739" s="317"/>
      <c r="Y739" s="317"/>
      <c r="Z739" s="317"/>
    </row>
    <row r="740" spans="1:26" ht="12.75" customHeight="1">
      <c r="A740" s="317"/>
      <c r="B740" s="317"/>
      <c r="C740" s="316"/>
      <c r="D740" s="317"/>
      <c r="E740" s="317"/>
      <c r="F740" s="317"/>
      <c r="G740" s="317"/>
      <c r="H740" s="317"/>
      <c r="I740" s="317"/>
      <c r="J740" s="317"/>
      <c r="K740" s="317"/>
      <c r="L740" s="317"/>
      <c r="M740" s="317"/>
      <c r="N740" s="317"/>
      <c r="O740" s="317"/>
      <c r="P740" s="317"/>
      <c r="Q740" s="317"/>
      <c r="R740" s="317"/>
      <c r="S740" s="317"/>
      <c r="T740" s="317"/>
      <c r="U740" s="317"/>
      <c r="V740" s="317"/>
      <c r="W740" s="317"/>
      <c r="X740" s="317"/>
      <c r="Y740" s="317"/>
      <c r="Z740" s="317"/>
    </row>
    <row r="741" spans="1:26" ht="12.75" customHeight="1">
      <c r="A741" s="317"/>
      <c r="B741" s="317"/>
      <c r="C741" s="316"/>
      <c r="D741" s="317"/>
      <c r="E741" s="317"/>
      <c r="F741" s="317"/>
      <c r="G741" s="317"/>
      <c r="H741" s="317"/>
      <c r="I741" s="317"/>
      <c r="J741" s="317"/>
      <c r="K741" s="317"/>
      <c r="L741" s="317"/>
      <c r="M741" s="317"/>
      <c r="N741" s="317"/>
      <c r="O741" s="317"/>
      <c r="P741" s="317"/>
      <c r="Q741" s="317"/>
      <c r="R741" s="317"/>
      <c r="S741" s="317"/>
      <c r="T741" s="317"/>
      <c r="U741" s="317"/>
      <c r="V741" s="317"/>
      <c r="W741" s="317"/>
      <c r="X741" s="317"/>
      <c r="Y741" s="317"/>
      <c r="Z741" s="317"/>
    </row>
    <row r="742" spans="1:26" ht="12.75" customHeight="1">
      <c r="A742" s="317"/>
      <c r="B742" s="317"/>
      <c r="C742" s="316"/>
      <c r="D742" s="317"/>
      <c r="E742" s="317"/>
      <c r="F742" s="317"/>
      <c r="G742" s="317"/>
      <c r="H742" s="317"/>
      <c r="I742" s="317"/>
      <c r="J742" s="317"/>
      <c r="K742" s="317"/>
      <c r="L742" s="317"/>
      <c r="M742" s="317"/>
      <c r="N742" s="317"/>
      <c r="O742" s="317"/>
      <c r="P742" s="317"/>
      <c r="Q742" s="317"/>
      <c r="R742" s="317"/>
      <c r="S742" s="317"/>
      <c r="T742" s="317"/>
      <c r="U742" s="317"/>
      <c r="V742" s="317"/>
      <c r="W742" s="317"/>
      <c r="X742" s="317"/>
      <c r="Y742" s="317"/>
      <c r="Z742" s="317"/>
    </row>
    <row r="743" spans="1:26" ht="12.75" customHeight="1">
      <c r="A743" s="317"/>
      <c r="B743" s="317"/>
      <c r="C743" s="316"/>
      <c r="D743" s="317"/>
      <c r="E743" s="317"/>
      <c r="F743" s="317"/>
      <c r="G743" s="317"/>
      <c r="H743" s="317"/>
      <c r="I743" s="317"/>
      <c r="J743" s="317"/>
      <c r="K743" s="317"/>
      <c r="L743" s="317"/>
      <c r="M743" s="317"/>
      <c r="N743" s="317"/>
      <c r="O743" s="317"/>
      <c r="P743" s="317"/>
      <c r="Q743" s="317"/>
      <c r="R743" s="317"/>
      <c r="S743" s="317"/>
      <c r="T743" s="317"/>
      <c r="U743" s="317"/>
      <c r="V743" s="317"/>
      <c r="W743" s="317"/>
      <c r="X743" s="317"/>
      <c r="Y743" s="317"/>
      <c r="Z743" s="317"/>
    </row>
    <row r="744" spans="1:26" ht="12.75" customHeight="1">
      <c r="A744" s="317"/>
      <c r="B744" s="317"/>
      <c r="C744" s="316"/>
      <c r="D744" s="317"/>
      <c r="E744" s="317"/>
      <c r="F744" s="317"/>
      <c r="G744" s="317"/>
      <c r="H744" s="317"/>
      <c r="I744" s="317"/>
      <c r="J744" s="317"/>
      <c r="K744" s="317"/>
      <c r="L744" s="317"/>
      <c r="M744" s="317"/>
      <c r="N744" s="317"/>
      <c r="O744" s="317"/>
      <c r="P744" s="317"/>
      <c r="Q744" s="317"/>
      <c r="R744" s="317"/>
      <c r="S744" s="317"/>
      <c r="T744" s="317"/>
      <c r="U744" s="317"/>
      <c r="V744" s="317"/>
      <c r="W744" s="317"/>
      <c r="X744" s="317"/>
      <c r="Y744" s="317"/>
      <c r="Z744" s="317"/>
    </row>
    <row r="745" spans="1:26" ht="12.75" customHeight="1">
      <c r="A745" s="317"/>
      <c r="B745" s="317"/>
      <c r="C745" s="316"/>
      <c r="D745" s="317"/>
      <c r="E745" s="317"/>
      <c r="F745" s="317"/>
      <c r="G745" s="317"/>
      <c r="H745" s="317"/>
      <c r="I745" s="317"/>
      <c r="J745" s="317"/>
      <c r="K745" s="317"/>
      <c r="L745" s="317"/>
      <c r="M745" s="317"/>
      <c r="N745" s="317"/>
      <c r="O745" s="317"/>
      <c r="P745" s="317"/>
      <c r="Q745" s="317"/>
      <c r="R745" s="317"/>
      <c r="S745" s="317"/>
      <c r="T745" s="317"/>
      <c r="U745" s="317"/>
      <c r="V745" s="317"/>
      <c r="W745" s="317"/>
      <c r="X745" s="317"/>
      <c r="Y745" s="317"/>
      <c r="Z745" s="317"/>
    </row>
    <row r="746" spans="1:26" ht="12.75" customHeight="1">
      <c r="A746" s="317"/>
      <c r="B746" s="317"/>
      <c r="C746" s="316"/>
      <c r="D746" s="317"/>
      <c r="E746" s="317"/>
      <c r="F746" s="317"/>
      <c r="G746" s="317"/>
      <c r="H746" s="317"/>
      <c r="I746" s="317"/>
      <c r="J746" s="317"/>
      <c r="K746" s="317"/>
      <c r="L746" s="317"/>
      <c r="M746" s="317"/>
      <c r="N746" s="317"/>
      <c r="O746" s="317"/>
      <c r="P746" s="317"/>
      <c r="Q746" s="317"/>
      <c r="R746" s="317"/>
      <c r="S746" s="317"/>
      <c r="T746" s="317"/>
      <c r="U746" s="317"/>
      <c r="V746" s="317"/>
      <c r="W746" s="317"/>
      <c r="X746" s="317"/>
      <c r="Y746" s="317"/>
      <c r="Z746" s="317"/>
    </row>
    <row r="747" spans="1:26" ht="12.75" customHeight="1">
      <c r="A747" s="317"/>
      <c r="B747" s="317"/>
      <c r="C747" s="316"/>
      <c r="D747" s="317"/>
      <c r="E747" s="317"/>
      <c r="F747" s="317"/>
      <c r="G747" s="317"/>
      <c r="H747" s="317"/>
      <c r="I747" s="317"/>
      <c r="J747" s="317"/>
      <c r="K747" s="317"/>
      <c r="L747" s="317"/>
      <c r="M747" s="317"/>
      <c r="N747" s="317"/>
      <c r="O747" s="317"/>
      <c r="P747" s="317"/>
      <c r="Q747" s="317"/>
      <c r="R747" s="317"/>
      <c r="S747" s="317"/>
      <c r="T747" s="317"/>
      <c r="U747" s="317"/>
      <c r="V747" s="317"/>
      <c r="W747" s="317"/>
      <c r="X747" s="317"/>
      <c r="Y747" s="317"/>
      <c r="Z747" s="317"/>
    </row>
    <row r="748" spans="1:26" ht="12.75" customHeight="1">
      <c r="A748" s="317"/>
      <c r="B748" s="317"/>
      <c r="C748" s="316"/>
      <c r="D748" s="317"/>
      <c r="E748" s="317"/>
      <c r="F748" s="317"/>
      <c r="G748" s="317"/>
      <c r="H748" s="317"/>
      <c r="I748" s="317"/>
      <c r="J748" s="317"/>
      <c r="K748" s="317"/>
      <c r="L748" s="317"/>
      <c r="M748" s="317"/>
      <c r="N748" s="317"/>
      <c r="O748" s="317"/>
      <c r="P748" s="317"/>
      <c r="Q748" s="317"/>
      <c r="R748" s="317"/>
      <c r="S748" s="317"/>
      <c r="T748" s="317"/>
      <c r="U748" s="317"/>
      <c r="V748" s="317"/>
      <c r="W748" s="317"/>
      <c r="X748" s="317"/>
      <c r="Y748" s="317"/>
      <c r="Z748" s="317"/>
    </row>
    <row r="749" spans="1:26" ht="12.75" customHeight="1">
      <c r="A749" s="317"/>
      <c r="B749" s="317"/>
      <c r="C749" s="316"/>
      <c r="D749" s="317"/>
      <c r="E749" s="317"/>
      <c r="F749" s="317"/>
      <c r="G749" s="317"/>
      <c r="H749" s="317"/>
      <c r="I749" s="317"/>
      <c r="J749" s="317"/>
      <c r="K749" s="317"/>
      <c r="L749" s="317"/>
      <c r="M749" s="317"/>
      <c r="N749" s="317"/>
      <c r="O749" s="317"/>
      <c r="P749" s="317"/>
      <c r="Q749" s="317"/>
      <c r="R749" s="317"/>
      <c r="S749" s="317"/>
      <c r="T749" s="317"/>
      <c r="U749" s="317"/>
      <c r="V749" s="317"/>
      <c r="W749" s="317"/>
      <c r="X749" s="317"/>
      <c r="Y749" s="317"/>
      <c r="Z749" s="317"/>
    </row>
    <row r="750" spans="1:26" ht="12.75" customHeight="1">
      <c r="A750" s="317"/>
      <c r="B750" s="317"/>
      <c r="C750" s="316"/>
      <c r="D750" s="317"/>
      <c r="E750" s="317"/>
      <c r="F750" s="317"/>
      <c r="G750" s="317"/>
      <c r="H750" s="317"/>
      <c r="I750" s="317"/>
      <c r="J750" s="317"/>
      <c r="K750" s="317"/>
      <c r="L750" s="317"/>
      <c r="M750" s="317"/>
      <c r="N750" s="317"/>
      <c r="O750" s="317"/>
      <c r="P750" s="317"/>
      <c r="Q750" s="317"/>
      <c r="R750" s="317"/>
      <c r="S750" s="317"/>
      <c r="T750" s="317"/>
      <c r="U750" s="317"/>
      <c r="V750" s="317"/>
      <c r="W750" s="317"/>
      <c r="X750" s="317"/>
      <c r="Y750" s="317"/>
      <c r="Z750" s="317"/>
    </row>
    <row r="751" spans="1:26" ht="12.75" customHeight="1">
      <c r="A751" s="317"/>
      <c r="B751" s="317"/>
      <c r="C751" s="316"/>
      <c r="D751" s="317"/>
      <c r="E751" s="317"/>
      <c r="F751" s="317"/>
      <c r="G751" s="317"/>
      <c r="H751" s="317"/>
      <c r="I751" s="317"/>
      <c r="J751" s="317"/>
      <c r="K751" s="317"/>
      <c r="L751" s="317"/>
      <c r="M751" s="317"/>
      <c r="N751" s="317"/>
      <c r="O751" s="317"/>
      <c r="P751" s="317"/>
      <c r="Q751" s="317"/>
      <c r="R751" s="317"/>
      <c r="S751" s="317"/>
      <c r="T751" s="317"/>
      <c r="U751" s="317"/>
      <c r="V751" s="317"/>
      <c r="W751" s="317"/>
      <c r="X751" s="317"/>
      <c r="Y751" s="317"/>
      <c r="Z751" s="317"/>
    </row>
    <row r="752" spans="1:26" ht="12.75" customHeight="1">
      <c r="A752" s="317"/>
      <c r="B752" s="317"/>
      <c r="C752" s="316"/>
      <c r="D752" s="317"/>
      <c r="E752" s="317"/>
      <c r="F752" s="317"/>
      <c r="G752" s="317"/>
      <c r="H752" s="317"/>
      <c r="I752" s="317"/>
      <c r="J752" s="317"/>
      <c r="K752" s="317"/>
      <c r="L752" s="317"/>
      <c r="M752" s="317"/>
      <c r="N752" s="317"/>
      <c r="O752" s="317"/>
      <c r="P752" s="317"/>
      <c r="Q752" s="317"/>
      <c r="R752" s="317"/>
      <c r="S752" s="317"/>
      <c r="T752" s="317"/>
      <c r="U752" s="317"/>
      <c r="V752" s="317"/>
      <c r="W752" s="317"/>
      <c r="X752" s="317"/>
      <c r="Y752" s="317"/>
      <c r="Z752" s="317"/>
    </row>
    <row r="753" spans="1:26" ht="12.75" customHeight="1">
      <c r="A753" s="317"/>
      <c r="B753" s="317"/>
      <c r="C753" s="316"/>
      <c r="D753" s="317"/>
      <c r="E753" s="317"/>
      <c r="F753" s="317"/>
      <c r="G753" s="317"/>
      <c r="H753" s="317"/>
      <c r="I753" s="317"/>
      <c r="J753" s="317"/>
      <c r="K753" s="317"/>
      <c r="L753" s="317"/>
      <c r="M753" s="317"/>
      <c r="N753" s="317"/>
      <c r="O753" s="317"/>
      <c r="P753" s="317"/>
      <c r="Q753" s="317"/>
      <c r="R753" s="317"/>
      <c r="S753" s="317"/>
      <c r="T753" s="317"/>
      <c r="U753" s="317"/>
      <c r="V753" s="317"/>
      <c r="W753" s="317"/>
      <c r="X753" s="317"/>
      <c r="Y753" s="317"/>
      <c r="Z753" s="317"/>
    </row>
    <row r="754" spans="1:26" ht="12.75" customHeight="1">
      <c r="A754" s="317"/>
      <c r="B754" s="317"/>
      <c r="C754" s="316"/>
      <c r="D754" s="317"/>
      <c r="E754" s="317"/>
      <c r="F754" s="317"/>
      <c r="G754" s="317"/>
      <c r="H754" s="317"/>
      <c r="I754" s="317"/>
      <c r="J754" s="317"/>
      <c r="K754" s="317"/>
      <c r="L754" s="317"/>
      <c r="M754" s="317"/>
      <c r="N754" s="317"/>
      <c r="O754" s="317"/>
      <c r="P754" s="317"/>
      <c r="Q754" s="317"/>
      <c r="R754" s="317"/>
      <c r="S754" s="317"/>
      <c r="T754" s="317"/>
      <c r="U754" s="317"/>
      <c r="V754" s="317"/>
      <c r="W754" s="317"/>
      <c r="X754" s="317"/>
      <c r="Y754" s="317"/>
      <c r="Z754" s="317"/>
    </row>
    <row r="755" spans="1:26" ht="12.75" customHeight="1">
      <c r="A755" s="317"/>
      <c r="B755" s="317"/>
      <c r="C755" s="316"/>
      <c r="D755" s="317"/>
      <c r="E755" s="317"/>
      <c r="F755" s="317"/>
      <c r="G755" s="317"/>
      <c r="H755" s="317"/>
      <c r="I755" s="317"/>
      <c r="J755" s="317"/>
      <c r="K755" s="317"/>
      <c r="L755" s="317"/>
      <c r="M755" s="317"/>
      <c r="N755" s="317"/>
      <c r="O755" s="317"/>
      <c r="P755" s="317"/>
      <c r="Q755" s="317"/>
      <c r="R755" s="317"/>
      <c r="S755" s="317"/>
      <c r="T755" s="317"/>
      <c r="U755" s="317"/>
      <c r="V755" s="317"/>
      <c r="W755" s="317"/>
      <c r="X755" s="317"/>
      <c r="Y755" s="317"/>
      <c r="Z755" s="317"/>
    </row>
    <row r="756" spans="1:26" ht="12.75" customHeight="1">
      <c r="A756" s="317"/>
      <c r="B756" s="317"/>
      <c r="C756" s="316"/>
      <c r="D756" s="317"/>
      <c r="E756" s="317"/>
      <c r="F756" s="317"/>
      <c r="G756" s="317"/>
      <c r="H756" s="317"/>
      <c r="I756" s="317"/>
      <c r="J756" s="317"/>
      <c r="K756" s="317"/>
      <c r="L756" s="317"/>
      <c r="M756" s="317"/>
      <c r="N756" s="317"/>
      <c r="O756" s="317"/>
      <c r="P756" s="317"/>
      <c r="Q756" s="317"/>
      <c r="R756" s="317"/>
      <c r="S756" s="317"/>
      <c r="T756" s="317"/>
      <c r="U756" s="317"/>
      <c r="V756" s="317"/>
      <c r="W756" s="317"/>
      <c r="X756" s="317"/>
      <c r="Y756" s="317"/>
      <c r="Z756" s="317"/>
    </row>
    <row r="757" spans="1:26" ht="12.75" customHeight="1">
      <c r="A757" s="317"/>
      <c r="B757" s="317"/>
      <c r="C757" s="316"/>
      <c r="D757" s="317"/>
      <c r="E757" s="317"/>
      <c r="F757" s="317"/>
      <c r="G757" s="317"/>
      <c r="H757" s="317"/>
      <c r="I757" s="317"/>
      <c r="J757" s="317"/>
      <c r="K757" s="317"/>
      <c r="L757" s="317"/>
      <c r="M757" s="317"/>
      <c r="N757" s="317"/>
      <c r="O757" s="317"/>
      <c r="P757" s="317"/>
      <c r="Q757" s="317"/>
      <c r="R757" s="317"/>
      <c r="S757" s="317"/>
      <c r="T757" s="317"/>
      <c r="U757" s="317"/>
      <c r="V757" s="317"/>
      <c r="W757" s="317"/>
      <c r="X757" s="317"/>
      <c r="Y757" s="317"/>
      <c r="Z757" s="317"/>
    </row>
    <row r="758" spans="1:26" ht="12.75" customHeight="1">
      <c r="A758" s="317"/>
      <c r="B758" s="317"/>
      <c r="C758" s="316"/>
      <c r="D758" s="317"/>
      <c r="E758" s="317"/>
      <c r="F758" s="317"/>
      <c r="G758" s="317"/>
      <c r="H758" s="317"/>
      <c r="I758" s="317"/>
      <c r="J758" s="317"/>
      <c r="K758" s="317"/>
      <c r="L758" s="317"/>
      <c r="M758" s="317"/>
      <c r="N758" s="317"/>
      <c r="O758" s="317"/>
      <c r="P758" s="317"/>
      <c r="Q758" s="317"/>
      <c r="R758" s="317"/>
      <c r="S758" s="317"/>
      <c r="T758" s="317"/>
      <c r="U758" s="317"/>
      <c r="V758" s="317"/>
      <c r="W758" s="317"/>
      <c r="X758" s="317"/>
      <c r="Y758" s="317"/>
      <c r="Z758" s="317"/>
    </row>
    <row r="759" spans="1:26" ht="12.75" customHeight="1">
      <c r="A759" s="317"/>
      <c r="B759" s="317"/>
      <c r="C759" s="316"/>
      <c r="D759" s="317"/>
      <c r="E759" s="317"/>
      <c r="F759" s="317"/>
      <c r="G759" s="317"/>
      <c r="H759" s="317"/>
      <c r="I759" s="317"/>
      <c r="J759" s="317"/>
      <c r="K759" s="317"/>
      <c r="L759" s="317"/>
      <c r="M759" s="317"/>
      <c r="N759" s="317"/>
      <c r="O759" s="317"/>
      <c r="P759" s="317"/>
      <c r="Q759" s="317"/>
      <c r="R759" s="317"/>
      <c r="S759" s="317"/>
      <c r="T759" s="317"/>
      <c r="U759" s="317"/>
      <c r="V759" s="317"/>
      <c r="W759" s="317"/>
      <c r="X759" s="317"/>
      <c r="Y759" s="317"/>
      <c r="Z759" s="317"/>
    </row>
    <row r="760" spans="1:26" ht="12.75" customHeight="1">
      <c r="A760" s="317"/>
      <c r="B760" s="317"/>
      <c r="C760" s="316"/>
      <c r="D760" s="317"/>
      <c r="E760" s="317"/>
      <c r="F760" s="317"/>
      <c r="G760" s="317"/>
      <c r="H760" s="317"/>
      <c r="I760" s="317"/>
      <c r="J760" s="317"/>
      <c r="K760" s="317"/>
      <c r="L760" s="317"/>
      <c r="M760" s="317"/>
      <c r="N760" s="317"/>
      <c r="O760" s="317"/>
      <c r="P760" s="317"/>
      <c r="Q760" s="317"/>
      <c r="R760" s="317"/>
      <c r="S760" s="317"/>
      <c r="T760" s="317"/>
      <c r="U760" s="317"/>
      <c r="V760" s="317"/>
      <c r="W760" s="317"/>
      <c r="X760" s="317"/>
      <c r="Y760" s="317"/>
      <c r="Z760" s="317"/>
    </row>
    <row r="761" spans="1:26" ht="12.75" customHeight="1">
      <c r="A761" s="317"/>
      <c r="B761" s="317"/>
      <c r="C761" s="316"/>
      <c r="D761" s="317"/>
      <c r="E761" s="317"/>
      <c r="F761" s="317"/>
      <c r="G761" s="317"/>
      <c r="H761" s="317"/>
      <c r="I761" s="317"/>
      <c r="J761" s="317"/>
      <c r="K761" s="317"/>
      <c r="L761" s="317"/>
      <c r="M761" s="317"/>
      <c r="N761" s="317"/>
      <c r="O761" s="317"/>
      <c r="P761" s="317"/>
      <c r="Q761" s="317"/>
      <c r="R761" s="317"/>
      <c r="S761" s="317"/>
      <c r="T761" s="317"/>
      <c r="U761" s="317"/>
      <c r="V761" s="317"/>
      <c r="W761" s="317"/>
      <c r="X761" s="317"/>
      <c r="Y761" s="317"/>
      <c r="Z761" s="317"/>
    </row>
    <row r="762" spans="1:26" ht="12.75" customHeight="1">
      <c r="A762" s="317"/>
      <c r="B762" s="317"/>
      <c r="C762" s="316"/>
      <c r="D762" s="317"/>
      <c r="E762" s="317"/>
      <c r="F762" s="317"/>
      <c r="G762" s="317"/>
      <c r="H762" s="317"/>
      <c r="I762" s="317"/>
      <c r="J762" s="317"/>
      <c r="K762" s="317"/>
      <c r="L762" s="317"/>
      <c r="M762" s="317"/>
      <c r="N762" s="317"/>
      <c r="O762" s="317"/>
      <c r="P762" s="317"/>
      <c r="Q762" s="317"/>
      <c r="R762" s="317"/>
      <c r="S762" s="317"/>
      <c r="T762" s="317"/>
      <c r="U762" s="317"/>
      <c r="V762" s="317"/>
      <c r="W762" s="317"/>
      <c r="X762" s="317"/>
      <c r="Y762" s="317"/>
      <c r="Z762" s="317"/>
    </row>
    <row r="763" spans="1:26" ht="12.75" customHeight="1">
      <c r="A763" s="317"/>
      <c r="B763" s="317"/>
      <c r="C763" s="316"/>
      <c r="D763" s="317"/>
      <c r="E763" s="317"/>
      <c r="F763" s="317"/>
      <c r="G763" s="317"/>
      <c r="H763" s="317"/>
      <c r="I763" s="317"/>
      <c r="J763" s="317"/>
      <c r="K763" s="317"/>
      <c r="L763" s="317"/>
      <c r="M763" s="317"/>
      <c r="N763" s="317"/>
      <c r="O763" s="317"/>
      <c r="P763" s="317"/>
      <c r="Q763" s="317"/>
      <c r="R763" s="317"/>
      <c r="S763" s="317"/>
      <c r="T763" s="317"/>
      <c r="U763" s="317"/>
      <c r="V763" s="317"/>
      <c r="W763" s="317"/>
      <c r="X763" s="317"/>
      <c r="Y763" s="317"/>
      <c r="Z763" s="317"/>
    </row>
    <row r="764" spans="1:26" ht="12.75" customHeight="1">
      <c r="A764" s="317"/>
      <c r="B764" s="317"/>
      <c r="C764" s="316"/>
      <c r="D764" s="317"/>
      <c r="E764" s="317"/>
      <c r="F764" s="317"/>
      <c r="G764" s="317"/>
      <c r="H764" s="317"/>
      <c r="I764" s="317"/>
      <c r="J764" s="317"/>
      <c r="K764" s="317"/>
      <c r="L764" s="317"/>
      <c r="M764" s="317"/>
      <c r="N764" s="317"/>
      <c r="O764" s="317"/>
      <c r="P764" s="317"/>
      <c r="Q764" s="317"/>
      <c r="R764" s="317"/>
      <c r="S764" s="317"/>
      <c r="T764" s="317"/>
      <c r="U764" s="317"/>
      <c r="V764" s="317"/>
      <c r="W764" s="317"/>
      <c r="X764" s="317"/>
      <c r="Y764" s="317"/>
      <c r="Z764" s="317"/>
    </row>
    <row r="765" spans="1:26" ht="12.75" customHeight="1">
      <c r="A765" s="317"/>
      <c r="B765" s="317"/>
      <c r="C765" s="316"/>
      <c r="D765" s="317"/>
      <c r="E765" s="317"/>
      <c r="F765" s="317"/>
      <c r="G765" s="317"/>
      <c r="H765" s="317"/>
      <c r="I765" s="317"/>
      <c r="J765" s="317"/>
      <c r="K765" s="317"/>
      <c r="L765" s="317"/>
      <c r="M765" s="317"/>
      <c r="N765" s="317"/>
      <c r="O765" s="317"/>
      <c r="P765" s="317"/>
      <c r="Q765" s="317"/>
      <c r="R765" s="317"/>
      <c r="S765" s="317"/>
      <c r="T765" s="317"/>
      <c r="U765" s="317"/>
      <c r="V765" s="317"/>
      <c r="W765" s="317"/>
      <c r="X765" s="317"/>
      <c r="Y765" s="317"/>
      <c r="Z765" s="317"/>
    </row>
    <row r="766" spans="1:26" ht="12.75" customHeight="1">
      <c r="A766" s="317"/>
      <c r="B766" s="317"/>
      <c r="C766" s="316"/>
      <c r="D766" s="317"/>
      <c r="E766" s="317"/>
      <c r="F766" s="317"/>
      <c r="G766" s="317"/>
      <c r="H766" s="317"/>
      <c r="I766" s="317"/>
      <c r="J766" s="317"/>
      <c r="K766" s="317"/>
      <c r="L766" s="317"/>
      <c r="M766" s="317"/>
      <c r="N766" s="317"/>
      <c r="O766" s="317"/>
      <c r="P766" s="317"/>
      <c r="Q766" s="317"/>
      <c r="R766" s="317"/>
      <c r="S766" s="317"/>
      <c r="T766" s="317"/>
      <c r="U766" s="317"/>
      <c r="V766" s="317"/>
      <c r="W766" s="317"/>
      <c r="X766" s="317"/>
      <c r="Y766" s="317"/>
      <c r="Z766" s="317"/>
    </row>
    <row r="767" spans="1:26" ht="12.75" customHeight="1">
      <c r="A767" s="317"/>
      <c r="B767" s="317"/>
      <c r="C767" s="316"/>
      <c r="D767" s="317"/>
      <c r="E767" s="317"/>
      <c r="F767" s="317"/>
      <c r="G767" s="317"/>
      <c r="H767" s="317"/>
      <c r="I767" s="317"/>
      <c r="J767" s="317"/>
      <c r="K767" s="317"/>
      <c r="L767" s="317"/>
      <c r="M767" s="317"/>
      <c r="N767" s="317"/>
      <c r="O767" s="317"/>
      <c r="P767" s="317"/>
      <c r="Q767" s="317"/>
      <c r="R767" s="317"/>
      <c r="S767" s="317"/>
      <c r="T767" s="317"/>
      <c r="U767" s="317"/>
      <c r="V767" s="317"/>
      <c r="W767" s="317"/>
      <c r="X767" s="317"/>
      <c r="Y767" s="317"/>
      <c r="Z767" s="317"/>
    </row>
    <row r="768" spans="1:26" ht="12.75" customHeight="1">
      <c r="A768" s="317"/>
      <c r="B768" s="317"/>
      <c r="C768" s="316"/>
      <c r="D768" s="317"/>
      <c r="E768" s="317"/>
      <c r="F768" s="317"/>
      <c r="G768" s="317"/>
      <c r="H768" s="317"/>
      <c r="I768" s="317"/>
      <c r="J768" s="317"/>
      <c r="K768" s="317"/>
      <c r="L768" s="317"/>
      <c r="M768" s="317"/>
      <c r="N768" s="317"/>
      <c r="O768" s="317"/>
      <c r="P768" s="317"/>
      <c r="Q768" s="317"/>
      <c r="R768" s="317"/>
      <c r="S768" s="317"/>
      <c r="T768" s="317"/>
      <c r="U768" s="317"/>
      <c r="V768" s="317"/>
      <c r="W768" s="317"/>
      <c r="X768" s="317"/>
      <c r="Y768" s="317"/>
      <c r="Z768" s="317"/>
    </row>
    <row r="769" spans="1:26" ht="12.75" customHeight="1">
      <c r="A769" s="317"/>
      <c r="B769" s="317"/>
      <c r="C769" s="316"/>
      <c r="D769" s="317"/>
      <c r="E769" s="317"/>
      <c r="F769" s="317"/>
      <c r="G769" s="317"/>
      <c r="H769" s="317"/>
      <c r="I769" s="317"/>
      <c r="J769" s="317"/>
      <c r="K769" s="317"/>
      <c r="L769" s="317"/>
      <c r="M769" s="317"/>
      <c r="N769" s="317"/>
      <c r="O769" s="317"/>
      <c r="P769" s="317"/>
      <c r="Q769" s="317"/>
      <c r="R769" s="317"/>
      <c r="S769" s="317"/>
      <c r="T769" s="317"/>
      <c r="U769" s="317"/>
      <c r="V769" s="317"/>
      <c r="W769" s="317"/>
      <c r="X769" s="317"/>
      <c r="Y769" s="317"/>
      <c r="Z769" s="317"/>
    </row>
    <row r="770" spans="1:26" ht="12.75" customHeight="1">
      <c r="A770" s="317"/>
      <c r="B770" s="317"/>
      <c r="C770" s="316"/>
      <c r="D770" s="317"/>
      <c r="E770" s="317"/>
      <c r="F770" s="317"/>
      <c r="G770" s="317"/>
      <c r="H770" s="317"/>
      <c r="I770" s="317"/>
      <c r="J770" s="317"/>
      <c r="K770" s="317"/>
      <c r="L770" s="317"/>
      <c r="M770" s="317"/>
      <c r="N770" s="317"/>
      <c r="O770" s="317"/>
      <c r="P770" s="317"/>
      <c r="Q770" s="317"/>
      <c r="R770" s="317"/>
      <c r="S770" s="317"/>
      <c r="T770" s="317"/>
      <c r="U770" s="317"/>
      <c r="V770" s="317"/>
      <c r="W770" s="317"/>
      <c r="X770" s="317"/>
      <c r="Y770" s="317"/>
      <c r="Z770" s="317"/>
    </row>
    <row r="771" spans="1:26" ht="12.75" customHeight="1">
      <c r="A771" s="317"/>
      <c r="B771" s="317"/>
      <c r="C771" s="316"/>
      <c r="D771" s="317"/>
      <c r="E771" s="317"/>
      <c r="F771" s="317"/>
      <c r="G771" s="317"/>
      <c r="H771" s="317"/>
      <c r="I771" s="317"/>
      <c r="J771" s="317"/>
      <c r="K771" s="317"/>
      <c r="L771" s="317"/>
      <c r="M771" s="317"/>
      <c r="N771" s="317"/>
      <c r="O771" s="317"/>
      <c r="P771" s="317"/>
      <c r="Q771" s="317"/>
      <c r="R771" s="317"/>
      <c r="S771" s="317"/>
      <c r="T771" s="317"/>
      <c r="U771" s="317"/>
      <c r="V771" s="317"/>
      <c r="W771" s="317"/>
      <c r="X771" s="317"/>
      <c r="Y771" s="317"/>
      <c r="Z771" s="317"/>
    </row>
    <row r="772" spans="1:26" ht="12.75" customHeight="1">
      <c r="A772" s="317"/>
      <c r="B772" s="317"/>
      <c r="C772" s="316"/>
      <c r="D772" s="317"/>
      <c r="E772" s="317"/>
      <c r="F772" s="317"/>
      <c r="G772" s="317"/>
      <c r="H772" s="317"/>
      <c r="I772" s="317"/>
      <c r="J772" s="317"/>
      <c r="K772" s="317"/>
      <c r="L772" s="317"/>
      <c r="M772" s="317"/>
      <c r="N772" s="317"/>
      <c r="O772" s="317"/>
      <c r="P772" s="317"/>
      <c r="Q772" s="317"/>
      <c r="R772" s="317"/>
      <c r="S772" s="317"/>
      <c r="T772" s="317"/>
      <c r="U772" s="317"/>
      <c r="V772" s="317"/>
      <c r="W772" s="317"/>
      <c r="X772" s="317"/>
      <c r="Y772" s="317"/>
      <c r="Z772" s="317"/>
    </row>
    <row r="773" spans="1:26" ht="12.75" customHeight="1">
      <c r="A773" s="317"/>
      <c r="B773" s="317"/>
      <c r="C773" s="316"/>
      <c r="D773" s="317"/>
      <c r="E773" s="317"/>
      <c r="F773" s="317"/>
      <c r="G773" s="317"/>
      <c r="H773" s="317"/>
      <c r="I773" s="317"/>
      <c r="J773" s="317"/>
      <c r="K773" s="317"/>
      <c r="L773" s="317"/>
      <c r="M773" s="317"/>
      <c r="N773" s="317"/>
      <c r="O773" s="317"/>
      <c r="P773" s="317"/>
      <c r="Q773" s="317"/>
      <c r="R773" s="317"/>
      <c r="S773" s="317"/>
      <c r="T773" s="317"/>
      <c r="U773" s="317"/>
      <c r="V773" s="317"/>
      <c r="W773" s="317"/>
      <c r="X773" s="317"/>
      <c r="Y773" s="317"/>
      <c r="Z773" s="317"/>
    </row>
    <row r="774" spans="1:26" ht="12.75" customHeight="1">
      <c r="A774" s="317"/>
      <c r="B774" s="317"/>
      <c r="C774" s="316"/>
      <c r="D774" s="317"/>
      <c r="E774" s="317"/>
      <c r="F774" s="317"/>
      <c r="G774" s="317"/>
      <c r="H774" s="317"/>
      <c r="I774" s="317"/>
      <c r="J774" s="317"/>
      <c r="K774" s="317"/>
      <c r="L774" s="317"/>
      <c r="M774" s="317"/>
      <c r="N774" s="317"/>
      <c r="O774" s="317"/>
      <c r="P774" s="317"/>
      <c r="Q774" s="317"/>
      <c r="R774" s="317"/>
      <c r="S774" s="317"/>
      <c r="T774" s="317"/>
      <c r="U774" s="317"/>
      <c r="V774" s="317"/>
      <c r="W774" s="317"/>
      <c r="X774" s="317"/>
      <c r="Y774" s="317"/>
      <c r="Z774" s="317"/>
    </row>
    <row r="775" spans="1:26" ht="12.75" customHeight="1">
      <c r="A775" s="317"/>
      <c r="B775" s="317"/>
      <c r="C775" s="316"/>
      <c r="D775" s="317"/>
      <c r="E775" s="317"/>
      <c r="F775" s="317"/>
      <c r="G775" s="317"/>
      <c r="H775" s="317"/>
      <c r="I775" s="317"/>
      <c r="J775" s="317"/>
      <c r="K775" s="317"/>
      <c r="L775" s="317"/>
      <c r="M775" s="317"/>
      <c r="N775" s="317"/>
      <c r="O775" s="317"/>
      <c r="P775" s="317"/>
      <c r="Q775" s="317"/>
      <c r="R775" s="317"/>
      <c r="S775" s="317"/>
      <c r="T775" s="317"/>
      <c r="U775" s="317"/>
      <c r="V775" s="317"/>
      <c r="W775" s="317"/>
      <c r="X775" s="317"/>
      <c r="Y775" s="317"/>
      <c r="Z775" s="317"/>
    </row>
    <row r="776" spans="1:26" ht="12.75" customHeight="1">
      <c r="A776" s="317"/>
      <c r="B776" s="317"/>
      <c r="C776" s="316"/>
      <c r="D776" s="317"/>
      <c r="E776" s="317"/>
      <c r="F776" s="317"/>
      <c r="G776" s="317"/>
      <c r="H776" s="317"/>
      <c r="I776" s="317"/>
      <c r="J776" s="317"/>
      <c r="K776" s="317"/>
      <c r="L776" s="317"/>
      <c r="M776" s="317"/>
      <c r="N776" s="317"/>
      <c r="O776" s="317"/>
      <c r="P776" s="317"/>
      <c r="Q776" s="317"/>
      <c r="R776" s="317"/>
      <c r="S776" s="317"/>
      <c r="T776" s="317"/>
      <c r="U776" s="317"/>
      <c r="V776" s="317"/>
      <c r="W776" s="317"/>
      <c r="X776" s="317"/>
      <c r="Y776" s="317"/>
      <c r="Z776" s="317"/>
    </row>
    <row r="777" spans="1:26" ht="12.75" customHeight="1">
      <c r="A777" s="317"/>
      <c r="B777" s="317"/>
      <c r="C777" s="316"/>
      <c r="D777" s="317"/>
      <c r="E777" s="317"/>
      <c r="F777" s="317"/>
      <c r="G777" s="317"/>
      <c r="H777" s="317"/>
      <c r="I777" s="317"/>
      <c r="J777" s="317"/>
      <c r="K777" s="317"/>
      <c r="L777" s="317"/>
      <c r="M777" s="317"/>
      <c r="N777" s="317"/>
      <c r="O777" s="317"/>
      <c r="P777" s="317"/>
      <c r="Q777" s="317"/>
      <c r="R777" s="317"/>
      <c r="S777" s="317"/>
      <c r="T777" s="317"/>
      <c r="U777" s="317"/>
      <c r="V777" s="317"/>
      <c r="W777" s="317"/>
      <c r="X777" s="317"/>
      <c r="Y777" s="317"/>
      <c r="Z777" s="317"/>
    </row>
    <row r="778" spans="1:26" ht="12.75" customHeight="1">
      <c r="A778" s="317"/>
      <c r="B778" s="317"/>
      <c r="C778" s="316"/>
      <c r="D778" s="317"/>
      <c r="E778" s="317"/>
      <c r="F778" s="317"/>
      <c r="G778" s="317"/>
      <c r="H778" s="317"/>
      <c r="I778" s="317"/>
      <c r="J778" s="317"/>
      <c r="K778" s="317"/>
      <c r="L778" s="317"/>
      <c r="M778" s="317"/>
      <c r="N778" s="317"/>
      <c r="O778" s="317"/>
      <c r="P778" s="317"/>
      <c r="Q778" s="317"/>
      <c r="R778" s="317"/>
      <c r="S778" s="317"/>
      <c r="T778" s="317"/>
      <c r="U778" s="317"/>
      <c r="V778" s="317"/>
      <c r="W778" s="317"/>
      <c r="X778" s="317"/>
      <c r="Y778" s="317"/>
      <c r="Z778" s="317"/>
    </row>
    <row r="779" spans="1:26" ht="12.75" customHeight="1">
      <c r="A779" s="317"/>
      <c r="B779" s="317"/>
      <c r="C779" s="316"/>
      <c r="D779" s="317"/>
      <c r="E779" s="317"/>
      <c r="F779" s="317"/>
      <c r="G779" s="317"/>
      <c r="H779" s="317"/>
      <c r="I779" s="317"/>
      <c r="J779" s="317"/>
      <c r="K779" s="317"/>
      <c r="L779" s="317"/>
      <c r="M779" s="317"/>
      <c r="N779" s="317"/>
      <c r="O779" s="317"/>
      <c r="P779" s="317"/>
      <c r="Q779" s="317"/>
      <c r="R779" s="317"/>
      <c r="S779" s="317"/>
      <c r="T779" s="317"/>
      <c r="U779" s="317"/>
      <c r="V779" s="317"/>
      <c r="W779" s="317"/>
      <c r="X779" s="317"/>
      <c r="Y779" s="317"/>
      <c r="Z779" s="317"/>
    </row>
    <row r="780" spans="1:26" ht="12.75" customHeight="1">
      <c r="A780" s="317"/>
      <c r="B780" s="317"/>
      <c r="C780" s="316"/>
      <c r="D780" s="317"/>
      <c r="E780" s="317"/>
      <c r="F780" s="317"/>
      <c r="G780" s="317"/>
      <c r="H780" s="317"/>
      <c r="I780" s="317"/>
      <c r="J780" s="317"/>
      <c r="K780" s="317"/>
      <c r="L780" s="317"/>
      <c r="M780" s="317"/>
      <c r="N780" s="317"/>
      <c r="O780" s="317"/>
      <c r="P780" s="317"/>
      <c r="Q780" s="317"/>
      <c r="R780" s="317"/>
      <c r="S780" s="317"/>
      <c r="T780" s="317"/>
      <c r="U780" s="317"/>
      <c r="V780" s="317"/>
      <c r="W780" s="317"/>
      <c r="X780" s="317"/>
      <c r="Y780" s="317"/>
      <c r="Z780" s="317"/>
    </row>
    <row r="781" spans="1:26" ht="12.75" customHeight="1">
      <c r="A781" s="317"/>
      <c r="B781" s="317"/>
      <c r="C781" s="316"/>
      <c r="D781" s="317"/>
      <c r="E781" s="317"/>
      <c r="F781" s="317"/>
      <c r="G781" s="317"/>
      <c r="H781" s="317"/>
      <c r="I781" s="317"/>
      <c r="J781" s="317"/>
      <c r="K781" s="317"/>
      <c r="L781" s="317"/>
      <c r="M781" s="317"/>
      <c r="N781" s="317"/>
      <c r="O781" s="317"/>
      <c r="P781" s="317"/>
      <c r="Q781" s="317"/>
      <c r="R781" s="317"/>
      <c r="S781" s="317"/>
      <c r="T781" s="317"/>
      <c r="U781" s="317"/>
      <c r="V781" s="317"/>
      <c r="W781" s="317"/>
      <c r="X781" s="317"/>
      <c r="Y781" s="317"/>
      <c r="Z781" s="317"/>
    </row>
    <row r="782" spans="1:26" ht="12.75" customHeight="1">
      <c r="A782" s="317"/>
      <c r="B782" s="317"/>
      <c r="C782" s="316"/>
      <c r="D782" s="317"/>
      <c r="E782" s="317"/>
      <c r="F782" s="317"/>
      <c r="G782" s="317"/>
      <c r="H782" s="317"/>
      <c r="I782" s="317"/>
      <c r="J782" s="317"/>
      <c r="K782" s="317"/>
      <c r="L782" s="317"/>
      <c r="M782" s="317"/>
      <c r="N782" s="317"/>
      <c r="O782" s="317"/>
      <c r="P782" s="317"/>
      <c r="Q782" s="317"/>
      <c r="R782" s="317"/>
      <c r="S782" s="317"/>
      <c r="T782" s="317"/>
      <c r="U782" s="317"/>
      <c r="V782" s="317"/>
      <c r="W782" s="317"/>
      <c r="X782" s="317"/>
      <c r="Y782" s="317"/>
      <c r="Z782" s="317"/>
    </row>
    <row r="783" spans="1:26" ht="12.75" customHeight="1">
      <c r="A783" s="317"/>
      <c r="B783" s="317"/>
      <c r="C783" s="316"/>
      <c r="D783" s="317"/>
      <c r="E783" s="317"/>
      <c r="F783" s="317"/>
      <c r="G783" s="317"/>
      <c r="H783" s="317"/>
      <c r="I783" s="317"/>
      <c r="J783" s="317"/>
      <c r="K783" s="317"/>
      <c r="L783" s="317"/>
      <c r="M783" s="317"/>
      <c r="N783" s="317"/>
      <c r="O783" s="317"/>
      <c r="P783" s="317"/>
      <c r="Q783" s="317"/>
      <c r="R783" s="317"/>
      <c r="S783" s="317"/>
      <c r="T783" s="317"/>
      <c r="U783" s="317"/>
      <c r="V783" s="317"/>
      <c r="W783" s="317"/>
      <c r="X783" s="317"/>
      <c r="Y783" s="317"/>
      <c r="Z783" s="317"/>
    </row>
    <row r="784" spans="1:26" ht="12.75" customHeight="1">
      <c r="A784" s="317"/>
      <c r="B784" s="317"/>
      <c r="C784" s="316"/>
      <c r="D784" s="317"/>
      <c r="E784" s="317"/>
      <c r="F784" s="317"/>
      <c r="G784" s="317"/>
      <c r="H784" s="317"/>
      <c r="I784" s="317"/>
      <c r="J784" s="317"/>
      <c r="K784" s="317"/>
      <c r="L784" s="317"/>
      <c r="M784" s="317"/>
      <c r="N784" s="317"/>
      <c r="O784" s="317"/>
      <c r="P784" s="317"/>
      <c r="Q784" s="317"/>
      <c r="R784" s="317"/>
      <c r="S784" s="317"/>
      <c r="T784" s="317"/>
      <c r="U784" s="317"/>
      <c r="V784" s="317"/>
      <c r="W784" s="317"/>
      <c r="X784" s="317"/>
      <c r="Y784" s="317"/>
      <c r="Z784" s="317"/>
    </row>
    <row r="785" spans="1:26" ht="12.75" customHeight="1">
      <c r="A785" s="317"/>
      <c r="B785" s="317"/>
      <c r="C785" s="316"/>
      <c r="D785" s="317"/>
      <c r="E785" s="317"/>
      <c r="F785" s="317"/>
      <c r="G785" s="317"/>
      <c r="H785" s="317"/>
      <c r="I785" s="317"/>
      <c r="J785" s="317"/>
      <c r="K785" s="317"/>
      <c r="L785" s="317"/>
      <c r="M785" s="317"/>
      <c r="N785" s="317"/>
      <c r="O785" s="317"/>
      <c r="P785" s="317"/>
      <c r="Q785" s="317"/>
      <c r="R785" s="317"/>
      <c r="S785" s="317"/>
      <c r="T785" s="317"/>
      <c r="U785" s="317"/>
      <c r="V785" s="317"/>
      <c r="W785" s="317"/>
      <c r="X785" s="317"/>
      <c r="Y785" s="317"/>
      <c r="Z785" s="317"/>
    </row>
    <row r="786" spans="1:26" ht="12.75" customHeight="1">
      <c r="A786" s="317"/>
      <c r="B786" s="317"/>
      <c r="C786" s="316"/>
      <c r="D786" s="317"/>
      <c r="E786" s="317"/>
      <c r="F786" s="317"/>
      <c r="G786" s="317"/>
      <c r="H786" s="317"/>
      <c r="I786" s="317"/>
      <c r="J786" s="317"/>
      <c r="K786" s="317"/>
      <c r="L786" s="317"/>
      <c r="M786" s="317"/>
      <c r="N786" s="317"/>
      <c r="O786" s="317"/>
      <c r="P786" s="317"/>
      <c r="Q786" s="317"/>
      <c r="R786" s="317"/>
      <c r="S786" s="317"/>
      <c r="T786" s="317"/>
      <c r="U786" s="317"/>
      <c r="V786" s="317"/>
      <c r="W786" s="317"/>
      <c r="X786" s="317"/>
      <c r="Y786" s="317"/>
      <c r="Z786" s="317"/>
    </row>
    <row r="787" spans="1:26" ht="12.75" customHeight="1">
      <c r="A787" s="317"/>
      <c r="B787" s="317"/>
      <c r="C787" s="316"/>
      <c r="D787" s="317"/>
      <c r="E787" s="317"/>
      <c r="F787" s="317"/>
      <c r="G787" s="317"/>
      <c r="H787" s="317"/>
      <c r="I787" s="317"/>
      <c r="J787" s="317"/>
      <c r="K787" s="317"/>
      <c r="L787" s="317"/>
      <c r="M787" s="317"/>
      <c r="N787" s="317"/>
      <c r="O787" s="317"/>
      <c r="P787" s="317"/>
      <c r="Q787" s="317"/>
      <c r="R787" s="317"/>
      <c r="S787" s="317"/>
      <c r="T787" s="317"/>
      <c r="U787" s="317"/>
      <c r="V787" s="317"/>
      <c r="W787" s="317"/>
      <c r="X787" s="317"/>
      <c r="Y787" s="317"/>
      <c r="Z787" s="317"/>
    </row>
    <row r="788" spans="1:26" ht="12.75" customHeight="1">
      <c r="A788" s="317"/>
      <c r="B788" s="317"/>
      <c r="C788" s="316"/>
      <c r="D788" s="317"/>
      <c r="E788" s="317"/>
      <c r="F788" s="317"/>
      <c r="G788" s="317"/>
      <c r="H788" s="317"/>
      <c r="I788" s="317"/>
      <c r="J788" s="317"/>
      <c r="K788" s="317"/>
      <c r="L788" s="317"/>
      <c r="M788" s="317"/>
      <c r="N788" s="317"/>
      <c r="O788" s="317"/>
      <c r="P788" s="317"/>
      <c r="Q788" s="317"/>
      <c r="R788" s="317"/>
      <c r="S788" s="317"/>
      <c r="T788" s="317"/>
      <c r="U788" s="317"/>
      <c r="V788" s="317"/>
      <c r="W788" s="317"/>
      <c r="X788" s="317"/>
      <c r="Y788" s="317"/>
      <c r="Z788" s="317"/>
    </row>
    <row r="789" spans="1:26" ht="12.75" customHeight="1">
      <c r="A789" s="317"/>
      <c r="B789" s="317"/>
      <c r="C789" s="316"/>
      <c r="D789" s="317"/>
      <c r="E789" s="317"/>
      <c r="F789" s="317"/>
      <c r="G789" s="317"/>
      <c r="H789" s="317"/>
      <c r="I789" s="317"/>
      <c r="J789" s="317"/>
      <c r="K789" s="317"/>
      <c r="L789" s="317"/>
      <c r="M789" s="317"/>
      <c r="N789" s="317"/>
      <c r="O789" s="317"/>
      <c r="P789" s="317"/>
      <c r="Q789" s="317"/>
      <c r="R789" s="317"/>
      <c r="S789" s="317"/>
      <c r="T789" s="317"/>
      <c r="U789" s="317"/>
      <c r="V789" s="317"/>
      <c r="W789" s="317"/>
      <c r="X789" s="317"/>
      <c r="Y789" s="317"/>
      <c r="Z789" s="317"/>
    </row>
    <row r="790" spans="1:26" ht="12.75" customHeight="1">
      <c r="A790" s="317"/>
      <c r="B790" s="317"/>
      <c r="C790" s="316"/>
      <c r="D790" s="317"/>
      <c r="E790" s="317"/>
      <c r="F790" s="317"/>
      <c r="G790" s="317"/>
      <c r="H790" s="317"/>
      <c r="I790" s="317"/>
      <c r="J790" s="317"/>
      <c r="K790" s="317"/>
      <c r="L790" s="317"/>
      <c r="M790" s="317"/>
      <c r="N790" s="317"/>
      <c r="O790" s="317"/>
      <c r="P790" s="317"/>
      <c r="Q790" s="317"/>
      <c r="R790" s="317"/>
      <c r="S790" s="317"/>
      <c r="T790" s="317"/>
      <c r="U790" s="317"/>
      <c r="V790" s="317"/>
      <c r="W790" s="317"/>
      <c r="X790" s="317"/>
      <c r="Y790" s="317"/>
      <c r="Z790" s="317"/>
    </row>
    <row r="791" spans="1:26" ht="12.75" customHeight="1">
      <c r="A791" s="317"/>
      <c r="B791" s="317"/>
      <c r="C791" s="316"/>
      <c r="D791" s="317"/>
      <c r="E791" s="317"/>
      <c r="F791" s="317"/>
      <c r="G791" s="317"/>
      <c r="H791" s="317"/>
      <c r="I791" s="317"/>
      <c r="J791" s="317"/>
      <c r="K791" s="317"/>
      <c r="L791" s="317"/>
      <c r="M791" s="317"/>
      <c r="N791" s="317"/>
      <c r="O791" s="317"/>
      <c r="P791" s="317"/>
      <c r="Q791" s="317"/>
      <c r="R791" s="317"/>
      <c r="S791" s="317"/>
      <c r="T791" s="317"/>
      <c r="U791" s="317"/>
      <c r="V791" s="317"/>
      <c r="W791" s="317"/>
      <c r="X791" s="317"/>
      <c r="Y791" s="317"/>
      <c r="Z791" s="317"/>
    </row>
    <row r="792" spans="1:26" ht="12.75" customHeight="1">
      <c r="A792" s="317"/>
      <c r="B792" s="317"/>
      <c r="C792" s="316"/>
      <c r="D792" s="317"/>
      <c r="E792" s="317"/>
      <c r="F792" s="317"/>
      <c r="G792" s="317"/>
      <c r="H792" s="317"/>
      <c r="I792" s="317"/>
      <c r="J792" s="317"/>
      <c r="K792" s="317"/>
      <c r="L792" s="317"/>
      <c r="M792" s="317"/>
      <c r="N792" s="317"/>
      <c r="O792" s="317"/>
      <c r="P792" s="317"/>
      <c r="Q792" s="317"/>
      <c r="R792" s="317"/>
      <c r="S792" s="317"/>
      <c r="T792" s="317"/>
      <c r="U792" s="317"/>
      <c r="V792" s="317"/>
      <c r="W792" s="317"/>
      <c r="X792" s="317"/>
      <c r="Y792" s="317"/>
      <c r="Z792" s="317"/>
    </row>
    <row r="793" spans="1:26" ht="12.75" customHeight="1">
      <c r="A793" s="317"/>
      <c r="B793" s="317"/>
      <c r="C793" s="316"/>
      <c r="D793" s="317"/>
      <c r="E793" s="317"/>
      <c r="F793" s="317"/>
      <c r="G793" s="317"/>
      <c r="H793" s="317"/>
      <c r="I793" s="317"/>
      <c r="J793" s="317"/>
      <c r="K793" s="317"/>
      <c r="L793" s="317"/>
      <c r="M793" s="317"/>
      <c r="N793" s="317"/>
      <c r="O793" s="317"/>
      <c r="P793" s="317"/>
      <c r="Q793" s="317"/>
      <c r="R793" s="317"/>
      <c r="S793" s="317"/>
      <c r="T793" s="317"/>
      <c r="U793" s="317"/>
      <c r="V793" s="317"/>
      <c r="W793" s="317"/>
      <c r="X793" s="317"/>
      <c r="Y793" s="317"/>
      <c r="Z793" s="317"/>
    </row>
    <row r="794" spans="1:26" ht="12.75" customHeight="1">
      <c r="A794" s="317"/>
      <c r="B794" s="317"/>
      <c r="C794" s="316"/>
      <c r="D794" s="317"/>
      <c r="E794" s="317"/>
      <c r="F794" s="317"/>
      <c r="G794" s="317"/>
      <c r="H794" s="317"/>
      <c r="I794" s="317"/>
      <c r="J794" s="317"/>
      <c r="K794" s="317"/>
      <c r="L794" s="317"/>
      <c r="M794" s="317"/>
      <c r="N794" s="317"/>
      <c r="O794" s="317"/>
      <c r="P794" s="317"/>
      <c r="Q794" s="317"/>
      <c r="R794" s="317"/>
      <c r="S794" s="317"/>
      <c r="T794" s="317"/>
      <c r="U794" s="317"/>
      <c r="V794" s="317"/>
      <c r="W794" s="317"/>
      <c r="X794" s="317"/>
      <c r="Y794" s="317"/>
      <c r="Z794" s="317"/>
    </row>
    <row r="795" spans="1:26" ht="12.75" customHeight="1">
      <c r="A795" s="317"/>
      <c r="B795" s="317"/>
      <c r="C795" s="316"/>
      <c r="D795" s="317"/>
      <c r="E795" s="317"/>
      <c r="F795" s="317"/>
      <c r="G795" s="317"/>
      <c r="H795" s="317"/>
      <c r="I795" s="317"/>
      <c r="J795" s="317"/>
      <c r="K795" s="317"/>
      <c r="L795" s="317"/>
      <c r="M795" s="317"/>
      <c r="N795" s="317"/>
      <c r="O795" s="317"/>
      <c r="P795" s="317"/>
      <c r="Q795" s="317"/>
      <c r="R795" s="317"/>
      <c r="S795" s="317"/>
      <c r="T795" s="317"/>
      <c r="U795" s="317"/>
      <c r="V795" s="317"/>
      <c r="W795" s="317"/>
      <c r="X795" s="317"/>
      <c r="Y795" s="317"/>
      <c r="Z795" s="317"/>
    </row>
    <row r="796" spans="1:26" ht="12.75" customHeight="1">
      <c r="A796" s="317"/>
      <c r="B796" s="317"/>
      <c r="C796" s="316"/>
      <c r="D796" s="317"/>
      <c r="E796" s="317"/>
      <c r="F796" s="317"/>
      <c r="G796" s="317"/>
      <c r="H796" s="317"/>
      <c r="I796" s="317"/>
      <c r="J796" s="317"/>
      <c r="K796" s="317"/>
      <c r="L796" s="317"/>
      <c r="M796" s="317"/>
      <c r="N796" s="317"/>
      <c r="O796" s="317"/>
      <c r="P796" s="317"/>
      <c r="Q796" s="317"/>
      <c r="R796" s="317"/>
      <c r="S796" s="317"/>
      <c r="T796" s="317"/>
      <c r="U796" s="317"/>
      <c r="V796" s="317"/>
      <c r="W796" s="317"/>
      <c r="X796" s="317"/>
      <c r="Y796" s="317"/>
      <c r="Z796" s="317"/>
    </row>
    <row r="797" spans="1:26" ht="12.75" customHeight="1">
      <c r="A797" s="317"/>
      <c r="B797" s="317"/>
      <c r="C797" s="316"/>
      <c r="D797" s="317"/>
      <c r="E797" s="317"/>
      <c r="F797" s="317"/>
      <c r="G797" s="317"/>
      <c r="H797" s="317"/>
      <c r="I797" s="317"/>
      <c r="J797" s="317"/>
      <c r="K797" s="317"/>
      <c r="L797" s="317"/>
      <c r="M797" s="317"/>
      <c r="N797" s="317"/>
      <c r="O797" s="317"/>
      <c r="P797" s="317"/>
      <c r="Q797" s="317"/>
      <c r="R797" s="317"/>
      <c r="S797" s="317"/>
      <c r="T797" s="317"/>
      <c r="U797" s="317"/>
      <c r="V797" s="317"/>
      <c r="W797" s="317"/>
      <c r="X797" s="317"/>
      <c r="Y797" s="317"/>
      <c r="Z797" s="317"/>
    </row>
    <row r="798" spans="1:26" ht="12.75" customHeight="1">
      <c r="A798" s="317"/>
      <c r="B798" s="317"/>
      <c r="C798" s="316"/>
      <c r="D798" s="317"/>
      <c r="E798" s="317"/>
      <c r="F798" s="317"/>
      <c r="G798" s="317"/>
      <c r="H798" s="317"/>
      <c r="I798" s="317"/>
      <c r="J798" s="317"/>
      <c r="K798" s="317"/>
      <c r="L798" s="317"/>
      <c r="M798" s="317"/>
      <c r="N798" s="317"/>
      <c r="O798" s="317"/>
      <c r="P798" s="317"/>
      <c r="Q798" s="317"/>
      <c r="R798" s="317"/>
      <c r="S798" s="317"/>
      <c r="T798" s="317"/>
      <c r="U798" s="317"/>
      <c r="V798" s="317"/>
      <c r="W798" s="317"/>
      <c r="X798" s="317"/>
      <c r="Y798" s="317"/>
      <c r="Z798" s="317"/>
    </row>
    <row r="799" spans="1:26" ht="12.75" customHeight="1">
      <c r="A799" s="317"/>
      <c r="B799" s="317"/>
      <c r="C799" s="316"/>
      <c r="D799" s="317"/>
      <c r="E799" s="317"/>
      <c r="F799" s="317"/>
      <c r="G799" s="317"/>
      <c r="H799" s="317"/>
      <c r="I799" s="317"/>
      <c r="J799" s="317"/>
      <c r="K799" s="317"/>
      <c r="L799" s="317"/>
      <c r="M799" s="317"/>
      <c r="N799" s="317"/>
      <c r="O799" s="317"/>
      <c r="P799" s="317"/>
      <c r="Q799" s="317"/>
      <c r="R799" s="317"/>
      <c r="S799" s="317"/>
      <c r="T799" s="317"/>
      <c r="U799" s="317"/>
      <c r="V799" s="317"/>
      <c r="W799" s="317"/>
      <c r="X799" s="317"/>
      <c r="Y799" s="317"/>
      <c r="Z799" s="317"/>
    </row>
    <row r="800" spans="1:26" ht="12.75" customHeight="1">
      <c r="A800" s="317"/>
      <c r="B800" s="317"/>
      <c r="C800" s="316"/>
      <c r="D800" s="317"/>
      <c r="E800" s="317"/>
      <c r="F800" s="317"/>
      <c r="G800" s="317"/>
      <c r="H800" s="317"/>
      <c r="I800" s="317"/>
      <c r="J800" s="317"/>
      <c r="K800" s="317"/>
      <c r="L800" s="317"/>
      <c r="M800" s="317"/>
      <c r="N800" s="317"/>
      <c r="O800" s="317"/>
      <c r="P800" s="317"/>
      <c r="Q800" s="317"/>
      <c r="R800" s="317"/>
      <c r="S800" s="317"/>
      <c r="T800" s="317"/>
      <c r="U800" s="317"/>
      <c r="V800" s="317"/>
      <c r="W800" s="317"/>
      <c r="X800" s="317"/>
      <c r="Y800" s="317"/>
      <c r="Z800" s="317"/>
    </row>
    <row r="801" spans="1:26" ht="12.75" customHeight="1">
      <c r="A801" s="317"/>
      <c r="B801" s="317"/>
      <c r="C801" s="316"/>
      <c r="D801" s="317"/>
      <c r="E801" s="317"/>
      <c r="F801" s="317"/>
      <c r="G801" s="317"/>
      <c r="H801" s="317"/>
      <c r="I801" s="317"/>
      <c r="J801" s="317"/>
      <c r="K801" s="317"/>
      <c r="L801" s="317"/>
      <c r="M801" s="317"/>
      <c r="N801" s="317"/>
      <c r="O801" s="317"/>
      <c r="P801" s="317"/>
      <c r="Q801" s="317"/>
      <c r="R801" s="317"/>
      <c r="S801" s="317"/>
      <c r="T801" s="317"/>
      <c r="U801" s="317"/>
      <c r="V801" s="317"/>
      <c r="W801" s="317"/>
      <c r="X801" s="317"/>
      <c r="Y801" s="317"/>
      <c r="Z801" s="317"/>
    </row>
    <row r="802" spans="1:26" ht="12.75" customHeight="1">
      <c r="A802" s="317"/>
      <c r="B802" s="317"/>
      <c r="C802" s="316"/>
      <c r="D802" s="317"/>
      <c r="E802" s="317"/>
      <c r="F802" s="317"/>
      <c r="G802" s="317"/>
      <c r="H802" s="317"/>
      <c r="I802" s="317"/>
      <c r="J802" s="317"/>
      <c r="K802" s="317"/>
      <c r="L802" s="317"/>
      <c r="M802" s="317"/>
      <c r="N802" s="317"/>
      <c r="O802" s="317"/>
      <c r="P802" s="317"/>
      <c r="Q802" s="317"/>
      <c r="R802" s="317"/>
      <c r="S802" s="317"/>
      <c r="T802" s="317"/>
      <c r="U802" s="317"/>
      <c r="V802" s="317"/>
      <c r="W802" s="317"/>
      <c r="X802" s="317"/>
      <c r="Y802" s="317"/>
      <c r="Z802" s="317"/>
    </row>
    <row r="803" spans="1:26" ht="12.75" customHeight="1">
      <c r="A803" s="317"/>
      <c r="B803" s="317"/>
      <c r="C803" s="316"/>
      <c r="D803" s="317"/>
      <c r="E803" s="317"/>
      <c r="F803" s="317"/>
      <c r="G803" s="317"/>
      <c r="H803" s="317"/>
      <c r="I803" s="317"/>
      <c r="J803" s="317"/>
      <c r="K803" s="317"/>
      <c r="L803" s="317"/>
      <c r="M803" s="317"/>
      <c r="N803" s="317"/>
      <c r="O803" s="317"/>
      <c r="P803" s="317"/>
      <c r="Q803" s="317"/>
      <c r="R803" s="317"/>
      <c r="S803" s="317"/>
      <c r="T803" s="317"/>
      <c r="U803" s="317"/>
      <c r="V803" s="317"/>
      <c r="W803" s="317"/>
      <c r="X803" s="317"/>
      <c r="Y803" s="317"/>
      <c r="Z803" s="317"/>
    </row>
    <row r="804" spans="1:26" ht="12.75" customHeight="1">
      <c r="A804" s="317"/>
      <c r="B804" s="317"/>
      <c r="C804" s="316"/>
      <c r="D804" s="317"/>
      <c r="E804" s="317"/>
      <c r="F804" s="317"/>
      <c r="G804" s="317"/>
      <c r="H804" s="317"/>
      <c r="I804" s="317"/>
      <c r="J804" s="317"/>
      <c r="K804" s="317"/>
      <c r="L804" s="317"/>
      <c r="M804" s="317"/>
      <c r="N804" s="317"/>
      <c r="O804" s="317"/>
      <c r="P804" s="317"/>
      <c r="Q804" s="317"/>
      <c r="R804" s="317"/>
      <c r="S804" s="317"/>
      <c r="T804" s="317"/>
      <c r="U804" s="317"/>
      <c r="V804" s="317"/>
      <c r="W804" s="317"/>
      <c r="X804" s="317"/>
      <c r="Y804" s="317"/>
      <c r="Z804" s="317"/>
    </row>
    <row r="805" spans="1:26" ht="12.75" customHeight="1">
      <c r="A805" s="317"/>
      <c r="B805" s="317"/>
      <c r="C805" s="316"/>
      <c r="D805" s="317"/>
      <c r="E805" s="317"/>
      <c r="F805" s="317"/>
      <c r="G805" s="317"/>
      <c r="H805" s="317"/>
      <c r="I805" s="317"/>
      <c r="J805" s="317"/>
      <c r="K805" s="317"/>
      <c r="L805" s="317"/>
      <c r="M805" s="317"/>
      <c r="N805" s="317"/>
      <c r="O805" s="317"/>
      <c r="P805" s="317"/>
      <c r="Q805" s="317"/>
      <c r="R805" s="317"/>
      <c r="S805" s="317"/>
      <c r="T805" s="317"/>
      <c r="U805" s="317"/>
      <c r="V805" s="317"/>
      <c r="W805" s="317"/>
      <c r="X805" s="317"/>
      <c r="Y805" s="317"/>
      <c r="Z805" s="317"/>
    </row>
    <row r="806" spans="1:26" ht="12.75" customHeight="1">
      <c r="A806" s="317"/>
      <c r="B806" s="317"/>
      <c r="C806" s="316"/>
      <c r="D806" s="317"/>
      <c r="E806" s="317"/>
      <c r="F806" s="317"/>
      <c r="G806" s="317"/>
      <c r="H806" s="317"/>
      <c r="I806" s="317"/>
      <c r="J806" s="317"/>
      <c r="K806" s="317"/>
      <c r="L806" s="317"/>
      <c r="M806" s="317"/>
      <c r="N806" s="317"/>
      <c r="O806" s="317"/>
      <c r="P806" s="317"/>
      <c r="Q806" s="317"/>
      <c r="R806" s="317"/>
      <c r="S806" s="317"/>
      <c r="T806" s="317"/>
      <c r="U806" s="317"/>
      <c r="V806" s="317"/>
      <c r="W806" s="317"/>
      <c r="X806" s="317"/>
      <c r="Y806" s="317"/>
      <c r="Z806" s="317"/>
    </row>
    <row r="807" spans="1:26" ht="12.75" customHeight="1">
      <c r="A807" s="317"/>
      <c r="B807" s="317"/>
      <c r="C807" s="316"/>
      <c r="D807" s="317"/>
      <c r="E807" s="317"/>
      <c r="F807" s="317"/>
      <c r="G807" s="317"/>
      <c r="H807" s="317"/>
      <c r="I807" s="317"/>
      <c r="J807" s="317"/>
      <c r="K807" s="317"/>
      <c r="L807" s="317"/>
      <c r="M807" s="317"/>
      <c r="N807" s="317"/>
      <c r="O807" s="317"/>
      <c r="P807" s="317"/>
      <c r="Q807" s="317"/>
      <c r="R807" s="317"/>
      <c r="S807" s="317"/>
      <c r="T807" s="317"/>
      <c r="U807" s="317"/>
      <c r="V807" s="317"/>
      <c r="W807" s="317"/>
      <c r="X807" s="317"/>
      <c r="Y807" s="317"/>
      <c r="Z807" s="317"/>
    </row>
    <row r="808" spans="1:26" ht="12.75" customHeight="1">
      <c r="A808" s="317"/>
      <c r="B808" s="317"/>
      <c r="C808" s="316"/>
      <c r="D808" s="317"/>
      <c r="E808" s="317"/>
      <c r="F808" s="317"/>
      <c r="G808" s="317"/>
      <c r="H808" s="317"/>
      <c r="I808" s="317"/>
      <c r="J808" s="317"/>
      <c r="K808" s="317"/>
      <c r="L808" s="317"/>
      <c r="M808" s="317"/>
      <c r="N808" s="317"/>
      <c r="O808" s="317"/>
      <c r="P808" s="317"/>
      <c r="Q808" s="317"/>
      <c r="R808" s="317"/>
      <c r="S808" s="317"/>
      <c r="T808" s="317"/>
      <c r="U808" s="317"/>
      <c r="V808" s="317"/>
      <c r="W808" s="317"/>
      <c r="X808" s="317"/>
      <c r="Y808" s="317"/>
      <c r="Z808" s="317"/>
    </row>
    <row r="809" spans="1:26" ht="12.75" customHeight="1">
      <c r="A809" s="317"/>
      <c r="B809" s="317"/>
      <c r="C809" s="316"/>
      <c r="D809" s="317"/>
      <c r="E809" s="317"/>
      <c r="F809" s="317"/>
      <c r="G809" s="317"/>
      <c r="H809" s="317"/>
      <c r="I809" s="317"/>
      <c r="J809" s="317"/>
      <c r="K809" s="317"/>
      <c r="L809" s="317"/>
      <c r="M809" s="317"/>
      <c r="N809" s="317"/>
      <c r="O809" s="317"/>
      <c r="P809" s="317"/>
      <c r="Q809" s="317"/>
      <c r="R809" s="317"/>
      <c r="S809" s="317"/>
      <c r="T809" s="317"/>
      <c r="U809" s="317"/>
      <c r="V809" s="317"/>
      <c r="W809" s="317"/>
      <c r="X809" s="317"/>
      <c r="Y809" s="317"/>
      <c r="Z809" s="317"/>
    </row>
    <row r="810" spans="1:26" ht="12.75" customHeight="1">
      <c r="A810" s="317"/>
      <c r="B810" s="317"/>
      <c r="C810" s="316"/>
      <c r="D810" s="317"/>
      <c r="E810" s="317"/>
      <c r="F810" s="317"/>
      <c r="G810" s="317"/>
      <c r="H810" s="317"/>
      <c r="I810" s="317"/>
      <c r="J810" s="317"/>
      <c r="K810" s="317"/>
      <c r="L810" s="317"/>
      <c r="M810" s="317"/>
      <c r="N810" s="317"/>
      <c r="O810" s="317"/>
      <c r="P810" s="317"/>
      <c r="Q810" s="317"/>
      <c r="R810" s="317"/>
      <c r="S810" s="317"/>
      <c r="T810" s="317"/>
      <c r="U810" s="317"/>
      <c r="V810" s="317"/>
      <c r="W810" s="317"/>
      <c r="X810" s="317"/>
      <c r="Y810" s="317"/>
      <c r="Z810" s="317"/>
    </row>
    <row r="811" spans="1:26" ht="12.75" customHeight="1">
      <c r="A811" s="317"/>
      <c r="B811" s="317"/>
      <c r="C811" s="316"/>
      <c r="D811" s="317"/>
      <c r="E811" s="317"/>
      <c r="F811" s="317"/>
      <c r="G811" s="317"/>
      <c r="H811" s="317"/>
      <c r="I811" s="317"/>
      <c r="J811" s="317"/>
      <c r="K811" s="317"/>
      <c r="L811" s="317"/>
      <c r="M811" s="317"/>
      <c r="N811" s="317"/>
      <c r="O811" s="317"/>
      <c r="P811" s="317"/>
      <c r="Q811" s="317"/>
      <c r="R811" s="317"/>
      <c r="S811" s="317"/>
      <c r="T811" s="317"/>
      <c r="U811" s="317"/>
      <c r="V811" s="317"/>
      <c r="W811" s="317"/>
      <c r="X811" s="317"/>
      <c r="Y811" s="317"/>
      <c r="Z811" s="317"/>
    </row>
    <row r="812" spans="1:26" ht="12.75" customHeight="1">
      <c r="A812" s="317"/>
      <c r="B812" s="317"/>
      <c r="C812" s="316"/>
      <c r="D812" s="317"/>
      <c r="E812" s="317"/>
      <c r="F812" s="317"/>
      <c r="G812" s="317"/>
      <c r="H812" s="317"/>
      <c r="I812" s="317"/>
      <c r="J812" s="317"/>
      <c r="K812" s="317"/>
      <c r="L812" s="317"/>
      <c r="M812" s="317"/>
      <c r="N812" s="317"/>
      <c r="O812" s="317"/>
      <c r="P812" s="317"/>
      <c r="Q812" s="317"/>
      <c r="R812" s="317"/>
      <c r="S812" s="317"/>
      <c r="T812" s="317"/>
      <c r="U812" s="317"/>
      <c r="V812" s="317"/>
      <c r="W812" s="317"/>
      <c r="X812" s="317"/>
      <c r="Y812" s="317"/>
      <c r="Z812" s="317"/>
    </row>
    <row r="813" spans="1:26" ht="12.75" customHeight="1">
      <c r="A813" s="317"/>
      <c r="B813" s="317"/>
      <c r="C813" s="316"/>
      <c r="D813" s="317"/>
      <c r="E813" s="317"/>
      <c r="F813" s="317"/>
      <c r="G813" s="317"/>
      <c r="H813" s="317"/>
      <c r="I813" s="317"/>
      <c r="J813" s="317"/>
      <c r="K813" s="317"/>
      <c r="L813" s="317"/>
      <c r="M813" s="317"/>
      <c r="N813" s="317"/>
      <c r="O813" s="317"/>
      <c r="P813" s="317"/>
      <c r="Q813" s="317"/>
      <c r="R813" s="317"/>
      <c r="S813" s="317"/>
      <c r="T813" s="317"/>
      <c r="U813" s="317"/>
      <c r="V813" s="317"/>
      <c r="W813" s="317"/>
      <c r="X813" s="317"/>
      <c r="Y813" s="317"/>
      <c r="Z813" s="317"/>
    </row>
    <row r="814" spans="1:26" ht="12.75" customHeight="1">
      <c r="A814" s="317"/>
      <c r="B814" s="317"/>
      <c r="C814" s="316"/>
      <c r="D814" s="317"/>
      <c r="E814" s="317"/>
      <c r="F814" s="317"/>
      <c r="G814" s="317"/>
      <c r="H814" s="317"/>
      <c r="I814" s="317"/>
      <c r="J814" s="317"/>
      <c r="K814" s="317"/>
      <c r="L814" s="317"/>
      <c r="M814" s="317"/>
      <c r="N814" s="317"/>
      <c r="O814" s="317"/>
      <c r="P814" s="317"/>
      <c r="Q814" s="317"/>
      <c r="R814" s="317"/>
      <c r="S814" s="317"/>
      <c r="T814" s="317"/>
      <c r="U814" s="317"/>
      <c r="V814" s="317"/>
      <c r="W814" s="317"/>
      <c r="X814" s="317"/>
      <c r="Y814" s="317"/>
      <c r="Z814" s="317"/>
    </row>
    <row r="815" spans="1:26" ht="12.75" customHeight="1">
      <c r="A815" s="317"/>
      <c r="B815" s="317"/>
      <c r="C815" s="316"/>
      <c r="D815" s="317"/>
      <c r="E815" s="317"/>
      <c r="F815" s="317"/>
      <c r="G815" s="317"/>
      <c r="H815" s="317"/>
      <c r="I815" s="317"/>
      <c r="J815" s="317"/>
      <c r="K815" s="317"/>
      <c r="L815" s="317"/>
      <c r="M815" s="317"/>
      <c r="N815" s="317"/>
      <c r="O815" s="317"/>
      <c r="P815" s="317"/>
      <c r="Q815" s="317"/>
      <c r="R815" s="317"/>
      <c r="S815" s="317"/>
      <c r="T815" s="317"/>
      <c r="U815" s="317"/>
      <c r="V815" s="317"/>
      <c r="W815" s="317"/>
      <c r="X815" s="317"/>
      <c r="Y815" s="317"/>
      <c r="Z815" s="317"/>
    </row>
    <row r="816" spans="1:26" ht="12.75" customHeight="1">
      <c r="A816" s="317"/>
      <c r="B816" s="317"/>
      <c r="C816" s="316"/>
      <c r="D816" s="317"/>
      <c r="E816" s="317"/>
      <c r="F816" s="317"/>
      <c r="G816" s="317"/>
      <c r="H816" s="317"/>
      <c r="I816" s="317"/>
      <c r="J816" s="317"/>
      <c r="K816" s="317"/>
      <c r="L816" s="317"/>
      <c r="M816" s="317"/>
      <c r="N816" s="317"/>
      <c r="O816" s="317"/>
      <c r="P816" s="317"/>
      <c r="Q816" s="317"/>
      <c r="R816" s="317"/>
      <c r="S816" s="317"/>
      <c r="T816" s="317"/>
      <c r="U816" s="317"/>
      <c r="V816" s="317"/>
      <c r="W816" s="317"/>
      <c r="X816" s="317"/>
      <c r="Y816" s="317"/>
      <c r="Z816" s="317"/>
    </row>
    <row r="817" spans="1:26" ht="12.75" customHeight="1">
      <c r="A817" s="317"/>
      <c r="B817" s="317"/>
      <c r="C817" s="316"/>
      <c r="D817" s="317"/>
      <c r="E817" s="317"/>
      <c r="F817" s="317"/>
      <c r="G817" s="317"/>
      <c r="H817" s="317"/>
      <c r="I817" s="317"/>
      <c r="J817" s="317"/>
      <c r="K817" s="317"/>
      <c r="L817" s="317"/>
      <c r="M817" s="317"/>
      <c r="N817" s="317"/>
      <c r="O817" s="317"/>
      <c r="P817" s="317"/>
      <c r="Q817" s="317"/>
      <c r="R817" s="317"/>
      <c r="S817" s="317"/>
      <c r="T817" s="317"/>
      <c r="U817" s="317"/>
      <c r="V817" s="317"/>
      <c r="W817" s="317"/>
      <c r="X817" s="317"/>
      <c r="Y817" s="317"/>
      <c r="Z817" s="317"/>
    </row>
    <row r="818" spans="1:26" ht="12.75" customHeight="1">
      <c r="A818" s="317"/>
      <c r="B818" s="317"/>
      <c r="C818" s="316"/>
      <c r="D818" s="317"/>
      <c r="E818" s="317"/>
      <c r="F818" s="317"/>
      <c r="G818" s="317"/>
      <c r="H818" s="317"/>
      <c r="I818" s="317"/>
      <c r="J818" s="317"/>
      <c r="K818" s="317"/>
      <c r="L818" s="317"/>
      <c r="M818" s="317"/>
      <c r="N818" s="317"/>
      <c r="O818" s="317"/>
      <c r="P818" s="317"/>
      <c r="Q818" s="317"/>
      <c r="R818" s="317"/>
      <c r="S818" s="317"/>
      <c r="T818" s="317"/>
      <c r="U818" s="317"/>
      <c r="V818" s="317"/>
      <c r="W818" s="317"/>
      <c r="X818" s="317"/>
      <c r="Y818" s="317"/>
      <c r="Z818" s="317"/>
    </row>
    <row r="819" spans="1:26" ht="12.75" customHeight="1">
      <c r="A819" s="317"/>
      <c r="B819" s="317"/>
      <c r="C819" s="316"/>
      <c r="D819" s="317"/>
      <c r="E819" s="317"/>
      <c r="F819" s="317"/>
      <c r="G819" s="317"/>
      <c r="H819" s="317"/>
      <c r="I819" s="317"/>
      <c r="J819" s="317"/>
      <c r="K819" s="317"/>
      <c r="L819" s="317"/>
      <c r="M819" s="317"/>
      <c r="N819" s="317"/>
      <c r="O819" s="317"/>
      <c r="P819" s="317"/>
      <c r="Q819" s="317"/>
      <c r="R819" s="317"/>
      <c r="S819" s="317"/>
      <c r="T819" s="317"/>
      <c r="U819" s="317"/>
      <c r="V819" s="317"/>
      <c r="W819" s="317"/>
      <c r="X819" s="317"/>
      <c r="Y819" s="317"/>
      <c r="Z819" s="317"/>
    </row>
    <row r="820" spans="1:26" ht="12.75" customHeight="1">
      <c r="A820" s="317"/>
      <c r="B820" s="317"/>
      <c r="C820" s="316"/>
      <c r="D820" s="317"/>
      <c r="E820" s="317"/>
      <c r="F820" s="317"/>
      <c r="G820" s="317"/>
      <c r="H820" s="317"/>
      <c r="I820" s="317"/>
      <c r="J820" s="317"/>
      <c r="K820" s="317"/>
      <c r="L820" s="317"/>
      <c r="M820" s="317"/>
      <c r="N820" s="317"/>
      <c r="O820" s="317"/>
      <c r="P820" s="317"/>
      <c r="Q820" s="317"/>
      <c r="R820" s="317"/>
      <c r="S820" s="317"/>
      <c r="T820" s="317"/>
      <c r="U820" s="317"/>
      <c r="V820" s="317"/>
      <c r="W820" s="317"/>
      <c r="X820" s="317"/>
      <c r="Y820" s="317"/>
      <c r="Z820" s="317"/>
    </row>
    <row r="821" spans="1:26" ht="12.75" customHeight="1">
      <c r="A821" s="317"/>
      <c r="B821" s="317"/>
      <c r="C821" s="316"/>
      <c r="D821" s="317"/>
      <c r="E821" s="317"/>
      <c r="F821" s="317"/>
      <c r="G821" s="317"/>
      <c r="H821" s="317"/>
      <c r="I821" s="317"/>
      <c r="J821" s="317"/>
      <c r="K821" s="317"/>
      <c r="L821" s="317"/>
      <c r="M821" s="317"/>
      <c r="N821" s="317"/>
      <c r="O821" s="317"/>
      <c r="P821" s="317"/>
      <c r="Q821" s="317"/>
      <c r="R821" s="317"/>
      <c r="S821" s="317"/>
      <c r="T821" s="317"/>
      <c r="U821" s="317"/>
      <c r="V821" s="317"/>
      <c r="W821" s="317"/>
      <c r="X821" s="317"/>
      <c r="Y821" s="317"/>
      <c r="Z821" s="317"/>
    </row>
    <row r="822" spans="1:26" ht="12.75" customHeight="1">
      <c r="A822" s="317"/>
      <c r="B822" s="317"/>
      <c r="C822" s="316"/>
      <c r="D822" s="317"/>
      <c r="E822" s="317"/>
      <c r="F822" s="317"/>
      <c r="G822" s="317"/>
      <c r="H822" s="317"/>
      <c r="I822" s="317"/>
      <c r="J822" s="317"/>
      <c r="K822" s="317"/>
      <c r="L822" s="317"/>
      <c r="M822" s="317"/>
      <c r="N822" s="317"/>
      <c r="O822" s="317"/>
      <c r="P822" s="317"/>
      <c r="Q822" s="317"/>
      <c r="R822" s="317"/>
      <c r="S822" s="317"/>
      <c r="T822" s="317"/>
      <c r="U822" s="317"/>
      <c r="V822" s="317"/>
      <c r="W822" s="317"/>
      <c r="X822" s="317"/>
      <c r="Y822" s="317"/>
      <c r="Z822" s="317"/>
    </row>
    <row r="823" spans="1:26" ht="12.75" customHeight="1">
      <c r="A823" s="317"/>
      <c r="B823" s="317"/>
      <c r="C823" s="316"/>
      <c r="D823" s="317"/>
      <c r="E823" s="317"/>
      <c r="F823" s="317"/>
      <c r="G823" s="317"/>
      <c r="H823" s="317"/>
      <c r="I823" s="317"/>
      <c r="J823" s="317"/>
      <c r="K823" s="317"/>
      <c r="L823" s="317"/>
      <c r="M823" s="317"/>
      <c r="N823" s="317"/>
      <c r="O823" s="317"/>
      <c r="P823" s="317"/>
      <c r="Q823" s="317"/>
      <c r="R823" s="317"/>
      <c r="S823" s="317"/>
      <c r="T823" s="317"/>
      <c r="U823" s="317"/>
      <c r="V823" s="317"/>
      <c r="W823" s="317"/>
      <c r="X823" s="317"/>
      <c r="Y823" s="317"/>
      <c r="Z823" s="317"/>
    </row>
    <row r="824" spans="1:26" ht="12.75" customHeight="1">
      <c r="A824" s="317"/>
      <c r="B824" s="317"/>
      <c r="C824" s="316"/>
      <c r="D824" s="317"/>
      <c r="E824" s="317"/>
      <c r="F824" s="317"/>
      <c r="G824" s="317"/>
      <c r="H824" s="317"/>
      <c r="I824" s="317"/>
      <c r="J824" s="317"/>
      <c r="K824" s="317"/>
      <c r="L824" s="317"/>
      <c r="M824" s="317"/>
      <c r="N824" s="317"/>
      <c r="O824" s="317"/>
      <c r="P824" s="317"/>
      <c r="Q824" s="317"/>
      <c r="R824" s="317"/>
      <c r="S824" s="317"/>
      <c r="T824" s="317"/>
      <c r="U824" s="317"/>
      <c r="V824" s="317"/>
      <c r="W824" s="317"/>
      <c r="X824" s="317"/>
      <c r="Y824" s="317"/>
      <c r="Z824" s="317"/>
    </row>
    <row r="825" spans="1:26" ht="12.75" customHeight="1">
      <c r="A825" s="317"/>
      <c r="B825" s="317"/>
      <c r="C825" s="316"/>
      <c r="D825" s="317"/>
      <c r="E825" s="317"/>
      <c r="F825" s="317"/>
      <c r="G825" s="317"/>
      <c r="H825" s="317"/>
      <c r="I825" s="317"/>
      <c r="J825" s="317"/>
      <c r="K825" s="317"/>
      <c r="L825" s="317"/>
      <c r="M825" s="317"/>
      <c r="N825" s="317"/>
      <c r="O825" s="317"/>
      <c r="P825" s="317"/>
      <c r="Q825" s="317"/>
      <c r="R825" s="317"/>
      <c r="S825" s="317"/>
      <c r="T825" s="317"/>
      <c r="U825" s="317"/>
      <c r="V825" s="317"/>
      <c r="W825" s="317"/>
      <c r="X825" s="317"/>
      <c r="Y825" s="317"/>
      <c r="Z825" s="317"/>
    </row>
    <row r="826" spans="1:26" ht="12.75" customHeight="1">
      <c r="A826" s="317"/>
      <c r="B826" s="317"/>
      <c r="C826" s="316"/>
      <c r="D826" s="317"/>
      <c r="E826" s="317"/>
      <c r="F826" s="317"/>
      <c r="G826" s="317"/>
      <c r="H826" s="317"/>
      <c r="I826" s="317"/>
      <c r="J826" s="317"/>
      <c r="K826" s="317"/>
      <c r="L826" s="317"/>
      <c r="M826" s="317"/>
      <c r="N826" s="317"/>
      <c r="O826" s="317"/>
      <c r="P826" s="317"/>
      <c r="Q826" s="317"/>
      <c r="R826" s="317"/>
      <c r="S826" s="317"/>
      <c r="T826" s="317"/>
      <c r="U826" s="317"/>
      <c r="V826" s="317"/>
      <c r="W826" s="317"/>
      <c r="X826" s="317"/>
      <c r="Y826" s="317"/>
      <c r="Z826" s="317"/>
    </row>
    <row r="827" spans="1:26" ht="12.75" customHeight="1">
      <c r="A827" s="317"/>
      <c r="B827" s="317"/>
      <c r="C827" s="316"/>
      <c r="D827" s="317"/>
      <c r="E827" s="317"/>
      <c r="F827" s="317"/>
      <c r="G827" s="317"/>
      <c r="H827" s="317"/>
      <c r="I827" s="317"/>
      <c r="J827" s="317"/>
      <c r="K827" s="317"/>
      <c r="L827" s="317"/>
      <c r="M827" s="317"/>
      <c r="N827" s="317"/>
      <c r="O827" s="317"/>
      <c r="P827" s="317"/>
      <c r="Q827" s="317"/>
      <c r="R827" s="317"/>
      <c r="S827" s="317"/>
      <c r="T827" s="317"/>
      <c r="U827" s="317"/>
      <c r="V827" s="317"/>
      <c r="W827" s="317"/>
      <c r="X827" s="317"/>
      <c r="Y827" s="317"/>
      <c r="Z827" s="317"/>
    </row>
    <row r="828" spans="1:26" ht="12.75" customHeight="1">
      <c r="A828" s="317"/>
      <c r="B828" s="317"/>
      <c r="C828" s="316"/>
      <c r="D828" s="317"/>
      <c r="E828" s="317"/>
      <c r="F828" s="317"/>
      <c r="G828" s="317"/>
      <c r="H828" s="317"/>
      <c r="I828" s="317"/>
      <c r="J828" s="317"/>
      <c r="K828" s="317"/>
      <c r="L828" s="317"/>
      <c r="M828" s="317"/>
      <c r="N828" s="317"/>
      <c r="O828" s="317"/>
      <c r="P828" s="317"/>
      <c r="Q828" s="317"/>
      <c r="R828" s="317"/>
      <c r="S828" s="317"/>
      <c r="T828" s="317"/>
      <c r="U828" s="317"/>
      <c r="V828" s="317"/>
      <c r="W828" s="317"/>
      <c r="X828" s="317"/>
      <c r="Y828" s="317"/>
      <c r="Z828" s="317"/>
    </row>
    <row r="829" spans="1:26" ht="12.75" customHeight="1">
      <c r="A829" s="317"/>
      <c r="B829" s="317"/>
      <c r="C829" s="316"/>
      <c r="D829" s="317"/>
      <c r="E829" s="317"/>
      <c r="F829" s="317"/>
      <c r="G829" s="317"/>
      <c r="H829" s="317"/>
      <c r="I829" s="317"/>
      <c r="J829" s="317"/>
      <c r="K829" s="317"/>
      <c r="L829" s="317"/>
      <c r="M829" s="317"/>
      <c r="N829" s="317"/>
      <c r="O829" s="317"/>
      <c r="P829" s="317"/>
      <c r="Q829" s="317"/>
      <c r="R829" s="317"/>
      <c r="S829" s="317"/>
      <c r="T829" s="317"/>
      <c r="U829" s="317"/>
      <c r="V829" s="317"/>
      <c r="W829" s="317"/>
      <c r="X829" s="317"/>
      <c r="Y829" s="317"/>
      <c r="Z829" s="317"/>
    </row>
    <row r="830" spans="1:26" ht="12.75" customHeight="1">
      <c r="A830" s="317"/>
      <c r="B830" s="317"/>
      <c r="C830" s="316"/>
      <c r="D830" s="317"/>
      <c r="E830" s="317"/>
      <c r="F830" s="317"/>
      <c r="G830" s="317"/>
      <c r="H830" s="317"/>
      <c r="I830" s="317"/>
      <c r="J830" s="317"/>
      <c r="K830" s="317"/>
      <c r="L830" s="317"/>
      <c r="M830" s="317"/>
      <c r="N830" s="317"/>
      <c r="O830" s="317"/>
      <c r="P830" s="317"/>
      <c r="Q830" s="317"/>
      <c r="R830" s="317"/>
      <c r="S830" s="317"/>
      <c r="T830" s="317"/>
      <c r="U830" s="317"/>
      <c r="V830" s="317"/>
      <c r="W830" s="317"/>
      <c r="X830" s="317"/>
      <c r="Y830" s="317"/>
      <c r="Z830" s="317"/>
    </row>
    <row r="831" spans="1:26" ht="12.75" customHeight="1">
      <c r="A831" s="317"/>
      <c r="B831" s="317"/>
      <c r="C831" s="316"/>
      <c r="D831" s="317"/>
      <c r="E831" s="317"/>
      <c r="F831" s="317"/>
      <c r="G831" s="317"/>
      <c r="H831" s="317"/>
      <c r="I831" s="317"/>
      <c r="J831" s="317"/>
      <c r="K831" s="317"/>
      <c r="L831" s="317"/>
      <c r="M831" s="317"/>
      <c r="N831" s="317"/>
      <c r="O831" s="317"/>
      <c r="P831" s="317"/>
      <c r="Q831" s="317"/>
      <c r="R831" s="317"/>
      <c r="S831" s="317"/>
      <c r="T831" s="317"/>
      <c r="U831" s="317"/>
      <c r="V831" s="317"/>
      <c r="W831" s="317"/>
      <c r="X831" s="317"/>
      <c r="Y831" s="317"/>
      <c r="Z831" s="317"/>
    </row>
    <row r="832" spans="1:26" ht="12.75" customHeight="1">
      <c r="A832" s="317"/>
      <c r="B832" s="317"/>
      <c r="C832" s="316"/>
      <c r="D832" s="317"/>
      <c r="E832" s="317"/>
      <c r="F832" s="317"/>
      <c r="G832" s="317"/>
      <c r="H832" s="317"/>
      <c r="I832" s="317"/>
      <c r="J832" s="317"/>
      <c r="K832" s="317"/>
      <c r="L832" s="317"/>
      <c r="M832" s="317"/>
      <c r="N832" s="317"/>
      <c r="O832" s="317"/>
      <c r="P832" s="317"/>
      <c r="Q832" s="317"/>
      <c r="R832" s="317"/>
      <c r="S832" s="317"/>
      <c r="T832" s="317"/>
      <c r="U832" s="317"/>
      <c r="V832" s="317"/>
      <c r="W832" s="317"/>
      <c r="X832" s="317"/>
      <c r="Y832" s="317"/>
      <c r="Z832" s="317"/>
    </row>
    <row r="833" spans="1:26" ht="12.75" customHeight="1">
      <c r="A833" s="317"/>
      <c r="B833" s="317"/>
      <c r="C833" s="316"/>
      <c r="D833" s="317"/>
      <c r="E833" s="317"/>
      <c r="F833" s="317"/>
      <c r="G833" s="317"/>
      <c r="H833" s="317"/>
      <c r="I833" s="317"/>
      <c r="J833" s="317"/>
      <c r="K833" s="317"/>
      <c r="L833" s="317"/>
      <c r="M833" s="317"/>
      <c r="N833" s="317"/>
      <c r="O833" s="317"/>
      <c r="P833" s="317"/>
      <c r="Q833" s="317"/>
      <c r="R833" s="317"/>
      <c r="S833" s="317"/>
      <c r="T833" s="317"/>
      <c r="U833" s="317"/>
      <c r="V833" s="317"/>
      <c r="W833" s="317"/>
      <c r="X833" s="317"/>
      <c r="Y833" s="317"/>
      <c r="Z833" s="317"/>
    </row>
    <row r="834" spans="1:26" ht="12.75" customHeight="1">
      <c r="A834" s="317"/>
      <c r="B834" s="317"/>
      <c r="C834" s="316"/>
      <c r="D834" s="317"/>
      <c r="E834" s="317"/>
      <c r="F834" s="317"/>
      <c r="G834" s="317"/>
      <c r="H834" s="317"/>
      <c r="I834" s="317"/>
      <c r="J834" s="317"/>
      <c r="K834" s="317"/>
      <c r="L834" s="317"/>
      <c r="M834" s="317"/>
      <c r="N834" s="317"/>
      <c r="O834" s="317"/>
      <c r="P834" s="317"/>
      <c r="Q834" s="317"/>
      <c r="R834" s="317"/>
      <c r="S834" s="317"/>
      <c r="T834" s="317"/>
      <c r="U834" s="317"/>
      <c r="V834" s="317"/>
      <c r="W834" s="317"/>
      <c r="X834" s="317"/>
      <c r="Y834" s="317"/>
      <c r="Z834" s="317"/>
    </row>
    <row r="835" spans="1:26" ht="12.75" customHeight="1">
      <c r="A835" s="317"/>
      <c r="B835" s="317"/>
      <c r="C835" s="316"/>
      <c r="D835" s="317"/>
      <c r="E835" s="317"/>
      <c r="F835" s="317"/>
      <c r="G835" s="317"/>
      <c r="H835" s="317"/>
      <c r="I835" s="317"/>
      <c r="J835" s="317"/>
      <c r="K835" s="317"/>
      <c r="L835" s="317"/>
      <c r="M835" s="317"/>
      <c r="N835" s="317"/>
      <c r="O835" s="317"/>
      <c r="P835" s="317"/>
      <c r="Q835" s="317"/>
      <c r="R835" s="317"/>
      <c r="S835" s="317"/>
      <c r="T835" s="317"/>
      <c r="U835" s="317"/>
      <c r="V835" s="317"/>
      <c r="W835" s="317"/>
      <c r="X835" s="317"/>
      <c r="Y835" s="317"/>
      <c r="Z835" s="317"/>
    </row>
    <row r="836" spans="1:26" ht="12.75" customHeight="1">
      <c r="A836" s="317"/>
      <c r="B836" s="317"/>
      <c r="C836" s="316"/>
      <c r="D836" s="317"/>
      <c r="E836" s="317"/>
      <c r="F836" s="317"/>
      <c r="G836" s="317"/>
      <c r="H836" s="317"/>
      <c r="I836" s="317"/>
      <c r="J836" s="317"/>
      <c r="K836" s="317"/>
      <c r="L836" s="317"/>
      <c r="M836" s="317"/>
      <c r="N836" s="317"/>
      <c r="O836" s="317"/>
      <c r="P836" s="317"/>
      <c r="Q836" s="317"/>
      <c r="R836" s="317"/>
      <c r="S836" s="317"/>
      <c r="T836" s="317"/>
      <c r="U836" s="317"/>
      <c r="V836" s="317"/>
      <c r="W836" s="317"/>
      <c r="X836" s="317"/>
      <c r="Y836" s="317"/>
      <c r="Z836" s="317"/>
    </row>
    <row r="837" spans="1:26" ht="12.75" customHeight="1">
      <c r="A837" s="317"/>
      <c r="B837" s="317"/>
      <c r="C837" s="316"/>
      <c r="D837" s="317"/>
      <c r="E837" s="317"/>
      <c r="F837" s="317"/>
      <c r="G837" s="317"/>
      <c r="H837" s="317"/>
      <c r="I837" s="317"/>
      <c r="J837" s="317"/>
      <c r="K837" s="317"/>
      <c r="L837" s="317"/>
      <c r="M837" s="317"/>
      <c r="N837" s="317"/>
      <c r="O837" s="317"/>
      <c r="P837" s="317"/>
      <c r="Q837" s="317"/>
      <c r="R837" s="317"/>
      <c r="S837" s="317"/>
      <c r="T837" s="317"/>
      <c r="U837" s="317"/>
      <c r="V837" s="317"/>
      <c r="W837" s="317"/>
      <c r="X837" s="317"/>
      <c r="Y837" s="317"/>
      <c r="Z837" s="317"/>
    </row>
    <row r="838" spans="1:26" ht="12.75" customHeight="1">
      <c r="A838" s="317"/>
      <c r="B838" s="317"/>
      <c r="C838" s="316"/>
      <c r="D838" s="317"/>
      <c r="E838" s="317"/>
      <c r="F838" s="317"/>
      <c r="G838" s="317"/>
      <c r="H838" s="317"/>
      <c r="I838" s="317"/>
      <c r="J838" s="317"/>
      <c r="K838" s="317"/>
      <c r="L838" s="317"/>
      <c r="M838" s="317"/>
      <c r="N838" s="317"/>
      <c r="O838" s="317"/>
      <c r="P838" s="317"/>
      <c r="Q838" s="317"/>
      <c r="R838" s="317"/>
      <c r="S838" s="317"/>
      <c r="T838" s="317"/>
      <c r="U838" s="317"/>
      <c r="V838" s="317"/>
      <c r="W838" s="317"/>
      <c r="X838" s="317"/>
      <c r="Y838" s="317"/>
      <c r="Z838" s="317"/>
    </row>
    <row r="839" spans="1:26" ht="12.75" customHeight="1">
      <c r="A839" s="317"/>
      <c r="B839" s="317"/>
      <c r="C839" s="316"/>
      <c r="D839" s="317"/>
      <c r="E839" s="317"/>
      <c r="F839" s="317"/>
      <c r="G839" s="317"/>
      <c r="H839" s="317"/>
      <c r="I839" s="317"/>
      <c r="J839" s="317"/>
      <c r="K839" s="317"/>
      <c r="L839" s="317"/>
      <c r="M839" s="317"/>
      <c r="N839" s="317"/>
      <c r="O839" s="317"/>
      <c r="P839" s="317"/>
      <c r="Q839" s="317"/>
      <c r="R839" s="317"/>
      <c r="S839" s="317"/>
      <c r="T839" s="317"/>
      <c r="U839" s="317"/>
      <c r="V839" s="317"/>
      <c r="W839" s="317"/>
      <c r="X839" s="317"/>
      <c r="Y839" s="317"/>
      <c r="Z839" s="317"/>
    </row>
    <row r="840" spans="1:26" ht="12.75" customHeight="1">
      <c r="A840" s="317"/>
      <c r="B840" s="317"/>
      <c r="C840" s="316"/>
      <c r="D840" s="317"/>
      <c r="E840" s="317"/>
      <c r="F840" s="317"/>
      <c r="G840" s="317"/>
      <c r="H840" s="317"/>
      <c r="I840" s="317"/>
      <c r="J840" s="317"/>
      <c r="K840" s="317"/>
      <c r="L840" s="317"/>
      <c r="M840" s="317"/>
      <c r="N840" s="317"/>
      <c r="O840" s="317"/>
      <c r="P840" s="317"/>
      <c r="Q840" s="317"/>
      <c r="R840" s="317"/>
      <c r="S840" s="317"/>
      <c r="T840" s="317"/>
      <c r="U840" s="317"/>
      <c r="V840" s="317"/>
      <c r="W840" s="317"/>
      <c r="X840" s="317"/>
      <c r="Y840" s="317"/>
      <c r="Z840" s="317"/>
    </row>
    <row r="841" spans="1:26" ht="12.75" customHeight="1">
      <c r="A841" s="317"/>
      <c r="B841" s="317"/>
      <c r="C841" s="316"/>
      <c r="D841" s="317"/>
      <c r="E841" s="317"/>
      <c r="F841" s="317"/>
      <c r="G841" s="317"/>
      <c r="H841" s="317"/>
      <c r="I841" s="317"/>
      <c r="J841" s="317"/>
      <c r="K841" s="317"/>
      <c r="L841" s="317"/>
      <c r="M841" s="317"/>
      <c r="N841" s="317"/>
      <c r="O841" s="317"/>
      <c r="P841" s="317"/>
      <c r="Q841" s="317"/>
      <c r="R841" s="317"/>
      <c r="S841" s="317"/>
      <c r="T841" s="317"/>
      <c r="U841" s="317"/>
      <c r="V841" s="317"/>
      <c r="W841" s="317"/>
      <c r="X841" s="317"/>
      <c r="Y841" s="317"/>
      <c r="Z841" s="317"/>
    </row>
    <row r="842" spans="1:26" ht="12.75" customHeight="1">
      <c r="A842" s="317"/>
      <c r="B842" s="317"/>
      <c r="C842" s="316"/>
      <c r="D842" s="317"/>
      <c r="E842" s="317"/>
      <c r="F842" s="317"/>
      <c r="G842" s="317"/>
      <c r="H842" s="317"/>
      <c r="I842" s="317"/>
      <c r="J842" s="317"/>
      <c r="K842" s="317"/>
      <c r="L842" s="317"/>
      <c r="M842" s="317"/>
      <c r="N842" s="317"/>
      <c r="O842" s="317"/>
      <c r="P842" s="317"/>
      <c r="Q842" s="317"/>
      <c r="R842" s="317"/>
      <c r="S842" s="317"/>
      <c r="T842" s="317"/>
      <c r="U842" s="317"/>
      <c r="V842" s="317"/>
      <c r="W842" s="317"/>
      <c r="X842" s="317"/>
      <c r="Y842" s="317"/>
      <c r="Z842" s="317"/>
    </row>
    <row r="843" spans="1:26" ht="12.75" customHeight="1">
      <c r="A843" s="317"/>
      <c r="B843" s="317"/>
      <c r="C843" s="316"/>
      <c r="D843" s="317"/>
      <c r="E843" s="317"/>
      <c r="F843" s="317"/>
      <c r="G843" s="317"/>
      <c r="H843" s="317"/>
      <c r="I843" s="317"/>
      <c r="J843" s="317"/>
      <c r="K843" s="317"/>
      <c r="L843" s="317"/>
      <c r="M843" s="317"/>
      <c r="N843" s="317"/>
      <c r="O843" s="317"/>
      <c r="P843" s="317"/>
      <c r="Q843" s="317"/>
      <c r="R843" s="317"/>
      <c r="S843" s="317"/>
      <c r="T843" s="317"/>
      <c r="U843" s="317"/>
      <c r="V843" s="317"/>
      <c r="W843" s="317"/>
      <c r="X843" s="317"/>
      <c r="Y843" s="317"/>
      <c r="Z843" s="317"/>
    </row>
    <row r="844" spans="1:26" ht="12.75" customHeight="1">
      <c r="A844" s="317"/>
      <c r="B844" s="317"/>
      <c r="C844" s="316"/>
      <c r="D844" s="317"/>
      <c r="E844" s="317"/>
      <c r="F844" s="317"/>
      <c r="G844" s="317"/>
      <c r="H844" s="317"/>
      <c r="I844" s="317"/>
      <c r="J844" s="317"/>
      <c r="K844" s="317"/>
      <c r="L844" s="317"/>
      <c r="M844" s="317"/>
      <c r="N844" s="317"/>
      <c r="O844" s="317"/>
      <c r="P844" s="317"/>
      <c r="Q844" s="317"/>
      <c r="R844" s="317"/>
      <c r="S844" s="317"/>
      <c r="T844" s="317"/>
      <c r="U844" s="317"/>
      <c r="V844" s="317"/>
      <c r="W844" s="317"/>
      <c r="X844" s="317"/>
      <c r="Y844" s="317"/>
      <c r="Z844" s="317"/>
    </row>
    <row r="845" spans="1:26" ht="12.75" customHeight="1">
      <c r="A845" s="317"/>
      <c r="B845" s="317"/>
      <c r="C845" s="316"/>
      <c r="D845" s="317"/>
      <c r="E845" s="317"/>
      <c r="F845" s="317"/>
      <c r="G845" s="317"/>
      <c r="H845" s="317"/>
      <c r="I845" s="317"/>
      <c r="J845" s="317"/>
      <c r="K845" s="317"/>
      <c r="L845" s="317"/>
      <c r="M845" s="317"/>
      <c r="N845" s="317"/>
      <c r="O845" s="317"/>
      <c r="P845" s="317"/>
      <c r="Q845" s="317"/>
      <c r="R845" s="317"/>
      <c r="S845" s="317"/>
      <c r="T845" s="317"/>
      <c r="U845" s="317"/>
      <c r="V845" s="317"/>
      <c r="W845" s="317"/>
      <c r="X845" s="317"/>
      <c r="Y845" s="317"/>
      <c r="Z845" s="317"/>
    </row>
    <row r="846" spans="1:26" ht="12.75" customHeight="1">
      <c r="A846" s="317"/>
      <c r="B846" s="317"/>
      <c r="C846" s="316"/>
      <c r="D846" s="317"/>
      <c r="E846" s="317"/>
      <c r="F846" s="317"/>
      <c r="G846" s="317"/>
      <c r="H846" s="317"/>
      <c r="I846" s="317"/>
      <c r="J846" s="317"/>
      <c r="K846" s="317"/>
      <c r="L846" s="317"/>
      <c r="M846" s="317"/>
      <c r="N846" s="317"/>
      <c r="O846" s="317"/>
      <c r="P846" s="317"/>
      <c r="Q846" s="317"/>
      <c r="R846" s="317"/>
      <c r="S846" s="317"/>
      <c r="T846" s="317"/>
      <c r="U846" s="317"/>
      <c r="V846" s="317"/>
      <c r="W846" s="317"/>
      <c r="X846" s="317"/>
      <c r="Y846" s="317"/>
      <c r="Z846" s="317"/>
    </row>
    <row r="847" spans="1:26" ht="12.75" customHeight="1">
      <c r="A847" s="317"/>
      <c r="B847" s="317"/>
      <c r="C847" s="316"/>
      <c r="D847" s="317"/>
      <c r="E847" s="317"/>
      <c r="F847" s="317"/>
      <c r="G847" s="317"/>
      <c r="H847" s="317"/>
      <c r="I847" s="317"/>
      <c r="J847" s="317"/>
      <c r="K847" s="317"/>
      <c r="L847" s="317"/>
      <c r="M847" s="317"/>
      <c r="N847" s="317"/>
      <c r="O847" s="317"/>
      <c r="P847" s="317"/>
      <c r="Q847" s="317"/>
      <c r="R847" s="317"/>
      <c r="S847" s="317"/>
      <c r="T847" s="317"/>
      <c r="U847" s="317"/>
      <c r="V847" s="317"/>
      <c r="W847" s="317"/>
      <c r="X847" s="317"/>
      <c r="Y847" s="317"/>
      <c r="Z847" s="317"/>
    </row>
    <row r="848" spans="1:26" ht="12.75" customHeight="1">
      <c r="A848" s="317"/>
      <c r="B848" s="317"/>
      <c r="C848" s="316"/>
      <c r="D848" s="317"/>
      <c r="E848" s="317"/>
      <c r="F848" s="317"/>
      <c r="G848" s="317"/>
      <c r="H848" s="317"/>
      <c r="I848" s="317"/>
      <c r="J848" s="317"/>
      <c r="K848" s="317"/>
      <c r="L848" s="317"/>
      <c r="M848" s="317"/>
      <c r="N848" s="317"/>
      <c r="O848" s="317"/>
      <c r="P848" s="317"/>
      <c r="Q848" s="317"/>
      <c r="R848" s="317"/>
      <c r="S848" s="317"/>
      <c r="T848" s="317"/>
      <c r="U848" s="317"/>
      <c r="V848" s="317"/>
      <c r="W848" s="317"/>
      <c r="X848" s="317"/>
      <c r="Y848" s="317"/>
      <c r="Z848" s="317"/>
    </row>
    <row r="849" spans="1:26" ht="12.75" customHeight="1">
      <c r="A849" s="317"/>
      <c r="B849" s="317"/>
      <c r="C849" s="316"/>
      <c r="D849" s="317"/>
      <c r="E849" s="317"/>
      <c r="F849" s="317"/>
      <c r="G849" s="317"/>
      <c r="H849" s="317"/>
      <c r="I849" s="317"/>
      <c r="J849" s="317"/>
      <c r="K849" s="317"/>
      <c r="L849" s="317"/>
      <c r="M849" s="317"/>
      <c r="N849" s="317"/>
      <c r="O849" s="317"/>
      <c r="P849" s="317"/>
      <c r="Q849" s="317"/>
      <c r="R849" s="317"/>
      <c r="S849" s="317"/>
      <c r="T849" s="317"/>
      <c r="U849" s="317"/>
      <c r="V849" s="317"/>
      <c r="W849" s="317"/>
      <c r="X849" s="317"/>
      <c r="Y849" s="317"/>
      <c r="Z849" s="317"/>
    </row>
    <row r="850" spans="1:26" ht="12.75" customHeight="1">
      <c r="A850" s="317"/>
      <c r="B850" s="317"/>
      <c r="C850" s="316"/>
      <c r="D850" s="317"/>
      <c r="E850" s="317"/>
      <c r="F850" s="317"/>
      <c r="G850" s="317"/>
      <c r="H850" s="317"/>
      <c r="I850" s="317"/>
      <c r="J850" s="317"/>
      <c r="K850" s="317"/>
      <c r="L850" s="317"/>
      <c r="M850" s="317"/>
      <c r="N850" s="317"/>
      <c r="O850" s="317"/>
      <c r="P850" s="317"/>
      <c r="Q850" s="317"/>
      <c r="R850" s="317"/>
      <c r="S850" s="317"/>
      <c r="T850" s="317"/>
      <c r="U850" s="317"/>
      <c r="V850" s="317"/>
      <c r="W850" s="317"/>
      <c r="X850" s="317"/>
      <c r="Y850" s="317"/>
      <c r="Z850" s="317"/>
    </row>
    <row r="851" spans="1:26" ht="12.75" customHeight="1">
      <c r="A851" s="317"/>
      <c r="B851" s="317"/>
      <c r="C851" s="316"/>
      <c r="D851" s="317"/>
      <c r="E851" s="317"/>
      <c r="F851" s="317"/>
      <c r="G851" s="317"/>
      <c r="H851" s="317"/>
      <c r="I851" s="317"/>
      <c r="J851" s="317"/>
      <c r="K851" s="317"/>
      <c r="L851" s="317"/>
      <c r="M851" s="317"/>
      <c r="N851" s="317"/>
      <c r="O851" s="317"/>
      <c r="P851" s="317"/>
      <c r="Q851" s="317"/>
      <c r="R851" s="317"/>
      <c r="S851" s="317"/>
      <c r="T851" s="317"/>
      <c r="U851" s="317"/>
      <c r="V851" s="317"/>
      <c r="W851" s="317"/>
      <c r="X851" s="317"/>
      <c r="Y851" s="317"/>
      <c r="Z851" s="317"/>
    </row>
    <row r="852" spans="1:26" ht="12.75" customHeight="1">
      <c r="A852" s="317"/>
      <c r="B852" s="317"/>
      <c r="C852" s="316"/>
      <c r="D852" s="317"/>
      <c r="E852" s="317"/>
      <c r="F852" s="317"/>
      <c r="G852" s="317"/>
      <c r="H852" s="317"/>
      <c r="I852" s="317"/>
      <c r="J852" s="317"/>
      <c r="K852" s="317"/>
      <c r="L852" s="317"/>
      <c r="M852" s="317"/>
      <c r="N852" s="317"/>
      <c r="O852" s="317"/>
      <c r="P852" s="317"/>
      <c r="Q852" s="317"/>
      <c r="R852" s="317"/>
      <c r="S852" s="317"/>
      <c r="T852" s="317"/>
      <c r="U852" s="317"/>
      <c r="V852" s="317"/>
      <c r="W852" s="317"/>
      <c r="X852" s="317"/>
      <c r="Y852" s="317"/>
      <c r="Z852" s="317"/>
    </row>
    <row r="853" spans="1:26" ht="12.75" customHeight="1">
      <c r="A853" s="317"/>
      <c r="B853" s="317"/>
      <c r="C853" s="316"/>
      <c r="D853" s="317"/>
      <c r="E853" s="317"/>
      <c r="F853" s="317"/>
      <c r="G853" s="317"/>
      <c r="H853" s="317"/>
      <c r="I853" s="317"/>
      <c r="J853" s="317"/>
      <c r="K853" s="317"/>
      <c r="L853" s="317"/>
      <c r="M853" s="317"/>
      <c r="N853" s="317"/>
      <c r="O853" s="317"/>
      <c r="P853" s="317"/>
      <c r="Q853" s="317"/>
      <c r="R853" s="317"/>
      <c r="S853" s="317"/>
      <c r="T853" s="317"/>
      <c r="U853" s="317"/>
      <c r="V853" s="317"/>
      <c r="W853" s="317"/>
      <c r="X853" s="317"/>
      <c r="Y853" s="317"/>
      <c r="Z853" s="317"/>
    </row>
    <row r="854" spans="1:26" ht="12.75" customHeight="1">
      <c r="A854" s="317"/>
      <c r="B854" s="317"/>
      <c r="C854" s="316"/>
      <c r="D854" s="317"/>
      <c r="E854" s="317"/>
      <c r="F854" s="317"/>
      <c r="G854" s="317"/>
      <c r="H854" s="317"/>
      <c r="I854" s="317"/>
      <c r="J854" s="317"/>
      <c r="K854" s="317"/>
      <c r="L854" s="317"/>
      <c r="M854" s="317"/>
      <c r="N854" s="317"/>
      <c r="O854" s="317"/>
      <c r="P854" s="317"/>
      <c r="Q854" s="317"/>
      <c r="R854" s="317"/>
      <c r="S854" s="317"/>
      <c r="T854" s="317"/>
      <c r="U854" s="317"/>
      <c r="V854" s="317"/>
      <c r="W854" s="317"/>
      <c r="X854" s="317"/>
      <c r="Y854" s="317"/>
      <c r="Z854" s="317"/>
    </row>
    <row r="855" spans="1:26" ht="12.75" customHeight="1">
      <c r="A855" s="317"/>
      <c r="B855" s="317"/>
      <c r="C855" s="316"/>
      <c r="D855" s="317"/>
      <c r="E855" s="317"/>
      <c r="F855" s="317"/>
      <c r="G855" s="317"/>
      <c r="H855" s="317"/>
      <c r="I855" s="317"/>
      <c r="J855" s="317"/>
      <c r="K855" s="317"/>
      <c r="L855" s="317"/>
      <c r="M855" s="317"/>
      <c r="N855" s="317"/>
      <c r="O855" s="317"/>
      <c r="P855" s="317"/>
      <c r="Q855" s="317"/>
      <c r="R855" s="317"/>
      <c r="S855" s="317"/>
      <c r="T855" s="317"/>
      <c r="U855" s="317"/>
      <c r="V855" s="317"/>
      <c r="W855" s="317"/>
      <c r="X855" s="317"/>
      <c r="Y855" s="317"/>
      <c r="Z855" s="317"/>
    </row>
    <row r="856" spans="1:26" ht="12.75" customHeight="1">
      <c r="A856" s="317"/>
      <c r="B856" s="317"/>
      <c r="C856" s="316"/>
      <c r="D856" s="317"/>
      <c r="E856" s="317"/>
      <c r="F856" s="317"/>
      <c r="G856" s="317"/>
      <c r="H856" s="317"/>
      <c r="I856" s="317"/>
      <c r="J856" s="317"/>
      <c r="K856" s="317"/>
      <c r="L856" s="317"/>
      <c r="M856" s="317"/>
      <c r="N856" s="317"/>
      <c r="O856" s="317"/>
      <c r="P856" s="317"/>
      <c r="Q856" s="317"/>
      <c r="R856" s="317"/>
      <c r="S856" s="317"/>
      <c r="T856" s="317"/>
      <c r="U856" s="317"/>
      <c r="V856" s="317"/>
      <c r="W856" s="317"/>
      <c r="X856" s="317"/>
      <c r="Y856" s="317"/>
      <c r="Z856" s="317"/>
    </row>
    <row r="857" spans="1:26" ht="12.75" customHeight="1">
      <c r="A857" s="317"/>
      <c r="B857" s="317"/>
      <c r="C857" s="316"/>
      <c r="D857" s="317"/>
      <c r="E857" s="317"/>
      <c r="F857" s="317"/>
      <c r="G857" s="317"/>
      <c r="H857" s="317"/>
      <c r="I857" s="317"/>
      <c r="J857" s="317"/>
      <c r="K857" s="317"/>
      <c r="L857" s="317"/>
      <c r="M857" s="317"/>
      <c r="N857" s="317"/>
      <c r="O857" s="317"/>
      <c r="P857" s="317"/>
      <c r="Q857" s="317"/>
      <c r="R857" s="317"/>
      <c r="S857" s="317"/>
      <c r="T857" s="317"/>
      <c r="U857" s="317"/>
      <c r="V857" s="317"/>
      <c r="W857" s="317"/>
      <c r="X857" s="317"/>
      <c r="Y857" s="317"/>
      <c r="Z857" s="317"/>
    </row>
    <row r="858" spans="1:26" ht="12.75" customHeight="1">
      <c r="A858" s="317"/>
      <c r="B858" s="317"/>
      <c r="C858" s="316"/>
      <c r="D858" s="317"/>
      <c r="E858" s="317"/>
      <c r="F858" s="317"/>
      <c r="G858" s="317"/>
      <c r="H858" s="317"/>
      <c r="I858" s="317"/>
      <c r="J858" s="317"/>
      <c r="K858" s="317"/>
      <c r="L858" s="317"/>
      <c r="M858" s="317"/>
      <c r="N858" s="317"/>
      <c r="O858" s="317"/>
      <c r="P858" s="317"/>
      <c r="Q858" s="317"/>
      <c r="R858" s="317"/>
      <c r="S858" s="317"/>
      <c r="T858" s="317"/>
      <c r="U858" s="317"/>
      <c r="V858" s="317"/>
      <c r="W858" s="317"/>
      <c r="X858" s="317"/>
      <c r="Y858" s="317"/>
      <c r="Z858" s="317"/>
    </row>
    <row r="859" spans="1:26" ht="12.75" customHeight="1">
      <c r="A859" s="317"/>
      <c r="B859" s="317"/>
      <c r="C859" s="316"/>
      <c r="D859" s="317"/>
      <c r="E859" s="317"/>
      <c r="F859" s="317"/>
      <c r="G859" s="317"/>
      <c r="H859" s="317"/>
      <c r="I859" s="317"/>
      <c r="J859" s="317"/>
      <c r="K859" s="317"/>
      <c r="L859" s="317"/>
      <c r="M859" s="317"/>
      <c r="N859" s="317"/>
      <c r="O859" s="317"/>
      <c r="P859" s="317"/>
      <c r="Q859" s="317"/>
      <c r="R859" s="317"/>
      <c r="S859" s="317"/>
      <c r="T859" s="317"/>
      <c r="U859" s="317"/>
      <c r="V859" s="317"/>
      <c r="W859" s="317"/>
      <c r="X859" s="317"/>
      <c r="Y859" s="317"/>
      <c r="Z859" s="317"/>
    </row>
    <row r="860" spans="1:26" ht="12.75" customHeight="1">
      <c r="A860" s="317"/>
      <c r="B860" s="317"/>
      <c r="C860" s="316"/>
      <c r="D860" s="317"/>
      <c r="E860" s="317"/>
      <c r="F860" s="317"/>
      <c r="G860" s="317"/>
      <c r="H860" s="317"/>
      <c r="I860" s="317"/>
      <c r="J860" s="317"/>
      <c r="K860" s="317"/>
      <c r="L860" s="317"/>
      <c r="M860" s="317"/>
      <c r="N860" s="317"/>
      <c r="O860" s="317"/>
      <c r="P860" s="317"/>
      <c r="Q860" s="317"/>
      <c r="R860" s="317"/>
      <c r="S860" s="317"/>
      <c r="T860" s="317"/>
      <c r="U860" s="317"/>
      <c r="V860" s="317"/>
      <c r="W860" s="317"/>
      <c r="X860" s="317"/>
      <c r="Y860" s="317"/>
      <c r="Z860" s="317"/>
    </row>
    <row r="861" spans="1:26" ht="12.75" customHeight="1">
      <c r="A861" s="317"/>
      <c r="B861" s="317"/>
      <c r="C861" s="316"/>
      <c r="D861" s="317"/>
      <c r="E861" s="317"/>
      <c r="F861" s="317"/>
      <c r="G861" s="317"/>
      <c r="H861" s="317"/>
      <c r="I861" s="317"/>
      <c r="J861" s="317"/>
      <c r="K861" s="317"/>
      <c r="L861" s="317"/>
      <c r="M861" s="317"/>
      <c r="N861" s="317"/>
      <c r="O861" s="317"/>
      <c r="P861" s="317"/>
      <c r="Q861" s="317"/>
      <c r="R861" s="317"/>
      <c r="S861" s="317"/>
      <c r="T861" s="317"/>
      <c r="U861" s="317"/>
      <c r="V861" s="317"/>
      <c r="W861" s="317"/>
      <c r="X861" s="317"/>
      <c r="Y861" s="317"/>
      <c r="Z861" s="317"/>
    </row>
    <row r="862" spans="1:26" ht="12.75" customHeight="1">
      <c r="A862" s="317"/>
      <c r="B862" s="317"/>
      <c r="C862" s="316"/>
      <c r="D862" s="317"/>
      <c r="E862" s="317"/>
      <c r="F862" s="317"/>
      <c r="G862" s="317"/>
      <c r="H862" s="317"/>
      <c r="I862" s="317"/>
      <c r="J862" s="317"/>
      <c r="K862" s="317"/>
      <c r="L862" s="317"/>
      <c r="M862" s="317"/>
      <c r="N862" s="317"/>
      <c r="O862" s="317"/>
      <c r="P862" s="317"/>
      <c r="Q862" s="317"/>
      <c r="R862" s="317"/>
      <c r="S862" s="317"/>
      <c r="T862" s="317"/>
      <c r="U862" s="317"/>
      <c r="V862" s="317"/>
      <c r="W862" s="317"/>
      <c r="X862" s="317"/>
      <c r="Y862" s="317"/>
      <c r="Z862" s="317"/>
    </row>
    <row r="863" spans="1:26" ht="12.75" customHeight="1">
      <c r="A863" s="317"/>
      <c r="B863" s="317"/>
      <c r="C863" s="316"/>
      <c r="D863" s="317"/>
      <c r="E863" s="317"/>
      <c r="F863" s="317"/>
      <c r="G863" s="317"/>
      <c r="H863" s="317"/>
      <c r="I863" s="317"/>
      <c r="J863" s="317"/>
      <c r="K863" s="317"/>
      <c r="L863" s="317"/>
      <c r="M863" s="317"/>
      <c r="N863" s="317"/>
      <c r="O863" s="317"/>
      <c r="P863" s="317"/>
      <c r="Q863" s="317"/>
      <c r="R863" s="317"/>
      <c r="S863" s="317"/>
      <c r="T863" s="317"/>
      <c r="U863" s="317"/>
      <c r="V863" s="317"/>
      <c r="W863" s="317"/>
      <c r="X863" s="317"/>
      <c r="Y863" s="317"/>
      <c r="Z863" s="317"/>
    </row>
    <row r="864" spans="1:26" ht="12.75" customHeight="1">
      <c r="A864" s="317"/>
      <c r="B864" s="317"/>
      <c r="C864" s="316"/>
      <c r="D864" s="317"/>
      <c r="E864" s="317"/>
      <c r="F864" s="317"/>
      <c r="G864" s="317"/>
      <c r="H864" s="317"/>
      <c r="I864" s="317"/>
      <c r="J864" s="317"/>
      <c r="K864" s="317"/>
      <c r="L864" s="317"/>
      <c r="M864" s="317"/>
      <c r="N864" s="317"/>
      <c r="O864" s="317"/>
      <c r="P864" s="317"/>
      <c r="Q864" s="317"/>
      <c r="R864" s="317"/>
      <c r="S864" s="317"/>
      <c r="T864" s="317"/>
      <c r="U864" s="317"/>
      <c r="V864" s="317"/>
      <c r="W864" s="317"/>
      <c r="X864" s="317"/>
      <c r="Y864" s="317"/>
      <c r="Z864" s="317"/>
    </row>
    <row r="865" spans="1:26" ht="12.75" customHeight="1">
      <c r="A865" s="317"/>
      <c r="B865" s="317"/>
      <c r="C865" s="316"/>
      <c r="D865" s="317"/>
      <c r="E865" s="317"/>
      <c r="F865" s="317"/>
      <c r="G865" s="317"/>
      <c r="H865" s="317"/>
      <c r="I865" s="317"/>
      <c r="J865" s="317"/>
      <c r="K865" s="317"/>
      <c r="L865" s="317"/>
      <c r="M865" s="317"/>
      <c r="N865" s="317"/>
      <c r="O865" s="317"/>
      <c r="P865" s="317"/>
      <c r="Q865" s="317"/>
      <c r="R865" s="317"/>
      <c r="S865" s="317"/>
      <c r="T865" s="317"/>
      <c r="U865" s="317"/>
      <c r="V865" s="317"/>
      <c r="W865" s="317"/>
      <c r="X865" s="317"/>
      <c r="Y865" s="317"/>
      <c r="Z865" s="317"/>
    </row>
    <row r="866" spans="1:26" ht="12.75" customHeight="1">
      <c r="A866" s="317"/>
      <c r="B866" s="317"/>
      <c r="C866" s="316"/>
      <c r="D866" s="317"/>
      <c r="E866" s="317"/>
      <c r="F866" s="317"/>
      <c r="G866" s="317"/>
      <c r="H866" s="317"/>
      <c r="I866" s="317"/>
      <c r="J866" s="317"/>
      <c r="K866" s="317"/>
      <c r="L866" s="317"/>
      <c r="M866" s="317"/>
      <c r="N866" s="317"/>
      <c r="O866" s="317"/>
      <c r="P866" s="317"/>
      <c r="Q866" s="317"/>
      <c r="R866" s="317"/>
      <c r="S866" s="317"/>
      <c r="T866" s="317"/>
      <c r="U866" s="317"/>
      <c r="V866" s="317"/>
      <c r="W866" s="317"/>
      <c r="X866" s="317"/>
      <c r="Y866" s="317"/>
      <c r="Z866" s="317"/>
    </row>
    <row r="867" spans="1:26" ht="12.75" customHeight="1">
      <c r="A867" s="317"/>
      <c r="B867" s="317"/>
      <c r="C867" s="316"/>
      <c r="D867" s="317"/>
      <c r="E867" s="317"/>
      <c r="F867" s="317"/>
      <c r="G867" s="317"/>
      <c r="H867" s="317"/>
      <c r="I867" s="317"/>
      <c r="J867" s="317"/>
      <c r="K867" s="317"/>
      <c r="L867" s="317"/>
      <c r="M867" s="317"/>
      <c r="N867" s="317"/>
      <c r="O867" s="317"/>
      <c r="P867" s="317"/>
      <c r="Q867" s="317"/>
      <c r="R867" s="317"/>
      <c r="S867" s="317"/>
      <c r="T867" s="317"/>
      <c r="U867" s="317"/>
      <c r="V867" s="317"/>
      <c r="W867" s="317"/>
      <c r="X867" s="317"/>
      <c r="Y867" s="317"/>
      <c r="Z867" s="317"/>
    </row>
    <row r="868" spans="1:26" ht="12.75" customHeight="1">
      <c r="A868" s="317"/>
      <c r="B868" s="317"/>
      <c r="C868" s="316"/>
      <c r="D868" s="317"/>
      <c r="E868" s="317"/>
      <c r="F868" s="317"/>
      <c r="G868" s="317"/>
      <c r="H868" s="317"/>
      <c r="I868" s="317"/>
      <c r="J868" s="317"/>
      <c r="K868" s="317"/>
      <c r="L868" s="317"/>
      <c r="M868" s="317"/>
      <c r="N868" s="317"/>
      <c r="O868" s="317"/>
      <c r="P868" s="317"/>
      <c r="Q868" s="317"/>
      <c r="R868" s="317"/>
      <c r="S868" s="317"/>
      <c r="T868" s="317"/>
      <c r="U868" s="317"/>
      <c r="V868" s="317"/>
      <c r="W868" s="317"/>
      <c r="X868" s="317"/>
      <c r="Y868" s="317"/>
      <c r="Z868" s="317"/>
    </row>
    <row r="869" spans="1:26" ht="12.75" customHeight="1">
      <c r="A869" s="317"/>
      <c r="B869" s="317"/>
      <c r="C869" s="316"/>
      <c r="D869" s="317"/>
      <c r="E869" s="317"/>
      <c r="F869" s="317"/>
      <c r="G869" s="317"/>
      <c r="H869" s="317"/>
      <c r="I869" s="317"/>
      <c r="J869" s="317"/>
      <c r="K869" s="317"/>
      <c r="L869" s="317"/>
      <c r="M869" s="317"/>
      <c r="N869" s="317"/>
      <c r="O869" s="317"/>
      <c r="P869" s="317"/>
      <c r="Q869" s="317"/>
      <c r="R869" s="317"/>
      <c r="S869" s="317"/>
      <c r="T869" s="317"/>
      <c r="U869" s="317"/>
      <c r="V869" s="317"/>
      <c r="W869" s="317"/>
      <c r="X869" s="317"/>
      <c r="Y869" s="317"/>
      <c r="Z869" s="317"/>
    </row>
    <row r="870" spans="1:26" ht="12.75" customHeight="1">
      <c r="A870" s="317"/>
      <c r="B870" s="317"/>
      <c r="C870" s="316"/>
      <c r="D870" s="317"/>
      <c r="E870" s="317"/>
      <c r="F870" s="317"/>
      <c r="G870" s="317"/>
      <c r="H870" s="317"/>
      <c r="I870" s="317"/>
      <c r="J870" s="317"/>
      <c r="K870" s="317"/>
      <c r="L870" s="317"/>
      <c r="M870" s="317"/>
      <c r="N870" s="317"/>
      <c r="O870" s="317"/>
      <c r="P870" s="317"/>
      <c r="Q870" s="317"/>
      <c r="R870" s="317"/>
      <c r="S870" s="317"/>
      <c r="T870" s="317"/>
      <c r="U870" s="317"/>
      <c r="V870" s="317"/>
      <c r="W870" s="317"/>
      <c r="X870" s="317"/>
      <c r="Y870" s="317"/>
      <c r="Z870" s="317"/>
    </row>
    <row r="871" spans="1:26" ht="12.75" customHeight="1">
      <c r="A871" s="317"/>
      <c r="B871" s="317"/>
      <c r="C871" s="316"/>
      <c r="D871" s="317"/>
      <c r="E871" s="317"/>
      <c r="F871" s="317"/>
      <c r="G871" s="317"/>
      <c r="H871" s="317"/>
      <c r="I871" s="317"/>
      <c r="J871" s="317"/>
      <c r="K871" s="317"/>
      <c r="L871" s="317"/>
      <c r="M871" s="317"/>
      <c r="N871" s="317"/>
      <c r="O871" s="317"/>
      <c r="P871" s="317"/>
      <c r="Q871" s="317"/>
      <c r="R871" s="317"/>
      <c r="S871" s="317"/>
      <c r="T871" s="317"/>
      <c r="U871" s="317"/>
      <c r="V871" s="317"/>
      <c r="W871" s="317"/>
      <c r="X871" s="317"/>
      <c r="Y871" s="317"/>
      <c r="Z871" s="317"/>
    </row>
    <row r="872" spans="1:26" ht="12.75" customHeight="1">
      <c r="A872" s="317"/>
      <c r="B872" s="317"/>
      <c r="C872" s="316"/>
      <c r="D872" s="317"/>
      <c r="E872" s="317"/>
      <c r="F872" s="317"/>
      <c r="G872" s="317"/>
      <c r="H872" s="317"/>
      <c r="I872" s="317"/>
      <c r="J872" s="317"/>
      <c r="K872" s="317"/>
      <c r="L872" s="317"/>
      <c r="M872" s="317"/>
      <c r="N872" s="317"/>
      <c r="O872" s="317"/>
      <c r="P872" s="317"/>
      <c r="Q872" s="317"/>
      <c r="R872" s="317"/>
      <c r="S872" s="317"/>
      <c r="T872" s="317"/>
      <c r="U872" s="317"/>
      <c r="V872" s="317"/>
      <c r="W872" s="317"/>
      <c r="X872" s="317"/>
      <c r="Y872" s="317"/>
      <c r="Z872" s="317"/>
    </row>
    <row r="873" spans="1:26" ht="12.75" customHeight="1">
      <c r="A873" s="317"/>
      <c r="B873" s="317"/>
      <c r="C873" s="316"/>
      <c r="D873" s="317"/>
      <c r="E873" s="317"/>
      <c r="F873" s="317"/>
      <c r="G873" s="317"/>
      <c r="H873" s="317"/>
      <c r="I873" s="317"/>
      <c r="J873" s="317"/>
      <c r="K873" s="317"/>
      <c r="L873" s="317"/>
      <c r="M873" s="317"/>
      <c r="N873" s="317"/>
      <c r="O873" s="317"/>
      <c r="P873" s="317"/>
      <c r="Q873" s="317"/>
      <c r="R873" s="317"/>
      <c r="S873" s="317"/>
      <c r="T873" s="317"/>
      <c r="U873" s="317"/>
      <c r="V873" s="317"/>
      <c r="W873" s="317"/>
      <c r="X873" s="317"/>
      <c r="Y873" s="317"/>
      <c r="Z873" s="317"/>
    </row>
    <row r="874" spans="1:26" ht="12.75" customHeight="1">
      <c r="A874" s="317"/>
      <c r="B874" s="317"/>
      <c r="C874" s="316"/>
      <c r="D874" s="317"/>
      <c r="E874" s="317"/>
      <c r="F874" s="317"/>
      <c r="G874" s="317"/>
      <c r="H874" s="317"/>
      <c r="I874" s="317"/>
      <c r="J874" s="317"/>
      <c r="K874" s="317"/>
      <c r="L874" s="317"/>
      <c r="M874" s="317"/>
      <c r="N874" s="317"/>
      <c r="O874" s="317"/>
      <c r="P874" s="317"/>
      <c r="Q874" s="317"/>
      <c r="R874" s="317"/>
      <c r="S874" s="317"/>
      <c r="T874" s="317"/>
      <c r="U874" s="317"/>
      <c r="V874" s="317"/>
      <c r="W874" s="317"/>
      <c r="X874" s="317"/>
      <c r="Y874" s="317"/>
      <c r="Z874" s="317"/>
    </row>
    <row r="875" spans="1:26" ht="12.75" customHeight="1">
      <c r="A875" s="317"/>
      <c r="B875" s="317"/>
      <c r="C875" s="316"/>
      <c r="D875" s="317"/>
      <c r="E875" s="317"/>
      <c r="F875" s="317"/>
      <c r="G875" s="317"/>
      <c r="H875" s="317"/>
      <c r="I875" s="317"/>
      <c r="J875" s="317"/>
      <c r="K875" s="317"/>
      <c r="L875" s="317"/>
      <c r="M875" s="317"/>
      <c r="N875" s="317"/>
      <c r="O875" s="317"/>
      <c r="P875" s="317"/>
      <c r="Q875" s="317"/>
      <c r="R875" s="317"/>
      <c r="S875" s="317"/>
      <c r="T875" s="317"/>
      <c r="U875" s="317"/>
      <c r="V875" s="317"/>
      <c r="W875" s="317"/>
      <c r="X875" s="317"/>
      <c r="Y875" s="317"/>
      <c r="Z875" s="317"/>
    </row>
    <row r="876" spans="1:26" ht="12.75" customHeight="1">
      <c r="A876" s="317"/>
      <c r="B876" s="317"/>
      <c r="C876" s="316"/>
      <c r="D876" s="317"/>
      <c r="E876" s="317"/>
      <c r="F876" s="317"/>
      <c r="G876" s="317"/>
      <c r="H876" s="317"/>
      <c r="I876" s="317"/>
      <c r="J876" s="317"/>
      <c r="K876" s="317"/>
      <c r="L876" s="317"/>
      <c r="M876" s="317"/>
      <c r="N876" s="317"/>
      <c r="O876" s="317"/>
      <c r="P876" s="317"/>
      <c r="Q876" s="317"/>
      <c r="R876" s="317"/>
      <c r="S876" s="317"/>
      <c r="T876" s="317"/>
      <c r="U876" s="317"/>
      <c r="V876" s="317"/>
      <c r="W876" s="317"/>
      <c r="X876" s="317"/>
      <c r="Y876" s="317"/>
      <c r="Z876" s="317"/>
    </row>
    <row r="877" spans="1:26" ht="12.75" customHeight="1">
      <c r="A877" s="317"/>
      <c r="B877" s="317"/>
      <c r="C877" s="316"/>
      <c r="D877" s="317"/>
      <c r="E877" s="317"/>
      <c r="F877" s="317"/>
      <c r="G877" s="317"/>
      <c r="H877" s="317"/>
      <c r="I877" s="317"/>
      <c r="J877" s="317"/>
      <c r="K877" s="317"/>
      <c r="L877" s="317"/>
      <c r="M877" s="317"/>
      <c r="N877" s="317"/>
      <c r="O877" s="317"/>
      <c r="P877" s="317"/>
      <c r="Q877" s="317"/>
      <c r="R877" s="317"/>
      <c r="S877" s="317"/>
      <c r="T877" s="317"/>
      <c r="U877" s="317"/>
      <c r="V877" s="317"/>
      <c r="W877" s="317"/>
      <c r="X877" s="317"/>
      <c r="Y877" s="317"/>
      <c r="Z877" s="317"/>
    </row>
    <row r="878" spans="1:26" ht="12.75" customHeight="1">
      <c r="A878" s="317"/>
      <c r="B878" s="317"/>
      <c r="C878" s="316"/>
      <c r="D878" s="317"/>
      <c r="E878" s="317"/>
      <c r="F878" s="317"/>
      <c r="G878" s="317"/>
      <c r="H878" s="317"/>
      <c r="I878" s="317"/>
      <c r="J878" s="317"/>
      <c r="K878" s="317"/>
      <c r="L878" s="317"/>
      <c r="M878" s="317"/>
      <c r="N878" s="317"/>
      <c r="O878" s="317"/>
      <c r="P878" s="317"/>
      <c r="Q878" s="317"/>
      <c r="R878" s="317"/>
      <c r="S878" s="317"/>
      <c r="T878" s="317"/>
      <c r="U878" s="317"/>
      <c r="V878" s="317"/>
      <c r="W878" s="317"/>
      <c r="X878" s="317"/>
      <c r="Y878" s="317"/>
      <c r="Z878" s="317"/>
    </row>
    <row r="879" spans="1:26" ht="12.75" customHeight="1">
      <c r="A879" s="317"/>
      <c r="B879" s="317"/>
      <c r="C879" s="316"/>
      <c r="D879" s="317"/>
      <c r="E879" s="317"/>
      <c r="F879" s="317"/>
      <c r="G879" s="317"/>
      <c r="H879" s="317"/>
      <c r="I879" s="317"/>
      <c r="J879" s="317"/>
      <c r="K879" s="317"/>
      <c r="L879" s="317"/>
      <c r="M879" s="317"/>
      <c r="N879" s="317"/>
      <c r="O879" s="317"/>
      <c r="P879" s="317"/>
      <c r="Q879" s="317"/>
      <c r="R879" s="317"/>
      <c r="S879" s="317"/>
      <c r="T879" s="317"/>
      <c r="U879" s="317"/>
      <c r="V879" s="317"/>
      <c r="W879" s="317"/>
      <c r="X879" s="317"/>
      <c r="Y879" s="317"/>
      <c r="Z879" s="317"/>
    </row>
    <row r="880" spans="1:26" ht="12.75" customHeight="1">
      <c r="A880" s="317"/>
      <c r="B880" s="317"/>
      <c r="C880" s="316"/>
      <c r="D880" s="317"/>
      <c r="E880" s="317"/>
      <c r="F880" s="317"/>
      <c r="G880" s="317"/>
      <c r="H880" s="317"/>
      <c r="I880" s="317"/>
      <c r="J880" s="317"/>
      <c r="K880" s="317"/>
      <c r="L880" s="317"/>
      <c r="M880" s="317"/>
      <c r="N880" s="317"/>
      <c r="O880" s="317"/>
      <c r="P880" s="317"/>
      <c r="Q880" s="317"/>
      <c r="R880" s="317"/>
      <c r="S880" s="317"/>
      <c r="T880" s="317"/>
      <c r="U880" s="317"/>
      <c r="V880" s="317"/>
      <c r="W880" s="317"/>
      <c r="X880" s="317"/>
      <c r="Y880" s="317"/>
      <c r="Z880" s="317"/>
    </row>
    <row r="881" spans="1:26" ht="12.75" customHeight="1">
      <c r="A881" s="317"/>
      <c r="B881" s="317"/>
      <c r="C881" s="316"/>
      <c r="D881" s="317"/>
      <c r="E881" s="317"/>
      <c r="F881" s="317"/>
      <c r="G881" s="317"/>
      <c r="H881" s="317"/>
      <c r="I881" s="317"/>
      <c r="J881" s="317"/>
      <c r="K881" s="317"/>
      <c r="L881" s="317"/>
      <c r="M881" s="317"/>
      <c r="N881" s="317"/>
      <c r="O881" s="317"/>
      <c r="P881" s="317"/>
      <c r="Q881" s="317"/>
      <c r="R881" s="317"/>
      <c r="S881" s="317"/>
      <c r="T881" s="317"/>
      <c r="U881" s="317"/>
      <c r="V881" s="317"/>
      <c r="W881" s="317"/>
      <c r="X881" s="317"/>
      <c r="Y881" s="317"/>
      <c r="Z881" s="317"/>
    </row>
    <row r="882" spans="1:26" ht="12.75" customHeight="1">
      <c r="A882" s="317"/>
      <c r="B882" s="317"/>
      <c r="C882" s="316"/>
      <c r="D882" s="317"/>
      <c r="E882" s="317"/>
      <c r="F882" s="317"/>
      <c r="G882" s="317"/>
      <c r="H882" s="317"/>
      <c r="I882" s="317"/>
      <c r="J882" s="317"/>
      <c r="K882" s="317"/>
      <c r="L882" s="317"/>
      <c r="M882" s="317"/>
      <c r="N882" s="317"/>
      <c r="O882" s="317"/>
      <c r="P882" s="317"/>
      <c r="Q882" s="317"/>
      <c r="R882" s="317"/>
      <c r="S882" s="317"/>
      <c r="T882" s="317"/>
      <c r="U882" s="317"/>
      <c r="V882" s="317"/>
      <c r="W882" s="317"/>
      <c r="X882" s="317"/>
      <c r="Y882" s="317"/>
      <c r="Z882" s="317"/>
    </row>
    <row r="883" spans="1:26" ht="12.75" customHeight="1">
      <c r="A883" s="317"/>
      <c r="B883" s="317"/>
      <c r="C883" s="316"/>
      <c r="D883" s="317"/>
      <c r="E883" s="317"/>
      <c r="F883" s="317"/>
      <c r="G883" s="317"/>
      <c r="H883" s="317"/>
      <c r="I883" s="317"/>
      <c r="J883" s="317"/>
      <c r="K883" s="317"/>
      <c r="L883" s="317"/>
      <c r="M883" s="317"/>
      <c r="N883" s="317"/>
      <c r="O883" s="317"/>
      <c r="P883" s="317"/>
      <c r="Q883" s="317"/>
      <c r="R883" s="317"/>
      <c r="S883" s="317"/>
      <c r="T883" s="317"/>
      <c r="U883" s="317"/>
      <c r="V883" s="317"/>
      <c r="W883" s="317"/>
      <c r="X883" s="317"/>
      <c r="Y883" s="317"/>
      <c r="Z883" s="317"/>
    </row>
    <row r="884" spans="1:26" ht="12.75" customHeight="1">
      <c r="A884" s="317"/>
      <c r="B884" s="317"/>
      <c r="C884" s="316"/>
      <c r="D884" s="317"/>
      <c r="E884" s="317"/>
      <c r="F884" s="317"/>
      <c r="G884" s="317"/>
      <c r="H884" s="317"/>
      <c r="I884" s="317"/>
      <c r="J884" s="317"/>
      <c r="K884" s="317"/>
      <c r="L884" s="317"/>
      <c r="M884" s="317"/>
      <c r="N884" s="317"/>
      <c r="O884" s="317"/>
      <c r="P884" s="317"/>
      <c r="Q884" s="317"/>
      <c r="R884" s="317"/>
      <c r="S884" s="317"/>
      <c r="T884" s="317"/>
      <c r="U884" s="317"/>
      <c r="V884" s="317"/>
      <c r="W884" s="317"/>
      <c r="X884" s="317"/>
      <c r="Y884" s="317"/>
      <c r="Z884" s="317"/>
    </row>
    <row r="885" spans="1:26" ht="12.75" customHeight="1">
      <c r="A885" s="317"/>
      <c r="B885" s="317"/>
      <c r="C885" s="316"/>
      <c r="D885" s="317"/>
      <c r="E885" s="317"/>
      <c r="F885" s="317"/>
      <c r="G885" s="317"/>
      <c r="H885" s="317"/>
      <c r="I885" s="317"/>
      <c r="J885" s="317"/>
      <c r="K885" s="317"/>
      <c r="L885" s="317"/>
      <c r="M885" s="317"/>
      <c r="N885" s="317"/>
      <c r="O885" s="317"/>
      <c r="P885" s="317"/>
      <c r="Q885" s="317"/>
      <c r="R885" s="317"/>
      <c r="S885" s="317"/>
      <c r="T885" s="317"/>
      <c r="U885" s="317"/>
      <c r="V885" s="317"/>
      <c r="W885" s="317"/>
      <c r="X885" s="317"/>
      <c r="Y885" s="317"/>
      <c r="Z885" s="317"/>
    </row>
    <row r="886" spans="1:26" ht="12.75" customHeight="1">
      <c r="A886" s="317"/>
      <c r="B886" s="317"/>
      <c r="C886" s="316"/>
      <c r="D886" s="317"/>
      <c r="E886" s="317"/>
      <c r="F886" s="317"/>
      <c r="G886" s="317"/>
      <c r="H886" s="317"/>
      <c r="I886" s="317"/>
      <c r="J886" s="317"/>
      <c r="K886" s="317"/>
      <c r="L886" s="317"/>
      <c r="M886" s="317"/>
      <c r="N886" s="317"/>
      <c r="O886" s="317"/>
      <c r="P886" s="317"/>
      <c r="Q886" s="317"/>
      <c r="R886" s="317"/>
      <c r="S886" s="317"/>
      <c r="T886" s="317"/>
      <c r="U886" s="317"/>
      <c r="V886" s="317"/>
      <c r="W886" s="317"/>
      <c r="X886" s="317"/>
      <c r="Y886" s="317"/>
      <c r="Z886" s="317"/>
    </row>
    <row r="887" spans="1:26" ht="12.75" customHeight="1">
      <c r="A887" s="317"/>
      <c r="B887" s="317"/>
      <c r="C887" s="316"/>
      <c r="D887" s="317"/>
      <c r="E887" s="317"/>
      <c r="F887" s="317"/>
      <c r="G887" s="317"/>
      <c r="H887" s="317"/>
      <c r="I887" s="317"/>
      <c r="J887" s="317"/>
      <c r="K887" s="317"/>
      <c r="L887" s="317"/>
      <c r="M887" s="317"/>
      <c r="N887" s="317"/>
      <c r="O887" s="317"/>
      <c r="P887" s="317"/>
      <c r="Q887" s="317"/>
      <c r="R887" s="317"/>
      <c r="S887" s="317"/>
      <c r="T887" s="317"/>
      <c r="U887" s="317"/>
      <c r="V887" s="317"/>
      <c r="W887" s="317"/>
      <c r="X887" s="317"/>
      <c r="Y887" s="317"/>
      <c r="Z887" s="317"/>
    </row>
    <row r="888" spans="1:26" ht="12.75" customHeight="1">
      <c r="A888" s="317"/>
      <c r="B888" s="317"/>
      <c r="C888" s="316"/>
      <c r="D888" s="317"/>
      <c r="E888" s="317"/>
      <c r="F888" s="317"/>
      <c r="G888" s="317"/>
      <c r="H888" s="317"/>
      <c r="I888" s="317"/>
      <c r="J888" s="317"/>
      <c r="K888" s="317"/>
      <c r="L888" s="317"/>
      <c r="M888" s="317"/>
      <c r="N888" s="317"/>
      <c r="O888" s="317"/>
      <c r="P888" s="317"/>
      <c r="Q888" s="317"/>
      <c r="R888" s="317"/>
      <c r="S888" s="317"/>
      <c r="T888" s="317"/>
      <c r="U888" s="317"/>
      <c r="V888" s="317"/>
      <c r="W888" s="317"/>
      <c r="X888" s="317"/>
      <c r="Y888" s="317"/>
      <c r="Z888" s="317"/>
    </row>
    <row r="889" spans="1:26" ht="12.75" customHeight="1">
      <c r="A889" s="317"/>
      <c r="B889" s="317"/>
      <c r="C889" s="316"/>
      <c r="D889" s="317"/>
      <c r="E889" s="317"/>
      <c r="F889" s="317"/>
      <c r="G889" s="317"/>
      <c r="H889" s="317"/>
      <c r="I889" s="317"/>
      <c r="J889" s="317"/>
      <c r="K889" s="317"/>
      <c r="L889" s="317"/>
      <c r="M889" s="317"/>
      <c r="N889" s="317"/>
      <c r="O889" s="317"/>
      <c r="P889" s="317"/>
      <c r="Q889" s="317"/>
      <c r="R889" s="317"/>
      <c r="S889" s="317"/>
      <c r="T889" s="317"/>
      <c r="U889" s="317"/>
      <c r="V889" s="317"/>
      <c r="W889" s="317"/>
      <c r="X889" s="317"/>
      <c r="Y889" s="317"/>
      <c r="Z889" s="317"/>
    </row>
    <row r="890" spans="1:26" ht="12.75" customHeight="1">
      <c r="A890" s="317"/>
      <c r="B890" s="317"/>
      <c r="C890" s="316"/>
      <c r="D890" s="317"/>
      <c r="E890" s="317"/>
      <c r="F890" s="317"/>
      <c r="G890" s="317"/>
      <c r="H890" s="317"/>
      <c r="I890" s="317"/>
      <c r="J890" s="317"/>
      <c r="K890" s="317"/>
      <c r="L890" s="317"/>
      <c r="M890" s="317"/>
      <c r="N890" s="317"/>
      <c r="O890" s="317"/>
      <c r="P890" s="317"/>
      <c r="Q890" s="317"/>
      <c r="R890" s="317"/>
      <c r="S890" s="317"/>
      <c r="T890" s="317"/>
      <c r="U890" s="317"/>
      <c r="V890" s="317"/>
      <c r="W890" s="317"/>
      <c r="X890" s="317"/>
      <c r="Y890" s="317"/>
      <c r="Z890" s="317"/>
    </row>
    <row r="891" spans="1:26" ht="12.75" customHeight="1">
      <c r="A891" s="317"/>
      <c r="B891" s="317"/>
      <c r="C891" s="316"/>
      <c r="D891" s="317"/>
      <c r="E891" s="317"/>
      <c r="F891" s="317"/>
      <c r="G891" s="317"/>
      <c r="H891" s="317"/>
      <c r="I891" s="317"/>
      <c r="J891" s="317"/>
      <c r="K891" s="317"/>
      <c r="L891" s="317"/>
      <c r="M891" s="317"/>
      <c r="N891" s="317"/>
      <c r="O891" s="317"/>
      <c r="P891" s="317"/>
      <c r="Q891" s="317"/>
      <c r="R891" s="317"/>
      <c r="S891" s="317"/>
      <c r="T891" s="317"/>
      <c r="U891" s="317"/>
      <c r="V891" s="317"/>
      <c r="W891" s="317"/>
      <c r="X891" s="317"/>
      <c r="Y891" s="317"/>
      <c r="Z891" s="317"/>
    </row>
    <row r="892" spans="1:26" ht="12.75" customHeight="1">
      <c r="A892" s="317"/>
      <c r="B892" s="317"/>
      <c r="C892" s="316"/>
      <c r="D892" s="317"/>
      <c r="E892" s="317"/>
      <c r="F892" s="317"/>
      <c r="G892" s="317"/>
      <c r="H892" s="317"/>
      <c r="I892" s="317"/>
      <c r="J892" s="317"/>
      <c r="K892" s="317"/>
      <c r="L892" s="317"/>
      <c r="M892" s="317"/>
      <c r="N892" s="317"/>
      <c r="O892" s="317"/>
      <c r="P892" s="317"/>
      <c r="Q892" s="317"/>
      <c r="R892" s="317"/>
      <c r="S892" s="317"/>
      <c r="T892" s="317"/>
      <c r="U892" s="317"/>
      <c r="V892" s="317"/>
      <c r="W892" s="317"/>
      <c r="X892" s="317"/>
      <c r="Y892" s="317"/>
      <c r="Z892" s="317"/>
    </row>
    <row r="893" spans="1:26" ht="12.75" customHeight="1">
      <c r="A893" s="317"/>
      <c r="B893" s="317"/>
      <c r="C893" s="316"/>
      <c r="D893" s="317"/>
      <c r="E893" s="317"/>
      <c r="F893" s="317"/>
      <c r="G893" s="317"/>
      <c r="H893" s="317"/>
      <c r="I893" s="317"/>
      <c r="J893" s="317"/>
      <c r="K893" s="317"/>
      <c r="L893" s="317"/>
      <c r="M893" s="317"/>
      <c r="N893" s="317"/>
      <c r="O893" s="317"/>
      <c r="P893" s="317"/>
      <c r="Q893" s="317"/>
      <c r="R893" s="317"/>
      <c r="S893" s="317"/>
      <c r="T893" s="317"/>
      <c r="U893" s="317"/>
      <c r="V893" s="317"/>
      <c r="W893" s="317"/>
      <c r="X893" s="317"/>
      <c r="Y893" s="317"/>
      <c r="Z893" s="317"/>
    </row>
    <row r="894" spans="1:26" ht="12.75" customHeight="1">
      <c r="A894" s="317"/>
      <c r="B894" s="317"/>
      <c r="C894" s="316"/>
      <c r="D894" s="317"/>
      <c r="E894" s="317"/>
      <c r="F894" s="317"/>
      <c r="G894" s="317"/>
      <c r="H894" s="317"/>
      <c r="I894" s="317"/>
      <c r="J894" s="317"/>
      <c r="K894" s="317"/>
      <c r="L894" s="317"/>
      <c r="M894" s="317"/>
      <c r="N894" s="317"/>
      <c r="O894" s="317"/>
      <c r="P894" s="317"/>
      <c r="Q894" s="317"/>
      <c r="R894" s="317"/>
      <c r="S894" s="317"/>
      <c r="T894" s="317"/>
      <c r="U894" s="317"/>
      <c r="V894" s="317"/>
      <c r="W894" s="317"/>
      <c r="X894" s="317"/>
      <c r="Y894" s="317"/>
      <c r="Z894" s="317"/>
    </row>
    <row r="895" spans="1:26" ht="12.75" customHeight="1">
      <c r="A895" s="317"/>
      <c r="B895" s="317"/>
      <c r="C895" s="316"/>
      <c r="D895" s="317"/>
      <c r="E895" s="317"/>
      <c r="F895" s="317"/>
      <c r="G895" s="317"/>
      <c r="H895" s="317"/>
      <c r="I895" s="317"/>
      <c r="J895" s="317"/>
      <c r="K895" s="317"/>
      <c r="L895" s="317"/>
      <c r="M895" s="317"/>
      <c r="N895" s="317"/>
      <c r="O895" s="317"/>
      <c r="P895" s="317"/>
      <c r="Q895" s="317"/>
      <c r="R895" s="317"/>
      <c r="S895" s="317"/>
      <c r="T895" s="317"/>
      <c r="U895" s="317"/>
      <c r="V895" s="317"/>
      <c r="W895" s="317"/>
      <c r="X895" s="317"/>
      <c r="Y895" s="317"/>
      <c r="Z895" s="317"/>
    </row>
    <row r="896" spans="1:26" ht="12.75" customHeight="1">
      <c r="A896" s="317"/>
      <c r="B896" s="317"/>
      <c r="C896" s="316"/>
      <c r="D896" s="317"/>
      <c r="E896" s="317"/>
      <c r="F896" s="317"/>
      <c r="G896" s="317"/>
      <c r="H896" s="317"/>
      <c r="I896" s="317"/>
      <c r="J896" s="317"/>
      <c r="K896" s="317"/>
      <c r="L896" s="317"/>
      <c r="M896" s="317"/>
      <c r="N896" s="317"/>
      <c r="O896" s="317"/>
      <c r="P896" s="317"/>
      <c r="Q896" s="317"/>
      <c r="R896" s="317"/>
      <c r="S896" s="317"/>
      <c r="T896" s="317"/>
      <c r="U896" s="317"/>
      <c r="V896" s="317"/>
      <c r="W896" s="317"/>
      <c r="X896" s="317"/>
      <c r="Y896" s="317"/>
      <c r="Z896" s="317"/>
    </row>
    <row r="897" spans="1:26" ht="12.75" customHeight="1">
      <c r="A897" s="317"/>
      <c r="B897" s="317"/>
      <c r="C897" s="316"/>
      <c r="D897" s="317"/>
      <c r="E897" s="317"/>
      <c r="F897" s="317"/>
      <c r="G897" s="317"/>
      <c r="H897" s="317"/>
      <c r="I897" s="317"/>
      <c r="J897" s="317"/>
      <c r="K897" s="317"/>
      <c r="L897" s="317"/>
      <c r="M897" s="317"/>
      <c r="N897" s="317"/>
      <c r="O897" s="317"/>
      <c r="P897" s="317"/>
      <c r="Q897" s="317"/>
      <c r="R897" s="317"/>
      <c r="S897" s="317"/>
      <c r="T897" s="317"/>
      <c r="U897" s="317"/>
      <c r="V897" s="317"/>
      <c r="W897" s="317"/>
      <c r="X897" s="317"/>
      <c r="Y897" s="317"/>
      <c r="Z897" s="317"/>
    </row>
    <row r="898" spans="1:26" ht="12.75" customHeight="1">
      <c r="A898" s="317"/>
      <c r="B898" s="317"/>
      <c r="C898" s="316"/>
      <c r="D898" s="317"/>
      <c r="E898" s="317"/>
      <c r="F898" s="317"/>
      <c r="G898" s="317"/>
      <c r="H898" s="317"/>
      <c r="I898" s="317"/>
      <c r="J898" s="317"/>
      <c r="K898" s="317"/>
      <c r="L898" s="317"/>
      <c r="M898" s="317"/>
      <c r="N898" s="317"/>
      <c r="O898" s="317"/>
      <c r="P898" s="317"/>
      <c r="Q898" s="317"/>
      <c r="R898" s="317"/>
      <c r="S898" s="317"/>
      <c r="T898" s="317"/>
      <c r="U898" s="317"/>
      <c r="V898" s="317"/>
      <c r="W898" s="317"/>
      <c r="X898" s="317"/>
      <c r="Y898" s="317"/>
      <c r="Z898" s="317"/>
    </row>
    <row r="899" spans="1:26" ht="12.75" customHeight="1">
      <c r="A899" s="317"/>
      <c r="B899" s="317"/>
      <c r="C899" s="316"/>
      <c r="D899" s="317"/>
      <c r="E899" s="317"/>
      <c r="F899" s="317"/>
      <c r="G899" s="317"/>
      <c r="H899" s="317"/>
      <c r="I899" s="317"/>
      <c r="J899" s="317"/>
      <c r="K899" s="317"/>
      <c r="L899" s="317"/>
      <c r="M899" s="317"/>
      <c r="N899" s="317"/>
      <c r="O899" s="317"/>
      <c r="P899" s="317"/>
      <c r="Q899" s="317"/>
      <c r="R899" s="317"/>
      <c r="S899" s="317"/>
      <c r="T899" s="317"/>
      <c r="U899" s="317"/>
      <c r="V899" s="317"/>
      <c r="W899" s="317"/>
      <c r="X899" s="317"/>
      <c r="Y899" s="317"/>
      <c r="Z899" s="317"/>
    </row>
    <row r="900" spans="1:26" ht="12.75" customHeight="1">
      <c r="A900" s="317"/>
      <c r="B900" s="317"/>
      <c r="C900" s="316"/>
      <c r="D900" s="317"/>
      <c r="E900" s="317"/>
      <c r="F900" s="317"/>
      <c r="G900" s="317"/>
      <c r="H900" s="317"/>
      <c r="I900" s="317"/>
      <c r="J900" s="317"/>
      <c r="K900" s="317"/>
      <c r="L900" s="317"/>
      <c r="M900" s="317"/>
      <c r="N900" s="317"/>
      <c r="O900" s="317"/>
      <c r="P900" s="317"/>
      <c r="Q900" s="317"/>
      <c r="R900" s="317"/>
      <c r="S900" s="317"/>
      <c r="T900" s="317"/>
      <c r="U900" s="317"/>
      <c r="V900" s="317"/>
      <c r="W900" s="317"/>
      <c r="X900" s="317"/>
      <c r="Y900" s="317"/>
      <c r="Z900" s="317"/>
    </row>
    <row r="901" spans="1:26" ht="12.75" customHeight="1">
      <c r="A901" s="317"/>
      <c r="B901" s="317"/>
      <c r="C901" s="316"/>
      <c r="D901" s="317"/>
      <c r="E901" s="317"/>
      <c r="F901" s="317"/>
      <c r="G901" s="317"/>
      <c r="H901" s="317"/>
      <c r="I901" s="317"/>
      <c r="J901" s="317"/>
      <c r="K901" s="317"/>
      <c r="L901" s="317"/>
      <c r="M901" s="317"/>
      <c r="N901" s="317"/>
      <c r="O901" s="317"/>
      <c r="P901" s="317"/>
      <c r="Q901" s="317"/>
      <c r="R901" s="317"/>
      <c r="S901" s="317"/>
      <c r="T901" s="317"/>
      <c r="U901" s="317"/>
      <c r="V901" s="317"/>
      <c r="W901" s="317"/>
      <c r="X901" s="317"/>
      <c r="Y901" s="317"/>
      <c r="Z901" s="317"/>
    </row>
    <row r="902" spans="1:26" ht="12.75" customHeight="1">
      <c r="A902" s="317"/>
      <c r="B902" s="317"/>
      <c r="C902" s="316"/>
      <c r="D902" s="317"/>
      <c r="E902" s="317"/>
      <c r="F902" s="317"/>
      <c r="G902" s="317"/>
      <c r="H902" s="317"/>
      <c r="I902" s="317"/>
      <c r="J902" s="317"/>
      <c r="K902" s="317"/>
      <c r="L902" s="317"/>
      <c r="M902" s="317"/>
      <c r="N902" s="317"/>
      <c r="O902" s="317"/>
      <c r="P902" s="317"/>
      <c r="Q902" s="317"/>
      <c r="R902" s="317"/>
      <c r="S902" s="317"/>
      <c r="T902" s="317"/>
      <c r="U902" s="317"/>
      <c r="V902" s="317"/>
      <c r="W902" s="317"/>
      <c r="X902" s="317"/>
      <c r="Y902" s="317"/>
      <c r="Z902" s="317"/>
    </row>
    <row r="903" spans="1:26" ht="12.75" customHeight="1">
      <c r="A903" s="317"/>
      <c r="B903" s="317"/>
      <c r="C903" s="316"/>
      <c r="D903" s="317"/>
      <c r="E903" s="317"/>
      <c r="F903" s="317"/>
      <c r="G903" s="317"/>
      <c r="H903" s="317"/>
      <c r="I903" s="317"/>
      <c r="J903" s="317"/>
      <c r="K903" s="317"/>
      <c r="L903" s="317"/>
      <c r="M903" s="317"/>
      <c r="N903" s="317"/>
      <c r="O903" s="317"/>
      <c r="P903" s="317"/>
      <c r="Q903" s="317"/>
      <c r="R903" s="317"/>
      <c r="S903" s="317"/>
      <c r="T903" s="317"/>
      <c r="U903" s="317"/>
      <c r="V903" s="317"/>
      <c r="W903" s="317"/>
      <c r="X903" s="317"/>
      <c r="Y903" s="317"/>
      <c r="Z903" s="317"/>
    </row>
    <row r="904" spans="1:26" ht="12.75" customHeight="1">
      <c r="A904" s="317"/>
      <c r="B904" s="317"/>
      <c r="C904" s="316"/>
      <c r="D904" s="317"/>
      <c r="E904" s="317"/>
      <c r="F904" s="317"/>
      <c r="G904" s="317"/>
      <c r="H904" s="317"/>
      <c r="I904" s="317"/>
      <c r="J904" s="317"/>
      <c r="K904" s="317"/>
      <c r="L904" s="317"/>
      <c r="M904" s="317"/>
      <c r="N904" s="317"/>
      <c r="O904" s="317"/>
      <c r="P904" s="317"/>
      <c r="Q904" s="317"/>
      <c r="R904" s="317"/>
      <c r="S904" s="317"/>
      <c r="T904" s="317"/>
      <c r="U904" s="317"/>
      <c r="V904" s="317"/>
      <c r="W904" s="317"/>
      <c r="X904" s="317"/>
      <c r="Y904" s="317"/>
      <c r="Z904" s="317"/>
    </row>
    <row r="905" spans="1:26" ht="12.75" customHeight="1">
      <c r="A905" s="317"/>
      <c r="B905" s="317"/>
      <c r="C905" s="316"/>
      <c r="D905" s="317"/>
      <c r="E905" s="317"/>
      <c r="F905" s="317"/>
      <c r="G905" s="317"/>
      <c r="H905" s="317"/>
      <c r="I905" s="317"/>
      <c r="J905" s="317"/>
      <c r="K905" s="317"/>
      <c r="L905" s="317"/>
      <c r="M905" s="317"/>
      <c r="N905" s="317"/>
      <c r="O905" s="317"/>
      <c r="P905" s="317"/>
      <c r="Q905" s="317"/>
      <c r="R905" s="317"/>
      <c r="S905" s="317"/>
      <c r="T905" s="317"/>
      <c r="U905" s="317"/>
      <c r="V905" s="317"/>
      <c r="W905" s="317"/>
      <c r="X905" s="317"/>
      <c r="Y905" s="317"/>
      <c r="Z905" s="317"/>
    </row>
    <row r="906" spans="1:26" ht="12.75" customHeight="1">
      <c r="A906" s="317"/>
      <c r="B906" s="317"/>
      <c r="C906" s="316"/>
      <c r="D906" s="317"/>
      <c r="E906" s="317"/>
      <c r="F906" s="317"/>
      <c r="G906" s="317"/>
      <c r="H906" s="317"/>
      <c r="I906" s="317"/>
      <c r="J906" s="317"/>
      <c r="K906" s="317"/>
      <c r="L906" s="317"/>
      <c r="M906" s="317"/>
      <c r="N906" s="317"/>
      <c r="O906" s="317"/>
      <c r="P906" s="317"/>
      <c r="Q906" s="317"/>
      <c r="R906" s="317"/>
      <c r="S906" s="317"/>
      <c r="T906" s="317"/>
      <c r="U906" s="317"/>
      <c r="V906" s="317"/>
      <c r="W906" s="317"/>
      <c r="X906" s="317"/>
      <c r="Y906" s="317"/>
      <c r="Z906" s="317"/>
    </row>
    <row r="907" spans="1:26" ht="12.75" customHeight="1">
      <c r="A907" s="317"/>
      <c r="B907" s="317"/>
      <c r="C907" s="316"/>
      <c r="D907" s="317"/>
      <c r="E907" s="317"/>
      <c r="F907" s="317"/>
      <c r="G907" s="317"/>
      <c r="H907" s="317"/>
      <c r="I907" s="317"/>
      <c r="J907" s="317"/>
      <c r="K907" s="317"/>
      <c r="L907" s="317"/>
      <c r="M907" s="317"/>
      <c r="N907" s="317"/>
      <c r="O907" s="317"/>
      <c r="P907" s="317"/>
      <c r="Q907" s="317"/>
      <c r="R907" s="317"/>
      <c r="S907" s="317"/>
      <c r="T907" s="317"/>
      <c r="U907" s="317"/>
      <c r="V907" s="317"/>
      <c r="W907" s="317"/>
      <c r="X907" s="317"/>
      <c r="Y907" s="317"/>
      <c r="Z907" s="317"/>
    </row>
    <row r="908" spans="1:26" ht="12.75" customHeight="1">
      <c r="A908" s="317"/>
      <c r="B908" s="317"/>
      <c r="C908" s="316"/>
      <c r="D908" s="317"/>
      <c r="E908" s="317"/>
      <c r="F908" s="317"/>
      <c r="G908" s="317"/>
      <c r="H908" s="317"/>
      <c r="I908" s="317"/>
      <c r="J908" s="317"/>
      <c r="K908" s="317"/>
      <c r="L908" s="317"/>
      <c r="M908" s="317"/>
      <c r="N908" s="317"/>
      <c r="O908" s="317"/>
      <c r="P908" s="317"/>
      <c r="Q908" s="317"/>
      <c r="R908" s="317"/>
      <c r="S908" s="317"/>
      <c r="T908" s="317"/>
      <c r="U908" s="317"/>
      <c r="V908" s="317"/>
      <c r="W908" s="317"/>
      <c r="X908" s="317"/>
      <c r="Y908" s="317"/>
      <c r="Z908" s="317"/>
    </row>
    <row r="909" spans="1:26" ht="12.75" customHeight="1">
      <c r="A909" s="317"/>
      <c r="B909" s="317"/>
      <c r="C909" s="316"/>
      <c r="D909" s="317"/>
      <c r="E909" s="317"/>
      <c r="F909" s="317"/>
      <c r="G909" s="317"/>
      <c r="H909" s="317"/>
      <c r="I909" s="317"/>
      <c r="J909" s="317"/>
      <c r="K909" s="317"/>
      <c r="L909" s="317"/>
      <c r="M909" s="317"/>
      <c r="N909" s="317"/>
      <c r="O909" s="317"/>
      <c r="P909" s="317"/>
      <c r="Q909" s="317"/>
      <c r="R909" s="317"/>
      <c r="S909" s="317"/>
      <c r="T909" s="317"/>
      <c r="U909" s="317"/>
      <c r="V909" s="317"/>
      <c r="W909" s="317"/>
      <c r="X909" s="317"/>
      <c r="Y909" s="317"/>
      <c r="Z909" s="317"/>
    </row>
    <row r="910" spans="1:26" ht="12.75" customHeight="1">
      <c r="A910" s="317"/>
      <c r="B910" s="317"/>
      <c r="C910" s="316"/>
      <c r="D910" s="317"/>
      <c r="E910" s="317"/>
      <c r="F910" s="317"/>
      <c r="G910" s="317"/>
      <c r="H910" s="317"/>
      <c r="I910" s="317"/>
      <c r="J910" s="317"/>
      <c r="K910" s="317"/>
      <c r="L910" s="317"/>
      <c r="M910" s="317"/>
      <c r="N910" s="317"/>
      <c r="O910" s="317"/>
      <c r="P910" s="317"/>
      <c r="Q910" s="317"/>
      <c r="R910" s="317"/>
      <c r="S910" s="317"/>
      <c r="T910" s="317"/>
      <c r="U910" s="317"/>
      <c r="V910" s="317"/>
      <c r="W910" s="317"/>
      <c r="X910" s="317"/>
      <c r="Y910" s="317"/>
      <c r="Z910" s="317"/>
    </row>
    <row r="911" spans="1:26" ht="12.75" customHeight="1">
      <c r="A911" s="317"/>
      <c r="B911" s="317"/>
      <c r="C911" s="316"/>
      <c r="D911" s="317"/>
      <c r="E911" s="317"/>
      <c r="F911" s="317"/>
      <c r="G911" s="317"/>
      <c r="H911" s="317"/>
      <c r="I911" s="317"/>
      <c r="J911" s="317"/>
      <c r="K911" s="317"/>
      <c r="L911" s="317"/>
      <c r="M911" s="317"/>
      <c r="N911" s="317"/>
      <c r="O911" s="317"/>
      <c r="P911" s="317"/>
      <c r="Q911" s="317"/>
      <c r="R911" s="317"/>
      <c r="S911" s="317"/>
      <c r="T911" s="317"/>
      <c r="U911" s="317"/>
      <c r="V911" s="317"/>
      <c r="W911" s="317"/>
      <c r="X911" s="317"/>
      <c r="Y911" s="317"/>
      <c r="Z911" s="317"/>
    </row>
    <row r="912" spans="1:26" ht="12.75" customHeight="1">
      <c r="A912" s="317"/>
      <c r="B912" s="317"/>
      <c r="C912" s="316"/>
      <c r="D912" s="317"/>
      <c r="E912" s="317"/>
      <c r="F912" s="317"/>
      <c r="G912" s="317"/>
      <c r="H912" s="317"/>
      <c r="I912" s="317"/>
      <c r="J912" s="317"/>
      <c r="K912" s="317"/>
      <c r="L912" s="317"/>
      <c r="M912" s="317"/>
      <c r="N912" s="317"/>
      <c r="O912" s="317"/>
      <c r="P912" s="317"/>
      <c r="Q912" s="317"/>
      <c r="R912" s="317"/>
      <c r="S912" s="317"/>
      <c r="T912" s="317"/>
      <c r="U912" s="317"/>
      <c r="V912" s="317"/>
      <c r="W912" s="317"/>
      <c r="X912" s="317"/>
      <c r="Y912" s="317"/>
      <c r="Z912" s="317"/>
    </row>
    <row r="913" spans="1:26" ht="12.75" customHeight="1">
      <c r="A913" s="317"/>
      <c r="B913" s="317"/>
      <c r="C913" s="316"/>
      <c r="D913" s="317"/>
      <c r="E913" s="317"/>
      <c r="F913" s="317"/>
      <c r="G913" s="317"/>
      <c r="H913" s="317"/>
      <c r="I913" s="317"/>
      <c r="J913" s="317"/>
      <c r="K913" s="317"/>
      <c r="L913" s="317"/>
      <c r="M913" s="317"/>
      <c r="N913" s="317"/>
      <c r="O913" s="317"/>
      <c r="P913" s="317"/>
      <c r="Q913" s="317"/>
      <c r="R913" s="317"/>
      <c r="S913" s="317"/>
      <c r="T913" s="317"/>
      <c r="U913" s="317"/>
      <c r="V913" s="317"/>
      <c r="W913" s="317"/>
      <c r="X913" s="317"/>
      <c r="Y913" s="317"/>
      <c r="Z913" s="317"/>
    </row>
    <row r="914" spans="1:26" ht="12.75" customHeight="1">
      <c r="A914" s="317"/>
      <c r="B914" s="317"/>
      <c r="C914" s="316"/>
      <c r="D914" s="317"/>
      <c r="E914" s="317"/>
      <c r="F914" s="317"/>
      <c r="G914" s="317"/>
      <c r="H914" s="317"/>
      <c r="I914" s="317"/>
      <c r="J914" s="317"/>
      <c r="K914" s="317"/>
      <c r="L914" s="317"/>
      <c r="M914" s="317"/>
      <c r="N914" s="317"/>
      <c r="O914" s="317"/>
      <c r="P914" s="317"/>
      <c r="Q914" s="317"/>
      <c r="R914" s="317"/>
      <c r="S914" s="317"/>
      <c r="T914" s="317"/>
      <c r="U914" s="317"/>
      <c r="V914" s="317"/>
      <c r="W914" s="317"/>
      <c r="X914" s="317"/>
      <c r="Y914" s="317"/>
      <c r="Z914" s="317"/>
    </row>
    <row r="915" spans="1:26" ht="12.75" customHeight="1">
      <c r="A915" s="317"/>
      <c r="B915" s="317"/>
      <c r="C915" s="316"/>
      <c r="D915" s="317"/>
      <c r="E915" s="317"/>
      <c r="F915" s="317"/>
      <c r="G915" s="317"/>
      <c r="H915" s="317"/>
      <c r="I915" s="317"/>
      <c r="J915" s="317"/>
      <c r="K915" s="317"/>
      <c r="L915" s="317"/>
      <c r="M915" s="317"/>
      <c r="N915" s="317"/>
      <c r="O915" s="317"/>
      <c r="P915" s="317"/>
      <c r="Q915" s="317"/>
      <c r="R915" s="317"/>
      <c r="S915" s="317"/>
      <c r="T915" s="317"/>
      <c r="U915" s="317"/>
      <c r="V915" s="317"/>
      <c r="W915" s="317"/>
      <c r="X915" s="317"/>
      <c r="Y915" s="317"/>
      <c r="Z915" s="317"/>
    </row>
    <row r="916" spans="1:26" ht="12.75" customHeight="1">
      <c r="A916" s="317"/>
      <c r="B916" s="317"/>
      <c r="C916" s="316"/>
      <c r="D916" s="317"/>
      <c r="E916" s="317"/>
      <c r="F916" s="317"/>
      <c r="G916" s="317"/>
      <c r="H916" s="317"/>
      <c r="I916" s="317"/>
      <c r="J916" s="317"/>
      <c r="K916" s="317"/>
      <c r="L916" s="317"/>
      <c r="M916" s="317"/>
      <c r="N916" s="317"/>
      <c r="O916" s="317"/>
      <c r="P916" s="317"/>
      <c r="Q916" s="317"/>
      <c r="R916" s="317"/>
      <c r="S916" s="317"/>
      <c r="T916" s="317"/>
      <c r="U916" s="317"/>
      <c r="V916" s="317"/>
      <c r="W916" s="317"/>
      <c r="X916" s="317"/>
      <c r="Y916" s="317"/>
      <c r="Z916" s="317"/>
    </row>
    <row r="917" spans="1:26" ht="12.75" customHeight="1">
      <c r="A917" s="317"/>
      <c r="B917" s="317"/>
      <c r="C917" s="316"/>
      <c r="D917" s="317"/>
      <c r="E917" s="317"/>
      <c r="F917" s="317"/>
      <c r="G917" s="317"/>
      <c r="H917" s="317"/>
      <c r="I917" s="317"/>
      <c r="J917" s="317"/>
      <c r="K917" s="317"/>
      <c r="L917" s="317"/>
      <c r="M917" s="317"/>
      <c r="N917" s="317"/>
      <c r="O917" s="317"/>
      <c r="P917" s="317"/>
      <c r="Q917" s="317"/>
      <c r="R917" s="317"/>
      <c r="S917" s="317"/>
      <c r="T917" s="317"/>
      <c r="U917" s="317"/>
      <c r="V917" s="317"/>
      <c r="W917" s="317"/>
      <c r="X917" s="317"/>
      <c r="Y917" s="317"/>
      <c r="Z917" s="317"/>
    </row>
    <row r="918" spans="1:26" ht="12.75" customHeight="1">
      <c r="A918" s="317"/>
      <c r="B918" s="317"/>
      <c r="C918" s="316"/>
      <c r="D918" s="317"/>
      <c r="E918" s="317"/>
      <c r="F918" s="317"/>
      <c r="G918" s="317"/>
      <c r="H918" s="317"/>
      <c r="I918" s="317"/>
      <c r="J918" s="317"/>
      <c r="K918" s="317"/>
      <c r="L918" s="317"/>
      <c r="M918" s="317"/>
      <c r="N918" s="317"/>
      <c r="O918" s="317"/>
      <c r="P918" s="317"/>
      <c r="Q918" s="317"/>
      <c r="R918" s="317"/>
      <c r="S918" s="317"/>
      <c r="T918" s="317"/>
      <c r="U918" s="317"/>
      <c r="V918" s="317"/>
      <c r="W918" s="317"/>
      <c r="X918" s="317"/>
      <c r="Y918" s="317"/>
      <c r="Z918" s="317"/>
    </row>
    <row r="919" spans="1:26" ht="12.75" customHeight="1">
      <c r="A919" s="317"/>
      <c r="B919" s="317"/>
      <c r="C919" s="316"/>
      <c r="D919" s="317"/>
      <c r="E919" s="317"/>
      <c r="F919" s="317"/>
      <c r="G919" s="317"/>
      <c r="H919" s="317"/>
      <c r="I919" s="317"/>
      <c r="J919" s="317"/>
      <c r="K919" s="317"/>
      <c r="L919" s="317"/>
      <c r="M919" s="317"/>
      <c r="N919" s="317"/>
      <c r="O919" s="317"/>
      <c r="P919" s="317"/>
      <c r="Q919" s="317"/>
      <c r="R919" s="317"/>
      <c r="S919" s="317"/>
      <c r="T919" s="317"/>
      <c r="U919" s="317"/>
      <c r="V919" s="317"/>
      <c r="W919" s="317"/>
      <c r="X919" s="317"/>
      <c r="Y919" s="317"/>
      <c r="Z919" s="317"/>
    </row>
    <row r="920" spans="1:26" ht="12.75" customHeight="1">
      <c r="A920" s="317"/>
      <c r="B920" s="317"/>
      <c r="C920" s="316"/>
      <c r="D920" s="317"/>
      <c r="E920" s="317"/>
      <c r="F920" s="317"/>
      <c r="G920" s="317"/>
      <c r="H920" s="317"/>
      <c r="I920" s="317"/>
      <c r="J920" s="317"/>
      <c r="K920" s="317"/>
      <c r="L920" s="317"/>
      <c r="M920" s="317"/>
      <c r="N920" s="317"/>
      <c r="O920" s="317"/>
      <c r="P920" s="317"/>
      <c r="Q920" s="317"/>
      <c r="R920" s="317"/>
      <c r="S920" s="317"/>
      <c r="T920" s="317"/>
      <c r="U920" s="317"/>
      <c r="V920" s="317"/>
      <c r="W920" s="317"/>
      <c r="X920" s="317"/>
      <c r="Y920" s="317"/>
      <c r="Z920" s="317"/>
    </row>
    <row r="921" spans="1:26" ht="12.75" customHeight="1">
      <c r="A921" s="317"/>
      <c r="B921" s="317"/>
      <c r="C921" s="316"/>
      <c r="D921" s="317"/>
      <c r="E921" s="317"/>
      <c r="F921" s="317"/>
      <c r="G921" s="317"/>
      <c r="H921" s="317"/>
      <c r="I921" s="317"/>
      <c r="J921" s="317"/>
      <c r="K921" s="317"/>
      <c r="L921" s="317"/>
      <c r="M921" s="317"/>
      <c r="N921" s="317"/>
      <c r="O921" s="317"/>
      <c r="P921" s="317"/>
      <c r="Q921" s="317"/>
      <c r="R921" s="317"/>
      <c r="S921" s="317"/>
      <c r="T921" s="317"/>
      <c r="U921" s="317"/>
      <c r="V921" s="317"/>
      <c r="W921" s="317"/>
      <c r="X921" s="317"/>
      <c r="Y921" s="317"/>
      <c r="Z921" s="317"/>
    </row>
    <row r="922" spans="1:26" ht="12.75" customHeight="1">
      <c r="A922" s="317"/>
      <c r="B922" s="317"/>
      <c r="C922" s="316"/>
      <c r="D922" s="317"/>
      <c r="E922" s="317"/>
      <c r="F922" s="317"/>
      <c r="G922" s="317"/>
      <c r="H922" s="317"/>
      <c r="I922" s="317"/>
      <c r="J922" s="317"/>
      <c r="K922" s="317"/>
      <c r="L922" s="317"/>
      <c r="M922" s="317"/>
      <c r="N922" s="317"/>
      <c r="O922" s="317"/>
      <c r="P922" s="317"/>
      <c r="Q922" s="317"/>
      <c r="R922" s="317"/>
      <c r="S922" s="317"/>
      <c r="T922" s="317"/>
      <c r="U922" s="317"/>
      <c r="V922" s="317"/>
      <c r="W922" s="317"/>
      <c r="X922" s="317"/>
      <c r="Y922" s="317"/>
      <c r="Z922" s="317"/>
    </row>
    <row r="923" spans="1:26" ht="12.75" customHeight="1">
      <c r="A923" s="317"/>
      <c r="B923" s="317"/>
      <c r="C923" s="316"/>
      <c r="D923" s="317"/>
      <c r="E923" s="317"/>
      <c r="F923" s="317"/>
      <c r="G923" s="317"/>
      <c r="H923" s="317"/>
      <c r="I923" s="317"/>
      <c r="J923" s="317"/>
      <c r="K923" s="317"/>
      <c r="L923" s="317"/>
      <c r="M923" s="317"/>
      <c r="N923" s="317"/>
      <c r="O923" s="317"/>
      <c r="P923" s="317"/>
      <c r="Q923" s="317"/>
      <c r="R923" s="317"/>
      <c r="S923" s="317"/>
      <c r="T923" s="317"/>
      <c r="U923" s="317"/>
      <c r="V923" s="317"/>
      <c r="W923" s="317"/>
      <c r="X923" s="317"/>
      <c r="Y923" s="317"/>
      <c r="Z923" s="317"/>
    </row>
    <row r="924" spans="1:26" ht="12.75" customHeight="1">
      <c r="A924" s="317"/>
      <c r="B924" s="317"/>
      <c r="C924" s="316"/>
      <c r="D924" s="317"/>
      <c r="E924" s="317"/>
      <c r="F924" s="317"/>
      <c r="G924" s="317"/>
      <c r="H924" s="317"/>
      <c r="I924" s="317"/>
      <c r="J924" s="317"/>
      <c r="K924" s="317"/>
      <c r="L924" s="317"/>
      <c r="M924" s="317"/>
      <c r="N924" s="317"/>
      <c r="O924" s="317"/>
      <c r="P924" s="317"/>
      <c r="Q924" s="317"/>
      <c r="R924" s="317"/>
      <c r="S924" s="317"/>
      <c r="T924" s="317"/>
      <c r="U924" s="317"/>
      <c r="V924" s="317"/>
      <c r="W924" s="317"/>
      <c r="X924" s="317"/>
      <c r="Y924" s="317"/>
      <c r="Z924" s="317"/>
    </row>
    <row r="925" spans="1:26" ht="12.75" customHeight="1">
      <c r="A925" s="317"/>
      <c r="B925" s="317"/>
      <c r="C925" s="316"/>
      <c r="D925" s="317"/>
      <c r="E925" s="317"/>
      <c r="F925" s="317"/>
      <c r="G925" s="317"/>
      <c r="H925" s="317"/>
      <c r="I925" s="317"/>
      <c r="J925" s="317"/>
      <c r="K925" s="317"/>
      <c r="L925" s="317"/>
      <c r="M925" s="317"/>
      <c r="N925" s="317"/>
      <c r="O925" s="317"/>
      <c r="P925" s="317"/>
      <c r="Q925" s="317"/>
      <c r="R925" s="317"/>
      <c r="S925" s="317"/>
      <c r="T925" s="317"/>
      <c r="U925" s="317"/>
      <c r="V925" s="317"/>
      <c r="W925" s="317"/>
      <c r="X925" s="317"/>
      <c r="Y925" s="317"/>
      <c r="Z925" s="317"/>
    </row>
    <row r="926" spans="1:26" ht="12.75" customHeight="1">
      <c r="A926" s="317"/>
      <c r="B926" s="317"/>
      <c r="C926" s="316"/>
      <c r="D926" s="317"/>
      <c r="E926" s="317"/>
      <c r="F926" s="317"/>
      <c r="G926" s="317"/>
      <c r="H926" s="317"/>
      <c r="I926" s="317"/>
      <c r="J926" s="317"/>
      <c r="K926" s="317"/>
      <c r="L926" s="317"/>
      <c r="M926" s="317"/>
      <c r="N926" s="317"/>
      <c r="O926" s="317"/>
      <c r="P926" s="317"/>
      <c r="Q926" s="317"/>
      <c r="R926" s="317"/>
      <c r="S926" s="317"/>
      <c r="T926" s="317"/>
      <c r="U926" s="317"/>
      <c r="V926" s="317"/>
      <c r="W926" s="317"/>
      <c r="X926" s="317"/>
      <c r="Y926" s="317"/>
      <c r="Z926" s="317"/>
    </row>
    <row r="927" spans="1:26" ht="12.75" customHeight="1">
      <c r="A927" s="317"/>
      <c r="B927" s="317"/>
      <c r="C927" s="316"/>
      <c r="D927" s="317"/>
      <c r="E927" s="317"/>
      <c r="F927" s="317"/>
      <c r="G927" s="317"/>
      <c r="H927" s="317"/>
      <c r="I927" s="317"/>
      <c r="J927" s="317"/>
      <c r="K927" s="317"/>
      <c r="L927" s="317"/>
      <c r="M927" s="317"/>
      <c r="N927" s="317"/>
      <c r="O927" s="317"/>
      <c r="P927" s="317"/>
      <c r="Q927" s="317"/>
      <c r="R927" s="317"/>
      <c r="S927" s="317"/>
      <c r="T927" s="317"/>
      <c r="U927" s="317"/>
      <c r="V927" s="317"/>
      <c r="W927" s="317"/>
      <c r="X927" s="317"/>
      <c r="Y927" s="317"/>
      <c r="Z927" s="317"/>
    </row>
    <row r="928" spans="1:26" ht="12.75" customHeight="1">
      <c r="A928" s="317"/>
      <c r="B928" s="317"/>
      <c r="C928" s="316"/>
      <c r="D928" s="317"/>
      <c r="E928" s="317"/>
      <c r="F928" s="317"/>
      <c r="G928" s="317"/>
      <c r="H928" s="317"/>
      <c r="I928" s="317"/>
      <c r="J928" s="317"/>
      <c r="K928" s="317"/>
      <c r="L928" s="317"/>
      <c r="M928" s="317"/>
      <c r="N928" s="317"/>
      <c r="O928" s="317"/>
      <c r="P928" s="317"/>
      <c r="Q928" s="317"/>
      <c r="R928" s="317"/>
      <c r="S928" s="317"/>
      <c r="T928" s="317"/>
      <c r="U928" s="317"/>
      <c r="V928" s="317"/>
      <c r="W928" s="317"/>
      <c r="X928" s="317"/>
      <c r="Y928" s="317"/>
      <c r="Z928" s="317"/>
    </row>
    <row r="929" spans="1:26" ht="12.75" customHeight="1">
      <c r="A929" s="317"/>
      <c r="B929" s="317"/>
      <c r="C929" s="316"/>
      <c r="D929" s="317"/>
      <c r="E929" s="317"/>
      <c r="F929" s="317"/>
      <c r="G929" s="317"/>
      <c r="H929" s="317"/>
      <c r="I929" s="317"/>
      <c r="J929" s="317"/>
      <c r="K929" s="317"/>
      <c r="L929" s="317"/>
      <c r="M929" s="317"/>
      <c r="N929" s="317"/>
      <c r="O929" s="317"/>
      <c r="P929" s="317"/>
      <c r="Q929" s="317"/>
      <c r="R929" s="317"/>
      <c r="S929" s="317"/>
      <c r="T929" s="317"/>
      <c r="U929" s="317"/>
      <c r="V929" s="317"/>
      <c r="W929" s="317"/>
      <c r="X929" s="317"/>
      <c r="Y929" s="317"/>
      <c r="Z929" s="317"/>
    </row>
    <row r="930" spans="1:26" ht="12.75" customHeight="1">
      <c r="A930" s="317"/>
      <c r="B930" s="317"/>
      <c r="C930" s="316"/>
      <c r="D930" s="317"/>
      <c r="E930" s="317"/>
      <c r="F930" s="317"/>
      <c r="G930" s="317"/>
      <c r="H930" s="317"/>
      <c r="I930" s="317"/>
      <c r="J930" s="317"/>
      <c r="K930" s="317"/>
      <c r="L930" s="317"/>
      <c r="M930" s="317"/>
      <c r="N930" s="317"/>
      <c r="O930" s="317"/>
      <c r="P930" s="317"/>
      <c r="Q930" s="317"/>
      <c r="R930" s="317"/>
      <c r="S930" s="317"/>
      <c r="T930" s="317"/>
      <c r="U930" s="317"/>
      <c r="V930" s="317"/>
      <c r="W930" s="317"/>
      <c r="X930" s="317"/>
      <c r="Y930" s="317"/>
      <c r="Z930" s="317"/>
    </row>
    <row r="931" spans="1:26" ht="12.75" customHeight="1">
      <c r="A931" s="317"/>
      <c r="B931" s="317"/>
      <c r="C931" s="316"/>
      <c r="D931" s="317"/>
      <c r="E931" s="317"/>
      <c r="F931" s="317"/>
      <c r="G931" s="317"/>
      <c r="H931" s="317"/>
      <c r="I931" s="317"/>
      <c r="J931" s="317"/>
      <c r="K931" s="317"/>
      <c r="L931" s="317"/>
      <c r="M931" s="317"/>
      <c r="N931" s="317"/>
      <c r="O931" s="317"/>
      <c r="P931" s="317"/>
      <c r="Q931" s="317"/>
      <c r="R931" s="317"/>
      <c r="S931" s="317"/>
      <c r="T931" s="317"/>
      <c r="U931" s="317"/>
      <c r="V931" s="317"/>
      <c r="W931" s="317"/>
      <c r="X931" s="317"/>
      <c r="Y931" s="317"/>
      <c r="Z931" s="317"/>
    </row>
    <row r="932" spans="1:26" ht="12.75" customHeight="1">
      <c r="A932" s="317"/>
      <c r="B932" s="317"/>
      <c r="C932" s="316"/>
      <c r="D932" s="317"/>
      <c r="E932" s="317"/>
      <c r="F932" s="317"/>
      <c r="G932" s="317"/>
      <c r="H932" s="317"/>
      <c r="I932" s="317"/>
      <c r="J932" s="317"/>
      <c r="K932" s="317"/>
      <c r="L932" s="317"/>
      <c r="M932" s="317"/>
      <c r="N932" s="317"/>
      <c r="O932" s="317"/>
      <c r="P932" s="317"/>
      <c r="Q932" s="317"/>
      <c r="R932" s="317"/>
      <c r="S932" s="317"/>
      <c r="T932" s="317"/>
      <c r="U932" s="317"/>
      <c r="V932" s="317"/>
      <c r="W932" s="317"/>
      <c r="X932" s="317"/>
      <c r="Y932" s="317"/>
      <c r="Z932" s="317"/>
    </row>
    <row r="933" spans="1:26" ht="12.75" customHeight="1">
      <c r="A933" s="317"/>
      <c r="B933" s="317"/>
      <c r="C933" s="316"/>
      <c r="D933" s="317"/>
      <c r="E933" s="317"/>
      <c r="F933" s="317"/>
      <c r="G933" s="317"/>
      <c r="H933" s="317"/>
      <c r="I933" s="317"/>
      <c r="J933" s="317"/>
      <c r="K933" s="317"/>
      <c r="L933" s="317"/>
      <c r="M933" s="317"/>
      <c r="N933" s="317"/>
      <c r="O933" s="317"/>
      <c r="P933" s="317"/>
      <c r="Q933" s="317"/>
      <c r="R933" s="317"/>
      <c r="S933" s="317"/>
      <c r="T933" s="317"/>
      <c r="U933" s="317"/>
      <c r="V933" s="317"/>
      <c r="W933" s="317"/>
      <c r="X933" s="317"/>
      <c r="Y933" s="317"/>
      <c r="Z933" s="317"/>
    </row>
    <row r="934" spans="1:26" ht="12.75" customHeight="1">
      <c r="A934" s="317"/>
      <c r="B934" s="317"/>
      <c r="C934" s="316"/>
      <c r="D934" s="317"/>
      <c r="E934" s="317"/>
      <c r="F934" s="317"/>
      <c r="G934" s="317"/>
      <c r="H934" s="317"/>
      <c r="I934" s="317"/>
      <c r="J934" s="317"/>
      <c r="K934" s="317"/>
      <c r="L934" s="317"/>
      <c r="M934" s="317"/>
      <c r="N934" s="317"/>
      <c r="O934" s="317"/>
      <c r="P934" s="317"/>
      <c r="Q934" s="317"/>
      <c r="R934" s="317"/>
      <c r="S934" s="317"/>
      <c r="T934" s="317"/>
      <c r="U934" s="317"/>
      <c r="V934" s="317"/>
      <c r="W934" s="317"/>
      <c r="X934" s="317"/>
      <c r="Y934" s="317"/>
      <c r="Z934" s="317"/>
    </row>
    <row r="935" spans="1:26" ht="12.75" customHeight="1">
      <c r="A935" s="317"/>
      <c r="B935" s="317"/>
      <c r="C935" s="316"/>
      <c r="D935" s="317"/>
      <c r="E935" s="317"/>
      <c r="F935" s="317"/>
      <c r="G935" s="317"/>
      <c r="H935" s="317"/>
      <c r="I935" s="317"/>
      <c r="J935" s="317"/>
      <c r="K935" s="317"/>
      <c r="L935" s="317"/>
      <c r="M935" s="317"/>
      <c r="N935" s="317"/>
      <c r="O935" s="317"/>
      <c r="P935" s="317"/>
      <c r="Q935" s="317"/>
      <c r="R935" s="317"/>
      <c r="S935" s="317"/>
      <c r="T935" s="317"/>
      <c r="U935" s="317"/>
      <c r="V935" s="317"/>
      <c r="W935" s="317"/>
      <c r="X935" s="317"/>
      <c r="Y935" s="317"/>
      <c r="Z935" s="317"/>
    </row>
    <row r="936" spans="1:26" ht="12.75" customHeight="1">
      <c r="A936" s="317"/>
      <c r="B936" s="317"/>
      <c r="C936" s="316"/>
      <c r="D936" s="317"/>
      <c r="E936" s="317"/>
      <c r="F936" s="317"/>
      <c r="G936" s="317"/>
      <c r="H936" s="317"/>
      <c r="I936" s="317"/>
      <c r="J936" s="317"/>
      <c r="K936" s="317"/>
      <c r="L936" s="317"/>
      <c r="M936" s="317"/>
      <c r="N936" s="317"/>
      <c r="O936" s="317"/>
      <c r="P936" s="317"/>
      <c r="Q936" s="317"/>
      <c r="R936" s="317"/>
      <c r="S936" s="317"/>
      <c r="T936" s="317"/>
      <c r="U936" s="317"/>
      <c r="V936" s="317"/>
      <c r="W936" s="317"/>
      <c r="X936" s="317"/>
      <c r="Y936" s="317"/>
      <c r="Z936" s="317"/>
    </row>
    <row r="937" spans="1:26" ht="12.75" customHeight="1">
      <c r="A937" s="317"/>
      <c r="B937" s="317"/>
      <c r="C937" s="316"/>
      <c r="D937" s="317"/>
      <c r="E937" s="317"/>
      <c r="F937" s="317"/>
      <c r="G937" s="317"/>
      <c r="H937" s="317"/>
      <c r="I937" s="317"/>
      <c r="J937" s="317"/>
      <c r="K937" s="317"/>
      <c r="L937" s="317"/>
      <c r="M937" s="317"/>
      <c r="N937" s="317"/>
      <c r="O937" s="317"/>
      <c r="P937" s="317"/>
      <c r="Q937" s="317"/>
      <c r="R937" s="317"/>
      <c r="S937" s="317"/>
      <c r="T937" s="317"/>
      <c r="U937" s="317"/>
      <c r="V937" s="317"/>
      <c r="W937" s="317"/>
      <c r="X937" s="317"/>
      <c r="Y937" s="317"/>
      <c r="Z937" s="317"/>
    </row>
    <row r="938" spans="1:26" ht="12.75" customHeight="1">
      <c r="A938" s="317"/>
      <c r="B938" s="317"/>
      <c r="C938" s="316"/>
      <c r="D938" s="317"/>
      <c r="E938" s="317"/>
      <c r="F938" s="317"/>
      <c r="G938" s="317"/>
      <c r="H938" s="317"/>
      <c r="I938" s="317"/>
      <c r="J938" s="317"/>
      <c r="K938" s="317"/>
      <c r="L938" s="317"/>
      <c r="M938" s="317"/>
      <c r="N938" s="317"/>
      <c r="O938" s="317"/>
      <c r="P938" s="317"/>
      <c r="Q938" s="317"/>
      <c r="R938" s="317"/>
      <c r="S938" s="317"/>
      <c r="T938" s="317"/>
      <c r="U938" s="317"/>
      <c r="V938" s="317"/>
      <c r="W938" s="317"/>
      <c r="X938" s="317"/>
      <c r="Y938" s="317"/>
      <c r="Z938" s="317"/>
    </row>
    <row r="939" spans="1:26" ht="12.75" customHeight="1">
      <c r="A939" s="317"/>
      <c r="B939" s="317"/>
      <c r="C939" s="316"/>
      <c r="D939" s="317"/>
      <c r="E939" s="317"/>
      <c r="F939" s="317"/>
      <c r="G939" s="317"/>
      <c r="H939" s="317"/>
      <c r="I939" s="317"/>
      <c r="J939" s="317"/>
      <c r="K939" s="317"/>
      <c r="L939" s="317"/>
      <c r="M939" s="317"/>
      <c r="N939" s="317"/>
      <c r="O939" s="317"/>
      <c r="P939" s="317"/>
      <c r="Q939" s="317"/>
      <c r="R939" s="317"/>
      <c r="S939" s="317"/>
      <c r="T939" s="317"/>
      <c r="U939" s="317"/>
      <c r="V939" s="317"/>
      <c r="W939" s="317"/>
      <c r="X939" s="317"/>
      <c r="Y939" s="317"/>
      <c r="Z939" s="317"/>
    </row>
    <row r="940" spans="1:26" ht="12.75" customHeight="1">
      <c r="A940" s="317"/>
      <c r="B940" s="317"/>
      <c r="C940" s="316"/>
      <c r="D940" s="317"/>
      <c r="E940" s="317"/>
      <c r="F940" s="317"/>
      <c r="G940" s="317"/>
      <c r="H940" s="317"/>
      <c r="I940" s="317"/>
      <c r="J940" s="317"/>
      <c r="K940" s="317"/>
      <c r="L940" s="317"/>
      <c r="M940" s="317"/>
      <c r="N940" s="317"/>
      <c r="O940" s="317"/>
      <c r="P940" s="317"/>
      <c r="Q940" s="317"/>
      <c r="R940" s="317"/>
      <c r="S940" s="317"/>
      <c r="T940" s="317"/>
      <c r="U940" s="317"/>
      <c r="V940" s="317"/>
      <c r="W940" s="317"/>
      <c r="X940" s="317"/>
      <c r="Y940" s="317"/>
      <c r="Z940" s="317"/>
    </row>
    <row r="941" spans="1:26" ht="12.75" customHeight="1">
      <c r="A941" s="317"/>
      <c r="B941" s="317"/>
      <c r="C941" s="316"/>
      <c r="D941" s="317"/>
      <c r="E941" s="317"/>
      <c r="F941" s="317"/>
      <c r="G941" s="317"/>
      <c r="H941" s="317"/>
      <c r="I941" s="317"/>
      <c r="J941" s="317"/>
      <c r="K941" s="317"/>
      <c r="L941" s="317"/>
      <c r="M941" s="317"/>
      <c r="N941" s="317"/>
      <c r="O941" s="317"/>
      <c r="P941" s="317"/>
      <c r="Q941" s="317"/>
      <c r="R941" s="317"/>
      <c r="S941" s="317"/>
      <c r="T941" s="317"/>
      <c r="U941" s="317"/>
      <c r="V941" s="317"/>
      <c r="W941" s="317"/>
      <c r="X941" s="317"/>
      <c r="Y941" s="317"/>
      <c r="Z941" s="317"/>
    </row>
    <row r="942" spans="1:26" ht="12.75" customHeight="1">
      <c r="A942" s="317"/>
      <c r="B942" s="317"/>
      <c r="C942" s="316"/>
      <c r="D942" s="317"/>
      <c r="E942" s="317"/>
      <c r="F942" s="317"/>
      <c r="G942" s="317"/>
      <c r="H942" s="317"/>
      <c r="I942" s="317"/>
      <c r="J942" s="317"/>
      <c r="K942" s="317"/>
      <c r="L942" s="317"/>
      <c r="M942" s="317"/>
      <c r="N942" s="317"/>
      <c r="O942" s="317"/>
      <c r="P942" s="317"/>
      <c r="Q942" s="317"/>
      <c r="R942" s="317"/>
      <c r="S942" s="317"/>
      <c r="T942" s="317"/>
      <c r="U942" s="317"/>
      <c r="V942" s="317"/>
      <c r="W942" s="317"/>
      <c r="X942" s="317"/>
      <c r="Y942" s="317"/>
      <c r="Z942" s="317"/>
    </row>
    <row r="943" spans="1:26" ht="12.75" customHeight="1">
      <c r="A943" s="317"/>
      <c r="B943" s="317"/>
      <c r="C943" s="316"/>
      <c r="D943" s="317"/>
      <c r="E943" s="317"/>
      <c r="F943" s="317"/>
      <c r="G943" s="317"/>
      <c r="H943" s="317"/>
      <c r="I943" s="317"/>
      <c r="J943" s="317"/>
      <c r="K943" s="317"/>
      <c r="L943" s="317"/>
      <c r="M943" s="317"/>
      <c r="N943" s="317"/>
      <c r="O943" s="317"/>
      <c r="P943" s="317"/>
      <c r="Q943" s="317"/>
      <c r="R943" s="317"/>
      <c r="S943" s="317"/>
      <c r="T943" s="317"/>
      <c r="U943" s="317"/>
      <c r="V943" s="317"/>
      <c r="W943" s="317"/>
      <c r="X943" s="317"/>
      <c r="Y943" s="317"/>
      <c r="Z943" s="317"/>
    </row>
    <row r="944" spans="1:26" ht="12.75" customHeight="1">
      <c r="A944" s="317"/>
      <c r="B944" s="317"/>
      <c r="C944" s="316"/>
      <c r="D944" s="317"/>
      <c r="E944" s="317"/>
      <c r="F944" s="317"/>
      <c r="G944" s="317"/>
      <c r="H944" s="317"/>
      <c r="I944" s="317"/>
      <c r="J944" s="317"/>
      <c r="K944" s="317"/>
      <c r="L944" s="317"/>
      <c r="M944" s="317"/>
      <c r="N944" s="317"/>
      <c r="O944" s="317"/>
      <c r="P944" s="317"/>
      <c r="Q944" s="317"/>
      <c r="R944" s="317"/>
      <c r="S944" s="317"/>
      <c r="T944" s="317"/>
      <c r="U944" s="317"/>
      <c r="V944" s="317"/>
      <c r="W944" s="317"/>
      <c r="X944" s="317"/>
      <c r="Y944" s="317"/>
      <c r="Z944" s="317"/>
    </row>
    <row r="945" spans="1:26" ht="12.75" customHeight="1">
      <c r="A945" s="317"/>
      <c r="B945" s="317"/>
      <c r="C945" s="316"/>
      <c r="D945" s="317"/>
      <c r="E945" s="317"/>
      <c r="F945" s="317"/>
      <c r="G945" s="317"/>
      <c r="H945" s="317"/>
      <c r="I945" s="317"/>
      <c r="J945" s="317"/>
      <c r="K945" s="317"/>
      <c r="L945" s="317"/>
      <c r="M945" s="317"/>
      <c r="N945" s="317"/>
      <c r="O945" s="317"/>
      <c r="P945" s="317"/>
      <c r="Q945" s="317"/>
      <c r="R945" s="317"/>
      <c r="S945" s="317"/>
      <c r="T945" s="317"/>
      <c r="U945" s="317"/>
      <c r="V945" s="317"/>
      <c r="W945" s="317"/>
      <c r="X945" s="317"/>
      <c r="Y945" s="317"/>
      <c r="Z945" s="317"/>
    </row>
    <row r="946" spans="1:26" ht="12.75" customHeight="1">
      <c r="A946" s="317"/>
      <c r="B946" s="317"/>
      <c r="C946" s="316"/>
      <c r="D946" s="317"/>
      <c r="E946" s="317"/>
      <c r="F946" s="317"/>
      <c r="G946" s="317"/>
      <c r="H946" s="317"/>
      <c r="I946" s="317"/>
      <c r="J946" s="317"/>
      <c r="K946" s="317"/>
      <c r="L946" s="317"/>
      <c r="M946" s="317"/>
      <c r="N946" s="317"/>
      <c r="O946" s="317"/>
      <c r="P946" s="317"/>
      <c r="Q946" s="317"/>
      <c r="R946" s="317"/>
      <c r="S946" s="317"/>
      <c r="T946" s="317"/>
      <c r="U946" s="317"/>
      <c r="V946" s="317"/>
      <c r="W946" s="317"/>
      <c r="X946" s="317"/>
      <c r="Y946" s="317"/>
      <c r="Z946" s="317"/>
    </row>
    <row r="947" spans="1:26" ht="12.75" customHeight="1">
      <c r="A947" s="317"/>
      <c r="B947" s="317"/>
      <c r="C947" s="316"/>
      <c r="D947" s="317"/>
      <c r="E947" s="317"/>
      <c r="F947" s="317"/>
      <c r="G947" s="317"/>
      <c r="H947" s="317"/>
      <c r="I947" s="317"/>
      <c r="J947" s="317"/>
      <c r="K947" s="317"/>
      <c r="L947" s="317"/>
      <c r="M947" s="317"/>
      <c r="N947" s="317"/>
      <c r="O947" s="317"/>
      <c r="P947" s="317"/>
      <c r="Q947" s="317"/>
      <c r="R947" s="317"/>
      <c r="S947" s="317"/>
      <c r="T947" s="317"/>
      <c r="U947" s="317"/>
      <c r="V947" s="317"/>
      <c r="W947" s="317"/>
      <c r="X947" s="317"/>
      <c r="Y947" s="317"/>
      <c r="Z947" s="317"/>
    </row>
    <row r="948" spans="1:26" ht="12.75" customHeight="1">
      <c r="A948" s="317"/>
      <c r="B948" s="317"/>
      <c r="C948" s="316"/>
      <c r="D948" s="317"/>
      <c r="E948" s="317"/>
      <c r="F948" s="317"/>
      <c r="G948" s="317"/>
      <c r="H948" s="317"/>
      <c r="I948" s="317"/>
      <c r="J948" s="317"/>
      <c r="K948" s="317"/>
      <c r="L948" s="317"/>
      <c r="M948" s="317"/>
      <c r="N948" s="317"/>
      <c r="O948" s="317"/>
      <c r="P948" s="317"/>
      <c r="Q948" s="317"/>
      <c r="R948" s="317"/>
      <c r="S948" s="317"/>
      <c r="T948" s="317"/>
      <c r="U948" s="317"/>
      <c r="V948" s="317"/>
      <c r="W948" s="317"/>
      <c r="X948" s="317"/>
      <c r="Y948" s="317"/>
      <c r="Z948" s="317"/>
    </row>
    <row r="949" spans="1:26" ht="12.75" customHeight="1">
      <c r="A949" s="317"/>
      <c r="B949" s="317"/>
      <c r="C949" s="316"/>
      <c r="D949" s="317"/>
      <c r="E949" s="317"/>
      <c r="F949" s="317"/>
      <c r="G949" s="317"/>
      <c r="H949" s="317"/>
      <c r="I949" s="317"/>
      <c r="J949" s="317"/>
      <c r="K949" s="317"/>
      <c r="L949" s="317"/>
      <c r="M949" s="317"/>
      <c r="N949" s="317"/>
      <c r="O949" s="317"/>
      <c r="P949" s="317"/>
      <c r="Q949" s="317"/>
      <c r="R949" s="317"/>
      <c r="S949" s="317"/>
      <c r="T949" s="317"/>
      <c r="U949" s="317"/>
      <c r="V949" s="317"/>
      <c r="W949" s="317"/>
      <c r="X949" s="317"/>
      <c r="Y949" s="317"/>
      <c r="Z949" s="317"/>
    </row>
    <row r="950" spans="1:26" ht="12.75" customHeight="1">
      <c r="A950" s="317"/>
      <c r="B950" s="317"/>
      <c r="C950" s="316"/>
      <c r="D950" s="317"/>
      <c r="E950" s="317"/>
      <c r="F950" s="317"/>
      <c r="G950" s="317"/>
      <c r="H950" s="317"/>
      <c r="I950" s="317"/>
      <c r="J950" s="317"/>
      <c r="K950" s="317"/>
      <c r="L950" s="317"/>
      <c r="M950" s="317"/>
      <c r="N950" s="317"/>
      <c r="O950" s="317"/>
      <c r="P950" s="317"/>
      <c r="Q950" s="317"/>
      <c r="R950" s="317"/>
      <c r="S950" s="317"/>
      <c r="T950" s="317"/>
      <c r="U950" s="317"/>
      <c r="V950" s="317"/>
      <c r="W950" s="317"/>
      <c r="X950" s="317"/>
      <c r="Y950" s="317"/>
      <c r="Z950" s="317"/>
    </row>
    <row r="951" spans="1:26" ht="12.75" customHeight="1">
      <c r="A951" s="317"/>
      <c r="B951" s="317"/>
      <c r="C951" s="316"/>
      <c r="D951" s="317"/>
      <c r="E951" s="317"/>
      <c r="F951" s="317"/>
      <c r="G951" s="317"/>
      <c r="H951" s="317"/>
      <c r="I951" s="317"/>
      <c r="J951" s="317"/>
      <c r="K951" s="317"/>
      <c r="L951" s="317"/>
      <c r="M951" s="317"/>
      <c r="N951" s="317"/>
      <c r="O951" s="317"/>
      <c r="P951" s="317"/>
      <c r="Q951" s="317"/>
      <c r="R951" s="317"/>
      <c r="S951" s="317"/>
      <c r="T951" s="317"/>
      <c r="U951" s="317"/>
      <c r="V951" s="317"/>
      <c r="W951" s="317"/>
      <c r="X951" s="317"/>
      <c r="Y951" s="317"/>
      <c r="Z951" s="317"/>
    </row>
    <row r="952" spans="1:26" ht="12.75" customHeight="1">
      <c r="A952" s="317"/>
      <c r="B952" s="317"/>
      <c r="C952" s="316"/>
      <c r="D952" s="317"/>
      <c r="E952" s="317"/>
      <c r="F952" s="317"/>
      <c r="G952" s="317"/>
      <c r="H952" s="317"/>
      <c r="I952" s="317"/>
      <c r="J952" s="317"/>
      <c r="K952" s="317"/>
      <c r="L952" s="317"/>
      <c r="M952" s="317"/>
      <c r="N952" s="317"/>
      <c r="O952" s="317"/>
      <c r="P952" s="317"/>
      <c r="Q952" s="317"/>
      <c r="R952" s="317"/>
      <c r="S952" s="317"/>
      <c r="T952" s="317"/>
      <c r="U952" s="317"/>
      <c r="V952" s="317"/>
      <c r="W952" s="317"/>
      <c r="X952" s="317"/>
      <c r="Y952" s="317"/>
      <c r="Z952" s="317"/>
    </row>
    <row r="953" spans="1:26" ht="12.75" customHeight="1">
      <c r="A953" s="317"/>
      <c r="B953" s="317"/>
      <c r="C953" s="316"/>
      <c r="D953" s="317"/>
      <c r="E953" s="317"/>
      <c r="F953" s="317"/>
      <c r="G953" s="317"/>
      <c r="H953" s="317"/>
      <c r="I953" s="317"/>
      <c r="J953" s="317"/>
      <c r="K953" s="317"/>
      <c r="L953" s="317"/>
      <c r="M953" s="317"/>
      <c r="N953" s="317"/>
      <c r="O953" s="317"/>
      <c r="P953" s="317"/>
      <c r="Q953" s="317"/>
      <c r="R953" s="317"/>
      <c r="S953" s="317"/>
      <c r="T953" s="317"/>
      <c r="U953" s="317"/>
      <c r="V953" s="317"/>
      <c r="W953" s="317"/>
      <c r="X953" s="317"/>
      <c r="Y953" s="317"/>
      <c r="Z953" s="317"/>
    </row>
    <row r="954" spans="1:26" ht="12.75" customHeight="1">
      <c r="A954" s="317"/>
      <c r="B954" s="317"/>
      <c r="C954" s="316"/>
      <c r="D954" s="317"/>
      <c r="E954" s="317"/>
      <c r="F954" s="317"/>
      <c r="G954" s="317"/>
      <c r="H954" s="317"/>
      <c r="I954" s="317"/>
      <c r="J954" s="317"/>
      <c r="K954" s="317"/>
      <c r="L954" s="317"/>
      <c r="M954" s="317"/>
      <c r="N954" s="317"/>
      <c r="O954" s="317"/>
      <c r="P954" s="317"/>
      <c r="Q954" s="317"/>
      <c r="R954" s="317"/>
      <c r="S954" s="317"/>
      <c r="T954" s="317"/>
      <c r="U954" s="317"/>
      <c r="V954" s="317"/>
      <c r="W954" s="317"/>
      <c r="X954" s="317"/>
      <c r="Y954" s="317"/>
      <c r="Z954" s="317"/>
    </row>
    <row r="955" spans="1:26" ht="12.75" customHeight="1">
      <c r="A955" s="317"/>
      <c r="B955" s="317"/>
      <c r="C955" s="316"/>
      <c r="D955" s="317"/>
      <c r="E955" s="317"/>
      <c r="F955" s="317"/>
      <c r="G955" s="317"/>
      <c r="H955" s="317"/>
      <c r="I955" s="317"/>
      <c r="J955" s="317"/>
      <c r="K955" s="317"/>
      <c r="L955" s="317"/>
      <c r="M955" s="317"/>
      <c r="N955" s="317"/>
      <c r="O955" s="317"/>
      <c r="P955" s="317"/>
      <c r="Q955" s="317"/>
      <c r="R955" s="317"/>
      <c r="S955" s="317"/>
      <c r="T955" s="317"/>
      <c r="U955" s="317"/>
      <c r="V955" s="317"/>
      <c r="W955" s="317"/>
      <c r="X955" s="317"/>
      <c r="Y955" s="317"/>
      <c r="Z955" s="317"/>
    </row>
    <row r="956" spans="1:26" ht="12.75" customHeight="1">
      <c r="A956" s="317"/>
      <c r="B956" s="317"/>
      <c r="C956" s="316"/>
      <c r="D956" s="317"/>
      <c r="E956" s="317"/>
      <c r="F956" s="317"/>
      <c r="G956" s="317"/>
      <c r="H956" s="317"/>
      <c r="I956" s="317"/>
      <c r="J956" s="317"/>
      <c r="K956" s="317"/>
      <c r="L956" s="317"/>
      <c r="M956" s="317"/>
      <c r="N956" s="317"/>
      <c r="O956" s="317"/>
      <c r="P956" s="317"/>
      <c r="Q956" s="317"/>
      <c r="R956" s="317"/>
      <c r="S956" s="317"/>
      <c r="T956" s="317"/>
      <c r="U956" s="317"/>
      <c r="V956" s="317"/>
      <c r="W956" s="317"/>
      <c r="X956" s="317"/>
      <c r="Y956" s="317"/>
      <c r="Z956" s="317"/>
    </row>
    <row r="957" spans="1:26" ht="12.75" customHeight="1">
      <c r="A957" s="317"/>
      <c r="B957" s="317"/>
      <c r="C957" s="316"/>
      <c r="D957" s="317"/>
      <c r="E957" s="317"/>
      <c r="F957" s="317"/>
      <c r="G957" s="317"/>
      <c r="H957" s="317"/>
      <c r="I957" s="317"/>
      <c r="J957" s="317"/>
      <c r="K957" s="317"/>
      <c r="L957" s="317"/>
      <c r="M957" s="317"/>
      <c r="N957" s="317"/>
      <c r="O957" s="317"/>
      <c r="P957" s="317"/>
      <c r="Q957" s="317"/>
      <c r="R957" s="317"/>
      <c r="S957" s="317"/>
      <c r="T957" s="317"/>
      <c r="U957" s="317"/>
      <c r="V957" s="317"/>
      <c r="W957" s="317"/>
      <c r="X957" s="317"/>
      <c r="Y957" s="317"/>
      <c r="Z957" s="317"/>
    </row>
    <row r="958" spans="1:26" ht="12.75" customHeight="1">
      <c r="A958" s="317"/>
      <c r="B958" s="317"/>
      <c r="C958" s="316"/>
      <c r="D958" s="317"/>
      <c r="E958" s="317"/>
      <c r="F958" s="317"/>
      <c r="G958" s="317"/>
      <c r="H958" s="317"/>
      <c r="I958" s="317"/>
      <c r="J958" s="317"/>
      <c r="K958" s="317"/>
      <c r="L958" s="317"/>
      <c r="M958" s="317"/>
      <c r="N958" s="317"/>
      <c r="O958" s="317"/>
      <c r="P958" s="317"/>
      <c r="Q958" s="317"/>
      <c r="R958" s="317"/>
      <c r="S958" s="317"/>
      <c r="T958" s="317"/>
      <c r="U958" s="317"/>
      <c r="V958" s="317"/>
      <c r="W958" s="317"/>
      <c r="X958" s="317"/>
      <c r="Y958" s="317"/>
      <c r="Z958" s="317"/>
    </row>
    <row r="959" spans="1:26" ht="12.75" customHeight="1">
      <c r="A959" s="317"/>
      <c r="B959" s="317"/>
      <c r="C959" s="316"/>
      <c r="D959" s="317"/>
      <c r="E959" s="317"/>
      <c r="F959" s="317"/>
      <c r="G959" s="317"/>
      <c r="H959" s="317"/>
      <c r="I959" s="317"/>
      <c r="J959" s="317"/>
      <c r="K959" s="317"/>
      <c r="L959" s="317"/>
      <c r="M959" s="317"/>
      <c r="N959" s="317"/>
      <c r="O959" s="317"/>
      <c r="P959" s="317"/>
      <c r="Q959" s="317"/>
      <c r="R959" s="317"/>
      <c r="S959" s="317"/>
      <c r="T959" s="317"/>
      <c r="U959" s="317"/>
      <c r="V959" s="317"/>
      <c r="W959" s="317"/>
      <c r="X959" s="317"/>
      <c r="Y959" s="317"/>
      <c r="Z959" s="317"/>
    </row>
    <row r="960" spans="1:26" ht="12.75" customHeight="1">
      <c r="A960" s="317"/>
      <c r="B960" s="317"/>
      <c r="C960" s="316"/>
      <c r="D960" s="317"/>
      <c r="E960" s="317"/>
      <c r="F960" s="317"/>
      <c r="G960" s="317"/>
      <c r="H960" s="317"/>
      <c r="I960" s="317"/>
      <c r="J960" s="317"/>
      <c r="K960" s="317"/>
      <c r="L960" s="317"/>
      <c r="M960" s="317"/>
      <c r="N960" s="317"/>
      <c r="O960" s="317"/>
      <c r="P960" s="317"/>
      <c r="Q960" s="317"/>
      <c r="R960" s="317"/>
      <c r="S960" s="317"/>
      <c r="T960" s="317"/>
      <c r="U960" s="317"/>
      <c r="V960" s="317"/>
      <c r="W960" s="317"/>
      <c r="X960" s="317"/>
      <c r="Y960" s="317"/>
      <c r="Z960" s="317"/>
    </row>
    <row r="961" spans="1:26" ht="12.75" customHeight="1">
      <c r="A961" s="317"/>
      <c r="B961" s="317"/>
      <c r="C961" s="316"/>
      <c r="D961" s="317"/>
      <c r="E961" s="317"/>
      <c r="F961" s="317"/>
      <c r="G961" s="317"/>
      <c r="H961" s="317"/>
      <c r="I961" s="317"/>
      <c r="J961" s="317"/>
      <c r="K961" s="317"/>
      <c r="L961" s="317"/>
      <c r="M961" s="317"/>
      <c r="N961" s="317"/>
      <c r="O961" s="317"/>
      <c r="P961" s="317"/>
      <c r="Q961" s="317"/>
      <c r="R961" s="317"/>
      <c r="S961" s="317"/>
      <c r="T961" s="317"/>
      <c r="U961" s="317"/>
      <c r="V961" s="317"/>
      <c r="W961" s="317"/>
      <c r="X961" s="317"/>
      <c r="Y961" s="317"/>
      <c r="Z961" s="317"/>
    </row>
    <row r="962" spans="1:26" ht="12.75" customHeight="1">
      <c r="A962" s="317"/>
      <c r="B962" s="317"/>
      <c r="C962" s="316"/>
      <c r="D962" s="317"/>
      <c r="E962" s="317"/>
      <c r="F962" s="317"/>
      <c r="G962" s="317"/>
      <c r="H962" s="317"/>
      <c r="I962" s="317"/>
      <c r="J962" s="317"/>
      <c r="K962" s="317"/>
      <c r="L962" s="317"/>
      <c r="M962" s="317"/>
      <c r="N962" s="317"/>
      <c r="O962" s="317"/>
      <c r="P962" s="317"/>
      <c r="Q962" s="317"/>
      <c r="R962" s="317"/>
      <c r="S962" s="317"/>
      <c r="T962" s="317"/>
      <c r="U962" s="317"/>
      <c r="V962" s="317"/>
      <c r="W962" s="317"/>
      <c r="X962" s="317"/>
      <c r="Y962" s="317"/>
      <c r="Z962" s="317"/>
    </row>
    <row r="963" spans="1:26" ht="12.75" customHeight="1">
      <c r="A963" s="317"/>
      <c r="B963" s="317"/>
      <c r="C963" s="316"/>
      <c r="D963" s="317"/>
      <c r="E963" s="317"/>
      <c r="F963" s="317"/>
      <c r="G963" s="317"/>
      <c r="H963" s="317"/>
      <c r="I963" s="317"/>
      <c r="J963" s="317"/>
      <c r="K963" s="317"/>
      <c r="L963" s="317"/>
      <c r="M963" s="317"/>
      <c r="N963" s="317"/>
      <c r="O963" s="317"/>
      <c r="P963" s="317"/>
      <c r="Q963" s="317"/>
      <c r="R963" s="317"/>
      <c r="S963" s="317"/>
      <c r="T963" s="317"/>
      <c r="U963" s="317"/>
      <c r="V963" s="317"/>
      <c r="W963" s="317"/>
      <c r="X963" s="317"/>
      <c r="Y963" s="317"/>
      <c r="Z963" s="317"/>
    </row>
    <row r="964" spans="1:26" ht="12.75" customHeight="1">
      <c r="A964" s="317"/>
      <c r="B964" s="317"/>
      <c r="C964" s="316"/>
      <c r="D964" s="317"/>
      <c r="E964" s="317"/>
      <c r="F964" s="317"/>
      <c r="G964" s="317"/>
      <c r="H964" s="317"/>
      <c r="I964" s="317"/>
      <c r="J964" s="317"/>
      <c r="K964" s="317"/>
      <c r="L964" s="317"/>
      <c r="M964" s="317"/>
      <c r="N964" s="317"/>
      <c r="O964" s="317"/>
      <c r="P964" s="317"/>
      <c r="Q964" s="317"/>
      <c r="R964" s="317"/>
      <c r="S964" s="317"/>
      <c r="T964" s="317"/>
      <c r="U964" s="317"/>
      <c r="V964" s="317"/>
      <c r="W964" s="317"/>
      <c r="X964" s="317"/>
      <c r="Y964" s="317"/>
      <c r="Z964" s="317"/>
    </row>
    <row r="965" spans="1:26" ht="12.75" customHeight="1">
      <c r="A965" s="317"/>
      <c r="B965" s="317"/>
      <c r="C965" s="316"/>
      <c r="D965" s="317"/>
      <c r="E965" s="317"/>
      <c r="F965" s="317"/>
      <c r="G965" s="317"/>
      <c r="H965" s="317"/>
      <c r="I965" s="317"/>
      <c r="J965" s="317"/>
      <c r="K965" s="317"/>
      <c r="L965" s="317"/>
      <c r="M965" s="317"/>
      <c r="N965" s="317"/>
      <c r="O965" s="317"/>
      <c r="P965" s="317"/>
      <c r="Q965" s="317"/>
      <c r="R965" s="317"/>
      <c r="S965" s="317"/>
      <c r="T965" s="317"/>
      <c r="U965" s="317"/>
      <c r="V965" s="317"/>
      <c r="W965" s="317"/>
      <c r="X965" s="317"/>
      <c r="Y965" s="317"/>
      <c r="Z965" s="317"/>
    </row>
    <row r="966" spans="1:26" ht="12.75" customHeight="1">
      <c r="A966" s="317"/>
      <c r="B966" s="317"/>
      <c r="C966" s="316"/>
      <c r="D966" s="317"/>
      <c r="E966" s="317"/>
      <c r="F966" s="317"/>
      <c r="G966" s="317"/>
      <c r="H966" s="317"/>
      <c r="I966" s="317"/>
      <c r="J966" s="317"/>
      <c r="K966" s="317"/>
      <c r="L966" s="317"/>
      <c r="M966" s="317"/>
      <c r="N966" s="317"/>
      <c r="O966" s="317"/>
      <c r="P966" s="317"/>
      <c r="Q966" s="317"/>
      <c r="R966" s="317"/>
      <c r="S966" s="317"/>
      <c r="T966" s="317"/>
      <c r="U966" s="317"/>
      <c r="V966" s="317"/>
      <c r="W966" s="317"/>
      <c r="X966" s="317"/>
      <c r="Y966" s="317"/>
      <c r="Z966" s="317"/>
    </row>
    <row r="967" spans="1:26" ht="12.75" customHeight="1">
      <c r="A967" s="317"/>
      <c r="B967" s="317"/>
      <c r="C967" s="316"/>
      <c r="D967" s="317"/>
      <c r="E967" s="317"/>
      <c r="F967" s="317"/>
      <c r="G967" s="317"/>
      <c r="H967" s="317"/>
      <c r="I967" s="317"/>
      <c r="J967" s="317"/>
      <c r="K967" s="317"/>
      <c r="L967" s="317"/>
      <c r="M967" s="317"/>
      <c r="N967" s="317"/>
      <c r="O967" s="317"/>
      <c r="P967" s="317"/>
      <c r="Q967" s="317"/>
      <c r="R967" s="317"/>
      <c r="S967" s="317"/>
      <c r="T967" s="317"/>
      <c r="U967" s="317"/>
      <c r="V967" s="317"/>
      <c r="W967" s="317"/>
      <c r="X967" s="317"/>
      <c r="Y967" s="317"/>
      <c r="Z967" s="317"/>
    </row>
    <row r="968" spans="1:26" ht="12.75" customHeight="1">
      <c r="A968" s="317"/>
      <c r="B968" s="317"/>
      <c r="C968" s="316"/>
      <c r="D968" s="317"/>
      <c r="E968" s="317"/>
      <c r="F968" s="317"/>
      <c r="G968" s="317"/>
      <c r="H968" s="317"/>
      <c r="I968" s="317"/>
      <c r="J968" s="317"/>
      <c r="K968" s="317"/>
      <c r="L968" s="317"/>
      <c r="M968" s="317"/>
      <c r="N968" s="317"/>
      <c r="O968" s="317"/>
      <c r="P968" s="317"/>
      <c r="Q968" s="317"/>
      <c r="R968" s="317"/>
      <c r="S968" s="317"/>
      <c r="T968" s="317"/>
      <c r="U968" s="317"/>
      <c r="V968" s="317"/>
      <c r="W968" s="317"/>
      <c r="X968" s="317"/>
      <c r="Y968" s="317"/>
      <c r="Z968" s="317"/>
    </row>
    <row r="969" spans="1:26" ht="12.75" customHeight="1">
      <c r="A969" s="317"/>
      <c r="B969" s="317"/>
      <c r="C969" s="316"/>
      <c r="D969" s="317"/>
      <c r="E969" s="317"/>
      <c r="F969" s="317"/>
      <c r="G969" s="317"/>
      <c r="H969" s="317"/>
      <c r="I969" s="317"/>
      <c r="J969" s="317"/>
      <c r="K969" s="317"/>
      <c r="L969" s="317"/>
      <c r="M969" s="317"/>
      <c r="N969" s="317"/>
      <c r="O969" s="317"/>
      <c r="P969" s="317"/>
      <c r="Q969" s="317"/>
      <c r="R969" s="317"/>
      <c r="S969" s="317"/>
      <c r="T969" s="317"/>
      <c r="U969" s="317"/>
      <c r="V969" s="317"/>
      <c r="W969" s="317"/>
      <c r="X969" s="317"/>
      <c r="Y969" s="317"/>
      <c r="Z969" s="317"/>
    </row>
    <row r="970" spans="1:26" ht="12.75" customHeight="1">
      <c r="A970" s="317"/>
      <c r="B970" s="317"/>
      <c r="C970" s="316"/>
      <c r="D970" s="317"/>
      <c r="E970" s="317"/>
      <c r="F970" s="317"/>
      <c r="G970" s="317"/>
      <c r="H970" s="317"/>
      <c r="I970" s="317"/>
      <c r="J970" s="317"/>
      <c r="K970" s="317"/>
      <c r="L970" s="317"/>
      <c r="M970" s="317"/>
      <c r="N970" s="317"/>
      <c r="O970" s="317"/>
      <c r="P970" s="317"/>
      <c r="Q970" s="317"/>
      <c r="R970" s="317"/>
      <c r="S970" s="317"/>
      <c r="T970" s="317"/>
      <c r="U970" s="317"/>
      <c r="V970" s="317"/>
      <c r="W970" s="317"/>
      <c r="X970" s="317"/>
      <c r="Y970" s="317"/>
      <c r="Z970" s="317"/>
    </row>
    <row r="971" spans="1:26" ht="12.75" customHeight="1">
      <c r="A971" s="317"/>
      <c r="B971" s="317"/>
      <c r="C971" s="316"/>
      <c r="D971" s="317"/>
      <c r="E971" s="317"/>
      <c r="F971" s="317"/>
      <c r="G971" s="317"/>
      <c r="H971" s="317"/>
      <c r="I971" s="317"/>
      <c r="J971" s="317"/>
      <c r="K971" s="317"/>
      <c r="L971" s="317"/>
      <c r="M971" s="317"/>
      <c r="N971" s="317"/>
      <c r="O971" s="317"/>
      <c r="P971" s="317"/>
      <c r="Q971" s="317"/>
      <c r="R971" s="317"/>
      <c r="S971" s="317"/>
      <c r="T971" s="317"/>
      <c r="U971" s="317"/>
      <c r="V971" s="317"/>
      <c r="W971" s="317"/>
      <c r="X971" s="317"/>
      <c r="Y971" s="317"/>
      <c r="Z971" s="317"/>
    </row>
    <row r="972" spans="1:26" ht="12.75" customHeight="1">
      <c r="A972" s="317"/>
      <c r="B972" s="317"/>
      <c r="C972" s="316"/>
      <c r="D972" s="317"/>
      <c r="E972" s="317"/>
      <c r="F972" s="317"/>
      <c r="G972" s="317"/>
      <c r="H972" s="317"/>
      <c r="I972" s="317"/>
      <c r="J972" s="317"/>
      <c r="K972" s="317"/>
      <c r="L972" s="317"/>
      <c r="M972" s="317"/>
      <c r="N972" s="317"/>
      <c r="O972" s="317"/>
      <c r="P972" s="317"/>
      <c r="Q972" s="317"/>
      <c r="R972" s="317"/>
      <c r="S972" s="317"/>
      <c r="T972" s="317"/>
      <c r="U972" s="317"/>
      <c r="V972" s="317"/>
      <c r="W972" s="317"/>
      <c r="X972" s="317"/>
      <c r="Y972" s="317"/>
      <c r="Z972" s="317"/>
    </row>
    <row r="973" spans="1:26" ht="12.75" customHeight="1">
      <c r="A973" s="317"/>
      <c r="B973" s="317"/>
      <c r="C973" s="316"/>
      <c r="D973" s="317"/>
      <c r="E973" s="317"/>
      <c r="F973" s="317"/>
      <c r="G973" s="317"/>
      <c r="H973" s="317"/>
      <c r="I973" s="317"/>
      <c r="J973" s="317"/>
      <c r="K973" s="317"/>
      <c r="L973" s="317"/>
      <c r="M973" s="317"/>
      <c r="N973" s="317"/>
      <c r="O973" s="317"/>
      <c r="P973" s="317"/>
      <c r="Q973" s="317"/>
      <c r="R973" s="317"/>
      <c r="S973" s="317"/>
      <c r="T973" s="317"/>
      <c r="U973" s="317"/>
      <c r="V973" s="317"/>
      <c r="W973" s="317"/>
      <c r="X973" s="317"/>
      <c r="Y973" s="317"/>
      <c r="Z973" s="317"/>
    </row>
    <row r="974" spans="1:26" ht="12.75" customHeight="1">
      <c r="A974" s="317"/>
      <c r="B974" s="317"/>
      <c r="C974" s="316"/>
      <c r="D974" s="317"/>
      <c r="E974" s="317"/>
      <c r="F974" s="317"/>
      <c r="G974" s="317"/>
      <c r="H974" s="317"/>
      <c r="I974" s="317"/>
      <c r="J974" s="317"/>
      <c r="K974" s="317"/>
      <c r="L974" s="317"/>
      <c r="M974" s="317"/>
      <c r="N974" s="317"/>
      <c r="O974" s="317"/>
      <c r="P974" s="317"/>
      <c r="Q974" s="317"/>
      <c r="R974" s="317"/>
      <c r="S974" s="317"/>
      <c r="T974" s="317"/>
      <c r="U974" s="317"/>
      <c r="V974" s="317"/>
      <c r="W974" s="317"/>
      <c r="X974" s="317"/>
      <c r="Y974" s="317"/>
      <c r="Z974" s="317"/>
    </row>
    <row r="975" spans="1:26" ht="12.75" customHeight="1">
      <c r="A975" s="317"/>
      <c r="B975" s="317"/>
      <c r="C975" s="316"/>
      <c r="D975" s="317"/>
      <c r="E975" s="317"/>
      <c r="F975" s="317"/>
      <c r="G975" s="317"/>
      <c r="H975" s="317"/>
      <c r="I975" s="317"/>
      <c r="J975" s="317"/>
      <c r="K975" s="317"/>
      <c r="L975" s="317"/>
      <c r="M975" s="317"/>
      <c r="N975" s="317"/>
      <c r="O975" s="317"/>
      <c r="P975" s="317"/>
      <c r="Q975" s="317"/>
      <c r="R975" s="317"/>
      <c r="S975" s="317"/>
      <c r="T975" s="317"/>
      <c r="U975" s="317"/>
      <c r="V975" s="317"/>
      <c r="W975" s="317"/>
      <c r="X975" s="317"/>
      <c r="Y975" s="317"/>
      <c r="Z975" s="317"/>
    </row>
    <row r="976" spans="1:26" ht="12.75" customHeight="1">
      <c r="A976" s="317"/>
      <c r="B976" s="317"/>
      <c r="C976" s="316"/>
      <c r="D976" s="317"/>
      <c r="E976" s="317"/>
      <c r="F976" s="317"/>
      <c r="G976" s="317"/>
      <c r="H976" s="317"/>
      <c r="I976" s="317"/>
      <c r="J976" s="317"/>
      <c r="K976" s="317"/>
      <c r="L976" s="317"/>
      <c r="M976" s="317"/>
      <c r="N976" s="317"/>
      <c r="O976" s="317"/>
      <c r="P976" s="317"/>
      <c r="Q976" s="317"/>
      <c r="R976" s="317"/>
      <c r="S976" s="317"/>
      <c r="T976" s="317"/>
      <c r="U976" s="317"/>
      <c r="V976" s="317"/>
      <c r="W976" s="317"/>
      <c r="X976" s="317"/>
      <c r="Y976" s="317"/>
      <c r="Z976" s="317"/>
    </row>
    <row r="977" spans="1:26" ht="12.75" customHeight="1">
      <c r="A977" s="317"/>
      <c r="B977" s="317"/>
      <c r="C977" s="316"/>
      <c r="D977" s="317"/>
      <c r="E977" s="317"/>
      <c r="F977" s="317"/>
      <c r="G977" s="317"/>
      <c r="H977" s="317"/>
      <c r="I977" s="317"/>
      <c r="J977" s="317"/>
      <c r="K977" s="317"/>
      <c r="L977" s="317"/>
      <c r="M977" s="317"/>
      <c r="N977" s="317"/>
      <c r="O977" s="317"/>
      <c r="P977" s="317"/>
      <c r="Q977" s="317"/>
      <c r="R977" s="317"/>
      <c r="S977" s="317"/>
      <c r="T977" s="317"/>
      <c r="U977" s="317"/>
      <c r="V977" s="317"/>
      <c r="W977" s="317"/>
      <c r="X977" s="317"/>
      <c r="Y977" s="317"/>
      <c r="Z977" s="317"/>
    </row>
    <row r="978" spans="1:26" ht="12.75" customHeight="1">
      <c r="A978" s="317"/>
      <c r="B978" s="317"/>
      <c r="C978" s="316"/>
      <c r="D978" s="317"/>
      <c r="E978" s="317"/>
      <c r="F978" s="317"/>
      <c r="G978" s="317"/>
      <c r="H978" s="317"/>
      <c r="I978" s="317"/>
      <c r="J978" s="317"/>
      <c r="K978" s="317"/>
      <c r="L978" s="317"/>
      <c r="M978" s="317"/>
      <c r="N978" s="317"/>
      <c r="O978" s="317"/>
      <c r="P978" s="317"/>
      <c r="Q978" s="317"/>
      <c r="R978" s="317"/>
      <c r="S978" s="317"/>
      <c r="T978" s="317"/>
      <c r="U978" s="317"/>
      <c r="V978" s="317"/>
      <c r="W978" s="317"/>
      <c r="X978" s="317"/>
      <c r="Y978" s="317"/>
      <c r="Z978" s="317"/>
    </row>
    <row r="979" spans="1:26" ht="12.75" customHeight="1">
      <c r="A979" s="317"/>
      <c r="B979" s="317"/>
      <c r="C979" s="316"/>
      <c r="D979" s="317"/>
      <c r="E979" s="317"/>
      <c r="F979" s="317"/>
      <c r="G979" s="317"/>
      <c r="H979" s="317"/>
      <c r="I979" s="317"/>
      <c r="J979" s="317"/>
      <c r="K979" s="317"/>
      <c r="L979" s="317"/>
      <c r="M979" s="317"/>
      <c r="N979" s="317"/>
      <c r="O979" s="317"/>
      <c r="P979" s="317"/>
      <c r="Q979" s="317"/>
      <c r="R979" s="317"/>
      <c r="S979" s="317"/>
      <c r="T979" s="317"/>
      <c r="U979" s="317"/>
      <c r="V979" s="317"/>
      <c r="W979" s="317"/>
      <c r="X979" s="317"/>
      <c r="Y979" s="317"/>
      <c r="Z979" s="317"/>
    </row>
    <row r="980" spans="1:26" ht="12.75" customHeight="1">
      <c r="A980" s="317"/>
      <c r="B980" s="317"/>
      <c r="C980" s="316"/>
      <c r="D980" s="317"/>
      <c r="E980" s="317"/>
      <c r="F980" s="317"/>
      <c r="G980" s="317"/>
      <c r="H980" s="317"/>
      <c r="I980" s="317"/>
      <c r="J980" s="317"/>
      <c r="K980" s="317"/>
      <c r="L980" s="317"/>
      <c r="M980" s="317"/>
      <c r="N980" s="317"/>
      <c r="O980" s="317"/>
      <c r="P980" s="317"/>
      <c r="Q980" s="317"/>
      <c r="R980" s="317"/>
      <c r="S980" s="317"/>
      <c r="T980" s="317"/>
      <c r="U980" s="317"/>
      <c r="V980" s="317"/>
      <c r="W980" s="317"/>
      <c r="X980" s="317"/>
      <c r="Y980" s="317"/>
      <c r="Z980" s="317"/>
    </row>
    <row r="981" spans="1:26" ht="12.75" customHeight="1">
      <c r="A981" s="317"/>
      <c r="B981" s="317"/>
      <c r="C981" s="316"/>
      <c r="D981" s="317"/>
      <c r="E981" s="317"/>
      <c r="F981" s="317"/>
      <c r="G981" s="317"/>
      <c r="H981" s="317"/>
      <c r="I981" s="317"/>
      <c r="J981" s="317"/>
      <c r="K981" s="317"/>
      <c r="L981" s="317"/>
      <c r="M981" s="317"/>
      <c r="N981" s="317"/>
      <c r="O981" s="317"/>
      <c r="P981" s="317"/>
      <c r="Q981" s="317"/>
      <c r="R981" s="317"/>
      <c r="S981" s="317"/>
      <c r="T981" s="317"/>
      <c r="U981" s="317"/>
      <c r="V981" s="317"/>
      <c r="W981" s="317"/>
      <c r="X981" s="317"/>
      <c r="Y981" s="317"/>
      <c r="Z981" s="317"/>
    </row>
    <row r="982" spans="1:26" ht="12.75" customHeight="1">
      <c r="A982" s="317"/>
      <c r="B982" s="317"/>
      <c r="C982" s="316"/>
      <c r="D982" s="317"/>
      <c r="E982" s="317"/>
      <c r="F982" s="317"/>
      <c r="G982" s="317"/>
      <c r="H982" s="317"/>
      <c r="I982" s="317"/>
      <c r="J982" s="317"/>
      <c r="K982" s="317"/>
      <c r="L982" s="317"/>
      <c r="M982" s="317"/>
      <c r="N982" s="317"/>
      <c r="O982" s="317"/>
      <c r="P982" s="317"/>
      <c r="Q982" s="317"/>
      <c r="R982" s="317"/>
      <c r="S982" s="317"/>
      <c r="T982" s="317"/>
      <c r="U982" s="317"/>
      <c r="V982" s="317"/>
      <c r="W982" s="317"/>
      <c r="X982" s="317"/>
      <c r="Y982" s="317"/>
      <c r="Z982" s="317"/>
    </row>
    <row r="983" spans="1:26" ht="12.75" customHeight="1">
      <c r="A983" s="317"/>
      <c r="B983" s="317"/>
      <c r="C983" s="316"/>
      <c r="D983" s="317"/>
      <c r="E983" s="317"/>
      <c r="F983" s="317"/>
      <c r="G983" s="317"/>
      <c r="H983" s="317"/>
      <c r="I983" s="317"/>
      <c r="J983" s="317"/>
      <c r="K983" s="317"/>
      <c r="L983" s="317"/>
      <c r="M983" s="317"/>
      <c r="N983" s="317"/>
      <c r="O983" s="317"/>
      <c r="P983" s="317"/>
      <c r="Q983" s="317"/>
      <c r="R983" s="317"/>
      <c r="S983" s="317"/>
      <c r="T983" s="317"/>
      <c r="U983" s="317"/>
      <c r="V983" s="317"/>
      <c r="W983" s="317"/>
      <c r="X983" s="317"/>
      <c r="Y983" s="317"/>
      <c r="Z983" s="317"/>
    </row>
    <row r="984" spans="1:26" ht="12.75" customHeight="1">
      <c r="A984" s="317"/>
      <c r="B984" s="317"/>
      <c r="C984" s="316"/>
      <c r="D984" s="317"/>
      <c r="E984" s="317"/>
      <c r="F984" s="317"/>
      <c r="G984" s="317"/>
      <c r="H984" s="317"/>
      <c r="I984" s="317"/>
      <c r="J984" s="317"/>
      <c r="K984" s="317"/>
      <c r="L984" s="317"/>
      <c r="M984" s="317"/>
      <c r="N984" s="317"/>
      <c r="O984" s="317"/>
      <c r="P984" s="317"/>
      <c r="Q984" s="317"/>
      <c r="R984" s="317"/>
      <c r="S984" s="317"/>
      <c r="T984" s="317"/>
      <c r="U984" s="317"/>
      <c r="V984" s="317"/>
      <c r="W984" s="317"/>
      <c r="X984" s="317"/>
      <c r="Y984" s="317"/>
      <c r="Z984" s="317"/>
    </row>
    <row r="985" spans="1:26" ht="12.75" customHeight="1">
      <c r="A985" s="317"/>
      <c r="B985" s="317"/>
      <c r="C985" s="316"/>
      <c r="D985" s="317"/>
      <c r="E985" s="317"/>
      <c r="F985" s="317"/>
      <c r="G985" s="317"/>
      <c r="H985" s="317"/>
      <c r="I985" s="317"/>
      <c r="J985" s="317"/>
      <c r="K985" s="317"/>
      <c r="L985" s="317"/>
      <c r="M985" s="317"/>
      <c r="N985" s="317"/>
      <c r="O985" s="317"/>
      <c r="P985" s="317"/>
      <c r="Q985" s="317"/>
      <c r="R985" s="317"/>
      <c r="S985" s="317"/>
      <c r="T985" s="317"/>
      <c r="U985" s="317"/>
      <c r="V985" s="317"/>
      <c r="W985" s="317"/>
      <c r="X985" s="317"/>
      <c r="Y985" s="317"/>
      <c r="Z985" s="317"/>
    </row>
    <row r="986" spans="1:26" ht="12.75" customHeight="1">
      <c r="A986" s="317"/>
      <c r="B986" s="317"/>
      <c r="C986" s="316"/>
      <c r="D986" s="317"/>
      <c r="E986" s="317"/>
      <c r="F986" s="317"/>
      <c r="G986" s="317"/>
      <c r="H986" s="317"/>
      <c r="I986" s="317"/>
      <c r="J986" s="317"/>
      <c r="K986" s="317"/>
      <c r="L986" s="317"/>
      <c r="M986" s="317"/>
      <c r="N986" s="317"/>
      <c r="O986" s="317"/>
      <c r="P986" s="317"/>
      <c r="Q986" s="317"/>
      <c r="R986" s="317"/>
      <c r="S986" s="317"/>
      <c r="T986" s="317"/>
      <c r="U986" s="317"/>
      <c r="V986" s="317"/>
      <c r="W986" s="317"/>
      <c r="X986" s="317"/>
      <c r="Y986" s="317"/>
      <c r="Z986" s="317"/>
    </row>
    <row r="987" spans="1:26" ht="12.75" customHeight="1">
      <c r="A987" s="317"/>
      <c r="B987" s="317"/>
      <c r="C987" s="316"/>
      <c r="D987" s="317"/>
      <c r="E987" s="317"/>
      <c r="F987" s="317"/>
      <c r="G987" s="317"/>
      <c r="H987" s="317"/>
      <c r="I987" s="317"/>
      <c r="J987" s="317"/>
      <c r="K987" s="317"/>
      <c r="L987" s="317"/>
      <c r="M987" s="317"/>
      <c r="N987" s="317"/>
      <c r="O987" s="317"/>
      <c r="P987" s="317"/>
      <c r="Q987" s="317"/>
      <c r="R987" s="317"/>
      <c r="S987" s="317"/>
      <c r="T987" s="317"/>
      <c r="U987" s="317"/>
      <c r="V987" s="317"/>
      <c r="W987" s="317"/>
      <c r="X987" s="317"/>
      <c r="Y987" s="317"/>
      <c r="Z987" s="317"/>
    </row>
    <row r="988" spans="1:26" ht="12.75" customHeight="1">
      <c r="A988" s="317"/>
      <c r="B988" s="317"/>
      <c r="C988" s="316"/>
      <c r="D988" s="317"/>
      <c r="E988" s="317"/>
      <c r="F988" s="317"/>
      <c r="G988" s="317"/>
      <c r="H988" s="317"/>
      <c r="I988" s="317"/>
      <c r="J988" s="317"/>
      <c r="K988" s="317"/>
      <c r="L988" s="317"/>
      <c r="M988" s="317"/>
      <c r="N988" s="317"/>
      <c r="O988" s="317"/>
      <c r="P988" s="317"/>
      <c r="Q988" s="317"/>
      <c r="R988" s="317"/>
      <c r="S988" s="317"/>
      <c r="T988" s="317"/>
      <c r="U988" s="317"/>
      <c r="V988" s="317"/>
      <c r="W988" s="317"/>
      <c r="X988" s="317"/>
      <c r="Y988" s="317"/>
      <c r="Z988" s="317"/>
    </row>
    <row r="989" spans="1:26" ht="12.75" customHeight="1">
      <c r="A989" s="317"/>
      <c r="B989" s="317"/>
      <c r="C989" s="316"/>
      <c r="D989" s="317"/>
      <c r="E989" s="317"/>
      <c r="F989" s="317"/>
      <c r="G989" s="317"/>
      <c r="H989" s="317"/>
      <c r="I989" s="317"/>
      <c r="J989" s="317"/>
      <c r="K989" s="317"/>
      <c r="L989" s="317"/>
      <c r="M989" s="317"/>
      <c r="N989" s="317"/>
      <c r="O989" s="317"/>
      <c r="P989" s="317"/>
      <c r="Q989" s="317"/>
      <c r="R989" s="317"/>
      <c r="S989" s="317"/>
      <c r="T989" s="317"/>
      <c r="U989" s="317"/>
      <c r="V989" s="317"/>
      <c r="W989" s="317"/>
      <c r="X989" s="317"/>
      <c r="Y989" s="317"/>
      <c r="Z989" s="317"/>
    </row>
    <row r="990" spans="1:26" ht="12.75" customHeight="1">
      <c r="A990" s="317"/>
      <c r="B990" s="317"/>
      <c r="C990" s="316"/>
      <c r="D990" s="317"/>
      <c r="E990" s="317"/>
      <c r="F990" s="317"/>
      <c r="G990" s="317"/>
      <c r="H990" s="317"/>
      <c r="I990" s="317"/>
      <c r="J990" s="317"/>
      <c r="K990" s="317"/>
      <c r="L990" s="317"/>
      <c r="M990" s="317"/>
      <c r="N990" s="317"/>
      <c r="O990" s="317"/>
      <c r="P990" s="317"/>
      <c r="Q990" s="317"/>
      <c r="R990" s="317"/>
      <c r="S990" s="317"/>
      <c r="T990" s="317"/>
      <c r="U990" s="317"/>
      <c r="V990" s="317"/>
      <c r="W990" s="317"/>
      <c r="X990" s="317"/>
      <c r="Y990" s="317"/>
      <c r="Z990" s="317"/>
    </row>
    <row r="991" spans="1:26" ht="12.75" customHeight="1">
      <c r="A991" s="317"/>
      <c r="B991" s="317"/>
      <c r="C991" s="316"/>
      <c r="D991" s="317"/>
      <c r="E991" s="317"/>
      <c r="F991" s="317"/>
      <c r="G991" s="317"/>
      <c r="H991" s="317"/>
      <c r="I991" s="317"/>
      <c r="J991" s="317"/>
      <c r="K991" s="317"/>
      <c r="L991" s="317"/>
      <c r="M991" s="317"/>
      <c r="N991" s="317"/>
      <c r="O991" s="317"/>
      <c r="P991" s="317"/>
      <c r="Q991" s="317"/>
      <c r="R991" s="317"/>
      <c r="S991" s="317"/>
      <c r="T991" s="317"/>
      <c r="U991" s="317"/>
      <c r="V991" s="317"/>
      <c r="W991" s="317"/>
      <c r="X991" s="317"/>
      <c r="Y991" s="317"/>
      <c r="Z991" s="317"/>
    </row>
    <row r="992" spans="1:26" ht="12.75" customHeight="1">
      <c r="A992" s="317"/>
      <c r="B992" s="317"/>
      <c r="C992" s="316"/>
      <c r="D992" s="317"/>
      <c r="E992" s="317"/>
      <c r="F992" s="317"/>
      <c r="G992" s="317"/>
      <c r="H992" s="317"/>
      <c r="I992" s="317"/>
      <c r="J992" s="317"/>
      <c r="K992" s="317"/>
      <c r="L992" s="317"/>
      <c r="M992" s="317"/>
      <c r="N992" s="317"/>
      <c r="O992" s="317"/>
      <c r="P992" s="317"/>
      <c r="Q992" s="317"/>
      <c r="R992" s="317"/>
      <c r="S992" s="317"/>
      <c r="T992" s="317"/>
      <c r="U992" s="317"/>
      <c r="V992" s="317"/>
      <c r="W992" s="317"/>
      <c r="X992" s="317"/>
      <c r="Y992" s="317"/>
      <c r="Z992" s="317"/>
    </row>
    <row r="993" spans="1:26" ht="12.75" customHeight="1">
      <c r="A993" s="317"/>
      <c r="B993" s="317"/>
      <c r="C993" s="316"/>
      <c r="D993" s="317"/>
      <c r="E993" s="317"/>
      <c r="F993" s="317"/>
      <c r="G993" s="317"/>
      <c r="H993" s="317"/>
      <c r="I993" s="317"/>
      <c r="J993" s="317"/>
      <c r="K993" s="317"/>
      <c r="L993" s="317"/>
      <c r="M993" s="317"/>
      <c r="N993" s="317"/>
      <c r="O993" s="317"/>
      <c r="P993" s="317"/>
      <c r="Q993" s="317"/>
      <c r="R993" s="317"/>
      <c r="S993" s="317"/>
      <c r="T993" s="317"/>
      <c r="U993" s="317"/>
      <c r="V993" s="317"/>
      <c r="W993" s="317"/>
      <c r="X993" s="317"/>
      <c r="Y993" s="317"/>
      <c r="Z993" s="317"/>
    </row>
    <row r="994" spans="1:26" ht="12.75" customHeight="1">
      <c r="A994" s="317"/>
      <c r="B994" s="317"/>
      <c r="C994" s="316"/>
      <c r="D994" s="317"/>
      <c r="E994" s="317"/>
      <c r="F994" s="317"/>
      <c r="G994" s="317"/>
      <c r="H994" s="317"/>
      <c r="I994" s="317"/>
      <c r="J994" s="317"/>
      <c r="K994" s="317"/>
      <c r="L994" s="317"/>
      <c r="M994" s="317"/>
      <c r="N994" s="317"/>
      <c r="O994" s="317"/>
      <c r="P994" s="317"/>
      <c r="Q994" s="317"/>
      <c r="R994" s="317"/>
      <c r="S994" s="317"/>
      <c r="T994" s="317"/>
      <c r="U994" s="317"/>
      <c r="V994" s="317"/>
      <c r="W994" s="317"/>
      <c r="X994" s="317"/>
      <c r="Y994" s="317"/>
      <c r="Z994" s="317"/>
    </row>
    <row r="995" spans="1:26" ht="12.75" customHeight="1">
      <c r="A995" s="317"/>
      <c r="B995" s="317"/>
      <c r="C995" s="316"/>
      <c r="D995" s="317"/>
      <c r="E995" s="317"/>
      <c r="F995" s="317"/>
      <c r="G995" s="317"/>
      <c r="H995" s="317"/>
      <c r="I995" s="317"/>
      <c r="J995" s="317"/>
      <c r="K995" s="317"/>
      <c r="L995" s="317"/>
      <c r="M995" s="317"/>
      <c r="N995" s="317"/>
      <c r="O995" s="317"/>
      <c r="P995" s="317"/>
      <c r="Q995" s="317"/>
      <c r="R995" s="317"/>
      <c r="S995" s="317"/>
      <c r="T995" s="317"/>
      <c r="U995" s="317"/>
      <c r="V995" s="317"/>
      <c r="W995" s="317"/>
      <c r="X995" s="317"/>
      <c r="Y995" s="317"/>
      <c r="Z995" s="317"/>
    </row>
    <row r="996" spans="1:26" ht="12.75" customHeight="1">
      <c r="A996" s="317"/>
      <c r="B996" s="317"/>
      <c r="C996" s="316"/>
      <c r="D996" s="317"/>
      <c r="E996" s="317"/>
      <c r="F996" s="317"/>
      <c r="G996" s="317"/>
      <c r="H996" s="317"/>
      <c r="I996" s="317"/>
      <c r="J996" s="317"/>
      <c r="K996" s="317"/>
      <c r="L996" s="317"/>
      <c r="M996" s="317"/>
      <c r="N996" s="317"/>
      <c r="O996" s="317"/>
      <c r="P996" s="317"/>
      <c r="Q996" s="317"/>
      <c r="R996" s="317"/>
      <c r="S996" s="317"/>
      <c r="T996" s="317"/>
      <c r="U996" s="317"/>
      <c r="V996" s="317"/>
      <c r="W996" s="317"/>
      <c r="X996" s="317"/>
      <c r="Y996" s="317"/>
      <c r="Z996" s="317"/>
    </row>
    <row r="997" spans="1:26" ht="12.75" customHeight="1">
      <c r="A997" s="317"/>
      <c r="B997" s="317"/>
      <c r="C997" s="316"/>
      <c r="D997" s="317"/>
      <c r="E997" s="317"/>
      <c r="F997" s="317"/>
      <c r="G997" s="317"/>
      <c r="H997" s="317"/>
      <c r="I997" s="317"/>
      <c r="J997" s="317"/>
      <c r="K997" s="317"/>
      <c r="L997" s="317"/>
      <c r="M997" s="317"/>
      <c r="N997" s="317"/>
      <c r="O997" s="317"/>
      <c r="P997" s="317"/>
      <c r="Q997" s="317"/>
      <c r="R997" s="317"/>
      <c r="S997" s="317"/>
      <c r="T997" s="317"/>
      <c r="U997" s="317"/>
      <c r="V997" s="317"/>
      <c r="W997" s="317"/>
      <c r="X997" s="317"/>
      <c r="Y997" s="317"/>
      <c r="Z997" s="317"/>
    </row>
    <row r="998" spans="1:26" ht="12.75" customHeight="1">
      <c r="A998" s="317"/>
      <c r="B998" s="317"/>
      <c r="C998" s="316"/>
      <c r="D998" s="317"/>
      <c r="E998" s="317"/>
      <c r="F998" s="317"/>
      <c r="G998" s="317"/>
      <c r="H998" s="317"/>
      <c r="I998" s="317"/>
      <c r="J998" s="317"/>
      <c r="K998" s="317"/>
      <c r="L998" s="317"/>
      <c r="M998" s="317"/>
      <c r="N998" s="317"/>
      <c r="O998" s="317"/>
      <c r="P998" s="317"/>
      <c r="Q998" s="317"/>
      <c r="R998" s="317"/>
      <c r="S998" s="317"/>
      <c r="T998" s="317"/>
      <c r="U998" s="317"/>
      <c r="V998" s="317"/>
      <c r="W998" s="317"/>
      <c r="X998" s="317"/>
      <c r="Y998" s="317"/>
      <c r="Z998" s="317"/>
    </row>
    <row r="999" spans="1:26" ht="12.75" customHeight="1">
      <c r="A999" s="317"/>
      <c r="B999" s="317"/>
      <c r="C999" s="316"/>
      <c r="D999" s="317"/>
      <c r="E999" s="317"/>
      <c r="F999" s="317"/>
      <c r="G999" s="317"/>
      <c r="H999" s="317"/>
      <c r="I999" s="317"/>
      <c r="J999" s="317"/>
      <c r="K999" s="317"/>
      <c r="L999" s="317"/>
      <c r="M999" s="317"/>
      <c r="N999" s="317"/>
      <c r="O999" s="317"/>
      <c r="P999" s="317"/>
      <c r="Q999" s="317"/>
      <c r="R999" s="317"/>
      <c r="S999" s="317"/>
      <c r="T999" s="317"/>
      <c r="U999" s="317"/>
      <c r="V999" s="317"/>
      <c r="W999" s="317"/>
      <c r="X999" s="317"/>
      <c r="Y999" s="317"/>
      <c r="Z999" s="317"/>
    </row>
    <row r="1000" spans="1:26" ht="12.75" customHeight="1">
      <c r="A1000" s="317"/>
      <c r="B1000" s="317"/>
      <c r="C1000" s="316"/>
      <c r="D1000" s="317"/>
      <c r="E1000" s="317"/>
      <c r="F1000" s="317"/>
      <c r="G1000" s="317"/>
      <c r="H1000" s="317"/>
      <c r="I1000" s="317"/>
      <c r="J1000" s="317"/>
      <c r="K1000" s="317"/>
      <c r="L1000" s="317"/>
      <c r="M1000" s="317"/>
      <c r="N1000" s="317"/>
      <c r="O1000" s="317"/>
      <c r="P1000" s="317"/>
      <c r="Q1000" s="317"/>
      <c r="R1000" s="317"/>
      <c r="S1000" s="317"/>
      <c r="T1000" s="317"/>
      <c r="U1000" s="317"/>
      <c r="V1000" s="317"/>
      <c r="W1000" s="317"/>
      <c r="X1000" s="317"/>
      <c r="Y1000" s="317"/>
      <c r="Z1000" s="317"/>
    </row>
    <row r="1001" spans="1:26" ht="12.75" customHeight="1">
      <c r="A1001" s="317"/>
      <c r="B1001" s="317"/>
      <c r="C1001" s="316"/>
      <c r="D1001" s="317"/>
      <c r="E1001" s="317"/>
      <c r="F1001" s="317"/>
      <c r="G1001" s="317"/>
      <c r="H1001" s="317"/>
      <c r="I1001" s="317"/>
      <c r="J1001" s="317"/>
      <c r="K1001" s="317"/>
      <c r="L1001" s="317"/>
      <c r="M1001" s="317"/>
      <c r="N1001" s="317"/>
      <c r="O1001" s="317"/>
      <c r="P1001" s="317"/>
      <c r="Q1001" s="317"/>
      <c r="R1001" s="317"/>
      <c r="S1001" s="317"/>
      <c r="T1001" s="317"/>
      <c r="U1001" s="317"/>
      <c r="V1001" s="317"/>
      <c r="W1001" s="317"/>
      <c r="X1001" s="317"/>
      <c r="Y1001" s="317"/>
      <c r="Z1001" s="317"/>
    </row>
    <row r="1002" spans="1:26" ht="12.75" customHeight="1">
      <c r="A1002" s="317"/>
      <c r="B1002" s="317"/>
      <c r="C1002" s="316"/>
      <c r="D1002" s="317"/>
      <c r="E1002" s="317"/>
      <c r="F1002" s="317"/>
      <c r="G1002" s="317"/>
      <c r="H1002" s="317"/>
      <c r="I1002" s="317"/>
      <c r="J1002" s="317"/>
      <c r="K1002" s="317"/>
      <c r="L1002" s="317"/>
      <c r="M1002" s="317"/>
      <c r="N1002" s="317"/>
      <c r="O1002" s="317"/>
      <c r="P1002" s="317"/>
      <c r="Q1002" s="317"/>
      <c r="R1002" s="317"/>
      <c r="S1002" s="317"/>
      <c r="T1002" s="317"/>
      <c r="U1002" s="317"/>
      <c r="V1002" s="317"/>
      <c r="W1002" s="317"/>
      <c r="X1002" s="317"/>
      <c r="Y1002" s="317"/>
      <c r="Z1002" s="317"/>
    </row>
    <row r="1003" spans="1:26" ht="12.75" customHeight="1">
      <c r="A1003" s="317"/>
      <c r="B1003" s="317"/>
      <c r="C1003" s="316"/>
      <c r="D1003" s="317"/>
      <c r="E1003" s="317"/>
      <c r="F1003" s="317"/>
      <c r="G1003" s="317"/>
      <c r="H1003" s="317"/>
      <c r="I1003" s="317"/>
      <c r="J1003" s="317"/>
      <c r="K1003" s="317"/>
      <c r="L1003" s="317"/>
      <c r="M1003" s="317"/>
      <c r="N1003" s="317"/>
      <c r="O1003" s="317"/>
      <c r="P1003" s="317"/>
      <c r="Q1003" s="317"/>
      <c r="R1003" s="317"/>
      <c r="S1003" s="317"/>
      <c r="T1003" s="317"/>
      <c r="U1003" s="317"/>
      <c r="V1003" s="317"/>
      <c r="W1003" s="317"/>
      <c r="X1003" s="317"/>
      <c r="Y1003" s="317"/>
      <c r="Z1003" s="317"/>
    </row>
    <row r="1004" spans="1:26" ht="12.75" customHeight="1">
      <c r="A1004" s="317"/>
      <c r="B1004" s="317"/>
      <c r="C1004" s="316"/>
      <c r="D1004" s="317"/>
      <c r="E1004" s="317"/>
      <c r="F1004" s="317"/>
      <c r="G1004" s="317"/>
      <c r="H1004" s="317"/>
      <c r="I1004" s="317"/>
      <c r="J1004" s="317"/>
      <c r="K1004" s="317"/>
      <c r="L1004" s="317"/>
      <c r="M1004" s="317"/>
      <c r="N1004" s="317"/>
      <c r="O1004" s="317"/>
      <c r="P1004" s="317"/>
      <c r="Q1004" s="317"/>
      <c r="R1004" s="317"/>
      <c r="S1004" s="317"/>
      <c r="T1004" s="317"/>
      <c r="U1004" s="317"/>
      <c r="V1004" s="317"/>
      <c r="W1004" s="317"/>
      <c r="X1004" s="317"/>
      <c r="Y1004" s="317"/>
      <c r="Z1004" s="317"/>
    </row>
    <row r="1005" spans="1:26" ht="12.75" customHeight="1">
      <c r="A1005" s="317"/>
      <c r="B1005" s="317"/>
      <c r="C1005" s="316"/>
      <c r="D1005" s="317"/>
      <c r="E1005" s="317"/>
      <c r="F1005" s="317"/>
      <c r="G1005" s="317"/>
      <c r="H1005" s="317"/>
      <c r="I1005" s="317"/>
      <c r="J1005" s="317"/>
      <c r="K1005" s="317"/>
      <c r="L1005" s="317"/>
      <c r="M1005" s="317"/>
      <c r="N1005" s="317"/>
      <c r="O1005" s="317"/>
      <c r="P1005" s="317"/>
      <c r="Q1005" s="317"/>
      <c r="R1005" s="317"/>
      <c r="S1005" s="317"/>
      <c r="T1005" s="317"/>
      <c r="U1005" s="317"/>
      <c r="V1005" s="317"/>
      <c r="W1005" s="317"/>
      <c r="X1005" s="317"/>
      <c r="Y1005" s="317"/>
      <c r="Z1005" s="317"/>
    </row>
    <row r="1006" spans="1:26" ht="12.75" customHeight="1">
      <c r="A1006" s="317"/>
      <c r="B1006" s="317"/>
      <c r="C1006" s="316"/>
      <c r="D1006" s="317"/>
      <c r="E1006" s="317"/>
      <c r="F1006" s="317"/>
      <c r="G1006" s="317"/>
      <c r="H1006" s="317"/>
      <c r="I1006" s="317"/>
      <c r="J1006" s="317"/>
      <c r="K1006" s="317"/>
      <c r="L1006" s="317"/>
      <c r="M1006" s="317"/>
      <c r="N1006" s="317"/>
      <c r="O1006" s="317"/>
      <c r="P1006" s="317"/>
      <c r="Q1006" s="317"/>
      <c r="R1006" s="317"/>
      <c r="S1006" s="317"/>
      <c r="T1006" s="317"/>
      <c r="U1006" s="317"/>
      <c r="V1006" s="317"/>
      <c r="W1006" s="317"/>
      <c r="X1006" s="317"/>
      <c r="Y1006" s="317"/>
      <c r="Z1006" s="317"/>
    </row>
    <row r="1007" spans="1:26" ht="12.75" customHeight="1">
      <c r="A1007" s="317"/>
      <c r="B1007" s="317"/>
      <c r="C1007" s="316"/>
      <c r="D1007" s="317"/>
      <c r="E1007" s="317"/>
      <c r="F1007" s="317"/>
      <c r="G1007" s="317"/>
      <c r="H1007" s="317"/>
      <c r="I1007" s="317"/>
      <c r="J1007" s="317"/>
      <c r="K1007" s="317"/>
      <c r="L1007" s="317"/>
      <c r="M1007" s="317"/>
      <c r="N1007" s="317"/>
      <c r="O1007" s="317"/>
      <c r="P1007" s="317"/>
      <c r="Q1007" s="317"/>
      <c r="R1007" s="317"/>
      <c r="S1007" s="317"/>
      <c r="T1007" s="317"/>
      <c r="U1007" s="317"/>
      <c r="V1007" s="317"/>
      <c r="W1007" s="317"/>
      <c r="X1007" s="317"/>
      <c r="Y1007" s="317"/>
      <c r="Z1007" s="317"/>
    </row>
    <row r="1008" spans="1:26" ht="12.75" customHeight="1">
      <c r="A1008" s="317"/>
      <c r="B1008" s="317"/>
      <c r="C1008" s="316"/>
      <c r="D1008" s="317"/>
      <c r="E1008" s="317"/>
      <c r="F1008" s="317"/>
      <c r="G1008" s="317"/>
      <c r="H1008" s="317"/>
      <c r="I1008" s="317"/>
      <c r="J1008" s="317"/>
      <c r="K1008" s="317"/>
      <c r="L1008" s="317"/>
      <c r="M1008" s="317"/>
      <c r="N1008" s="317"/>
      <c r="O1008" s="317"/>
      <c r="P1008" s="317"/>
      <c r="Q1008" s="317"/>
      <c r="R1008" s="317"/>
      <c r="S1008" s="317"/>
      <c r="T1008" s="317"/>
      <c r="U1008" s="317"/>
      <c r="V1008" s="317"/>
      <c r="W1008" s="317"/>
      <c r="X1008" s="317"/>
      <c r="Y1008" s="317"/>
      <c r="Z1008" s="317"/>
    </row>
    <row r="1009" spans="1:26" ht="12.75" customHeight="1">
      <c r="A1009" s="317"/>
      <c r="B1009" s="317"/>
      <c r="C1009" s="316"/>
      <c r="D1009" s="317"/>
      <c r="E1009" s="317"/>
      <c r="F1009" s="317"/>
      <c r="G1009" s="317"/>
      <c r="H1009" s="317"/>
      <c r="I1009" s="317"/>
      <c r="J1009" s="317"/>
      <c r="K1009" s="317"/>
      <c r="L1009" s="317"/>
      <c r="M1009" s="317"/>
      <c r="N1009" s="317"/>
      <c r="O1009" s="317"/>
      <c r="P1009" s="317"/>
      <c r="Q1009" s="317"/>
      <c r="R1009" s="317"/>
      <c r="S1009" s="317"/>
      <c r="T1009" s="317"/>
      <c r="U1009" s="317"/>
      <c r="V1009" s="317"/>
      <c r="W1009" s="317"/>
      <c r="X1009" s="317"/>
      <c r="Y1009" s="317"/>
      <c r="Z1009" s="317"/>
    </row>
    <row r="1010" spans="1:26" ht="15" customHeight="1">
      <c r="B1010" s="317"/>
    </row>
  </sheetData>
  <sheetProtection sheet="1" objects="1" scenarios="1"/>
  <mergeCells count="9">
    <mergeCell ref="F28:G28"/>
    <mergeCell ref="H28:I28"/>
    <mergeCell ref="F5:G5"/>
    <mergeCell ref="A1:C1"/>
    <mergeCell ref="D1:D2"/>
    <mergeCell ref="B21:D21"/>
    <mergeCell ref="B7:D7"/>
    <mergeCell ref="F7:G23"/>
    <mergeCell ref="C3:D3"/>
  </mergeCells>
  <pageMargins left="0.31496062992125984" right="0.31496062992125984" top="0.74803149606299213" bottom="0.74803149606299213" header="0" footer="0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89B3B2-F266-4241-8BF7-1585336A25F3}">
          <x14:formula1>
            <xm:f>controls!$D$14:$D$47</xm:f>
          </x14:formula1>
          <xm:sqref>G6</xm:sqref>
        </x14:dataValidation>
        <x14:dataValidation type="list" allowBlank="1" showInputMessage="1" showErrorMessage="1" xr:uid="{241B02A4-81B8-45B9-AA42-582D5598577E}">
          <x14:formula1>
            <xm:f>controls!$F$3:$F$4</xm:f>
          </x14:formula1>
          <xm:sqref>F6</xm:sqref>
        </x14:dataValidation>
        <x14:dataValidation type="list" allowBlank="1" showInputMessage="1" showErrorMessage="1" xr:uid="{9B57BA1B-D8CD-4051-A72B-7DCD7572EC31}">
          <x14:formula1>
            <xm:f>controls!$D$14:$D$44</xm:f>
          </x14:formula1>
          <xm:sqref>B8:B20</xm:sqref>
        </x14:dataValidation>
        <x14:dataValidation type="list" allowBlank="1" showInputMessage="1" showErrorMessage="1" xr:uid="{79F769C0-B41B-4D3A-831D-BA00080182F7}">
          <x14:formula1>
            <xm:f>controls!$D$45:$D$47</xm:f>
          </x14:formula1>
          <xm:sqref>B22:B27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CF35-CAF2-4C00-BAEB-7282D1156875}">
  <sheetPr codeName="Sheet17"/>
  <dimension ref="A2:O30"/>
  <sheetViews>
    <sheetView showGridLines="0" zoomScale="73" zoomScaleNormal="73" zoomScaleSheetLayoutView="70" workbookViewId="0">
      <selection activeCell="S20" sqref="S20"/>
    </sheetView>
  </sheetViews>
  <sheetFormatPr defaultRowHeight="13.2"/>
  <cols>
    <col min="1" max="1" width="6" style="123" customWidth="1"/>
    <col min="2" max="3" width="14.33203125" style="123" customWidth="1"/>
    <col min="4" max="4" width="11.6640625" style="123" customWidth="1"/>
    <col min="5" max="5" width="13.109375" style="123" customWidth="1"/>
    <col min="6" max="6" width="13.33203125" style="123" customWidth="1"/>
    <col min="7" max="7" width="12.6640625" style="123" customWidth="1"/>
    <col min="8" max="8" width="19.44140625" style="123" customWidth="1"/>
    <col min="9" max="9" width="11" style="123" customWidth="1"/>
    <col min="10" max="10" width="11.6640625" style="123" customWidth="1"/>
    <col min="11" max="11" width="10.6640625" style="123" customWidth="1"/>
    <col min="12" max="12" width="11.6640625" style="123" customWidth="1"/>
    <col min="13" max="13" width="18.33203125" style="123" customWidth="1"/>
    <col min="14" max="14" width="10" style="123" customWidth="1"/>
    <col min="15" max="15" width="12" style="123" customWidth="1"/>
  </cols>
  <sheetData>
    <row r="2" spans="1:15" ht="17.399999999999999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983"/>
      <c r="N2" s="984"/>
      <c r="O2" s="984"/>
    </row>
    <row r="3" spans="1:15" ht="17.399999999999999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984"/>
      <c r="N3" s="984"/>
      <c r="O3" s="984"/>
    </row>
    <row r="4" spans="1:15" ht="20.399999999999999" customHeight="1">
      <c r="A4" s="990" t="s">
        <v>65</v>
      </c>
      <c r="B4" s="990"/>
      <c r="C4" s="990"/>
      <c r="D4" s="990"/>
      <c r="E4" s="990"/>
      <c r="F4" s="990"/>
      <c r="G4" s="990"/>
      <c r="H4" s="990"/>
      <c r="I4" s="990"/>
      <c r="J4" s="990"/>
      <c r="K4" s="990"/>
      <c r="L4" s="990"/>
      <c r="M4" s="983"/>
      <c r="N4" s="984"/>
      <c r="O4" s="984"/>
    </row>
    <row r="5" spans="1:15" ht="17.399999999999999">
      <c r="A5" s="121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984"/>
      <c r="N5" s="984"/>
      <c r="O5" s="984"/>
    </row>
    <row r="6" spans="1:15" ht="17.399999999999999">
      <c r="A6" s="366" t="s">
        <v>0</v>
      </c>
      <c r="B6" s="149"/>
      <c r="C6" s="149"/>
      <c r="D6" s="149"/>
      <c r="E6" s="985" t="str">
        <f>IF(FRONT!D35="","",FRONT!D35)</f>
        <v/>
      </c>
      <c r="F6" s="986"/>
      <c r="G6" s="987"/>
      <c r="H6" s="121"/>
      <c r="I6" s="121"/>
      <c r="J6" s="121"/>
      <c r="K6" s="121"/>
      <c r="L6" s="121"/>
      <c r="M6" s="121"/>
      <c r="N6" s="121"/>
      <c r="O6" s="121"/>
    </row>
    <row r="7" spans="1:15" ht="17.399999999999999">
      <c r="A7" s="366" t="s">
        <v>4</v>
      </c>
      <c r="B7" s="149"/>
      <c r="C7" s="149"/>
      <c r="D7" s="149"/>
      <c r="E7" s="985" t="str">
        <f>IF(FRONT!D41="","",FRONT!D43)</f>
        <v/>
      </c>
      <c r="F7" s="986"/>
      <c r="G7" s="987"/>
      <c r="H7" s="121"/>
      <c r="I7" s="121"/>
      <c r="J7" s="121"/>
      <c r="K7" s="121"/>
      <c r="L7" s="121"/>
      <c r="M7" s="121"/>
      <c r="N7" s="121"/>
      <c r="O7" s="121"/>
    </row>
    <row r="8" spans="1:15" ht="17.399999999999999">
      <c r="A8" s="367"/>
      <c r="B8" s="367"/>
      <c r="C8" s="367"/>
      <c r="D8" s="367"/>
      <c r="E8" s="367"/>
      <c r="F8" s="367"/>
      <c r="G8" s="367"/>
      <c r="H8" s="121"/>
      <c r="I8" s="121"/>
      <c r="J8" s="121"/>
      <c r="K8" s="121"/>
      <c r="L8" s="121"/>
      <c r="M8" s="121"/>
      <c r="N8" s="121"/>
      <c r="O8" s="121"/>
    </row>
    <row r="9" spans="1:15" ht="20.399999999999999">
      <c r="A9" s="988" t="s">
        <v>593</v>
      </c>
      <c r="B9" s="989"/>
      <c r="C9" s="989"/>
      <c r="D9" s="989"/>
      <c r="E9" s="989"/>
      <c r="F9" s="989"/>
      <c r="G9" s="989"/>
      <c r="H9" s="989"/>
      <c r="I9" s="989"/>
      <c r="J9" s="989"/>
      <c r="K9" s="989"/>
      <c r="L9" s="989"/>
      <c r="M9" s="989"/>
      <c r="N9" s="989"/>
      <c r="O9" s="989"/>
    </row>
    <row r="10" spans="1:15" s="161" customFormat="1" ht="71.400000000000006">
      <c r="A10" s="623" t="s">
        <v>9</v>
      </c>
      <c r="B10" s="623" t="s">
        <v>594</v>
      </c>
      <c r="C10" s="623" t="s">
        <v>697</v>
      </c>
      <c r="D10" s="623" t="s">
        <v>68</v>
      </c>
      <c r="E10" s="623" t="s">
        <v>69</v>
      </c>
      <c r="F10" s="623" t="s">
        <v>70</v>
      </c>
      <c r="G10" s="623" t="s">
        <v>595</v>
      </c>
      <c r="H10" s="623" t="s">
        <v>72</v>
      </c>
      <c r="I10" s="623" t="s">
        <v>73</v>
      </c>
      <c r="J10" s="623" t="s">
        <v>74</v>
      </c>
      <c r="K10" s="623" t="s">
        <v>56</v>
      </c>
      <c r="L10" s="623" t="s">
        <v>76</v>
      </c>
      <c r="M10" s="623" t="s">
        <v>77</v>
      </c>
      <c r="N10" s="623" t="s">
        <v>78</v>
      </c>
      <c r="O10" s="623" t="s">
        <v>79</v>
      </c>
    </row>
    <row r="11" spans="1:15" s="161" customFormat="1" ht="16.8" customHeight="1">
      <c r="A11" s="368"/>
      <c r="B11" s="489"/>
      <c r="C11" s="368"/>
      <c r="D11" s="480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</row>
    <row r="12" spans="1:15" s="161" customFormat="1" ht="15" customHeight="1">
      <c r="A12" s="368"/>
      <c r="B12" s="368"/>
      <c r="C12" s="368"/>
      <c r="D12" s="368"/>
      <c r="E12" s="368"/>
      <c r="F12" s="368"/>
      <c r="G12" s="368"/>
      <c r="H12" s="368"/>
      <c r="I12" s="368"/>
      <c r="J12" s="368"/>
      <c r="K12" s="368"/>
      <c r="L12" s="368"/>
      <c r="M12" s="368"/>
      <c r="N12" s="368"/>
      <c r="O12" s="368"/>
    </row>
    <row r="13" spans="1:15" s="161" customFormat="1" ht="15" customHeight="1">
      <c r="A13" s="368"/>
      <c r="B13" s="368"/>
      <c r="C13" s="368"/>
      <c r="D13" s="368"/>
      <c r="E13" s="368"/>
      <c r="F13" s="368"/>
      <c r="G13" s="368"/>
      <c r="H13" s="368"/>
      <c r="I13" s="368"/>
      <c r="J13" s="368"/>
      <c r="K13" s="368"/>
      <c r="L13" s="368"/>
      <c r="M13" s="368"/>
      <c r="N13" s="368"/>
      <c r="O13" s="368"/>
    </row>
    <row r="14" spans="1:15" s="161" customFormat="1" ht="15" customHeight="1">
      <c r="A14" s="368"/>
      <c r="B14" s="368"/>
      <c r="C14" s="368"/>
      <c r="D14" s="368"/>
      <c r="E14" s="368"/>
      <c r="F14" s="368"/>
      <c r="G14" s="368"/>
      <c r="H14" s="368"/>
      <c r="I14" s="368"/>
      <c r="J14" s="368"/>
      <c r="K14" s="368"/>
      <c r="L14" s="368"/>
      <c r="M14" s="368"/>
      <c r="N14" s="368"/>
      <c r="O14" s="368"/>
    </row>
    <row r="15" spans="1:15" s="161" customFormat="1" ht="15" customHeight="1">
      <c r="A15" s="368"/>
      <c r="B15" s="368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</row>
    <row r="16" spans="1:15" s="161" customFormat="1" ht="15" customHeight="1">
      <c r="A16" s="368"/>
      <c r="B16" s="368"/>
      <c r="C16" s="368"/>
      <c r="D16" s="368"/>
      <c r="E16" s="368"/>
      <c r="F16" s="368"/>
      <c r="G16" s="368"/>
      <c r="H16" s="368"/>
      <c r="I16" s="368"/>
      <c r="J16" s="368"/>
      <c r="K16" s="368"/>
      <c r="L16" s="368"/>
      <c r="M16" s="368"/>
      <c r="N16" s="368"/>
      <c r="O16" s="368"/>
    </row>
    <row r="17" spans="1:15" s="161" customFormat="1" ht="15" customHeight="1">
      <c r="A17" s="368"/>
      <c r="B17" s="368"/>
      <c r="C17" s="368"/>
      <c r="D17" s="368"/>
      <c r="E17" s="368"/>
      <c r="F17" s="368"/>
      <c r="G17" s="368"/>
      <c r="H17" s="368"/>
      <c r="I17" s="368"/>
      <c r="J17" s="368"/>
      <c r="K17" s="368"/>
      <c r="L17" s="368"/>
      <c r="M17" s="368"/>
      <c r="N17" s="368"/>
      <c r="O17" s="368"/>
    </row>
    <row r="18" spans="1:15" s="161" customFormat="1" ht="15" customHeight="1">
      <c r="A18" s="368"/>
      <c r="B18" s="368"/>
      <c r="C18" s="368"/>
      <c r="D18" s="368"/>
      <c r="E18" s="368"/>
      <c r="F18" s="368"/>
      <c r="G18" s="368"/>
      <c r="H18" s="368"/>
      <c r="I18" s="368"/>
      <c r="J18" s="368"/>
      <c r="K18" s="368"/>
      <c r="L18" s="368"/>
      <c r="M18" s="368"/>
      <c r="N18" s="368"/>
      <c r="O18" s="368"/>
    </row>
    <row r="19" spans="1:15" s="161" customFormat="1" ht="15" customHeight="1">
      <c r="A19" s="368"/>
      <c r="B19" s="368"/>
      <c r="C19" s="368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368"/>
      <c r="O19" s="368"/>
    </row>
    <row r="20" spans="1:15" s="161" customFormat="1" ht="15" customHeight="1">
      <c r="A20" s="368"/>
      <c r="B20" s="368"/>
      <c r="C20" s="368"/>
      <c r="D20" s="368"/>
      <c r="E20" s="368"/>
      <c r="F20" s="368"/>
      <c r="G20" s="368"/>
      <c r="H20" s="368"/>
      <c r="I20" s="368"/>
      <c r="J20" s="368"/>
      <c r="K20" s="368"/>
      <c r="L20" s="368"/>
      <c r="M20" s="368"/>
      <c r="N20" s="368"/>
      <c r="O20" s="368"/>
    </row>
    <row r="24" spans="1:15" ht="13.8">
      <c r="A24" s="369"/>
      <c r="B24" s="369"/>
      <c r="C24" s="369"/>
      <c r="D24" s="369"/>
      <c r="E24" s="369"/>
      <c r="F24" s="369"/>
      <c r="G24" s="369"/>
      <c r="H24" s="369"/>
      <c r="I24" s="369"/>
      <c r="J24" s="369"/>
      <c r="K24" s="369"/>
    </row>
    <row r="25" spans="1:15" ht="31.5" customHeight="1">
      <c r="A25" s="370"/>
      <c r="B25" s="107" t="s">
        <v>36</v>
      </c>
      <c r="C25" s="107"/>
      <c r="D25" s="371"/>
      <c r="E25" s="315"/>
      <c r="F25" s="315"/>
      <c r="G25" s="315"/>
      <c r="H25" s="315"/>
      <c r="I25" s="801" t="s">
        <v>37</v>
      </c>
      <c r="J25" s="801"/>
      <c r="K25" s="801"/>
      <c r="L25" s="801"/>
      <c r="M25" s="146"/>
      <c r="N25" s="146"/>
      <c r="O25" s="146"/>
    </row>
    <row r="26" spans="1:15" ht="20.399999999999999">
      <c r="A26" s="370"/>
      <c r="B26" s="107"/>
      <c r="C26" s="107"/>
      <c r="D26" s="371"/>
      <c r="E26" s="315"/>
      <c r="F26" s="315"/>
      <c r="G26" s="315"/>
      <c r="H26" s="315"/>
      <c r="I26" s="107"/>
      <c r="J26" s="991"/>
      <c r="K26" s="992"/>
      <c r="L26" s="992"/>
      <c r="M26" s="146"/>
      <c r="N26" s="146"/>
      <c r="O26" s="146"/>
    </row>
    <row r="27" spans="1:15" ht="16.2" customHeight="1">
      <c r="A27" s="370"/>
      <c r="B27" s="993" t="str">
        <f>IF(FRONT!D40="","",FRONT!D40)</f>
        <v/>
      </c>
      <c r="C27" s="993"/>
      <c r="D27" s="993"/>
      <c r="E27" s="315"/>
      <c r="F27" s="315"/>
      <c r="G27" s="315"/>
      <c r="H27" s="315"/>
      <c r="I27" s="993" t="str">
        <f>IF(FRONT!D38="","",FRONT!D38)</f>
        <v/>
      </c>
      <c r="J27" s="993"/>
      <c r="K27" s="993"/>
      <c r="L27" s="315"/>
      <c r="M27" s="374"/>
      <c r="N27" s="374"/>
      <c r="O27" s="374"/>
    </row>
    <row r="28" spans="1:15" ht="16.2" customHeight="1">
      <c r="A28" s="370"/>
      <c r="B28" s="994" t="s">
        <v>278</v>
      </c>
      <c r="C28" s="994"/>
      <c r="D28" s="994"/>
      <c r="E28" s="315"/>
      <c r="F28" s="315"/>
      <c r="G28" s="315"/>
      <c r="H28" s="315"/>
      <c r="I28" s="994" t="str">
        <f>IF(FRONT!D39="","",FRONT!D39)</f>
        <v/>
      </c>
      <c r="J28" s="994"/>
      <c r="K28" s="994"/>
      <c r="L28" s="372"/>
      <c r="M28" s="374"/>
      <c r="N28" s="374"/>
      <c r="O28" s="374"/>
    </row>
    <row r="29" spans="1:15" ht="20.399999999999999">
      <c r="A29" s="370"/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15"/>
      <c r="M29" s="146"/>
      <c r="N29" s="146"/>
      <c r="O29" s="146"/>
    </row>
    <row r="30" spans="1:15" ht="13.8">
      <c r="A30" s="369"/>
      <c r="B30" s="376"/>
      <c r="C30" s="376"/>
      <c r="D30" s="377"/>
      <c r="E30" s="377"/>
      <c r="F30" s="377"/>
      <c r="G30" s="377"/>
      <c r="H30" s="376"/>
      <c r="I30" s="376"/>
      <c r="J30" s="376"/>
      <c r="K30" s="377"/>
    </row>
  </sheetData>
  <sheetProtection sheet="1" objects="1" scenarios="1"/>
  <mergeCells count="12">
    <mergeCell ref="I25:L25"/>
    <mergeCell ref="J26:L26"/>
    <mergeCell ref="B27:D27"/>
    <mergeCell ref="I27:K27"/>
    <mergeCell ref="B28:D28"/>
    <mergeCell ref="I28:K28"/>
    <mergeCell ref="M2:O3"/>
    <mergeCell ref="E7:G7"/>
    <mergeCell ref="A9:O9"/>
    <mergeCell ref="E6:G6"/>
    <mergeCell ref="M4:O5"/>
    <mergeCell ref="A4:L4"/>
  </mergeCells>
  <pageMargins left="0.11811023622047245" right="0.11811023622047245" top="0.74803149606299213" bottom="0.74803149606299213" header="0.31496062992125984" footer="0.31496062992125984"/>
  <pageSetup paperSize="14" scale="85" orientation="landscape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CCB21-A0E5-4778-90B9-B3AB57E30991}">
  <sheetPr codeName="Sheet2"/>
  <dimension ref="B3:Q32"/>
  <sheetViews>
    <sheetView topLeftCell="B11" zoomScale="115" zoomScaleNormal="115" workbookViewId="0">
      <selection activeCell="I30" sqref="I30"/>
    </sheetView>
  </sheetViews>
  <sheetFormatPr defaultRowHeight="13.2"/>
  <cols>
    <col min="2" max="2" width="10.6640625" customWidth="1"/>
    <col min="3" max="3" width="20.5546875" customWidth="1"/>
    <col min="16" max="16" width="10.33203125" customWidth="1"/>
  </cols>
  <sheetData>
    <row r="3" spans="2:5">
      <c r="B3" s="123"/>
    </row>
    <row r="4" spans="2:5" ht="14.4">
      <c r="B4" s="320" t="s">
        <v>597</v>
      </c>
    </row>
    <row r="5" spans="2:5" ht="14.4">
      <c r="C5" s="320" t="s">
        <v>598</v>
      </c>
    </row>
    <row r="6" spans="2:5">
      <c r="B6" s="123"/>
      <c r="C6" s="123"/>
    </row>
    <row r="7" spans="2:5" ht="19.2" customHeight="1">
      <c r="B7" s="20" t="s">
        <v>599</v>
      </c>
      <c r="C7" s="123"/>
      <c r="E7" s="320" t="s">
        <v>698</v>
      </c>
    </row>
    <row r="8" spans="2:5" ht="19.2" customHeight="1">
      <c r="B8" s="123"/>
      <c r="C8" s="123"/>
    </row>
    <row r="9" spans="2:5" ht="19.2" customHeight="1">
      <c r="B9" s="123"/>
      <c r="C9" s="123"/>
    </row>
    <row r="10" spans="2:5" ht="19.2" customHeight="1">
      <c r="B10" s="123"/>
      <c r="C10" s="123"/>
    </row>
    <row r="11" spans="2:5" ht="22.2" customHeight="1"/>
    <row r="12" spans="2:5" ht="14.4">
      <c r="B12" s="320" t="s">
        <v>605</v>
      </c>
    </row>
    <row r="14" spans="2:5" ht="14.4">
      <c r="B14" s="320" t="s">
        <v>699</v>
      </c>
    </row>
    <row r="15" spans="2:5" ht="14.4">
      <c r="B15" s="320" t="s">
        <v>700</v>
      </c>
    </row>
    <row r="16" spans="2:5" ht="14.4">
      <c r="B16" s="320" t="s">
        <v>701</v>
      </c>
    </row>
    <row r="17" spans="2:17" ht="14.4">
      <c r="B17" s="320" t="s">
        <v>600</v>
      </c>
    </row>
    <row r="21" spans="2:17" ht="24.6" customHeight="1">
      <c r="B21" s="429" t="s">
        <v>603</v>
      </c>
      <c r="C21" s="428"/>
      <c r="D21" s="428"/>
      <c r="E21" s="428"/>
      <c r="F21" s="428"/>
      <c r="G21" s="428"/>
      <c r="H21" s="428"/>
      <c r="I21" s="428"/>
      <c r="J21" s="428"/>
      <c r="K21" s="428"/>
      <c r="L21" s="428"/>
      <c r="M21" s="428"/>
      <c r="N21" s="428"/>
      <c r="O21" s="428"/>
      <c r="P21" s="428"/>
    </row>
    <row r="22" spans="2:17">
      <c r="B22" s="997" t="s">
        <v>702</v>
      </c>
      <c r="C22" s="997"/>
      <c r="D22" s="997"/>
      <c r="E22" s="997"/>
      <c r="F22" s="997"/>
      <c r="G22" s="997"/>
      <c r="H22" s="997"/>
      <c r="I22" s="997"/>
      <c r="J22" s="997"/>
      <c r="K22" s="997"/>
      <c r="L22" s="997"/>
      <c r="M22" s="997"/>
      <c r="N22" s="997"/>
      <c r="O22" s="997"/>
      <c r="P22" s="997"/>
    </row>
    <row r="23" spans="2:17" ht="33.6" customHeight="1">
      <c r="B23" s="996" t="s">
        <v>703</v>
      </c>
      <c r="C23" s="996"/>
      <c r="D23" s="996"/>
      <c r="E23" s="996"/>
      <c r="F23" s="996"/>
      <c r="G23" s="996"/>
      <c r="H23" s="996"/>
      <c r="I23" s="996"/>
      <c r="J23" s="996"/>
      <c r="K23" s="996"/>
      <c r="L23" s="996"/>
      <c r="M23" s="996"/>
      <c r="N23" s="996"/>
      <c r="O23" s="996"/>
      <c r="P23" s="996"/>
    </row>
    <row r="24" spans="2:17" ht="33.6" customHeight="1">
      <c r="B24" s="996" t="s">
        <v>704</v>
      </c>
      <c r="C24" s="996"/>
      <c r="D24" s="996"/>
      <c r="E24" s="996"/>
      <c r="F24" s="996"/>
      <c r="G24" s="996"/>
      <c r="H24" s="996"/>
      <c r="I24" s="996"/>
      <c r="J24" s="996"/>
      <c r="K24" s="996"/>
      <c r="L24" s="996"/>
      <c r="M24" s="996"/>
      <c r="N24" s="996"/>
      <c r="O24" s="996"/>
      <c r="P24" s="996"/>
    </row>
    <row r="25" spans="2:17">
      <c r="C25" s="995" t="s">
        <v>602</v>
      </c>
      <c r="D25" s="995"/>
      <c r="E25" s="995"/>
      <c r="F25" s="995"/>
      <c r="G25" s="995"/>
      <c r="H25" s="995"/>
      <c r="I25" s="995"/>
      <c r="J25" s="995"/>
      <c r="K25" s="995"/>
      <c r="L25" s="995"/>
      <c r="M25" s="995"/>
      <c r="N25" s="995"/>
      <c r="O25" s="995"/>
      <c r="P25" s="995"/>
      <c r="Q25" s="123"/>
    </row>
    <row r="26" spans="2:17" ht="39" customHeight="1">
      <c r="B26" s="996" t="s">
        <v>705</v>
      </c>
      <c r="C26" s="996"/>
      <c r="D26" s="996"/>
      <c r="E26" s="996"/>
      <c r="F26" s="996"/>
      <c r="G26" s="996"/>
      <c r="H26" s="996"/>
      <c r="I26" s="996"/>
      <c r="J26" s="996"/>
      <c r="K26" s="996"/>
      <c r="L26" s="996"/>
      <c r="M26" s="996"/>
      <c r="N26" s="996"/>
      <c r="O26" s="996"/>
      <c r="P26" s="996"/>
    </row>
    <row r="27" spans="2:17" ht="40.200000000000003" customHeight="1">
      <c r="B27" s="996" t="s">
        <v>706</v>
      </c>
      <c r="C27" s="996"/>
      <c r="D27" s="996"/>
      <c r="E27" s="996"/>
      <c r="F27" s="996"/>
      <c r="G27" s="996"/>
      <c r="H27" s="996"/>
      <c r="I27" s="996"/>
      <c r="J27" s="996"/>
      <c r="K27" s="996"/>
      <c r="L27" s="996"/>
      <c r="M27" s="996"/>
      <c r="N27" s="996"/>
      <c r="O27" s="996"/>
      <c r="P27" s="996"/>
    </row>
    <row r="32" spans="2:17">
      <c r="B32" s="123"/>
    </row>
  </sheetData>
  <sheetProtection sheet="1" objects="1" scenarios="1"/>
  <mergeCells count="6">
    <mergeCell ref="C25:P25"/>
    <mergeCell ref="B26:P26"/>
    <mergeCell ref="B27:P27"/>
    <mergeCell ref="B22:P22"/>
    <mergeCell ref="B23:P23"/>
    <mergeCell ref="B24:P24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B1:K1000"/>
  <sheetViews>
    <sheetView workbookViewId="0">
      <selection activeCell="E13" sqref="E13"/>
    </sheetView>
  </sheetViews>
  <sheetFormatPr defaultColWidth="12.5546875" defaultRowHeight="15" customHeight="1"/>
  <cols>
    <col min="1" max="1" width="8.5546875" customWidth="1"/>
    <col min="2" max="2" width="23.33203125" customWidth="1"/>
    <col min="3" max="3" width="19.44140625" customWidth="1"/>
    <col min="4" max="4" width="15.88671875" customWidth="1"/>
    <col min="5" max="5" width="19.33203125" customWidth="1"/>
    <col min="6" max="6" width="24.109375" customWidth="1"/>
    <col min="7" max="7" width="17.6640625" customWidth="1"/>
    <col min="8" max="26" width="8.5546875" customWidth="1"/>
  </cols>
  <sheetData>
    <row r="1" spans="2:7" ht="12.75" customHeight="1">
      <c r="G1" s="94" t="s">
        <v>263</v>
      </c>
    </row>
    <row r="2" spans="2:7" ht="12.75" customHeight="1">
      <c r="G2" s="94" t="s">
        <v>43</v>
      </c>
    </row>
    <row r="3" spans="2:7" ht="12.75" customHeight="1">
      <c r="B3" s="13"/>
    </row>
    <row r="4" spans="2:7" ht="12.75" customHeight="1">
      <c r="B4" s="13"/>
    </row>
    <row r="5" spans="2:7" ht="12.75" customHeight="1">
      <c r="D5" s="13" t="s">
        <v>264</v>
      </c>
    </row>
    <row r="6" spans="2:7" ht="12.75" customHeight="1">
      <c r="B6" s="13"/>
    </row>
    <row r="7" spans="2:7" ht="12.75" customHeight="1">
      <c r="B7" s="102" t="s">
        <v>265</v>
      </c>
      <c r="C7" s="103" t="s">
        <v>72</v>
      </c>
      <c r="D7" s="103" t="s">
        <v>266</v>
      </c>
      <c r="E7" s="103" t="s">
        <v>267</v>
      </c>
      <c r="F7" s="103" t="s">
        <v>73</v>
      </c>
      <c r="G7" s="103" t="s">
        <v>268</v>
      </c>
    </row>
    <row r="8" spans="2:7" ht="12.75" customHeight="1">
      <c r="B8" s="104" t="s">
        <v>269</v>
      </c>
      <c r="C8" s="105" t="s">
        <v>270</v>
      </c>
      <c r="D8" s="105" t="s">
        <v>271</v>
      </c>
      <c r="E8" s="105" t="s">
        <v>272</v>
      </c>
      <c r="F8" s="105" t="s">
        <v>273</v>
      </c>
      <c r="G8" s="105" t="s">
        <v>274</v>
      </c>
    </row>
    <row r="9" spans="2:7" ht="12.75" customHeight="1">
      <c r="B9" s="104"/>
      <c r="C9" s="105"/>
      <c r="D9" s="105"/>
      <c r="E9" s="105"/>
      <c r="F9" s="105"/>
      <c r="G9" s="105"/>
    </row>
    <row r="10" spans="2:7" ht="12.75" customHeight="1">
      <c r="B10" s="104"/>
      <c r="C10" s="105"/>
      <c r="D10" s="105"/>
      <c r="E10" s="105"/>
      <c r="F10" s="105"/>
      <c r="G10" s="105"/>
    </row>
    <row r="11" spans="2:7" ht="12.75" customHeight="1">
      <c r="B11" s="104"/>
      <c r="C11" s="105"/>
      <c r="D11" s="105"/>
      <c r="E11" s="105"/>
      <c r="F11" s="105"/>
      <c r="G11" s="105"/>
    </row>
    <row r="12" spans="2:7" ht="12.75" customHeight="1">
      <c r="B12" s="104"/>
      <c r="C12" s="105"/>
      <c r="D12" s="105"/>
      <c r="E12" s="105"/>
      <c r="F12" s="105"/>
      <c r="G12" s="105"/>
    </row>
    <row r="13" spans="2:7" ht="12.75" customHeight="1">
      <c r="B13" s="104"/>
      <c r="C13" s="105"/>
      <c r="D13" s="105"/>
      <c r="E13" s="105"/>
      <c r="F13" s="105"/>
      <c r="G13" s="105"/>
    </row>
    <row r="14" spans="2:7" ht="12.75" customHeight="1">
      <c r="B14" s="104"/>
      <c r="C14" s="105"/>
      <c r="D14" s="105"/>
      <c r="E14" s="105"/>
      <c r="F14" s="105"/>
      <c r="G14" s="105"/>
    </row>
    <row r="15" spans="2:7" ht="12.75" customHeight="1">
      <c r="B15" s="104"/>
      <c r="C15" s="105"/>
      <c r="D15" s="105"/>
      <c r="E15" s="105"/>
      <c r="F15" s="105"/>
      <c r="G15" s="105"/>
    </row>
    <row r="16" spans="2:7" ht="12.75" customHeight="1">
      <c r="B16" s="104"/>
      <c r="C16" s="105"/>
      <c r="D16" s="105"/>
      <c r="E16" s="105"/>
      <c r="F16" s="105"/>
      <c r="G16" s="105"/>
    </row>
    <row r="17" spans="2:11" ht="12.75" customHeight="1">
      <c r="B17" s="13"/>
    </row>
    <row r="18" spans="2:11" ht="12.75" customHeight="1">
      <c r="B18" s="13"/>
    </row>
    <row r="19" spans="2:11" ht="24" customHeight="1">
      <c r="B19" s="106" t="s">
        <v>36</v>
      </c>
      <c r="C19" s="106"/>
      <c r="D19" s="106"/>
      <c r="E19" s="106"/>
      <c r="F19" s="107" t="s">
        <v>37</v>
      </c>
      <c r="G19" s="106"/>
      <c r="I19" s="107"/>
      <c r="J19" s="106"/>
      <c r="K19" s="108"/>
    </row>
    <row r="20" spans="2:11" ht="12.75" customHeight="1">
      <c r="B20" s="109"/>
      <c r="C20" s="106"/>
      <c r="D20" s="106"/>
      <c r="E20" s="106"/>
      <c r="F20" s="109"/>
    </row>
    <row r="21" spans="2:11" ht="13.5" customHeight="1">
      <c r="B21" s="110" t="s">
        <v>61</v>
      </c>
      <c r="C21" s="106"/>
      <c r="D21" s="106"/>
      <c r="E21" s="106"/>
      <c r="F21" s="110" t="s">
        <v>61</v>
      </c>
    </row>
    <row r="22" spans="2:11" ht="12.75" customHeight="1">
      <c r="B22" s="111" t="s">
        <v>104</v>
      </c>
      <c r="C22" s="106"/>
      <c r="D22" s="106"/>
      <c r="E22" s="106"/>
      <c r="F22" s="111" t="s">
        <v>104</v>
      </c>
    </row>
    <row r="23" spans="2:11" ht="12.75" customHeight="1">
      <c r="B23" s="17"/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2.75" customHeight="1">
      <c r="B24" s="13"/>
    </row>
    <row r="25" spans="2:11" ht="12.75" customHeight="1">
      <c r="B25" s="112"/>
    </row>
    <row r="26" spans="2:11" ht="12.75" customHeight="1">
      <c r="B26" s="112"/>
    </row>
    <row r="27" spans="2:11" ht="12.75" customHeight="1">
      <c r="B27" s="112"/>
    </row>
    <row r="28" spans="2:11" ht="12.75" customHeight="1">
      <c r="B28" s="112"/>
    </row>
    <row r="29" spans="2:11" ht="12.75" customHeight="1">
      <c r="B29" s="112"/>
    </row>
    <row r="30" spans="2:11" ht="12.75" customHeight="1">
      <c r="B30" s="18"/>
    </row>
    <row r="31" spans="2:11" ht="12.75" customHeight="1">
      <c r="B31" s="18"/>
    </row>
    <row r="32" spans="2:11" ht="12.75" customHeight="1">
      <c r="B32" s="18"/>
    </row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25" right="0.25" top="0.75" bottom="0.75" header="0" footer="0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10</vt:i4>
      </vt:variant>
    </vt:vector>
  </HeadingPairs>
  <TitlesOfParts>
    <vt:vector size="28" baseType="lpstr">
      <vt:lpstr>controls</vt:lpstr>
      <vt:lpstr>Monitoring of Feedback Formsq</vt:lpstr>
      <vt:lpstr>TESDA-OP-TESDO-03-F03</vt:lpstr>
      <vt:lpstr>TESDA-OP-TESDO-03-F04</vt:lpstr>
      <vt:lpstr>TESDA-OP-TESDO-03-F05</vt:lpstr>
      <vt:lpstr>FRONT</vt:lpstr>
      <vt:lpstr>Feedback Forms</vt:lpstr>
      <vt:lpstr>Customers Per CC</vt:lpstr>
      <vt:lpstr>Credit</vt:lpstr>
      <vt:lpstr>TESDA-OP-AS-03-F07(B)</vt:lpstr>
      <vt:lpstr>TESDA-OP-TESDO-03-F09</vt:lpstr>
      <vt:lpstr>TESDA-OP-TESDO-03-F10</vt:lpstr>
      <vt:lpstr>Feedback Report</vt:lpstr>
      <vt:lpstr>Customer Served</vt:lpstr>
      <vt:lpstr>Customer Comments</vt:lpstr>
      <vt:lpstr>Complaints</vt:lpstr>
      <vt:lpstr>Pls Read</vt:lpstr>
      <vt:lpstr>TESDA-OP-TESDO-03-F13</vt:lpstr>
      <vt:lpstr>BA</vt:lpstr>
      <vt:lpstr>data</vt:lpstr>
      <vt:lpstr>Complaints!Print_Area</vt:lpstr>
      <vt:lpstr>'Customer Comments'!Print_Area</vt:lpstr>
      <vt:lpstr>'Customer Served'!Print_Area</vt:lpstr>
      <vt:lpstr>'Customers Per CC'!Print_Area</vt:lpstr>
      <vt:lpstr>'Feedback Forms'!Print_Area</vt:lpstr>
      <vt:lpstr>'Feedback Report'!Print_Area</vt:lpstr>
      <vt:lpstr>'Monitoring of Feedback Formsq'!Print_Area</vt:lpstr>
      <vt:lpstr>slider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TESDA</dc:creator>
  <cp:lastModifiedBy>Administrator</cp:lastModifiedBy>
  <cp:lastPrinted>2025-07-22T00:53:18Z</cp:lastPrinted>
  <dcterms:created xsi:type="dcterms:W3CDTF">2023-05-29T10:20:14Z</dcterms:created>
  <dcterms:modified xsi:type="dcterms:W3CDTF">2026-05-18T06:42:43Z</dcterms:modified>
</cp:coreProperties>
</file>